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D1159571-0022-4227-A645-DBD3251759A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ERCPL Performance" sheetId="6" r:id="rId1"/>
    <sheet name="Grid Compliance" sheetId="10" r:id="rId2"/>
    <sheet name="Data" sheetId="13" r:id="rId3"/>
    <sheet name="Dashboard_Data" sheetId="15" r:id="rId4"/>
    <sheet name="PV Syst Data" sheetId="14" r:id="rId5"/>
    <sheet name="EPC" sheetId="11" state="hidden" r:id="rId6"/>
    <sheet name="Sheet2" sheetId="9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0" hidden="1">'ERCPL Performance'!$A$3:$AS$60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3" i="15" l="1"/>
  <c r="T43" i="15"/>
  <c r="S43" i="15"/>
  <c r="Q43" i="15"/>
  <c r="K43" i="15"/>
  <c r="J43" i="15"/>
  <c r="I43" i="15"/>
  <c r="H43" i="15"/>
  <c r="G43" i="15"/>
  <c r="F43" i="15"/>
  <c r="U42" i="15"/>
  <c r="T42" i="15"/>
  <c r="S42" i="15"/>
  <c r="Q42" i="15"/>
  <c r="K42" i="15"/>
  <c r="J42" i="15"/>
  <c r="I42" i="15"/>
  <c r="H42" i="15"/>
  <c r="G42" i="15"/>
  <c r="F42" i="15"/>
  <c r="U41" i="15"/>
  <c r="T41" i="15"/>
  <c r="S41" i="15"/>
  <c r="Q41" i="15"/>
  <c r="K41" i="15"/>
  <c r="J41" i="15"/>
  <c r="I41" i="15"/>
  <c r="H41" i="15"/>
  <c r="G41" i="15"/>
  <c r="F41" i="15"/>
  <c r="U40" i="15"/>
  <c r="T40" i="15"/>
  <c r="S40" i="15"/>
  <c r="Q40" i="15"/>
  <c r="K40" i="15"/>
  <c r="J40" i="15"/>
  <c r="I40" i="15"/>
  <c r="H40" i="15"/>
  <c r="G40" i="15"/>
  <c r="F40" i="15"/>
  <c r="U39" i="15"/>
  <c r="T39" i="15"/>
  <c r="S39" i="15"/>
  <c r="Q39" i="15"/>
  <c r="K39" i="15"/>
  <c r="J39" i="15"/>
  <c r="I39" i="15"/>
  <c r="H39" i="15"/>
  <c r="G39" i="15"/>
  <c r="F39" i="15"/>
  <c r="U38" i="15"/>
  <c r="T38" i="15"/>
  <c r="S38" i="15"/>
  <c r="Q38" i="15"/>
  <c r="K38" i="15"/>
  <c r="J38" i="15"/>
  <c r="I38" i="15"/>
  <c r="H38" i="15"/>
  <c r="G38" i="15"/>
  <c r="F38" i="15"/>
  <c r="U37" i="15"/>
  <c r="T37" i="15"/>
  <c r="S37" i="15"/>
  <c r="Q37" i="15"/>
  <c r="K37" i="15"/>
  <c r="J37" i="15"/>
  <c r="I37" i="15"/>
  <c r="H37" i="15"/>
  <c r="G37" i="15"/>
  <c r="F37" i="15"/>
  <c r="U36" i="15"/>
  <c r="T36" i="15"/>
  <c r="S36" i="15"/>
  <c r="Q36" i="15"/>
  <c r="K36" i="15"/>
  <c r="J36" i="15"/>
  <c r="I36" i="15"/>
  <c r="H36" i="15"/>
  <c r="G36" i="15"/>
  <c r="F36" i="15"/>
  <c r="U35" i="15"/>
  <c r="T35" i="15"/>
  <c r="S35" i="15"/>
  <c r="Q35" i="15"/>
  <c r="K35" i="15"/>
  <c r="J35" i="15"/>
  <c r="I35" i="15"/>
  <c r="H35" i="15"/>
  <c r="G35" i="15"/>
  <c r="F35" i="15"/>
  <c r="U34" i="15"/>
  <c r="T34" i="15"/>
  <c r="S34" i="15"/>
  <c r="Q34" i="15"/>
  <c r="K34" i="15"/>
  <c r="J34" i="15"/>
  <c r="I34" i="15"/>
  <c r="H34" i="15"/>
  <c r="G34" i="15"/>
  <c r="F34" i="15"/>
  <c r="U33" i="15"/>
  <c r="T33" i="15"/>
  <c r="S33" i="15"/>
  <c r="Q33" i="15"/>
  <c r="K33" i="15"/>
  <c r="J33" i="15"/>
  <c r="I33" i="15"/>
  <c r="H33" i="15"/>
  <c r="G33" i="15"/>
  <c r="F33" i="15"/>
  <c r="U32" i="15"/>
  <c r="T32" i="15"/>
  <c r="S32" i="15"/>
  <c r="Q32" i="15"/>
  <c r="K32" i="15"/>
  <c r="J32" i="15"/>
  <c r="I32" i="15"/>
  <c r="H32" i="15"/>
  <c r="G32" i="15"/>
  <c r="F32" i="15"/>
  <c r="U31" i="15"/>
  <c r="T31" i="15"/>
  <c r="S31" i="15"/>
  <c r="Q31" i="15"/>
  <c r="K31" i="15"/>
  <c r="J31" i="15"/>
  <c r="I31" i="15"/>
  <c r="H31" i="15"/>
  <c r="G31" i="15"/>
  <c r="F31" i="15"/>
  <c r="U30" i="15"/>
  <c r="T30" i="15"/>
  <c r="S30" i="15"/>
  <c r="Q30" i="15"/>
  <c r="K30" i="15"/>
  <c r="J30" i="15"/>
  <c r="I30" i="15"/>
  <c r="H30" i="15"/>
  <c r="G30" i="15"/>
  <c r="F30" i="15"/>
  <c r="U29" i="15"/>
  <c r="T29" i="15"/>
  <c r="S29" i="15"/>
  <c r="Q29" i="15"/>
  <c r="K29" i="15"/>
  <c r="J29" i="15"/>
  <c r="I29" i="15"/>
  <c r="H29" i="15"/>
  <c r="G29" i="15"/>
  <c r="F29" i="15"/>
  <c r="U28" i="15"/>
  <c r="T28" i="15"/>
  <c r="S28" i="15"/>
  <c r="Q28" i="15"/>
  <c r="K28" i="15"/>
  <c r="J28" i="15"/>
  <c r="I28" i="15"/>
  <c r="H28" i="15"/>
  <c r="G28" i="15"/>
  <c r="F28" i="15"/>
  <c r="U27" i="15"/>
  <c r="T27" i="15"/>
  <c r="S27" i="15"/>
  <c r="Q27" i="15"/>
  <c r="K27" i="15"/>
  <c r="J27" i="15"/>
  <c r="I27" i="15"/>
  <c r="H27" i="15"/>
  <c r="G27" i="15"/>
  <c r="F27" i="15"/>
  <c r="U26" i="15"/>
  <c r="T26" i="15"/>
  <c r="S26" i="15"/>
  <c r="Q26" i="15"/>
  <c r="K26" i="15"/>
  <c r="J26" i="15"/>
  <c r="I26" i="15"/>
  <c r="H26" i="15"/>
  <c r="G26" i="15"/>
  <c r="F26" i="15"/>
  <c r="U25" i="15"/>
  <c r="T25" i="15"/>
  <c r="S25" i="15"/>
  <c r="Q25" i="15"/>
  <c r="K25" i="15"/>
  <c r="J25" i="15"/>
  <c r="I25" i="15"/>
  <c r="H25" i="15"/>
  <c r="G25" i="15"/>
  <c r="F25" i="15"/>
  <c r="U24" i="15"/>
  <c r="T24" i="15"/>
  <c r="S24" i="15"/>
  <c r="Q24" i="15"/>
  <c r="K24" i="15"/>
  <c r="J24" i="15"/>
  <c r="I24" i="15"/>
  <c r="H24" i="15"/>
  <c r="G24" i="15"/>
  <c r="F24" i="15"/>
  <c r="D24" i="15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U23" i="15"/>
  <c r="T23" i="15"/>
  <c r="S23" i="15"/>
  <c r="Q23" i="15"/>
  <c r="K23" i="15"/>
  <c r="J23" i="15"/>
  <c r="I23" i="15"/>
  <c r="H23" i="15"/>
  <c r="G23" i="15"/>
  <c r="F23" i="15"/>
  <c r="D23" i="15"/>
  <c r="U22" i="15"/>
  <c r="T22" i="15"/>
  <c r="S22" i="15"/>
  <c r="Q22" i="15"/>
  <c r="K22" i="15"/>
  <c r="J22" i="15"/>
  <c r="I22" i="15"/>
  <c r="H22" i="15"/>
  <c r="G22" i="15"/>
  <c r="M22" i="15" s="1"/>
  <c r="F22" i="15"/>
  <c r="D22" i="15"/>
  <c r="U21" i="15"/>
  <c r="T21" i="15"/>
  <c r="S21" i="15"/>
  <c r="Q21" i="15"/>
  <c r="K21" i="15"/>
  <c r="J21" i="15"/>
  <c r="I21" i="15"/>
  <c r="H21" i="15"/>
  <c r="G21" i="15"/>
  <c r="M21" i="15" s="1"/>
  <c r="F21" i="15"/>
  <c r="L21" i="15" s="1"/>
  <c r="U20" i="15"/>
  <c r="T20" i="15"/>
  <c r="S20" i="15"/>
  <c r="Q20" i="15"/>
  <c r="K20" i="15"/>
  <c r="J20" i="15"/>
  <c r="I20" i="15"/>
  <c r="H20" i="15"/>
  <c r="G20" i="15"/>
  <c r="F20" i="15"/>
  <c r="U19" i="15"/>
  <c r="T19" i="15"/>
  <c r="S19" i="15"/>
  <c r="Q19" i="15"/>
  <c r="K19" i="15"/>
  <c r="J19" i="15"/>
  <c r="I19" i="15"/>
  <c r="H19" i="15"/>
  <c r="G19" i="15"/>
  <c r="F19" i="15"/>
  <c r="U18" i="15"/>
  <c r="T18" i="15"/>
  <c r="S18" i="15"/>
  <c r="Q18" i="15"/>
  <c r="K18" i="15"/>
  <c r="J18" i="15"/>
  <c r="I18" i="15"/>
  <c r="H18" i="15"/>
  <c r="G18" i="15"/>
  <c r="F18" i="15"/>
  <c r="U17" i="15"/>
  <c r="T17" i="15"/>
  <c r="S17" i="15"/>
  <c r="Q17" i="15"/>
  <c r="K17" i="15"/>
  <c r="J17" i="15"/>
  <c r="I17" i="15"/>
  <c r="H17" i="15"/>
  <c r="G17" i="15"/>
  <c r="F17" i="15"/>
  <c r="L17" i="15" s="1"/>
  <c r="U16" i="15"/>
  <c r="T16" i="15"/>
  <c r="S16" i="15"/>
  <c r="Q16" i="15"/>
  <c r="K16" i="15"/>
  <c r="J16" i="15"/>
  <c r="I16" i="15"/>
  <c r="H16" i="15"/>
  <c r="G16" i="15"/>
  <c r="M16" i="15" s="1"/>
  <c r="F16" i="15"/>
  <c r="U15" i="15"/>
  <c r="T15" i="15"/>
  <c r="S15" i="15"/>
  <c r="Q15" i="15"/>
  <c r="K15" i="15"/>
  <c r="J15" i="15"/>
  <c r="I15" i="15"/>
  <c r="H15" i="15"/>
  <c r="G15" i="15"/>
  <c r="M15" i="15" s="1"/>
  <c r="F15" i="15"/>
  <c r="L15" i="15" s="1"/>
  <c r="U14" i="15"/>
  <c r="T14" i="15"/>
  <c r="S14" i="15"/>
  <c r="Q14" i="15"/>
  <c r="M14" i="15"/>
  <c r="K14" i="15"/>
  <c r="J14" i="15"/>
  <c r="I14" i="15"/>
  <c r="H14" i="15"/>
  <c r="G14" i="15"/>
  <c r="F14" i="15"/>
  <c r="L14" i="15" s="1"/>
  <c r="U13" i="15"/>
  <c r="T13" i="15"/>
  <c r="S13" i="15"/>
  <c r="Q13" i="15"/>
  <c r="M13" i="15"/>
  <c r="L13" i="15"/>
  <c r="K13" i="15"/>
  <c r="J13" i="15"/>
  <c r="I13" i="15"/>
  <c r="H13" i="15"/>
  <c r="G13" i="15"/>
  <c r="F13" i="15"/>
  <c r="U12" i="15"/>
  <c r="T12" i="15"/>
  <c r="S12" i="15"/>
  <c r="Q12" i="15"/>
  <c r="L12" i="15"/>
  <c r="K12" i="15"/>
  <c r="M12" i="15" s="1"/>
  <c r="J12" i="15"/>
  <c r="I12" i="15"/>
  <c r="H12" i="15"/>
  <c r="G12" i="15"/>
  <c r="F12" i="15"/>
  <c r="U11" i="15"/>
  <c r="T11" i="15"/>
  <c r="S11" i="15"/>
  <c r="Q11" i="15"/>
  <c r="K11" i="15"/>
  <c r="M11" i="15" s="1"/>
  <c r="J11" i="15"/>
  <c r="L11" i="15" s="1"/>
  <c r="I11" i="15"/>
  <c r="H11" i="15"/>
  <c r="G11" i="15"/>
  <c r="F11" i="15"/>
  <c r="U10" i="15"/>
  <c r="T10" i="15"/>
  <c r="S10" i="15"/>
  <c r="Q10" i="15"/>
  <c r="K10" i="15"/>
  <c r="M10" i="15" s="1"/>
  <c r="J10" i="15"/>
  <c r="L10" i="15" s="1"/>
  <c r="I10" i="15"/>
  <c r="H10" i="15"/>
  <c r="G10" i="15"/>
  <c r="F10" i="15"/>
  <c r="U9" i="15"/>
  <c r="T9" i="15"/>
  <c r="S9" i="15"/>
  <c r="Q9" i="15"/>
  <c r="K9" i="15"/>
  <c r="M9" i="15" s="1"/>
  <c r="J9" i="15"/>
  <c r="L9" i="15" s="1"/>
  <c r="I9" i="15"/>
  <c r="H9" i="15"/>
  <c r="G9" i="15"/>
  <c r="F9" i="15"/>
  <c r="U8" i="15"/>
  <c r="T8" i="15"/>
  <c r="S8" i="15"/>
  <c r="Q8" i="15"/>
  <c r="K8" i="15"/>
  <c r="J8" i="15"/>
  <c r="L8" i="15" s="1"/>
  <c r="I8" i="15"/>
  <c r="H8" i="15"/>
  <c r="G8" i="15"/>
  <c r="F8" i="15"/>
  <c r="U7" i="15"/>
  <c r="T7" i="15"/>
  <c r="S7" i="15"/>
  <c r="Q7" i="15"/>
  <c r="K7" i="15"/>
  <c r="J7" i="15"/>
  <c r="I7" i="15"/>
  <c r="H7" i="15"/>
  <c r="G7" i="15"/>
  <c r="F7" i="15"/>
  <c r="U6" i="15"/>
  <c r="T6" i="15"/>
  <c r="S6" i="15"/>
  <c r="Q6" i="15"/>
  <c r="K6" i="15"/>
  <c r="J6" i="15"/>
  <c r="I6" i="15"/>
  <c r="H6" i="15"/>
  <c r="G6" i="15"/>
  <c r="M6" i="15" s="1"/>
  <c r="F6" i="15"/>
  <c r="E6" i="15"/>
  <c r="E7" i="15" s="1"/>
  <c r="E8" i="15" s="1"/>
  <c r="U5" i="15"/>
  <c r="T5" i="15"/>
  <c r="S5" i="15"/>
  <c r="Q5" i="15"/>
  <c r="K5" i="15"/>
  <c r="J5" i="15"/>
  <c r="I5" i="15"/>
  <c r="H5" i="15"/>
  <c r="G5" i="15"/>
  <c r="M5" i="15" s="1"/>
  <c r="F5" i="15"/>
  <c r="L5" i="15" s="1"/>
  <c r="E5" i="15"/>
  <c r="U4" i="15"/>
  <c r="T4" i="15"/>
  <c r="S4" i="15"/>
  <c r="Q4" i="15"/>
  <c r="K4" i="15"/>
  <c r="J4" i="15"/>
  <c r="I4" i="15"/>
  <c r="H4" i="15"/>
  <c r="G4" i="15"/>
  <c r="M4" i="15" s="1"/>
  <c r="F4" i="15"/>
  <c r="N4" i="15" s="1"/>
  <c r="E4" i="15"/>
  <c r="U3" i="15"/>
  <c r="T3" i="15"/>
  <c r="S3" i="15"/>
  <c r="Q3" i="15"/>
  <c r="K3" i="15"/>
  <c r="J3" i="15"/>
  <c r="I3" i="15"/>
  <c r="H3" i="15"/>
  <c r="G3" i="15"/>
  <c r="O3" i="15" s="1"/>
  <c r="F3" i="15"/>
  <c r="N3" i="15" s="1"/>
  <c r="E3" i="15"/>
  <c r="U2" i="15"/>
  <c r="T2" i="15"/>
  <c r="S2" i="15"/>
  <c r="Q2" i="15"/>
  <c r="K2" i="15"/>
  <c r="J2" i="15"/>
  <c r="I2" i="15"/>
  <c r="H2" i="15"/>
  <c r="G2" i="15"/>
  <c r="M2" i="15" s="1"/>
  <c r="F2" i="15"/>
  <c r="N2" i="15" s="1"/>
  <c r="G44" i="13"/>
  <c r="H44" i="13"/>
  <c r="I44" i="13"/>
  <c r="J44" i="13"/>
  <c r="K44" i="13"/>
  <c r="Q44" i="13"/>
  <c r="S44" i="13"/>
  <c r="T44" i="13"/>
  <c r="U44" i="13"/>
  <c r="V45" i="6"/>
  <c r="W45" i="6"/>
  <c r="X45" i="6"/>
  <c r="AF61" i="6"/>
  <c r="AE61" i="6"/>
  <c r="AC61" i="6"/>
  <c r="AB61" i="6"/>
  <c r="AA61" i="6"/>
  <c r="Z61" i="6"/>
  <c r="Y61" i="6"/>
  <c r="Q61" i="6"/>
  <c r="P61" i="6"/>
  <c r="O61" i="6"/>
  <c r="N61" i="6"/>
  <c r="I61" i="6"/>
  <c r="H61" i="6"/>
  <c r="G61" i="6"/>
  <c r="F61" i="6"/>
  <c r="E61" i="6"/>
  <c r="U61" i="6" s="1"/>
  <c r="D61" i="6"/>
  <c r="AK61" i="6"/>
  <c r="AL61" i="6"/>
  <c r="AM61" i="6"/>
  <c r="AN61" i="6"/>
  <c r="AO61" i="6"/>
  <c r="AP61" i="6"/>
  <c r="AQ61" i="6"/>
  <c r="AR61" i="6"/>
  <c r="G43" i="13"/>
  <c r="H43" i="13"/>
  <c r="I43" i="13"/>
  <c r="J43" i="13"/>
  <c r="K43" i="13"/>
  <c r="Q43" i="13"/>
  <c r="S43" i="13"/>
  <c r="T43" i="13"/>
  <c r="U43" i="13"/>
  <c r="N7" i="15" l="1"/>
  <c r="L7" i="15"/>
  <c r="L25" i="15"/>
  <c r="L38" i="15"/>
  <c r="L27" i="15"/>
  <c r="L40" i="15"/>
  <c r="M27" i="15"/>
  <c r="L30" i="15"/>
  <c r="M40" i="15"/>
  <c r="M43" i="15"/>
  <c r="M33" i="15"/>
  <c r="O7" i="15"/>
  <c r="M7" i="15"/>
  <c r="M28" i="15"/>
  <c r="L34" i="15"/>
  <c r="L26" i="15"/>
  <c r="L39" i="15"/>
  <c r="L32" i="15"/>
  <c r="M42" i="15"/>
  <c r="L41" i="15"/>
  <c r="L31" i="15"/>
  <c r="M31" i="15"/>
  <c r="L36" i="15"/>
  <c r="O8" i="15"/>
  <c r="M8" i="15"/>
  <c r="M36" i="15"/>
  <c r="L29" i="15"/>
  <c r="L42" i="15"/>
  <c r="M25" i="15"/>
  <c r="E9" i="15"/>
  <c r="N8" i="15"/>
  <c r="M34" i="15"/>
  <c r="N6" i="15"/>
  <c r="L6" i="15"/>
  <c r="M24" i="15"/>
  <c r="L23" i="15"/>
  <c r="L22" i="15"/>
  <c r="L35" i="15"/>
  <c r="L24" i="15"/>
  <c r="L28" i="15"/>
  <c r="L33" i="15"/>
  <c r="L37" i="15"/>
  <c r="L43" i="15"/>
  <c r="L4" i="15"/>
  <c r="L20" i="15"/>
  <c r="M23" i="15"/>
  <c r="M26" i="15"/>
  <c r="M29" i="15"/>
  <c r="M30" i="15"/>
  <c r="M32" i="15"/>
  <c r="M35" i="15"/>
  <c r="M37" i="15"/>
  <c r="M38" i="15"/>
  <c r="M39" i="15"/>
  <c r="M41" i="15"/>
  <c r="N5" i="15"/>
  <c r="L19" i="15"/>
  <c r="M20" i="15"/>
  <c r="L2" i="15"/>
  <c r="M3" i="15"/>
  <c r="O5" i="15"/>
  <c r="L18" i="15"/>
  <c r="M19" i="15"/>
  <c r="L3" i="15"/>
  <c r="O4" i="15"/>
  <c r="L16" i="15"/>
  <c r="M17" i="15"/>
  <c r="O6" i="15"/>
  <c r="M18" i="15"/>
  <c r="O2" i="15"/>
  <c r="V61" i="6"/>
  <c r="W61" i="6"/>
  <c r="X61" i="6"/>
  <c r="AD61" i="6"/>
  <c r="AF66" i="6"/>
  <c r="Z66" i="6"/>
  <c r="Y66" i="6"/>
  <c r="Q66" i="6"/>
  <c r="P66" i="6"/>
  <c r="O66" i="6"/>
  <c r="N66" i="6"/>
  <c r="I66" i="6"/>
  <c r="H66" i="6"/>
  <c r="G66" i="6"/>
  <c r="F66" i="6"/>
  <c r="E66" i="6"/>
  <c r="D66" i="6"/>
  <c r="AF60" i="6"/>
  <c r="AE60" i="6"/>
  <c r="AC60" i="6"/>
  <c r="AB60" i="6"/>
  <c r="AA60" i="6"/>
  <c r="Z60" i="6"/>
  <c r="Y60" i="6"/>
  <c r="Q60" i="6"/>
  <c r="P60" i="6"/>
  <c r="O60" i="6"/>
  <c r="N60" i="6"/>
  <c r="I60" i="6"/>
  <c r="H60" i="6"/>
  <c r="G60" i="6"/>
  <c r="F60" i="6"/>
  <c r="E60" i="6"/>
  <c r="D60" i="6"/>
  <c r="V44" i="6"/>
  <c r="W44" i="6"/>
  <c r="X44" i="6"/>
  <c r="E10" i="15" l="1"/>
  <c r="O9" i="15"/>
  <c r="N9" i="15"/>
  <c r="G42" i="13"/>
  <c r="H42" i="13"/>
  <c r="I42" i="13"/>
  <c r="J42" i="13"/>
  <c r="K42" i="13"/>
  <c r="Q42" i="13"/>
  <c r="S42" i="13"/>
  <c r="T42" i="13"/>
  <c r="U42" i="13"/>
  <c r="X43" i="6"/>
  <c r="W43" i="6"/>
  <c r="V43" i="6"/>
  <c r="G41" i="13"/>
  <c r="H41" i="13"/>
  <c r="I41" i="13"/>
  <c r="J41" i="13"/>
  <c r="K41" i="13"/>
  <c r="Q41" i="13"/>
  <c r="S41" i="13"/>
  <c r="T41" i="13"/>
  <c r="U41" i="13"/>
  <c r="O10" i="15" l="1"/>
  <c r="N10" i="15"/>
  <c r="E11" i="15"/>
  <c r="V42" i="6"/>
  <c r="W42" i="6"/>
  <c r="X42" i="6"/>
  <c r="O11" i="15" l="1"/>
  <c r="E12" i="15"/>
  <c r="N11" i="15"/>
  <c r="G40" i="13"/>
  <c r="H40" i="13"/>
  <c r="I40" i="13"/>
  <c r="J40" i="13"/>
  <c r="K40" i="13"/>
  <c r="Q40" i="13"/>
  <c r="S40" i="13"/>
  <c r="T40" i="13"/>
  <c r="U40" i="13"/>
  <c r="X41" i="6"/>
  <c r="W41" i="6"/>
  <c r="V41" i="6"/>
  <c r="E13" i="15" l="1"/>
  <c r="O12" i="15"/>
  <c r="N12" i="15"/>
  <c r="G39" i="13"/>
  <c r="H39" i="13"/>
  <c r="I39" i="13"/>
  <c r="J39" i="13"/>
  <c r="K39" i="13"/>
  <c r="Q39" i="13"/>
  <c r="S39" i="13"/>
  <c r="T39" i="13"/>
  <c r="U39" i="13"/>
  <c r="G38" i="13"/>
  <c r="H38" i="13"/>
  <c r="I38" i="13"/>
  <c r="J38" i="13"/>
  <c r="K38" i="13"/>
  <c r="Q38" i="13"/>
  <c r="S38" i="13"/>
  <c r="T38" i="13"/>
  <c r="U38" i="13"/>
  <c r="V40" i="6"/>
  <c r="W40" i="6"/>
  <c r="X40" i="6"/>
  <c r="G37" i="13"/>
  <c r="H37" i="13"/>
  <c r="I37" i="13"/>
  <c r="J37" i="13"/>
  <c r="K37" i="13"/>
  <c r="Q37" i="13"/>
  <c r="S37" i="13"/>
  <c r="T37" i="13"/>
  <c r="U37" i="13"/>
  <c r="E14" i="15" l="1"/>
  <c r="O13" i="15"/>
  <c r="N13" i="15"/>
  <c r="X39" i="6"/>
  <c r="W39" i="6"/>
  <c r="V39" i="6"/>
  <c r="O14" i="15" l="1"/>
  <c r="E15" i="15"/>
  <c r="N14" i="15"/>
  <c r="V38" i="6"/>
  <c r="W38" i="6"/>
  <c r="X38" i="6"/>
  <c r="G36" i="13"/>
  <c r="H36" i="13"/>
  <c r="I36" i="13"/>
  <c r="J36" i="13"/>
  <c r="K36" i="13"/>
  <c r="Q36" i="13"/>
  <c r="S36" i="13"/>
  <c r="T36" i="13"/>
  <c r="U36" i="13"/>
  <c r="AF65" i="6"/>
  <c r="AF64" i="6"/>
  <c r="AF63" i="6"/>
  <c r="Z65" i="6"/>
  <c r="Z64" i="6"/>
  <c r="Z63" i="6"/>
  <c r="Y65" i="6"/>
  <c r="Y64" i="6"/>
  <c r="Y63" i="6"/>
  <c r="N63" i="6"/>
  <c r="O63" i="6"/>
  <c r="P63" i="6"/>
  <c r="Q63" i="6"/>
  <c r="N64" i="6"/>
  <c r="P64" i="6"/>
  <c r="Q64" i="6"/>
  <c r="N65" i="6"/>
  <c r="O65" i="6"/>
  <c r="P65" i="6"/>
  <c r="Q65" i="6"/>
  <c r="D63" i="6"/>
  <c r="E63" i="6"/>
  <c r="G63" i="6"/>
  <c r="I63" i="6"/>
  <c r="D64" i="6"/>
  <c r="E64" i="6"/>
  <c r="F64" i="6"/>
  <c r="H64" i="6"/>
  <c r="I64" i="6"/>
  <c r="D65" i="6"/>
  <c r="E65" i="6"/>
  <c r="F65" i="6"/>
  <c r="H65" i="6"/>
  <c r="I65" i="6"/>
  <c r="C64" i="6"/>
  <c r="V37" i="6"/>
  <c r="W37" i="6"/>
  <c r="X37" i="6"/>
  <c r="E16" i="15" l="1"/>
  <c r="O15" i="15"/>
  <c r="N15" i="15"/>
  <c r="I5" i="13"/>
  <c r="K5" i="13"/>
  <c r="H6" i="13"/>
  <c r="I6" i="13"/>
  <c r="J6" i="13"/>
  <c r="K6" i="13"/>
  <c r="H7" i="13"/>
  <c r="I7" i="13"/>
  <c r="J7" i="13"/>
  <c r="K7" i="13"/>
  <c r="H8" i="13"/>
  <c r="I8" i="13"/>
  <c r="J8" i="13"/>
  <c r="K8" i="13"/>
  <c r="H9" i="13"/>
  <c r="I9" i="13"/>
  <c r="J9" i="13"/>
  <c r="K9" i="13"/>
  <c r="H10" i="13"/>
  <c r="I10" i="13"/>
  <c r="J10" i="13"/>
  <c r="K10" i="13"/>
  <c r="H11" i="13"/>
  <c r="I11" i="13"/>
  <c r="J11" i="13"/>
  <c r="K11" i="13"/>
  <c r="H12" i="13"/>
  <c r="I12" i="13"/>
  <c r="J12" i="13"/>
  <c r="K12" i="13"/>
  <c r="H13" i="13"/>
  <c r="I13" i="13"/>
  <c r="J13" i="13"/>
  <c r="K13" i="13"/>
  <c r="H14" i="13"/>
  <c r="I14" i="13"/>
  <c r="J14" i="13"/>
  <c r="K14" i="13"/>
  <c r="H15" i="13"/>
  <c r="I15" i="13"/>
  <c r="J15" i="13"/>
  <c r="K15" i="13"/>
  <c r="H16" i="13"/>
  <c r="I16" i="13"/>
  <c r="J16" i="13"/>
  <c r="K16" i="13"/>
  <c r="H17" i="13"/>
  <c r="I17" i="13"/>
  <c r="J17" i="13"/>
  <c r="K17" i="13"/>
  <c r="H18" i="13"/>
  <c r="I18" i="13"/>
  <c r="J18" i="13"/>
  <c r="K18" i="13"/>
  <c r="H19" i="13"/>
  <c r="J19" i="13"/>
  <c r="K19" i="13"/>
  <c r="H20" i="13"/>
  <c r="I20" i="13"/>
  <c r="J20" i="13"/>
  <c r="K20" i="13"/>
  <c r="H21" i="13"/>
  <c r="I21" i="13"/>
  <c r="J21" i="13"/>
  <c r="K21" i="13"/>
  <c r="H22" i="13"/>
  <c r="I22" i="13"/>
  <c r="J22" i="13"/>
  <c r="K22" i="13"/>
  <c r="H23" i="13"/>
  <c r="J23" i="13"/>
  <c r="K23" i="13"/>
  <c r="H24" i="13"/>
  <c r="I24" i="13"/>
  <c r="J24" i="13"/>
  <c r="K24" i="13"/>
  <c r="H25" i="13"/>
  <c r="I25" i="13"/>
  <c r="J25" i="13"/>
  <c r="K25" i="13"/>
  <c r="H26" i="13"/>
  <c r="I26" i="13"/>
  <c r="J26" i="13"/>
  <c r="K26" i="13"/>
  <c r="H27" i="13"/>
  <c r="I27" i="13"/>
  <c r="J27" i="13"/>
  <c r="K27" i="13"/>
  <c r="H28" i="13"/>
  <c r="I28" i="13"/>
  <c r="J28" i="13"/>
  <c r="K28" i="13"/>
  <c r="H29" i="13"/>
  <c r="I29" i="13"/>
  <c r="J29" i="13"/>
  <c r="K29" i="13"/>
  <c r="H30" i="13"/>
  <c r="I30" i="13"/>
  <c r="J30" i="13"/>
  <c r="K30" i="13"/>
  <c r="H31" i="13"/>
  <c r="I31" i="13"/>
  <c r="J31" i="13"/>
  <c r="K31" i="13"/>
  <c r="H32" i="13"/>
  <c r="I32" i="13"/>
  <c r="J32" i="13"/>
  <c r="K32" i="13"/>
  <c r="H33" i="13"/>
  <c r="I33" i="13"/>
  <c r="J33" i="13"/>
  <c r="K33" i="13"/>
  <c r="H34" i="13"/>
  <c r="I34" i="13"/>
  <c r="J34" i="13"/>
  <c r="K34" i="13"/>
  <c r="H35" i="13"/>
  <c r="J35" i="13"/>
  <c r="J4" i="13"/>
  <c r="H4" i="13"/>
  <c r="S35" i="13"/>
  <c r="T35" i="13"/>
  <c r="U35" i="13"/>
  <c r="S64" i="6"/>
  <c r="S65" i="6"/>
  <c r="S66" i="6"/>
  <c r="S63" i="6"/>
  <c r="X66" i="6"/>
  <c r="AR66" i="6"/>
  <c r="AQ66" i="6"/>
  <c r="AP66" i="6"/>
  <c r="AO66" i="6"/>
  <c r="AN66" i="6"/>
  <c r="AM66" i="6"/>
  <c r="AL66" i="6"/>
  <c r="AK66" i="6"/>
  <c r="AJ66" i="6"/>
  <c r="V65" i="6"/>
  <c r="X65" i="6"/>
  <c r="U65" i="6"/>
  <c r="AK65" i="6"/>
  <c r="AL65" i="6"/>
  <c r="AM65" i="6"/>
  <c r="AN65" i="6"/>
  <c r="AO65" i="6"/>
  <c r="AP65" i="6"/>
  <c r="AQ65" i="6"/>
  <c r="AR65" i="6"/>
  <c r="D53" i="10"/>
  <c r="C53" i="10"/>
  <c r="E52" i="10"/>
  <c r="G52" i="10" s="1"/>
  <c r="E51" i="10"/>
  <c r="F51" i="10" s="1"/>
  <c r="E50" i="10"/>
  <c r="G50" i="10" s="1"/>
  <c r="E49" i="10"/>
  <c r="F49" i="10" s="1"/>
  <c r="E48" i="10"/>
  <c r="G48" i="10" s="1"/>
  <c r="E47" i="10"/>
  <c r="G47" i="10" s="1"/>
  <c r="E46" i="10"/>
  <c r="G46" i="10" s="1"/>
  <c r="E45" i="10"/>
  <c r="G45" i="10" s="1"/>
  <c r="E44" i="10"/>
  <c r="G44" i="10" s="1"/>
  <c r="E43" i="10"/>
  <c r="F43" i="10" s="1"/>
  <c r="E42" i="10"/>
  <c r="F42" i="10" s="1"/>
  <c r="E41" i="10"/>
  <c r="X36" i="6"/>
  <c r="Q35" i="13"/>
  <c r="K35" i="13"/>
  <c r="E17" i="15" l="1"/>
  <c r="O16" i="15"/>
  <c r="N16" i="15"/>
  <c r="F46" i="10"/>
  <c r="V66" i="6"/>
  <c r="V36" i="6"/>
  <c r="W66" i="6"/>
  <c r="W36" i="6"/>
  <c r="I35" i="13"/>
  <c r="W65" i="6"/>
  <c r="F48" i="10"/>
  <c r="F45" i="10"/>
  <c r="E53" i="10"/>
  <c r="F53" i="10" s="1"/>
  <c r="G42" i="10"/>
  <c r="G51" i="10"/>
  <c r="G41" i="10"/>
  <c r="F44" i="10"/>
  <c r="G49" i="10"/>
  <c r="F52" i="10"/>
  <c r="F41" i="10"/>
  <c r="F47" i="10"/>
  <c r="G43" i="10"/>
  <c r="F50" i="10"/>
  <c r="E18" i="15" l="1"/>
  <c r="N17" i="15"/>
  <c r="O17" i="15"/>
  <c r="G53" i="10"/>
  <c r="E19" i="15" l="1"/>
  <c r="N18" i="15"/>
  <c r="O18" i="15"/>
  <c r="G35" i="13"/>
  <c r="U66" i="6"/>
  <c r="C26" i="14"/>
  <c r="C25" i="14"/>
  <c r="C24" i="14"/>
  <c r="C23" i="14"/>
  <c r="C22" i="14"/>
  <c r="C21" i="14"/>
  <c r="C19" i="14"/>
  <c r="C18" i="14"/>
  <c r="C17" i="14"/>
  <c r="C16" i="14"/>
  <c r="C15" i="14"/>
  <c r="E23" i="14"/>
  <c r="E24" i="14"/>
  <c r="E25" i="14"/>
  <c r="I25" i="14" s="1"/>
  <c r="E26" i="14"/>
  <c r="I26" i="14" s="1"/>
  <c r="D22" i="14"/>
  <c r="D23" i="14"/>
  <c r="D24" i="14"/>
  <c r="G24" i="14" s="1"/>
  <c r="D25" i="14"/>
  <c r="K25" i="14" s="1"/>
  <c r="D26" i="14"/>
  <c r="E20" i="15" l="1"/>
  <c r="O19" i="15"/>
  <c r="N19" i="15"/>
  <c r="K24" i="14"/>
  <c r="L24" i="14" s="1"/>
  <c r="K26" i="14"/>
  <c r="L26" i="14" s="1"/>
  <c r="K23" i="14"/>
  <c r="I24" i="14"/>
  <c r="G26" i="14"/>
  <c r="L25" i="14"/>
  <c r="G25" i="14"/>
  <c r="G34" i="13"/>
  <c r="Q34" i="13"/>
  <c r="S34" i="13"/>
  <c r="T34" i="13"/>
  <c r="U34" i="13"/>
  <c r="E21" i="15" l="1"/>
  <c r="N20" i="15"/>
  <c r="O20" i="15"/>
  <c r="X35" i="6"/>
  <c r="W35" i="6"/>
  <c r="V35" i="6"/>
  <c r="E22" i="15" l="1"/>
  <c r="N21" i="15"/>
  <c r="O21" i="15"/>
  <c r="C35" i="6"/>
  <c r="C63" i="6"/>
  <c r="AR63" i="6"/>
  <c r="AQ63" i="6"/>
  <c r="AP63" i="6"/>
  <c r="AO63" i="6"/>
  <c r="AN63" i="6"/>
  <c r="AM63" i="6"/>
  <c r="AL63" i="6"/>
  <c r="AK63" i="6"/>
  <c r="AR64" i="6"/>
  <c r="AQ64" i="6"/>
  <c r="AP64" i="6"/>
  <c r="AO64" i="6"/>
  <c r="AN64" i="6"/>
  <c r="AM64" i="6"/>
  <c r="AL64" i="6"/>
  <c r="AK64" i="6"/>
  <c r="E23" i="15" l="1"/>
  <c r="N22" i="15"/>
  <c r="O22" i="15"/>
  <c r="X64" i="6"/>
  <c r="U63" i="6"/>
  <c r="F34" i="13"/>
  <c r="T35" i="6"/>
  <c r="AG35" i="6" s="1"/>
  <c r="V64" i="6"/>
  <c r="X63" i="6"/>
  <c r="W63" i="6"/>
  <c r="E24" i="15" l="1"/>
  <c r="N23" i="15"/>
  <c r="O23" i="15"/>
  <c r="Q33" i="13"/>
  <c r="S33" i="13"/>
  <c r="T33" i="13"/>
  <c r="U33" i="13"/>
  <c r="G33" i="13"/>
  <c r="E25" i="15" l="1"/>
  <c r="N24" i="15"/>
  <c r="O24" i="15"/>
  <c r="X34" i="6"/>
  <c r="W34" i="6"/>
  <c r="V34" i="6"/>
  <c r="E26" i="15" l="1"/>
  <c r="N25" i="15"/>
  <c r="O25" i="15"/>
  <c r="C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E27" i="15" l="1"/>
  <c r="O26" i="15"/>
  <c r="N26" i="15"/>
  <c r="F33" i="13"/>
  <c r="T34" i="6"/>
  <c r="AG34" i="6" s="1"/>
  <c r="AC59" i="6"/>
  <c r="AC58" i="6"/>
  <c r="AC57" i="6"/>
  <c r="AB59" i="6"/>
  <c r="AB58" i="6"/>
  <c r="AB57" i="6"/>
  <c r="AE59" i="6"/>
  <c r="AE58" i="6"/>
  <c r="AE57" i="6"/>
  <c r="AA59" i="6"/>
  <c r="AA58" i="6"/>
  <c r="AA57" i="6"/>
  <c r="E28" i="15" l="1"/>
  <c r="O27" i="15"/>
  <c r="N27" i="15"/>
  <c r="C33" i="6"/>
  <c r="U32" i="13"/>
  <c r="G32" i="13"/>
  <c r="Q32" i="13"/>
  <c r="S32" i="13"/>
  <c r="T32" i="13"/>
  <c r="G31" i="13"/>
  <c r="Q31" i="13"/>
  <c r="S31" i="13"/>
  <c r="T31" i="13"/>
  <c r="U31" i="13"/>
  <c r="U64" i="6"/>
  <c r="E29" i="15" l="1"/>
  <c r="O28" i="15"/>
  <c r="N28" i="15"/>
  <c r="F32" i="13"/>
  <c r="AD60" i="6"/>
  <c r="AR60" i="6"/>
  <c r="AQ60" i="6"/>
  <c r="AP60" i="6"/>
  <c r="AO60" i="6"/>
  <c r="AN60" i="6"/>
  <c r="AM60" i="6"/>
  <c r="AL60" i="6"/>
  <c r="AK60" i="6"/>
  <c r="E30" i="15" l="1"/>
  <c r="N29" i="15"/>
  <c r="O29" i="15"/>
  <c r="X60" i="6"/>
  <c r="V60" i="6"/>
  <c r="W60" i="6"/>
  <c r="U60" i="6"/>
  <c r="E31" i="15" l="1"/>
  <c r="N30" i="15"/>
  <c r="O30" i="15"/>
  <c r="M43" i="6"/>
  <c r="M42" i="6"/>
  <c r="M41" i="6"/>
  <c r="M40" i="6"/>
  <c r="M39" i="6"/>
  <c r="M38" i="6"/>
  <c r="M37" i="6"/>
  <c r="M36" i="6"/>
  <c r="A36" i="6"/>
  <c r="AJ35" i="6"/>
  <c r="R35" i="6"/>
  <c r="M35" i="6"/>
  <c r="L35" i="6"/>
  <c r="K35" i="6"/>
  <c r="J35" i="6"/>
  <c r="AJ34" i="6"/>
  <c r="M34" i="6"/>
  <c r="L34" i="6"/>
  <c r="K34" i="6"/>
  <c r="J34" i="6"/>
  <c r="AJ33" i="6"/>
  <c r="X33" i="6"/>
  <c r="W33" i="6"/>
  <c r="V33" i="6"/>
  <c r="U33" i="6"/>
  <c r="T33" i="6"/>
  <c r="K33" i="6"/>
  <c r="J33" i="6"/>
  <c r="I23" i="14"/>
  <c r="E4" i="14"/>
  <c r="I4" i="14" s="1"/>
  <c r="E5" i="14"/>
  <c r="I5" i="14" s="1"/>
  <c r="E6" i="14"/>
  <c r="I6" i="14" s="1"/>
  <c r="E7" i="14"/>
  <c r="I7" i="14" s="1"/>
  <c r="E8" i="14"/>
  <c r="I8" i="14" s="1"/>
  <c r="E9" i="14"/>
  <c r="I9" i="14" s="1"/>
  <c r="E11" i="14"/>
  <c r="I11" i="14" s="1"/>
  <c r="E12" i="14"/>
  <c r="I12" i="14" s="1"/>
  <c r="E13" i="14"/>
  <c r="I13" i="14" s="1"/>
  <c r="E14" i="14"/>
  <c r="I14" i="14" s="1"/>
  <c r="E15" i="14"/>
  <c r="I15" i="14" s="1"/>
  <c r="E16" i="14"/>
  <c r="I16" i="14" s="1"/>
  <c r="E17" i="14"/>
  <c r="I17" i="14" s="1"/>
  <c r="E18" i="14"/>
  <c r="I18" i="14" s="1"/>
  <c r="E19" i="14"/>
  <c r="I19" i="14" s="1"/>
  <c r="E20" i="14"/>
  <c r="I20" i="14" s="1"/>
  <c r="E21" i="14"/>
  <c r="I21" i="14" s="1"/>
  <c r="E22" i="14"/>
  <c r="I22" i="14" s="1"/>
  <c r="E3" i="14"/>
  <c r="I3" i="14" s="1"/>
  <c r="D4" i="14"/>
  <c r="D5" i="14"/>
  <c r="G5" i="14" s="1"/>
  <c r="D6" i="14"/>
  <c r="G6" i="14" s="1"/>
  <c r="D7" i="14"/>
  <c r="G7" i="14" s="1"/>
  <c r="D8" i="14"/>
  <c r="G8" i="14" s="1"/>
  <c r="D9" i="14"/>
  <c r="G9" i="14" s="1"/>
  <c r="D10" i="14"/>
  <c r="G10" i="14" s="1"/>
  <c r="D11" i="14"/>
  <c r="G11" i="14" s="1"/>
  <c r="D12" i="14"/>
  <c r="G12" i="14" s="1"/>
  <c r="D13" i="14"/>
  <c r="G13" i="14" s="1"/>
  <c r="D14" i="14"/>
  <c r="G14" i="14" s="1"/>
  <c r="D15" i="14"/>
  <c r="G15" i="14" s="1"/>
  <c r="D16" i="14"/>
  <c r="G16" i="14" s="1"/>
  <c r="D17" i="14"/>
  <c r="G17" i="14" s="1"/>
  <c r="D18" i="14"/>
  <c r="D19" i="14"/>
  <c r="D20" i="14"/>
  <c r="G20" i="14" s="1"/>
  <c r="D21" i="14"/>
  <c r="G21" i="14" s="1"/>
  <c r="G22" i="14"/>
  <c r="D3" i="14"/>
  <c r="G3" i="14" s="1"/>
  <c r="AF59" i="6"/>
  <c r="Z59" i="6"/>
  <c r="Y59" i="6"/>
  <c r="Q59" i="6"/>
  <c r="P59" i="6"/>
  <c r="O59" i="6"/>
  <c r="N59" i="6"/>
  <c r="I59" i="6"/>
  <c r="H59" i="6"/>
  <c r="F59" i="6"/>
  <c r="E59" i="6"/>
  <c r="AD59" i="6" s="1"/>
  <c r="D59" i="6"/>
  <c r="E32" i="15" l="1"/>
  <c r="N31" i="15"/>
  <c r="O31" i="15"/>
  <c r="A37" i="6"/>
  <c r="C37" i="6" s="1"/>
  <c r="T37" i="6" s="1"/>
  <c r="C36" i="6"/>
  <c r="AG33" i="6"/>
  <c r="R34" i="6"/>
  <c r="AH34" i="6" s="1"/>
  <c r="K36" i="6"/>
  <c r="AH35" i="6"/>
  <c r="R33" i="6"/>
  <c r="AH33" i="6" s="1"/>
  <c r="K12" i="14"/>
  <c r="L12" i="14" s="1"/>
  <c r="K18" i="14"/>
  <c r="L18" i="14" s="1"/>
  <c r="K19" i="14"/>
  <c r="L19" i="14" s="1"/>
  <c r="K7" i="14"/>
  <c r="L7" i="14" s="1"/>
  <c r="L23" i="14"/>
  <c r="K21" i="14"/>
  <c r="L21" i="14" s="1"/>
  <c r="K13" i="14"/>
  <c r="L13" i="14" s="1"/>
  <c r="K17" i="14"/>
  <c r="L17" i="14" s="1"/>
  <c r="G19" i="14"/>
  <c r="K20" i="14"/>
  <c r="L20" i="14" s="1"/>
  <c r="K4" i="14"/>
  <c r="L4" i="14" s="1"/>
  <c r="G18" i="14"/>
  <c r="K16" i="14"/>
  <c r="L16" i="14" s="1"/>
  <c r="K6" i="14"/>
  <c r="L6" i="14" s="1"/>
  <c r="K15" i="14"/>
  <c r="L15" i="14" s="1"/>
  <c r="G23" i="14"/>
  <c r="K9" i="14"/>
  <c r="L9" i="14" s="1"/>
  <c r="K8" i="14"/>
  <c r="L8" i="14" s="1"/>
  <c r="G4" i="14"/>
  <c r="K14" i="14"/>
  <c r="L14" i="14" s="1"/>
  <c r="K22" i="14"/>
  <c r="L22" i="14" s="1"/>
  <c r="K11" i="14"/>
  <c r="L11" i="14" s="1"/>
  <c r="K5" i="14"/>
  <c r="L5" i="14" s="1"/>
  <c r="K3" i="14"/>
  <c r="L3" i="14" s="1"/>
  <c r="E33" i="15" l="1"/>
  <c r="N32" i="15"/>
  <c r="O32" i="15"/>
  <c r="K37" i="6"/>
  <c r="A38" i="6"/>
  <c r="C38" i="6" s="1"/>
  <c r="T38" i="6" s="1"/>
  <c r="AG37" i="6"/>
  <c r="R37" i="6"/>
  <c r="J37" i="6"/>
  <c r="F36" i="13"/>
  <c r="L37" i="6"/>
  <c r="F35" i="13"/>
  <c r="T36" i="6"/>
  <c r="AG36" i="6" s="1"/>
  <c r="J36" i="6"/>
  <c r="L36" i="6"/>
  <c r="X32" i="6"/>
  <c r="W32" i="6"/>
  <c r="V32" i="6"/>
  <c r="U32" i="6"/>
  <c r="S29" i="13"/>
  <c r="T29" i="13"/>
  <c r="U29" i="13"/>
  <c r="S30" i="13"/>
  <c r="T30" i="13"/>
  <c r="U30" i="13"/>
  <c r="Q29" i="13"/>
  <c r="Q30" i="13"/>
  <c r="G29" i="13"/>
  <c r="G30" i="13"/>
  <c r="E34" i="15" l="1"/>
  <c r="O33" i="15"/>
  <c r="N33" i="15"/>
  <c r="F37" i="13"/>
  <c r="K38" i="6"/>
  <c r="A39" i="6"/>
  <c r="C39" i="6" s="1"/>
  <c r="F38" i="13" s="1"/>
  <c r="J38" i="6"/>
  <c r="L38" i="6"/>
  <c r="L39" i="6"/>
  <c r="AG38" i="6"/>
  <c r="R38" i="6"/>
  <c r="R36" i="6"/>
  <c r="J39" i="6"/>
  <c r="A40" i="6"/>
  <c r="C40" i="6" s="1"/>
  <c r="X31" i="6"/>
  <c r="W31" i="6"/>
  <c r="V31" i="6"/>
  <c r="U31" i="6"/>
  <c r="E35" i="15" l="1"/>
  <c r="O34" i="15"/>
  <c r="N34" i="15"/>
  <c r="T39" i="6"/>
  <c r="K39" i="6"/>
  <c r="F39" i="13"/>
  <c r="T40" i="6"/>
  <c r="L40" i="6"/>
  <c r="AG39" i="6"/>
  <c r="R39" i="6"/>
  <c r="J40" i="6"/>
  <c r="A41" i="6"/>
  <c r="K40" i="6"/>
  <c r="U30" i="6"/>
  <c r="X30" i="6"/>
  <c r="W30" i="6"/>
  <c r="V30" i="6"/>
  <c r="T30" i="6"/>
  <c r="E36" i="15" l="1"/>
  <c r="O35" i="15"/>
  <c r="N35" i="15"/>
  <c r="C42" i="6"/>
  <c r="C41" i="6"/>
  <c r="J41" i="6" s="1"/>
  <c r="AG40" i="6"/>
  <c r="R40" i="6"/>
  <c r="AG30" i="6"/>
  <c r="A42" i="6"/>
  <c r="K41" i="6"/>
  <c r="R30" i="6"/>
  <c r="E37" i="15" l="1"/>
  <c r="O36" i="15"/>
  <c r="N36" i="15"/>
  <c r="F40" i="13"/>
  <c r="T41" i="6"/>
  <c r="L41" i="6"/>
  <c r="T42" i="6"/>
  <c r="F41" i="13"/>
  <c r="L42" i="6"/>
  <c r="A43" i="6"/>
  <c r="J42" i="6"/>
  <c r="K42" i="6"/>
  <c r="U28" i="13"/>
  <c r="T28" i="13"/>
  <c r="S28" i="13"/>
  <c r="Q28" i="13"/>
  <c r="G28" i="13"/>
  <c r="E38" i="15" l="1"/>
  <c r="N37" i="15"/>
  <c r="O37" i="15"/>
  <c r="AG42" i="6"/>
  <c r="R42" i="6"/>
  <c r="AG41" i="6"/>
  <c r="R41" i="6"/>
  <c r="C44" i="6"/>
  <c r="C43" i="6"/>
  <c r="K43" i="6"/>
  <c r="A44" i="6"/>
  <c r="A45" i="6" s="1"/>
  <c r="W29" i="6"/>
  <c r="V29" i="6"/>
  <c r="U29" i="6"/>
  <c r="T29" i="6"/>
  <c r="X29" i="6"/>
  <c r="E39" i="15" l="1"/>
  <c r="O38" i="15"/>
  <c r="N38" i="15"/>
  <c r="A46" i="6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K45" i="6"/>
  <c r="K61" i="6" s="1"/>
  <c r="C45" i="6"/>
  <c r="AG29" i="6"/>
  <c r="F42" i="13"/>
  <c r="T43" i="6"/>
  <c r="C66" i="6"/>
  <c r="T66" i="6" s="1"/>
  <c r="R66" i="6" s="1"/>
  <c r="AH66" i="6" s="1"/>
  <c r="F43" i="13"/>
  <c r="T44" i="6"/>
  <c r="AG44" i="6" s="1"/>
  <c r="C60" i="6"/>
  <c r="K44" i="6"/>
  <c r="J43" i="6"/>
  <c r="L43" i="6"/>
  <c r="R29" i="6"/>
  <c r="E40" i="15" l="1"/>
  <c r="O39" i="15"/>
  <c r="N39" i="15"/>
  <c r="R43" i="6"/>
  <c r="AG43" i="6"/>
  <c r="C61" i="6"/>
  <c r="T61" i="6" s="1"/>
  <c r="T45" i="6"/>
  <c r="J45" i="6"/>
  <c r="J61" i="6" s="1"/>
  <c r="F44" i="13"/>
  <c r="K60" i="6"/>
  <c r="K66" i="6"/>
  <c r="R44" i="6"/>
  <c r="J44" i="6"/>
  <c r="T27" i="13"/>
  <c r="U27" i="13"/>
  <c r="S27" i="13"/>
  <c r="Q27" i="13"/>
  <c r="E41" i="15" l="1"/>
  <c r="N40" i="15"/>
  <c r="O40" i="15"/>
  <c r="R45" i="6"/>
  <c r="AG45" i="6"/>
  <c r="R61" i="6"/>
  <c r="AH61" i="6" s="1"/>
  <c r="AG61" i="6"/>
  <c r="J60" i="6"/>
  <c r="J66" i="6"/>
  <c r="X28" i="6"/>
  <c r="W28" i="6"/>
  <c r="V28" i="6"/>
  <c r="E42" i="15" l="1"/>
  <c r="N41" i="15"/>
  <c r="O41" i="15"/>
  <c r="AR59" i="6"/>
  <c r="AQ59" i="6"/>
  <c r="AP59" i="6"/>
  <c r="AO59" i="6"/>
  <c r="AN59" i="6"/>
  <c r="AM59" i="6"/>
  <c r="AL59" i="6"/>
  <c r="AK59" i="6"/>
  <c r="U26" i="13"/>
  <c r="T26" i="13"/>
  <c r="S26" i="13"/>
  <c r="Q26" i="13"/>
  <c r="G26" i="13"/>
  <c r="E43" i="15" l="1"/>
  <c r="N42" i="15"/>
  <c r="O42" i="15"/>
  <c r="G27" i="13"/>
  <c r="U28" i="6"/>
  <c r="T28" i="6"/>
  <c r="AG28" i="6" s="1"/>
  <c r="T27" i="6"/>
  <c r="U27" i="6"/>
  <c r="V27" i="6"/>
  <c r="W27" i="6"/>
  <c r="X27" i="6"/>
  <c r="O43" i="15" l="1"/>
  <c r="N43" i="15"/>
  <c r="AG27" i="6"/>
  <c r="R28" i="6"/>
  <c r="R27" i="6"/>
  <c r="U25" i="13"/>
  <c r="T25" i="13"/>
  <c r="S25" i="13"/>
  <c r="Q25" i="13"/>
  <c r="G25" i="13"/>
  <c r="U26" i="6"/>
  <c r="T26" i="6"/>
  <c r="V26" i="6"/>
  <c r="W26" i="6"/>
  <c r="X26" i="6"/>
  <c r="AG26" i="6" l="1"/>
  <c r="R26" i="6"/>
  <c r="U3" i="13"/>
  <c r="U4" i="13"/>
  <c r="T3" i="13"/>
  <c r="T4" i="13"/>
  <c r="T5" i="13"/>
  <c r="U5" i="13"/>
  <c r="T6" i="13"/>
  <c r="U6" i="13"/>
  <c r="T7" i="13"/>
  <c r="U7" i="13"/>
  <c r="T8" i="13"/>
  <c r="U8" i="13"/>
  <c r="T9" i="13"/>
  <c r="U9" i="13"/>
  <c r="T10" i="13"/>
  <c r="U10" i="13"/>
  <c r="T11" i="13"/>
  <c r="U11" i="13"/>
  <c r="T12" i="13"/>
  <c r="U12" i="13"/>
  <c r="T13" i="13"/>
  <c r="U13" i="13"/>
  <c r="T14" i="13"/>
  <c r="U14" i="13"/>
  <c r="T15" i="13"/>
  <c r="U15" i="13"/>
  <c r="T16" i="13"/>
  <c r="U16" i="13"/>
  <c r="T17" i="13"/>
  <c r="U17" i="13"/>
  <c r="T18" i="13"/>
  <c r="U18" i="13"/>
  <c r="T19" i="13"/>
  <c r="U19" i="13"/>
  <c r="T20" i="13"/>
  <c r="U20" i="13"/>
  <c r="T21" i="13"/>
  <c r="U21" i="13"/>
  <c r="T22" i="13"/>
  <c r="U22" i="13"/>
  <c r="T23" i="13"/>
  <c r="U23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9" i="13"/>
  <c r="Q20" i="13"/>
  <c r="Q21" i="13"/>
  <c r="Q22" i="13"/>
  <c r="Q23" i="13"/>
  <c r="K3" i="13"/>
  <c r="K4" i="13"/>
  <c r="I3" i="13"/>
  <c r="I4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1" i="13"/>
  <c r="F22" i="13"/>
  <c r="F24" i="13"/>
  <c r="F25" i="13"/>
  <c r="F26" i="13"/>
  <c r="F27" i="13"/>
  <c r="F28" i="13"/>
  <c r="F29" i="13"/>
  <c r="F20" i="13"/>
  <c r="U24" i="13"/>
  <c r="T24" i="13"/>
  <c r="S24" i="13"/>
  <c r="Q24" i="13"/>
  <c r="G24" i="13"/>
  <c r="X25" i="6" l="1"/>
  <c r="W25" i="6"/>
  <c r="U25" i="6"/>
  <c r="T25" i="6"/>
  <c r="V25" i="6" l="1"/>
  <c r="R25" i="6" s="1"/>
  <c r="AG25" i="6" l="1"/>
  <c r="E27" i="10"/>
  <c r="G27" i="10" s="1"/>
  <c r="D39" i="10"/>
  <c r="C39" i="10"/>
  <c r="E38" i="10"/>
  <c r="F38" i="10" s="1"/>
  <c r="H26" i="14" s="1"/>
  <c r="J26" i="14" s="1"/>
  <c r="E37" i="10"/>
  <c r="G37" i="10" s="1"/>
  <c r="E36" i="10"/>
  <c r="F36" i="10" s="1"/>
  <c r="H24" i="14" s="1"/>
  <c r="J24" i="14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F29" i="10" s="1"/>
  <c r="H17" i="14" s="1"/>
  <c r="J17" i="14" s="1"/>
  <c r="E28" i="10"/>
  <c r="G28" i="10" s="1"/>
  <c r="F27" i="10"/>
  <c r="H15" i="14" s="1"/>
  <c r="J15" i="14" s="1"/>
  <c r="G29" i="10" l="1"/>
  <c r="F35" i="10"/>
  <c r="H23" i="14" s="1"/>
  <c r="J23" i="14" s="1"/>
  <c r="F32" i="10"/>
  <c r="H20" i="14" s="1"/>
  <c r="J20" i="14" s="1"/>
  <c r="G38" i="10"/>
  <c r="F31" i="10"/>
  <c r="H19" i="14" s="1"/>
  <c r="J19" i="14" s="1"/>
  <c r="G36" i="10"/>
  <c r="F34" i="10"/>
  <c r="H22" i="14" s="1"/>
  <c r="J22" i="14" s="1"/>
  <c r="E39" i="10"/>
  <c r="F30" i="10"/>
  <c r="H18" i="14" s="1"/>
  <c r="J18" i="14" s="1"/>
  <c r="F33" i="10"/>
  <c r="H21" i="14" s="1"/>
  <c r="J21" i="14" s="1"/>
  <c r="F28" i="10"/>
  <c r="H16" i="14" s="1"/>
  <c r="J16" i="14" s="1"/>
  <c r="F37" i="10"/>
  <c r="H25" i="14" s="1"/>
  <c r="J25" i="14" s="1"/>
  <c r="G39" i="10" l="1"/>
  <c r="F39" i="10"/>
  <c r="X24" i="6"/>
  <c r="G24" i="6"/>
  <c r="G65" i="6" s="1"/>
  <c r="I23" i="13" l="1"/>
  <c r="G59" i="6"/>
  <c r="V24" i="6"/>
  <c r="U24" i="6"/>
  <c r="W24" i="6"/>
  <c r="AR58" i="6"/>
  <c r="AR57" i="6"/>
  <c r="AQ58" i="6"/>
  <c r="AQ57" i="6"/>
  <c r="AP58" i="6"/>
  <c r="AP57" i="6"/>
  <c r="AO58" i="6"/>
  <c r="AO57" i="6"/>
  <c r="AN58" i="6"/>
  <c r="AN57" i="6"/>
  <c r="Z58" i="6"/>
  <c r="Z57" i="6"/>
  <c r="AM58" i="6" l="1"/>
  <c r="AM57" i="6"/>
  <c r="AL58" i="6"/>
  <c r="AL57" i="6"/>
  <c r="AK58" i="6" l="1"/>
  <c r="AK57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4" i="6"/>
  <c r="AJ65" i="6" l="1"/>
  <c r="AJ61" i="6"/>
  <c r="AJ64" i="6"/>
  <c r="AJ63" i="6"/>
  <c r="AJ60" i="6"/>
  <c r="AJ59" i="6"/>
  <c r="AJ57" i="6"/>
  <c r="AJ58" i="6"/>
  <c r="E24" i="10" l="1"/>
  <c r="F24" i="10" s="1"/>
  <c r="H14" i="14" s="1"/>
  <c r="J14" i="14" s="1"/>
  <c r="U23" i="6"/>
  <c r="W23" i="6"/>
  <c r="X23" i="6"/>
  <c r="V23" i="6"/>
  <c r="G24" i="10" l="1"/>
  <c r="T23" i="6"/>
  <c r="AG23" i="6" s="1"/>
  <c r="R23" i="6" l="1"/>
  <c r="AH23" i="6" s="1"/>
  <c r="H58" i="6"/>
  <c r="F58" i="6"/>
  <c r="E58" i="6"/>
  <c r="AD58" i="6" s="1"/>
  <c r="D58" i="6"/>
  <c r="C58" i="6"/>
  <c r="I57" i="6"/>
  <c r="G57" i="6"/>
  <c r="E57" i="6"/>
  <c r="AD57" i="6" s="1"/>
  <c r="D57" i="6"/>
  <c r="C57" i="6"/>
  <c r="G20" i="6"/>
  <c r="I19" i="13" l="1"/>
  <c r="G64" i="6"/>
  <c r="G58" i="6"/>
  <c r="I58" i="6"/>
  <c r="E4" i="13"/>
  <c r="O4" i="13" s="1"/>
  <c r="D23" i="13"/>
  <c r="D24" i="13" s="1"/>
  <c r="M22" i="13"/>
  <c r="L22" i="13"/>
  <c r="L21" i="13"/>
  <c r="L20" i="13"/>
  <c r="L19" i="13"/>
  <c r="M19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M4" i="13"/>
  <c r="L4" i="13"/>
  <c r="O3" i="13"/>
  <c r="N3" i="13"/>
  <c r="M3" i="13"/>
  <c r="J3" i="13"/>
  <c r="H3" i="13"/>
  <c r="AF57" i="6"/>
  <c r="AF58" i="6"/>
  <c r="Y57" i="6"/>
  <c r="Y58" i="6"/>
  <c r="N4" i="13" l="1"/>
  <c r="L3" i="13"/>
  <c r="E5" i="13"/>
  <c r="M23" i="13"/>
  <c r="M21" i="13"/>
  <c r="M24" i="13"/>
  <c r="L24" i="13"/>
  <c r="D25" i="13"/>
  <c r="M20" i="13"/>
  <c r="E23" i="10"/>
  <c r="F23" i="10" s="1"/>
  <c r="H13" i="14" s="1"/>
  <c r="J13" i="14" s="1"/>
  <c r="X22" i="6"/>
  <c r="W22" i="6"/>
  <c r="V22" i="6"/>
  <c r="U22" i="6"/>
  <c r="T22" i="6"/>
  <c r="AG22" i="6" s="1"/>
  <c r="R22" i="6" l="1"/>
  <c r="N5" i="13"/>
  <c r="O5" i="13"/>
  <c r="E6" i="13"/>
  <c r="M25" i="13"/>
  <c r="L25" i="13"/>
  <c r="D26" i="13"/>
  <c r="G23" i="10"/>
  <c r="AH22" i="6" l="1"/>
  <c r="N6" i="13"/>
  <c r="O6" i="13"/>
  <c r="E7" i="13"/>
  <c r="M26" i="13"/>
  <c r="L26" i="13"/>
  <c r="D27" i="13"/>
  <c r="N7" i="13" l="1"/>
  <c r="O7" i="13"/>
  <c r="E8" i="13"/>
  <c r="D28" i="13"/>
  <c r="L27" i="13"/>
  <c r="M27" i="13"/>
  <c r="N8" i="13" l="1"/>
  <c r="O8" i="13"/>
  <c r="E9" i="13"/>
  <c r="D29" i="13"/>
  <c r="M28" i="13"/>
  <c r="L28" i="13"/>
  <c r="O9" i="13" l="1"/>
  <c r="N9" i="13"/>
  <c r="E10" i="13"/>
  <c r="D30" i="13"/>
  <c r="D31" i="13" s="1"/>
  <c r="D32" i="13" s="1"/>
  <c r="M29" i="13"/>
  <c r="L29" i="13"/>
  <c r="D33" i="13" l="1"/>
  <c r="M32" i="13"/>
  <c r="L32" i="13"/>
  <c r="M31" i="13"/>
  <c r="N10" i="13"/>
  <c r="O10" i="13"/>
  <c r="E11" i="13"/>
  <c r="M30" i="13"/>
  <c r="D34" i="13" l="1"/>
  <c r="M33" i="13"/>
  <c r="L33" i="13"/>
  <c r="O11" i="13"/>
  <c r="N11" i="13"/>
  <c r="E12" i="13"/>
  <c r="D35" i="13" l="1"/>
  <c r="M34" i="13"/>
  <c r="L34" i="13"/>
  <c r="N12" i="13"/>
  <c r="O12" i="13"/>
  <c r="E13" i="13"/>
  <c r="D36" i="13" l="1"/>
  <c r="M35" i="13"/>
  <c r="L35" i="13"/>
  <c r="O13" i="13"/>
  <c r="N13" i="13"/>
  <c r="E14" i="13"/>
  <c r="D37" i="13" l="1"/>
  <c r="M36" i="13"/>
  <c r="L36" i="13"/>
  <c r="N14" i="13"/>
  <c r="O14" i="13"/>
  <c r="E15" i="13"/>
  <c r="D38" i="13" l="1"/>
  <c r="M37" i="13"/>
  <c r="L37" i="13"/>
  <c r="O15" i="13"/>
  <c r="N15" i="13"/>
  <c r="E16" i="13"/>
  <c r="D39" i="13" l="1"/>
  <c r="M38" i="13"/>
  <c r="L38" i="13"/>
  <c r="N16" i="13"/>
  <c r="O16" i="13"/>
  <c r="E17" i="13"/>
  <c r="D40" i="13" l="1"/>
  <c r="M39" i="13"/>
  <c r="L39" i="13"/>
  <c r="N17" i="13"/>
  <c r="O17" i="13"/>
  <c r="E18" i="13"/>
  <c r="D41" i="13" l="1"/>
  <c r="M40" i="13"/>
  <c r="L40" i="13"/>
  <c r="N18" i="13"/>
  <c r="O18" i="13"/>
  <c r="E19" i="13"/>
  <c r="D42" i="13" l="1"/>
  <c r="M41" i="13"/>
  <c r="L41" i="13"/>
  <c r="O19" i="13"/>
  <c r="N19" i="13"/>
  <c r="E20" i="13"/>
  <c r="D43" i="13" l="1"/>
  <c r="D44" i="13" s="1"/>
  <c r="M42" i="13"/>
  <c r="L42" i="13"/>
  <c r="N20" i="13"/>
  <c r="O20" i="13"/>
  <c r="E21" i="13"/>
  <c r="M44" i="13" l="1"/>
  <c r="L44" i="13"/>
  <c r="M43" i="13"/>
  <c r="L43" i="13"/>
  <c r="O21" i="13"/>
  <c r="N21" i="13"/>
  <c r="E22" i="13"/>
  <c r="N22" i="13" l="1"/>
  <c r="O22" i="13"/>
  <c r="E23" i="13"/>
  <c r="O23" i="13" l="1"/>
  <c r="E24" i="13"/>
  <c r="N24" i="13" l="1"/>
  <c r="O24" i="13"/>
  <c r="E25" i="13"/>
  <c r="N25" i="13" l="1"/>
  <c r="O25" i="13"/>
  <c r="E26" i="13"/>
  <c r="N26" i="13" l="1"/>
  <c r="O26" i="13"/>
  <c r="E27" i="13"/>
  <c r="O27" i="13" l="1"/>
  <c r="N27" i="13"/>
  <c r="E28" i="13"/>
  <c r="O28" i="13" l="1"/>
  <c r="N28" i="13"/>
  <c r="E29" i="13"/>
  <c r="O29" i="13" l="1"/>
  <c r="N29" i="13"/>
  <c r="E30" i="13"/>
  <c r="E31" i="13" s="1"/>
  <c r="E32" i="13" s="1"/>
  <c r="E33" i="13" l="1"/>
  <c r="O32" i="13"/>
  <c r="N32" i="13"/>
  <c r="O31" i="13"/>
  <c r="O30" i="13"/>
  <c r="E34" i="13" l="1"/>
  <c r="O33" i="13"/>
  <c r="N33" i="13"/>
  <c r="X59" i="6"/>
  <c r="V59" i="6"/>
  <c r="U59" i="6"/>
  <c r="Q58" i="6"/>
  <c r="P58" i="6"/>
  <c r="N58" i="6"/>
  <c r="Q57" i="6"/>
  <c r="P57" i="6"/>
  <c r="O57" i="6"/>
  <c r="N57" i="6"/>
  <c r="S23" i="6"/>
  <c r="S22" i="6"/>
  <c r="M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M23" i="6"/>
  <c r="L23" i="6"/>
  <c r="K23" i="6"/>
  <c r="J23" i="6"/>
  <c r="M22" i="6"/>
  <c r="L22" i="6"/>
  <c r="K22" i="6"/>
  <c r="J22" i="6"/>
  <c r="M21" i="6"/>
  <c r="L21" i="6"/>
  <c r="J21" i="6"/>
  <c r="E35" i="13" l="1"/>
  <c r="O34" i="13"/>
  <c r="N34" i="13"/>
  <c r="A24" i="6"/>
  <c r="B24" i="6"/>
  <c r="S24" i="6" s="1"/>
  <c r="E36" i="13" l="1"/>
  <c r="O35" i="13"/>
  <c r="N35" i="13"/>
  <c r="A25" i="6"/>
  <c r="K25" i="6" s="1"/>
  <c r="C24" i="6"/>
  <c r="B25" i="6"/>
  <c r="K24" i="6"/>
  <c r="E22" i="10"/>
  <c r="F22" i="10" s="1"/>
  <c r="H12" i="14" s="1"/>
  <c r="J12" i="14" s="1"/>
  <c r="G22" i="10"/>
  <c r="X21" i="6"/>
  <c r="U21" i="6"/>
  <c r="T21" i="6"/>
  <c r="S21" i="6"/>
  <c r="E37" i="13" l="1"/>
  <c r="O36" i="13"/>
  <c r="N36" i="13"/>
  <c r="J24" i="6"/>
  <c r="A26" i="6"/>
  <c r="A27" i="6" s="1"/>
  <c r="J25" i="6"/>
  <c r="F23" i="13"/>
  <c r="T24" i="6"/>
  <c r="AG24" i="6" s="1"/>
  <c r="L24" i="6"/>
  <c r="B26" i="6"/>
  <c r="S25" i="6"/>
  <c r="V21" i="6"/>
  <c r="AG21" i="6" s="1"/>
  <c r="L18" i="6"/>
  <c r="M18" i="6"/>
  <c r="D25" i="10"/>
  <c r="E38" i="13" l="1"/>
  <c r="O37" i="13"/>
  <c r="N37" i="13"/>
  <c r="R24" i="6"/>
  <c r="K26" i="6"/>
  <c r="J26" i="6"/>
  <c r="L23" i="13"/>
  <c r="N23" i="13"/>
  <c r="R21" i="6"/>
  <c r="W59" i="6"/>
  <c r="K27" i="6"/>
  <c r="J27" i="6"/>
  <c r="A28" i="6"/>
  <c r="B27" i="6"/>
  <c r="S26" i="6"/>
  <c r="K21" i="6"/>
  <c r="W21" i="6"/>
  <c r="M20" i="6"/>
  <c r="L20" i="6"/>
  <c r="E39" i="13" l="1"/>
  <c r="O38" i="13"/>
  <c r="N38" i="13"/>
  <c r="AH21" i="6"/>
  <c r="B28" i="6"/>
  <c r="S27" i="6"/>
  <c r="K28" i="6"/>
  <c r="J28" i="6"/>
  <c r="A29" i="6"/>
  <c r="C25" i="10"/>
  <c r="E21" i="10"/>
  <c r="F21" i="10" s="1"/>
  <c r="H11" i="14" s="1"/>
  <c r="J11" i="14" s="1"/>
  <c r="L7" i="6"/>
  <c r="E40" i="13" l="1"/>
  <c r="O39" i="13"/>
  <c r="N39" i="13"/>
  <c r="K29" i="6"/>
  <c r="J29" i="6"/>
  <c r="A30" i="6"/>
  <c r="B29" i="6"/>
  <c r="S28" i="6"/>
  <c r="G21" i="10"/>
  <c r="J20" i="6"/>
  <c r="K20" i="6"/>
  <c r="S20" i="6"/>
  <c r="T20" i="6"/>
  <c r="U20" i="6"/>
  <c r="V20" i="6"/>
  <c r="X20" i="6"/>
  <c r="E41" i="13" l="1"/>
  <c r="O40" i="13"/>
  <c r="N40" i="13"/>
  <c r="AG20" i="6"/>
  <c r="B30" i="6"/>
  <c r="S29" i="6"/>
  <c r="K30" i="6"/>
  <c r="J30" i="6"/>
  <c r="A31" i="6"/>
  <c r="C31" i="6" s="1"/>
  <c r="R20" i="6"/>
  <c r="W20" i="6"/>
  <c r="X12" i="6"/>
  <c r="E42" i="13" l="1"/>
  <c r="O41" i="13"/>
  <c r="N41" i="13"/>
  <c r="T31" i="6"/>
  <c r="AG31" i="6" s="1"/>
  <c r="F30" i="13"/>
  <c r="L31" i="6"/>
  <c r="AH20" i="6"/>
  <c r="K31" i="6"/>
  <c r="J31" i="6"/>
  <c r="A32" i="6"/>
  <c r="C32" i="6" s="1"/>
  <c r="C65" i="6" s="1"/>
  <c r="T65" i="6" s="1"/>
  <c r="R65" i="6" s="1"/>
  <c r="AH65" i="6" s="1"/>
  <c r="B31" i="6"/>
  <c r="S30" i="6"/>
  <c r="E20" i="10"/>
  <c r="O19" i="6"/>
  <c r="O64" i="6" s="1"/>
  <c r="W64" i="6" s="1"/>
  <c r="J19" i="6"/>
  <c r="E43" i="13" l="1"/>
  <c r="E44" i="13" s="1"/>
  <c r="O42" i="13"/>
  <c r="N42" i="13"/>
  <c r="T64" i="6"/>
  <c r="R64" i="6" s="1"/>
  <c r="AH64" i="6" s="1"/>
  <c r="T63" i="6"/>
  <c r="R31" i="6"/>
  <c r="F31" i="13"/>
  <c r="T60" i="6"/>
  <c r="AG60" i="6" s="1"/>
  <c r="C59" i="6"/>
  <c r="T59" i="6" s="1"/>
  <c r="AG59" i="6" s="1"/>
  <c r="Q18" i="13"/>
  <c r="M18" i="13" s="1"/>
  <c r="E10" i="14"/>
  <c r="L30" i="13"/>
  <c r="N30" i="13"/>
  <c r="T32" i="6"/>
  <c r="AG32" i="6" s="1"/>
  <c r="G20" i="10"/>
  <c r="F20" i="10"/>
  <c r="H10" i="14" s="1"/>
  <c r="K32" i="6"/>
  <c r="K65" i="6" s="1"/>
  <c r="J32" i="6"/>
  <c r="J65" i="6" s="1"/>
  <c r="B32" i="6"/>
  <c r="B33" i="6" s="1"/>
  <c r="S31" i="6"/>
  <c r="O58" i="6"/>
  <c r="M19" i="6"/>
  <c r="L19" i="6"/>
  <c r="S19" i="6"/>
  <c r="V19" i="6"/>
  <c r="W19" i="6"/>
  <c r="X19" i="6"/>
  <c r="N44" i="13" l="1"/>
  <c r="O44" i="13"/>
  <c r="O43" i="13"/>
  <c r="N43" i="13"/>
  <c r="R60" i="6"/>
  <c r="AH60" i="6" s="1"/>
  <c r="R59" i="6"/>
  <c r="AH59" i="6" s="1"/>
  <c r="R32" i="6"/>
  <c r="M33" i="6"/>
  <c r="L33" i="6"/>
  <c r="L31" i="13"/>
  <c r="N31" i="13"/>
  <c r="S33" i="6"/>
  <c r="B34" i="6"/>
  <c r="J59" i="6"/>
  <c r="I10" i="14"/>
  <c r="J10" i="14" s="1"/>
  <c r="K10" i="14"/>
  <c r="L10" i="14" s="1"/>
  <c r="K59" i="6"/>
  <c r="S32" i="6"/>
  <c r="M32" i="6"/>
  <c r="L32" i="6"/>
  <c r="L65" i="6" s="1"/>
  <c r="T19" i="6"/>
  <c r="AG19" i="6" s="1"/>
  <c r="K19" i="6"/>
  <c r="U19" i="6"/>
  <c r="M65" i="6" l="1"/>
  <c r="R19" i="6"/>
  <c r="AH19" i="6" s="1"/>
  <c r="S34" i="6"/>
  <c r="B35" i="6"/>
  <c r="L59" i="6"/>
  <c r="M59" i="6"/>
  <c r="E19" i="10"/>
  <c r="G19" i="10" s="1"/>
  <c r="B36" i="6" l="1"/>
  <c r="S35" i="6"/>
  <c r="F19" i="10"/>
  <c r="H9" i="14" s="1"/>
  <c r="J9" i="14" s="1"/>
  <c r="B37" i="6" l="1"/>
  <c r="S36" i="6"/>
  <c r="J18" i="6"/>
  <c r="K18" i="6"/>
  <c r="S18" i="6"/>
  <c r="T18" i="6"/>
  <c r="U18" i="6"/>
  <c r="V18" i="6"/>
  <c r="W18" i="6"/>
  <c r="X18" i="6"/>
  <c r="AG18" i="6" l="1"/>
  <c r="B38" i="6"/>
  <c r="S37" i="6"/>
  <c r="R18" i="6"/>
  <c r="L17" i="6"/>
  <c r="M17" i="6"/>
  <c r="AH18" i="6" l="1"/>
  <c r="B39" i="6"/>
  <c r="S38" i="6"/>
  <c r="E18" i="10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X17" i="11"/>
  <c r="X16" i="11"/>
  <c r="X15" i="11"/>
  <c r="X14" i="11"/>
  <c r="X13" i="11"/>
  <c r="X12" i="11"/>
  <c r="X11" i="11"/>
  <c r="X10" i="11"/>
  <c r="X9" i="11"/>
  <c r="X8" i="11"/>
  <c r="X7" i="11"/>
  <c r="X6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A17" i="11"/>
  <c r="C17" i="11"/>
  <c r="D17" i="11"/>
  <c r="L17" i="11" s="1"/>
  <c r="E17" i="11"/>
  <c r="F17" i="11"/>
  <c r="G17" i="11"/>
  <c r="H17" i="11"/>
  <c r="U17" i="11"/>
  <c r="V17" i="11"/>
  <c r="G18" i="10"/>
  <c r="B40" i="6" l="1"/>
  <c r="S39" i="6"/>
  <c r="J17" i="11"/>
  <c r="S17" i="11"/>
  <c r="I17" i="11"/>
  <c r="K17" i="11"/>
  <c r="T17" i="11"/>
  <c r="F18" i="10"/>
  <c r="H8" i="14" s="1"/>
  <c r="J8" i="14" s="1"/>
  <c r="K17" i="6"/>
  <c r="B41" i="6" l="1"/>
  <c r="S40" i="6"/>
  <c r="Q17" i="11"/>
  <c r="J17" i="6"/>
  <c r="T17" i="6"/>
  <c r="U17" i="6"/>
  <c r="V17" i="6"/>
  <c r="W17" i="6"/>
  <c r="X17" i="6"/>
  <c r="AG17" i="6" l="1"/>
  <c r="B42" i="6"/>
  <c r="S41" i="6"/>
  <c r="R17" i="6"/>
  <c r="W19" i="11"/>
  <c r="P19" i="11"/>
  <c r="O19" i="11"/>
  <c r="N19" i="11"/>
  <c r="M19" i="11"/>
  <c r="C4" i="11"/>
  <c r="D16" i="11"/>
  <c r="L16" i="11" s="1"/>
  <c r="A16" i="11"/>
  <c r="C16" i="11"/>
  <c r="K16" i="11" s="1"/>
  <c r="E16" i="11"/>
  <c r="F16" i="11"/>
  <c r="G16" i="11"/>
  <c r="H16" i="11"/>
  <c r="U16" i="11"/>
  <c r="V16" i="11"/>
  <c r="E17" i="10"/>
  <c r="F17" i="10" s="1"/>
  <c r="H7" i="14" s="1"/>
  <c r="J7" i="14" s="1"/>
  <c r="AH17" i="6" l="1"/>
  <c r="B43" i="6"/>
  <c r="S42" i="6"/>
  <c r="T16" i="11"/>
  <c r="I16" i="11"/>
  <c r="S16" i="11"/>
  <c r="J16" i="11"/>
  <c r="G17" i="10"/>
  <c r="B44" i="6" l="1"/>
  <c r="B45" i="6" s="1"/>
  <c r="S43" i="6"/>
  <c r="Q16" i="11"/>
  <c r="J16" i="6"/>
  <c r="K16" i="6"/>
  <c r="L16" i="6"/>
  <c r="M16" i="6"/>
  <c r="T16" i="6"/>
  <c r="U16" i="6"/>
  <c r="V16" i="6"/>
  <c r="W16" i="6"/>
  <c r="X16" i="6"/>
  <c r="U15" i="6"/>
  <c r="N18" i="11"/>
  <c r="E5" i="11"/>
  <c r="F5" i="11"/>
  <c r="G5" i="11"/>
  <c r="H5" i="11"/>
  <c r="F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F4" i="11"/>
  <c r="H4" i="11"/>
  <c r="D15" i="11"/>
  <c r="L15" i="11" s="1"/>
  <c r="D14" i="11"/>
  <c r="D13" i="11"/>
  <c r="D12" i="11"/>
  <c r="D11" i="11"/>
  <c r="D10" i="11"/>
  <c r="D9" i="11"/>
  <c r="D8" i="11"/>
  <c r="D7" i="11"/>
  <c r="D6" i="11"/>
  <c r="D5" i="11"/>
  <c r="D4" i="11"/>
  <c r="A5" i="11"/>
  <c r="A6" i="11"/>
  <c r="A7" i="11"/>
  <c r="A8" i="11"/>
  <c r="A9" i="11"/>
  <c r="A10" i="11"/>
  <c r="A11" i="11"/>
  <c r="A12" i="11"/>
  <c r="A13" i="11"/>
  <c r="A14" i="11"/>
  <c r="A15" i="11"/>
  <c r="A4" i="11"/>
  <c r="C15" i="11"/>
  <c r="K15" i="11" s="1"/>
  <c r="U15" i="11"/>
  <c r="V15" i="11"/>
  <c r="E16" i="10"/>
  <c r="G16" i="10" s="1"/>
  <c r="M15" i="6"/>
  <c r="L15" i="6"/>
  <c r="X15" i="6"/>
  <c r="W15" i="6"/>
  <c r="V15" i="6"/>
  <c r="T15" i="6"/>
  <c r="B46" i="6" l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S45" i="6"/>
  <c r="M45" i="6"/>
  <c r="M61" i="6" s="1"/>
  <c r="L45" i="6"/>
  <c r="L61" i="6" s="1"/>
  <c r="AG16" i="6"/>
  <c r="AG15" i="6"/>
  <c r="S44" i="6"/>
  <c r="M44" i="6"/>
  <c r="L44" i="6"/>
  <c r="R16" i="6"/>
  <c r="H19" i="11"/>
  <c r="G19" i="11"/>
  <c r="F19" i="11"/>
  <c r="E19" i="11"/>
  <c r="X19" i="11"/>
  <c r="D19" i="11"/>
  <c r="J15" i="11"/>
  <c r="T15" i="11"/>
  <c r="I15" i="11"/>
  <c r="S15" i="11"/>
  <c r="F16" i="10"/>
  <c r="H6" i="14" s="1"/>
  <c r="J6" i="14" s="1"/>
  <c r="M66" i="6" l="1"/>
  <c r="M60" i="6"/>
  <c r="L66" i="6"/>
  <c r="L60" i="6"/>
  <c r="AH16" i="6"/>
  <c r="Q15" i="11"/>
  <c r="K15" i="6"/>
  <c r="R15" i="6"/>
  <c r="C14" i="11"/>
  <c r="C13" i="11"/>
  <c r="C12" i="11"/>
  <c r="C11" i="11"/>
  <c r="C10" i="11"/>
  <c r="C9" i="11"/>
  <c r="C8" i="11"/>
  <c r="C7" i="11"/>
  <c r="C6" i="11"/>
  <c r="C5" i="11"/>
  <c r="AH15" i="6" l="1"/>
  <c r="C19" i="11"/>
  <c r="C18" i="11"/>
  <c r="J15" i="6"/>
  <c r="F4" i="10" l="1"/>
  <c r="X18" i="11" l="1"/>
  <c r="P18" i="11"/>
  <c r="O18" i="11"/>
  <c r="M18" i="11"/>
  <c r="D18" i="11"/>
  <c r="V14" i="11"/>
  <c r="U14" i="11"/>
  <c r="T14" i="11"/>
  <c r="S14" i="11"/>
  <c r="L14" i="11"/>
  <c r="K14" i="11"/>
  <c r="J14" i="11"/>
  <c r="I14" i="11"/>
  <c r="V13" i="11"/>
  <c r="U13" i="11"/>
  <c r="T13" i="11"/>
  <c r="S13" i="11"/>
  <c r="L13" i="11"/>
  <c r="K13" i="11"/>
  <c r="J13" i="11"/>
  <c r="I13" i="11"/>
  <c r="V12" i="11"/>
  <c r="U12" i="11"/>
  <c r="T12" i="11"/>
  <c r="S12" i="11"/>
  <c r="L12" i="11"/>
  <c r="K12" i="11"/>
  <c r="J12" i="11"/>
  <c r="I12" i="11"/>
  <c r="V11" i="11"/>
  <c r="U11" i="11"/>
  <c r="S11" i="11"/>
  <c r="L11" i="11"/>
  <c r="K11" i="11"/>
  <c r="I11" i="11"/>
  <c r="J11" i="11"/>
  <c r="V10" i="11"/>
  <c r="U10" i="11"/>
  <c r="T10" i="11"/>
  <c r="S10" i="11"/>
  <c r="L10" i="11"/>
  <c r="K10" i="11"/>
  <c r="J10" i="11"/>
  <c r="I10" i="11"/>
  <c r="V9" i="11"/>
  <c r="U9" i="11"/>
  <c r="T9" i="11"/>
  <c r="S9" i="11"/>
  <c r="L9" i="11"/>
  <c r="K9" i="11"/>
  <c r="J9" i="11"/>
  <c r="I9" i="11"/>
  <c r="V8" i="11"/>
  <c r="U8" i="11"/>
  <c r="T8" i="11"/>
  <c r="S8" i="11"/>
  <c r="L8" i="11"/>
  <c r="K8" i="11"/>
  <c r="J8" i="11"/>
  <c r="I8" i="11"/>
  <c r="V7" i="11"/>
  <c r="U7" i="11"/>
  <c r="T7" i="11"/>
  <c r="S7" i="11"/>
  <c r="L7" i="11"/>
  <c r="K7" i="11"/>
  <c r="J7" i="11"/>
  <c r="I7" i="11"/>
  <c r="V6" i="11"/>
  <c r="U6" i="11"/>
  <c r="S6" i="11"/>
  <c r="L6" i="11"/>
  <c r="K6" i="11"/>
  <c r="J6" i="11"/>
  <c r="V5" i="11"/>
  <c r="U5" i="11"/>
  <c r="T5" i="11"/>
  <c r="S5" i="11"/>
  <c r="L5" i="11"/>
  <c r="K5" i="11"/>
  <c r="J5" i="11"/>
  <c r="I5" i="11"/>
  <c r="V4" i="11"/>
  <c r="U4" i="11"/>
  <c r="S4" i="11"/>
  <c r="L4" i="11"/>
  <c r="K4" i="11"/>
  <c r="J4" i="11"/>
  <c r="X58" i="6"/>
  <c r="E15" i="10"/>
  <c r="G15" i="10" s="1"/>
  <c r="V58" i="6"/>
  <c r="M14" i="6"/>
  <c r="L14" i="6"/>
  <c r="K19" i="11" l="1"/>
  <c r="L19" i="11"/>
  <c r="J19" i="11"/>
  <c r="I19" i="11"/>
  <c r="Q14" i="11"/>
  <c r="Q9" i="11"/>
  <c r="Q12" i="11"/>
  <c r="T19" i="11"/>
  <c r="V18" i="11"/>
  <c r="U19" i="11"/>
  <c r="Q7" i="11"/>
  <c r="Q13" i="11"/>
  <c r="F18" i="11"/>
  <c r="S19" i="11"/>
  <c r="T58" i="6"/>
  <c r="U18" i="11"/>
  <c r="V19" i="11"/>
  <c r="K18" i="11"/>
  <c r="L18" i="11"/>
  <c r="J18" i="11"/>
  <c r="Q8" i="11"/>
  <c r="Q5" i="11"/>
  <c r="Q10" i="11"/>
  <c r="S18" i="11"/>
  <c r="H18" i="11"/>
  <c r="T11" i="11"/>
  <c r="Q11" i="11" s="1"/>
  <c r="F15" i="10"/>
  <c r="H5" i="14" s="1"/>
  <c r="J5" i="14" s="1"/>
  <c r="J14" i="6"/>
  <c r="K14" i="6"/>
  <c r="T14" i="6"/>
  <c r="U14" i="6"/>
  <c r="V14" i="6"/>
  <c r="W14" i="6"/>
  <c r="X14" i="6"/>
  <c r="E14" i="10"/>
  <c r="M13" i="6"/>
  <c r="L13" i="6"/>
  <c r="K13" i="6"/>
  <c r="AG14" i="6" l="1"/>
  <c r="R58" i="6"/>
  <c r="G14" i="10"/>
  <c r="E25" i="10"/>
  <c r="Q19" i="11"/>
  <c r="R14" i="6"/>
  <c r="F14" i="10"/>
  <c r="H4" i="14" s="1"/>
  <c r="J4" i="14" s="1"/>
  <c r="AH14" i="6" l="1"/>
  <c r="F25" i="10"/>
  <c r="G25" i="10"/>
  <c r="T13" i="6"/>
  <c r="J13" i="6"/>
  <c r="V13" i="6"/>
  <c r="W13" i="6"/>
  <c r="X13" i="6"/>
  <c r="D11" i="10"/>
  <c r="E11" i="10"/>
  <c r="F11" i="10" s="1"/>
  <c r="C11" i="10"/>
  <c r="G13" i="10"/>
  <c r="F13" i="10"/>
  <c r="H3" i="14" s="1"/>
  <c r="J3" i="14" s="1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J12" i="6"/>
  <c r="J64" i="6" l="1"/>
  <c r="AG13" i="6"/>
  <c r="G11" i="10"/>
  <c r="R13" i="6"/>
  <c r="U13" i="6"/>
  <c r="W58" i="6"/>
  <c r="AG58" i="6" s="1"/>
  <c r="AH58" i="6" l="1"/>
  <c r="AH13" i="6"/>
  <c r="K12" i="6"/>
  <c r="K64" i="6" s="1"/>
  <c r="M12" i="6"/>
  <c r="M64" i="6" s="1"/>
  <c r="L12" i="6"/>
  <c r="L64" i="6" s="1"/>
  <c r="V12" i="6"/>
  <c r="W12" i="6"/>
  <c r="T12" i="6"/>
  <c r="AG12" i="6" s="1"/>
  <c r="U12" i="6"/>
  <c r="T11" i="6"/>
  <c r="X11" i="6"/>
  <c r="M11" i="6"/>
  <c r="L11" i="6"/>
  <c r="J11" i="6"/>
  <c r="V11" i="6" l="1"/>
  <c r="R11" i="6" s="1"/>
  <c r="T57" i="6"/>
  <c r="R12" i="6"/>
  <c r="W11" i="6"/>
  <c r="K11" i="6"/>
  <c r="AG11" i="6" l="1"/>
  <c r="AH12" i="6"/>
  <c r="AH11" i="6"/>
  <c r="U11" i="6"/>
  <c r="T10" i="6" l="1"/>
  <c r="V10" i="6"/>
  <c r="W10" i="6"/>
  <c r="X10" i="6"/>
  <c r="AG10" i="6" l="1"/>
  <c r="U10" i="6"/>
  <c r="R10" i="6"/>
  <c r="K10" i="6"/>
  <c r="J10" i="6"/>
  <c r="AH10" i="6" l="1"/>
  <c r="M10" i="6"/>
  <c r="L10" i="6"/>
  <c r="T9" i="6"/>
  <c r="V9" i="6"/>
  <c r="W9" i="6"/>
  <c r="X9" i="6"/>
  <c r="M9" i="6"/>
  <c r="L9" i="6"/>
  <c r="K9" i="6"/>
  <c r="K58" i="6" s="1"/>
  <c r="AG9" i="6" l="1"/>
  <c r="L58" i="6"/>
  <c r="M58" i="6"/>
  <c r="R9" i="6"/>
  <c r="J9" i="6"/>
  <c r="J58" i="6" s="1"/>
  <c r="AH9" i="6" l="1"/>
  <c r="U58" i="6"/>
  <c r="U57" i="6" l="1"/>
  <c r="U9" i="6"/>
  <c r="L8" i="6"/>
  <c r="J8" i="6"/>
  <c r="K8" i="6"/>
  <c r="T8" i="6" l="1"/>
  <c r="U8" i="6"/>
  <c r="V8" i="6"/>
  <c r="W8" i="6"/>
  <c r="X8" i="6"/>
  <c r="AG8" i="6" l="1"/>
  <c r="R8" i="6"/>
  <c r="M8" i="6"/>
  <c r="J7" i="6"/>
  <c r="M7" i="6"/>
  <c r="AH8" i="6" l="1"/>
  <c r="T7" i="6"/>
  <c r="X7" i="6"/>
  <c r="W7" i="6"/>
  <c r="V7" i="6"/>
  <c r="U7" i="6"/>
  <c r="K7" i="6"/>
  <c r="L4" i="6"/>
  <c r="AG7" i="6" l="1"/>
  <c r="R7" i="6"/>
  <c r="K4" i="6"/>
  <c r="M4" i="6"/>
  <c r="M6" i="6"/>
  <c r="L6" i="6"/>
  <c r="T6" i="6"/>
  <c r="H6" i="6"/>
  <c r="F6" i="6"/>
  <c r="G6" i="11" l="1"/>
  <c r="T6" i="11" s="1"/>
  <c r="Q6" i="11" s="1"/>
  <c r="J5" i="13"/>
  <c r="L5" i="13" s="1"/>
  <c r="E6" i="11"/>
  <c r="H5" i="13"/>
  <c r="AH7" i="6"/>
  <c r="M5" i="6"/>
  <c r="M57" i="6" s="1"/>
  <c r="J5" i="6"/>
  <c r="K5" i="6"/>
  <c r="U5" i="6"/>
  <c r="I6" i="11" l="1"/>
  <c r="M63" i="6"/>
  <c r="X57" i="6"/>
  <c r="H4" i="6"/>
  <c r="H63" i="6" s="1"/>
  <c r="F4" i="6"/>
  <c r="F63" i="6" s="1"/>
  <c r="U4" i="6"/>
  <c r="X6" i="6"/>
  <c r="L5" i="6"/>
  <c r="L63" i="6" s="1"/>
  <c r="L57" i="6" l="1"/>
  <c r="F57" i="6"/>
  <c r="H57" i="6"/>
  <c r="V63" i="6"/>
  <c r="R63" i="6" s="1"/>
  <c r="AH63" i="6" s="1"/>
  <c r="E4" i="11"/>
  <c r="E18" i="11" s="1"/>
  <c r="V57" i="6"/>
  <c r="G4" i="11"/>
  <c r="V4" i="6"/>
  <c r="J4" i="6"/>
  <c r="J6" i="6"/>
  <c r="W6" i="6"/>
  <c r="W57" i="6"/>
  <c r="V6" i="6"/>
  <c r="AG6" i="6" s="1"/>
  <c r="E53" i="9"/>
  <c r="E20" i="9"/>
  <c r="E28" i="9"/>
  <c r="E15" i="9"/>
  <c r="E16" i="9" s="1"/>
  <c r="E11" i="9"/>
  <c r="C11" i="9"/>
  <c r="C17" i="9"/>
  <c r="C19" i="9"/>
  <c r="C28" i="9"/>
  <c r="C29" i="9" s="1"/>
  <c r="C30" i="9" s="1"/>
  <c r="C45" i="9" s="1"/>
  <c r="C31" i="9" s="1"/>
  <c r="D89" i="9"/>
  <c r="D28" i="9"/>
  <c r="D29" i="9" s="1"/>
  <c r="D30" i="9" s="1"/>
  <c r="D45" i="9" s="1"/>
  <c r="D19" i="9"/>
  <c r="D17" i="9"/>
  <c r="D11" i="9"/>
  <c r="J63" i="6" l="1"/>
  <c r="AG57" i="6"/>
  <c r="R57" i="6"/>
  <c r="AH57" i="6" s="1"/>
  <c r="R6" i="6"/>
  <c r="AH6" i="6" s="1"/>
  <c r="J57" i="6"/>
  <c r="T4" i="11"/>
  <c r="Q4" i="11" s="1"/>
  <c r="I4" i="11"/>
  <c r="I18" i="11" s="1"/>
  <c r="G18" i="11"/>
  <c r="T18" i="11" s="1"/>
  <c r="Q18" i="11" s="1"/>
  <c r="E29" i="9"/>
  <c r="E30" i="9" s="1"/>
  <c r="E45" i="9" s="1"/>
  <c r="E55" i="9" s="1"/>
  <c r="D31" i="9"/>
  <c r="D55" i="9"/>
  <c r="E31" i="9" l="1"/>
  <c r="E74" i="9"/>
  <c r="E66" i="9"/>
  <c r="E68" i="9" s="1"/>
  <c r="E58" i="9"/>
  <c r="E56" i="9"/>
  <c r="D58" i="9"/>
  <c r="D56" i="9"/>
  <c r="D66" i="9"/>
  <c r="D68" i="9" s="1"/>
  <c r="D74" i="9"/>
  <c r="E62" i="9" l="1"/>
  <c r="E64" i="9" s="1"/>
  <c r="E65" i="9" s="1"/>
  <c r="E60" i="9"/>
  <c r="E85" i="9"/>
  <c r="E67" i="9"/>
  <c r="E73" i="9" s="1"/>
  <c r="E59" i="9"/>
  <c r="D62" i="9"/>
  <c r="D64" i="9" s="1"/>
  <c r="D65" i="9" s="1"/>
  <c r="D60" i="9"/>
  <c r="D85" i="9"/>
  <c r="D67" i="9"/>
  <c r="D73" i="9" s="1"/>
  <c r="D59" i="9"/>
  <c r="D87" i="9"/>
  <c r="D86" i="9"/>
  <c r="E71" i="9" l="1"/>
  <c r="E72" i="9" s="1"/>
  <c r="E63" i="9"/>
  <c r="E69" i="9"/>
  <c r="E70" i="9" s="1"/>
  <c r="E61" i="9"/>
  <c r="D69" i="9"/>
  <c r="D70" i="9" s="1"/>
  <c r="D61" i="9"/>
  <c r="D71" i="9"/>
  <c r="D72" i="9" s="1"/>
  <c r="D63" i="9"/>
  <c r="T5" i="6" l="1"/>
  <c r="V5" i="6"/>
  <c r="W5" i="6"/>
  <c r="X5" i="6"/>
  <c r="AG5" i="6" l="1"/>
  <c r="R5" i="6"/>
  <c r="X4" i="6"/>
  <c r="W4" i="6"/>
  <c r="T4" i="6"/>
  <c r="AG4" i="6" s="1"/>
  <c r="R4" i="6" l="1"/>
  <c r="AH4" i="6" s="1"/>
  <c r="AH5" i="6"/>
  <c r="K6" i="6"/>
  <c r="K63" i="6" s="1"/>
  <c r="U6" i="6"/>
  <c r="K5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4" authorId="0" shapeId="0" xr:uid="{821E2C06-D155-4864-8161-B2F5F4FFC4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Plant Uptime-97.7127272727273%</t>
        </r>
      </text>
    </comment>
    <comment ref="O22" authorId="0" shapeId="0" xr:uid="{397C2837-B778-49A6-B1A7-1C2C7A1F49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TL Down for 7 Hours considered in PU
97.63% TL Av.</t>
        </r>
      </text>
    </comment>
    <comment ref="O25" authorId="0" shapeId="0" xr:uid="{86C76648-C8A4-4F68-A5BD-5CD76C3707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98.87% TL Loss</t>
        </r>
      </text>
    </comment>
    <comment ref="E45" authorId="0" shapeId="0" xr:uid="{F6AA0A2B-5B6D-4EFC-BFDB-0788DC221A9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Standby Meter Readings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3" authorId="0" shapeId="0" xr:uid="{51504624-68FA-45B0-B03B-E88734FE6F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Plant Uptime-97.7127272727273%</t>
        </r>
      </text>
    </comment>
    <comment ref="Q21" authorId="0" shapeId="0" xr:uid="{DBE4F42E-67C2-4C49-AEDD-B16746A7B4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TL Down for 7 Hours considered in PU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2" authorId="0" shapeId="0" xr:uid="{CF8CB9E0-3AD5-4ED6-88D6-276B37C592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Plant Uptime-97.7127272727273%</t>
        </r>
      </text>
    </comment>
    <comment ref="Q20" authorId="0" shapeId="0" xr:uid="{7EC8D3A1-2D09-41D5-87C7-3D9AF4F6A58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TL Down for 7 Hours considered in PU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4" authorId="0" shapeId="0" xr:uid="{BF6250C7-DB49-4BB2-99F2-B25D5935B3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Plant Uptime-97.7127272727273%</t>
        </r>
      </text>
    </comment>
    <comment ref="D16" authorId="0" shapeId="0" xr:uid="{EAC7C37A-0569-46C9-A1AC-1CB30143D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Standby Based Value will be updated once DSM published</t>
        </r>
      </text>
    </comment>
  </commentList>
</comments>
</file>

<file path=xl/sharedStrings.xml><?xml version="1.0" encoding="utf-8"?>
<sst xmlns="http://schemas.openxmlformats.org/spreadsheetml/2006/main" count="476" uniqueCount="178">
  <si>
    <t>Months</t>
  </si>
  <si>
    <t>Budget  Gen
(MWHr)</t>
  </si>
  <si>
    <t>Budget GHI
(KWHr/m2)</t>
  </si>
  <si>
    <t>Actual GHI
(KWHr/m2)</t>
  </si>
  <si>
    <t>Actual GTI
(KWHr/m2)</t>
  </si>
  <si>
    <t>PR Achieved(%)</t>
  </si>
  <si>
    <t>Budgeted Plant Av(%)</t>
  </si>
  <si>
    <t>Actual Plant Av(%)</t>
  </si>
  <si>
    <t>Budgeted Grid Av(%)</t>
  </si>
  <si>
    <t>Actual Grid Av(%)</t>
  </si>
  <si>
    <t>CUF Achieved
(%)</t>
  </si>
  <si>
    <t>Shortfall in Rad(%)</t>
  </si>
  <si>
    <t>Shortfall in Grid Av(%)</t>
  </si>
  <si>
    <t>Shortfall in Plant Av(%)</t>
  </si>
  <si>
    <t>Soil Loss(%)</t>
  </si>
  <si>
    <t>Budget GTI
(KWHr/m2)</t>
  </si>
  <si>
    <t>AC Cap</t>
  </si>
  <si>
    <t>DC Cap</t>
  </si>
  <si>
    <t>PR Budgeted(%)</t>
  </si>
  <si>
    <t>CUF Budgeted
(%)</t>
  </si>
  <si>
    <t>YTD FY-21-22</t>
  </si>
  <si>
    <t>SECI-III</t>
  </si>
  <si>
    <t>SECI-III -Shortfall Analysis</t>
  </si>
  <si>
    <t>PV Syst Lenders</t>
  </si>
  <si>
    <t>PV Syst SNW</t>
  </si>
  <si>
    <t>AC LOADING</t>
  </si>
  <si>
    <t>300 MW</t>
  </si>
  <si>
    <t>Variants</t>
  </si>
  <si>
    <t>Fixed  Tilt</t>
  </si>
  <si>
    <t>Pitch (m)</t>
  </si>
  <si>
    <t>Type of support</t>
  </si>
  <si>
    <t>Fixed 2x58  portrait</t>
  </si>
  <si>
    <t>Tilt</t>
  </si>
  <si>
    <t>18°</t>
  </si>
  <si>
    <t>Module type</t>
  </si>
  <si>
    <t>JKM 400M-72H-V &amp; JKM 405M-72H-V</t>
  </si>
  <si>
    <t>Power [Wc]</t>
  </si>
  <si>
    <t>400 Wp &amp; 405 Wp</t>
  </si>
  <si>
    <t>Make</t>
  </si>
  <si>
    <t>Jinko solar</t>
  </si>
  <si>
    <t>Inverter</t>
  </si>
  <si>
    <t>SG3125HV-20</t>
  </si>
  <si>
    <t>Ratio DC/AC</t>
  </si>
  <si>
    <t>Watt peak power for simulation (MWp)</t>
  </si>
  <si>
    <t>PV plant AC power (MW)</t>
  </si>
  <si>
    <t>PV plant DC Capacity (MWp)</t>
  </si>
  <si>
    <t>No. of Modules</t>
  </si>
  <si>
    <t>Total Area</t>
  </si>
  <si>
    <t>Per Module Area</t>
  </si>
  <si>
    <t xml:space="preserve">Energy available in plane of collectors From front </t>
  </si>
  <si>
    <t>Hgh [kWh/m²/an]</t>
  </si>
  <si>
    <t>Transposition Factor</t>
  </si>
  <si>
    <t>Hginc [kWh/m²/an]</t>
  </si>
  <si>
    <t>Global incident below threshold</t>
  </si>
  <si>
    <t>Shading losses</t>
  </si>
  <si>
    <t>IAM losses</t>
  </si>
  <si>
    <t>Soiling losses</t>
  </si>
  <si>
    <t xml:space="preserve">Ground reflection on front side </t>
  </si>
  <si>
    <t xml:space="preserve">Gain fro rear END </t>
  </si>
  <si>
    <t xml:space="preserve">Bifacilaity Factor </t>
  </si>
  <si>
    <t xml:space="preserve">Effective irradiation from rear side </t>
  </si>
  <si>
    <t>Hginc eff [kWh/m²/an]</t>
  </si>
  <si>
    <t>Energy available at inverter output</t>
  </si>
  <si>
    <t>E_brutto [kWh/kWp/an]</t>
  </si>
  <si>
    <t>Total system losses</t>
  </si>
  <si>
    <t>Module Degradation</t>
  </si>
  <si>
    <t>Irradiance losses</t>
  </si>
  <si>
    <t>Temperature losses</t>
  </si>
  <si>
    <t>Shading losses (electrical)</t>
  </si>
  <si>
    <t>Module quality losses</t>
  </si>
  <si>
    <t>LID losses</t>
  </si>
  <si>
    <t>Mismatch losses</t>
  </si>
  <si>
    <t xml:space="preserve">Mismatch due to Rear side </t>
  </si>
  <si>
    <t>DC ohmic losses</t>
  </si>
  <si>
    <t>Inverter efficiency losses</t>
  </si>
  <si>
    <t>Inv loss over nom inv power</t>
  </si>
  <si>
    <t>Inv loss due to voltage threshold</t>
  </si>
  <si>
    <t>Night consumption</t>
  </si>
  <si>
    <t>E_netto inverter [kWh/kWp/an]</t>
  </si>
  <si>
    <t>Energy available at Grid input metering</t>
  </si>
  <si>
    <t>AC cabling losses (Inv to Trafo)</t>
  </si>
  <si>
    <t>Auxiliaries losses</t>
  </si>
  <si>
    <t>Transformer losses</t>
  </si>
  <si>
    <t>Transformer (33kV/220kV) losses</t>
  </si>
  <si>
    <t>Transmission Losses</t>
  </si>
  <si>
    <t>Transmission Losses (33+220kV)</t>
  </si>
  <si>
    <t>Plant availability and switchyard</t>
  </si>
  <si>
    <t xml:space="preserve">Grid Limitation </t>
  </si>
  <si>
    <t>E_netto AC COD [kWh/kWp/an]</t>
  </si>
  <si>
    <t>PR COD</t>
  </si>
  <si>
    <t>Degradation 2nd year</t>
  </si>
  <si>
    <t>E_netto AC year 2 [kWh/kWp/an]</t>
  </si>
  <si>
    <t>PR year 2</t>
  </si>
  <si>
    <t>E_nette AC year 10 [kWh/kWp/an]</t>
  </si>
  <si>
    <t>PR year 10</t>
  </si>
  <si>
    <t>E_nette AC year 25 [kWh/kWp/an]</t>
  </si>
  <si>
    <t>PR year 25</t>
  </si>
  <si>
    <t>Average net production AC [kWh/kWp/an]</t>
  </si>
  <si>
    <t>PR average</t>
  </si>
  <si>
    <t>Yearly net production (year 1) [GWh/year]</t>
  </si>
  <si>
    <t>Yearly net production (year 2) [GWh/year]</t>
  </si>
  <si>
    <t>CUF year 1</t>
  </si>
  <si>
    <t>Yearly net production (year 10) [GWh/year]</t>
  </si>
  <si>
    <t>CUF year 10</t>
  </si>
  <si>
    <t>Yearly net production (year 25) [GWh/year]</t>
  </si>
  <si>
    <t>CUF year 25</t>
  </si>
  <si>
    <t>CUF year 2</t>
  </si>
  <si>
    <t>P50 1st year</t>
  </si>
  <si>
    <t>P50 averaged on 25 years</t>
  </si>
  <si>
    <t>P75 1st year</t>
  </si>
  <si>
    <t>P75 averaged on 25 years</t>
  </si>
  <si>
    <t>P90 1st year</t>
  </si>
  <si>
    <t>P90 averaged on 25 years</t>
  </si>
  <si>
    <t>P99 1st year</t>
  </si>
  <si>
    <t>P99 averaged on 25 years</t>
  </si>
  <si>
    <t>Uncertainity 1 year</t>
  </si>
  <si>
    <t>Uncertainity 25 years</t>
  </si>
  <si>
    <t>P50 2nd year</t>
  </si>
  <si>
    <t xml:space="preserve">Shortfall in Gen(%) wrt Budget </t>
  </si>
  <si>
    <t>Shortfall in Gen(%) wrt Prediction</t>
  </si>
  <si>
    <t>Pridiction  Gen
(MWHr)</t>
  </si>
  <si>
    <t>Connected DC Capacity (MWp)</t>
  </si>
  <si>
    <t xml:space="preserve">  </t>
  </si>
  <si>
    <t xml:space="preserve">Actual  Gen
(MWHr) </t>
  </si>
  <si>
    <t>YTD FY-22-23</t>
  </si>
  <si>
    <t>Remarks</t>
  </si>
  <si>
    <t>24,490.48*</t>
  </si>
  <si>
    <t>Reading taken from TVM Energy Meter installed at our Plant end</t>
  </si>
  <si>
    <t>Total</t>
  </si>
  <si>
    <r>
      <t xml:space="preserve"> </t>
    </r>
    <r>
      <rPr>
        <b/>
        <sz val="10"/>
        <color rgb="FFFFFFFF"/>
        <rFont val="Calibri"/>
        <family val="2"/>
      </rPr>
      <t>Active Energy (MWH)</t>
    </r>
  </si>
  <si>
    <r>
      <t xml:space="preserve"> </t>
    </r>
    <r>
      <rPr>
        <b/>
        <sz val="10"/>
        <color rgb="FFFFFFFF"/>
        <rFont val="Calibri"/>
        <family val="2"/>
      </rPr>
      <t>Apparent Energy (MVAH)</t>
    </r>
  </si>
  <si>
    <t>Generation loss in Grid Compliance (MWH)</t>
  </si>
  <si>
    <t>Generation loss in Grid Compliance (%)</t>
  </si>
  <si>
    <t>Revenue loss in Grid Compliance (INR)</t>
  </si>
  <si>
    <t>CY-21</t>
  </si>
  <si>
    <t>CY_22</t>
  </si>
  <si>
    <t>Plant</t>
  </si>
  <si>
    <t>PR Budgeted (%)</t>
  </si>
  <si>
    <t>PR Achieved (%)</t>
  </si>
  <si>
    <t>Budgeted Plant Av (%)</t>
  </si>
  <si>
    <t>Actual Plant Av (%)</t>
  </si>
  <si>
    <t>Budgeted Grid Av (%)</t>
  </si>
  <si>
    <t>Actual Grid Av (%)</t>
  </si>
  <si>
    <t>SPV</t>
  </si>
  <si>
    <t>AC Capacity (MW)</t>
  </si>
  <si>
    <t>ERCPL</t>
  </si>
  <si>
    <t>Un Identified</t>
  </si>
  <si>
    <t>Shadow Loss</t>
  </si>
  <si>
    <t>Budgeted Inverter Gen. MWHr</t>
  </si>
  <si>
    <t>AC Loss%</t>
  </si>
  <si>
    <t>TL Loss%</t>
  </si>
  <si>
    <t>Actual Inverter Gen. MWHr</t>
  </si>
  <si>
    <t>Budgeted Monthly Module Temp (°C)</t>
  </si>
  <si>
    <t>Actual Monthly Module Temp (°C)</t>
  </si>
  <si>
    <t>Grid Limitation Loss %</t>
  </si>
  <si>
    <t>Budgeted Temp Loss %</t>
  </si>
  <si>
    <t>Actual Temp Loss %</t>
  </si>
  <si>
    <t>Budgeted Inverter Clipping %</t>
  </si>
  <si>
    <t>Actual Inverter Clipping %</t>
  </si>
  <si>
    <t>CY_23</t>
  </si>
  <si>
    <t>Egrid (kWh) with 300 GL, 2% MQ, 100% PA</t>
  </si>
  <si>
    <t>Actual Gen.</t>
  </si>
  <si>
    <t>Actual PA</t>
  </si>
  <si>
    <t>Shortfall in Gen(%) wrt PV syst</t>
  </si>
  <si>
    <t>Grid Compliance</t>
  </si>
  <si>
    <t>Shortfall in PA(%) wrt PV syst</t>
  </si>
  <si>
    <t>Performance</t>
  </si>
  <si>
    <t>CY_24</t>
  </si>
  <si>
    <t>Grid Limitation 300MW</t>
  </si>
  <si>
    <t>Less Degradation considered (2.5%-1.65%)=0.85%</t>
  </si>
  <si>
    <t>Generation(MWh) Above 300MW</t>
  </si>
  <si>
    <t>Avg Set Point PPC</t>
  </si>
  <si>
    <t>Generation(MWh) Above 300MW (%)</t>
  </si>
  <si>
    <t>FY21-22</t>
  </si>
  <si>
    <t>FY22-23</t>
  </si>
  <si>
    <t>FY23-24</t>
  </si>
  <si>
    <t>FY24-25</t>
  </si>
  <si>
    <t>CY_25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</si>
</sst>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(* #,##0.00_);_(* \(#,##0.00\);_(* &quot;-&quot;??_);_(@_)"/>
    <numFmt numFmtId="164" formatCode="_ * #,##0.00_ ;_ * \-#,##0.00_ ;_ * &quot;-&quot;??_ ;_ @_ "/>
    <numFmt numFmtId="165" formatCode="[$-409]mmm/yy;@"/>
    <numFmt numFmtId="166" formatCode="0.000"/>
    <numFmt numFmtId="167" formatCode="_-* #,##0.00_-;\-* #,##0.00_-;_-* &quot;-&quot;??_-;_-@_-"/>
    <numFmt numFmtId="168" formatCode="_ * #,##0.0000_ ;_ * \-#,##0.0000_ ;_ * &quot;-&quot;??_ ;_ @_ "/>
    <numFmt numFmtId="169" formatCode="0.0000"/>
    <numFmt numFmtId="170" formatCode="0.0"/>
    <numFmt numFmtId="171" formatCode="0.0%"/>
    <numFmt numFmtId="172" formatCode="0.000%"/>
    <numFmt numFmtId="173" formatCode="0.0000%"/>
    <numFmt numFmtId="174" formatCode="0.00000000000000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 Unicode MS"/>
      <family val="2"/>
    </font>
    <font>
      <sz val="10"/>
      <name val="Geneva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</font>
    <font>
      <sz val="9"/>
      <name val="Calibri"/>
      <family val="2"/>
    </font>
    <font>
      <b/>
      <sz val="9"/>
      <color theme="0"/>
      <name val="Calibri"/>
      <family val="2"/>
    </font>
    <font>
      <sz val="9"/>
      <color theme="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  <scheme val="minor"/>
    </font>
    <font>
      <b/>
      <i/>
      <sz val="9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0491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1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65" fontId="2" fillId="0" borderId="5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4" borderId="6" xfId="0" applyFont="1" applyFill="1" applyBorder="1" applyAlignment="1">
      <alignment horizontal="center" vertical="center" wrapText="1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6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4" fontId="16" fillId="2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172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0" fontId="16" fillId="2" borderId="1" xfId="1" applyNumberFormat="1" applyFont="1" applyFill="1" applyBorder="1" applyAlignment="1">
      <alignment horizontal="center" vertical="center" wrapText="1"/>
    </xf>
    <xf numFmtId="171" fontId="16" fillId="2" borderId="1" xfId="1" applyNumberFormat="1" applyFont="1" applyFill="1" applyBorder="1" applyAlignment="1">
      <alignment horizontal="center" vertical="center" wrapText="1"/>
    </xf>
    <xf numFmtId="171" fontId="18" fillId="7" borderId="1" xfId="0" applyNumberFormat="1" applyFont="1" applyFill="1" applyBorder="1" applyAlignment="1">
      <alignment horizontal="center" vertical="center" wrapText="1"/>
    </xf>
    <xf numFmtId="173" fontId="18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170" fontId="14" fillId="2" borderId="1" xfId="0" applyNumberFormat="1" applyFont="1" applyFill="1" applyBorder="1" applyAlignment="1">
      <alignment horizontal="center" vertical="center" wrapText="1"/>
    </xf>
    <xf numFmtId="164" fontId="14" fillId="2" borderId="1" xfId="60490" applyFont="1" applyFill="1" applyBorder="1" applyAlignment="1">
      <alignment horizontal="center" vertical="center" wrapText="1"/>
    </xf>
    <xf numFmtId="171" fontId="14" fillId="2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0" fontId="20" fillId="2" borderId="1" xfId="0" applyNumberFormat="1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0" fontId="18" fillId="7" borderId="1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left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10" fontId="9" fillId="2" borderId="1" xfId="1" applyNumberFormat="1" applyFont="1" applyFill="1" applyBorder="1" applyAlignment="1">
      <alignment horizontal="center" vertical="center" wrapText="1"/>
    </xf>
    <xf numFmtId="164" fontId="11" fillId="2" borderId="1" xfId="60490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10" fontId="21" fillId="4" borderId="1" xfId="1" applyNumberFormat="1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22" fillId="6" borderId="20" xfId="0" applyFont="1" applyFill="1" applyBorder="1" applyAlignment="1">
      <alignment horizontal="center" vertical="center" wrapText="1"/>
    </xf>
    <xf numFmtId="10" fontId="11" fillId="2" borderId="1" xfId="1" applyNumberFormat="1" applyFont="1" applyFill="1" applyBorder="1" applyAlignment="1">
      <alignment horizontal="center" vertical="center" wrapText="1"/>
    </xf>
    <xf numFmtId="0" fontId="22" fillId="6" borderId="23" xfId="0" applyFont="1" applyFill="1" applyBorder="1" applyAlignment="1">
      <alignment horizontal="center" vertical="center" wrapText="1"/>
    </xf>
    <xf numFmtId="169" fontId="9" fillId="0" borderId="0" xfId="1" applyNumberFormat="1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 wrapText="1"/>
    </xf>
    <xf numFmtId="15" fontId="9" fillId="0" borderId="0" xfId="0" applyNumberFormat="1" applyFont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 vertical="center" wrapText="1"/>
    </xf>
    <xf numFmtId="2" fontId="16" fillId="4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right" vertical="center"/>
    </xf>
    <xf numFmtId="165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0" fontId="2" fillId="4" borderId="8" xfId="1" applyNumberFormat="1" applyFont="1" applyFill="1" applyBorder="1" applyAlignment="1">
      <alignment horizontal="center" vertical="center"/>
    </xf>
    <xf numFmtId="10" fontId="2" fillId="4" borderId="9" xfId="1" applyNumberFormat="1" applyFont="1" applyFill="1" applyBorder="1" applyAlignment="1">
      <alignment horizontal="center" vertical="center"/>
    </xf>
    <xf numFmtId="10" fontId="2" fillId="4" borderId="24" xfId="0" applyNumberFormat="1" applyFont="1" applyFill="1" applyBorder="1" applyAlignment="1">
      <alignment horizontal="center" vertical="center"/>
    </xf>
    <xf numFmtId="10" fontId="2" fillId="4" borderId="25" xfId="0" applyNumberFormat="1" applyFont="1" applyFill="1" applyBorder="1" applyAlignment="1">
      <alignment horizontal="center" vertical="center"/>
    </xf>
    <xf numFmtId="10" fontId="0" fillId="0" borderId="1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vertical="center"/>
    </xf>
    <xf numFmtId="0" fontId="0" fillId="9" borderId="16" xfId="0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174" fontId="0" fillId="0" borderId="0" xfId="0" applyNumberFormat="1" applyAlignment="1">
      <alignment vertical="center"/>
    </xf>
    <xf numFmtId="0" fontId="0" fillId="0" borderId="16" xfId="0" applyBorder="1" applyAlignment="1">
      <alignment vertical="center"/>
    </xf>
    <xf numFmtId="0" fontId="2" fillId="4" borderId="16" xfId="0" applyFont="1" applyFill="1" applyBorder="1" applyAlignment="1">
      <alignment vertical="center" wrapText="1"/>
    </xf>
    <xf numFmtId="10" fontId="0" fillId="0" borderId="16" xfId="1" applyNumberFormat="1" applyFont="1" applyFill="1" applyBorder="1" applyAlignment="1">
      <alignment horizontal="center" vertical="center"/>
    </xf>
    <xf numFmtId="10" fontId="2" fillId="4" borderId="27" xfId="1" applyNumberFormat="1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 wrapText="1" readingOrder="1"/>
    </xf>
    <xf numFmtId="0" fontId="23" fillId="10" borderId="28" xfId="0" applyFont="1" applyFill="1" applyBorder="1" applyAlignment="1">
      <alignment horizontal="center" vertical="center" wrapText="1" readingOrder="1"/>
    </xf>
    <xf numFmtId="17" fontId="24" fillId="11" borderId="29" xfId="0" applyNumberFormat="1" applyFont="1" applyFill="1" applyBorder="1" applyAlignment="1">
      <alignment horizontal="center" vertical="center" wrapText="1" readingOrder="1"/>
    </xf>
    <xf numFmtId="0" fontId="25" fillId="11" borderId="29" xfId="0" applyFont="1" applyFill="1" applyBorder="1" applyAlignment="1">
      <alignment horizontal="center" vertical="center" wrapText="1" readingOrder="1"/>
    </xf>
    <xf numFmtId="0" fontId="25" fillId="11" borderId="29" xfId="0" applyFont="1" applyFill="1" applyBorder="1" applyAlignment="1">
      <alignment horizontal="left" vertical="center" wrapText="1" readingOrder="1"/>
    </xf>
    <xf numFmtId="17" fontId="24" fillId="12" borderId="30" xfId="0" applyNumberFormat="1" applyFont="1" applyFill="1" applyBorder="1" applyAlignment="1">
      <alignment horizontal="center" vertical="center" wrapText="1" readingOrder="1"/>
    </xf>
    <xf numFmtId="4" fontId="25" fillId="12" borderId="30" xfId="0" applyNumberFormat="1" applyFont="1" applyFill="1" applyBorder="1" applyAlignment="1">
      <alignment horizontal="center" vertical="center" wrapText="1" readingOrder="1"/>
    </xf>
    <xf numFmtId="0" fontId="25" fillId="12" borderId="30" xfId="0" applyFont="1" applyFill="1" applyBorder="1" applyAlignment="1">
      <alignment horizontal="left" vertical="center" wrapText="1" readingOrder="1"/>
    </xf>
    <xf numFmtId="17" fontId="24" fillId="11" borderId="30" xfId="0" applyNumberFormat="1" applyFont="1" applyFill="1" applyBorder="1" applyAlignment="1">
      <alignment horizontal="center" vertical="center" wrapText="1" readingOrder="1"/>
    </xf>
    <xf numFmtId="4" fontId="25" fillId="11" borderId="30" xfId="0" applyNumberFormat="1" applyFont="1" applyFill="1" applyBorder="1" applyAlignment="1">
      <alignment horizontal="center" vertical="center" wrapText="1" readingOrder="1"/>
    </xf>
    <xf numFmtId="0" fontId="25" fillId="11" borderId="30" xfId="0" applyFont="1" applyFill="1" applyBorder="1" applyAlignment="1">
      <alignment horizontal="left" vertical="center" wrapText="1" readingOrder="1"/>
    </xf>
    <xf numFmtId="0" fontId="25" fillId="12" borderId="30" xfId="0" applyFont="1" applyFill="1" applyBorder="1" applyAlignment="1">
      <alignment horizontal="center" vertical="center" wrapText="1" readingOrder="1"/>
    </xf>
    <xf numFmtId="0" fontId="25" fillId="11" borderId="30" xfId="0" applyFont="1" applyFill="1" applyBorder="1" applyAlignment="1">
      <alignment horizontal="center" vertical="center" wrapText="1" readingOrder="1"/>
    </xf>
    <xf numFmtId="4" fontId="24" fillId="11" borderId="30" xfId="0" applyNumberFormat="1" applyFont="1" applyFill="1" applyBorder="1" applyAlignment="1">
      <alignment horizontal="center" vertical="center" wrapText="1" readingOrder="1"/>
    </xf>
    <xf numFmtId="3" fontId="24" fillId="11" borderId="30" xfId="0" applyNumberFormat="1" applyFont="1" applyFill="1" applyBorder="1" applyAlignment="1">
      <alignment horizontal="center" vertical="center" wrapText="1" readingOrder="1"/>
    </xf>
    <xf numFmtId="10" fontId="25" fillId="11" borderId="29" xfId="0" applyNumberFormat="1" applyFont="1" applyFill="1" applyBorder="1" applyAlignment="1">
      <alignment horizontal="center" vertical="center" wrapText="1" readingOrder="1"/>
    </xf>
    <xf numFmtId="3" fontId="25" fillId="11" borderId="29" xfId="0" applyNumberFormat="1" applyFont="1" applyFill="1" applyBorder="1" applyAlignment="1">
      <alignment horizontal="center" vertical="center" wrapText="1" readingOrder="1"/>
    </xf>
    <xf numFmtId="10" fontId="25" fillId="12" borderId="30" xfId="0" applyNumberFormat="1" applyFont="1" applyFill="1" applyBorder="1" applyAlignment="1">
      <alignment horizontal="center" vertical="center" wrapText="1" readingOrder="1"/>
    </xf>
    <xf numFmtId="3" fontId="25" fillId="12" borderId="30" xfId="0" applyNumberFormat="1" applyFont="1" applyFill="1" applyBorder="1" applyAlignment="1">
      <alignment horizontal="center" vertical="center" wrapText="1" readingOrder="1"/>
    </xf>
    <xf numFmtId="10" fontId="25" fillId="11" borderId="30" xfId="0" applyNumberFormat="1" applyFont="1" applyFill="1" applyBorder="1" applyAlignment="1">
      <alignment horizontal="center" vertical="center" wrapText="1" readingOrder="1"/>
    </xf>
    <xf numFmtId="3" fontId="25" fillId="11" borderId="30" xfId="0" applyNumberFormat="1" applyFont="1" applyFill="1" applyBorder="1" applyAlignment="1">
      <alignment horizontal="center" vertical="center" wrapText="1" readingOrder="1"/>
    </xf>
    <xf numFmtId="10" fontId="24" fillId="11" borderId="30" xfId="0" applyNumberFormat="1" applyFont="1" applyFill="1" applyBorder="1" applyAlignment="1">
      <alignment horizontal="center" vertical="center" wrapText="1" readingOrder="1"/>
    </xf>
    <xf numFmtId="4" fontId="25" fillId="11" borderId="29" xfId="0" applyNumberFormat="1" applyFont="1" applyFill="1" applyBorder="1" applyAlignment="1">
      <alignment horizontal="center" vertical="center" wrapText="1" readingOrder="1"/>
    </xf>
    <xf numFmtId="2" fontId="25" fillId="12" borderId="30" xfId="0" applyNumberFormat="1" applyFont="1" applyFill="1" applyBorder="1" applyAlignment="1">
      <alignment horizontal="center" vertical="center" wrapText="1" readingOrder="1"/>
    </xf>
    <xf numFmtId="2" fontId="25" fillId="11" borderId="30" xfId="0" applyNumberFormat="1" applyFont="1" applyFill="1" applyBorder="1" applyAlignment="1">
      <alignment horizontal="center" vertical="center" wrapText="1" readingOrder="1"/>
    </xf>
    <xf numFmtId="165" fontId="2" fillId="4" borderId="5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6" xfId="1" applyNumberFormat="1" applyFont="1" applyFill="1" applyBorder="1" applyAlignment="1">
      <alignment horizontal="center" vertical="center"/>
    </xf>
    <xf numFmtId="10" fontId="0" fillId="4" borderId="0" xfId="0" applyNumberFormat="1" applyFill="1" applyAlignment="1">
      <alignment vertical="center"/>
    </xf>
    <xf numFmtId="10" fontId="0" fillId="4" borderId="16" xfId="1" applyNumberFormat="1" applyFont="1" applyFill="1" applyBorder="1" applyAlignment="1">
      <alignment horizontal="center" vertical="center"/>
    </xf>
    <xf numFmtId="10" fontId="0" fillId="0" borderId="10" xfId="1" applyNumberFormat="1" applyFont="1" applyFill="1" applyBorder="1" applyAlignment="1">
      <alignment horizontal="center" vertical="center"/>
    </xf>
    <xf numFmtId="10" fontId="0" fillId="0" borderId="31" xfId="1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vertical="center"/>
    </xf>
    <xf numFmtId="165" fontId="2" fillId="0" borderId="12" xfId="0" applyNumberFormat="1" applyFont="1" applyBorder="1" applyAlignment="1">
      <alignment horizontal="center" vertical="center"/>
    </xf>
    <xf numFmtId="10" fontId="0" fillId="0" borderId="32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1" applyNumberFormat="1" applyFont="1" applyAlignment="1">
      <alignment vertical="center"/>
    </xf>
    <xf numFmtId="10" fontId="26" fillId="0" borderId="1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2" fillId="4" borderId="16" xfId="0" applyFont="1" applyFill="1" applyBorder="1" applyAlignment="1">
      <alignment horizontal="center" vertical="center" wrapText="1"/>
    </xf>
    <xf numFmtId="10" fontId="0" fillId="0" borderId="16" xfId="1" applyNumberFormat="1" applyFont="1" applyBorder="1" applyAlignment="1">
      <alignment horizontal="center" vertical="center"/>
    </xf>
    <xf numFmtId="2" fontId="2" fillId="4" borderId="27" xfId="1" applyNumberFormat="1" applyFont="1" applyFill="1" applyBorder="1" applyAlignment="1">
      <alignment horizontal="center" vertical="center"/>
    </xf>
    <xf numFmtId="2" fontId="2" fillId="4" borderId="8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171" fontId="2" fillId="4" borderId="5" xfId="0" applyNumberFormat="1" applyFont="1" applyFill="1" applyBorder="1" applyAlignment="1">
      <alignment horizontal="center" vertical="center"/>
    </xf>
    <xf numFmtId="171" fontId="2" fillId="4" borderId="7" xfId="0" applyNumberFormat="1" applyFont="1" applyFill="1" applyBorder="1" applyAlignment="1">
      <alignment horizontal="center" vertical="center"/>
    </xf>
    <xf numFmtId="0" fontId="27" fillId="4" borderId="14" xfId="0" applyFont="1" applyFill="1" applyBorder="1" applyAlignment="1">
      <alignment horizontal="center" vertical="center"/>
    </xf>
    <xf numFmtId="0" fontId="27" fillId="4" borderId="33" xfId="0" applyFont="1" applyFill="1" applyBorder="1" applyAlignment="1">
      <alignment horizontal="center" vertical="center"/>
    </xf>
    <xf numFmtId="0" fontId="27" fillId="4" borderId="33" xfId="0" applyFont="1" applyFill="1" applyBorder="1" applyAlignment="1">
      <alignment horizontal="center" vertical="center" wrapText="1"/>
    </xf>
    <xf numFmtId="0" fontId="27" fillId="4" borderId="34" xfId="0" applyFont="1" applyFill="1" applyBorder="1" applyAlignment="1">
      <alignment horizontal="center" vertical="center" wrapText="1"/>
    </xf>
    <xf numFmtId="0" fontId="27" fillId="4" borderId="35" xfId="0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2" fontId="28" fillId="0" borderId="16" xfId="0" applyNumberFormat="1" applyFont="1" applyBorder="1" applyAlignment="1">
      <alignment horizontal="center" vertical="center"/>
    </xf>
    <xf numFmtId="165" fontId="27" fillId="0" borderId="5" xfId="0" applyNumberFormat="1" applyFont="1" applyBorder="1" applyAlignment="1">
      <alignment horizontal="center" vertical="center"/>
    </xf>
    <xf numFmtId="2" fontId="28" fillId="0" borderId="10" xfId="0" applyNumberFormat="1" applyFon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10" fontId="28" fillId="0" borderId="1" xfId="1" applyNumberFormat="1" applyFont="1" applyFill="1" applyBorder="1" applyAlignment="1">
      <alignment horizontal="center" vertical="center"/>
    </xf>
    <xf numFmtId="10" fontId="28" fillId="0" borderId="10" xfId="1" applyNumberFormat="1" applyFont="1" applyFill="1" applyBorder="1" applyAlignment="1">
      <alignment horizontal="center" vertical="center"/>
    </xf>
    <xf numFmtId="10" fontId="28" fillId="0" borderId="31" xfId="1" applyNumberFormat="1" applyFont="1" applyFill="1" applyBorder="1" applyAlignment="1">
      <alignment horizontal="center" vertical="center"/>
    </xf>
    <xf numFmtId="10" fontId="28" fillId="0" borderId="32" xfId="1" applyNumberFormat="1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2" fontId="28" fillId="0" borderId="32" xfId="0" applyNumberFormat="1" applyFont="1" applyBorder="1" applyAlignment="1">
      <alignment horizontal="center" vertical="center"/>
    </xf>
    <xf numFmtId="165" fontId="27" fillId="0" borderId="12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2" fillId="6" borderId="21" xfId="0" applyFont="1" applyFill="1" applyBorder="1" applyAlignment="1">
      <alignment horizontal="center" vertical="center" wrapText="1"/>
    </xf>
    <xf numFmtId="0" fontId="22" fillId="6" borderId="22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22" fillId="6" borderId="19" xfId="0" applyFont="1" applyFill="1" applyBorder="1" applyAlignment="1">
      <alignment horizontal="center" vertical="center" wrapText="1"/>
    </xf>
    <xf numFmtId="0" fontId="22" fillId="6" borderId="20" xfId="0" applyFont="1" applyFill="1" applyBorder="1" applyAlignment="1">
      <alignment horizontal="center" vertical="center" wrapText="1"/>
    </xf>
  </cellXfs>
  <cellStyles count="60491">
    <cellStyle name="Comma" xfId="60490" builtinId="3"/>
    <cellStyle name="Comma 10" xfId="21" xr:uid="{00000000-0005-0000-0000-00003B000000}"/>
    <cellStyle name="Comma 10 10" xfId="1533" xr:uid="{00000000-0005-0000-0000-00003B000000}"/>
    <cellStyle name="Comma 10 10 2" xfId="10605" xr:uid="{00000000-0005-0000-0000-00003B000000}"/>
    <cellStyle name="Comma 10 10 2 2" xfId="25725" xr:uid="{00000000-0005-0000-0000-00003B000000}"/>
    <cellStyle name="Comma 10 10 2 2 2" xfId="55965" xr:uid="{00000000-0005-0000-0000-00003B000000}"/>
    <cellStyle name="Comma 10 10 2 3" xfId="40845" xr:uid="{00000000-0005-0000-0000-00003B000000}"/>
    <cellStyle name="Comma 10 10 3" xfId="16653" xr:uid="{00000000-0005-0000-0000-00003B000000}"/>
    <cellStyle name="Comma 10 10 3 2" xfId="46893" xr:uid="{00000000-0005-0000-0000-00003B000000}"/>
    <cellStyle name="Comma 10 10 4" xfId="31773" xr:uid="{00000000-0005-0000-0000-00003B000000}"/>
    <cellStyle name="Comma 10 11" xfId="3045" xr:uid="{00000000-0005-0000-0000-00003B000000}"/>
    <cellStyle name="Comma 10 11 2" xfId="12117" xr:uid="{00000000-0005-0000-0000-00003B000000}"/>
    <cellStyle name="Comma 10 11 2 2" xfId="27237" xr:uid="{00000000-0005-0000-0000-00003B000000}"/>
    <cellStyle name="Comma 10 11 2 2 2" xfId="57477" xr:uid="{00000000-0005-0000-0000-00003B000000}"/>
    <cellStyle name="Comma 10 11 2 3" xfId="42357" xr:uid="{00000000-0005-0000-0000-00003B000000}"/>
    <cellStyle name="Comma 10 11 3" xfId="18165" xr:uid="{00000000-0005-0000-0000-00003B000000}"/>
    <cellStyle name="Comma 10 11 3 2" xfId="48405" xr:uid="{00000000-0005-0000-0000-00003B000000}"/>
    <cellStyle name="Comma 10 11 4" xfId="33285" xr:uid="{00000000-0005-0000-0000-00003B000000}"/>
    <cellStyle name="Comma 10 12" xfId="4557" xr:uid="{00000000-0005-0000-0000-00003B000000}"/>
    <cellStyle name="Comma 10 12 2" xfId="13629" xr:uid="{00000000-0005-0000-0000-00003B000000}"/>
    <cellStyle name="Comma 10 12 2 2" xfId="28749" xr:uid="{00000000-0005-0000-0000-00003B000000}"/>
    <cellStyle name="Comma 10 12 2 2 2" xfId="58989" xr:uid="{00000000-0005-0000-0000-00003B000000}"/>
    <cellStyle name="Comma 10 12 2 3" xfId="43869" xr:uid="{00000000-0005-0000-0000-00003B000000}"/>
    <cellStyle name="Comma 10 12 3" xfId="19677" xr:uid="{00000000-0005-0000-0000-00003B000000}"/>
    <cellStyle name="Comma 10 12 3 2" xfId="49917" xr:uid="{00000000-0005-0000-0000-00003B000000}"/>
    <cellStyle name="Comma 10 12 4" xfId="34797" xr:uid="{00000000-0005-0000-0000-00003B000000}"/>
    <cellStyle name="Comma 10 13" xfId="6069" xr:uid="{00000000-0005-0000-0000-00003B000000}"/>
    <cellStyle name="Comma 10 13 2" xfId="21189" xr:uid="{00000000-0005-0000-0000-00003B000000}"/>
    <cellStyle name="Comma 10 13 2 2" xfId="51429" xr:uid="{00000000-0005-0000-0000-00003B000000}"/>
    <cellStyle name="Comma 10 13 3" xfId="36309" xr:uid="{00000000-0005-0000-0000-00003B000000}"/>
    <cellStyle name="Comma 10 14" xfId="7581" xr:uid="{00000000-0005-0000-0000-00003B000000}"/>
    <cellStyle name="Comma 10 14 2" xfId="22701" xr:uid="{00000000-0005-0000-0000-00003B000000}"/>
    <cellStyle name="Comma 10 14 2 2" xfId="52941" xr:uid="{00000000-0005-0000-0000-00003B000000}"/>
    <cellStyle name="Comma 10 14 3" xfId="37821" xr:uid="{00000000-0005-0000-0000-00003B000000}"/>
    <cellStyle name="Comma 10 15" xfId="9093" xr:uid="{00000000-0005-0000-0000-00003B000000}"/>
    <cellStyle name="Comma 10 15 2" xfId="24213" xr:uid="{00000000-0005-0000-0000-00003B000000}"/>
    <cellStyle name="Comma 10 15 2 2" xfId="54453" xr:uid="{00000000-0005-0000-0000-00003B000000}"/>
    <cellStyle name="Comma 10 15 3" xfId="39333" xr:uid="{00000000-0005-0000-0000-00003B000000}"/>
    <cellStyle name="Comma 10 16" xfId="15141" xr:uid="{00000000-0005-0000-0000-00003B000000}"/>
    <cellStyle name="Comma 10 16 2" xfId="45381" xr:uid="{00000000-0005-0000-0000-00003B000000}"/>
    <cellStyle name="Comma 10 17" xfId="30261" xr:uid="{00000000-0005-0000-0000-00003B000000}"/>
    <cellStyle name="Comma 10 2" xfId="35" xr:uid="{00000000-0005-0000-0000-00003B000000}"/>
    <cellStyle name="Comma 10 2 10" xfId="4571" xr:uid="{00000000-0005-0000-0000-00003B000000}"/>
    <cellStyle name="Comma 10 2 10 2" xfId="13643" xr:uid="{00000000-0005-0000-0000-00003B000000}"/>
    <cellStyle name="Comma 10 2 10 2 2" xfId="28763" xr:uid="{00000000-0005-0000-0000-00003B000000}"/>
    <cellStyle name="Comma 10 2 10 2 2 2" xfId="59003" xr:uid="{00000000-0005-0000-0000-00003B000000}"/>
    <cellStyle name="Comma 10 2 10 2 3" xfId="43883" xr:uid="{00000000-0005-0000-0000-00003B000000}"/>
    <cellStyle name="Comma 10 2 10 3" xfId="19691" xr:uid="{00000000-0005-0000-0000-00003B000000}"/>
    <cellStyle name="Comma 10 2 10 3 2" xfId="49931" xr:uid="{00000000-0005-0000-0000-00003B000000}"/>
    <cellStyle name="Comma 10 2 10 4" xfId="34811" xr:uid="{00000000-0005-0000-0000-00003B000000}"/>
    <cellStyle name="Comma 10 2 11" xfId="6083" xr:uid="{00000000-0005-0000-0000-00003B000000}"/>
    <cellStyle name="Comma 10 2 11 2" xfId="21203" xr:uid="{00000000-0005-0000-0000-00003B000000}"/>
    <cellStyle name="Comma 10 2 11 2 2" xfId="51443" xr:uid="{00000000-0005-0000-0000-00003B000000}"/>
    <cellStyle name="Comma 10 2 11 3" xfId="36323" xr:uid="{00000000-0005-0000-0000-00003B000000}"/>
    <cellStyle name="Comma 10 2 12" xfId="7595" xr:uid="{00000000-0005-0000-0000-00003B000000}"/>
    <cellStyle name="Comma 10 2 12 2" xfId="22715" xr:uid="{00000000-0005-0000-0000-00003B000000}"/>
    <cellStyle name="Comma 10 2 12 2 2" xfId="52955" xr:uid="{00000000-0005-0000-0000-00003B000000}"/>
    <cellStyle name="Comma 10 2 12 3" xfId="37835" xr:uid="{00000000-0005-0000-0000-00003B000000}"/>
    <cellStyle name="Comma 10 2 13" xfId="9107" xr:uid="{00000000-0005-0000-0000-00003B000000}"/>
    <cellStyle name="Comma 10 2 13 2" xfId="24227" xr:uid="{00000000-0005-0000-0000-00003B000000}"/>
    <cellStyle name="Comma 10 2 13 2 2" xfId="54467" xr:uid="{00000000-0005-0000-0000-00003B000000}"/>
    <cellStyle name="Comma 10 2 13 3" xfId="39347" xr:uid="{00000000-0005-0000-0000-00003B000000}"/>
    <cellStyle name="Comma 10 2 14" xfId="15155" xr:uid="{00000000-0005-0000-0000-00003B000000}"/>
    <cellStyle name="Comma 10 2 14 2" xfId="45395" xr:uid="{00000000-0005-0000-0000-00003B000000}"/>
    <cellStyle name="Comma 10 2 15" xfId="30275" xr:uid="{00000000-0005-0000-0000-00003B000000}"/>
    <cellStyle name="Comma 10 2 2" xfId="77" xr:uid="{00000000-0005-0000-0000-000002000000}"/>
    <cellStyle name="Comma 10 2 2 10" xfId="6125" xr:uid="{00000000-0005-0000-0000-000002000000}"/>
    <cellStyle name="Comma 10 2 2 10 2" xfId="21245" xr:uid="{00000000-0005-0000-0000-000002000000}"/>
    <cellStyle name="Comma 10 2 2 10 2 2" xfId="51485" xr:uid="{00000000-0005-0000-0000-000002000000}"/>
    <cellStyle name="Comma 10 2 2 10 3" xfId="36365" xr:uid="{00000000-0005-0000-0000-000002000000}"/>
    <cellStyle name="Comma 10 2 2 11" xfId="7637" xr:uid="{00000000-0005-0000-0000-000002000000}"/>
    <cellStyle name="Comma 10 2 2 11 2" xfId="22757" xr:uid="{00000000-0005-0000-0000-000002000000}"/>
    <cellStyle name="Comma 10 2 2 11 2 2" xfId="52997" xr:uid="{00000000-0005-0000-0000-000002000000}"/>
    <cellStyle name="Comma 10 2 2 11 3" xfId="37877" xr:uid="{00000000-0005-0000-0000-000002000000}"/>
    <cellStyle name="Comma 10 2 2 12" xfId="9149" xr:uid="{00000000-0005-0000-0000-000002000000}"/>
    <cellStyle name="Comma 10 2 2 12 2" xfId="24269" xr:uid="{00000000-0005-0000-0000-000002000000}"/>
    <cellStyle name="Comma 10 2 2 12 2 2" xfId="54509" xr:uid="{00000000-0005-0000-0000-000002000000}"/>
    <cellStyle name="Comma 10 2 2 12 3" xfId="39389" xr:uid="{00000000-0005-0000-0000-000002000000}"/>
    <cellStyle name="Comma 10 2 2 13" xfId="15197" xr:uid="{00000000-0005-0000-0000-000002000000}"/>
    <cellStyle name="Comma 10 2 2 13 2" xfId="45437" xr:uid="{00000000-0005-0000-0000-000002000000}"/>
    <cellStyle name="Comma 10 2 2 14" xfId="30317" xr:uid="{00000000-0005-0000-0000-000002000000}"/>
    <cellStyle name="Comma 10 2 2 2" xfId="161" xr:uid="{00000000-0005-0000-0000-000003000000}"/>
    <cellStyle name="Comma 10 2 2 2 10" xfId="9233" xr:uid="{00000000-0005-0000-0000-000003000000}"/>
    <cellStyle name="Comma 10 2 2 2 10 2" xfId="24353" xr:uid="{00000000-0005-0000-0000-000003000000}"/>
    <cellStyle name="Comma 10 2 2 2 10 2 2" xfId="54593" xr:uid="{00000000-0005-0000-0000-000003000000}"/>
    <cellStyle name="Comma 10 2 2 2 10 3" xfId="39473" xr:uid="{00000000-0005-0000-0000-000003000000}"/>
    <cellStyle name="Comma 10 2 2 2 11" xfId="15281" xr:uid="{00000000-0005-0000-0000-000003000000}"/>
    <cellStyle name="Comma 10 2 2 2 11 2" xfId="45521" xr:uid="{00000000-0005-0000-0000-000003000000}"/>
    <cellStyle name="Comma 10 2 2 2 12" xfId="30401" xr:uid="{00000000-0005-0000-0000-000003000000}"/>
    <cellStyle name="Comma 10 2 2 2 2" xfId="413" xr:uid="{00000000-0005-0000-0000-000003000000}"/>
    <cellStyle name="Comma 10 2 2 2 2 10" xfId="30653" xr:uid="{00000000-0005-0000-0000-000003000000}"/>
    <cellStyle name="Comma 10 2 2 2 2 2" xfId="1169" xr:uid="{00000000-0005-0000-0000-000003000000}"/>
    <cellStyle name="Comma 10 2 2 2 2 2 2" xfId="2681" xr:uid="{00000000-0005-0000-0000-000003000000}"/>
    <cellStyle name="Comma 10 2 2 2 2 2 2 2" xfId="11753" xr:uid="{00000000-0005-0000-0000-000003000000}"/>
    <cellStyle name="Comma 10 2 2 2 2 2 2 2 2" xfId="26873" xr:uid="{00000000-0005-0000-0000-000003000000}"/>
    <cellStyle name="Comma 10 2 2 2 2 2 2 2 2 2" xfId="57113" xr:uid="{00000000-0005-0000-0000-000003000000}"/>
    <cellStyle name="Comma 10 2 2 2 2 2 2 2 3" xfId="41993" xr:uid="{00000000-0005-0000-0000-000003000000}"/>
    <cellStyle name="Comma 10 2 2 2 2 2 2 3" xfId="17801" xr:uid="{00000000-0005-0000-0000-000003000000}"/>
    <cellStyle name="Comma 10 2 2 2 2 2 2 3 2" xfId="48041" xr:uid="{00000000-0005-0000-0000-000003000000}"/>
    <cellStyle name="Comma 10 2 2 2 2 2 2 4" xfId="32921" xr:uid="{00000000-0005-0000-0000-000003000000}"/>
    <cellStyle name="Comma 10 2 2 2 2 2 3" xfId="4193" xr:uid="{00000000-0005-0000-0000-000003000000}"/>
    <cellStyle name="Comma 10 2 2 2 2 2 3 2" xfId="13265" xr:uid="{00000000-0005-0000-0000-000003000000}"/>
    <cellStyle name="Comma 10 2 2 2 2 2 3 2 2" xfId="28385" xr:uid="{00000000-0005-0000-0000-000003000000}"/>
    <cellStyle name="Comma 10 2 2 2 2 2 3 2 2 2" xfId="58625" xr:uid="{00000000-0005-0000-0000-000003000000}"/>
    <cellStyle name="Comma 10 2 2 2 2 2 3 2 3" xfId="43505" xr:uid="{00000000-0005-0000-0000-000003000000}"/>
    <cellStyle name="Comma 10 2 2 2 2 2 3 3" xfId="19313" xr:uid="{00000000-0005-0000-0000-000003000000}"/>
    <cellStyle name="Comma 10 2 2 2 2 2 3 3 2" xfId="49553" xr:uid="{00000000-0005-0000-0000-000003000000}"/>
    <cellStyle name="Comma 10 2 2 2 2 2 3 4" xfId="34433" xr:uid="{00000000-0005-0000-0000-000003000000}"/>
    <cellStyle name="Comma 10 2 2 2 2 2 4" xfId="5705" xr:uid="{00000000-0005-0000-0000-000003000000}"/>
    <cellStyle name="Comma 10 2 2 2 2 2 4 2" xfId="14777" xr:uid="{00000000-0005-0000-0000-000003000000}"/>
    <cellStyle name="Comma 10 2 2 2 2 2 4 2 2" xfId="29897" xr:uid="{00000000-0005-0000-0000-000003000000}"/>
    <cellStyle name="Comma 10 2 2 2 2 2 4 2 2 2" xfId="60137" xr:uid="{00000000-0005-0000-0000-000003000000}"/>
    <cellStyle name="Comma 10 2 2 2 2 2 4 2 3" xfId="45017" xr:uid="{00000000-0005-0000-0000-000003000000}"/>
    <cellStyle name="Comma 10 2 2 2 2 2 4 3" xfId="20825" xr:uid="{00000000-0005-0000-0000-000003000000}"/>
    <cellStyle name="Comma 10 2 2 2 2 2 4 3 2" xfId="51065" xr:uid="{00000000-0005-0000-0000-000003000000}"/>
    <cellStyle name="Comma 10 2 2 2 2 2 4 4" xfId="35945" xr:uid="{00000000-0005-0000-0000-000003000000}"/>
    <cellStyle name="Comma 10 2 2 2 2 2 5" xfId="7217" xr:uid="{00000000-0005-0000-0000-000003000000}"/>
    <cellStyle name="Comma 10 2 2 2 2 2 5 2" xfId="22337" xr:uid="{00000000-0005-0000-0000-000003000000}"/>
    <cellStyle name="Comma 10 2 2 2 2 2 5 2 2" xfId="52577" xr:uid="{00000000-0005-0000-0000-000003000000}"/>
    <cellStyle name="Comma 10 2 2 2 2 2 5 3" xfId="37457" xr:uid="{00000000-0005-0000-0000-000003000000}"/>
    <cellStyle name="Comma 10 2 2 2 2 2 6" xfId="8729" xr:uid="{00000000-0005-0000-0000-000003000000}"/>
    <cellStyle name="Comma 10 2 2 2 2 2 6 2" xfId="23849" xr:uid="{00000000-0005-0000-0000-000003000000}"/>
    <cellStyle name="Comma 10 2 2 2 2 2 6 2 2" xfId="54089" xr:uid="{00000000-0005-0000-0000-000003000000}"/>
    <cellStyle name="Comma 10 2 2 2 2 2 6 3" xfId="38969" xr:uid="{00000000-0005-0000-0000-000003000000}"/>
    <cellStyle name="Comma 10 2 2 2 2 2 7" xfId="10241" xr:uid="{00000000-0005-0000-0000-000003000000}"/>
    <cellStyle name="Comma 10 2 2 2 2 2 7 2" xfId="25361" xr:uid="{00000000-0005-0000-0000-000003000000}"/>
    <cellStyle name="Comma 10 2 2 2 2 2 7 2 2" xfId="55601" xr:uid="{00000000-0005-0000-0000-000003000000}"/>
    <cellStyle name="Comma 10 2 2 2 2 2 7 3" xfId="40481" xr:uid="{00000000-0005-0000-0000-000003000000}"/>
    <cellStyle name="Comma 10 2 2 2 2 2 8" xfId="16289" xr:uid="{00000000-0005-0000-0000-000003000000}"/>
    <cellStyle name="Comma 10 2 2 2 2 2 8 2" xfId="46529" xr:uid="{00000000-0005-0000-0000-000003000000}"/>
    <cellStyle name="Comma 10 2 2 2 2 2 9" xfId="31409" xr:uid="{00000000-0005-0000-0000-000003000000}"/>
    <cellStyle name="Comma 10 2 2 2 2 3" xfId="1925" xr:uid="{00000000-0005-0000-0000-000003000000}"/>
    <cellStyle name="Comma 10 2 2 2 2 3 2" xfId="10997" xr:uid="{00000000-0005-0000-0000-000003000000}"/>
    <cellStyle name="Comma 10 2 2 2 2 3 2 2" xfId="26117" xr:uid="{00000000-0005-0000-0000-000003000000}"/>
    <cellStyle name="Comma 10 2 2 2 2 3 2 2 2" xfId="56357" xr:uid="{00000000-0005-0000-0000-000003000000}"/>
    <cellStyle name="Comma 10 2 2 2 2 3 2 3" xfId="41237" xr:uid="{00000000-0005-0000-0000-000003000000}"/>
    <cellStyle name="Comma 10 2 2 2 2 3 3" xfId="17045" xr:uid="{00000000-0005-0000-0000-000003000000}"/>
    <cellStyle name="Comma 10 2 2 2 2 3 3 2" xfId="47285" xr:uid="{00000000-0005-0000-0000-000003000000}"/>
    <cellStyle name="Comma 10 2 2 2 2 3 4" xfId="32165" xr:uid="{00000000-0005-0000-0000-000003000000}"/>
    <cellStyle name="Comma 10 2 2 2 2 4" xfId="3437" xr:uid="{00000000-0005-0000-0000-000003000000}"/>
    <cellStyle name="Comma 10 2 2 2 2 4 2" xfId="12509" xr:uid="{00000000-0005-0000-0000-000003000000}"/>
    <cellStyle name="Comma 10 2 2 2 2 4 2 2" xfId="27629" xr:uid="{00000000-0005-0000-0000-000003000000}"/>
    <cellStyle name="Comma 10 2 2 2 2 4 2 2 2" xfId="57869" xr:uid="{00000000-0005-0000-0000-000003000000}"/>
    <cellStyle name="Comma 10 2 2 2 2 4 2 3" xfId="42749" xr:uid="{00000000-0005-0000-0000-000003000000}"/>
    <cellStyle name="Comma 10 2 2 2 2 4 3" xfId="18557" xr:uid="{00000000-0005-0000-0000-000003000000}"/>
    <cellStyle name="Comma 10 2 2 2 2 4 3 2" xfId="48797" xr:uid="{00000000-0005-0000-0000-000003000000}"/>
    <cellStyle name="Comma 10 2 2 2 2 4 4" xfId="33677" xr:uid="{00000000-0005-0000-0000-000003000000}"/>
    <cellStyle name="Comma 10 2 2 2 2 5" xfId="4949" xr:uid="{00000000-0005-0000-0000-000003000000}"/>
    <cellStyle name="Comma 10 2 2 2 2 5 2" xfId="14021" xr:uid="{00000000-0005-0000-0000-000003000000}"/>
    <cellStyle name="Comma 10 2 2 2 2 5 2 2" xfId="29141" xr:uid="{00000000-0005-0000-0000-000003000000}"/>
    <cellStyle name="Comma 10 2 2 2 2 5 2 2 2" xfId="59381" xr:uid="{00000000-0005-0000-0000-000003000000}"/>
    <cellStyle name="Comma 10 2 2 2 2 5 2 3" xfId="44261" xr:uid="{00000000-0005-0000-0000-000003000000}"/>
    <cellStyle name="Comma 10 2 2 2 2 5 3" xfId="20069" xr:uid="{00000000-0005-0000-0000-000003000000}"/>
    <cellStyle name="Comma 10 2 2 2 2 5 3 2" xfId="50309" xr:uid="{00000000-0005-0000-0000-000003000000}"/>
    <cellStyle name="Comma 10 2 2 2 2 5 4" xfId="35189" xr:uid="{00000000-0005-0000-0000-000003000000}"/>
    <cellStyle name="Comma 10 2 2 2 2 6" xfId="6461" xr:uid="{00000000-0005-0000-0000-000003000000}"/>
    <cellStyle name="Comma 10 2 2 2 2 6 2" xfId="21581" xr:uid="{00000000-0005-0000-0000-000003000000}"/>
    <cellStyle name="Comma 10 2 2 2 2 6 2 2" xfId="51821" xr:uid="{00000000-0005-0000-0000-000003000000}"/>
    <cellStyle name="Comma 10 2 2 2 2 6 3" xfId="36701" xr:uid="{00000000-0005-0000-0000-000003000000}"/>
    <cellStyle name="Comma 10 2 2 2 2 7" xfId="7973" xr:uid="{00000000-0005-0000-0000-000003000000}"/>
    <cellStyle name="Comma 10 2 2 2 2 7 2" xfId="23093" xr:uid="{00000000-0005-0000-0000-000003000000}"/>
    <cellStyle name="Comma 10 2 2 2 2 7 2 2" xfId="53333" xr:uid="{00000000-0005-0000-0000-000003000000}"/>
    <cellStyle name="Comma 10 2 2 2 2 7 3" xfId="38213" xr:uid="{00000000-0005-0000-0000-000003000000}"/>
    <cellStyle name="Comma 10 2 2 2 2 8" xfId="9485" xr:uid="{00000000-0005-0000-0000-000003000000}"/>
    <cellStyle name="Comma 10 2 2 2 2 8 2" xfId="24605" xr:uid="{00000000-0005-0000-0000-000003000000}"/>
    <cellStyle name="Comma 10 2 2 2 2 8 2 2" xfId="54845" xr:uid="{00000000-0005-0000-0000-000003000000}"/>
    <cellStyle name="Comma 10 2 2 2 2 8 3" xfId="39725" xr:uid="{00000000-0005-0000-0000-000003000000}"/>
    <cellStyle name="Comma 10 2 2 2 2 9" xfId="15533" xr:uid="{00000000-0005-0000-0000-000003000000}"/>
    <cellStyle name="Comma 10 2 2 2 2 9 2" xfId="45773" xr:uid="{00000000-0005-0000-0000-000003000000}"/>
    <cellStyle name="Comma 10 2 2 2 3" xfId="665" xr:uid="{00000000-0005-0000-0000-000004000000}"/>
    <cellStyle name="Comma 10 2 2 2 3 10" xfId="30905" xr:uid="{00000000-0005-0000-0000-000004000000}"/>
    <cellStyle name="Comma 10 2 2 2 3 2" xfId="1421" xr:uid="{00000000-0005-0000-0000-000004000000}"/>
    <cellStyle name="Comma 10 2 2 2 3 2 2" xfId="2933" xr:uid="{00000000-0005-0000-0000-000004000000}"/>
    <cellStyle name="Comma 10 2 2 2 3 2 2 2" xfId="12005" xr:uid="{00000000-0005-0000-0000-000004000000}"/>
    <cellStyle name="Comma 10 2 2 2 3 2 2 2 2" xfId="27125" xr:uid="{00000000-0005-0000-0000-000004000000}"/>
    <cellStyle name="Comma 10 2 2 2 3 2 2 2 2 2" xfId="57365" xr:uid="{00000000-0005-0000-0000-000004000000}"/>
    <cellStyle name="Comma 10 2 2 2 3 2 2 2 3" xfId="42245" xr:uid="{00000000-0005-0000-0000-000004000000}"/>
    <cellStyle name="Comma 10 2 2 2 3 2 2 3" xfId="18053" xr:uid="{00000000-0005-0000-0000-000004000000}"/>
    <cellStyle name="Comma 10 2 2 2 3 2 2 3 2" xfId="48293" xr:uid="{00000000-0005-0000-0000-000004000000}"/>
    <cellStyle name="Comma 10 2 2 2 3 2 2 4" xfId="33173" xr:uid="{00000000-0005-0000-0000-000004000000}"/>
    <cellStyle name="Comma 10 2 2 2 3 2 3" xfId="4445" xr:uid="{00000000-0005-0000-0000-000004000000}"/>
    <cellStyle name="Comma 10 2 2 2 3 2 3 2" xfId="13517" xr:uid="{00000000-0005-0000-0000-000004000000}"/>
    <cellStyle name="Comma 10 2 2 2 3 2 3 2 2" xfId="28637" xr:uid="{00000000-0005-0000-0000-000004000000}"/>
    <cellStyle name="Comma 10 2 2 2 3 2 3 2 2 2" xfId="58877" xr:uid="{00000000-0005-0000-0000-000004000000}"/>
    <cellStyle name="Comma 10 2 2 2 3 2 3 2 3" xfId="43757" xr:uid="{00000000-0005-0000-0000-000004000000}"/>
    <cellStyle name="Comma 10 2 2 2 3 2 3 3" xfId="19565" xr:uid="{00000000-0005-0000-0000-000004000000}"/>
    <cellStyle name="Comma 10 2 2 2 3 2 3 3 2" xfId="49805" xr:uid="{00000000-0005-0000-0000-000004000000}"/>
    <cellStyle name="Comma 10 2 2 2 3 2 3 4" xfId="34685" xr:uid="{00000000-0005-0000-0000-000004000000}"/>
    <cellStyle name="Comma 10 2 2 2 3 2 4" xfId="5957" xr:uid="{00000000-0005-0000-0000-000004000000}"/>
    <cellStyle name="Comma 10 2 2 2 3 2 4 2" xfId="15029" xr:uid="{00000000-0005-0000-0000-000004000000}"/>
    <cellStyle name="Comma 10 2 2 2 3 2 4 2 2" xfId="30149" xr:uid="{00000000-0005-0000-0000-000004000000}"/>
    <cellStyle name="Comma 10 2 2 2 3 2 4 2 2 2" xfId="60389" xr:uid="{00000000-0005-0000-0000-000004000000}"/>
    <cellStyle name="Comma 10 2 2 2 3 2 4 2 3" xfId="45269" xr:uid="{00000000-0005-0000-0000-000004000000}"/>
    <cellStyle name="Comma 10 2 2 2 3 2 4 3" xfId="21077" xr:uid="{00000000-0005-0000-0000-000004000000}"/>
    <cellStyle name="Comma 10 2 2 2 3 2 4 3 2" xfId="51317" xr:uid="{00000000-0005-0000-0000-000004000000}"/>
    <cellStyle name="Comma 10 2 2 2 3 2 4 4" xfId="36197" xr:uid="{00000000-0005-0000-0000-000004000000}"/>
    <cellStyle name="Comma 10 2 2 2 3 2 5" xfId="7469" xr:uid="{00000000-0005-0000-0000-000004000000}"/>
    <cellStyle name="Comma 10 2 2 2 3 2 5 2" xfId="22589" xr:uid="{00000000-0005-0000-0000-000004000000}"/>
    <cellStyle name="Comma 10 2 2 2 3 2 5 2 2" xfId="52829" xr:uid="{00000000-0005-0000-0000-000004000000}"/>
    <cellStyle name="Comma 10 2 2 2 3 2 5 3" xfId="37709" xr:uid="{00000000-0005-0000-0000-000004000000}"/>
    <cellStyle name="Comma 10 2 2 2 3 2 6" xfId="8981" xr:uid="{00000000-0005-0000-0000-000004000000}"/>
    <cellStyle name="Comma 10 2 2 2 3 2 6 2" xfId="24101" xr:uid="{00000000-0005-0000-0000-000004000000}"/>
    <cellStyle name="Comma 10 2 2 2 3 2 6 2 2" xfId="54341" xr:uid="{00000000-0005-0000-0000-000004000000}"/>
    <cellStyle name="Comma 10 2 2 2 3 2 6 3" xfId="39221" xr:uid="{00000000-0005-0000-0000-000004000000}"/>
    <cellStyle name="Comma 10 2 2 2 3 2 7" xfId="10493" xr:uid="{00000000-0005-0000-0000-000004000000}"/>
    <cellStyle name="Comma 10 2 2 2 3 2 7 2" xfId="25613" xr:uid="{00000000-0005-0000-0000-000004000000}"/>
    <cellStyle name="Comma 10 2 2 2 3 2 7 2 2" xfId="55853" xr:uid="{00000000-0005-0000-0000-000004000000}"/>
    <cellStyle name="Comma 10 2 2 2 3 2 7 3" xfId="40733" xr:uid="{00000000-0005-0000-0000-000004000000}"/>
    <cellStyle name="Comma 10 2 2 2 3 2 8" xfId="16541" xr:uid="{00000000-0005-0000-0000-000004000000}"/>
    <cellStyle name="Comma 10 2 2 2 3 2 8 2" xfId="46781" xr:uid="{00000000-0005-0000-0000-000004000000}"/>
    <cellStyle name="Comma 10 2 2 2 3 2 9" xfId="31661" xr:uid="{00000000-0005-0000-0000-000004000000}"/>
    <cellStyle name="Comma 10 2 2 2 3 3" xfId="2177" xr:uid="{00000000-0005-0000-0000-000004000000}"/>
    <cellStyle name="Comma 10 2 2 2 3 3 2" xfId="11249" xr:uid="{00000000-0005-0000-0000-000004000000}"/>
    <cellStyle name="Comma 10 2 2 2 3 3 2 2" xfId="26369" xr:uid="{00000000-0005-0000-0000-000004000000}"/>
    <cellStyle name="Comma 10 2 2 2 3 3 2 2 2" xfId="56609" xr:uid="{00000000-0005-0000-0000-000004000000}"/>
    <cellStyle name="Comma 10 2 2 2 3 3 2 3" xfId="41489" xr:uid="{00000000-0005-0000-0000-000004000000}"/>
    <cellStyle name="Comma 10 2 2 2 3 3 3" xfId="17297" xr:uid="{00000000-0005-0000-0000-000004000000}"/>
    <cellStyle name="Comma 10 2 2 2 3 3 3 2" xfId="47537" xr:uid="{00000000-0005-0000-0000-000004000000}"/>
    <cellStyle name="Comma 10 2 2 2 3 3 4" xfId="32417" xr:uid="{00000000-0005-0000-0000-000004000000}"/>
    <cellStyle name="Comma 10 2 2 2 3 4" xfId="3689" xr:uid="{00000000-0005-0000-0000-000004000000}"/>
    <cellStyle name="Comma 10 2 2 2 3 4 2" xfId="12761" xr:uid="{00000000-0005-0000-0000-000004000000}"/>
    <cellStyle name="Comma 10 2 2 2 3 4 2 2" xfId="27881" xr:uid="{00000000-0005-0000-0000-000004000000}"/>
    <cellStyle name="Comma 10 2 2 2 3 4 2 2 2" xfId="58121" xr:uid="{00000000-0005-0000-0000-000004000000}"/>
    <cellStyle name="Comma 10 2 2 2 3 4 2 3" xfId="43001" xr:uid="{00000000-0005-0000-0000-000004000000}"/>
    <cellStyle name="Comma 10 2 2 2 3 4 3" xfId="18809" xr:uid="{00000000-0005-0000-0000-000004000000}"/>
    <cellStyle name="Comma 10 2 2 2 3 4 3 2" xfId="49049" xr:uid="{00000000-0005-0000-0000-000004000000}"/>
    <cellStyle name="Comma 10 2 2 2 3 4 4" xfId="33929" xr:uid="{00000000-0005-0000-0000-000004000000}"/>
    <cellStyle name="Comma 10 2 2 2 3 5" xfId="5201" xr:uid="{00000000-0005-0000-0000-000004000000}"/>
    <cellStyle name="Comma 10 2 2 2 3 5 2" xfId="14273" xr:uid="{00000000-0005-0000-0000-000004000000}"/>
    <cellStyle name="Comma 10 2 2 2 3 5 2 2" xfId="29393" xr:uid="{00000000-0005-0000-0000-000004000000}"/>
    <cellStyle name="Comma 10 2 2 2 3 5 2 2 2" xfId="59633" xr:uid="{00000000-0005-0000-0000-000004000000}"/>
    <cellStyle name="Comma 10 2 2 2 3 5 2 3" xfId="44513" xr:uid="{00000000-0005-0000-0000-000004000000}"/>
    <cellStyle name="Comma 10 2 2 2 3 5 3" xfId="20321" xr:uid="{00000000-0005-0000-0000-000004000000}"/>
    <cellStyle name="Comma 10 2 2 2 3 5 3 2" xfId="50561" xr:uid="{00000000-0005-0000-0000-000004000000}"/>
    <cellStyle name="Comma 10 2 2 2 3 5 4" xfId="35441" xr:uid="{00000000-0005-0000-0000-000004000000}"/>
    <cellStyle name="Comma 10 2 2 2 3 6" xfId="6713" xr:uid="{00000000-0005-0000-0000-000004000000}"/>
    <cellStyle name="Comma 10 2 2 2 3 6 2" xfId="21833" xr:uid="{00000000-0005-0000-0000-000004000000}"/>
    <cellStyle name="Comma 10 2 2 2 3 6 2 2" xfId="52073" xr:uid="{00000000-0005-0000-0000-000004000000}"/>
    <cellStyle name="Comma 10 2 2 2 3 6 3" xfId="36953" xr:uid="{00000000-0005-0000-0000-000004000000}"/>
    <cellStyle name="Comma 10 2 2 2 3 7" xfId="8225" xr:uid="{00000000-0005-0000-0000-000004000000}"/>
    <cellStyle name="Comma 10 2 2 2 3 7 2" xfId="23345" xr:uid="{00000000-0005-0000-0000-000004000000}"/>
    <cellStyle name="Comma 10 2 2 2 3 7 2 2" xfId="53585" xr:uid="{00000000-0005-0000-0000-000004000000}"/>
    <cellStyle name="Comma 10 2 2 2 3 7 3" xfId="38465" xr:uid="{00000000-0005-0000-0000-000004000000}"/>
    <cellStyle name="Comma 10 2 2 2 3 8" xfId="9737" xr:uid="{00000000-0005-0000-0000-000004000000}"/>
    <cellStyle name="Comma 10 2 2 2 3 8 2" xfId="24857" xr:uid="{00000000-0005-0000-0000-000004000000}"/>
    <cellStyle name="Comma 10 2 2 2 3 8 2 2" xfId="55097" xr:uid="{00000000-0005-0000-0000-000004000000}"/>
    <cellStyle name="Comma 10 2 2 2 3 8 3" xfId="39977" xr:uid="{00000000-0005-0000-0000-000004000000}"/>
    <cellStyle name="Comma 10 2 2 2 3 9" xfId="15785" xr:uid="{00000000-0005-0000-0000-000004000000}"/>
    <cellStyle name="Comma 10 2 2 2 3 9 2" xfId="46025" xr:uid="{00000000-0005-0000-0000-000004000000}"/>
    <cellStyle name="Comma 10 2 2 2 4" xfId="917" xr:uid="{00000000-0005-0000-0000-000003000000}"/>
    <cellStyle name="Comma 10 2 2 2 4 2" xfId="2429" xr:uid="{00000000-0005-0000-0000-000003000000}"/>
    <cellStyle name="Comma 10 2 2 2 4 2 2" xfId="11501" xr:uid="{00000000-0005-0000-0000-000003000000}"/>
    <cellStyle name="Comma 10 2 2 2 4 2 2 2" xfId="26621" xr:uid="{00000000-0005-0000-0000-000003000000}"/>
    <cellStyle name="Comma 10 2 2 2 4 2 2 2 2" xfId="56861" xr:uid="{00000000-0005-0000-0000-000003000000}"/>
    <cellStyle name="Comma 10 2 2 2 4 2 2 3" xfId="41741" xr:uid="{00000000-0005-0000-0000-000003000000}"/>
    <cellStyle name="Comma 10 2 2 2 4 2 3" xfId="17549" xr:uid="{00000000-0005-0000-0000-000003000000}"/>
    <cellStyle name="Comma 10 2 2 2 4 2 3 2" xfId="47789" xr:uid="{00000000-0005-0000-0000-000003000000}"/>
    <cellStyle name="Comma 10 2 2 2 4 2 4" xfId="32669" xr:uid="{00000000-0005-0000-0000-000003000000}"/>
    <cellStyle name="Comma 10 2 2 2 4 3" xfId="3941" xr:uid="{00000000-0005-0000-0000-000003000000}"/>
    <cellStyle name="Comma 10 2 2 2 4 3 2" xfId="13013" xr:uid="{00000000-0005-0000-0000-000003000000}"/>
    <cellStyle name="Comma 10 2 2 2 4 3 2 2" xfId="28133" xr:uid="{00000000-0005-0000-0000-000003000000}"/>
    <cellStyle name="Comma 10 2 2 2 4 3 2 2 2" xfId="58373" xr:uid="{00000000-0005-0000-0000-000003000000}"/>
    <cellStyle name="Comma 10 2 2 2 4 3 2 3" xfId="43253" xr:uid="{00000000-0005-0000-0000-000003000000}"/>
    <cellStyle name="Comma 10 2 2 2 4 3 3" xfId="19061" xr:uid="{00000000-0005-0000-0000-000003000000}"/>
    <cellStyle name="Comma 10 2 2 2 4 3 3 2" xfId="49301" xr:uid="{00000000-0005-0000-0000-000003000000}"/>
    <cellStyle name="Comma 10 2 2 2 4 3 4" xfId="34181" xr:uid="{00000000-0005-0000-0000-000003000000}"/>
    <cellStyle name="Comma 10 2 2 2 4 4" xfId="5453" xr:uid="{00000000-0005-0000-0000-000003000000}"/>
    <cellStyle name="Comma 10 2 2 2 4 4 2" xfId="14525" xr:uid="{00000000-0005-0000-0000-000003000000}"/>
    <cellStyle name="Comma 10 2 2 2 4 4 2 2" xfId="29645" xr:uid="{00000000-0005-0000-0000-000003000000}"/>
    <cellStyle name="Comma 10 2 2 2 4 4 2 2 2" xfId="59885" xr:uid="{00000000-0005-0000-0000-000003000000}"/>
    <cellStyle name="Comma 10 2 2 2 4 4 2 3" xfId="44765" xr:uid="{00000000-0005-0000-0000-000003000000}"/>
    <cellStyle name="Comma 10 2 2 2 4 4 3" xfId="20573" xr:uid="{00000000-0005-0000-0000-000003000000}"/>
    <cellStyle name="Comma 10 2 2 2 4 4 3 2" xfId="50813" xr:uid="{00000000-0005-0000-0000-000003000000}"/>
    <cellStyle name="Comma 10 2 2 2 4 4 4" xfId="35693" xr:uid="{00000000-0005-0000-0000-000003000000}"/>
    <cellStyle name="Comma 10 2 2 2 4 5" xfId="6965" xr:uid="{00000000-0005-0000-0000-000003000000}"/>
    <cellStyle name="Comma 10 2 2 2 4 5 2" xfId="22085" xr:uid="{00000000-0005-0000-0000-000003000000}"/>
    <cellStyle name="Comma 10 2 2 2 4 5 2 2" xfId="52325" xr:uid="{00000000-0005-0000-0000-000003000000}"/>
    <cellStyle name="Comma 10 2 2 2 4 5 3" xfId="37205" xr:uid="{00000000-0005-0000-0000-000003000000}"/>
    <cellStyle name="Comma 10 2 2 2 4 6" xfId="8477" xr:uid="{00000000-0005-0000-0000-000003000000}"/>
    <cellStyle name="Comma 10 2 2 2 4 6 2" xfId="23597" xr:uid="{00000000-0005-0000-0000-000003000000}"/>
    <cellStyle name="Comma 10 2 2 2 4 6 2 2" xfId="53837" xr:uid="{00000000-0005-0000-0000-000003000000}"/>
    <cellStyle name="Comma 10 2 2 2 4 6 3" xfId="38717" xr:uid="{00000000-0005-0000-0000-000003000000}"/>
    <cellStyle name="Comma 10 2 2 2 4 7" xfId="9989" xr:uid="{00000000-0005-0000-0000-000003000000}"/>
    <cellStyle name="Comma 10 2 2 2 4 7 2" xfId="25109" xr:uid="{00000000-0005-0000-0000-000003000000}"/>
    <cellStyle name="Comma 10 2 2 2 4 7 2 2" xfId="55349" xr:uid="{00000000-0005-0000-0000-000003000000}"/>
    <cellStyle name="Comma 10 2 2 2 4 7 3" xfId="40229" xr:uid="{00000000-0005-0000-0000-000003000000}"/>
    <cellStyle name="Comma 10 2 2 2 4 8" xfId="16037" xr:uid="{00000000-0005-0000-0000-000003000000}"/>
    <cellStyle name="Comma 10 2 2 2 4 8 2" xfId="46277" xr:uid="{00000000-0005-0000-0000-000003000000}"/>
    <cellStyle name="Comma 10 2 2 2 4 9" xfId="31157" xr:uid="{00000000-0005-0000-0000-000003000000}"/>
    <cellStyle name="Comma 10 2 2 2 5" xfId="1673" xr:uid="{00000000-0005-0000-0000-000003000000}"/>
    <cellStyle name="Comma 10 2 2 2 5 2" xfId="10745" xr:uid="{00000000-0005-0000-0000-000003000000}"/>
    <cellStyle name="Comma 10 2 2 2 5 2 2" xfId="25865" xr:uid="{00000000-0005-0000-0000-000003000000}"/>
    <cellStyle name="Comma 10 2 2 2 5 2 2 2" xfId="56105" xr:uid="{00000000-0005-0000-0000-000003000000}"/>
    <cellStyle name="Comma 10 2 2 2 5 2 3" xfId="40985" xr:uid="{00000000-0005-0000-0000-000003000000}"/>
    <cellStyle name="Comma 10 2 2 2 5 3" xfId="16793" xr:uid="{00000000-0005-0000-0000-000003000000}"/>
    <cellStyle name="Comma 10 2 2 2 5 3 2" xfId="47033" xr:uid="{00000000-0005-0000-0000-000003000000}"/>
    <cellStyle name="Comma 10 2 2 2 5 4" xfId="31913" xr:uid="{00000000-0005-0000-0000-000003000000}"/>
    <cellStyle name="Comma 10 2 2 2 6" xfId="3185" xr:uid="{00000000-0005-0000-0000-000003000000}"/>
    <cellStyle name="Comma 10 2 2 2 6 2" xfId="12257" xr:uid="{00000000-0005-0000-0000-000003000000}"/>
    <cellStyle name="Comma 10 2 2 2 6 2 2" xfId="27377" xr:uid="{00000000-0005-0000-0000-000003000000}"/>
    <cellStyle name="Comma 10 2 2 2 6 2 2 2" xfId="57617" xr:uid="{00000000-0005-0000-0000-000003000000}"/>
    <cellStyle name="Comma 10 2 2 2 6 2 3" xfId="42497" xr:uid="{00000000-0005-0000-0000-000003000000}"/>
    <cellStyle name="Comma 10 2 2 2 6 3" xfId="18305" xr:uid="{00000000-0005-0000-0000-000003000000}"/>
    <cellStyle name="Comma 10 2 2 2 6 3 2" xfId="48545" xr:uid="{00000000-0005-0000-0000-000003000000}"/>
    <cellStyle name="Comma 10 2 2 2 6 4" xfId="33425" xr:uid="{00000000-0005-0000-0000-000003000000}"/>
    <cellStyle name="Comma 10 2 2 2 7" xfId="4697" xr:uid="{00000000-0005-0000-0000-000003000000}"/>
    <cellStyle name="Comma 10 2 2 2 7 2" xfId="13769" xr:uid="{00000000-0005-0000-0000-000003000000}"/>
    <cellStyle name="Comma 10 2 2 2 7 2 2" xfId="28889" xr:uid="{00000000-0005-0000-0000-000003000000}"/>
    <cellStyle name="Comma 10 2 2 2 7 2 2 2" xfId="59129" xr:uid="{00000000-0005-0000-0000-000003000000}"/>
    <cellStyle name="Comma 10 2 2 2 7 2 3" xfId="44009" xr:uid="{00000000-0005-0000-0000-000003000000}"/>
    <cellStyle name="Comma 10 2 2 2 7 3" xfId="19817" xr:uid="{00000000-0005-0000-0000-000003000000}"/>
    <cellStyle name="Comma 10 2 2 2 7 3 2" xfId="50057" xr:uid="{00000000-0005-0000-0000-000003000000}"/>
    <cellStyle name="Comma 10 2 2 2 7 4" xfId="34937" xr:uid="{00000000-0005-0000-0000-000003000000}"/>
    <cellStyle name="Comma 10 2 2 2 8" xfId="6209" xr:uid="{00000000-0005-0000-0000-000003000000}"/>
    <cellStyle name="Comma 10 2 2 2 8 2" xfId="21329" xr:uid="{00000000-0005-0000-0000-000003000000}"/>
    <cellStyle name="Comma 10 2 2 2 8 2 2" xfId="51569" xr:uid="{00000000-0005-0000-0000-000003000000}"/>
    <cellStyle name="Comma 10 2 2 2 8 3" xfId="36449" xr:uid="{00000000-0005-0000-0000-000003000000}"/>
    <cellStyle name="Comma 10 2 2 2 9" xfId="7721" xr:uid="{00000000-0005-0000-0000-000003000000}"/>
    <cellStyle name="Comma 10 2 2 2 9 2" xfId="22841" xr:uid="{00000000-0005-0000-0000-000003000000}"/>
    <cellStyle name="Comma 10 2 2 2 9 2 2" xfId="53081" xr:uid="{00000000-0005-0000-0000-000003000000}"/>
    <cellStyle name="Comma 10 2 2 2 9 3" xfId="37961" xr:uid="{00000000-0005-0000-0000-000003000000}"/>
    <cellStyle name="Comma 10 2 2 3" xfId="245" xr:uid="{00000000-0005-0000-0000-000003000000}"/>
    <cellStyle name="Comma 10 2 2 3 10" xfId="9317" xr:uid="{00000000-0005-0000-0000-000003000000}"/>
    <cellStyle name="Comma 10 2 2 3 10 2" xfId="24437" xr:uid="{00000000-0005-0000-0000-000003000000}"/>
    <cellStyle name="Comma 10 2 2 3 10 2 2" xfId="54677" xr:uid="{00000000-0005-0000-0000-000003000000}"/>
    <cellStyle name="Comma 10 2 2 3 10 3" xfId="39557" xr:uid="{00000000-0005-0000-0000-000003000000}"/>
    <cellStyle name="Comma 10 2 2 3 11" xfId="15365" xr:uid="{00000000-0005-0000-0000-000003000000}"/>
    <cellStyle name="Comma 10 2 2 3 11 2" xfId="45605" xr:uid="{00000000-0005-0000-0000-000003000000}"/>
    <cellStyle name="Comma 10 2 2 3 12" xfId="30485" xr:uid="{00000000-0005-0000-0000-000003000000}"/>
    <cellStyle name="Comma 10 2 2 3 2" xfId="497" xr:uid="{00000000-0005-0000-0000-000003000000}"/>
    <cellStyle name="Comma 10 2 2 3 2 10" xfId="30737" xr:uid="{00000000-0005-0000-0000-000003000000}"/>
    <cellStyle name="Comma 10 2 2 3 2 2" xfId="1253" xr:uid="{00000000-0005-0000-0000-000003000000}"/>
    <cellStyle name="Comma 10 2 2 3 2 2 2" xfId="2765" xr:uid="{00000000-0005-0000-0000-000003000000}"/>
    <cellStyle name="Comma 10 2 2 3 2 2 2 2" xfId="11837" xr:uid="{00000000-0005-0000-0000-000003000000}"/>
    <cellStyle name="Comma 10 2 2 3 2 2 2 2 2" xfId="26957" xr:uid="{00000000-0005-0000-0000-000003000000}"/>
    <cellStyle name="Comma 10 2 2 3 2 2 2 2 2 2" xfId="57197" xr:uid="{00000000-0005-0000-0000-000003000000}"/>
    <cellStyle name="Comma 10 2 2 3 2 2 2 2 3" xfId="42077" xr:uid="{00000000-0005-0000-0000-000003000000}"/>
    <cellStyle name="Comma 10 2 2 3 2 2 2 3" xfId="17885" xr:uid="{00000000-0005-0000-0000-000003000000}"/>
    <cellStyle name="Comma 10 2 2 3 2 2 2 3 2" xfId="48125" xr:uid="{00000000-0005-0000-0000-000003000000}"/>
    <cellStyle name="Comma 10 2 2 3 2 2 2 4" xfId="33005" xr:uid="{00000000-0005-0000-0000-000003000000}"/>
    <cellStyle name="Comma 10 2 2 3 2 2 3" xfId="4277" xr:uid="{00000000-0005-0000-0000-000003000000}"/>
    <cellStyle name="Comma 10 2 2 3 2 2 3 2" xfId="13349" xr:uid="{00000000-0005-0000-0000-000003000000}"/>
    <cellStyle name="Comma 10 2 2 3 2 2 3 2 2" xfId="28469" xr:uid="{00000000-0005-0000-0000-000003000000}"/>
    <cellStyle name="Comma 10 2 2 3 2 2 3 2 2 2" xfId="58709" xr:uid="{00000000-0005-0000-0000-000003000000}"/>
    <cellStyle name="Comma 10 2 2 3 2 2 3 2 3" xfId="43589" xr:uid="{00000000-0005-0000-0000-000003000000}"/>
    <cellStyle name="Comma 10 2 2 3 2 2 3 3" xfId="19397" xr:uid="{00000000-0005-0000-0000-000003000000}"/>
    <cellStyle name="Comma 10 2 2 3 2 2 3 3 2" xfId="49637" xr:uid="{00000000-0005-0000-0000-000003000000}"/>
    <cellStyle name="Comma 10 2 2 3 2 2 3 4" xfId="34517" xr:uid="{00000000-0005-0000-0000-000003000000}"/>
    <cellStyle name="Comma 10 2 2 3 2 2 4" xfId="5789" xr:uid="{00000000-0005-0000-0000-000003000000}"/>
    <cellStyle name="Comma 10 2 2 3 2 2 4 2" xfId="14861" xr:uid="{00000000-0005-0000-0000-000003000000}"/>
    <cellStyle name="Comma 10 2 2 3 2 2 4 2 2" xfId="29981" xr:uid="{00000000-0005-0000-0000-000003000000}"/>
    <cellStyle name="Comma 10 2 2 3 2 2 4 2 2 2" xfId="60221" xr:uid="{00000000-0005-0000-0000-000003000000}"/>
    <cellStyle name="Comma 10 2 2 3 2 2 4 2 3" xfId="45101" xr:uid="{00000000-0005-0000-0000-000003000000}"/>
    <cellStyle name="Comma 10 2 2 3 2 2 4 3" xfId="20909" xr:uid="{00000000-0005-0000-0000-000003000000}"/>
    <cellStyle name="Comma 10 2 2 3 2 2 4 3 2" xfId="51149" xr:uid="{00000000-0005-0000-0000-000003000000}"/>
    <cellStyle name="Comma 10 2 2 3 2 2 4 4" xfId="36029" xr:uid="{00000000-0005-0000-0000-000003000000}"/>
    <cellStyle name="Comma 10 2 2 3 2 2 5" xfId="7301" xr:uid="{00000000-0005-0000-0000-000003000000}"/>
    <cellStyle name="Comma 10 2 2 3 2 2 5 2" xfId="22421" xr:uid="{00000000-0005-0000-0000-000003000000}"/>
    <cellStyle name="Comma 10 2 2 3 2 2 5 2 2" xfId="52661" xr:uid="{00000000-0005-0000-0000-000003000000}"/>
    <cellStyle name="Comma 10 2 2 3 2 2 5 3" xfId="37541" xr:uid="{00000000-0005-0000-0000-000003000000}"/>
    <cellStyle name="Comma 10 2 2 3 2 2 6" xfId="8813" xr:uid="{00000000-0005-0000-0000-000003000000}"/>
    <cellStyle name="Comma 10 2 2 3 2 2 6 2" xfId="23933" xr:uid="{00000000-0005-0000-0000-000003000000}"/>
    <cellStyle name="Comma 10 2 2 3 2 2 6 2 2" xfId="54173" xr:uid="{00000000-0005-0000-0000-000003000000}"/>
    <cellStyle name="Comma 10 2 2 3 2 2 6 3" xfId="39053" xr:uid="{00000000-0005-0000-0000-000003000000}"/>
    <cellStyle name="Comma 10 2 2 3 2 2 7" xfId="10325" xr:uid="{00000000-0005-0000-0000-000003000000}"/>
    <cellStyle name="Comma 10 2 2 3 2 2 7 2" xfId="25445" xr:uid="{00000000-0005-0000-0000-000003000000}"/>
    <cellStyle name="Comma 10 2 2 3 2 2 7 2 2" xfId="55685" xr:uid="{00000000-0005-0000-0000-000003000000}"/>
    <cellStyle name="Comma 10 2 2 3 2 2 7 3" xfId="40565" xr:uid="{00000000-0005-0000-0000-000003000000}"/>
    <cellStyle name="Comma 10 2 2 3 2 2 8" xfId="16373" xr:uid="{00000000-0005-0000-0000-000003000000}"/>
    <cellStyle name="Comma 10 2 2 3 2 2 8 2" xfId="46613" xr:uid="{00000000-0005-0000-0000-000003000000}"/>
    <cellStyle name="Comma 10 2 2 3 2 2 9" xfId="31493" xr:uid="{00000000-0005-0000-0000-000003000000}"/>
    <cellStyle name="Comma 10 2 2 3 2 3" xfId="2009" xr:uid="{00000000-0005-0000-0000-000003000000}"/>
    <cellStyle name="Comma 10 2 2 3 2 3 2" xfId="11081" xr:uid="{00000000-0005-0000-0000-000003000000}"/>
    <cellStyle name="Comma 10 2 2 3 2 3 2 2" xfId="26201" xr:uid="{00000000-0005-0000-0000-000003000000}"/>
    <cellStyle name="Comma 10 2 2 3 2 3 2 2 2" xfId="56441" xr:uid="{00000000-0005-0000-0000-000003000000}"/>
    <cellStyle name="Comma 10 2 2 3 2 3 2 3" xfId="41321" xr:uid="{00000000-0005-0000-0000-000003000000}"/>
    <cellStyle name="Comma 10 2 2 3 2 3 3" xfId="17129" xr:uid="{00000000-0005-0000-0000-000003000000}"/>
    <cellStyle name="Comma 10 2 2 3 2 3 3 2" xfId="47369" xr:uid="{00000000-0005-0000-0000-000003000000}"/>
    <cellStyle name="Comma 10 2 2 3 2 3 4" xfId="32249" xr:uid="{00000000-0005-0000-0000-000003000000}"/>
    <cellStyle name="Comma 10 2 2 3 2 4" xfId="3521" xr:uid="{00000000-0005-0000-0000-000003000000}"/>
    <cellStyle name="Comma 10 2 2 3 2 4 2" xfId="12593" xr:uid="{00000000-0005-0000-0000-000003000000}"/>
    <cellStyle name="Comma 10 2 2 3 2 4 2 2" xfId="27713" xr:uid="{00000000-0005-0000-0000-000003000000}"/>
    <cellStyle name="Comma 10 2 2 3 2 4 2 2 2" xfId="57953" xr:uid="{00000000-0005-0000-0000-000003000000}"/>
    <cellStyle name="Comma 10 2 2 3 2 4 2 3" xfId="42833" xr:uid="{00000000-0005-0000-0000-000003000000}"/>
    <cellStyle name="Comma 10 2 2 3 2 4 3" xfId="18641" xr:uid="{00000000-0005-0000-0000-000003000000}"/>
    <cellStyle name="Comma 10 2 2 3 2 4 3 2" xfId="48881" xr:uid="{00000000-0005-0000-0000-000003000000}"/>
    <cellStyle name="Comma 10 2 2 3 2 4 4" xfId="33761" xr:uid="{00000000-0005-0000-0000-000003000000}"/>
    <cellStyle name="Comma 10 2 2 3 2 5" xfId="5033" xr:uid="{00000000-0005-0000-0000-000003000000}"/>
    <cellStyle name="Comma 10 2 2 3 2 5 2" xfId="14105" xr:uid="{00000000-0005-0000-0000-000003000000}"/>
    <cellStyle name="Comma 10 2 2 3 2 5 2 2" xfId="29225" xr:uid="{00000000-0005-0000-0000-000003000000}"/>
    <cellStyle name="Comma 10 2 2 3 2 5 2 2 2" xfId="59465" xr:uid="{00000000-0005-0000-0000-000003000000}"/>
    <cellStyle name="Comma 10 2 2 3 2 5 2 3" xfId="44345" xr:uid="{00000000-0005-0000-0000-000003000000}"/>
    <cellStyle name="Comma 10 2 2 3 2 5 3" xfId="20153" xr:uid="{00000000-0005-0000-0000-000003000000}"/>
    <cellStyle name="Comma 10 2 2 3 2 5 3 2" xfId="50393" xr:uid="{00000000-0005-0000-0000-000003000000}"/>
    <cellStyle name="Comma 10 2 2 3 2 5 4" xfId="35273" xr:uid="{00000000-0005-0000-0000-000003000000}"/>
    <cellStyle name="Comma 10 2 2 3 2 6" xfId="6545" xr:uid="{00000000-0005-0000-0000-000003000000}"/>
    <cellStyle name="Comma 10 2 2 3 2 6 2" xfId="21665" xr:uid="{00000000-0005-0000-0000-000003000000}"/>
    <cellStyle name="Comma 10 2 2 3 2 6 2 2" xfId="51905" xr:uid="{00000000-0005-0000-0000-000003000000}"/>
    <cellStyle name="Comma 10 2 2 3 2 6 3" xfId="36785" xr:uid="{00000000-0005-0000-0000-000003000000}"/>
    <cellStyle name="Comma 10 2 2 3 2 7" xfId="8057" xr:uid="{00000000-0005-0000-0000-000003000000}"/>
    <cellStyle name="Comma 10 2 2 3 2 7 2" xfId="23177" xr:uid="{00000000-0005-0000-0000-000003000000}"/>
    <cellStyle name="Comma 10 2 2 3 2 7 2 2" xfId="53417" xr:uid="{00000000-0005-0000-0000-000003000000}"/>
    <cellStyle name="Comma 10 2 2 3 2 7 3" xfId="38297" xr:uid="{00000000-0005-0000-0000-000003000000}"/>
    <cellStyle name="Comma 10 2 2 3 2 8" xfId="9569" xr:uid="{00000000-0005-0000-0000-000003000000}"/>
    <cellStyle name="Comma 10 2 2 3 2 8 2" xfId="24689" xr:uid="{00000000-0005-0000-0000-000003000000}"/>
    <cellStyle name="Comma 10 2 2 3 2 8 2 2" xfId="54929" xr:uid="{00000000-0005-0000-0000-000003000000}"/>
    <cellStyle name="Comma 10 2 2 3 2 8 3" xfId="39809" xr:uid="{00000000-0005-0000-0000-000003000000}"/>
    <cellStyle name="Comma 10 2 2 3 2 9" xfId="15617" xr:uid="{00000000-0005-0000-0000-000003000000}"/>
    <cellStyle name="Comma 10 2 2 3 2 9 2" xfId="45857" xr:uid="{00000000-0005-0000-0000-000003000000}"/>
    <cellStyle name="Comma 10 2 2 3 3" xfId="749" xr:uid="{00000000-0005-0000-0000-000005000000}"/>
    <cellStyle name="Comma 10 2 2 3 3 10" xfId="30989" xr:uid="{00000000-0005-0000-0000-000005000000}"/>
    <cellStyle name="Comma 10 2 2 3 3 2" xfId="1505" xr:uid="{00000000-0005-0000-0000-000005000000}"/>
    <cellStyle name="Comma 10 2 2 3 3 2 2" xfId="3017" xr:uid="{00000000-0005-0000-0000-000005000000}"/>
    <cellStyle name="Comma 10 2 2 3 3 2 2 2" xfId="12089" xr:uid="{00000000-0005-0000-0000-000005000000}"/>
    <cellStyle name="Comma 10 2 2 3 3 2 2 2 2" xfId="27209" xr:uid="{00000000-0005-0000-0000-000005000000}"/>
    <cellStyle name="Comma 10 2 2 3 3 2 2 2 2 2" xfId="57449" xr:uid="{00000000-0005-0000-0000-000005000000}"/>
    <cellStyle name="Comma 10 2 2 3 3 2 2 2 3" xfId="42329" xr:uid="{00000000-0005-0000-0000-000005000000}"/>
    <cellStyle name="Comma 10 2 2 3 3 2 2 3" xfId="18137" xr:uid="{00000000-0005-0000-0000-000005000000}"/>
    <cellStyle name="Comma 10 2 2 3 3 2 2 3 2" xfId="48377" xr:uid="{00000000-0005-0000-0000-000005000000}"/>
    <cellStyle name="Comma 10 2 2 3 3 2 2 4" xfId="33257" xr:uid="{00000000-0005-0000-0000-000005000000}"/>
    <cellStyle name="Comma 10 2 2 3 3 2 3" xfId="4529" xr:uid="{00000000-0005-0000-0000-000005000000}"/>
    <cellStyle name="Comma 10 2 2 3 3 2 3 2" xfId="13601" xr:uid="{00000000-0005-0000-0000-000005000000}"/>
    <cellStyle name="Comma 10 2 2 3 3 2 3 2 2" xfId="28721" xr:uid="{00000000-0005-0000-0000-000005000000}"/>
    <cellStyle name="Comma 10 2 2 3 3 2 3 2 2 2" xfId="58961" xr:uid="{00000000-0005-0000-0000-000005000000}"/>
    <cellStyle name="Comma 10 2 2 3 3 2 3 2 3" xfId="43841" xr:uid="{00000000-0005-0000-0000-000005000000}"/>
    <cellStyle name="Comma 10 2 2 3 3 2 3 3" xfId="19649" xr:uid="{00000000-0005-0000-0000-000005000000}"/>
    <cellStyle name="Comma 10 2 2 3 3 2 3 3 2" xfId="49889" xr:uid="{00000000-0005-0000-0000-000005000000}"/>
    <cellStyle name="Comma 10 2 2 3 3 2 3 4" xfId="34769" xr:uid="{00000000-0005-0000-0000-000005000000}"/>
    <cellStyle name="Comma 10 2 2 3 3 2 4" xfId="6041" xr:uid="{00000000-0005-0000-0000-000005000000}"/>
    <cellStyle name="Comma 10 2 2 3 3 2 4 2" xfId="15113" xr:uid="{00000000-0005-0000-0000-000005000000}"/>
    <cellStyle name="Comma 10 2 2 3 3 2 4 2 2" xfId="30233" xr:uid="{00000000-0005-0000-0000-000005000000}"/>
    <cellStyle name="Comma 10 2 2 3 3 2 4 2 2 2" xfId="60473" xr:uid="{00000000-0005-0000-0000-000005000000}"/>
    <cellStyle name="Comma 10 2 2 3 3 2 4 2 3" xfId="45353" xr:uid="{00000000-0005-0000-0000-000005000000}"/>
    <cellStyle name="Comma 10 2 2 3 3 2 4 3" xfId="21161" xr:uid="{00000000-0005-0000-0000-000005000000}"/>
    <cellStyle name="Comma 10 2 2 3 3 2 4 3 2" xfId="51401" xr:uid="{00000000-0005-0000-0000-000005000000}"/>
    <cellStyle name="Comma 10 2 2 3 3 2 4 4" xfId="36281" xr:uid="{00000000-0005-0000-0000-000005000000}"/>
    <cellStyle name="Comma 10 2 2 3 3 2 5" xfId="7553" xr:uid="{00000000-0005-0000-0000-000005000000}"/>
    <cellStyle name="Comma 10 2 2 3 3 2 5 2" xfId="22673" xr:uid="{00000000-0005-0000-0000-000005000000}"/>
    <cellStyle name="Comma 10 2 2 3 3 2 5 2 2" xfId="52913" xr:uid="{00000000-0005-0000-0000-000005000000}"/>
    <cellStyle name="Comma 10 2 2 3 3 2 5 3" xfId="37793" xr:uid="{00000000-0005-0000-0000-000005000000}"/>
    <cellStyle name="Comma 10 2 2 3 3 2 6" xfId="9065" xr:uid="{00000000-0005-0000-0000-000005000000}"/>
    <cellStyle name="Comma 10 2 2 3 3 2 6 2" xfId="24185" xr:uid="{00000000-0005-0000-0000-000005000000}"/>
    <cellStyle name="Comma 10 2 2 3 3 2 6 2 2" xfId="54425" xr:uid="{00000000-0005-0000-0000-000005000000}"/>
    <cellStyle name="Comma 10 2 2 3 3 2 6 3" xfId="39305" xr:uid="{00000000-0005-0000-0000-000005000000}"/>
    <cellStyle name="Comma 10 2 2 3 3 2 7" xfId="10577" xr:uid="{00000000-0005-0000-0000-000005000000}"/>
    <cellStyle name="Comma 10 2 2 3 3 2 7 2" xfId="25697" xr:uid="{00000000-0005-0000-0000-000005000000}"/>
    <cellStyle name="Comma 10 2 2 3 3 2 7 2 2" xfId="55937" xr:uid="{00000000-0005-0000-0000-000005000000}"/>
    <cellStyle name="Comma 10 2 2 3 3 2 7 3" xfId="40817" xr:uid="{00000000-0005-0000-0000-000005000000}"/>
    <cellStyle name="Comma 10 2 2 3 3 2 8" xfId="16625" xr:uid="{00000000-0005-0000-0000-000005000000}"/>
    <cellStyle name="Comma 10 2 2 3 3 2 8 2" xfId="46865" xr:uid="{00000000-0005-0000-0000-000005000000}"/>
    <cellStyle name="Comma 10 2 2 3 3 2 9" xfId="31745" xr:uid="{00000000-0005-0000-0000-000005000000}"/>
    <cellStyle name="Comma 10 2 2 3 3 3" xfId="2261" xr:uid="{00000000-0005-0000-0000-000005000000}"/>
    <cellStyle name="Comma 10 2 2 3 3 3 2" xfId="11333" xr:uid="{00000000-0005-0000-0000-000005000000}"/>
    <cellStyle name="Comma 10 2 2 3 3 3 2 2" xfId="26453" xr:uid="{00000000-0005-0000-0000-000005000000}"/>
    <cellStyle name="Comma 10 2 2 3 3 3 2 2 2" xfId="56693" xr:uid="{00000000-0005-0000-0000-000005000000}"/>
    <cellStyle name="Comma 10 2 2 3 3 3 2 3" xfId="41573" xr:uid="{00000000-0005-0000-0000-000005000000}"/>
    <cellStyle name="Comma 10 2 2 3 3 3 3" xfId="17381" xr:uid="{00000000-0005-0000-0000-000005000000}"/>
    <cellStyle name="Comma 10 2 2 3 3 3 3 2" xfId="47621" xr:uid="{00000000-0005-0000-0000-000005000000}"/>
    <cellStyle name="Comma 10 2 2 3 3 3 4" xfId="32501" xr:uid="{00000000-0005-0000-0000-000005000000}"/>
    <cellStyle name="Comma 10 2 2 3 3 4" xfId="3773" xr:uid="{00000000-0005-0000-0000-000005000000}"/>
    <cellStyle name="Comma 10 2 2 3 3 4 2" xfId="12845" xr:uid="{00000000-0005-0000-0000-000005000000}"/>
    <cellStyle name="Comma 10 2 2 3 3 4 2 2" xfId="27965" xr:uid="{00000000-0005-0000-0000-000005000000}"/>
    <cellStyle name="Comma 10 2 2 3 3 4 2 2 2" xfId="58205" xr:uid="{00000000-0005-0000-0000-000005000000}"/>
    <cellStyle name="Comma 10 2 2 3 3 4 2 3" xfId="43085" xr:uid="{00000000-0005-0000-0000-000005000000}"/>
    <cellStyle name="Comma 10 2 2 3 3 4 3" xfId="18893" xr:uid="{00000000-0005-0000-0000-000005000000}"/>
    <cellStyle name="Comma 10 2 2 3 3 4 3 2" xfId="49133" xr:uid="{00000000-0005-0000-0000-000005000000}"/>
    <cellStyle name="Comma 10 2 2 3 3 4 4" xfId="34013" xr:uid="{00000000-0005-0000-0000-000005000000}"/>
    <cellStyle name="Comma 10 2 2 3 3 5" xfId="5285" xr:uid="{00000000-0005-0000-0000-000005000000}"/>
    <cellStyle name="Comma 10 2 2 3 3 5 2" xfId="14357" xr:uid="{00000000-0005-0000-0000-000005000000}"/>
    <cellStyle name="Comma 10 2 2 3 3 5 2 2" xfId="29477" xr:uid="{00000000-0005-0000-0000-000005000000}"/>
    <cellStyle name="Comma 10 2 2 3 3 5 2 2 2" xfId="59717" xr:uid="{00000000-0005-0000-0000-000005000000}"/>
    <cellStyle name="Comma 10 2 2 3 3 5 2 3" xfId="44597" xr:uid="{00000000-0005-0000-0000-000005000000}"/>
    <cellStyle name="Comma 10 2 2 3 3 5 3" xfId="20405" xr:uid="{00000000-0005-0000-0000-000005000000}"/>
    <cellStyle name="Comma 10 2 2 3 3 5 3 2" xfId="50645" xr:uid="{00000000-0005-0000-0000-000005000000}"/>
    <cellStyle name="Comma 10 2 2 3 3 5 4" xfId="35525" xr:uid="{00000000-0005-0000-0000-000005000000}"/>
    <cellStyle name="Comma 10 2 2 3 3 6" xfId="6797" xr:uid="{00000000-0005-0000-0000-000005000000}"/>
    <cellStyle name="Comma 10 2 2 3 3 6 2" xfId="21917" xr:uid="{00000000-0005-0000-0000-000005000000}"/>
    <cellStyle name="Comma 10 2 2 3 3 6 2 2" xfId="52157" xr:uid="{00000000-0005-0000-0000-000005000000}"/>
    <cellStyle name="Comma 10 2 2 3 3 6 3" xfId="37037" xr:uid="{00000000-0005-0000-0000-000005000000}"/>
    <cellStyle name="Comma 10 2 2 3 3 7" xfId="8309" xr:uid="{00000000-0005-0000-0000-000005000000}"/>
    <cellStyle name="Comma 10 2 2 3 3 7 2" xfId="23429" xr:uid="{00000000-0005-0000-0000-000005000000}"/>
    <cellStyle name="Comma 10 2 2 3 3 7 2 2" xfId="53669" xr:uid="{00000000-0005-0000-0000-000005000000}"/>
    <cellStyle name="Comma 10 2 2 3 3 7 3" xfId="38549" xr:uid="{00000000-0005-0000-0000-000005000000}"/>
    <cellStyle name="Comma 10 2 2 3 3 8" xfId="9821" xr:uid="{00000000-0005-0000-0000-000005000000}"/>
    <cellStyle name="Comma 10 2 2 3 3 8 2" xfId="24941" xr:uid="{00000000-0005-0000-0000-000005000000}"/>
    <cellStyle name="Comma 10 2 2 3 3 8 2 2" xfId="55181" xr:uid="{00000000-0005-0000-0000-000005000000}"/>
    <cellStyle name="Comma 10 2 2 3 3 8 3" xfId="40061" xr:uid="{00000000-0005-0000-0000-000005000000}"/>
    <cellStyle name="Comma 10 2 2 3 3 9" xfId="15869" xr:uid="{00000000-0005-0000-0000-000005000000}"/>
    <cellStyle name="Comma 10 2 2 3 3 9 2" xfId="46109" xr:uid="{00000000-0005-0000-0000-000005000000}"/>
    <cellStyle name="Comma 10 2 2 3 4" xfId="1001" xr:uid="{00000000-0005-0000-0000-000003000000}"/>
    <cellStyle name="Comma 10 2 2 3 4 2" xfId="2513" xr:uid="{00000000-0005-0000-0000-000003000000}"/>
    <cellStyle name="Comma 10 2 2 3 4 2 2" xfId="11585" xr:uid="{00000000-0005-0000-0000-000003000000}"/>
    <cellStyle name="Comma 10 2 2 3 4 2 2 2" xfId="26705" xr:uid="{00000000-0005-0000-0000-000003000000}"/>
    <cellStyle name="Comma 10 2 2 3 4 2 2 2 2" xfId="56945" xr:uid="{00000000-0005-0000-0000-000003000000}"/>
    <cellStyle name="Comma 10 2 2 3 4 2 2 3" xfId="41825" xr:uid="{00000000-0005-0000-0000-000003000000}"/>
    <cellStyle name="Comma 10 2 2 3 4 2 3" xfId="17633" xr:uid="{00000000-0005-0000-0000-000003000000}"/>
    <cellStyle name="Comma 10 2 2 3 4 2 3 2" xfId="47873" xr:uid="{00000000-0005-0000-0000-000003000000}"/>
    <cellStyle name="Comma 10 2 2 3 4 2 4" xfId="32753" xr:uid="{00000000-0005-0000-0000-000003000000}"/>
    <cellStyle name="Comma 10 2 2 3 4 3" xfId="4025" xr:uid="{00000000-0005-0000-0000-000003000000}"/>
    <cellStyle name="Comma 10 2 2 3 4 3 2" xfId="13097" xr:uid="{00000000-0005-0000-0000-000003000000}"/>
    <cellStyle name="Comma 10 2 2 3 4 3 2 2" xfId="28217" xr:uid="{00000000-0005-0000-0000-000003000000}"/>
    <cellStyle name="Comma 10 2 2 3 4 3 2 2 2" xfId="58457" xr:uid="{00000000-0005-0000-0000-000003000000}"/>
    <cellStyle name="Comma 10 2 2 3 4 3 2 3" xfId="43337" xr:uid="{00000000-0005-0000-0000-000003000000}"/>
    <cellStyle name="Comma 10 2 2 3 4 3 3" xfId="19145" xr:uid="{00000000-0005-0000-0000-000003000000}"/>
    <cellStyle name="Comma 10 2 2 3 4 3 3 2" xfId="49385" xr:uid="{00000000-0005-0000-0000-000003000000}"/>
    <cellStyle name="Comma 10 2 2 3 4 3 4" xfId="34265" xr:uid="{00000000-0005-0000-0000-000003000000}"/>
    <cellStyle name="Comma 10 2 2 3 4 4" xfId="5537" xr:uid="{00000000-0005-0000-0000-000003000000}"/>
    <cellStyle name="Comma 10 2 2 3 4 4 2" xfId="14609" xr:uid="{00000000-0005-0000-0000-000003000000}"/>
    <cellStyle name="Comma 10 2 2 3 4 4 2 2" xfId="29729" xr:uid="{00000000-0005-0000-0000-000003000000}"/>
    <cellStyle name="Comma 10 2 2 3 4 4 2 2 2" xfId="59969" xr:uid="{00000000-0005-0000-0000-000003000000}"/>
    <cellStyle name="Comma 10 2 2 3 4 4 2 3" xfId="44849" xr:uid="{00000000-0005-0000-0000-000003000000}"/>
    <cellStyle name="Comma 10 2 2 3 4 4 3" xfId="20657" xr:uid="{00000000-0005-0000-0000-000003000000}"/>
    <cellStyle name="Comma 10 2 2 3 4 4 3 2" xfId="50897" xr:uid="{00000000-0005-0000-0000-000003000000}"/>
    <cellStyle name="Comma 10 2 2 3 4 4 4" xfId="35777" xr:uid="{00000000-0005-0000-0000-000003000000}"/>
    <cellStyle name="Comma 10 2 2 3 4 5" xfId="7049" xr:uid="{00000000-0005-0000-0000-000003000000}"/>
    <cellStyle name="Comma 10 2 2 3 4 5 2" xfId="22169" xr:uid="{00000000-0005-0000-0000-000003000000}"/>
    <cellStyle name="Comma 10 2 2 3 4 5 2 2" xfId="52409" xr:uid="{00000000-0005-0000-0000-000003000000}"/>
    <cellStyle name="Comma 10 2 2 3 4 5 3" xfId="37289" xr:uid="{00000000-0005-0000-0000-000003000000}"/>
    <cellStyle name="Comma 10 2 2 3 4 6" xfId="8561" xr:uid="{00000000-0005-0000-0000-000003000000}"/>
    <cellStyle name="Comma 10 2 2 3 4 6 2" xfId="23681" xr:uid="{00000000-0005-0000-0000-000003000000}"/>
    <cellStyle name="Comma 10 2 2 3 4 6 2 2" xfId="53921" xr:uid="{00000000-0005-0000-0000-000003000000}"/>
    <cellStyle name="Comma 10 2 2 3 4 6 3" xfId="38801" xr:uid="{00000000-0005-0000-0000-000003000000}"/>
    <cellStyle name="Comma 10 2 2 3 4 7" xfId="10073" xr:uid="{00000000-0005-0000-0000-000003000000}"/>
    <cellStyle name="Comma 10 2 2 3 4 7 2" xfId="25193" xr:uid="{00000000-0005-0000-0000-000003000000}"/>
    <cellStyle name="Comma 10 2 2 3 4 7 2 2" xfId="55433" xr:uid="{00000000-0005-0000-0000-000003000000}"/>
    <cellStyle name="Comma 10 2 2 3 4 7 3" xfId="40313" xr:uid="{00000000-0005-0000-0000-000003000000}"/>
    <cellStyle name="Comma 10 2 2 3 4 8" xfId="16121" xr:uid="{00000000-0005-0000-0000-000003000000}"/>
    <cellStyle name="Comma 10 2 2 3 4 8 2" xfId="46361" xr:uid="{00000000-0005-0000-0000-000003000000}"/>
    <cellStyle name="Comma 10 2 2 3 4 9" xfId="31241" xr:uid="{00000000-0005-0000-0000-000003000000}"/>
    <cellStyle name="Comma 10 2 2 3 5" xfId="1757" xr:uid="{00000000-0005-0000-0000-000003000000}"/>
    <cellStyle name="Comma 10 2 2 3 5 2" xfId="10829" xr:uid="{00000000-0005-0000-0000-000003000000}"/>
    <cellStyle name="Comma 10 2 2 3 5 2 2" xfId="25949" xr:uid="{00000000-0005-0000-0000-000003000000}"/>
    <cellStyle name="Comma 10 2 2 3 5 2 2 2" xfId="56189" xr:uid="{00000000-0005-0000-0000-000003000000}"/>
    <cellStyle name="Comma 10 2 2 3 5 2 3" xfId="41069" xr:uid="{00000000-0005-0000-0000-000003000000}"/>
    <cellStyle name="Comma 10 2 2 3 5 3" xfId="16877" xr:uid="{00000000-0005-0000-0000-000003000000}"/>
    <cellStyle name="Comma 10 2 2 3 5 3 2" xfId="47117" xr:uid="{00000000-0005-0000-0000-000003000000}"/>
    <cellStyle name="Comma 10 2 2 3 5 4" xfId="31997" xr:uid="{00000000-0005-0000-0000-000003000000}"/>
    <cellStyle name="Comma 10 2 2 3 6" xfId="3269" xr:uid="{00000000-0005-0000-0000-000003000000}"/>
    <cellStyle name="Comma 10 2 2 3 6 2" xfId="12341" xr:uid="{00000000-0005-0000-0000-000003000000}"/>
    <cellStyle name="Comma 10 2 2 3 6 2 2" xfId="27461" xr:uid="{00000000-0005-0000-0000-000003000000}"/>
    <cellStyle name="Comma 10 2 2 3 6 2 2 2" xfId="57701" xr:uid="{00000000-0005-0000-0000-000003000000}"/>
    <cellStyle name="Comma 10 2 2 3 6 2 3" xfId="42581" xr:uid="{00000000-0005-0000-0000-000003000000}"/>
    <cellStyle name="Comma 10 2 2 3 6 3" xfId="18389" xr:uid="{00000000-0005-0000-0000-000003000000}"/>
    <cellStyle name="Comma 10 2 2 3 6 3 2" xfId="48629" xr:uid="{00000000-0005-0000-0000-000003000000}"/>
    <cellStyle name="Comma 10 2 2 3 6 4" xfId="33509" xr:uid="{00000000-0005-0000-0000-000003000000}"/>
    <cellStyle name="Comma 10 2 2 3 7" xfId="4781" xr:uid="{00000000-0005-0000-0000-000003000000}"/>
    <cellStyle name="Comma 10 2 2 3 7 2" xfId="13853" xr:uid="{00000000-0005-0000-0000-000003000000}"/>
    <cellStyle name="Comma 10 2 2 3 7 2 2" xfId="28973" xr:uid="{00000000-0005-0000-0000-000003000000}"/>
    <cellStyle name="Comma 10 2 2 3 7 2 2 2" xfId="59213" xr:uid="{00000000-0005-0000-0000-000003000000}"/>
    <cellStyle name="Comma 10 2 2 3 7 2 3" xfId="44093" xr:uid="{00000000-0005-0000-0000-000003000000}"/>
    <cellStyle name="Comma 10 2 2 3 7 3" xfId="19901" xr:uid="{00000000-0005-0000-0000-000003000000}"/>
    <cellStyle name="Comma 10 2 2 3 7 3 2" xfId="50141" xr:uid="{00000000-0005-0000-0000-000003000000}"/>
    <cellStyle name="Comma 10 2 2 3 7 4" xfId="35021" xr:uid="{00000000-0005-0000-0000-000003000000}"/>
    <cellStyle name="Comma 10 2 2 3 8" xfId="6293" xr:uid="{00000000-0005-0000-0000-000003000000}"/>
    <cellStyle name="Comma 10 2 2 3 8 2" xfId="21413" xr:uid="{00000000-0005-0000-0000-000003000000}"/>
    <cellStyle name="Comma 10 2 2 3 8 2 2" xfId="51653" xr:uid="{00000000-0005-0000-0000-000003000000}"/>
    <cellStyle name="Comma 10 2 2 3 8 3" xfId="36533" xr:uid="{00000000-0005-0000-0000-000003000000}"/>
    <cellStyle name="Comma 10 2 2 3 9" xfId="7805" xr:uid="{00000000-0005-0000-0000-000003000000}"/>
    <cellStyle name="Comma 10 2 2 3 9 2" xfId="22925" xr:uid="{00000000-0005-0000-0000-000003000000}"/>
    <cellStyle name="Comma 10 2 2 3 9 2 2" xfId="53165" xr:uid="{00000000-0005-0000-0000-000003000000}"/>
    <cellStyle name="Comma 10 2 2 3 9 3" xfId="38045" xr:uid="{00000000-0005-0000-0000-000003000000}"/>
    <cellStyle name="Comma 10 2 2 4" xfId="329" xr:uid="{00000000-0005-0000-0000-000002000000}"/>
    <cellStyle name="Comma 10 2 2 4 10" xfId="30569" xr:uid="{00000000-0005-0000-0000-000002000000}"/>
    <cellStyle name="Comma 10 2 2 4 2" xfId="1085" xr:uid="{00000000-0005-0000-0000-000002000000}"/>
    <cellStyle name="Comma 10 2 2 4 2 2" xfId="2597" xr:uid="{00000000-0005-0000-0000-000002000000}"/>
    <cellStyle name="Comma 10 2 2 4 2 2 2" xfId="11669" xr:uid="{00000000-0005-0000-0000-000002000000}"/>
    <cellStyle name="Comma 10 2 2 4 2 2 2 2" xfId="26789" xr:uid="{00000000-0005-0000-0000-000002000000}"/>
    <cellStyle name="Comma 10 2 2 4 2 2 2 2 2" xfId="57029" xr:uid="{00000000-0005-0000-0000-000002000000}"/>
    <cellStyle name="Comma 10 2 2 4 2 2 2 3" xfId="41909" xr:uid="{00000000-0005-0000-0000-000002000000}"/>
    <cellStyle name="Comma 10 2 2 4 2 2 3" xfId="17717" xr:uid="{00000000-0005-0000-0000-000002000000}"/>
    <cellStyle name="Comma 10 2 2 4 2 2 3 2" xfId="47957" xr:uid="{00000000-0005-0000-0000-000002000000}"/>
    <cellStyle name="Comma 10 2 2 4 2 2 4" xfId="32837" xr:uid="{00000000-0005-0000-0000-000002000000}"/>
    <cellStyle name="Comma 10 2 2 4 2 3" xfId="4109" xr:uid="{00000000-0005-0000-0000-000002000000}"/>
    <cellStyle name="Comma 10 2 2 4 2 3 2" xfId="13181" xr:uid="{00000000-0005-0000-0000-000002000000}"/>
    <cellStyle name="Comma 10 2 2 4 2 3 2 2" xfId="28301" xr:uid="{00000000-0005-0000-0000-000002000000}"/>
    <cellStyle name="Comma 10 2 2 4 2 3 2 2 2" xfId="58541" xr:uid="{00000000-0005-0000-0000-000002000000}"/>
    <cellStyle name="Comma 10 2 2 4 2 3 2 3" xfId="43421" xr:uid="{00000000-0005-0000-0000-000002000000}"/>
    <cellStyle name="Comma 10 2 2 4 2 3 3" xfId="19229" xr:uid="{00000000-0005-0000-0000-000002000000}"/>
    <cellStyle name="Comma 10 2 2 4 2 3 3 2" xfId="49469" xr:uid="{00000000-0005-0000-0000-000002000000}"/>
    <cellStyle name="Comma 10 2 2 4 2 3 4" xfId="34349" xr:uid="{00000000-0005-0000-0000-000002000000}"/>
    <cellStyle name="Comma 10 2 2 4 2 4" xfId="5621" xr:uid="{00000000-0005-0000-0000-000002000000}"/>
    <cellStyle name="Comma 10 2 2 4 2 4 2" xfId="14693" xr:uid="{00000000-0005-0000-0000-000002000000}"/>
    <cellStyle name="Comma 10 2 2 4 2 4 2 2" xfId="29813" xr:uid="{00000000-0005-0000-0000-000002000000}"/>
    <cellStyle name="Comma 10 2 2 4 2 4 2 2 2" xfId="60053" xr:uid="{00000000-0005-0000-0000-000002000000}"/>
    <cellStyle name="Comma 10 2 2 4 2 4 2 3" xfId="44933" xr:uid="{00000000-0005-0000-0000-000002000000}"/>
    <cellStyle name="Comma 10 2 2 4 2 4 3" xfId="20741" xr:uid="{00000000-0005-0000-0000-000002000000}"/>
    <cellStyle name="Comma 10 2 2 4 2 4 3 2" xfId="50981" xr:uid="{00000000-0005-0000-0000-000002000000}"/>
    <cellStyle name="Comma 10 2 2 4 2 4 4" xfId="35861" xr:uid="{00000000-0005-0000-0000-000002000000}"/>
    <cellStyle name="Comma 10 2 2 4 2 5" xfId="7133" xr:uid="{00000000-0005-0000-0000-000002000000}"/>
    <cellStyle name="Comma 10 2 2 4 2 5 2" xfId="22253" xr:uid="{00000000-0005-0000-0000-000002000000}"/>
    <cellStyle name="Comma 10 2 2 4 2 5 2 2" xfId="52493" xr:uid="{00000000-0005-0000-0000-000002000000}"/>
    <cellStyle name="Comma 10 2 2 4 2 5 3" xfId="37373" xr:uid="{00000000-0005-0000-0000-000002000000}"/>
    <cellStyle name="Comma 10 2 2 4 2 6" xfId="8645" xr:uid="{00000000-0005-0000-0000-000002000000}"/>
    <cellStyle name="Comma 10 2 2 4 2 6 2" xfId="23765" xr:uid="{00000000-0005-0000-0000-000002000000}"/>
    <cellStyle name="Comma 10 2 2 4 2 6 2 2" xfId="54005" xr:uid="{00000000-0005-0000-0000-000002000000}"/>
    <cellStyle name="Comma 10 2 2 4 2 6 3" xfId="38885" xr:uid="{00000000-0005-0000-0000-000002000000}"/>
    <cellStyle name="Comma 10 2 2 4 2 7" xfId="10157" xr:uid="{00000000-0005-0000-0000-000002000000}"/>
    <cellStyle name="Comma 10 2 2 4 2 7 2" xfId="25277" xr:uid="{00000000-0005-0000-0000-000002000000}"/>
    <cellStyle name="Comma 10 2 2 4 2 7 2 2" xfId="55517" xr:uid="{00000000-0005-0000-0000-000002000000}"/>
    <cellStyle name="Comma 10 2 2 4 2 7 3" xfId="40397" xr:uid="{00000000-0005-0000-0000-000002000000}"/>
    <cellStyle name="Comma 10 2 2 4 2 8" xfId="16205" xr:uid="{00000000-0005-0000-0000-000002000000}"/>
    <cellStyle name="Comma 10 2 2 4 2 8 2" xfId="46445" xr:uid="{00000000-0005-0000-0000-000002000000}"/>
    <cellStyle name="Comma 10 2 2 4 2 9" xfId="31325" xr:uid="{00000000-0005-0000-0000-000002000000}"/>
    <cellStyle name="Comma 10 2 2 4 3" xfId="1841" xr:uid="{00000000-0005-0000-0000-000002000000}"/>
    <cellStyle name="Comma 10 2 2 4 3 2" xfId="10913" xr:uid="{00000000-0005-0000-0000-000002000000}"/>
    <cellStyle name="Comma 10 2 2 4 3 2 2" xfId="26033" xr:uid="{00000000-0005-0000-0000-000002000000}"/>
    <cellStyle name="Comma 10 2 2 4 3 2 2 2" xfId="56273" xr:uid="{00000000-0005-0000-0000-000002000000}"/>
    <cellStyle name="Comma 10 2 2 4 3 2 3" xfId="41153" xr:uid="{00000000-0005-0000-0000-000002000000}"/>
    <cellStyle name="Comma 10 2 2 4 3 3" xfId="16961" xr:uid="{00000000-0005-0000-0000-000002000000}"/>
    <cellStyle name="Comma 10 2 2 4 3 3 2" xfId="47201" xr:uid="{00000000-0005-0000-0000-000002000000}"/>
    <cellStyle name="Comma 10 2 2 4 3 4" xfId="32081" xr:uid="{00000000-0005-0000-0000-000002000000}"/>
    <cellStyle name="Comma 10 2 2 4 4" xfId="3353" xr:uid="{00000000-0005-0000-0000-000002000000}"/>
    <cellStyle name="Comma 10 2 2 4 4 2" xfId="12425" xr:uid="{00000000-0005-0000-0000-000002000000}"/>
    <cellStyle name="Comma 10 2 2 4 4 2 2" xfId="27545" xr:uid="{00000000-0005-0000-0000-000002000000}"/>
    <cellStyle name="Comma 10 2 2 4 4 2 2 2" xfId="57785" xr:uid="{00000000-0005-0000-0000-000002000000}"/>
    <cellStyle name="Comma 10 2 2 4 4 2 3" xfId="42665" xr:uid="{00000000-0005-0000-0000-000002000000}"/>
    <cellStyle name="Comma 10 2 2 4 4 3" xfId="18473" xr:uid="{00000000-0005-0000-0000-000002000000}"/>
    <cellStyle name="Comma 10 2 2 4 4 3 2" xfId="48713" xr:uid="{00000000-0005-0000-0000-000002000000}"/>
    <cellStyle name="Comma 10 2 2 4 4 4" xfId="33593" xr:uid="{00000000-0005-0000-0000-000002000000}"/>
    <cellStyle name="Comma 10 2 2 4 5" xfId="4865" xr:uid="{00000000-0005-0000-0000-000002000000}"/>
    <cellStyle name="Comma 10 2 2 4 5 2" xfId="13937" xr:uid="{00000000-0005-0000-0000-000002000000}"/>
    <cellStyle name="Comma 10 2 2 4 5 2 2" xfId="29057" xr:uid="{00000000-0005-0000-0000-000002000000}"/>
    <cellStyle name="Comma 10 2 2 4 5 2 2 2" xfId="59297" xr:uid="{00000000-0005-0000-0000-000002000000}"/>
    <cellStyle name="Comma 10 2 2 4 5 2 3" xfId="44177" xr:uid="{00000000-0005-0000-0000-000002000000}"/>
    <cellStyle name="Comma 10 2 2 4 5 3" xfId="19985" xr:uid="{00000000-0005-0000-0000-000002000000}"/>
    <cellStyle name="Comma 10 2 2 4 5 3 2" xfId="50225" xr:uid="{00000000-0005-0000-0000-000002000000}"/>
    <cellStyle name="Comma 10 2 2 4 5 4" xfId="35105" xr:uid="{00000000-0005-0000-0000-000002000000}"/>
    <cellStyle name="Comma 10 2 2 4 6" xfId="6377" xr:uid="{00000000-0005-0000-0000-000002000000}"/>
    <cellStyle name="Comma 10 2 2 4 6 2" xfId="21497" xr:uid="{00000000-0005-0000-0000-000002000000}"/>
    <cellStyle name="Comma 10 2 2 4 6 2 2" xfId="51737" xr:uid="{00000000-0005-0000-0000-000002000000}"/>
    <cellStyle name="Comma 10 2 2 4 6 3" xfId="36617" xr:uid="{00000000-0005-0000-0000-000002000000}"/>
    <cellStyle name="Comma 10 2 2 4 7" xfId="7889" xr:uid="{00000000-0005-0000-0000-000002000000}"/>
    <cellStyle name="Comma 10 2 2 4 7 2" xfId="23009" xr:uid="{00000000-0005-0000-0000-000002000000}"/>
    <cellStyle name="Comma 10 2 2 4 7 2 2" xfId="53249" xr:uid="{00000000-0005-0000-0000-000002000000}"/>
    <cellStyle name="Comma 10 2 2 4 7 3" xfId="38129" xr:uid="{00000000-0005-0000-0000-000002000000}"/>
    <cellStyle name="Comma 10 2 2 4 8" xfId="9401" xr:uid="{00000000-0005-0000-0000-000002000000}"/>
    <cellStyle name="Comma 10 2 2 4 8 2" xfId="24521" xr:uid="{00000000-0005-0000-0000-000002000000}"/>
    <cellStyle name="Comma 10 2 2 4 8 2 2" xfId="54761" xr:uid="{00000000-0005-0000-0000-000002000000}"/>
    <cellStyle name="Comma 10 2 2 4 8 3" xfId="39641" xr:uid="{00000000-0005-0000-0000-000002000000}"/>
    <cellStyle name="Comma 10 2 2 4 9" xfId="15449" xr:uid="{00000000-0005-0000-0000-000002000000}"/>
    <cellStyle name="Comma 10 2 2 4 9 2" xfId="45689" xr:uid="{00000000-0005-0000-0000-000002000000}"/>
    <cellStyle name="Comma 10 2 2 5" xfId="581" xr:uid="{00000000-0005-0000-0000-000003000000}"/>
    <cellStyle name="Comma 10 2 2 5 10" xfId="30821" xr:uid="{00000000-0005-0000-0000-000003000000}"/>
    <cellStyle name="Comma 10 2 2 5 2" xfId="1337" xr:uid="{00000000-0005-0000-0000-000003000000}"/>
    <cellStyle name="Comma 10 2 2 5 2 2" xfId="2849" xr:uid="{00000000-0005-0000-0000-000003000000}"/>
    <cellStyle name="Comma 10 2 2 5 2 2 2" xfId="11921" xr:uid="{00000000-0005-0000-0000-000003000000}"/>
    <cellStyle name="Comma 10 2 2 5 2 2 2 2" xfId="27041" xr:uid="{00000000-0005-0000-0000-000003000000}"/>
    <cellStyle name="Comma 10 2 2 5 2 2 2 2 2" xfId="57281" xr:uid="{00000000-0005-0000-0000-000003000000}"/>
    <cellStyle name="Comma 10 2 2 5 2 2 2 3" xfId="42161" xr:uid="{00000000-0005-0000-0000-000003000000}"/>
    <cellStyle name="Comma 10 2 2 5 2 2 3" xfId="17969" xr:uid="{00000000-0005-0000-0000-000003000000}"/>
    <cellStyle name="Comma 10 2 2 5 2 2 3 2" xfId="48209" xr:uid="{00000000-0005-0000-0000-000003000000}"/>
    <cellStyle name="Comma 10 2 2 5 2 2 4" xfId="33089" xr:uid="{00000000-0005-0000-0000-000003000000}"/>
    <cellStyle name="Comma 10 2 2 5 2 3" xfId="4361" xr:uid="{00000000-0005-0000-0000-000003000000}"/>
    <cellStyle name="Comma 10 2 2 5 2 3 2" xfId="13433" xr:uid="{00000000-0005-0000-0000-000003000000}"/>
    <cellStyle name="Comma 10 2 2 5 2 3 2 2" xfId="28553" xr:uid="{00000000-0005-0000-0000-000003000000}"/>
    <cellStyle name="Comma 10 2 2 5 2 3 2 2 2" xfId="58793" xr:uid="{00000000-0005-0000-0000-000003000000}"/>
    <cellStyle name="Comma 10 2 2 5 2 3 2 3" xfId="43673" xr:uid="{00000000-0005-0000-0000-000003000000}"/>
    <cellStyle name="Comma 10 2 2 5 2 3 3" xfId="19481" xr:uid="{00000000-0005-0000-0000-000003000000}"/>
    <cellStyle name="Comma 10 2 2 5 2 3 3 2" xfId="49721" xr:uid="{00000000-0005-0000-0000-000003000000}"/>
    <cellStyle name="Comma 10 2 2 5 2 3 4" xfId="34601" xr:uid="{00000000-0005-0000-0000-000003000000}"/>
    <cellStyle name="Comma 10 2 2 5 2 4" xfId="5873" xr:uid="{00000000-0005-0000-0000-000003000000}"/>
    <cellStyle name="Comma 10 2 2 5 2 4 2" xfId="14945" xr:uid="{00000000-0005-0000-0000-000003000000}"/>
    <cellStyle name="Comma 10 2 2 5 2 4 2 2" xfId="30065" xr:uid="{00000000-0005-0000-0000-000003000000}"/>
    <cellStyle name="Comma 10 2 2 5 2 4 2 2 2" xfId="60305" xr:uid="{00000000-0005-0000-0000-000003000000}"/>
    <cellStyle name="Comma 10 2 2 5 2 4 2 3" xfId="45185" xr:uid="{00000000-0005-0000-0000-000003000000}"/>
    <cellStyle name="Comma 10 2 2 5 2 4 3" xfId="20993" xr:uid="{00000000-0005-0000-0000-000003000000}"/>
    <cellStyle name="Comma 10 2 2 5 2 4 3 2" xfId="51233" xr:uid="{00000000-0005-0000-0000-000003000000}"/>
    <cellStyle name="Comma 10 2 2 5 2 4 4" xfId="36113" xr:uid="{00000000-0005-0000-0000-000003000000}"/>
    <cellStyle name="Comma 10 2 2 5 2 5" xfId="7385" xr:uid="{00000000-0005-0000-0000-000003000000}"/>
    <cellStyle name="Comma 10 2 2 5 2 5 2" xfId="22505" xr:uid="{00000000-0005-0000-0000-000003000000}"/>
    <cellStyle name="Comma 10 2 2 5 2 5 2 2" xfId="52745" xr:uid="{00000000-0005-0000-0000-000003000000}"/>
    <cellStyle name="Comma 10 2 2 5 2 5 3" xfId="37625" xr:uid="{00000000-0005-0000-0000-000003000000}"/>
    <cellStyle name="Comma 10 2 2 5 2 6" xfId="8897" xr:uid="{00000000-0005-0000-0000-000003000000}"/>
    <cellStyle name="Comma 10 2 2 5 2 6 2" xfId="24017" xr:uid="{00000000-0005-0000-0000-000003000000}"/>
    <cellStyle name="Comma 10 2 2 5 2 6 2 2" xfId="54257" xr:uid="{00000000-0005-0000-0000-000003000000}"/>
    <cellStyle name="Comma 10 2 2 5 2 6 3" xfId="39137" xr:uid="{00000000-0005-0000-0000-000003000000}"/>
    <cellStyle name="Comma 10 2 2 5 2 7" xfId="10409" xr:uid="{00000000-0005-0000-0000-000003000000}"/>
    <cellStyle name="Comma 10 2 2 5 2 7 2" xfId="25529" xr:uid="{00000000-0005-0000-0000-000003000000}"/>
    <cellStyle name="Comma 10 2 2 5 2 7 2 2" xfId="55769" xr:uid="{00000000-0005-0000-0000-000003000000}"/>
    <cellStyle name="Comma 10 2 2 5 2 7 3" xfId="40649" xr:uid="{00000000-0005-0000-0000-000003000000}"/>
    <cellStyle name="Comma 10 2 2 5 2 8" xfId="16457" xr:uid="{00000000-0005-0000-0000-000003000000}"/>
    <cellStyle name="Comma 10 2 2 5 2 8 2" xfId="46697" xr:uid="{00000000-0005-0000-0000-000003000000}"/>
    <cellStyle name="Comma 10 2 2 5 2 9" xfId="31577" xr:uid="{00000000-0005-0000-0000-000003000000}"/>
    <cellStyle name="Comma 10 2 2 5 3" xfId="2093" xr:uid="{00000000-0005-0000-0000-000003000000}"/>
    <cellStyle name="Comma 10 2 2 5 3 2" xfId="11165" xr:uid="{00000000-0005-0000-0000-000003000000}"/>
    <cellStyle name="Comma 10 2 2 5 3 2 2" xfId="26285" xr:uid="{00000000-0005-0000-0000-000003000000}"/>
    <cellStyle name="Comma 10 2 2 5 3 2 2 2" xfId="56525" xr:uid="{00000000-0005-0000-0000-000003000000}"/>
    <cellStyle name="Comma 10 2 2 5 3 2 3" xfId="41405" xr:uid="{00000000-0005-0000-0000-000003000000}"/>
    <cellStyle name="Comma 10 2 2 5 3 3" xfId="17213" xr:uid="{00000000-0005-0000-0000-000003000000}"/>
    <cellStyle name="Comma 10 2 2 5 3 3 2" xfId="47453" xr:uid="{00000000-0005-0000-0000-000003000000}"/>
    <cellStyle name="Comma 10 2 2 5 3 4" xfId="32333" xr:uid="{00000000-0005-0000-0000-000003000000}"/>
    <cellStyle name="Comma 10 2 2 5 4" xfId="3605" xr:uid="{00000000-0005-0000-0000-000003000000}"/>
    <cellStyle name="Comma 10 2 2 5 4 2" xfId="12677" xr:uid="{00000000-0005-0000-0000-000003000000}"/>
    <cellStyle name="Comma 10 2 2 5 4 2 2" xfId="27797" xr:uid="{00000000-0005-0000-0000-000003000000}"/>
    <cellStyle name="Comma 10 2 2 5 4 2 2 2" xfId="58037" xr:uid="{00000000-0005-0000-0000-000003000000}"/>
    <cellStyle name="Comma 10 2 2 5 4 2 3" xfId="42917" xr:uid="{00000000-0005-0000-0000-000003000000}"/>
    <cellStyle name="Comma 10 2 2 5 4 3" xfId="18725" xr:uid="{00000000-0005-0000-0000-000003000000}"/>
    <cellStyle name="Comma 10 2 2 5 4 3 2" xfId="48965" xr:uid="{00000000-0005-0000-0000-000003000000}"/>
    <cellStyle name="Comma 10 2 2 5 4 4" xfId="33845" xr:uid="{00000000-0005-0000-0000-000003000000}"/>
    <cellStyle name="Comma 10 2 2 5 5" xfId="5117" xr:uid="{00000000-0005-0000-0000-000003000000}"/>
    <cellStyle name="Comma 10 2 2 5 5 2" xfId="14189" xr:uid="{00000000-0005-0000-0000-000003000000}"/>
    <cellStyle name="Comma 10 2 2 5 5 2 2" xfId="29309" xr:uid="{00000000-0005-0000-0000-000003000000}"/>
    <cellStyle name="Comma 10 2 2 5 5 2 2 2" xfId="59549" xr:uid="{00000000-0005-0000-0000-000003000000}"/>
    <cellStyle name="Comma 10 2 2 5 5 2 3" xfId="44429" xr:uid="{00000000-0005-0000-0000-000003000000}"/>
    <cellStyle name="Comma 10 2 2 5 5 3" xfId="20237" xr:uid="{00000000-0005-0000-0000-000003000000}"/>
    <cellStyle name="Comma 10 2 2 5 5 3 2" xfId="50477" xr:uid="{00000000-0005-0000-0000-000003000000}"/>
    <cellStyle name="Comma 10 2 2 5 5 4" xfId="35357" xr:uid="{00000000-0005-0000-0000-000003000000}"/>
    <cellStyle name="Comma 10 2 2 5 6" xfId="6629" xr:uid="{00000000-0005-0000-0000-000003000000}"/>
    <cellStyle name="Comma 10 2 2 5 6 2" xfId="21749" xr:uid="{00000000-0005-0000-0000-000003000000}"/>
    <cellStyle name="Comma 10 2 2 5 6 2 2" xfId="51989" xr:uid="{00000000-0005-0000-0000-000003000000}"/>
    <cellStyle name="Comma 10 2 2 5 6 3" xfId="36869" xr:uid="{00000000-0005-0000-0000-000003000000}"/>
    <cellStyle name="Comma 10 2 2 5 7" xfId="8141" xr:uid="{00000000-0005-0000-0000-000003000000}"/>
    <cellStyle name="Comma 10 2 2 5 7 2" xfId="23261" xr:uid="{00000000-0005-0000-0000-000003000000}"/>
    <cellStyle name="Comma 10 2 2 5 7 2 2" xfId="53501" xr:uid="{00000000-0005-0000-0000-000003000000}"/>
    <cellStyle name="Comma 10 2 2 5 7 3" xfId="38381" xr:uid="{00000000-0005-0000-0000-000003000000}"/>
    <cellStyle name="Comma 10 2 2 5 8" xfId="9653" xr:uid="{00000000-0005-0000-0000-000003000000}"/>
    <cellStyle name="Comma 10 2 2 5 8 2" xfId="24773" xr:uid="{00000000-0005-0000-0000-000003000000}"/>
    <cellStyle name="Comma 10 2 2 5 8 2 2" xfId="55013" xr:uid="{00000000-0005-0000-0000-000003000000}"/>
    <cellStyle name="Comma 10 2 2 5 8 3" xfId="39893" xr:uid="{00000000-0005-0000-0000-000003000000}"/>
    <cellStyle name="Comma 10 2 2 5 9" xfId="15701" xr:uid="{00000000-0005-0000-0000-000003000000}"/>
    <cellStyle name="Comma 10 2 2 5 9 2" xfId="45941" xr:uid="{00000000-0005-0000-0000-000003000000}"/>
    <cellStyle name="Comma 10 2 2 6" xfId="833" xr:uid="{00000000-0005-0000-0000-000002000000}"/>
    <cellStyle name="Comma 10 2 2 6 2" xfId="2345" xr:uid="{00000000-0005-0000-0000-000002000000}"/>
    <cellStyle name="Comma 10 2 2 6 2 2" xfId="11417" xr:uid="{00000000-0005-0000-0000-000002000000}"/>
    <cellStyle name="Comma 10 2 2 6 2 2 2" xfId="26537" xr:uid="{00000000-0005-0000-0000-000002000000}"/>
    <cellStyle name="Comma 10 2 2 6 2 2 2 2" xfId="56777" xr:uid="{00000000-0005-0000-0000-000002000000}"/>
    <cellStyle name="Comma 10 2 2 6 2 2 3" xfId="41657" xr:uid="{00000000-0005-0000-0000-000002000000}"/>
    <cellStyle name="Comma 10 2 2 6 2 3" xfId="17465" xr:uid="{00000000-0005-0000-0000-000002000000}"/>
    <cellStyle name="Comma 10 2 2 6 2 3 2" xfId="47705" xr:uid="{00000000-0005-0000-0000-000002000000}"/>
    <cellStyle name="Comma 10 2 2 6 2 4" xfId="32585" xr:uid="{00000000-0005-0000-0000-000002000000}"/>
    <cellStyle name="Comma 10 2 2 6 3" xfId="3857" xr:uid="{00000000-0005-0000-0000-000002000000}"/>
    <cellStyle name="Comma 10 2 2 6 3 2" xfId="12929" xr:uid="{00000000-0005-0000-0000-000002000000}"/>
    <cellStyle name="Comma 10 2 2 6 3 2 2" xfId="28049" xr:uid="{00000000-0005-0000-0000-000002000000}"/>
    <cellStyle name="Comma 10 2 2 6 3 2 2 2" xfId="58289" xr:uid="{00000000-0005-0000-0000-000002000000}"/>
    <cellStyle name="Comma 10 2 2 6 3 2 3" xfId="43169" xr:uid="{00000000-0005-0000-0000-000002000000}"/>
    <cellStyle name="Comma 10 2 2 6 3 3" xfId="18977" xr:uid="{00000000-0005-0000-0000-000002000000}"/>
    <cellStyle name="Comma 10 2 2 6 3 3 2" xfId="49217" xr:uid="{00000000-0005-0000-0000-000002000000}"/>
    <cellStyle name="Comma 10 2 2 6 3 4" xfId="34097" xr:uid="{00000000-0005-0000-0000-000002000000}"/>
    <cellStyle name="Comma 10 2 2 6 4" xfId="5369" xr:uid="{00000000-0005-0000-0000-000002000000}"/>
    <cellStyle name="Comma 10 2 2 6 4 2" xfId="14441" xr:uid="{00000000-0005-0000-0000-000002000000}"/>
    <cellStyle name="Comma 10 2 2 6 4 2 2" xfId="29561" xr:uid="{00000000-0005-0000-0000-000002000000}"/>
    <cellStyle name="Comma 10 2 2 6 4 2 2 2" xfId="59801" xr:uid="{00000000-0005-0000-0000-000002000000}"/>
    <cellStyle name="Comma 10 2 2 6 4 2 3" xfId="44681" xr:uid="{00000000-0005-0000-0000-000002000000}"/>
    <cellStyle name="Comma 10 2 2 6 4 3" xfId="20489" xr:uid="{00000000-0005-0000-0000-000002000000}"/>
    <cellStyle name="Comma 10 2 2 6 4 3 2" xfId="50729" xr:uid="{00000000-0005-0000-0000-000002000000}"/>
    <cellStyle name="Comma 10 2 2 6 4 4" xfId="35609" xr:uid="{00000000-0005-0000-0000-000002000000}"/>
    <cellStyle name="Comma 10 2 2 6 5" xfId="6881" xr:uid="{00000000-0005-0000-0000-000002000000}"/>
    <cellStyle name="Comma 10 2 2 6 5 2" xfId="22001" xr:uid="{00000000-0005-0000-0000-000002000000}"/>
    <cellStyle name="Comma 10 2 2 6 5 2 2" xfId="52241" xr:uid="{00000000-0005-0000-0000-000002000000}"/>
    <cellStyle name="Comma 10 2 2 6 5 3" xfId="37121" xr:uid="{00000000-0005-0000-0000-000002000000}"/>
    <cellStyle name="Comma 10 2 2 6 6" xfId="8393" xr:uid="{00000000-0005-0000-0000-000002000000}"/>
    <cellStyle name="Comma 10 2 2 6 6 2" xfId="23513" xr:uid="{00000000-0005-0000-0000-000002000000}"/>
    <cellStyle name="Comma 10 2 2 6 6 2 2" xfId="53753" xr:uid="{00000000-0005-0000-0000-000002000000}"/>
    <cellStyle name="Comma 10 2 2 6 6 3" xfId="38633" xr:uid="{00000000-0005-0000-0000-000002000000}"/>
    <cellStyle name="Comma 10 2 2 6 7" xfId="9905" xr:uid="{00000000-0005-0000-0000-000002000000}"/>
    <cellStyle name="Comma 10 2 2 6 7 2" xfId="25025" xr:uid="{00000000-0005-0000-0000-000002000000}"/>
    <cellStyle name="Comma 10 2 2 6 7 2 2" xfId="55265" xr:uid="{00000000-0005-0000-0000-000002000000}"/>
    <cellStyle name="Comma 10 2 2 6 7 3" xfId="40145" xr:uid="{00000000-0005-0000-0000-000002000000}"/>
    <cellStyle name="Comma 10 2 2 6 8" xfId="15953" xr:uid="{00000000-0005-0000-0000-000002000000}"/>
    <cellStyle name="Comma 10 2 2 6 8 2" xfId="46193" xr:uid="{00000000-0005-0000-0000-000002000000}"/>
    <cellStyle name="Comma 10 2 2 6 9" xfId="31073" xr:uid="{00000000-0005-0000-0000-000002000000}"/>
    <cellStyle name="Comma 10 2 2 7" xfId="1589" xr:uid="{00000000-0005-0000-0000-000002000000}"/>
    <cellStyle name="Comma 10 2 2 7 2" xfId="10661" xr:uid="{00000000-0005-0000-0000-000002000000}"/>
    <cellStyle name="Comma 10 2 2 7 2 2" xfId="25781" xr:uid="{00000000-0005-0000-0000-000002000000}"/>
    <cellStyle name="Comma 10 2 2 7 2 2 2" xfId="56021" xr:uid="{00000000-0005-0000-0000-000002000000}"/>
    <cellStyle name="Comma 10 2 2 7 2 3" xfId="40901" xr:uid="{00000000-0005-0000-0000-000002000000}"/>
    <cellStyle name="Comma 10 2 2 7 3" xfId="16709" xr:uid="{00000000-0005-0000-0000-000002000000}"/>
    <cellStyle name="Comma 10 2 2 7 3 2" xfId="46949" xr:uid="{00000000-0005-0000-0000-000002000000}"/>
    <cellStyle name="Comma 10 2 2 7 4" xfId="31829" xr:uid="{00000000-0005-0000-0000-000002000000}"/>
    <cellStyle name="Comma 10 2 2 8" xfId="3101" xr:uid="{00000000-0005-0000-0000-000002000000}"/>
    <cellStyle name="Comma 10 2 2 8 2" xfId="12173" xr:uid="{00000000-0005-0000-0000-000002000000}"/>
    <cellStyle name="Comma 10 2 2 8 2 2" xfId="27293" xr:uid="{00000000-0005-0000-0000-000002000000}"/>
    <cellStyle name="Comma 10 2 2 8 2 2 2" xfId="57533" xr:uid="{00000000-0005-0000-0000-000002000000}"/>
    <cellStyle name="Comma 10 2 2 8 2 3" xfId="42413" xr:uid="{00000000-0005-0000-0000-000002000000}"/>
    <cellStyle name="Comma 10 2 2 8 3" xfId="18221" xr:uid="{00000000-0005-0000-0000-000002000000}"/>
    <cellStyle name="Comma 10 2 2 8 3 2" xfId="48461" xr:uid="{00000000-0005-0000-0000-000002000000}"/>
    <cellStyle name="Comma 10 2 2 8 4" xfId="33341" xr:uid="{00000000-0005-0000-0000-000002000000}"/>
    <cellStyle name="Comma 10 2 2 9" xfId="4613" xr:uid="{00000000-0005-0000-0000-000002000000}"/>
    <cellStyle name="Comma 10 2 2 9 2" xfId="13685" xr:uid="{00000000-0005-0000-0000-000002000000}"/>
    <cellStyle name="Comma 10 2 2 9 2 2" xfId="28805" xr:uid="{00000000-0005-0000-0000-000002000000}"/>
    <cellStyle name="Comma 10 2 2 9 2 2 2" xfId="59045" xr:uid="{00000000-0005-0000-0000-000002000000}"/>
    <cellStyle name="Comma 10 2 2 9 2 3" xfId="43925" xr:uid="{00000000-0005-0000-0000-000002000000}"/>
    <cellStyle name="Comma 10 2 2 9 3" xfId="19733" xr:uid="{00000000-0005-0000-0000-000002000000}"/>
    <cellStyle name="Comma 10 2 2 9 3 2" xfId="49973" xr:uid="{00000000-0005-0000-0000-000002000000}"/>
    <cellStyle name="Comma 10 2 2 9 4" xfId="34853" xr:uid="{00000000-0005-0000-0000-000002000000}"/>
    <cellStyle name="Comma 10 2 3" xfId="119" xr:uid="{00000000-0005-0000-0000-000002000000}"/>
    <cellStyle name="Comma 10 2 3 10" xfId="9191" xr:uid="{00000000-0005-0000-0000-000002000000}"/>
    <cellStyle name="Comma 10 2 3 10 2" xfId="24311" xr:uid="{00000000-0005-0000-0000-000002000000}"/>
    <cellStyle name="Comma 10 2 3 10 2 2" xfId="54551" xr:uid="{00000000-0005-0000-0000-000002000000}"/>
    <cellStyle name="Comma 10 2 3 10 3" xfId="39431" xr:uid="{00000000-0005-0000-0000-000002000000}"/>
    <cellStyle name="Comma 10 2 3 11" xfId="15239" xr:uid="{00000000-0005-0000-0000-000002000000}"/>
    <cellStyle name="Comma 10 2 3 11 2" xfId="45479" xr:uid="{00000000-0005-0000-0000-000002000000}"/>
    <cellStyle name="Comma 10 2 3 12" xfId="30359" xr:uid="{00000000-0005-0000-0000-000002000000}"/>
    <cellStyle name="Comma 10 2 3 2" xfId="371" xr:uid="{00000000-0005-0000-0000-000002000000}"/>
    <cellStyle name="Comma 10 2 3 2 10" xfId="30611" xr:uid="{00000000-0005-0000-0000-000002000000}"/>
    <cellStyle name="Comma 10 2 3 2 2" xfId="1127" xr:uid="{00000000-0005-0000-0000-000002000000}"/>
    <cellStyle name="Comma 10 2 3 2 2 2" xfId="2639" xr:uid="{00000000-0005-0000-0000-000002000000}"/>
    <cellStyle name="Comma 10 2 3 2 2 2 2" xfId="11711" xr:uid="{00000000-0005-0000-0000-000002000000}"/>
    <cellStyle name="Comma 10 2 3 2 2 2 2 2" xfId="26831" xr:uid="{00000000-0005-0000-0000-000002000000}"/>
    <cellStyle name="Comma 10 2 3 2 2 2 2 2 2" xfId="57071" xr:uid="{00000000-0005-0000-0000-000002000000}"/>
    <cellStyle name="Comma 10 2 3 2 2 2 2 3" xfId="41951" xr:uid="{00000000-0005-0000-0000-000002000000}"/>
    <cellStyle name="Comma 10 2 3 2 2 2 3" xfId="17759" xr:uid="{00000000-0005-0000-0000-000002000000}"/>
    <cellStyle name="Comma 10 2 3 2 2 2 3 2" xfId="47999" xr:uid="{00000000-0005-0000-0000-000002000000}"/>
    <cellStyle name="Comma 10 2 3 2 2 2 4" xfId="32879" xr:uid="{00000000-0005-0000-0000-000002000000}"/>
    <cellStyle name="Comma 10 2 3 2 2 3" xfId="4151" xr:uid="{00000000-0005-0000-0000-000002000000}"/>
    <cellStyle name="Comma 10 2 3 2 2 3 2" xfId="13223" xr:uid="{00000000-0005-0000-0000-000002000000}"/>
    <cellStyle name="Comma 10 2 3 2 2 3 2 2" xfId="28343" xr:uid="{00000000-0005-0000-0000-000002000000}"/>
    <cellStyle name="Comma 10 2 3 2 2 3 2 2 2" xfId="58583" xr:uid="{00000000-0005-0000-0000-000002000000}"/>
    <cellStyle name="Comma 10 2 3 2 2 3 2 3" xfId="43463" xr:uid="{00000000-0005-0000-0000-000002000000}"/>
    <cellStyle name="Comma 10 2 3 2 2 3 3" xfId="19271" xr:uid="{00000000-0005-0000-0000-000002000000}"/>
    <cellStyle name="Comma 10 2 3 2 2 3 3 2" xfId="49511" xr:uid="{00000000-0005-0000-0000-000002000000}"/>
    <cellStyle name="Comma 10 2 3 2 2 3 4" xfId="34391" xr:uid="{00000000-0005-0000-0000-000002000000}"/>
    <cellStyle name="Comma 10 2 3 2 2 4" xfId="5663" xr:uid="{00000000-0005-0000-0000-000002000000}"/>
    <cellStyle name="Comma 10 2 3 2 2 4 2" xfId="14735" xr:uid="{00000000-0005-0000-0000-000002000000}"/>
    <cellStyle name="Comma 10 2 3 2 2 4 2 2" xfId="29855" xr:uid="{00000000-0005-0000-0000-000002000000}"/>
    <cellStyle name="Comma 10 2 3 2 2 4 2 2 2" xfId="60095" xr:uid="{00000000-0005-0000-0000-000002000000}"/>
    <cellStyle name="Comma 10 2 3 2 2 4 2 3" xfId="44975" xr:uid="{00000000-0005-0000-0000-000002000000}"/>
    <cellStyle name="Comma 10 2 3 2 2 4 3" xfId="20783" xr:uid="{00000000-0005-0000-0000-000002000000}"/>
    <cellStyle name="Comma 10 2 3 2 2 4 3 2" xfId="51023" xr:uid="{00000000-0005-0000-0000-000002000000}"/>
    <cellStyle name="Comma 10 2 3 2 2 4 4" xfId="35903" xr:uid="{00000000-0005-0000-0000-000002000000}"/>
    <cellStyle name="Comma 10 2 3 2 2 5" xfId="7175" xr:uid="{00000000-0005-0000-0000-000002000000}"/>
    <cellStyle name="Comma 10 2 3 2 2 5 2" xfId="22295" xr:uid="{00000000-0005-0000-0000-000002000000}"/>
    <cellStyle name="Comma 10 2 3 2 2 5 2 2" xfId="52535" xr:uid="{00000000-0005-0000-0000-000002000000}"/>
    <cellStyle name="Comma 10 2 3 2 2 5 3" xfId="37415" xr:uid="{00000000-0005-0000-0000-000002000000}"/>
    <cellStyle name="Comma 10 2 3 2 2 6" xfId="8687" xr:uid="{00000000-0005-0000-0000-000002000000}"/>
    <cellStyle name="Comma 10 2 3 2 2 6 2" xfId="23807" xr:uid="{00000000-0005-0000-0000-000002000000}"/>
    <cellStyle name="Comma 10 2 3 2 2 6 2 2" xfId="54047" xr:uid="{00000000-0005-0000-0000-000002000000}"/>
    <cellStyle name="Comma 10 2 3 2 2 6 3" xfId="38927" xr:uid="{00000000-0005-0000-0000-000002000000}"/>
    <cellStyle name="Comma 10 2 3 2 2 7" xfId="10199" xr:uid="{00000000-0005-0000-0000-000002000000}"/>
    <cellStyle name="Comma 10 2 3 2 2 7 2" xfId="25319" xr:uid="{00000000-0005-0000-0000-000002000000}"/>
    <cellStyle name="Comma 10 2 3 2 2 7 2 2" xfId="55559" xr:uid="{00000000-0005-0000-0000-000002000000}"/>
    <cellStyle name="Comma 10 2 3 2 2 7 3" xfId="40439" xr:uid="{00000000-0005-0000-0000-000002000000}"/>
    <cellStyle name="Comma 10 2 3 2 2 8" xfId="16247" xr:uid="{00000000-0005-0000-0000-000002000000}"/>
    <cellStyle name="Comma 10 2 3 2 2 8 2" xfId="46487" xr:uid="{00000000-0005-0000-0000-000002000000}"/>
    <cellStyle name="Comma 10 2 3 2 2 9" xfId="31367" xr:uid="{00000000-0005-0000-0000-000002000000}"/>
    <cellStyle name="Comma 10 2 3 2 3" xfId="1883" xr:uid="{00000000-0005-0000-0000-000002000000}"/>
    <cellStyle name="Comma 10 2 3 2 3 2" xfId="10955" xr:uid="{00000000-0005-0000-0000-000002000000}"/>
    <cellStyle name="Comma 10 2 3 2 3 2 2" xfId="26075" xr:uid="{00000000-0005-0000-0000-000002000000}"/>
    <cellStyle name="Comma 10 2 3 2 3 2 2 2" xfId="56315" xr:uid="{00000000-0005-0000-0000-000002000000}"/>
    <cellStyle name="Comma 10 2 3 2 3 2 3" xfId="41195" xr:uid="{00000000-0005-0000-0000-000002000000}"/>
    <cellStyle name="Comma 10 2 3 2 3 3" xfId="17003" xr:uid="{00000000-0005-0000-0000-000002000000}"/>
    <cellStyle name="Comma 10 2 3 2 3 3 2" xfId="47243" xr:uid="{00000000-0005-0000-0000-000002000000}"/>
    <cellStyle name="Comma 10 2 3 2 3 4" xfId="32123" xr:uid="{00000000-0005-0000-0000-000002000000}"/>
    <cellStyle name="Comma 10 2 3 2 4" xfId="3395" xr:uid="{00000000-0005-0000-0000-000002000000}"/>
    <cellStyle name="Comma 10 2 3 2 4 2" xfId="12467" xr:uid="{00000000-0005-0000-0000-000002000000}"/>
    <cellStyle name="Comma 10 2 3 2 4 2 2" xfId="27587" xr:uid="{00000000-0005-0000-0000-000002000000}"/>
    <cellStyle name="Comma 10 2 3 2 4 2 2 2" xfId="57827" xr:uid="{00000000-0005-0000-0000-000002000000}"/>
    <cellStyle name="Comma 10 2 3 2 4 2 3" xfId="42707" xr:uid="{00000000-0005-0000-0000-000002000000}"/>
    <cellStyle name="Comma 10 2 3 2 4 3" xfId="18515" xr:uid="{00000000-0005-0000-0000-000002000000}"/>
    <cellStyle name="Comma 10 2 3 2 4 3 2" xfId="48755" xr:uid="{00000000-0005-0000-0000-000002000000}"/>
    <cellStyle name="Comma 10 2 3 2 4 4" xfId="33635" xr:uid="{00000000-0005-0000-0000-000002000000}"/>
    <cellStyle name="Comma 10 2 3 2 5" xfId="4907" xr:uid="{00000000-0005-0000-0000-000002000000}"/>
    <cellStyle name="Comma 10 2 3 2 5 2" xfId="13979" xr:uid="{00000000-0005-0000-0000-000002000000}"/>
    <cellStyle name="Comma 10 2 3 2 5 2 2" xfId="29099" xr:uid="{00000000-0005-0000-0000-000002000000}"/>
    <cellStyle name="Comma 10 2 3 2 5 2 2 2" xfId="59339" xr:uid="{00000000-0005-0000-0000-000002000000}"/>
    <cellStyle name="Comma 10 2 3 2 5 2 3" xfId="44219" xr:uid="{00000000-0005-0000-0000-000002000000}"/>
    <cellStyle name="Comma 10 2 3 2 5 3" xfId="20027" xr:uid="{00000000-0005-0000-0000-000002000000}"/>
    <cellStyle name="Comma 10 2 3 2 5 3 2" xfId="50267" xr:uid="{00000000-0005-0000-0000-000002000000}"/>
    <cellStyle name="Comma 10 2 3 2 5 4" xfId="35147" xr:uid="{00000000-0005-0000-0000-000002000000}"/>
    <cellStyle name="Comma 10 2 3 2 6" xfId="6419" xr:uid="{00000000-0005-0000-0000-000002000000}"/>
    <cellStyle name="Comma 10 2 3 2 6 2" xfId="21539" xr:uid="{00000000-0005-0000-0000-000002000000}"/>
    <cellStyle name="Comma 10 2 3 2 6 2 2" xfId="51779" xr:uid="{00000000-0005-0000-0000-000002000000}"/>
    <cellStyle name="Comma 10 2 3 2 6 3" xfId="36659" xr:uid="{00000000-0005-0000-0000-000002000000}"/>
    <cellStyle name="Comma 10 2 3 2 7" xfId="7931" xr:uid="{00000000-0005-0000-0000-000002000000}"/>
    <cellStyle name="Comma 10 2 3 2 7 2" xfId="23051" xr:uid="{00000000-0005-0000-0000-000002000000}"/>
    <cellStyle name="Comma 10 2 3 2 7 2 2" xfId="53291" xr:uid="{00000000-0005-0000-0000-000002000000}"/>
    <cellStyle name="Comma 10 2 3 2 7 3" xfId="38171" xr:uid="{00000000-0005-0000-0000-000002000000}"/>
    <cellStyle name="Comma 10 2 3 2 8" xfId="9443" xr:uid="{00000000-0005-0000-0000-000002000000}"/>
    <cellStyle name="Comma 10 2 3 2 8 2" xfId="24563" xr:uid="{00000000-0005-0000-0000-000002000000}"/>
    <cellStyle name="Comma 10 2 3 2 8 2 2" xfId="54803" xr:uid="{00000000-0005-0000-0000-000002000000}"/>
    <cellStyle name="Comma 10 2 3 2 8 3" xfId="39683" xr:uid="{00000000-0005-0000-0000-000002000000}"/>
    <cellStyle name="Comma 10 2 3 2 9" xfId="15491" xr:uid="{00000000-0005-0000-0000-000002000000}"/>
    <cellStyle name="Comma 10 2 3 2 9 2" xfId="45731" xr:uid="{00000000-0005-0000-0000-000002000000}"/>
    <cellStyle name="Comma 10 2 3 3" xfId="623" xr:uid="{00000000-0005-0000-0000-000006000000}"/>
    <cellStyle name="Comma 10 2 3 3 10" xfId="30863" xr:uid="{00000000-0005-0000-0000-000006000000}"/>
    <cellStyle name="Comma 10 2 3 3 2" xfId="1379" xr:uid="{00000000-0005-0000-0000-000006000000}"/>
    <cellStyle name="Comma 10 2 3 3 2 2" xfId="2891" xr:uid="{00000000-0005-0000-0000-000006000000}"/>
    <cellStyle name="Comma 10 2 3 3 2 2 2" xfId="11963" xr:uid="{00000000-0005-0000-0000-000006000000}"/>
    <cellStyle name="Comma 10 2 3 3 2 2 2 2" xfId="27083" xr:uid="{00000000-0005-0000-0000-000006000000}"/>
    <cellStyle name="Comma 10 2 3 3 2 2 2 2 2" xfId="57323" xr:uid="{00000000-0005-0000-0000-000006000000}"/>
    <cellStyle name="Comma 10 2 3 3 2 2 2 3" xfId="42203" xr:uid="{00000000-0005-0000-0000-000006000000}"/>
    <cellStyle name="Comma 10 2 3 3 2 2 3" xfId="18011" xr:uid="{00000000-0005-0000-0000-000006000000}"/>
    <cellStyle name="Comma 10 2 3 3 2 2 3 2" xfId="48251" xr:uid="{00000000-0005-0000-0000-000006000000}"/>
    <cellStyle name="Comma 10 2 3 3 2 2 4" xfId="33131" xr:uid="{00000000-0005-0000-0000-000006000000}"/>
    <cellStyle name="Comma 10 2 3 3 2 3" xfId="4403" xr:uid="{00000000-0005-0000-0000-000006000000}"/>
    <cellStyle name="Comma 10 2 3 3 2 3 2" xfId="13475" xr:uid="{00000000-0005-0000-0000-000006000000}"/>
    <cellStyle name="Comma 10 2 3 3 2 3 2 2" xfId="28595" xr:uid="{00000000-0005-0000-0000-000006000000}"/>
    <cellStyle name="Comma 10 2 3 3 2 3 2 2 2" xfId="58835" xr:uid="{00000000-0005-0000-0000-000006000000}"/>
    <cellStyle name="Comma 10 2 3 3 2 3 2 3" xfId="43715" xr:uid="{00000000-0005-0000-0000-000006000000}"/>
    <cellStyle name="Comma 10 2 3 3 2 3 3" xfId="19523" xr:uid="{00000000-0005-0000-0000-000006000000}"/>
    <cellStyle name="Comma 10 2 3 3 2 3 3 2" xfId="49763" xr:uid="{00000000-0005-0000-0000-000006000000}"/>
    <cellStyle name="Comma 10 2 3 3 2 3 4" xfId="34643" xr:uid="{00000000-0005-0000-0000-000006000000}"/>
    <cellStyle name="Comma 10 2 3 3 2 4" xfId="5915" xr:uid="{00000000-0005-0000-0000-000006000000}"/>
    <cellStyle name="Comma 10 2 3 3 2 4 2" xfId="14987" xr:uid="{00000000-0005-0000-0000-000006000000}"/>
    <cellStyle name="Comma 10 2 3 3 2 4 2 2" xfId="30107" xr:uid="{00000000-0005-0000-0000-000006000000}"/>
    <cellStyle name="Comma 10 2 3 3 2 4 2 2 2" xfId="60347" xr:uid="{00000000-0005-0000-0000-000006000000}"/>
    <cellStyle name="Comma 10 2 3 3 2 4 2 3" xfId="45227" xr:uid="{00000000-0005-0000-0000-000006000000}"/>
    <cellStyle name="Comma 10 2 3 3 2 4 3" xfId="21035" xr:uid="{00000000-0005-0000-0000-000006000000}"/>
    <cellStyle name="Comma 10 2 3 3 2 4 3 2" xfId="51275" xr:uid="{00000000-0005-0000-0000-000006000000}"/>
    <cellStyle name="Comma 10 2 3 3 2 4 4" xfId="36155" xr:uid="{00000000-0005-0000-0000-000006000000}"/>
    <cellStyle name="Comma 10 2 3 3 2 5" xfId="7427" xr:uid="{00000000-0005-0000-0000-000006000000}"/>
    <cellStyle name="Comma 10 2 3 3 2 5 2" xfId="22547" xr:uid="{00000000-0005-0000-0000-000006000000}"/>
    <cellStyle name="Comma 10 2 3 3 2 5 2 2" xfId="52787" xr:uid="{00000000-0005-0000-0000-000006000000}"/>
    <cellStyle name="Comma 10 2 3 3 2 5 3" xfId="37667" xr:uid="{00000000-0005-0000-0000-000006000000}"/>
    <cellStyle name="Comma 10 2 3 3 2 6" xfId="8939" xr:uid="{00000000-0005-0000-0000-000006000000}"/>
    <cellStyle name="Comma 10 2 3 3 2 6 2" xfId="24059" xr:uid="{00000000-0005-0000-0000-000006000000}"/>
    <cellStyle name="Comma 10 2 3 3 2 6 2 2" xfId="54299" xr:uid="{00000000-0005-0000-0000-000006000000}"/>
    <cellStyle name="Comma 10 2 3 3 2 6 3" xfId="39179" xr:uid="{00000000-0005-0000-0000-000006000000}"/>
    <cellStyle name="Comma 10 2 3 3 2 7" xfId="10451" xr:uid="{00000000-0005-0000-0000-000006000000}"/>
    <cellStyle name="Comma 10 2 3 3 2 7 2" xfId="25571" xr:uid="{00000000-0005-0000-0000-000006000000}"/>
    <cellStyle name="Comma 10 2 3 3 2 7 2 2" xfId="55811" xr:uid="{00000000-0005-0000-0000-000006000000}"/>
    <cellStyle name="Comma 10 2 3 3 2 7 3" xfId="40691" xr:uid="{00000000-0005-0000-0000-000006000000}"/>
    <cellStyle name="Comma 10 2 3 3 2 8" xfId="16499" xr:uid="{00000000-0005-0000-0000-000006000000}"/>
    <cellStyle name="Comma 10 2 3 3 2 8 2" xfId="46739" xr:uid="{00000000-0005-0000-0000-000006000000}"/>
    <cellStyle name="Comma 10 2 3 3 2 9" xfId="31619" xr:uid="{00000000-0005-0000-0000-000006000000}"/>
    <cellStyle name="Comma 10 2 3 3 3" xfId="2135" xr:uid="{00000000-0005-0000-0000-000006000000}"/>
    <cellStyle name="Comma 10 2 3 3 3 2" xfId="11207" xr:uid="{00000000-0005-0000-0000-000006000000}"/>
    <cellStyle name="Comma 10 2 3 3 3 2 2" xfId="26327" xr:uid="{00000000-0005-0000-0000-000006000000}"/>
    <cellStyle name="Comma 10 2 3 3 3 2 2 2" xfId="56567" xr:uid="{00000000-0005-0000-0000-000006000000}"/>
    <cellStyle name="Comma 10 2 3 3 3 2 3" xfId="41447" xr:uid="{00000000-0005-0000-0000-000006000000}"/>
    <cellStyle name="Comma 10 2 3 3 3 3" xfId="17255" xr:uid="{00000000-0005-0000-0000-000006000000}"/>
    <cellStyle name="Comma 10 2 3 3 3 3 2" xfId="47495" xr:uid="{00000000-0005-0000-0000-000006000000}"/>
    <cellStyle name="Comma 10 2 3 3 3 4" xfId="32375" xr:uid="{00000000-0005-0000-0000-000006000000}"/>
    <cellStyle name="Comma 10 2 3 3 4" xfId="3647" xr:uid="{00000000-0005-0000-0000-000006000000}"/>
    <cellStyle name="Comma 10 2 3 3 4 2" xfId="12719" xr:uid="{00000000-0005-0000-0000-000006000000}"/>
    <cellStyle name="Comma 10 2 3 3 4 2 2" xfId="27839" xr:uid="{00000000-0005-0000-0000-000006000000}"/>
    <cellStyle name="Comma 10 2 3 3 4 2 2 2" xfId="58079" xr:uid="{00000000-0005-0000-0000-000006000000}"/>
    <cellStyle name="Comma 10 2 3 3 4 2 3" xfId="42959" xr:uid="{00000000-0005-0000-0000-000006000000}"/>
    <cellStyle name="Comma 10 2 3 3 4 3" xfId="18767" xr:uid="{00000000-0005-0000-0000-000006000000}"/>
    <cellStyle name="Comma 10 2 3 3 4 3 2" xfId="49007" xr:uid="{00000000-0005-0000-0000-000006000000}"/>
    <cellStyle name="Comma 10 2 3 3 4 4" xfId="33887" xr:uid="{00000000-0005-0000-0000-000006000000}"/>
    <cellStyle name="Comma 10 2 3 3 5" xfId="5159" xr:uid="{00000000-0005-0000-0000-000006000000}"/>
    <cellStyle name="Comma 10 2 3 3 5 2" xfId="14231" xr:uid="{00000000-0005-0000-0000-000006000000}"/>
    <cellStyle name="Comma 10 2 3 3 5 2 2" xfId="29351" xr:uid="{00000000-0005-0000-0000-000006000000}"/>
    <cellStyle name="Comma 10 2 3 3 5 2 2 2" xfId="59591" xr:uid="{00000000-0005-0000-0000-000006000000}"/>
    <cellStyle name="Comma 10 2 3 3 5 2 3" xfId="44471" xr:uid="{00000000-0005-0000-0000-000006000000}"/>
    <cellStyle name="Comma 10 2 3 3 5 3" xfId="20279" xr:uid="{00000000-0005-0000-0000-000006000000}"/>
    <cellStyle name="Comma 10 2 3 3 5 3 2" xfId="50519" xr:uid="{00000000-0005-0000-0000-000006000000}"/>
    <cellStyle name="Comma 10 2 3 3 5 4" xfId="35399" xr:uid="{00000000-0005-0000-0000-000006000000}"/>
    <cellStyle name="Comma 10 2 3 3 6" xfId="6671" xr:uid="{00000000-0005-0000-0000-000006000000}"/>
    <cellStyle name="Comma 10 2 3 3 6 2" xfId="21791" xr:uid="{00000000-0005-0000-0000-000006000000}"/>
    <cellStyle name="Comma 10 2 3 3 6 2 2" xfId="52031" xr:uid="{00000000-0005-0000-0000-000006000000}"/>
    <cellStyle name="Comma 10 2 3 3 6 3" xfId="36911" xr:uid="{00000000-0005-0000-0000-000006000000}"/>
    <cellStyle name="Comma 10 2 3 3 7" xfId="8183" xr:uid="{00000000-0005-0000-0000-000006000000}"/>
    <cellStyle name="Comma 10 2 3 3 7 2" xfId="23303" xr:uid="{00000000-0005-0000-0000-000006000000}"/>
    <cellStyle name="Comma 10 2 3 3 7 2 2" xfId="53543" xr:uid="{00000000-0005-0000-0000-000006000000}"/>
    <cellStyle name="Comma 10 2 3 3 7 3" xfId="38423" xr:uid="{00000000-0005-0000-0000-000006000000}"/>
    <cellStyle name="Comma 10 2 3 3 8" xfId="9695" xr:uid="{00000000-0005-0000-0000-000006000000}"/>
    <cellStyle name="Comma 10 2 3 3 8 2" xfId="24815" xr:uid="{00000000-0005-0000-0000-000006000000}"/>
    <cellStyle name="Comma 10 2 3 3 8 2 2" xfId="55055" xr:uid="{00000000-0005-0000-0000-000006000000}"/>
    <cellStyle name="Comma 10 2 3 3 8 3" xfId="39935" xr:uid="{00000000-0005-0000-0000-000006000000}"/>
    <cellStyle name="Comma 10 2 3 3 9" xfId="15743" xr:uid="{00000000-0005-0000-0000-000006000000}"/>
    <cellStyle name="Comma 10 2 3 3 9 2" xfId="45983" xr:uid="{00000000-0005-0000-0000-000006000000}"/>
    <cellStyle name="Comma 10 2 3 4" xfId="875" xr:uid="{00000000-0005-0000-0000-000002000000}"/>
    <cellStyle name="Comma 10 2 3 4 2" xfId="2387" xr:uid="{00000000-0005-0000-0000-000002000000}"/>
    <cellStyle name="Comma 10 2 3 4 2 2" xfId="11459" xr:uid="{00000000-0005-0000-0000-000002000000}"/>
    <cellStyle name="Comma 10 2 3 4 2 2 2" xfId="26579" xr:uid="{00000000-0005-0000-0000-000002000000}"/>
    <cellStyle name="Comma 10 2 3 4 2 2 2 2" xfId="56819" xr:uid="{00000000-0005-0000-0000-000002000000}"/>
    <cellStyle name="Comma 10 2 3 4 2 2 3" xfId="41699" xr:uid="{00000000-0005-0000-0000-000002000000}"/>
    <cellStyle name="Comma 10 2 3 4 2 3" xfId="17507" xr:uid="{00000000-0005-0000-0000-000002000000}"/>
    <cellStyle name="Comma 10 2 3 4 2 3 2" xfId="47747" xr:uid="{00000000-0005-0000-0000-000002000000}"/>
    <cellStyle name="Comma 10 2 3 4 2 4" xfId="32627" xr:uid="{00000000-0005-0000-0000-000002000000}"/>
    <cellStyle name="Comma 10 2 3 4 3" xfId="3899" xr:uid="{00000000-0005-0000-0000-000002000000}"/>
    <cellStyle name="Comma 10 2 3 4 3 2" xfId="12971" xr:uid="{00000000-0005-0000-0000-000002000000}"/>
    <cellStyle name="Comma 10 2 3 4 3 2 2" xfId="28091" xr:uid="{00000000-0005-0000-0000-000002000000}"/>
    <cellStyle name="Comma 10 2 3 4 3 2 2 2" xfId="58331" xr:uid="{00000000-0005-0000-0000-000002000000}"/>
    <cellStyle name="Comma 10 2 3 4 3 2 3" xfId="43211" xr:uid="{00000000-0005-0000-0000-000002000000}"/>
    <cellStyle name="Comma 10 2 3 4 3 3" xfId="19019" xr:uid="{00000000-0005-0000-0000-000002000000}"/>
    <cellStyle name="Comma 10 2 3 4 3 3 2" xfId="49259" xr:uid="{00000000-0005-0000-0000-000002000000}"/>
    <cellStyle name="Comma 10 2 3 4 3 4" xfId="34139" xr:uid="{00000000-0005-0000-0000-000002000000}"/>
    <cellStyle name="Comma 10 2 3 4 4" xfId="5411" xr:uid="{00000000-0005-0000-0000-000002000000}"/>
    <cellStyle name="Comma 10 2 3 4 4 2" xfId="14483" xr:uid="{00000000-0005-0000-0000-000002000000}"/>
    <cellStyle name="Comma 10 2 3 4 4 2 2" xfId="29603" xr:uid="{00000000-0005-0000-0000-000002000000}"/>
    <cellStyle name="Comma 10 2 3 4 4 2 2 2" xfId="59843" xr:uid="{00000000-0005-0000-0000-000002000000}"/>
    <cellStyle name="Comma 10 2 3 4 4 2 3" xfId="44723" xr:uid="{00000000-0005-0000-0000-000002000000}"/>
    <cellStyle name="Comma 10 2 3 4 4 3" xfId="20531" xr:uid="{00000000-0005-0000-0000-000002000000}"/>
    <cellStyle name="Comma 10 2 3 4 4 3 2" xfId="50771" xr:uid="{00000000-0005-0000-0000-000002000000}"/>
    <cellStyle name="Comma 10 2 3 4 4 4" xfId="35651" xr:uid="{00000000-0005-0000-0000-000002000000}"/>
    <cellStyle name="Comma 10 2 3 4 5" xfId="6923" xr:uid="{00000000-0005-0000-0000-000002000000}"/>
    <cellStyle name="Comma 10 2 3 4 5 2" xfId="22043" xr:uid="{00000000-0005-0000-0000-000002000000}"/>
    <cellStyle name="Comma 10 2 3 4 5 2 2" xfId="52283" xr:uid="{00000000-0005-0000-0000-000002000000}"/>
    <cellStyle name="Comma 10 2 3 4 5 3" xfId="37163" xr:uid="{00000000-0005-0000-0000-000002000000}"/>
    <cellStyle name="Comma 10 2 3 4 6" xfId="8435" xr:uid="{00000000-0005-0000-0000-000002000000}"/>
    <cellStyle name="Comma 10 2 3 4 6 2" xfId="23555" xr:uid="{00000000-0005-0000-0000-000002000000}"/>
    <cellStyle name="Comma 10 2 3 4 6 2 2" xfId="53795" xr:uid="{00000000-0005-0000-0000-000002000000}"/>
    <cellStyle name="Comma 10 2 3 4 6 3" xfId="38675" xr:uid="{00000000-0005-0000-0000-000002000000}"/>
    <cellStyle name="Comma 10 2 3 4 7" xfId="9947" xr:uid="{00000000-0005-0000-0000-000002000000}"/>
    <cellStyle name="Comma 10 2 3 4 7 2" xfId="25067" xr:uid="{00000000-0005-0000-0000-000002000000}"/>
    <cellStyle name="Comma 10 2 3 4 7 2 2" xfId="55307" xr:uid="{00000000-0005-0000-0000-000002000000}"/>
    <cellStyle name="Comma 10 2 3 4 7 3" xfId="40187" xr:uid="{00000000-0005-0000-0000-000002000000}"/>
    <cellStyle name="Comma 10 2 3 4 8" xfId="15995" xr:uid="{00000000-0005-0000-0000-000002000000}"/>
    <cellStyle name="Comma 10 2 3 4 8 2" xfId="46235" xr:uid="{00000000-0005-0000-0000-000002000000}"/>
    <cellStyle name="Comma 10 2 3 4 9" xfId="31115" xr:uid="{00000000-0005-0000-0000-000002000000}"/>
    <cellStyle name="Comma 10 2 3 5" xfId="1631" xr:uid="{00000000-0005-0000-0000-000002000000}"/>
    <cellStyle name="Comma 10 2 3 5 2" xfId="10703" xr:uid="{00000000-0005-0000-0000-000002000000}"/>
    <cellStyle name="Comma 10 2 3 5 2 2" xfId="25823" xr:uid="{00000000-0005-0000-0000-000002000000}"/>
    <cellStyle name="Comma 10 2 3 5 2 2 2" xfId="56063" xr:uid="{00000000-0005-0000-0000-000002000000}"/>
    <cellStyle name="Comma 10 2 3 5 2 3" xfId="40943" xr:uid="{00000000-0005-0000-0000-000002000000}"/>
    <cellStyle name="Comma 10 2 3 5 3" xfId="16751" xr:uid="{00000000-0005-0000-0000-000002000000}"/>
    <cellStyle name="Comma 10 2 3 5 3 2" xfId="46991" xr:uid="{00000000-0005-0000-0000-000002000000}"/>
    <cellStyle name="Comma 10 2 3 5 4" xfId="31871" xr:uid="{00000000-0005-0000-0000-000002000000}"/>
    <cellStyle name="Comma 10 2 3 6" xfId="3143" xr:uid="{00000000-0005-0000-0000-000002000000}"/>
    <cellStyle name="Comma 10 2 3 6 2" xfId="12215" xr:uid="{00000000-0005-0000-0000-000002000000}"/>
    <cellStyle name="Comma 10 2 3 6 2 2" xfId="27335" xr:uid="{00000000-0005-0000-0000-000002000000}"/>
    <cellStyle name="Comma 10 2 3 6 2 2 2" xfId="57575" xr:uid="{00000000-0005-0000-0000-000002000000}"/>
    <cellStyle name="Comma 10 2 3 6 2 3" xfId="42455" xr:uid="{00000000-0005-0000-0000-000002000000}"/>
    <cellStyle name="Comma 10 2 3 6 3" xfId="18263" xr:uid="{00000000-0005-0000-0000-000002000000}"/>
    <cellStyle name="Comma 10 2 3 6 3 2" xfId="48503" xr:uid="{00000000-0005-0000-0000-000002000000}"/>
    <cellStyle name="Comma 10 2 3 6 4" xfId="33383" xr:uid="{00000000-0005-0000-0000-000002000000}"/>
    <cellStyle name="Comma 10 2 3 7" xfId="4655" xr:uid="{00000000-0005-0000-0000-000002000000}"/>
    <cellStyle name="Comma 10 2 3 7 2" xfId="13727" xr:uid="{00000000-0005-0000-0000-000002000000}"/>
    <cellStyle name="Comma 10 2 3 7 2 2" xfId="28847" xr:uid="{00000000-0005-0000-0000-000002000000}"/>
    <cellStyle name="Comma 10 2 3 7 2 2 2" xfId="59087" xr:uid="{00000000-0005-0000-0000-000002000000}"/>
    <cellStyle name="Comma 10 2 3 7 2 3" xfId="43967" xr:uid="{00000000-0005-0000-0000-000002000000}"/>
    <cellStyle name="Comma 10 2 3 7 3" xfId="19775" xr:uid="{00000000-0005-0000-0000-000002000000}"/>
    <cellStyle name="Comma 10 2 3 7 3 2" xfId="50015" xr:uid="{00000000-0005-0000-0000-000002000000}"/>
    <cellStyle name="Comma 10 2 3 7 4" xfId="34895" xr:uid="{00000000-0005-0000-0000-000002000000}"/>
    <cellStyle name="Comma 10 2 3 8" xfId="6167" xr:uid="{00000000-0005-0000-0000-000002000000}"/>
    <cellStyle name="Comma 10 2 3 8 2" xfId="21287" xr:uid="{00000000-0005-0000-0000-000002000000}"/>
    <cellStyle name="Comma 10 2 3 8 2 2" xfId="51527" xr:uid="{00000000-0005-0000-0000-000002000000}"/>
    <cellStyle name="Comma 10 2 3 8 3" xfId="36407" xr:uid="{00000000-0005-0000-0000-000002000000}"/>
    <cellStyle name="Comma 10 2 3 9" xfId="7679" xr:uid="{00000000-0005-0000-0000-000002000000}"/>
    <cellStyle name="Comma 10 2 3 9 2" xfId="22799" xr:uid="{00000000-0005-0000-0000-000002000000}"/>
    <cellStyle name="Comma 10 2 3 9 2 2" xfId="53039" xr:uid="{00000000-0005-0000-0000-000002000000}"/>
    <cellStyle name="Comma 10 2 3 9 3" xfId="37919" xr:uid="{00000000-0005-0000-0000-000002000000}"/>
    <cellStyle name="Comma 10 2 4" xfId="203" xr:uid="{00000000-0005-0000-0000-000002000000}"/>
    <cellStyle name="Comma 10 2 4 10" xfId="9275" xr:uid="{00000000-0005-0000-0000-000002000000}"/>
    <cellStyle name="Comma 10 2 4 10 2" xfId="24395" xr:uid="{00000000-0005-0000-0000-000002000000}"/>
    <cellStyle name="Comma 10 2 4 10 2 2" xfId="54635" xr:uid="{00000000-0005-0000-0000-000002000000}"/>
    <cellStyle name="Comma 10 2 4 10 3" xfId="39515" xr:uid="{00000000-0005-0000-0000-000002000000}"/>
    <cellStyle name="Comma 10 2 4 11" xfId="15323" xr:uid="{00000000-0005-0000-0000-000002000000}"/>
    <cellStyle name="Comma 10 2 4 11 2" xfId="45563" xr:uid="{00000000-0005-0000-0000-000002000000}"/>
    <cellStyle name="Comma 10 2 4 12" xfId="30443" xr:uid="{00000000-0005-0000-0000-000002000000}"/>
    <cellStyle name="Comma 10 2 4 2" xfId="455" xr:uid="{00000000-0005-0000-0000-000002000000}"/>
    <cellStyle name="Comma 10 2 4 2 10" xfId="30695" xr:uid="{00000000-0005-0000-0000-000002000000}"/>
    <cellStyle name="Comma 10 2 4 2 2" xfId="1211" xr:uid="{00000000-0005-0000-0000-000002000000}"/>
    <cellStyle name="Comma 10 2 4 2 2 2" xfId="2723" xr:uid="{00000000-0005-0000-0000-000002000000}"/>
    <cellStyle name="Comma 10 2 4 2 2 2 2" xfId="11795" xr:uid="{00000000-0005-0000-0000-000002000000}"/>
    <cellStyle name="Comma 10 2 4 2 2 2 2 2" xfId="26915" xr:uid="{00000000-0005-0000-0000-000002000000}"/>
    <cellStyle name="Comma 10 2 4 2 2 2 2 2 2" xfId="57155" xr:uid="{00000000-0005-0000-0000-000002000000}"/>
    <cellStyle name="Comma 10 2 4 2 2 2 2 3" xfId="42035" xr:uid="{00000000-0005-0000-0000-000002000000}"/>
    <cellStyle name="Comma 10 2 4 2 2 2 3" xfId="17843" xr:uid="{00000000-0005-0000-0000-000002000000}"/>
    <cellStyle name="Comma 10 2 4 2 2 2 3 2" xfId="48083" xr:uid="{00000000-0005-0000-0000-000002000000}"/>
    <cellStyle name="Comma 10 2 4 2 2 2 4" xfId="32963" xr:uid="{00000000-0005-0000-0000-000002000000}"/>
    <cellStyle name="Comma 10 2 4 2 2 3" xfId="4235" xr:uid="{00000000-0005-0000-0000-000002000000}"/>
    <cellStyle name="Comma 10 2 4 2 2 3 2" xfId="13307" xr:uid="{00000000-0005-0000-0000-000002000000}"/>
    <cellStyle name="Comma 10 2 4 2 2 3 2 2" xfId="28427" xr:uid="{00000000-0005-0000-0000-000002000000}"/>
    <cellStyle name="Comma 10 2 4 2 2 3 2 2 2" xfId="58667" xr:uid="{00000000-0005-0000-0000-000002000000}"/>
    <cellStyle name="Comma 10 2 4 2 2 3 2 3" xfId="43547" xr:uid="{00000000-0005-0000-0000-000002000000}"/>
    <cellStyle name="Comma 10 2 4 2 2 3 3" xfId="19355" xr:uid="{00000000-0005-0000-0000-000002000000}"/>
    <cellStyle name="Comma 10 2 4 2 2 3 3 2" xfId="49595" xr:uid="{00000000-0005-0000-0000-000002000000}"/>
    <cellStyle name="Comma 10 2 4 2 2 3 4" xfId="34475" xr:uid="{00000000-0005-0000-0000-000002000000}"/>
    <cellStyle name="Comma 10 2 4 2 2 4" xfId="5747" xr:uid="{00000000-0005-0000-0000-000002000000}"/>
    <cellStyle name="Comma 10 2 4 2 2 4 2" xfId="14819" xr:uid="{00000000-0005-0000-0000-000002000000}"/>
    <cellStyle name="Comma 10 2 4 2 2 4 2 2" xfId="29939" xr:uid="{00000000-0005-0000-0000-000002000000}"/>
    <cellStyle name="Comma 10 2 4 2 2 4 2 2 2" xfId="60179" xr:uid="{00000000-0005-0000-0000-000002000000}"/>
    <cellStyle name="Comma 10 2 4 2 2 4 2 3" xfId="45059" xr:uid="{00000000-0005-0000-0000-000002000000}"/>
    <cellStyle name="Comma 10 2 4 2 2 4 3" xfId="20867" xr:uid="{00000000-0005-0000-0000-000002000000}"/>
    <cellStyle name="Comma 10 2 4 2 2 4 3 2" xfId="51107" xr:uid="{00000000-0005-0000-0000-000002000000}"/>
    <cellStyle name="Comma 10 2 4 2 2 4 4" xfId="35987" xr:uid="{00000000-0005-0000-0000-000002000000}"/>
    <cellStyle name="Comma 10 2 4 2 2 5" xfId="7259" xr:uid="{00000000-0005-0000-0000-000002000000}"/>
    <cellStyle name="Comma 10 2 4 2 2 5 2" xfId="22379" xr:uid="{00000000-0005-0000-0000-000002000000}"/>
    <cellStyle name="Comma 10 2 4 2 2 5 2 2" xfId="52619" xr:uid="{00000000-0005-0000-0000-000002000000}"/>
    <cellStyle name="Comma 10 2 4 2 2 5 3" xfId="37499" xr:uid="{00000000-0005-0000-0000-000002000000}"/>
    <cellStyle name="Comma 10 2 4 2 2 6" xfId="8771" xr:uid="{00000000-0005-0000-0000-000002000000}"/>
    <cellStyle name="Comma 10 2 4 2 2 6 2" xfId="23891" xr:uid="{00000000-0005-0000-0000-000002000000}"/>
    <cellStyle name="Comma 10 2 4 2 2 6 2 2" xfId="54131" xr:uid="{00000000-0005-0000-0000-000002000000}"/>
    <cellStyle name="Comma 10 2 4 2 2 6 3" xfId="39011" xr:uid="{00000000-0005-0000-0000-000002000000}"/>
    <cellStyle name="Comma 10 2 4 2 2 7" xfId="10283" xr:uid="{00000000-0005-0000-0000-000002000000}"/>
    <cellStyle name="Comma 10 2 4 2 2 7 2" xfId="25403" xr:uid="{00000000-0005-0000-0000-000002000000}"/>
    <cellStyle name="Comma 10 2 4 2 2 7 2 2" xfId="55643" xr:uid="{00000000-0005-0000-0000-000002000000}"/>
    <cellStyle name="Comma 10 2 4 2 2 7 3" xfId="40523" xr:uid="{00000000-0005-0000-0000-000002000000}"/>
    <cellStyle name="Comma 10 2 4 2 2 8" xfId="16331" xr:uid="{00000000-0005-0000-0000-000002000000}"/>
    <cellStyle name="Comma 10 2 4 2 2 8 2" xfId="46571" xr:uid="{00000000-0005-0000-0000-000002000000}"/>
    <cellStyle name="Comma 10 2 4 2 2 9" xfId="31451" xr:uid="{00000000-0005-0000-0000-000002000000}"/>
    <cellStyle name="Comma 10 2 4 2 3" xfId="1967" xr:uid="{00000000-0005-0000-0000-000002000000}"/>
    <cellStyle name="Comma 10 2 4 2 3 2" xfId="11039" xr:uid="{00000000-0005-0000-0000-000002000000}"/>
    <cellStyle name="Comma 10 2 4 2 3 2 2" xfId="26159" xr:uid="{00000000-0005-0000-0000-000002000000}"/>
    <cellStyle name="Comma 10 2 4 2 3 2 2 2" xfId="56399" xr:uid="{00000000-0005-0000-0000-000002000000}"/>
    <cellStyle name="Comma 10 2 4 2 3 2 3" xfId="41279" xr:uid="{00000000-0005-0000-0000-000002000000}"/>
    <cellStyle name="Comma 10 2 4 2 3 3" xfId="17087" xr:uid="{00000000-0005-0000-0000-000002000000}"/>
    <cellStyle name="Comma 10 2 4 2 3 3 2" xfId="47327" xr:uid="{00000000-0005-0000-0000-000002000000}"/>
    <cellStyle name="Comma 10 2 4 2 3 4" xfId="32207" xr:uid="{00000000-0005-0000-0000-000002000000}"/>
    <cellStyle name="Comma 10 2 4 2 4" xfId="3479" xr:uid="{00000000-0005-0000-0000-000002000000}"/>
    <cellStyle name="Comma 10 2 4 2 4 2" xfId="12551" xr:uid="{00000000-0005-0000-0000-000002000000}"/>
    <cellStyle name="Comma 10 2 4 2 4 2 2" xfId="27671" xr:uid="{00000000-0005-0000-0000-000002000000}"/>
    <cellStyle name="Comma 10 2 4 2 4 2 2 2" xfId="57911" xr:uid="{00000000-0005-0000-0000-000002000000}"/>
    <cellStyle name="Comma 10 2 4 2 4 2 3" xfId="42791" xr:uid="{00000000-0005-0000-0000-000002000000}"/>
    <cellStyle name="Comma 10 2 4 2 4 3" xfId="18599" xr:uid="{00000000-0005-0000-0000-000002000000}"/>
    <cellStyle name="Comma 10 2 4 2 4 3 2" xfId="48839" xr:uid="{00000000-0005-0000-0000-000002000000}"/>
    <cellStyle name="Comma 10 2 4 2 4 4" xfId="33719" xr:uid="{00000000-0005-0000-0000-000002000000}"/>
    <cellStyle name="Comma 10 2 4 2 5" xfId="4991" xr:uid="{00000000-0005-0000-0000-000002000000}"/>
    <cellStyle name="Comma 10 2 4 2 5 2" xfId="14063" xr:uid="{00000000-0005-0000-0000-000002000000}"/>
    <cellStyle name="Comma 10 2 4 2 5 2 2" xfId="29183" xr:uid="{00000000-0005-0000-0000-000002000000}"/>
    <cellStyle name="Comma 10 2 4 2 5 2 2 2" xfId="59423" xr:uid="{00000000-0005-0000-0000-000002000000}"/>
    <cellStyle name="Comma 10 2 4 2 5 2 3" xfId="44303" xr:uid="{00000000-0005-0000-0000-000002000000}"/>
    <cellStyle name="Comma 10 2 4 2 5 3" xfId="20111" xr:uid="{00000000-0005-0000-0000-000002000000}"/>
    <cellStyle name="Comma 10 2 4 2 5 3 2" xfId="50351" xr:uid="{00000000-0005-0000-0000-000002000000}"/>
    <cellStyle name="Comma 10 2 4 2 5 4" xfId="35231" xr:uid="{00000000-0005-0000-0000-000002000000}"/>
    <cellStyle name="Comma 10 2 4 2 6" xfId="6503" xr:uid="{00000000-0005-0000-0000-000002000000}"/>
    <cellStyle name="Comma 10 2 4 2 6 2" xfId="21623" xr:uid="{00000000-0005-0000-0000-000002000000}"/>
    <cellStyle name="Comma 10 2 4 2 6 2 2" xfId="51863" xr:uid="{00000000-0005-0000-0000-000002000000}"/>
    <cellStyle name="Comma 10 2 4 2 6 3" xfId="36743" xr:uid="{00000000-0005-0000-0000-000002000000}"/>
    <cellStyle name="Comma 10 2 4 2 7" xfId="8015" xr:uid="{00000000-0005-0000-0000-000002000000}"/>
    <cellStyle name="Comma 10 2 4 2 7 2" xfId="23135" xr:uid="{00000000-0005-0000-0000-000002000000}"/>
    <cellStyle name="Comma 10 2 4 2 7 2 2" xfId="53375" xr:uid="{00000000-0005-0000-0000-000002000000}"/>
    <cellStyle name="Comma 10 2 4 2 7 3" xfId="38255" xr:uid="{00000000-0005-0000-0000-000002000000}"/>
    <cellStyle name="Comma 10 2 4 2 8" xfId="9527" xr:uid="{00000000-0005-0000-0000-000002000000}"/>
    <cellStyle name="Comma 10 2 4 2 8 2" xfId="24647" xr:uid="{00000000-0005-0000-0000-000002000000}"/>
    <cellStyle name="Comma 10 2 4 2 8 2 2" xfId="54887" xr:uid="{00000000-0005-0000-0000-000002000000}"/>
    <cellStyle name="Comma 10 2 4 2 8 3" xfId="39767" xr:uid="{00000000-0005-0000-0000-000002000000}"/>
    <cellStyle name="Comma 10 2 4 2 9" xfId="15575" xr:uid="{00000000-0005-0000-0000-000002000000}"/>
    <cellStyle name="Comma 10 2 4 2 9 2" xfId="45815" xr:uid="{00000000-0005-0000-0000-000002000000}"/>
    <cellStyle name="Comma 10 2 4 3" xfId="707" xr:uid="{00000000-0005-0000-0000-000007000000}"/>
    <cellStyle name="Comma 10 2 4 3 10" xfId="30947" xr:uid="{00000000-0005-0000-0000-000007000000}"/>
    <cellStyle name="Comma 10 2 4 3 2" xfId="1463" xr:uid="{00000000-0005-0000-0000-000007000000}"/>
    <cellStyle name="Comma 10 2 4 3 2 2" xfId="2975" xr:uid="{00000000-0005-0000-0000-000007000000}"/>
    <cellStyle name="Comma 10 2 4 3 2 2 2" xfId="12047" xr:uid="{00000000-0005-0000-0000-000007000000}"/>
    <cellStyle name="Comma 10 2 4 3 2 2 2 2" xfId="27167" xr:uid="{00000000-0005-0000-0000-000007000000}"/>
    <cellStyle name="Comma 10 2 4 3 2 2 2 2 2" xfId="57407" xr:uid="{00000000-0005-0000-0000-000007000000}"/>
    <cellStyle name="Comma 10 2 4 3 2 2 2 3" xfId="42287" xr:uid="{00000000-0005-0000-0000-000007000000}"/>
    <cellStyle name="Comma 10 2 4 3 2 2 3" xfId="18095" xr:uid="{00000000-0005-0000-0000-000007000000}"/>
    <cellStyle name="Comma 10 2 4 3 2 2 3 2" xfId="48335" xr:uid="{00000000-0005-0000-0000-000007000000}"/>
    <cellStyle name="Comma 10 2 4 3 2 2 4" xfId="33215" xr:uid="{00000000-0005-0000-0000-000007000000}"/>
    <cellStyle name="Comma 10 2 4 3 2 3" xfId="4487" xr:uid="{00000000-0005-0000-0000-000007000000}"/>
    <cellStyle name="Comma 10 2 4 3 2 3 2" xfId="13559" xr:uid="{00000000-0005-0000-0000-000007000000}"/>
    <cellStyle name="Comma 10 2 4 3 2 3 2 2" xfId="28679" xr:uid="{00000000-0005-0000-0000-000007000000}"/>
    <cellStyle name="Comma 10 2 4 3 2 3 2 2 2" xfId="58919" xr:uid="{00000000-0005-0000-0000-000007000000}"/>
    <cellStyle name="Comma 10 2 4 3 2 3 2 3" xfId="43799" xr:uid="{00000000-0005-0000-0000-000007000000}"/>
    <cellStyle name="Comma 10 2 4 3 2 3 3" xfId="19607" xr:uid="{00000000-0005-0000-0000-000007000000}"/>
    <cellStyle name="Comma 10 2 4 3 2 3 3 2" xfId="49847" xr:uid="{00000000-0005-0000-0000-000007000000}"/>
    <cellStyle name="Comma 10 2 4 3 2 3 4" xfId="34727" xr:uid="{00000000-0005-0000-0000-000007000000}"/>
    <cellStyle name="Comma 10 2 4 3 2 4" xfId="5999" xr:uid="{00000000-0005-0000-0000-000007000000}"/>
    <cellStyle name="Comma 10 2 4 3 2 4 2" xfId="15071" xr:uid="{00000000-0005-0000-0000-000007000000}"/>
    <cellStyle name="Comma 10 2 4 3 2 4 2 2" xfId="30191" xr:uid="{00000000-0005-0000-0000-000007000000}"/>
    <cellStyle name="Comma 10 2 4 3 2 4 2 2 2" xfId="60431" xr:uid="{00000000-0005-0000-0000-000007000000}"/>
    <cellStyle name="Comma 10 2 4 3 2 4 2 3" xfId="45311" xr:uid="{00000000-0005-0000-0000-000007000000}"/>
    <cellStyle name="Comma 10 2 4 3 2 4 3" xfId="21119" xr:uid="{00000000-0005-0000-0000-000007000000}"/>
    <cellStyle name="Comma 10 2 4 3 2 4 3 2" xfId="51359" xr:uid="{00000000-0005-0000-0000-000007000000}"/>
    <cellStyle name="Comma 10 2 4 3 2 4 4" xfId="36239" xr:uid="{00000000-0005-0000-0000-000007000000}"/>
    <cellStyle name="Comma 10 2 4 3 2 5" xfId="7511" xr:uid="{00000000-0005-0000-0000-000007000000}"/>
    <cellStyle name="Comma 10 2 4 3 2 5 2" xfId="22631" xr:uid="{00000000-0005-0000-0000-000007000000}"/>
    <cellStyle name="Comma 10 2 4 3 2 5 2 2" xfId="52871" xr:uid="{00000000-0005-0000-0000-000007000000}"/>
    <cellStyle name="Comma 10 2 4 3 2 5 3" xfId="37751" xr:uid="{00000000-0005-0000-0000-000007000000}"/>
    <cellStyle name="Comma 10 2 4 3 2 6" xfId="9023" xr:uid="{00000000-0005-0000-0000-000007000000}"/>
    <cellStyle name="Comma 10 2 4 3 2 6 2" xfId="24143" xr:uid="{00000000-0005-0000-0000-000007000000}"/>
    <cellStyle name="Comma 10 2 4 3 2 6 2 2" xfId="54383" xr:uid="{00000000-0005-0000-0000-000007000000}"/>
    <cellStyle name="Comma 10 2 4 3 2 6 3" xfId="39263" xr:uid="{00000000-0005-0000-0000-000007000000}"/>
    <cellStyle name="Comma 10 2 4 3 2 7" xfId="10535" xr:uid="{00000000-0005-0000-0000-000007000000}"/>
    <cellStyle name="Comma 10 2 4 3 2 7 2" xfId="25655" xr:uid="{00000000-0005-0000-0000-000007000000}"/>
    <cellStyle name="Comma 10 2 4 3 2 7 2 2" xfId="55895" xr:uid="{00000000-0005-0000-0000-000007000000}"/>
    <cellStyle name="Comma 10 2 4 3 2 7 3" xfId="40775" xr:uid="{00000000-0005-0000-0000-000007000000}"/>
    <cellStyle name="Comma 10 2 4 3 2 8" xfId="16583" xr:uid="{00000000-0005-0000-0000-000007000000}"/>
    <cellStyle name="Comma 10 2 4 3 2 8 2" xfId="46823" xr:uid="{00000000-0005-0000-0000-000007000000}"/>
    <cellStyle name="Comma 10 2 4 3 2 9" xfId="31703" xr:uid="{00000000-0005-0000-0000-000007000000}"/>
    <cellStyle name="Comma 10 2 4 3 3" xfId="2219" xr:uid="{00000000-0005-0000-0000-000007000000}"/>
    <cellStyle name="Comma 10 2 4 3 3 2" xfId="11291" xr:uid="{00000000-0005-0000-0000-000007000000}"/>
    <cellStyle name="Comma 10 2 4 3 3 2 2" xfId="26411" xr:uid="{00000000-0005-0000-0000-000007000000}"/>
    <cellStyle name="Comma 10 2 4 3 3 2 2 2" xfId="56651" xr:uid="{00000000-0005-0000-0000-000007000000}"/>
    <cellStyle name="Comma 10 2 4 3 3 2 3" xfId="41531" xr:uid="{00000000-0005-0000-0000-000007000000}"/>
    <cellStyle name="Comma 10 2 4 3 3 3" xfId="17339" xr:uid="{00000000-0005-0000-0000-000007000000}"/>
    <cellStyle name="Comma 10 2 4 3 3 3 2" xfId="47579" xr:uid="{00000000-0005-0000-0000-000007000000}"/>
    <cellStyle name="Comma 10 2 4 3 3 4" xfId="32459" xr:uid="{00000000-0005-0000-0000-000007000000}"/>
    <cellStyle name="Comma 10 2 4 3 4" xfId="3731" xr:uid="{00000000-0005-0000-0000-000007000000}"/>
    <cellStyle name="Comma 10 2 4 3 4 2" xfId="12803" xr:uid="{00000000-0005-0000-0000-000007000000}"/>
    <cellStyle name="Comma 10 2 4 3 4 2 2" xfId="27923" xr:uid="{00000000-0005-0000-0000-000007000000}"/>
    <cellStyle name="Comma 10 2 4 3 4 2 2 2" xfId="58163" xr:uid="{00000000-0005-0000-0000-000007000000}"/>
    <cellStyle name="Comma 10 2 4 3 4 2 3" xfId="43043" xr:uid="{00000000-0005-0000-0000-000007000000}"/>
    <cellStyle name="Comma 10 2 4 3 4 3" xfId="18851" xr:uid="{00000000-0005-0000-0000-000007000000}"/>
    <cellStyle name="Comma 10 2 4 3 4 3 2" xfId="49091" xr:uid="{00000000-0005-0000-0000-000007000000}"/>
    <cellStyle name="Comma 10 2 4 3 4 4" xfId="33971" xr:uid="{00000000-0005-0000-0000-000007000000}"/>
    <cellStyle name="Comma 10 2 4 3 5" xfId="5243" xr:uid="{00000000-0005-0000-0000-000007000000}"/>
    <cellStyle name="Comma 10 2 4 3 5 2" xfId="14315" xr:uid="{00000000-0005-0000-0000-000007000000}"/>
    <cellStyle name="Comma 10 2 4 3 5 2 2" xfId="29435" xr:uid="{00000000-0005-0000-0000-000007000000}"/>
    <cellStyle name="Comma 10 2 4 3 5 2 2 2" xfId="59675" xr:uid="{00000000-0005-0000-0000-000007000000}"/>
    <cellStyle name="Comma 10 2 4 3 5 2 3" xfId="44555" xr:uid="{00000000-0005-0000-0000-000007000000}"/>
    <cellStyle name="Comma 10 2 4 3 5 3" xfId="20363" xr:uid="{00000000-0005-0000-0000-000007000000}"/>
    <cellStyle name="Comma 10 2 4 3 5 3 2" xfId="50603" xr:uid="{00000000-0005-0000-0000-000007000000}"/>
    <cellStyle name="Comma 10 2 4 3 5 4" xfId="35483" xr:uid="{00000000-0005-0000-0000-000007000000}"/>
    <cellStyle name="Comma 10 2 4 3 6" xfId="6755" xr:uid="{00000000-0005-0000-0000-000007000000}"/>
    <cellStyle name="Comma 10 2 4 3 6 2" xfId="21875" xr:uid="{00000000-0005-0000-0000-000007000000}"/>
    <cellStyle name="Comma 10 2 4 3 6 2 2" xfId="52115" xr:uid="{00000000-0005-0000-0000-000007000000}"/>
    <cellStyle name="Comma 10 2 4 3 6 3" xfId="36995" xr:uid="{00000000-0005-0000-0000-000007000000}"/>
    <cellStyle name="Comma 10 2 4 3 7" xfId="8267" xr:uid="{00000000-0005-0000-0000-000007000000}"/>
    <cellStyle name="Comma 10 2 4 3 7 2" xfId="23387" xr:uid="{00000000-0005-0000-0000-000007000000}"/>
    <cellStyle name="Comma 10 2 4 3 7 2 2" xfId="53627" xr:uid="{00000000-0005-0000-0000-000007000000}"/>
    <cellStyle name="Comma 10 2 4 3 7 3" xfId="38507" xr:uid="{00000000-0005-0000-0000-000007000000}"/>
    <cellStyle name="Comma 10 2 4 3 8" xfId="9779" xr:uid="{00000000-0005-0000-0000-000007000000}"/>
    <cellStyle name="Comma 10 2 4 3 8 2" xfId="24899" xr:uid="{00000000-0005-0000-0000-000007000000}"/>
    <cellStyle name="Comma 10 2 4 3 8 2 2" xfId="55139" xr:uid="{00000000-0005-0000-0000-000007000000}"/>
    <cellStyle name="Comma 10 2 4 3 8 3" xfId="40019" xr:uid="{00000000-0005-0000-0000-000007000000}"/>
    <cellStyle name="Comma 10 2 4 3 9" xfId="15827" xr:uid="{00000000-0005-0000-0000-000007000000}"/>
    <cellStyle name="Comma 10 2 4 3 9 2" xfId="46067" xr:uid="{00000000-0005-0000-0000-000007000000}"/>
    <cellStyle name="Comma 10 2 4 4" xfId="959" xr:uid="{00000000-0005-0000-0000-000002000000}"/>
    <cellStyle name="Comma 10 2 4 4 2" xfId="2471" xr:uid="{00000000-0005-0000-0000-000002000000}"/>
    <cellStyle name="Comma 10 2 4 4 2 2" xfId="11543" xr:uid="{00000000-0005-0000-0000-000002000000}"/>
    <cellStyle name="Comma 10 2 4 4 2 2 2" xfId="26663" xr:uid="{00000000-0005-0000-0000-000002000000}"/>
    <cellStyle name="Comma 10 2 4 4 2 2 2 2" xfId="56903" xr:uid="{00000000-0005-0000-0000-000002000000}"/>
    <cellStyle name="Comma 10 2 4 4 2 2 3" xfId="41783" xr:uid="{00000000-0005-0000-0000-000002000000}"/>
    <cellStyle name="Comma 10 2 4 4 2 3" xfId="17591" xr:uid="{00000000-0005-0000-0000-000002000000}"/>
    <cellStyle name="Comma 10 2 4 4 2 3 2" xfId="47831" xr:uid="{00000000-0005-0000-0000-000002000000}"/>
    <cellStyle name="Comma 10 2 4 4 2 4" xfId="32711" xr:uid="{00000000-0005-0000-0000-000002000000}"/>
    <cellStyle name="Comma 10 2 4 4 3" xfId="3983" xr:uid="{00000000-0005-0000-0000-000002000000}"/>
    <cellStyle name="Comma 10 2 4 4 3 2" xfId="13055" xr:uid="{00000000-0005-0000-0000-000002000000}"/>
    <cellStyle name="Comma 10 2 4 4 3 2 2" xfId="28175" xr:uid="{00000000-0005-0000-0000-000002000000}"/>
    <cellStyle name="Comma 10 2 4 4 3 2 2 2" xfId="58415" xr:uid="{00000000-0005-0000-0000-000002000000}"/>
    <cellStyle name="Comma 10 2 4 4 3 2 3" xfId="43295" xr:uid="{00000000-0005-0000-0000-000002000000}"/>
    <cellStyle name="Comma 10 2 4 4 3 3" xfId="19103" xr:uid="{00000000-0005-0000-0000-000002000000}"/>
    <cellStyle name="Comma 10 2 4 4 3 3 2" xfId="49343" xr:uid="{00000000-0005-0000-0000-000002000000}"/>
    <cellStyle name="Comma 10 2 4 4 3 4" xfId="34223" xr:uid="{00000000-0005-0000-0000-000002000000}"/>
    <cellStyle name="Comma 10 2 4 4 4" xfId="5495" xr:uid="{00000000-0005-0000-0000-000002000000}"/>
    <cellStyle name="Comma 10 2 4 4 4 2" xfId="14567" xr:uid="{00000000-0005-0000-0000-000002000000}"/>
    <cellStyle name="Comma 10 2 4 4 4 2 2" xfId="29687" xr:uid="{00000000-0005-0000-0000-000002000000}"/>
    <cellStyle name="Comma 10 2 4 4 4 2 2 2" xfId="59927" xr:uid="{00000000-0005-0000-0000-000002000000}"/>
    <cellStyle name="Comma 10 2 4 4 4 2 3" xfId="44807" xr:uid="{00000000-0005-0000-0000-000002000000}"/>
    <cellStyle name="Comma 10 2 4 4 4 3" xfId="20615" xr:uid="{00000000-0005-0000-0000-000002000000}"/>
    <cellStyle name="Comma 10 2 4 4 4 3 2" xfId="50855" xr:uid="{00000000-0005-0000-0000-000002000000}"/>
    <cellStyle name="Comma 10 2 4 4 4 4" xfId="35735" xr:uid="{00000000-0005-0000-0000-000002000000}"/>
    <cellStyle name="Comma 10 2 4 4 5" xfId="7007" xr:uid="{00000000-0005-0000-0000-000002000000}"/>
    <cellStyle name="Comma 10 2 4 4 5 2" xfId="22127" xr:uid="{00000000-0005-0000-0000-000002000000}"/>
    <cellStyle name="Comma 10 2 4 4 5 2 2" xfId="52367" xr:uid="{00000000-0005-0000-0000-000002000000}"/>
    <cellStyle name="Comma 10 2 4 4 5 3" xfId="37247" xr:uid="{00000000-0005-0000-0000-000002000000}"/>
    <cellStyle name="Comma 10 2 4 4 6" xfId="8519" xr:uid="{00000000-0005-0000-0000-000002000000}"/>
    <cellStyle name="Comma 10 2 4 4 6 2" xfId="23639" xr:uid="{00000000-0005-0000-0000-000002000000}"/>
    <cellStyle name="Comma 10 2 4 4 6 2 2" xfId="53879" xr:uid="{00000000-0005-0000-0000-000002000000}"/>
    <cellStyle name="Comma 10 2 4 4 6 3" xfId="38759" xr:uid="{00000000-0005-0000-0000-000002000000}"/>
    <cellStyle name="Comma 10 2 4 4 7" xfId="10031" xr:uid="{00000000-0005-0000-0000-000002000000}"/>
    <cellStyle name="Comma 10 2 4 4 7 2" xfId="25151" xr:uid="{00000000-0005-0000-0000-000002000000}"/>
    <cellStyle name="Comma 10 2 4 4 7 2 2" xfId="55391" xr:uid="{00000000-0005-0000-0000-000002000000}"/>
    <cellStyle name="Comma 10 2 4 4 7 3" xfId="40271" xr:uid="{00000000-0005-0000-0000-000002000000}"/>
    <cellStyle name="Comma 10 2 4 4 8" xfId="16079" xr:uid="{00000000-0005-0000-0000-000002000000}"/>
    <cellStyle name="Comma 10 2 4 4 8 2" xfId="46319" xr:uid="{00000000-0005-0000-0000-000002000000}"/>
    <cellStyle name="Comma 10 2 4 4 9" xfId="31199" xr:uid="{00000000-0005-0000-0000-000002000000}"/>
    <cellStyle name="Comma 10 2 4 5" xfId="1715" xr:uid="{00000000-0005-0000-0000-000002000000}"/>
    <cellStyle name="Comma 10 2 4 5 2" xfId="10787" xr:uid="{00000000-0005-0000-0000-000002000000}"/>
    <cellStyle name="Comma 10 2 4 5 2 2" xfId="25907" xr:uid="{00000000-0005-0000-0000-000002000000}"/>
    <cellStyle name="Comma 10 2 4 5 2 2 2" xfId="56147" xr:uid="{00000000-0005-0000-0000-000002000000}"/>
    <cellStyle name="Comma 10 2 4 5 2 3" xfId="41027" xr:uid="{00000000-0005-0000-0000-000002000000}"/>
    <cellStyle name="Comma 10 2 4 5 3" xfId="16835" xr:uid="{00000000-0005-0000-0000-000002000000}"/>
    <cellStyle name="Comma 10 2 4 5 3 2" xfId="47075" xr:uid="{00000000-0005-0000-0000-000002000000}"/>
    <cellStyle name="Comma 10 2 4 5 4" xfId="31955" xr:uid="{00000000-0005-0000-0000-000002000000}"/>
    <cellStyle name="Comma 10 2 4 6" xfId="3227" xr:uid="{00000000-0005-0000-0000-000002000000}"/>
    <cellStyle name="Comma 10 2 4 6 2" xfId="12299" xr:uid="{00000000-0005-0000-0000-000002000000}"/>
    <cellStyle name="Comma 10 2 4 6 2 2" xfId="27419" xr:uid="{00000000-0005-0000-0000-000002000000}"/>
    <cellStyle name="Comma 10 2 4 6 2 2 2" xfId="57659" xr:uid="{00000000-0005-0000-0000-000002000000}"/>
    <cellStyle name="Comma 10 2 4 6 2 3" xfId="42539" xr:uid="{00000000-0005-0000-0000-000002000000}"/>
    <cellStyle name="Comma 10 2 4 6 3" xfId="18347" xr:uid="{00000000-0005-0000-0000-000002000000}"/>
    <cellStyle name="Comma 10 2 4 6 3 2" xfId="48587" xr:uid="{00000000-0005-0000-0000-000002000000}"/>
    <cellStyle name="Comma 10 2 4 6 4" xfId="33467" xr:uid="{00000000-0005-0000-0000-000002000000}"/>
    <cellStyle name="Comma 10 2 4 7" xfId="4739" xr:uid="{00000000-0005-0000-0000-000002000000}"/>
    <cellStyle name="Comma 10 2 4 7 2" xfId="13811" xr:uid="{00000000-0005-0000-0000-000002000000}"/>
    <cellStyle name="Comma 10 2 4 7 2 2" xfId="28931" xr:uid="{00000000-0005-0000-0000-000002000000}"/>
    <cellStyle name="Comma 10 2 4 7 2 2 2" xfId="59171" xr:uid="{00000000-0005-0000-0000-000002000000}"/>
    <cellStyle name="Comma 10 2 4 7 2 3" xfId="44051" xr:uid="{00000000-0005-0000-0000-000002000000}"/>
    <cellStyle name="Comma 10 2 4 7 3" xfId="19859" xr:uid="{00000000-0005-0000-0000-000002000000}"/>
    <cellStyle name="Comma 10 2 4 7 3 2" xfId="50099" xr:uid="{00000000-0005-0000-0000-000002000000}"/>
    <cellStyle name="Comma 10 2 4 7 4" xfId="34979" xr:uid="{00000000-0005-0000-0000-000002000000}"/>
    <cellStyle name="Comma 10 2 4 8" xfId="6251" xr:uid="{00000000-0005-0000-0000-000002000000}"/>
    <cellStyle name="Comma 10 2 4 8 2" xfId="21371" xr:uid="{00000000-0005-0000-0000-000002000000}"/>
    <cellStyle name="Comma 10 2 4 8 2 2" xfId="51611" xr:uid="{00000000-0005-0000-0000-000002000000}"/>
    <cellStyle name="Comma 10 2 4 8 3" xfId="36491" xr:uid="{00000000-0005-0000-0000-000002000000}"/>
    <cellStyle name="Comma 10 2 4 9" xfId="7763" xr:uid="{00000000-0005-0000-0000-000002000000}"/>
    <cellStyle name="Comma 10 2 4 9 2" xfId="22883" xr:uid="{00000000-0005-0000-0000-000002000000}"/>
    <cellStyle name="Comma 10 2 4 9 2 2" xfId="53123" xr:uid="{00000000-0005-0000-0000-000002000000}"/>
    <cellStyle name="Comma 10 2 4 9 3" xfId="38003" xr:uid="{00000000-0005-0000-0000-000002000000}"/>
    <cellStyle name="Comma 10 2 5" xfId="287" xr:uid="{00000000-0005-0000-0000-00003B000000}"/>
    <cellStyle name="Comma 10 2 5 10" xfId="30527" xr:uid="{00000000-0005-0000-0000-00003B000000}"/>
    <cellStyle name="Comma 10 2 5 2" xfId="1043" xr:uid="{00000000-0005-0000-0000-00003B000000}"/>
    <cellStyle name="Comma 10 2 5 2 2" xfId="2555" xr:uid="{00000000-0005-0000-0000-00003B000000}"/>
    <cellStyle name="Comma 10 2 5 2 2 2" xfId="11627" xr:uid="{00000000-0005-0000-0000-00003B000000}"/>
    <cellStyle name="Comma 10 2 5 2 2 2 2" xfId="26747" xr:uid="{00000000-0005-0000-0000-00003B000000}"/>
    <cellStyle name="Comma 10 2 5 2 2 2 2 2" xfId="56987" xr:uid="{00000000-0005-0000-0000-00003B000000}"/>
    <cellStyle name="Comma 10 2 5 2 2 2 3" xfId="41867" xr:uid="{00000000-0005-0000-0000-00003B000000}"/>
    <cellStyle name="Comma 10 2 5 2 2 3" xfId="17675" xr:uid="{00000000-0005-0000-0000-00003B000000}"/>
    <cellStyle name="Comma 10 2 5 2 2 3 2" xfId="47915" xr:uid="{00000000-0005-0000-0000-00003B000000}"/>
    <cellStyle name="Comma 10 2 5 2 2 4" xfId="32795" xr:uid="{00000000-0005-0000-0000-00003B000000}"/>
    <cellStyle name="Comma 10 2 5 2 3" xfId="4067" xr:uid="{00000000-0005-0000-0000-00003B000000}"/>
    <cellStyle name="Comma 10 2 5 2 3 2" xfId="13139" xr:uid="{00000000-0005-0000-0000-00003B000000}"/>
    <cellStyle name="Comma 10 2 5 2 3 2 2" xfId="28259" xr:uid="{00000000-0005-0000-0000-00003B000000}"/>
    <cellStyle name="Comma 10 2 5 2 3 2 2 2" xfId="58499" xr:uid="{00000000-0005-0000-0000-00003B000000}"/>
    <cellStyle name="Comma 10 2 5 2 3 2 3" xfId="43379" xr:uid="{00000000-0005-0000-0000-00003B000000}"/>
    <cellStyle name="Comma 10 2 5 2 3 3" xfId="19187" xr:uid="{00000000-0005-0000-0000-00003B000000}"/>
    <cellStyle name="Comma 10 2 5 2 3 3 2" xfId="49427" xr:uid="{00000000-0005-0000-0000-00003B000000}"/>
    <cellStyle name="Comma 10 2 5 2 3 4" xfId="34307" xr:uid="{00000000-0005-0000-0000-00003B000000}"/>
    <cellStyle name="Comma 10 2 5 2 4" xfId="5579" xr:uid="{00000000-0005-0000-0000-00003B000000}"/>
    <cellStyle name="Comma 10 2 5 2 4 2" xfId="14651" xr:uid="{00000000-0005-0000-0000-00003B000000}"/>
    <cellStyle name="Comma 10 2 5 2 4 2 2" xfId="29771" xr:uid="{00000000-0005-0000-0000-00003B000000}"/>
    <cellStyle name="Comma 10 2 5 2 4 2 2 2" xfId="60011" xr:uid="{00000000-0005-0000-0000-00003B000000}"/>
    <cellStyle name="Comma 10 2 5 2 4 2 3" xfId="44891" xr:uid="{00000000-0005-0000-0000-00003B000000}"/>
    <cellStyle name="Comma 10 2 5 2 4 3" xfId="20699" xr:uid="{00000000-0005-0000-0000-00003B000000}"/>
    <cellStyle name="Comma 10 2 5 2 4 3 2" xfId="50939" xr:uid="{00000000-0005-0000-0000-00003B000000}"/>
    <cellStyle name="Comma 10 2 5 2 4 4" xfId="35819" xr:uid="{00000000-0005-0000-0000-00003B000000}"/>
    <cellStyle name="Comma 10 2 5 2 5" xfId="7091" xr:uid="{00000000-0005-0000-0000-00003B000000}"/>
    <cellStyle name="Comma 10 2 5 2 5 2" xfId="22211" xr:uid="{00000000-0005-0000-0000-00003B000000}"/>
    <cellStyle name="Comma 10 2 5 2 5 2 2" xfId="52451" xr:uid="{00000000-0005-0000-0000-00003B000000}"/>
    <cellStyle name="Comma 10 2 5 2 5 3" xfId="37331" xr:uid="{00000000-0005-0000-0000-00003B000000}"/>
    <cellStyle name="Comma 10 2 5 2 6" xfId="8603" xr:uid="{00000000-0005-0000-0000-00003B000000}"/>
    <cellStyle name="Comma 10 2 5 2 6 2" xfId="23723" xr:uid="{00000000-0005-0000-0000-00003B000000}"/>
    <cellStyle name="Comma 10 2 5 2 6 2 2" xfId="53963" xr:uid="{00000000-0005-0000-0000-00003B000000}"/>
    <cellStyle name="Comma 10 2 5 2 6 3" xfId="38843" xr:uid="{00000000-0005-0000-0000-00003B000000}"/>
    <cellStyle name="Comma 10 2 5 2 7" xfId="10115" xr:uid="{00000000-0005-0000-0000-00003B000000}"/>
    <cellStyle name="Comma 10 2 5 2 7 2" xfId="25235" xr:uid="{00000000-0005-0000-0000-00003B000000}"/>
    <cellStyle name="Comma 10 2 5 2 7 2 2" xfId="55475" xr:uid="{00000000-0005-0000-0000-00003B000000}"/>
    <cellStyle name="Comma 10 2 5 2 7 3" xfId="40355" xr:uid="{00000000-0005-0000-0000-00003B000000}"/>
    <cellStyle name="Comma 10 2 5 2 8" xfId="16163" xr:uid="{00000000-0005-0000-0000-00003B000000}"/>
    <cellStyle name="Comma 10 2 5 2 8 2" xfId="46403" xr:uid="{00000000-0005-0000-0000-00003B000000}"/>
    <cellStyle name="Comma 10 2 5 2 9" xfId="31283" xr:uid="{00000000-0005-0000-0000-00003B000000}"/>
    <cellStyle name="Comma 10 2 5 3" xfId="1799" xr:uid="{00000000-0005-0000-0000-00003B000000}"/>
    <cellStyle name="Comma 10 2 5 3 2" xfId="10871" xr:uid="{00000000-0005-0000-0000-00003B000000}"/>
    <cellStyle name="Comma 10 2 5 3 2 2" xfId="25991" xr:uid="{00000000-0005-0000-0000-00003B000000}"/>
    <cellStyle name="Comma 10 2 5 3 2 2 2" xfId="56231" xr:uid="{00000000-0005-0000-0000-00003B000000}"/>
    <cellStyle name="Comma 10 2 5 3 2 3" xfId="41111" xr:uid="{00000000-0005-0000-0000-00003B000000}"/>
    <cellStyle name="Comma 10 2 5 3 3" xfId="16919" xr:uid="{00000000-0005-0000-0000-00003B000000}"/>
    <cellStyle name="Comma 10 2 5 3 3 2" xfId="47159" xr:uid="{00000000-0005-0000-0000-00003B000000}"/>
    <cellStyle name="Comma 10 2 5 3 4" xfId="32039" xr:uid="{00000000-0005-0000-0000-00003B000000}"/>
    <cellStyle name="Comma 10 2 5 4" xfId="3311" xr:uid="{00000000-0005-0000-0000-00003B000000}"/>
    <cellStyle name="Comma 10 2 5 4 2" xfId="12383" xr:uid="{00000000-0005-0000-0000-00003B000000}"/>
    <cellStyle name="Comma 10 2 5 4 2 2" xfId="27503" xr:uid="{00000000-0005-0000-0000-00003B000000}"/>
    <cellStyle name="Comma 10 2 5 4 2 2 2" xfId="57743" xr:uid="{00000000-0005-0000-0000-00003B000000}"/>
    <cellStyle name="Comma 10 2 5 4 2 3" xfId="42623" xr:uid="{00000000-0005-0000-0000-00003B000000}"/>
    <cellStyle name="Comma 10 2 5 4 3" xfId="18431" xr:uid="{00000000-0005-0000-0000-00003B000000}"/>
    <cellStyle name="Comma 10 2 5 4 3 2" xfId="48671" xr:uid="{00000000-0005-0000-0000-00003B000000}"/>
    <cellStyle name="Comma 10 2 5 4 4" xfId="33551" xr:uid="{00000000-0005-0000-0000-00003B000000}"/>
    <cellStyle name="Comma 10 2 5 5" xfId="4823" xr:uid="{00000000-0005-0000-0000-00003B000000}"/>
    <cellStyle name="Comma 10 2 5 5 2" xfId="13895" xr:uid="{00000000-0005-0000-0000-00003B000000}"/>
    <cellStyle name="Comma 10 2 5 5 2 2" xfId="29015" xr:uid="{00000000-0005-0000-0000-00003B000000}"/>
    <cellStyle name="Comma 10 2 5 5 2 2 2" xfId="59255" xr:uid="{00000000-0005-0000-0000-00003B000000}"/>
    <cellStyle name="Comma 10 2 5 5 2 3" xfId="44135" xr:uid="{00000000-0005-0000-0000-00003B000000}"/>
    <cellStyle name="Comma 10 2 5 5 3" xfId="19943" xr:uid="{00000000-0005-0000-0000-00003B000000}"/>
    <cellStyle name="Comma 10 2 5 5 3 2" xfId="50183" xr:uid="{00000000-0005-0000-0000-00003B000000}"/>
    <cellStyle name="Comma 10 2 5 5 4" xfId="35063" xr:uid="{00000000-0005-0000-0000-00003B000000}"/>
    <cellStyle name="Comma 10 2 5 6" xfId="6335" xr:uid="{00000000-0005-0000-0000-00003B000000}"/>
    <cellStyle name="Comma 10 2 5 6 2" xfId="21455" xr:uid="{00000000-0005-0000-0000-00003B000000}"/>
    <cellStyle name="Comma 10 2 5 6 2 2" xfId="51695" xr:uid="{00000000-0005-0000-0000-00003B000000}"/>
    <cellStyle name="Comma 10 2 5 6 3" xfId="36575" xr:uid="{00000000-0005-0000-0000-00003B000000}"/>
    <cellStyle name="Comma 10 2 5 7" xfId="7847" xr:uid="{00000000-0005-0000-0000-00003B000000}"/>
    <cellStyle name="Comma 10 2 5 7 2" xfId="22967" xr:uid="{00000000-0005-0000-0000-00003B000000}"/>
    <cellStyle name="Comma 10 2 5 7 2 2" xfId="53207" xr:uid="{00000000-0005-0000-0000-00003B000000}"/>
    <cellStyle name="Comma 10 2 5 7 3" xfId="38087" xr:uid="{00000000-0005-0000-0000-00003B000000}"/>
    <cellStyle name="Comma 10 2 5 8" xfId="9359" xr:uid="{00000000-0005-0000-0000-00003B000000}"/>
    <cellStyle name="Comma 10 2 5 8 2" xfId="24479" xr:uid="{00000000-0005-0000-0000-00003B000000}"/>
    <cellStyle name="Comma 10 2 5 8 2 2" xfId="54719" xr:uid="{00000000-0005-0000-0000-00003B000000}"/>
    <cellStyle name="Comma 10 2 5 8 3" xfId="39599" xr:uid="{00000000-0005-0000-0000-00003B000000}"/>
    <cellStyle name="Comma 10 2 5 9" xfId="15407" xr:uid="{00000000-0005-0000-0000-00003B000000}"/>
    <cellStyle name="Comma 10 2 5 9 2" xfId="45647" xr:uid="{00000000-0005-0000-0000-00003B000000}"/>
    <cellStyle name="Comma 10 2 6" xfId="539" xr:uid="{00000000-0005-0000-0000-000002000000}"/>
    <cellStyle name="Comma 10 2 6 10" xfId="30779" xr:uid="{00000000-0005-0000-0000-000002000000}"/>
    <cellStyle name="Comma 10 2 6 2" xfId="1295" xr:uid="{00000000-0005-0000-0000-000002000000}"/>
    <cellStyle name="Comma 10 2 6 2 2" xfId="2807" xr:uid="{00000000-0005-0000-0000-000002000000}"/>
    <cellStyle name="Comma 10 2 6 2 2 2" xfId="11879" xr:uid="{00000000-0005-0000-0000-000002000000}"/>
    <cellStyle name="Comma 10 2 6 2 2 2 2" xfId="26999" xr:uid="{00000000-0005-0000-0000-000002000000}"/>
    <cellStyle name="Comma 10 2 6 2 2 2 2 2" xfId="57239" xr:uid="{00000000-0005-0000-0000-000002000000}"/>
    <cellStyle name="Comma 10 2 6 2 2 2 3" xfId="42119" xr:uid="{00000000-0005-0000-0000-000002000000}"/>
    <cellStyle name="Comma 10 2 6 2 2 3" xfId="17927" xr:uid="{00000000-0005-0000-0000-000002000000}"/>
    <cellStyle name="Comma 10 2 6 2 2 3 2" xfId="48167" xr:uid="{00000000-0005-0000-0000-000002000000}"/>
    <cellStyle name="Comma 10 2 6 2 2 4" xfId="33047" xr:uid="{00000000-0005-0000-0000-000002000000}"/>
    <cellStyle name="Comma 10 2 6 2 3" xfId="4319" xr:uid="{00000000-0005-0000-0000-000002000000}"/>
    <cellStyle name="Comma 10 2 6 2 3 2" xfId="13391" xr:uid="{00000000-0005-0000-0000-000002000000}"/>
    <cellStyle name="Comma 10 2 6 2 3 2 2" xfId="28511" xr:uid="{00000000-0005-0000-0000-000002000000}"/>
    <cellStyle name="Comma 10 2 6 2 3 2 2 2" xfId="58751" xr:uid="{00000000-0005-0000-0000-000002000000}"/>
    <cellStyle name="Comma 10 2 6 2 3 2 3" xfId="43631" xr:uid="{00000000-0005-0000-0000-000002000000}"/>
    <cellStyle name="Comma 10 2 6 2 3 3" xfId="19439" xr:uid="{00000000-0005-0000-0000-000002000000}"/>
    <cellStyle name="Comma 10 2 6 2 3 3 2" xfId="49679" xr:uid="{00000000-0005-0000-0000-000002000000}"/>
    <cellStyle name="Comma 10 2 6 2 3 4" xfId="34559" xr:uid="{00000000-0005-0000-0000-000002000000}"/>
    <cellStyle name="Comma 10 2 6 2 4" xfId="5831" xr:uid="{00000000-0005-0000-0000-000002000000}"/>
    <cellStyle name="Comma 10 2 6 2 4 2" xfId="14903" xr:uid="{00000000-0005-0000-0000-000002000000}"/>
    <cellStyle name="Comma 10 2 6 2 4 2 2" xfId="30023" xr:uid="{00000000-0005-0000-0000-000002000000}"/>
    <cellStyle name="Comma 10 2 6 2 4 2 2 2" xfId="60263" xr:uid="{00000000-0005-0000-0000-000002000000}"/>
    <cellStyle name="Comma 10 2 6 2 4 2 3" xfId="45143" xr:uid="{00000000-0005-0000-0000-000002000000}"/>
    <cellStyle name="Comma 10 2 6 2 4 3" xfId="20951" xr:uid="{00000000-0005-0000-0000-000002000000}"/>
    <cellStyle name="Comma 10 2 6 2 4 3 2" xfId="51191" xr:uid="{00000000-0005-0000-0000-000002000000}"/>
    <cellStyle name="Comma 10 2 6 2 4 4" xfId="36071" xr:uid="{00000000-0005-0000-0000-000002000000}"/>
    <cellStyle name="Comma 10 2 6 2 5" xfId="7343" xr:uid="{00000000-0005-0000-0000-000002000000}"/>
    <cellStyle name="Comma 10 2 6 2 5 2" xfId="22463" xr:uid="{00000000-0005-0000-0000-000002000000}"/>
    <cellStyle name="Comma 10 2 6 2 5 2 2" xfId="52703" xr:uid="{00000000-0005-0000-0000-000002000000}"/>
    <cellStyle name="Comma 10 2 6 2 5 3" xfId="37583" xr:uid="{00000000-0005-0000-0000-000002000000}"/>
    <cellStyle name="Comma 10 2 6 2 6" xfId="8855" xr:uid="{00000000-0005-0000-0000-000002000000}"/>
    <cellStyle name="Comma 10 2 6 2 6 2" xfId="23975" xr:uid="{00000000-0005-0000-0000-000002000000}"/>
    <cellStyle name="Comma 10 2 6 2 6 2 2" xfId="54215" xr:uid="{00000000-0005-0000-0000-000002000000}"/>
    <cellStyle name="Comma 10 2 6 2 6 3" xfId="39095" xr:uid="{00000000-0005-0000-0000-000002000000}"/>
    <cellStyle name="Comma 10 2 6 2 7" xfId="10367" xr:uid="{00000000-0005-0000-0000-000002000000}"/>
    <cellStyle name="Comma 10 2 6 2 7 2" xfId="25487" xr:uid="{00000000-0005-0000-0000-000002000000}"/>
    <cellStyle name="Comma 10 2 6 2 7 2 2" xfId="55727" xr:uid="{00000000-0005-0000-0000-000002000000}"/>
    <cellStyle name="Comma 10 2 6 2 7 3" xfId="40607" xr:uid="{00000000-0005-0000-0000-000002000000}"/>
    <cellStyle name="Comma 10 2 6 2 8" xfId="16415" xr:uid="{00000000-0005-0000-0000-000002000000}"/>
    <cellStyle name="Comma 10 2 6 2 8 2" xfId="46655" xr:uid="{00000000-0005-0000-0000-000002000000}"/>
    <cellStyle name="Comma 10 2 6 2 9" xfId="31535" xr:uid="{00000000-0005-0000-0000-000002000000}"/>
    <cellStyle name="Comma 10 2 6 3" xfId="2051" xr:uid="{00000000-0005-0000-0000-000002000000}"/>
    <cellStyle name="Comma 10 2 6 3 2" xfId="11123" xr:uid="{00000000-0005-0000-0000-000002000000}"/>
    <cellStyle name="Comma 10 2 6 3 2 2" xfId="26243" xr:uid="{00000000-0005-0000-0000-000002000000}"/>
    <cellStyle name="Comma 10 2 6 3 2 2 2" xfId="56483" xr:uid="{00000000-0005-0000-0000-000002000000}"/>
    <cellStyle name="Comma 10 2 6 3 2 3" xfId="41363" xr:uid="{00000000-0005-0000-0000-000002000000}"/>
    <cellStyle name="Comma 10 2 6 3 3" xfId="17171" xr:uid="{00000000-0005-0000-0000-000002000000}"/>
    <cellStyle name="Comma 10 2 6 3 3 2" xfId="47411" xr:uid="{00000000-0005-0000-0000-000002000000}"/>
    <cellStyle name="Comma 10 2 6 3 4" xfId="32291" xr:uid="{00000000-0005-0000-0000-000002000000}"/>
    <cellStyle name="Comma 10 2 6 4" xfId="3563" xr:uid="{00000000-0005-0000-0000-000002000000}"/>
    <cellStyle name="Comma 10 2 6 4 2" xfId="12635" xr:uid="{00000000-0005-0000-0000-000002000000}"/>
    <cellStyle name="Comma 10 2 6 4 2 2" xfId="27755" xr:uid="{00000000-0005-0000-0000-000002000000}"/>
    <cellStyle name="Comma 10 2 6 4 2 2 2" xfId="57995" xr:uid="{00000000-0005-0000-0000-000002000000}"/>
    <cellStyle name="Comma 10 2 6 4 2 3" xfId="42875" xr:uid="{00000000-0005-0000-0000-000002000000}"/>
    <cellStyle name="Comma 10 2 6 4 3" xfId="18683" xr:uid="{00000000-0005-0000-0000-000002000000}"/>
    <cellStyle name="Comma 10 2 6 4 3 2" xfId="48923" xr:uid="{00000000-0005-0000-0000-000002000000}"/>
    <cellStyle name="Comma 10 2 6 4 4" xfId="33803" xr:uid="{00000000-0005-0000-0000-000002000000}"/>
    <cellStyle name="Comma 10 2 6 5" xfId="5075" xr:uid="{00000000-0005-0000-0000-000002000000}"/>
    <cellStyle name="Comma 10 2 6 5 2" xfId="14147" xr:uid="{00000000-0005-0000-0000-000002000000}"/>
    <cellStyle name="Comma 10 2 6 5 2 2" xfId="29267" xr:uid="{00000000-0005-0000-0000-000002000000}"/>
    <cellStyle name="Comma 10 2 6 5 2 2 2" xfId="59507" xr:uid="{00000000-0005-0000-0000-000002000000}"/>
    <cellStyle name="Comma 10 2 6 5 2 3" xfId="44387" xr:uid="{00000000-0005-0000-0000-000002000000}"/>
    <cellStyle name="Comma 10 2 6 5 3" xfId="20195" xr:uid="{00000000-0005-0000-0000-000002000000}"/>
    <cellStyle name="Comma 10 2 6 5 3 2" xfId="50435" xr:uid="{00000000-0005-0000-0000-000002000000}"/>
    <cellStyle name="Comma 10 2 6 5 4" xfId="35315" xr:uid="{00000000-0005-0000-0000-000002000000}"/>
    <cellStyle name="Comma 10 2 6 6" xfId="6587" xr:uid="{00000000-0005-0000-0000-000002000000}"/>
    <cellStyle name="Comma 10 2 6 6 2" xfId="21707" xr:uid="{00000000-0005-0000-0000-000002000000}"/>
    <cellStyle name="Comma 10 2 6 6 2 2" xfId="51947" xr:uid="{00000000-0005-0000-0000-000002000000}"/>
    <cellStyle name="Comma 10 2 6 6 3" xfId="36827" xr:uid="{00000000-0005-0000-0000-000002000000}"/>
    <cellStyle name="Comma 10 2 6 7" xfId="8099" xr:uid="{00000000-0005-0000-0000-000002000000}"/>
    <cellStyle name="Comma 10 2 6 7 2" xfId="23219" xr:uid="{00000000-0005-0000-0000-000002000000}"/>
    <cellStyle name="Comma 10 2 6 7 2 2" xfId="53459" xr:uid="{00000000-0005-0000-0000-000002000000}"/>
    <cellStyle name="Comma 10 2 6 7 3" xfId="38339" xr:uid="{00000000-0005-0000-0000-000002000000}"/>
    <cellStyle name="Comma 10 2 6 8" xfId="9611" xr:uid="{00000000-0005-0000-0000-000002000000}"/>
    <cellStyle name="Comma 10 2 6 8 2" xfId="24731" xr:uid="{00000000-0005-0000-0000-000002000000}"/>
    <cellStyle name="Comma 10 2 6 8 2 2" xfId="54971" xr:uid="{00000000-0005-0000-0000-000002000000}"/>
    <cellStyle name="Comma 10 2 6 8 3" xfId="39851" xr:uid="{00000000-0005-0000-0000-000002000000}"/>
    <cellStyle name="Comma 10 2 6 9" xfId="15659" xr:uid="{00000000-0005-0000-0000-000002000000}"/>
    <cellStyle name="Comma 10 2 6 9 2" xfId="45899" xr:uid="{00000000-0005-0000-0000-000002000000}"/>
    <cellStyle name="Comma 10 2 7" xfId="791" xr:uid="{00000000-0005-0000-0000-00003B000000}"/>
    <cellStyle name="Comma 10 2 7 2" xfId="2303" xr:uid="{00000000-0005-0000-0000-00003B000000}"/>
    <cellStyle name="Comma 10 2 7 2 2" xfId="11375" xr:uid="{00000000-0005-0000-0000-00003B000000}"/>
    <cellStyle name="Comma 10 2 7 2 2 2" xfId="26495" xr:uid="{00000000-0005-0000-0000-00003B000000}"/>
    <cellStyle name="Comma 10 2 7 2 2 2 2" xfId="56735" xr:uid="{00000000-0005-0000-0000-00003B000000}"/>
    <cellStyle name="Comma 10 2 7 2 2 3" xfId="41615" xr:uid="{00000000-0005-0000-0000-00003B000000}"/>
    <cellStyle name="Comma 10 2 7 2 3" xfId="17423" xr:uid="{00000000-0005-0000-0000-00003B000000}"/>
    <cellStyle name="Comma 10 2 7 2 3 2" xfId="47663" xr:uid="{00000000-0005-0000-0000-00003B000000}"/>
    <cellStyle name="Comma 10 2 7 2 4" xfId="32543" xr:uid="{00000000-0005-0000-0000-00003B000000}"/>
    <cellStyle name="Comma 10 2 7 3" xfId="3815" xr:uid="{00000000-0005-0000-0000-00003B000000}"/>
    <cellStyle name="Comma 10 2 7 3 2" xfId="12887" xr:uid="{00000000-0005-0000-0000-00003B000000}"/>
    <cellStyle name="Comma 10 2 7 3 2 2" xfId="28007" xr:uid="{00000000-0005-0000-0000-00003B000000}"/>
    <cellStyle name="Comma 10 2 7 3 2 2 2" xfId="58247" xr:uid="{00000000-0005-0000-0000-00003B000000}"/>
    <cellStyle name="Comma 10 2 7 3 2 3" xfId="43127" xr:uid="{00000000-0005-0000-0000-00003B000000}"/>
    <cellStyle name="Comma 10 2 7 3 3" xfId="18935" xr:uid="{00000000-0005-0000-0000-00003B000000}"/>
    <cellStyle name="Comma 10 2 7 3 3 2" xfId="49175" xr:uid="{00000000-0005-0000-0000-00003B000000}"/>
    <cellStyle name="Comma 10 2 7 3 4" xfId="34055" xr:uid="{00000000-0005-0000-0000-00003B000000}"/>
    <cellStyle name="Comma 10 2 7 4" xfId="5327" xr:uid="{00000000-0005-0000-0000-00003B000000}"/>
    <cellStyle name="Comma 10 2 7 4 2" xfId="14399" xr:uid="{00000000-0005-0000-0000-00003B000000}"/>
    <cellStyle name="Comma 10 2 7 4 2 2" xfId="29519" xr:uid="{00000000-0005-0000-0000-00003B000000}"/>
    <cellStyle name="Comma 10 2 7 4 2 2 2" xfId="59759" xr:uid="{00000000-0005-0000-0000-00003B000000}"/>
    <cellStyle name="Comma 10 2 7 4 2 3" xfId="44639" xr:uid="{00000000-0005-0000-0000-00003B000000}"/>
    <cellStyle name="Comma 10 2 7 4 3" xfId="20447" xr:uid="{00000000-0005-0000-0000-00003B000000}"/>
    <cellStyle name="Comma 10 2 7 4 3 2" xfId="50687" xr:uid="{00000000-0005-0000-0000-00003B000000}"/>
    <cellStyle name="Comma 10 2 7 4 4" xfId="35567" xr:uid="{00000000-0005-0000-0000-00003B000000}"/>
    <cellStyle name="Comma 10 2 7 5" xfId="6839" xr:uid="{00000000-0005-0000-0000-00003B000000}"/>
    <cellStyle name="Comma 10 2 7 5 2" xfId="21959" xr:uid="{00000000-0005-0000-0000-00003B000000}"/>
    <cellStyle name="Comma 10 2 7 5 2 2" xfId="52199" xr:uid="{00000000-0005-0000-0000-00003B000000}"/>
    <cellStyle name="Comma 10 2 7 5 3" xfId="37079" xr:uid="{00000000-0005-0000-0000-00003B000000}"/>
    <cellStyle name="Comma 10 2 7 6" xfId="8351" xr:uid="{00000000-0005-0000-0000-00003B000000}"/>
    <cellStyle name="Comma 10 2 7 6 2" xfId="23471" xr:uid="{00000000-0005-0000-0000-00003B000000}"/>
    <cellStyle name="Comma 10 2 7 6 2 2" xfId="53711" xr:uid="{00000000-0005-0000-0000-00003B000000}"/>
    <cellStyle name="Comma 10 2 7 6 3" xfId="38591" xr:uid="{00000000-0005-0000-0000-00003B000000}"/>
    <cellStyle name="Comma 10 2 7 7" xfId="9863" xr:uid="{00000000-0005-0000-0000-00003B000000}"/>
    <cellStyle name="Comma 10 2 7 7 2" xfId="24983" xr:uid="{00000000-0005-0000-0000-00003B000000}"/>
    <cellStyle name="Comma 10 2 7 7 2 2" xfId="55223" xr:uid="{00000000-0005-0000-0000-00003B000000}"/>
    <cellStyle name="Comma 10 2 7 7 3" xfId="40103" xr:uid="{00000000-0005-0000-0000-00003B000000}"/>
    <cellStyle name="Comma 10 2 7 8" xfId="15911" xr:uid="{00000000-0005-0000-0000-00003B000000}"/>
    <cellStyle name="Comma 10 2 7 8 2" xfId="46151" xr:uid="{00000000-0005-0000-0000-00003B000000}"/>
    <cellStyle name="Comma 10 2 7 9" xfId="31031" xr:uid="{00000000-0005-0000-0000-00003B000000}"/>
    <cellStyle name="Comma 10 2 8" xfId="1547" xr:uid="{00000000-0005-0000-0000-00003B000000}"/>
    <cellStyle name="Comma 10 2 8 2" xfId="10619" xr:uid="{00000000-0005-0000-0000-00003B000000}"/>
    <cellStyle name="Comma 10 2 8 2 2" xfId="25739" xr:uid="{00000000-0005-0000-0000-00003B000000}"/>
    <cellStyle name="Comma 10 2 8 2 2 2" xfId="55979" xr:uid="{00000000-0005-0000-0000-00003B000000}"/>
    <cellStyle name="Comma 10 2 8 2 3" xfId="40859" xr:uid="{00000000-0005-0000-0000-00003B000000}"/>
    <cellStyle name="Comma 10 2 8 3" xfId="16667" xr:uid="{00000000-0005-0000-0000-00003B000000}"/>
    <cellStyle name="Comma 10 2 8 3 2" xfId="46907" xr:uid="{00000000-0005-0000-0000-00003B000000}"/>
    <cellStyle name="Comma 10 2 8 4" xfId="31787" xr:uid="{00000000-0005-0000-0000-00003B000000}"/>
    <cellStyle name="Comma 10 2 9" xfId="3059" xr:uid="{00000000-0005-0000-0000-00003B000000}"/>
    <cellStyle name="Comma 10 2 9 2" xfId="12131" xr:uid="{00000000-0005-0000-0000-00003B000000}"/>
    <cellStyle name="Comma 10 2 9 2 2" xfId="27251" xr:uid="{00000000-0005-0000-0000-00003B000000}"/>
    <cellStyle name="Comma 10 2 9 2 2 2" xfId="57491" xr:uid="{00000000-0005-0000-0000-00003B000000}"/>
    <cellStyle name="Comma 10 2 9 2 3" xfId="42371" xr:uid="{00000000-0005-0000-0000-00003B000000}"/>
    <cellStyle name="Comma 10 2 9 3" xfId="18179" xr:uid="{00000000-0005-0000-0000-00003B000000}"/>
    <cellStyle name="Comma 10 2 9 3 2" xfId="48419" xr:uid="{00000000-0005-0000-0000-00003B000000}"/>
    <cellStyle name="Comma 10 2 9 4" xfId="33299" xr:uid="{00000000-0005-0000-0000-00003B000000}"/>
    <cellStyle name="Comma 10 3" xfId="49" xr:uid="{00000000-0005-0000-0000-000001000000}"/>
    <cellStyle name="Comma 10 3 10" xfId="4585" xr:uid="{00000000-0005-0000-0000-000001000000}"/>
    <cellStyle name="Comma 10 3 10 2" xfId="13657" xr:uid="{00000000-0005-0000-0000-000001000000}"/>
    <cellStyle name="Comma 10 3 10 2 2" xfId="28777" xr:uid="{00000000-0005-0000-0000-000001000000}"/>
    <cellStyle name="Comma 10 3 10 2 2 2" xfId="59017" xr:uid="{00000000-0005-0000-0000-000001000000}"/>
    <cellStyle name="Comma 10 3 10 2 3" xfId="43897" xr:uid="{00000000-0005-0000-0000-000001000000}"/>
    <cellStyle name="Comma 10 3 10 3" xfId="19705" xr:uid="{00000000-0005-0000-0000-000001000000}"/>
    <cellStyle name="Comma 10 3 10 3 2" xfId="49945" xr:uid="{00000000-0005-0000-0000-000001000000}"/>
    <cellStyle name="Comma 10 3 10 4" xfId="34825" xr:uid="{00000000-0005-0000-0000-000001000000}"/>
    <cellStyle name="Comma 10 3 11" xfId="6097" xr:uid="{00000000-0005-0000-0000-000001000000}"/>
    <cellStyle name="Comma 10 3 11 2" xfId="21217" xr:uid="{00000000-0005-0000-0000-000001000000}"/>
    <cellStyle name="Comma 10 3 11 2 2" xfId="51457" xr:uid="{00000000-0005-0000-0000-000001000000}"/>
    <cellStyle name="Comma 10 3 11 3" xfId="36337" xr:uid="{00000000-0005-0000-0000-000001000000}"/>
    <cellStyle name="Comma 10 3 12" xfId="7609" xr:uid="{00000000-0005-0000-0000-000001000000}"/>
    <cellStyle name="Comma 10 3 12 2" xfId="22729" xr:uid="{00000000-0005-0000-0000-000001000000}"/>
    <cellStyle name="Comma 10 3 12 2 2" xfId="52969" xr:uid="{00000000-0005-0000-0000-000001000000}"/>
    <cellStyle name="Comma 10 3 12 3" xfId="37849" xr:uid="{00000000-0005-0000-0000-000001000000}"/>
    <cellStyle name="Comma 10 3 13" xfId="9121" xr:uid="{00000000-0005-0000-0000-000001000000}"/>
    <cellStyle name="Comma 10 3 13 2" xfId="24241" xr:uid="{00000000-0005-0000-0000-000001000000}"/>
    <cellStyle name="Comma 10 3 13 2 2" xfId="54481" xr:uid="{00000000-0005-0000-0000-000001000000}"/>
    <cellStyle name="Comma 10 3 13 3" xfId="39361" xr:uid="{00000000-0005-0000-0000-000001000000}"/>
    <cellStyle name="Comma 10 3 14" xfId="15169" xr:uid="{00000000-0005-0000-0000-000001000000}"/>
    <cellStyle name="Comma 10 3 14 2" xfId="45409" xr:uid="{00000000-0005-0000-0000-000001000000}"/>
    <cellStyle name="Comma 10 3 15" xfId="30289" xr:uid="{00000000-0005-0000-0000-000001000000}"/>
    <cellStyle name="Comma 10 3 2" xfId="91" xr:uid="{00000000-0005-0000-0000-000003000000}"/>
    <cellStyle name="Comma 10 3 2 10" xfId="6139" xr:uid="{00000000-0005-0000-0000-000003000000}"/>
    <cellStyle name="Comma 10 3 2 10 2" xfId="21259" xr:uid="{00000000-0005-0000-0000-000003000000}"/>
    <cellStyle name="Comma 10 3 2 10 2 2" xfId="51499" xr:uid="{00000000-0005-0000-0000-000003000000}"/>
    <cellStyle name="Comma 10 3 2 10 3" xfId="36379" xr:uid="{00000000-0005-0000-0000-000003000000}"/>
    <cellStyle name="Comma 10 3 2 11" xfId="7651" xr:uid="{00000000-0005-0000-0000-000003000000}"/>
    <cellStyle name="Comma 10 3 2 11 2" xfId="22771" xr:uid="{00000000-0005-0000-0000-000003000000}"/>
    <cellStyle name="Comma 10 3 2 11 2 2" xfId="53011" xr:uid="{00000000-0005-0000-0000-000003000000}"/>
    <cellStyle name="Comma 10 3 2 11 3" xfId="37891" xr:uid="{00000000-0005-0000-0000-000003000000}"/>
    <cellStyle name="Comma 10 3 2 12" xfId="9163" xr:uid="{00000000-0005-0000-0000-000003000000}"/>
    <cellStyle name="Comma 10 3 2 12 2" xfId="24283" xr:uid="{00000000-0005-0000-0000-000003000000}"/>
    <cellStyle name="Comma 10 3 2 12 2 2" xfId="54523" xr:uid="{00000000-0005-0000-0000-000003000000}"/>
    <cellStyle name="Comma 10 3 2 12 3" xfId="39403" xr:uid="{00000000-0005-0000-0000-000003000000}"/>
    <cellStyle name="Comma 10 3 2 13" xfId="15211" xr:uid="{00000000-0005-0000-0000-000003000000}"/>
    <cellStyle name="Comma 10 3 2 13 2" xfId="45451" xr:uid="{00000000-0005-0000-0000-000003000000}"/>
    <cellStyle name="Comma 10 3 2 14" xfId="30331" xr:uid="{00000000-0005-0000-0000-000003000000}"/>
    <cellStyle name="Comma 10 3 2 2" xfId="175" xr:uid="{00000000-0005-0000-0000-000005000000}"/>
    <cellStyle name="Comma 10 3 2 2 10" xfId="9247" xr:uid="{00000000-0005-0000-0000-000005000000}"/>
    <cellStyle name="Comma 10 3 2 2 10 2" xfId="24367" xr:uid="{00000000-0005-0000-0000-000005000000}"/>
    <cellStyle name="Comma 10 3 2 2 10 2 2" xfId="54607" xr:uid="{00000000-0005-0000-0000-000005000000}"/>
    <cellStyle name="Comma 10 3 2 2 10 3" xfId="39487" xr:uid="{00000000-0005-0000-0000-000005000000}"/>
    <cellStyle name="Comma 10 3 2 2 11" xfId="15295" xr:uid="{00000000-0005-0000-0000-000005000000}"/>
    <cellStyle name="Comma 10 3 2 2 11 2" xfId="45535" xr:uid="{00000000-0005-0000-0000-000005000000}"/>
    <cellStyle name="Comma 10 3 2 2 12" xfId="30415" xr:uid="{00000000-0005-0000-0000-000005000000}"/>
    <cellStyle name="Comma 10 3 2 2 2" xfId="427" xr:uid="{00000000-0005-0000-0000-000005000000}"/>
    <cellStyle name="Comma 10 3 2 2 2 10" xfId="30667" xr:uid="{00000000-0005-0000-0000-000005000000}"/>
    <cellStyle name="Comma 10 3 2 2 2 2" xfId="1183" xr:uid="{00000000-0005-0000-0000-000005000000}"/>
    <cellStyle name="Comma 10 3 2 2 2 2 2" xfId="2695" xr:uid="{00000000-0005-0000-0000-000005000000}"/>
    <cellStyle name="Comma 10 3 2 2 2 2 2 2" xfId="11767" xr:uid="{00000000-0005-0000-0000-000005000000}"/>
    <cellStyle name="Comma 10 3 2 2 2 2 2 2 2" xfId="26887" xr:uid="{00000000-0005-0000-0000-000005000000}"/>
    <cellStyle name="Comma 10 3 2 2 2 2 2 2 2 2" xfId="57127" xr:uid="{00000000-0005-0000-0000-000005000000}"/>
    <cellStyle name="Comma 10 3 2 2 2 2 2 2 3" xfId="42007" xr:uid="{00000000-0005-0000-0000-000005000000}"/>
    <cellStyle name="Comma 10 3 2 2 2 2 2 3" xfId="17815" xr:uid="{00000000-0005-0000-0000-000005000000}"/>
    <cellStyle name="Comma 10 3 2 2 2 2 2 3 2" xfId="48055" xr:uid="{00000000-0005-0000-0000-000005000000}"/>
    <cellStyle name="Comma 10 3 2 2 2 2 2 4" xfId="32935" xr:uid="{00000000-0005-0000-0000-000005000000}"/>
    <cellStyle name="Comma 10 3 2 2 2 2 3" xfId="4207" xr:uid="{00000000-0005-0000-0000-000005000000}"/>
    <cellStyle name="Comma 10 3 2 2 2 2 3 2" xfId="13279" xr:uid="{00000000-0005-0000-0000-000005000000}"/>
    <cellStyle name="Comma 10 3 2 2 2 2 3 2 2" xfId="28399" xr:uid="{00000000-0005-0000-0000-000005000000}"/>
    <cellStyle name="Comma 10 3 2 2 2 2 3 2 2 2" xfId="58639" xr:uid="{00000000-0005-0000-0000-000005000000}"/>
    <cellStyle name="Comma 10 3 2 2 2 2 3 2 3" xfId="43519" xr:uid="{00000000-0005-0000-0000-000005000000}"/>
    <cellStyle name="Comma 10 3 2 2 2 2 3 3" xfId="19327" xr:uid="{00000000-0005-0000-0000-000005000000}"/>
    <cellStyle name="Comma 10 3 2 2 2 2 3 3 2" xfId="49567" xr:uid="{00000000-0005-0000-0000-000005000000}"/>
    <cellStyle name="Comma 10 3 2 2 2 2 3 4" xfId="34447" xr:uid="{00000000-0005-0000-0000-000005000000}"/>
    <cellStyle name="Comma 10 3 2 2 2 2 4" xfId="5719" xr:uid="{00000000-0005-0000-0000-000005000000}"/>
    <cellStyle name="Comma 10 3 2 2 2 2 4 2" xfId="14791" xr:uid="{00000000-0005-0000-0000-000005000000}"/>
    <cellStyle name="Comma 10 3 2 2 2 2 4 2 2" xfId="29911" xr:uid="{00000000-0005-0000-0000-000005000000}"/>
    <cellStyle name="Comma 10 3 2 2 2 2 4 2 2 2" xfId="60151" xr:uid="{00000000-0005-0000-0000-000005000000}"/>
    <cellStyle name="Comma 10 3 2 2 2 2 4 2 3" xfId="45031" xr:uid="{00000000-0005-0000-0000-000005000000}"/>
    <cellStyle name="Comma 10 3 2 2 2 2 4 3" xfId="20839" xr:uid="{00000000-0005-0000-0000-000005000000}"/>
    <cellStyle name="Comma 10 3 2 2 2 2 4 3 2" xfId="51079" xr:uid="{00000000-0005-0000-0000-000005000000}"/>
    <cellStyle name="Comma 10 3 2 2 2 2 4 4" xfId="35959" xr:uid="{00000000-0005-0000-0000-000005000000}"/>
    <cellStyle name="Comma 10 3 2 2 2 2 5" xfId="7231" xr:uid="{00000000-0005-0000-0000-000005000000}"/>
    <cellStyle name="Comma 10 3 2 2 2 2 5 2" xfId="22351" xr:uid="{00000000-0005-0000-0000-000005000000}"/>
    <cellStyle name="Comma 10 3 2 2 2 2 5 2 2" xfId="52591" xr:uid="{00000000-0005-0000-0000-000005000000}"/>
    <cellStyle name="Comma 10 3 2 2 2 2 5 3" xfId="37471" xr:uid="{00000000-0005-0000-0000-000005000000}"/>
    <cellStyle name="Comma 10 3 2 2 2 2 6" xfId="8743" xr:uid="{00000000-0005-0000-0000-000005000000}"/>
    <cellStyle name="Comma 10 3 2 2 2 2 6 2" xfId="23863" xr:uid="{00000000-0005-0000-0000-000005000000}"/>
    <cellStyle name="Comma 10 3 2 2 2 2 6 2 2" xfId="54103" xr:uid="{00000000-0005-0000-0000-000005000000}"/>
    <cellStyle name="Comma 10 3 2 2 2 2 6 3" xfId="38983" xr:uid="{00000000-0005-0000-0000-000005000000}"/>
    <cellStyle name="Comma 10 3 2 2 2 2 7" xfId="10255" xr:uid="{00000000-0005-0000-0000-000005000000}"/>
    <cellStyle name="Comma 10 3 2 2 2 2 7 2" xfId="25375" xr:uid="{00000000-0005-0000-0000-000005000000}"/>
    <cellStyle name="Comma 10 3 2 2 2 2 7 2 2" xfId="55615" xr:uid="{00000000-0005-0000-0000-000005000000}"/>
    <cellStyle name="Comma 10 3 2 2 2 2 7 3" xfId="40495" xr:uid="{00000000-0005-0000-0000-000005000000}"/>
    <cellStyle name="Comma 10 3 2 2 2 2 8" xfId="16303" xr:uid="{00000000-0005-0000-0000-000005000000}"/>
    <cellStyle name="Comma 10 3 2 2 2 2 8 2" xfId="46543" xr:uid="{00000000-0005-0000-0000-000005000000}"/>
    <cellStyle name="Comma 10 3 2 2 2 2 9" xfId="31423" xr:uid="{00000000-0005-0000-0000-000005000000}"/>
    <cellStyle name="Comma 10 3 2 2 2 3" xfId="1939" xr:uid="{00000000-0005-0000-0000-000005000000}"/>
    <cellStyle name="Comma 10 3 2 2 2 3 2" xfId="11011" xr:uid="{00000000-0005-0000-0000-000005000000}"/>
    <cellStyle name="Comma 10 3 2 2 2 3 2 2" xfId="26131" xr:uid="{00000000-0005-0000-0000-000005000000}"/>
    <cellStyle name="Comma 10 3 2 2 2 3 2 2 2" xfId="56371" xr:uid="{00000000-0005-0000-0000-000005000000}"/>
    <cellStyle name="Comma 10 3 2 2 2 3 2 3" xfId="41251" xr:uid="{00000000-0005-0000-0000-000005000000}"/>
    <cellStyle name="Comma 10 3 2 2 2 3 3" xfId="17059" xr:uid="{00000000-0005-0000-0000-000005000000}"/>
    <cellStyle name="Comma 10 3 2 2 2 3 3 2" xfId="47299" xr:uid="{00000000-0005-0000-0000-000005000000}"/>
    <cellStyle name="Comma 10 3 2 2 2 3 4" xfId="32179" xr:uid="{00000000-0005-0000-0000-000005000000}"/>
    <cellStyle name="Comma 10 3 2 2 2 4" xfId="3451" xr:uid="{00000000-0005-0000-0000-000005000000}"/>
    <cellStyle name="Comma 10 3 2 2 2 4 2" xfId="12523" xr:uid="{00000000-0005-0000-0000-000005000000}"/>
    <cellStyle name="Comma 10 3 2 2 2 4 2 2" xfId="27643" xr:uid="{00000000-0005-0000-0000-000005000000}"/>
    <cellStyle name="Comma 10 3 2 2 2 4 2 2 2" xfId="57883" xr:uid="{00000000-0005-0000-0000-000005000000}"/>
    <cellStyle name="Comma 10 3 2 2 2 4 2 3" xfId="42763" xr:uid="{00000000-0005-0000-0000-000005000000}"/>
    <cellStyle name="Comma 10 3 2 2 2 4 3" xfId="18571" xr:uid="{00000000-0005-0000-0000-000005000000}"/>
    <cellStyle name="Comma 10 3 2 2 2 4 3 2" xfId="48811" xr:uid="{00000000-0005-0000-0000-000005000000}"/>
    <cellStyle name="Comma 10 3 2 2 2 4 4" xfId="33691" xr:uid="{00000000-0005-0000-0000-000005000000}"/>
    <cellStyle name="Comma 10 3 2 2 2 5" xfId="4963" xr:uid="{00000000-0005-0000-0000-000005000000}"/>
    <cellStyle name="Comma 10 3 2 2 2 5 2" xfId="14035" xr:uid="{00000000-0005-0000-0000-000005000000}"/>
    <cellStyle name="Comma 10 3 2 2 2 5 2 2" xfId="29155" xr:uid="{00000000-0005-0000-0000-000005000000}"/>
    <cellStyle name="Comma 10 3 2 2 2 5 2 2 2" xfId="59395" xr:uid="{00000000-0005-0000-0000-000005000000}"/>
    <cellStyle name="Comma 10 3 2 2 2 5 2 3" xfId="44275" xr:uid="{00000000-0005-0000-0000-000005000000}"/>
    <cellStyle name="Comma 10 3 2 2 2 5 3" xfId="20083" xr:uid="{00000000-0005-0000-0000-000005000000}"/>
    <cellStyle name="Comma 10 3 2 2 2 5 3 2" xfId="50323" xr:uid="{00000000-0005-0000-0000-000005000000}"/>
    <cellStyle name="Comma 10 3 2 2 2 5 4" xfId="35203" xr:uid="{00000000-0005-0000-0000-000005000000}"/>
    <cellStyle name="Comma 10 3 2 2 2 6" xfId="6475" xr:uid="{00000000-0005-0000-0000-000005000000}"/>
    <cellStyle name="Comma 10 3 2 2 2 6 2" xfId="21595" xr:uid="{00000000-0005-0000-0000-000005000000}"/>
    <cellStyle name="Comma 10 3 2 2 2 6 2 2" xfId="51835" xr:uid="{00000000-0005-0000-0000-000005000000}"/>
    <cellStyle name="Comma 10 3 2 2 2 6 3" xfId="36715" xr:uid="{00000000-0005-0000-0000-000005000000}"/>
    <cellStyle name="Comma 10 3 2 2 2 7" xfId="7987" xr:uid="{00000000-0005-0000-0000-000005000000}"/>
    <cellStyle name="Comma 10 3 2 2 2 7 2" xfId="23107" xr:uid="{00000000-0005-0000-0000-000005000000}"/>
    <cellStyle name="Comma 10 3 2 2 2 7 2 2" xfId="53347" xr:uid="{00000000-0005-0000-0000-000005000000}"/>
    <cellStyle name="Comma 10 3 2 2 2 7 3" xfId="38227" xr:uid="{00000000-0005-0000-0000-000005000000}"/>
    <cellStyle name="Comma 10 3 2 2 2 8" xfId="9499" xr:uid="{00000000-0005-0000-0000-000005000000}"/>
    <cellStyle name="Comma 10 3 2 2 2 8 2" xfId="24619" xr:uid="{00000000-0005-0000-0000-000005000000}"/>
    <cellStyle name="Comma 10 3 2 2 2 8 2 2" xfId="54859" xr:uid="{00000000-0005-0000-0000-000005000000}"/>
    <cellStyle name="Comma 10 3 2 2 2 8 3" xfId="39739" xr:uid="{00000000-0005-0000-0000-000005000000}"/>
    <cellStyle name="Comma 10 3 2 2 2 9" xfId="15547" xr:uid="{00000000-0005-0000-0000-000005000000}"/>
    <cellStyle name="Comma 10 3 2 2 2 9 2" xfId="45787" xr:uid="{00000000-0005-0000-0000-000005000000}"/>
    <cellStyle name="Comma 10 3 2 2 3" xfId="679" xr:uid="{00000000-0005-0000-0000-00000A000000}"/>
    <cellStyle name="Comma 10 3 2 2 3 10" xfId="30919" xr:uid="{00000000-0005-0000-0000-00000A000000}"/>
    <cellStyle name="Comma 10 3 2 2 3 2" xfId="1435" xr:uid="{00000000-0005-0000-0000-00000A000000}"/>
    <cellStyle name="Comma 10 3 2 2 3 2 2" xfId="2947" xr:uid="{00000000-0005-0000-0000-00000A000000}"/>
    <cellStyle name="Comma 10 3 2 2 3 2 2 2" xfId="12019" xr:uid="{00000000-0005-0000-0000-00000A000000}"/>
    <cellStyle name="Comma 10 3 2 2 3 2 2 2 2" xfId="27139" xr:uid="{00000000-0005-0000-0000-00000A000000}"/>
    <cellStyle name="Comma 10 3 2 2 3 2 2 2 2 2" xfId="57379" xr:uid="{00000000-0005-0000-0000-00000A000000}"/>
    <cellStyle name="Comma 10 3 2 2 3 2 2 2 3" xfId="42259" xr:uid="{00000000-0005-0000-0000-00000A000000}"/>
    <cellStyle name="Comma 10 3 2 2 3 2 2 3" xfId="18067" xr:uid="{00000000-0005-0000-0000-00000A000000}"/>
    <cellStyle name="Comma 10 3 2 2 3 2 2 3 2" xfId="48307" xr:uid="{00000000-0005-0000-0000-00000A000000}"/>
    <cellStyle name="Comma 10 3 2 2 3 2 2 4" xfId="33187" xr:uid="{00000000-0005-0000-0000-00000A000000}"/>
    <cellStyle name="Comma 10 3 2 2 3 2 3" xfId="4459" xr:uid="{00000000-0005-0000-0000-00000A000000}"/>
    <cellStyle name="Comma 10 3 2 2 3 2 3 2" xfId="13531" xr:uid="{00000000-0005-0000-0000-00000A000000}"/>
    <cellStyle name="Comma 10 3 2 2 3 2 3 2 2" xfId="28651" xr:uid="{00000000-0005-0000-0000-00000A000000}"/>
    <cellStyle name="Comma 10 3 2 2 3 2 3 2 2 2" xfId="58891" xr:uid="{00000000-0005-0000-0000-00000A000000}"/>
    <cellStyle name="Comma 10 3 2 2 3 2 3 2 3" xfId="43771" xr:uid="{00000000-0005-0000-0000-00000A000000}"/>
    <cellStyle name="Comma 10 3 2 2 3 2 3 3" xfId="19579" xr:uid="{00000000-0005-0000-0000-00000A000000}"/>
    <cellStyle name="Comma 10 3 2 2 3 2 3 3 2" xfId="49819" xr:uid="{00000000-0005-0000-0000-00000A000000}"/>
    <cellStyle name="Comma 10 3 2 2 3 2 3 4" xfId="34699" xr:uid="{00000000-0005-0000-0000-00000A000000}"/>
    <cellStyle name="Comma 10 3 2 2 3 2 4" xfId="5971" xr:uid="{00000000-0005-0000-0000-00000A000000}"/>
    <cellStyle name="Comma 10 3 2 2 3 2 4 2" xfId="15043" xr:uid="{00000000-0005-0000-0000-00000A000000}"/>
    <cellStyle name="Comma 10 3 2 2 3 2 4 2 2" xfId="30163" xr:uid="{00000000-0005-0000-0000-00000A000000}"/>
    <cellStyle name="Comma 10 3 2 2 3 2 4 2 2 2" xfId="60403" xr:uid="{00000000-0005-0000-0000-00000A000000}"/>
    <cellStyle name="Comma 10 3 2 2 3 2 4 2 3" xfId="45283" xr:uid="{00000000-0005-0000-0000-00000A000000}"/>
    <cellStyle name="Comma 10 3 2 2 3 2 4 3" xfId="21091" xr:uid="{00000000-0005-0000-0000-00000A000000}"/>
    <cellStyle name="Comma 10 3 2 2 3 2 4 3 2" xfId="51331" xr:uid="{00000000-0005-0000-0000-00000A000000}"/>
    <cellStyle name="Comma 10 3 2 2 3 2 4 4" xfId="36211" xr:uid="{00000000-0005-0000-0000-00000A000000}"/>
    <cellStyle name="Comma 10 3 2 2 3 2 5" xfId="7483" xr:uid="{00000000-0005-0000-0000-00000A000000}"/>
    <cellStyle name="Comma 10 3 2 2 3 2 5 2" xfId="22603" xr:uid="{00000000-0005-0000-0000-00000A000000}"/>
    <cellStyle name="Comma 10 3 2 2 3 2 5 2 2" xfId="52843" xr:uid="{00000000-0005-0000-0000-00000A000000}"/>
    <cellStyle name="Comma 10 3 2 2 3 2 5 3" xfId="37723" xr:uid="{00000000-0005-0000-0000-00000A000000}"/>
    <cellStyle name="Comma 10 3 2 2 3 2 6" xfId="8995" xr:uid="{00000000-0005-0000-0000-00000A000000}"/>
    <cellStyle name="Comma 10 3 2 2 3 2 6 2" xfId="24115" xr:uid="{00000000-0005-0000-0000-00000A000000}"/>
    <cellStyle name="Comma 10 3 2 2 3 2 6 2 2" xfId="54355" xr:uid="{00000000-0005-0000-0000-00000A000000}"/>
    <cellStyle name="Comma 10 3 2 2 3 2 6 3" xfId="39235" xr:uid="{00000000-0005-0000-0000-00000A000000}"/>
    <cellStyle name="Comma 10 3 2 2 3 2 7" xfId="10507" xr:uid="{00000000-0005-0000-0000-00000A000000}"/>
    <cellStyle name="Comma 10 3 2 2 3 2 7 2" xfId="25627" xr:uid="{00000000-0005-0000-0000-00000A000000}"/>
    <cellStyle name="Comma 10 3 2 2 3 2 7 2 2" xfId="55867" xr:uid="{00000000-0005-0000-0000-00000A000000}"/>
    <cellStyle name="Comma 10 3 2 2 3 2 7 3" xfId="40747" xr:uid="{00000000-0005-0000-0000-00000A000000}"/>
    <cellStyle name="Comma 10 3 2 2 3 2 8" xfId="16555" xr:uid="{00000000-0005-0000-0000-00000A000000}"/>
    <cellStyle name="Comma 10 3 2 2 3 2 8 2" xfId="46795" xr:uid="{00000000-0005-0000-0000-00000A000000}"/>
    <cellStyle name="Comma 10 3 2 2 3 2 9" xfId="31675" xr:uid="{00000000-0005-0000-0000-00000A000000}"/>
    <cellStyle name="Comma 10 3 2 2 3 3" xfId="2191" xr:uid="{00000000-0005-0000-0000-00000A000000}"/>
    <cellStyle name="Comma 10 3 2 2 3 3 2" xfId="11263" xr:uid="{00000000-0005-0000-0000-00000A000000}"/>
    <cellStyle name="Comma 10 3 2 2 3 3 2 2" xfId="26383" xr:uid="{00000000-0005-0000-0000-00000A000000}"/>
    <cellStyle name="Comma 10 3 2 2 3 3 2 2 2" xfId="56623" xr:uid="{00000000-0005-0000-0000-00000A000000}"/>
    <cellStyle name="Comma 10 3 2 2 3 3 2 3" xfId="41503" xr:uid="{00000000-0005-0000-0000-00000A000000}"/>
    <cellStyle name="Comma 10 3 2 2 3 3 3" xfId="17311" xr:uid="{00000000-0005-0000-0000-00000A000000}"/>
    <cellStyle name="Comma 10 3 2 2 3 3 3 2" xfId="47551" xr:uid="{00000000-0005-0000-0000-00000A000000}"/>
    <cellStyle name="Comma 10 3 2 2 3 3 4" xfId="32431" xr:uid="{00000000-0005-0000-0000-00000A000000}"/>
    <cellStyle name="Comma 10 3 2 2 3 4" xfId="3703" xr:uid="{00000000-0005-0000-0000-00000A000000}"/>
    <cellStyle name="Comma 10 3 2 2 3 4 2" xfId="12775" xr:uid="{00000000-0005-0000-0000-00000A000000}"/>
    <cellStyle name="Comma 10 3 2 2 3 4 2 2" xfId="27895" xr:uid="{00000000-0005-0000-0000-00000A000000}"/>
    <cellStyle name="Comma 10 3 2 2 3 4 2 2 2" xfId="58135" xr:uid="{00000000-0005-0000-0000-00000A000000}"/>
    <cellStyle name="Comma 10 3 2 2 3 4 2 3" xfId="43015" xr:uid="{00000000-0005-0000-0000-00000A000000}"/>
    <cellStyle name="Comma 10 3 2 2 3 4 3" xfId="18823" xr:uid="{00000000-0005-0000-0000-00000A000000}"/>
    <cellStyle name="Comma 10 3 2 2 3 4 3 2" xfId="49063" xr:uid="{00000000-0005-0000-0000-00000A000000}"/>
    <cellStyle name="Comma 10 3 2 2 3 4 4" xfId="33943" xr:uid="{00000000-0005-0000-0000-00000A000000}"/>
    <cellStyle name="Comma 10 3 2 2 3 5" xfId="5215" xr:uid="{00000000-0005-0000-0000-00000A000000}"/>
    <cellStyle name="Comma 10 3 2 2 3 5 2" xfId="14287" xr:uid="{00000000-0005-0000-0000-00000A000000}"/>
    <cellStyle name="Comma 10 3 2 2 3 5 2 2" xfId="29407" xr:uid="{00000000-0005-0000-0000-00000A000000}"/>
    <cellStyle name="Comma 10 3 2 2 3 5 2 2 2" xfId="59647" xr:uid="{00000000-0005-0000-0000-00000A000000}"/>
    <cellStyle name="Comma 10 3 2 2 3 5 2 3" xfId="44527" xr:uid="{00000000-0005-0000-0000-00000A000000}"/>
    <cellStyle name="Comma 10 3 2 2 3 5 3" xfId="20335" xr:uid="{00000000-0005-0000-0000-00000A000000}"/>
    <cellStyle name="Comma 10 3 2 2 3 5 3 2" xfId="50575" xr:uid="{00000000-0005-0000-0000-00000A000000}"/>
    <cellStyle name="Comma 10 3 2 2 3 5 4" xfId="35455" xr:uid="{00000000-0005-0000-0000-00000A000000}"/>
    <cellStyle name="Comma 10 3 2 2 3 6" xfId="6727" xr:uid="{00000000-0005-0000-0000-00000A000000}"/>
    <cellStyle name="Comma 10 3 2 2 3 6 2" xfId="21847" xr:uid="{00000000-0005-0000-0000-00000A000000}"/>
    <cellStyle name="Comma 10 3 2 2 3 6 2 2" xfId="52087" xr:uid="{00000000-0005-0000-0000-00000A000000}"/>
    <cellStyle name="Comma 10 3 2 2 3 6 3" xfId="36967" xr:uid="{00000000-0005-0000-0000-00000A000000}"/>
    <cellStyle name="Comma 10 3 2 2 3 7" xfId="8239" xr:uid="{00000000-0005-0000-0000-00000A000000}"/>
    <cellStyle name="Comma 10 3 2 2 3 7 2" xfId="23359" xr:uid="{00000000-0005-0000-0000-00000A000000}"/>
    <cellStyle name="Comma 10 3 2 2 3 7 2 2" xfId="53599" xr:uid="{00000000-0005-0000-0000-00000A000000}"/>
    <cellStyle name="Comma 10 3 2 2 3 7 3" xfId="38479" xr:uid="{00000000-0005-0000-0000-00000A000000}"/>
    <cellStyle name="Comma 10 3 2 2 3 8" xfId="9751" xr:uid="{00000000-0005-0000-0000-00000A000000}"/>
    <cellStyle name="Comma 10 3 2 2 3 8 2" xfId="24871" xr:uid="{00000000-0005-0000-0000-00000A000000}"/>
    <cellStyle name="Comma 10 3 2 2 3 8 2 2" xfId="55111" xr:uid="{00000000-0005-0000-0000-00000A000000}"/>
    <cellStyle name="Comma 10 3 2 2 3 8 3" xfId="39991" xr:uid="{00000000-0005-0000-0000-00000A000000}"/>
    <cellStyle name="Comma 10 3 2 2 3 9" xfId="15799" xr:uid="{00000000-0005-0000-0000-00000A000000}"/>
    <cellStyle name="Comma 10 3 2 2 3 9 2" xfId="46039" xr:uid="{00000000-0005-0000-0000-00000A000000}"/>
    <cellStyle name="Comma 10 3 2 2 4" xfId="931" xr:uid="{00000000-0005-0000-0000-000005000000}"/>
    <cellStyle name="Comma 10 3 2 2 4 2" xfId="2443" xr:uid="{00000000-0005-0000-0000-000005000000}"/>
    <cellStyle name="Comma 10 3 2 2 4 2 2" xfId="11515" xr:uid="{00000000-0005-0000-0000-000005000000}"/>
    <cellStyle name="Comma 10 3 2 2 4 2 2 2" xfId="26635" xr:uid="{00000000-0005-0000-0000-000005000000}"/>
    <cellStyle name="Comma 10 3 2 2 4 2 2 2 2" xfId="56875" xr:uid="{00000000-0005-0000-0000-000005000000}"/>
    <cellStyle name="Comma 10 3 2 2 4 2 2 3" xfId="41755" xr:uid="{00000000-0005-0000-0000-000005000000}"/>
    <cellStyle name="Comma 10 3 2 2 4 2 3" xfId="17563" xr:uid="{00000000-0005-0000-0000-000005000000}"/>
    <cellStyle name="Comma 10 3 2 2 4 2 3 2" xfId="47803" xr:uid="{00000000-0005-0000-0000-000005000000}"/>
    <cellStyle name="Comma 10 3 2 2 4 2 4" xfId="32683" xr:uid="{00000000-0005-0000-0000-000005000000}"/>
    <cellStyle name="Comma 10 3 2 2 4 3" xfId="3955" xr:uid="{00000000-0005-0000-0000-000005000000}"/>
    <cellStyle name="Comma 10 3 2 2 4 3 2" xfId="13027" xr:uid="{00000000-0005-0000-0000-000005000000}"/>
    <cellStyle name="Comma 10 3 2 2 4 3 2 2" xfId="28147" xr:uid="{00000000-0005-0000-0000-000005000000}"/>
    <cellStyle name="Comma 10 3 2 2 4 3 2 2 2" xfId="58387" xr:uid="{00000000-0005-0000-0000-000005000000}"/>
    <cellStyle name="Comma 10 3 2 2 4 3 2 3" xfId="43267" xr:uid="{00000000-0005-0000-0000-000005000000}"/>
    <cellStyle name="Comma 10 3 2 2 4 3 3" xfId="19075" xr:uid="{00000000-0005-0000-0000-000005000000}"/>
    <cellStyle name="Comma 10 3 2 2 4 3 3 2" xfId="49315" xr:uid="{00000000-0005-0000-0000-000005000000}"/>
    <cellStyle name="Comma 10 3 2 2 4 3 4" xfId="34195" xr:uid="{00000000-0005-0000-0000-000005000000}"/>
    <cellStyle name="Comma 10 3 2 2 4 4" xfId="5467" xr:uid="{00000000-0005-0000-0000-000005000000}"/>
    <cellStyle name="Comma 10 3 2 2 4 4 2" xfId="14539" xr:uid="{00000000-0005-0000-0000-000005000000}"/>
    <cellStyle name="Comma 10 3 2 2 4 4 2 2" xfId="29659" xr:uid="{00000000-0005-0000-0000-000005000000}"/>
    <cellStyle name="Comma 10 3 2 2 4 4 2 2 2" xfId="59899" xr:uid="{00000000-0005-0000-0000-000005000000}"/>
    <cellStyle name="Comma 10 3 2 2 4 4 2 3" xfId="44779" xr:uid="{00000000-0005-0000-0000-000005000000}"/>
    <cellStyle name="Comma 10 3 2 2 4 4 3" xfId="20587" xr:uid="{00000000-0005-0000-0000-000005000000}"/>
    <cellStyle name="Comma 10 3 2 2 4 4 3 2" xfId="50827" xr:uid="{00000000-0005-0000-0000-000005000000}"/>
    <cellStyle name="Comma 10 3 2 2 4 4 4" xfId="35707" xr:uid="{00000000-0005-0000-0000-000005000000}"/>
    <cellStyle name="Comma 10 3 2 2 4 5" xfId="6979" xr:uid="{00000000-0005-0000-0000-000005000000}"/>
    <cellStyle name="Comma 10 3 2 2 4 5 2" xfId="22099" xr:uid="{00000000-0005-0000-0000-000005000000}"/>
    <cellStyle name="Comma 10 3 2 2 4 5 2 2" xfId="52339" xr:uid="{00000000-0005-0000-0000-000005000000}"/>
    <cellStyle name="Comma 10 3 2 2 4 5 3" xfId="37219" xr:uid="{00000000-0005-0000-0000-000005000000}"/>
    <cellStyle name="Comma 10 3 2 2 4 6" xfId="8491" xr:uid="{00000000-0005-0000-0000-000005000000}"/>
    <cellStyle name="Comma 10 3 2 2 4 6 2" xfId="23611" xr:uid="{00000000-0005-0000-0000-000005000000}"/>
    <cellStyle name="Comma 10 3 2 2 4 6 2 2" xfId="53851" xr:uid="{00000000-0005-0000-0000-000005000000}"/>
    <cellStyle name="Comma 10 3 2 2 4 6 3" xfId="38731" xr:uid="{00000000-0005-0000-0000-000005000000}"/>
    <cellStyle name="Comma 10 3 2 2 4 7" xfId="10003" xr:uid="{00000000-0005-0000-0000-000005000000}"/>
    <cellStyle name="Comma 10 3 2 2 4 7 2" xfId="25123" xr:uid="{00000000-0005-0000-0000-000005000000}"/>
    <cellStyle name="Comma 10 3 2 2 4 7 2 2" xfId="55363" xr:uid="{00000000-0005-0000-0000-000005000000}"/>
    <cellStyle name="Comma 10 3 2 2 4 7 3" xfId="40243" xr:uid="{00000000-0005-0000-0000-000005000000}"/>
    <cellStyle name="Comma 10 3 2 2 4 8" xfId="16051" xr:uid="{00000000-0005-0000-0000-000005000000}"/>
    <cellStyle name="Comma 10 3 2 2 4 8 2" xfId="46291" xr:uid="{00000000-0005-0000-0000-000005000000}"/>
    <cellStyle name="Comma 10 3 2 2 4 9" xfId="31171" xr:uid="{00000000-0005-0000-0000-000005000000}"/>
    <cellStyle name="Comma 10 3 2 2 5" xfId="1687" xr:uid="{00000000-0005-0000-0000-000005000000}"/>
    <cellStyle name="Comma 10 3 2 2 5 2" xfId="10759" xr:uid="{00000000-0005-0000-0000-000005000000}"/>
    <cellStyle name="Comma 10 3 2 2 5 2 2" xfId="25879" xr:uid="{00000000-0005-0000-0000-000005000000}"/>
    <cellStyle name="Comma 10 3 2 2 5 2 2 2" xfId="56119" xr:uid="{00000000-0005-0000-0000-000005000000}"/>
    <cellStyle name="Comma 10 3 2 2 5 2 3" xfId="40999" xr:uid="{00000000-0005-0000-0000-000005000000}"/>
    <cellStyle name="Comma 10 3 2 2 5 3" xfId="16807" xr:uid="{00000000-0005-0000-0000-000005000000}"/>
    <cellStyle name="Comma 10 3 2 2 5 3 2" xfId="47047" xr:uid="{00000000-0005-0000-0000-000005000000}"/>
    <cellStyle name="Comma 10 3 2 2 5 4" xfId="31927" xr:uid="{00000000-0005-0000-0000-000005000000}"/>
    <cellStyle name="Comma 10 3 2 2 6" xfId="3199" xr:uid="{00000000-0005-0000-0000-000005000000}"/>
    <cellStyle name="Comma 10 3 2 2 6 2" xfId="12271" xr:uid="{00000000-0005-0000-0000-000005000000}"/>
    <cellStyle name="Comma 10 3 2 2 6 2 2" xfId="27391" xr:uid="{00000000-0005-0000-0000-000005000000}"/>
    <cellStyle name="Comma 10 3 2 2 6 2 2 2" xfId="57631" xr:uid="{00000000-0005-0000-0000-000005000000}"/>
    <cellStyle name="Comma 10 3 2 2 6 2 3" xfId="42511" xr:uid="{00000000-0005-0000-0000-000005000000}"/>
    <cellStyle name="Comma 10 3 2 2 6 3" xfId="18319" xr:uid="{00000000-0005-0000-0000-000005000000}"/>
    <cellStyle name="Comma 10 3 2 2 6 3 2" xfId="48559" xr:uid="{00000000-0005-0000-0000-000005000000}"/>
    <cellStyle name="Comma 10 3 2 2 6 4" xfId="33439" xr:uid="{00000000-0005-0000-0000-000005000000}"/>
    <cellStyle name="Comma 10 3 2 2 7" xfId="4711" xr:uid="{00000000-0005-0000-0000-000005000000}"/>
    <cellStyle name="Comma 10 3 2 2 7 2" xfId="13783" xr:uid="{00000000-0005-0000-0000-000005000000}"/>
    <cellStyle name="Comma 10 3 2 2 7 2 2" xfId="28903" xr:uid="{00000000-0005-0000-0000-000005000000}"/>
    <cellStyle name="Comma 10 3 2 2 7 2 2 2" xfId="59143" xr:uid="{00000000-0005-0000-0000-000005000000}"/>
    <cellStyle name="Comma 10 3 2 2 7 2 3" xfId="44023" xr:uid="{00000000-0005-0000-0000-000005000000}"/>
    <cellStyle name="Comma 10 3 2 2 7 3" xfId="19831" xr:uid="{00000000-0005-0000-0000-000005000000}"/>
    <cellStyle name="Comma 10 3 2 2 7 3 2" xfId="50071" xr:uid="{00000000-0005-0000-0000-000005000000}"/>
    <cellStyle name="Comma 10 3 2 2 7 4" xfId="34951" xr:uid="{00000000-0005-0000-0000-000005000000}"/>
    <cellStyle name="Comma 10 3 2 2 8" xfId="6223" xr:uid="{00000000-0005-0000-0000-000005000000}"/>
    <cellStyle name="Comma 10 3 2 2 8 2" xfId="21343" xr:uid="{00000000-0005-0000-0000-000005000000}"/>
    <cellStyle name="Comma 10 3 2 2 8 2 2" xfId="51583" xr:uid="{00000000-0005-0000-0000-000005000000}"/>
    <cellStyle name="Comma 10 3 2 2 8 3" xfId="36463" xr:uid="{00000000-0005-0000-0000-000005000000}"/>
    <cellStyle name="Comma 10 3 2 2 9" xfId="7735" xr:uid="{00000000-0005-0000-0000-000005000000}"/>
    <cellStyle name="Comma 10 3 2 2 9 2" xfId="22855" xr:uid="{00000000-0005-0000-0000-000005000000}"/>
    <cellStyle name="Comma 10 3 2 2 9 2 2" xfId="53095" xr:uid="{00000000-0005-0000-0000-000005000000}"/>
    <cellStyle name="Comma 10 3 2 2 9 3" xfId="37975" xr:uid="{00000000-0005-0000-0000-000005000000}"/>
    <cellStyle name="Comma 10 3 2 3" xfId="259" xr:uid="{00000000-0005-0000-0000-000005000000}"/>
    <cellStyle name="Comma 10 3 2 3 10" xfId="9331" xr:uid="{00000000-0005-0000-0000-000005000000}"/>
    <cellStyle name="Comma 10 3 2 3 10 2" xfId="24451" xr:uid="{00000000-0005-0000-0000-000005000000}"/>
    <cellStyle name="Comma 10 3 2 3 10 2 2" xfId="54691" xr:uid="{00000000-0005-0000-0000-000005000000}"/>
    <cellStyle name="Comma 10 3 2 3 10 3" xfId="39571" xr:uid="{00000000-0005-0000-0000-000005000000}"/>
    <cellStyle name="Comma 10 3 2 3 11" xfId="15379" xr:uid="{00000000-0005-0000-0000-000005000000}"/>
    <cellStyle name="Comma 10 3 2 3 11 2" xfId="45619" xr:uid="{00000000-0005-0000-0000-000005000000}"/>
    <cellStyle name="Comma 10 3 2 3 12" xfId="30499" xr:uid="{00000000-0005-0000-0000-000005000000}"/>
    <cellStyle name="Comma 10 3 2 3 2" xfId="511" xr:uid="{00000000-0005-0000-0000-000005000000}"/>
    <cellStyle name="Comma 10 3 2 3 2 10" xfId="30751" xr:uid="{00000000-0005-0000-0000-000005000000}"/>
    <cellStyle name="Comma 10 3 2 3 2 2" xfId="1267" xr:uid="{00000000-0005-0000-0000-000005000000}"/>
    <cellStyle name="Comma 10 3 2 3 2 2 2" xfId="2779" xr:uid="{00000000-0005-0000-0000-000005000000}"/>
    <cellStyle name="Comma 10 3 2 3 2 2 2 2" xfId="11851" xr:uid="{00000000-0005-0000-0000-000005000000}"/>
    <cellStyle name="Comma 10 3 2 3 2 2 2 2 2" xfId="26971" xr:uid="{00000000-0005-0000-0000-000005000000}"/>
    <cellStyle name="Comma 10 3 2 3 2 2 2 2 2 2" xfId="57211" xr:uid="{00000000-0005-0000-0000-000005000000}"/>
    <cellStyle name="Comma 10 3 2 3 2 2 2 2 3" xfId="42091" xr:uid="{00000000-0005-0000-0000-000005000000}"/>
    <cellStyle name="Comma 10 3 2 3 2 2 2 3" xfId="17899" xr:uid="{00000000-0005-0000-0000-000005000000}"/>
    <cellStyle name="Comma 10 3 2 3 2 2 2 3 2" xfId="48139" xr:uid="{00000000-0005-0000-0000-000005000000}"/>
    <cellStyle name="Comma 10 3 2 3 2 2 2 4" xfId="33019" xr:uid="{00000000-0005-0000-0000-000005000000}"/>
    <cellStyle name="Comma 10 3 2 3 2 2 3" xfId="4291" xr:uid="{00000000-0005-0000-0000-000005000000}"/>
    <cellStyle name="Comma 10 3 2 3 2 2 3 2" xfId="13363" xr:uid="{00000000-0005-0000-0000-000005000000}"/>
    <cellStyle name="Comma 10 3 2 3 2 2 3 2 2" xfId="28483" xr:uid="{00000000-0005-0000-0000-000005000000}"/>
    <cellStyle name="Comma 10 3 2 3 2 2 3 2 2 2" xfId="58723" xr:uid="{00000000-0005-0000-0000-000005000000}"/>
    <cellStyle name="Comma 10 3 2 3 2 2 3 2 3" xfId="43603" xr:uid="{00000000-0005-0000-0000-000005000000}"/>
    <cellStyle name="Comma 10 3 2 3 2 2 3 3" xfId="19411" xr:uid="{00000000-0005-0000-0000-000005000000}"/>
    <cellStyle name="Comma 10 3 2 3 2 2 3 3 2" xfId="49651" xr:uid="{00000000-0005-0000-0000-000005000000}"/>
    <cellStyle name="Comma 10 3 2 3 2 2 3 4" xfId="34531" xr:uid="{00000000-0005-0000-0000-000005000000}"/>
    <cellStyle name="Comma 10 3 2 3 2 2 4" xfId="5803" xr:uid="{00000000-0005-0000-0000-000005000000}"/>
    <cellStyle name="Comma 10 3 2 3 2 2 4 2" xfId="14875" xr:uid="{00000000-0005-0000-0000-000005000000}"/>
    <cellStyle name="Comma 10 3 2 3 2 2 4 2 2" xfId="29995" xr:uid="{00000000-0005-0000-0000-000005000000}"/>
    <cellStyle name="Comma 10 3 2 3 2 2 4 2 2 2" xfId="60235" xr:uid="{00000000-0005-0000-0000-000005000000}"/>
    <cellStyle name="Comma 10 3 2 3 2 2 4 2 3" xfId="45115" xr:uid="{00000000-0005-0000-0000-000005000000}"/>
    <cellStyle name="Comma 10 3 2 3 2 2 4 3" xfId="20923" xr:uid="{00000000-0005-0000-0000-000005000000}"/>
    <cellStyle name="Comma 10 3 2 3 2 2 4 3 2" xfId="51163" xr:uid="{00000000-0005-0000-0000-000005000000}"/>
    <cellStyle name="Comma 10 3 2 3 2 2 4 4" xfId="36043" xr:uid="{00000000-0005-0000-0000-000005000000}"/>
    <cellStyle name="Comma 10 3 2 3 2 2 5" xfId="7315" xr:uid="{00000000-0005-0000-0000-000005000000}"/>
    <cellStyle name="Comma 10 3 2 3 2 2 5 2" xfId="22435" xr:uid="{00000000-0005-0000-0000-000005000000}"/>
    <cellStyle name="Comma 10 3 2 3 2 2 5 2 2" xfId="52675" xr:uid="{00000000-0005-0000-0000-000005000000}"/>
    <cellStyle name="Comma 10 3 2 3 2 2 5 3" xfId="37555" xr:uid="{00000000-0005-0000-0000-000005000000}"/>
    <cellStyle name="Comma 10 3 2 3 2 2 6" xfId="8827" xr:uid="{00000000-0005-0000-0000-000005000000}"/>
    <cellStyle name="Comma 10 3 2 3 2 2 6 2" xfId="23947" xr:uid="{00000000-0005-0000-0000-000005000000}"/>
    <cellStyle name="Comma 10 3 2 3 2 2 6 2 2" xfId="54187" xr:uid="{00000000-0005-0000-0000-000005000000}"/>
    <cellStyle name="Comma 10 3 2 3 2 2 6 3" xfId="39067" xr:uid="{00000000-0005-0000-0000-000005000000}"/>
    <cellStyle name="Comma 10 3 2 3 2 2 7" xfId="10339" xr:uid="{00000000-0005-0000-0000-000005000000}"/>
    <cellStyle name="Comma 10 3 2 3 2 2 7 2" xfId="25459" xr:uid="{00000000-0005-0000-0000-000005000000}"/>
    <cellStyle name="Comma 10 3 2 3 2 2 7 2 2" xfId="55699" xr:uid="{00000000-0005-0000-0000-000005000000}"/>
    <cellStyle name="Comma 10 3 2 3 2 2 7 3" xfId="40579" xr:uid="{00000000-0005-0000-0000-000005000000}"/>
    <cellStyle name="Comma 10 3 2 3 2 2 8" xfId="16387" xr:uid="{00000000-0005-0000-0000-000005000000}"/>
    <cellStyle name="Comma 10 3 2 3 2 2 8 2" xfId="46627" xr:uid="{00000000-0005-0000-0000-000005000000}"/>
    <cellStyle name="Comma 10 3 2 3 2 2 9" xfId="31507" xr:uid="{00000000-0005-0000-0000-000005000000}"/>
    <cellStyle name="Comma 10 3 2 3 2 3" xfId="2023" xr:uid="{00000000-0005-0000-0000-000005000000}"/>
    <cellStyle name="Comma 10 3 2 3 2 3 2" xfId="11095" xr:uid="{00000000-0005-0000-0000-000005000000}"/>
    <cellStyle name="Comma 10 3 2 3 2 3 2 2" xfId="26215" xr:uid="{00000000-0005-0000-0000-000005000000}"/>
    <cellStyle name="Comma 10 3 2 3 2 3 2 2 2" xfId="56455" xr:uid="{00000000-0005-0000-0000-000005000000}"/>
    <cellStyle name="Comma 10 3 2 3 2 3 2 3" xfId="41335" xr:uid="{00000000-0005-0000-0000-000005000000}"/>
    <cellStyle name="Comma 10 3 2 3 2 3 3" xfId="17143" xr:uid="{00000000-0005-0000-0000-000005000000}"/>
    <cellStyle name="Comma 10 3 2 3 2 3 3 2" xfId="47383" xr:uid="{00000000-0005-0000-0000-000005000000}"/>
    <cellStyle name="Comma 10 3 2 3 2 3 4" xfId="32263" xr:uid="{00000000-0005-0000-0000-000005000000}"/>
    <cellStyle name="Comma 10 3 2 3 2 4" xfId="3535" xr:uid="{00000000-0005-0000-0000-000005000000}"/>
    <cellStyle name="Comma 10 3 2 3 2 4 2" xfId="12607" xr:uid="{00000000-0005-0000-0000-000005000000}"/>
    <cellStyle name="Comma 10 3 2 3 2 4 2 2" xfId="27727" xr:uid="{00000000-0005-0000-0000-000005000000}"/>
    <cellStyle name="Comma 10 3 2 3 2 4 2 2 2" xfId="57967" xr:uid="{00000000-0005-0000-0000-000005000000}"/>
    <cellStyle name="Comma 10 3 2 3 2 4 2 3" xfId="42847" xr:uid="{00000000-0005-0000-0000-000005000000}"/>
    <cellStyle name="Comma 10 3 2 3 2 4 3" xfId="18655" xr:uid="{00000000-0005-0000-0000-000005000000}"/>
    <cellStyle name="Comma 10 3 2 3 2 4 3 2" xfId="48895" xr:uid="{00000000-0005-0000-0000-000005000000}"/>
    <cellStyle name="Comma 10 3 2 3 2 4 4" xfId="33775" xr:uid="{00000000-0005-0000-0000-000005000000}"/>
    <cellStyle name="Comma 10 3 2 3 2 5" xfId="5047" xr:uid="{00000000-0005-0000-0000-000005000000}"/>
    <cellStyle name="Comma 10 3 2 3 2 5 2" xfId="14119" xr:uid="{00000000-0005-0000-0000-000005000000}"/>
    <cellStyle name="Comma 10 3 2 3 2 5 2 2" xfId="29239" xr:uid="{00000000-0005-0000-0000-000005000000}"/>
    <cellStyle name="Comma 10 3 2 3 2 5 2 2 2" xfId="59479" xr:uid="{00000000-0005-0000-0000-000005000000}"/>
    <cellStyle name="Comma 10 3 2 3 2 5 2 3" xfId="44359" xr:uid="{00000000-0005-0000-0000-000005000000}"/>
    <cellStyle name="Comma 10 3 2 3 2 5 3" xfId="20167" xr:uid="{00000000-0005-0000-0000-000005000000}"/>
    <cellStyle name="Comma 10 3 2 3 2 5 3 2" xfId="50407" xr:uid="{00000000-0005-0000-0000-000005000000}"/>
    <cellStyle name="Comma 10 3 2 3 2 5 4" xfId="35287" xr:uid="{00000000-0005-0000-0000-000005000000}"/>
    <cellStyle name="Comma 10 3 2 3 2 6" xfId="6559" xr:uid="{00000000-0005-0000-0000-000005000000}"/>
    <cellStyle name="Comma 10 3 2 3 2 6 2" xfId="21679" xr:uid="{00000000-0005-0000-0000-000005000000}"/>
    <cellStyle name="Comma 10 3 2 3 2 6 2 2" xfId="51919" xr:uid="{00000000-0005-0000-0000-000005000000}"/>
    <cellStyle name="Comma 10 3 2 3 2 6 3" xfId="36799" xr:uid="{00000000-0005-0000-0000-000005000000}"/>
    <cellStyle name="Comma 10 3 2 3 2 7" xfId="8071" xr:uid="{00000000-0005-0000-0000-000005000000}"/>
    <cellStyle name="Comma 10 3 2 3 2 7 2" xfId="23191" xr:uid="{00000000-0005-0000-0000-000005000000}"/>
    <cellStyle name="Comma 10 3 2 3 2 7 2 2" xfId="53431" xr:uid="{00000000-0005-0000-0000-000005000000}"/>
    <cellStyle name="Comma 10 3 2 3 2 7 3" xfId="38311" xr:uid="{00000000-0005-0000-0000-000005000000}"/>
    <cellStyle name="Comma 10 3 2 3 2 8" xfId="9583" xr:uid="{00000000-0005-0000-0000-000005000000}"/>
    <cellStyle name="Comma 10 3 2 3 2 8 2" xfId="24703" xr:uid="{00000000-0005-0000-0000-000005000000}"/>
    <cellStyle name="Comma 10 3 2 3 2 8 2 2" xfId="54943" xr:uid="{00000000-0005-0000-0000-000005000000}"/>
    <cellStyle name="Comma 10 3 2 3 2 8 3" xfId="39823" xr:uid="{00000000-0005-0000-0000-000005000000}"/>
    <cellStyle name="Comma 10 3 2 3 2 9" xfId="15631" xr:uid="{00000000-0005-0000-0000-000005000000}"/>
    <cellStyle name="Comma 10 3 2 3 2 9 2" xfId="45871" xr:uid="{00000000-0005-0000-0000-000005000000}"/>
    <cellStyle name="Comma 10 3 2 3 3" xfId="763" xr:uid="{00000000-0005-0000-0000-00000B000000}"/>
    <cellStyle name="Comma 10 3 2 3 3 10" xfId="31003" xr:uid="{00000000-0005-0000-0000-00000B000000}"/>
    <cellStyle name="Comma 10 3 2 3 3 2" xfId="1519" xr:uid="{00000000-0005-0000-0000-00000B000000}"/>
    <cellStyle name="Comma 10 3 2 3 3 2 2" xfId="3031" xr:uid="{00000000-0005-0000-0000-00000B000000}"/>
    <cellStyle name="Comma 10 3 2 3 3 2 2 2" xfId="12103" xr:uid="{00000000-0005-0000-0000-00000B000000}"/>
    <cellStyle name="Comma 10 3 2 3 3 2 2 2 2" xfId="27223" xr:uid="{00000000-0005-0000-0000-00000B000000}"/>
    <cellStyle name="Comma 10 3 2 3 3 2 2 2 2 2" xfId="57463" xr:uid="{00000000-0005-0000-0000-00000B000000}"/>
    <cellStyle name="Comma 10 3 2 3 3 2 2 2 3" xfId="42343" xr:uid="{00000000-0005-0000-0000-00000B000000}"/>
    <cellStyle name="Comma 10 3 2 3 3 2 2 3" xfId="18151" xr:uid="{00000000-0005-0000-0000-00000B000000}"/>
    <cellStyle name="Comma 10 3 2 3 3 2 2 3 2" xfId="48391" xr:uid="{00000000-0005-0000-0000-00000B000000}"/>
    <cellStyle name="Comma 10 3 2 3 3 2 2 4" xfId="33271" xr:uid="{00000000-0005-0000-0000-00000B000000}"/>
    <cellStyle name="Comma 10 3 2 3 3 2 3" xfId="4543" xr:uid="{00000000-0005-0000-0000-00000B000000}"/>
    <cellStyle name="Comma 10 3 2 3 3 2 3 2" xfId="13615" xr:uid="{00000000-0005-0000-0000-00000B000000}"/>
    <cellStyle name="Comma 10 3 2 3 3 2 3 2 2" xfId="28735" xr:uid="{00000000-0005-0000-0000-00000B000000}"/>
    <cellStyle name="Comma 10 3 2 3 3 2 3 2 2 2" xfId="58975" xr:uid="{00000000-0005-0000-0000-00000B000000}"/>
    <cellStyle name="Comma 10 3 2 3 3 2 3 2 3" xfId="43855" xr:uid="{00000000-0005-0000-0000-00000B000000}"/>
    <cellStyle name="Comma 10 3 2 3 3 2 3 3" xfId="19663" xr:uid="{00000000-0005-0000-0000-00000B000000}"/>
    <cellStyle name="Comma 10 3 2 3 3 2 3 3 2" xfId="49903" xr:uid="{00000000-0005-0000-0000-00000B000000}"/>
    <cellStyle name="Comma 10 3 2 3 3 2 3 4" xfId="34783" xr:uid="{00000000-0005-0000-0000-00000B000000}"/>
    <cellStyle name="Comma 10 3 2 3 3 2 4" xfId="6055" xr:uid="{00000000-0005-0000-0000-00000B000000}"/>
    <cellStyle name="Comma 10 3 2 3 3 2 4 2" xfId="15127" xr:uid="{00000000-0005-0000-0000-00000B000000}"/>
    <cellStyle name="Comma 10 3 2 3 3 2 4 2 2" xfId="30247" xr:uid="{00000000-0005-0000-0000-00000B000000}"/>
    <cellStyle name="Comma 10 3 2 3 3 2 4 2 2 2" xfId="60487" xr:uid="{00000000-0005-0000-0000-00000B000000}"/>
    <cellStyle name="Comma 10 3 2 3 3 2 4 2 3" xfId="45367" xr:uid="{00000000-0005-0000-0000-00000B000000}"/>
    <cellStyle name="Comma 10 3 2 3 3 2 4 3" xfId="21175" xr:uid="{00000000-0005-0000-0000-00000B000000}"/>
    <cellStyle name="Comma 10 3 2 3 3 2 4 3 2" xfId="51415" xr:uid="{00000000-0005-0000-0000-00000B000000}"/>
    <cellStyle name="Comma 10 3 2 3 3 2 4 4" xfId="36295" xr:uid="{00000000-0005-0000-0000-00000B000000}"/>
    <cellStyle name="Comma 10 3 2 3 3 2 5" xfId="7567" xr:uid="{00000000-0005-0000-0000-00000B000000}"/>
    <cellStyle name="Comma 10 3 2 3 3 2 5 2" xfId="22687" xr:uid="{00000000-0005-0000-0000-00000B000000}"/>
    <cellStyle name="Comma 10 3 2 3 3 2 5 2 2" xfId="52927" xr:uid="{00000000-0005-0000-0000-00000B000000}"/>
    <cellStyle name="Comma 10 3 2 3 3 2 5 3" xfId="37807" xr:uid="{00000000-0005-0000-0000-00000B000000}"/>
    <cellStyle name="Comma 10 3 2 3 3 2 6" xfId="9079" xr:uid="{00000000-0005-0000-0000-00000B000000}"/>
    <cellStyle name="Comma 10 3 2 3 3 2 6 2" xfId="24199" xr:uid="{00000000-0005-0000-0000-00000B000000}"/>
    <cellStyle name="Comma 10 3 2 3 3 2 6 2 2" xfId="54439" xr:uid="{00000000-0005-0000-0000-00000B000000}"/>
    <cellStyle name="Comma 10 3 2 3 3 2 6 3" xfId="39319" xr:uid="{00000000-0005-0000-0000-00000B000000}"/>
    <cellStyle name="Comma 10 3 2 3 3 2 7" xfId="10591" xr:uid="{00000000-0005-0000-0000-00000B000000}"/>
    <cellStyle name="Comma 10 3 2 3 3 2 7 2" xfId="25711" xr:uid="{00000000-0005-0000-0000-00000B000000}"/>
    <cellStyle name="Comma 10 3 2 3 3 2 7 2 2" xfId="55951" xr:uid="{00000000-0005-0000-0000-00000B000000}"/>
    <cellStyle name="Comma 10 3 2 3 3 2 7 3" xfId="40831" xr:uid="{00000000-0005-0000-0000-00000B000000}"/>
    <cellStyle name="Comma 10 3 2 3 3 2 8" xfId="16639" xr:uid="{00000000-0005-0000-0000-00000B000000}"/>
    <cellStyle name="Comma 10 3 2 3 3 2 8 2" xfId="46879" xr:uid="{00000000-0005-0000-0000-00000B000000}"/>
    <cellStyle name="Comma 10 3 2 3 3 2 9" xfId="31759" xr:uid="{00000000-0005-0000-0000-00000B000000}"/>
    <cellStyle name="Comma 10 3 2 3 3 3" xfId="2275" xr:uid="{00000000-0005-0000-0000-00000B000000}"/>
    <cellStyle name="Comma 10 3 2 3 3 3 2" xfId="11347" xr:uid="{00000000-0005-0000-0000-00000B000000}"/>
    <cellStyle name="Comma 10 3 2 3 3 3 2 2" xfId="26467" xr:uid="{00000000-0005-0000-0000-00000B000000}"/>
    <cellStyle name="Comma 10 3 2 3 3 3 2 2 2" xfId="56707" xr:uid="{00000000-0005-0000-0000-00000B000000}"/>
    <cellStyle name="Comma 10 3 2 3 3 3 2 3" xfId="41587" xr:uid="{00000000-0005-0000-0000-00000B000000}"/>
    <cellStyle name="Comma 10 3 2 3 3 3 3" xfId="17395" xr:uid="{00000000-0005-0000-0000-00000B000000}"/>
    <cellStyle name="Comma 10 3 2 3 3 3 3 2" xfId="47635" xr:uid="{00000000-0005-0000-0000-00000B000000}"/>
    <cellStyle name="Comma 10 3 2 3 3 3 4" xfId="32515" xr:uid="{00000000-0005-0000-0000-00000B000000}"/>
    <cellStyle name="Comma 10 3 2 3 3 4" xfId="3787" xr:uid="{00000000-0005-0000-0000-00000B000000}"/>
    <cellStyle name="Comma 10 3 2 3 3 4 2" xfId="12859" xr:uid="{00000000-0005-0000-0000-00000B000000}"/>
    <cellStyle name="Comma 10 3 2 3 3 4 2 2" xfId="27979" xr:uid="{00000000-0005-0000-0000-00000B000000}"/>
    <cellStyle name="Comma 10 3 2 3 3 4 2 2 2" xfId="58219" xr:uid="{00000000-0005-0000-0000-00000B000000}"/>
    <cellStyle name="Comma 10 3 2 3 3 4 2 3" xfId="43099" xr:uid="{00000000-0005-0000-0000-00000B000000}"/>
    <cellStyle name="Comma 10 3 2 3 3 4 3" xfId="18907" xr:uid="{00000000-0005-0000-0000-00000B000000}"/>
    <cellStyle name="Comma 10 3 2 3 3 4 3 2" xfId="49147" xr:uid="{00000000-0005-0000-0000-00000B000000}"/>
    <cellStyle name="Comma 10 3 2 3 3 4 4" xfId="34027" xr:uid="{00000000-0005-0000-0000-00000B000000}"/>
    <cellStyle name="Comma 10 3 2 3 3 5" xfId="5299" xr:uid="{00000000-0005-0000-0000-00000B000000}"/>
    <cellStyle name="Comma 10 3 2 3 3 5 2" xfId="14371" xr:uid="{00000000-0005-0000-0000-00000B000000}"/>
    <cellStyle name="Comma 10 3 2 3 3 5 2 2" xfId="29491" xr:uid="{00000000-0005-0000-0000-00000B000000}"/>
    <cellStyle name="Comma 10 3 2 3 3 5 2 2 2" xfId="59731" xr:uid="{00000000-0005-0000-0000-00000B000000}"/>
    <cellStyle name="Comma 10 3 2 3 3 5 2 3" xfId="44611" xr:uid="{00000000-0005-0000-0000-00000B000000}"/>
    <cellStyle name="Comma 10 3 2 3 3 5 3" xfId="20419" xr:uid="{00000000-0005-0000-0000-00000B000000}"/>
    <cellStyle name="Comma 10 3 2 3 3 5 3 2" xfId="50659" xr:uid="{00000000-0005-0000-0000-00000B000000}"/>
    <cellStyle name="Comma 10 3 2 3 3 5 4" xfId="35539" xr:uid="{00000000-0005-0000-0000-00000B000000}"/>
    <cellStyle name="Comma 10 3 2 3 3 6" xfId="6811" xr:uid="{00000000-0005-0000-0000-00000B000000}"/>
    <cellStyle name="Comma 10 3 2 3 3 6 2" xfId="21931" xr:uid="{00000000-0005-0000-0000-00000B000000}"/>
    <cellStyle name="Comma 10 3 2 3 3 6 2 2" xfId="52171" xr:uid="{00000000-0005-0000-0000-00000B000000}"/>
    <cellStyle name="Comma 10 3 2 3 3 6 3" xfId="37051" xr:uid="{00000000-0005-0000-0000-00000B000000}"/>
    <cellStyle name="Comma 10 3 2 3 3 7" xfId="8323" xr:uid="{00000000-0005-0000-0000-00000B000000}"/>
    <cellStyle name="Comma 10 3 2 3 3 7 2" xfId="23443" xr:uid="{00000000-0005-0000-0000-00000B000000}"/>
    <cellStyle name="Comma 10 3 2 3 3 7 2 2" xfId="53683" xr:uid="{00000000-0005-0000-0000-00000B000000}"/>
    <cellStyle name="Comma 10 3 2 3 3 7 3" xfId="38563" xr:uid="{00000000-0005-0000-0000-00000B000000}"/>
    <cellStyle name="Comma 10 3 2 3 3 8" xfId="9835" xr:uid="{00000000-0005-0000-0000-00000B000000}"/>
    <cellStyle name="Comma 10 3 2 3 3 8 2" xfId="24955" xr:uid="{00000000-0005-0000-0000-00000B000000}"/>
    <cellStyle name="Comma 10 3 2 3 3 8 2 2" xfId="55195" xr:uid="{00000000-0005-0000-0000-00000B000000}"/>
    <cellStyle name="Comma 10 3 2 3 3 8 3" xfId="40075" xr:uid="{00000000-0005-0000-0000-00000B000000}"/>
    <cellStyle name="Comma 10 3 2 3 3 9" xfId="15883" xr:uid="{00000000-0005-0000-0000-00000B000000}"/>
    <cellStyle name="Comma 10 3 2 3 3 9 2" xfId="46123" xr:uid="{00000000-0005-0000-0000-00000B000000}"/>
    <cellStyle name="Comma 10 3 2 3 4" xfId="1015" xr:uid="{00000000-0005-0000-0000-000005000000}"/>
    <cellStyle name="Comma 10 3 2 3 4 2" xfId="2527" xr:uid="{00000000-0005-0000-0000-000005000000}"/>
    <cellStyle name="Comma 10 3 2 3 4 2 2" xfId="11599" xr:uid="{00000000-0005-0000-0000-000005000000}"/>
    <cellStyle name="Comma 10 3 2 3 4 2 2 2" xfId="26719" xr:uid="{00000000-0005-0000-0000-000005000000}"/>
    <cellStyle name="Comma 10 3 2 3 4 2 2 2 2" xfId="56959" xr:uid="{00000000-0005-0000-0000-000005000000}"/>
    <cellStyle name="Comma 10 3 2 3 4 2 2 3" xfId="41839" xr:uid="{00000000-0005-0000-0000-000005000000}"/>
    <cellStyle name="Comma 10 3 2 3 4 2 3" xfId="17647" xr:uid="{00000000-0005-0000-0000-000005000000}"/>
    <cellStyle name="Comma 10 3 2 3 4 2 3 2" xfId="47887" xr:uid="{00000000-0005-0000-0000-000005000000}"/>
    <cellStyle name="Comma 10 3 2 3 4 2 4" xfId="32767" xr:uid="{00000000-0005-0000-0000-000005000000}"/>
    <cellStyle name="Comma 10 3 2 3 4 3" xfId="4039" xr:uid="{00000000-0005-0000-0000-000005000000}"/>
    <cellStyle name="Comma 10 3 2 3 4 3 2" xfId="13111" xr:uid="{00000000-0005-0000-0000-000005000000}"/>
    <cellStyle name="Comma 10 3 2 3 4 3 2 2" xfId="28231" xr:uid="{00000000-0005-0000-0000-000005000000}"/>
    <cellStyle name="Comma 10 3 2 3 4 3 2 2 2" xfId="58471" xr:uid="{00000000-0005-0000-0000-000005000000}"/>
    <cellStyle name="Comma 10 3 2 3 4 3 2 3" xfId="43351" xr:uid="{00000000-0005-0000-0000-000005000000}"/>
    <cellStyle name="Comma 10 3 2 3 4 3 3" xfId="19159" xr:uid="{00000000-0005-0000-0000-000005000000}"/>
    <cellStyle name="Comma 10 3 2 3 4 3 3 2" xfId="49399" xr:uid="{00000000-0005-0000-0000-000005000000}"/>
    <cellStyle name="Comma 10 3 2 3 4 3 4" xfId="34279" xr:uid="{00000000-0005-0000-0000-000005000000}"/>
    <cellStyle name="Comma 10 3 2 3 4 4" xfId="5551" xr:uid="{00000000-0005-0000-0000-000005000000}"/>
    <cellStyle name="Comma 10 3 2 3 4 4 2" xfId="14623" xr:uid="{00000000-0005-0000-0000-000005000000}"/>
    <cellStyle name="Comma 10 3 2 3 4 4 2 2" xfId="29743" xr:uid="{00000000-0005-0000-0000-000005000000}"/>
    <cellStyle name="Comma 10 3 2 3 4 4 2 2 2" xfId="59983" xr:uid="{00000000-0005-0000-0000-000005000000}"/>
    <cellStyle name="Comma 10 3 2 3 4 4 2 3" xfId="44863" xr:uid="{00000000-0005-0000-0000-000005000000}"/>
    <cellStyle name="Comma 10 3 2 3 4 4 3" xfId="20671" xr:uid="{00000000-0005-0000-0000-000005000000}"/>
    <cellStyle name="Comma 10 3 2 3 4 4 3 2" xfId="50911" xr:uid="{00000000-0005-0000-0000-000005000000}"/>
    <cellStyle name="Comma 10 3 2 3 4 4 4" xfId="35791" xr:uid="{00000000-0005-0000-0000-000005000000}"/>
    <cellStyle name="Comma 10 3 2 3 4 5" xfId="7063" xr:uid="{00000000-0005-0000-0000-000005000000}"/>
    <cellStyle name="Comma 10 3 2 3 4 5 2" xfId="22183" xr:uid="{00000000-0005-0000-0000-000005000000}"/>
    <cellStyle name="Comma 10 3 2 3 4 5 2 2" xfId="52423" xr:uid="{00000000-0005-0000-0000-000005000000}"/>
    <cellStyle name="Comma 10 3 2 3 4 5 3" xfId="37303" xr:uid="{00000000-0005-0000-0000-000005000000}"/>
    <cellStyle name="Comma 10 3 2 3 4 6" xfId="8575" xr:uid="{00000000-0005-0000-0000-000005000000}"/>
    <cellStyle name="Comma 10 3 2 3 4 6 2" xfId="23695" xr:uid="{00000000-0005-0000-0000-000005000000}"/>
    <cellStyle name="Comma 10 3 2 3 4 6 2 2" xfId="53935" xr:uid="{00000000-0005-0000-0000-000005000000}"/>
    <cellStyle name="Comma 10 3 2 3 4 6 3" xfId="38815" xr:uid="{00000000-0005-0000-0000-000005000000}"/>
    <cellStyle name="Comma 10 3 2 3 4 7" xfId="10087" xr:uid="{00000000-0005-0000-0000-000005000000}"/>
    <cellStyle name="Comma 10 3 2 3 4 7 2" xfId="25207" xr:uid="{00000000-0005-0000-0000-000005000000}"/>
    <cellStyle name="Comma 10 3 2 3 4 7 2 2" xfId="55447" xr:uid="{00000000-0005-0000-0000-000005000000}"/>
    <cellStyle name="Comma 10 3 2 3 4 7 3" xfId="40327" xr:uid="{00000000-0005-0000-0000-000005000000}"/>
    <cellStyle name="Comma 10 3 2 3 4 8" xfId="16135" xr:uid="{00000000-0005-0000-0000-000005000000}"/>
    <cellStyle name="Comma 10 3 2 3 4 8 2" xfId="46375" xr:uid="{00000000-0005-0000-0000-000005000000}"/>
    <cellStyle name="Comma 10 3 2 3 4 9" xfId="31255" xr:uid="{00000000-0005-0000-0000-000005000000}"/>
    <cellStyle name="Comma 10 3 2 3 5" xfId="1771" xr:uid="{00000000-0005-0000-0000-000005000000}"/>
    <cellStyle name="Comma 10 3 2 3 5 2" xfId="10843" xr:uid="{00000000-0005-0000-0000-000005000000}"/>
    <cellStyle name="Comma 10 3 2 3 5 2 2" xfId="25963" xr:uid="{00000000-0005-0000-0000-000005000000}"/>
    <cellStyle name="Comma 10 3 2 3 5 2 2 2" xfId="56203" xr:uid="{00000000-0005-0000-0000-000005000000}"/>
    <cellStyle name="Comma 10 3 2 3 5 2 3" xfId="41083" xr:uid="{00000000-0005-0000-0000-000005000000}"/>
    <cellStyle name="Comma 10 3 2 3 5 3" xfId="16891" xr:uid="{00000000-0005-0000-0000-000005000000}"/>
    <cellStyle name="Comma 10 3 2 3 5 3 2" xfId="47131" xr:uid="{00000000-0005-0000-0000-000005000000}"/>
    <cellStyle name="Comma 10 3 2 3 5 4" xfId="32011" xr:uid="{00000000-0005-0000-0000-000005000000}"/>
    <cellStyle name="Comma 10 3 2 3 6" xfId="3283" xr:uid="{00000000-0005-0000-0000-000005000000}"/>
    <cellStyle name="Comma 10 3 2 3 6 2" xfId="12355" xr:uid="{00000000-0005-0000-0000-000005000000}"/>
    <cellStyle name="Comma 10 3 2 3 6 2 2" xfId="27475" xr:uid="{00000000-0005-0000-0000-000005000000}"/>
    <cellStyle name="Comma 10 3 2 3 6 2 2 2" xfId="57715" xr:uid="{00000000-0005-0000-0000-000005000000}"/>
    <cellStyle name="Comma 10 3 2 3 6 2 3" xfId="42595" xr:uid="{00000000-0005-0000-0000-000005000000}"/>
    <cellStyle name="Comma 10 3 2 3 6 3" xfId="18403" xr:uid="{00000000-0005-0000-0000-000005000000}"/>
    <cellStyle name="Comma 10 3 2 3 6 3 2" xfId="48643" xr:uid="{00000000-0005-0000-0000-000005000000}"/>
    <cellStyle name="Comma 10 3 2 3 6 4" xfId="33523" xr:uid="{00000000-0005-0000-0000-000005000000}"/>
    <cellStyle name="Comma 10 3 2 3 7" xfId="4795" xr:uid="{00000000-0005-0000-0000-000005000000}"/>
    <cellStyle name="Comma 10 3 2 3 7 2" xfId="13867" xr:uid="{00000000-0005-0000-0000-000005000000}"/>
    <cellStyle name="Comma 10 3 2 3 7 2 2" xfId="28987" xr:uid="{00000000-0005-0000-0000-000005000000}"/>
    <cellStyle name="Comma 10 3 2 3 7 2 2 2" xfId="59227" xr:uid="{00000000-0005-0000-0000-000005000000}"/>
    <cellStyle name="Comma 10 3 2 3 7 2 3" xfId="44107" xr:uid="{00000000-0005-0000-0000-000005000000}"/>
    <cellStyle name="Comma 10 3 2 3 7 3" xfId="19915" xr:uid="{00000000-0005-0000-0000-000005000000}"/>
    <cellStyle name="Comma 10 3 2 3 7 3 2" xfId="50155" xr:uid="{00000000-0005-0000-0000-000005000000}"/>
    <cellStyle name="Comma 10 3 2 3 7 4" xfId="35035" xr:uid="{00000000-0005-0000-0000-000005000000}"/>
    <cellStyle name="Comma 10 3 2 3 8" xfId="6307" xr:uid="{00000000-0005-0000-0000-000005000000}"/>
    <cellStyle name="Comma 10 3 2 3 8 2" xfId="21427" xr:uid="{00000000-0005-0000-0000-000005000000}"/>
    <cellStyle name="Comma 10 3 2 3 8 2 2" xfId="51667" xr:uid="{00000000-0005-0000-0000-000005000000}"/>
    <cellStyle name="Comma 10 3 2 3 8 3" xfId="36547" xr:uid="{00000000-0005-0000-0000-000005000000}"/>
    <cellStyle name="Comma 10 3 2 3 9" xfId="7819" xr:uid="{00000000-0005-0000-0000-000005000000}"/>
    <cellStyle name="Comma 10 3 2 3 9 2" xfId="22939" xr:uid="{00000000-0005-0000-0000-000005000000}"/>
    <cellStyle name="Comma 10 3 2 3 9 2 2" xfId="53179" xr:uid="{00000000-0005-0000-0000-000005000000}"/>
    <cellStyle name="Comma 10 3 2 3 9 3" xfId="38059" xr:uid="{00000000-0005-0000-0000-000005000000}"/>
    <cellStyle name="Comma 10 3 2 4" xfId="343" xr:uid="{00000000-0005-0000-0000-000003000000}"/>
    <cellStyle name="Comma 10 3 2 4 10" xfId="30583" xr:uid="{00000000-0005-0000-0000-000003000000}"/>
    <cellStyle name="Comma 10 3 2 4 2" xfId="1099" xr:uid="{00000000-0005-0000-0000-000003000000}"/>
    <cellStyle name="Comma 10 3 2 4 2 2" xfId="2611" xr:uid="{00000000-0005-0000-0000-000003000000}"/>
    <cellStyle name="Comma 10 3 2 4 2 2 2" xfId="11683" xr:uid="{00000000-0005-0000-0000-000003000000}"/>
    <cellStyle name="Comma 10 3 2 4 2 2 2 2" xfId="26803" xr:uid="{00000000-0005-0000-0000-000003000000}"/>
    <cellStyle name="Comma 10 3 2 4 2 2 2 2 2" xfId="57043" xr:uid="{00000000-0005-0000-0000-000003000000}"/>
    <cellStyle name="Comma 10 3 2 4 2 2 2 3" xfId="41923" xr:uid="{00000000-0005-0000-0000-000003000000}"/>
    <cellStyle name="Comma 10 3 2 4 2 2 3" xfId="17731" xr:uid="{00000000-0005-0000-0000-000003000000}"/>
    <cellStyle name="Comma 10 3 2 4 2 2 3 2" xfId="47971" xr:uid="{00000000-0005-0000-0000-000003000000}"/>
    <cellStyle name="Comma 10 3 2 4 2 2 4" xfId="32851" xr:uid="{00000000-0005-0000-0000-000003000000}"/>
    <cellStyle name="Comma 10 3 2 4 2 3" xfId="4123" xr:uid="{00000000-0005-0000-0000-000003000000}"/>
    <cellStyle name="Comma 10 3 2 4 2 3 2" xfId="13195" xr:uid="{00000000-0005-0000-0000-000003000000}"/>
    <cellStyle name="Comma 10 3 2 4 2 3 2 2" xfId="28315" xr:uid="{00000000-0005-0000-0000-000003000000}"/>
    <cellStyle name="Comma 10 3 2 4 2 3 2 2 2" xfId="58555" xr:uid="{00000000-0005-0000-0000-000003000000}"/>
    <cellStyle name="Comma 10 3 2 4 2 3 2 3" xfId="43435" xr:uid="{00000000-0005-0000-0000-000003000000}"/>
    <cellStyle name="Comma 10 3 2 4 2 3 3" xfId="19243" xr:uid="{00000000-0005-0000-0000-000003000000}"/>
    <cellStyle name="Comma 10 3 2 4 2 3 3 2" xfId="49483" xr:uid="{00000000-0005-0000-0000-000003000000}"/>
    <cellStyle name="Comma 10 3 2 4 2 3 4" xfId="34363" xr:uid="{00000000-0005-0000-0000-000003000000}"/>
    <cellStyle name="Comma 10 3 2 4 2 4" xfId="5635" xr:uid="{00000000-0005-0000-0000-000003000000}"/>
    <cellStyle name="Comma 10 3 2 4 2 4 2" xfId="14707" xr:uid="{00000000-0005-0000-0000-000003000000}"/>
    <cellStyle name="Comma 10 3 2 4 2 4 2 2" xfId="29827" xr:uid="{00000000-0005-0000-0000-000003000000}"/>
    <cellStyle name="Comma 10 3 2 4 2 4 2 2 2" xfId="60067" xr:uid="{00000000-0005-0000-0000-000003000000}"/>
    <cellStyle name="Comma 10 3 2 4 2 4 2 3" xfId="44947" xr:uid="{00000000-0005-0000-0000-000003000000}"/>
    <cellStyle name="Comma 10 3 2 4 2 4 3" xfId="20755" xr:uid="{00000000-0005-0000-0000-000003000000}"/>
    <cellStyle name="Comma 10 3 2 4 2 4 3 2" xfId="50995" xr:uid="{00000000-0005-0000-0000-000003000000}"/>
    <cellStyle name="Comma 10 3 2 4 2 4 4" xfId="35875" xr:uid="{00000000-0005-0000-0000-000003000000}"/>
    <cellStyle name="Comma 10 3 2 4 2 5" xfId="7147" xr:uid="{00000000-0005-0000-0000-000003000000}"/>
    <cellStyle name="Comma 10 3 2 4 2 5 2" xfId="22267" xr:uid="{00000000-0005-0000-0000-000003000000}"/>
    <cellStyle name="Comma 10 3 2 4 2 5 2 2" xfId="52507" xr:uid="{00000000-0005-0000-0000-000003000000}"/>
    <cellStyle name="Comma 10 3 2 4 2 5 3" xfId="37387" xr:uid="{00000000-0005-0000-0000-000003000000}"/>
    <cellStyle name="Comma 10 3 2 4 2 6" xfId="8659" xr:uid="{00000000-0005-0000-0000-000003000000}"/>
    <cellStyle name="Comma 10 3 2 4 2 6 2" xfId="23779" xr:uid="{00000000-0005-0000-0000-000003000000}"/>
    <cellStyle name="Comma 10 3 2 4 2 6 2 2" xfId="54019" xr:uid="{00000000-0005-0000-0000-000003000000}"/>
    <cellStyle name="Comma 10 3 2 4 2 6 3" xfId="38899" xr:uid="{00000000-0005-0000-0000-000003000000}"/>
    <cellStyle name="Comma 10 3 2 4 2 7" xfId="10171" xr:uid="{00000000-0005-0000-0000-000003000000}"/>
    <cellStyle name="Comma 10 3 2 4 2 7 2" xfId="25291" xr:uid="{00000000-0005-0000-0000-000003000000}"/>
    <cellStyle name="Comma 10 3 2 4 2 7 2 2" xfId="55531" xr:uid="{00000000-0005-0000-0000-000003000000}"/>
    <cellStyle name="Comma 10 3 2 4 2 7 3" xfId="40411" xr:uid="{00000000-0005-0000-0000-000003000000}"/>
    <cellStyle name="Comma 10 3 2 4 2 8" xfId="16219" xr:uid="{00000000-0005-0000-0000-000003000000}"/>
    <cellStyle name="Comma 10 3 2 4 2 8 2" xfId="46459" xr:uid="{00000000-0005-0000-0000-000003000000}"/>
    <cellStyle name="Comma 10 3 2 4 2 9" xfId="31339" xr:uid="{00000000-0005-0000-0000-000003000000}"/>
    <cellStyle name="Comma 10 3 2 4 3" xfId="1855" xr:uid="{00000000-0005-0000-0000-000003000000}"/>
    <cellStyle name="Comma 10 3 2 4 3 2" xfId="10927" xr:uid="{00000000-0005-0000-0000-000003000000}"/>
    <cellStyle name="Comma 10 3 2 4 3 2 2" xfId="26047" xr:uid="{00000000-0005-0000-0000-000003000000}"/>
    <cellStyle name="Comma 10 3 2 4 3 2 2 2" xfId="56287" xr:uid="{00000000-0005-0000-0000-000003000000}"/>
    <cellStyle name="Comma 10 3 2 4 3 2 3" xfId="41167" xr:uid="{00000000-0005-0000-0000-000003000000}"/>
    <cellStyle name="Comma 10 3 2 4 3 3" xfId="16975" xr:uid="{00000000-0005-0000-0000-000003000000}"/>
    <cellStyle name="Comma 10 3 2 4 3 3 2" xfId="47215" xr:uid="{00000000-0005-0000-0000-000003000000}"/>
    <cellStyle name="Comma 10 3 2 4 3 4" xfId="32095" xr:uid="{00000000-0005-0000-0000-000003000000}"/>
    <cellStyle name="Comma 10 3 2 4 4" xfId="3367" xr:uid="{00000000-0005-0000-0000-000003000000}"/>
    <cellStyle name="Comma 10 3 2 4 4 2" xfId="12439" xr:uid="{00000000-0005-0000-0000-000003000000}"/>
    <cellStyle name="Comma 10 3 2 4 4 2 2" xfId="27559" xr:uid="{00000000-0005-0000-0000-000003000000}"/>
    <cellStyle name="Comma 10 3 2 4 4 2 2 2" xfId="57799" xr:uid="{00000000-0005-0000-0000-000003000000}"/>
    <cellStyle name="Comma 10 3 2 4 4 2 3" xfId="42679" xr:uid="{00000000-0005-0000-0000-000003000000}"/>
    <cellStyle name="Comma 10 3 2 4 4 3" xfId="18487" xr:uid="{00000000-0005-0000-0000-000003000000}"/>
    <cellStyle name="Comma 10 3 2 4 4 3 2" xfId="48727" xr:uid="{00000000-0005-0000-0000-000003000000}"/>
    <cellStyle name="Comma 10 3 2 4 4 4" xfId="33607" xr:uid="{00000000-0005-0000-0000-000003000000}"/>
    <cellStyle name="Comma 10 3 2 4 5" xfId="4879" xr:uid="{00000000-0005-0000-0000-000003000000}"/>
    <cellStyle name="Comma 10 3 2 4 5 2" xfId="13951" xr:uid="{00000000-0005-0000-0000-000003000000}"/>
    <cellStyle name="Comma 10 3 2 4 5 2 2" xfId="29071" xr:uid="{00000000-0005-0000-0000-000003000000}"/>
    <cellStyle name="Comma 10 3 2 4 5 2 2 2" xfId="59311" xr:uid="{00000000-0005-0000-0000-000003000000}"/>
    <cellStyle name="Comma 10 3 2 4 5 2 3" xfId="44191" xr:uid="{00000000-0005-0000-0000-000003000000}"/>
    <cellStyle name="Comma 10 3 2 4 5 3" xfId="19999" xr:uid="{00000000-0005-0000-0000-000003000000}"/>
    <cellStyle name="Comma 10 3 2 4 5 3 2" xfId="50239" xr:uid="{00000000-0005-0000-0000-000003000000}"/>
    <cellStyle name="Comma 10 3 2 4 5 4" xfId="35119" xr:uid="{00000000-0005-0000-0000-000003000000}"/>
    <cellStyle name="Comma 10 3 2 4 6" xfId="6391" xr:uid="{00000000-0005-0000-0000-000003000000}"/>
    <cellStyle name="Comma 10 3 2 4 6 2" xfId="21511" xr:uid="{00000000-0005-0000-0000-000003000000}"/>
    <cellStyle name="Comma 10 3 2 4 6 2 2" xfId="51751" xr:uid="{00000000-0005-0000-0000-000003000000}"/>
    <cellStyle name="Comma 10 3 2 4 6 3" xfId="36631" xr:uid="{00000000-0005-0000-0000-000003000000}"/>
    <cellStyle name="Comma 10 3 2 4 7" xfId="7903" xr:uid="{00000000-0005-0000-0000-000003000000}"/>
    <cellStyle name="Comma 10 3 2 4 7 2" xfId="23023" xr:uid="{00000000-0005-0000-0000-000003000000}"/>
    <cellStyle name="Comma 10 3 2 4 7 2 2" xfId="53263" xr:uid="{00000000-0005-0000-0000-000003000000}"/>
    <cellStyle name="Comma 10 3 2 4 7 3" xfId="38143" xr:uid="{00000000-0005-0000-0000-000003000000}"/>
    <cellStyle name="Comma 10 3 2 4 8" xfId="9415" xr:uid="{00000000-0005-0000-0000-000003000000}"/>
    <cellStyle name="Comma 10 3 2 4 8 2" xfId="24535" xr:uid="{00000000-0005-0000-0000-000003000000}"/>
    <cellStyle name="Comma 10 3 2 4 8 2 2" xfId="54775" xr:uid="{00000000-0005-0000-0000-000003000000}"/>
    <cellStyle name="Comma 10 3 2 4 8 3" xfId="39655" xr:uid="{00000000-0005-0000-0000-000003000000}"/>
    <cellStyle name="Comma 10 3 2 4 9" xfId="15463" xr:uid="{00000000-0005-0000-0000-000003000000}"/>
    <cellStyle name="Comma 10 3 2 4 9 2" xfId="45703" xr:uid="{00000000-0005-0000-0000-000003000000}"/>
    <cellStyle name="Comma 10 3 2 5" xfId="595" xr:uid="{00000000-0005-0000-0000-000009000000}"/>
    <cellStyle name="Comma 10 3 2 5 10" xfId="30835" xr:uid="{00000000-0005-0000-0000-000009000000}"/>
    <cellStyle name="Comma 10 3 2 5 2" xfId="1351" xr:uid="{00000000-0005-0000-0000-000009000000}"/>
    <cellStyle name="Comma 10 3 2 5 2 2" xfId="2863" xr:uid="{00000000-0005-0000-0000-000009000000}"/>
    <cellStyle name="Comma 10 3 2 5 2 2 2" xfId="11935" xr:uid="{00000000-0005-0000-0000-000009000000}"/>
    <cellStyle name="Comma 10 3 2 5 2 2 2 2" xfId="27055" xr:uid="{00000000-0005-0000-0000-000009000000}"/>
    <cellStyle name="Comma 10 3 2 5 2 2 2 2 2" xfId="57295" xr:uid="{00000000-0005-0000-0000-000009000000}"/>
    <cellStyle name="Comma 10 3 2 5 2 2 2 3" xfId="42175" xr:uid="{00000000-0005-0000-0000-000009000000}"/>
    <cellStyle name="Comma 10 3 2 5 2 2 3" xfId="17983" xr:uid="{00000000-0005-0000-0000-000009000000}"/>
    <cellStyle name="Comma 10 3 2 5 2 2 3 2" xfId="48223" xr:uid="{00000000-0005-0000-0000-000009000000}"/>
    <cellStyle name="Comma 10 3 2 5 2 2 4" xfId="33103" xr:uid="{00000000-0005-0000-0000-000009000000}"/>
    <cellStyle name="Comma 10 3 2 5 2 3" xfId="4375" xr:uid="{00000000-0005-0000-0000-000009000000}"/>
    <cellStyle name="Comma 10 3 2 5 2 3 2" xfId="13447" xr:uid="{00000000-0005-0000-0000-000009000000}"/>
    <cellStyle name="Comma 10 3 2 5 2 3 2 2" xfId="28567" xr:uid="{00000000-0005-0000-0000-000009000000}"/>
    <cellStyle name="Comma 10 3 2 5 2 3 2 2 2" xfId="58807" xr:uid="{00000000-0005-0000-0000-000009000000}"/>
    <cellStyle name="Comma 10 3 2 5 2 3 2 3" xfId="43687" xr:uid="{00000000-0005-0000-0000-000009000000}"/>
    <cellStyle name="Comma 10 3 2 5 2 3 3" xfId="19495" xr:uid="{00000000-0005-0000-0000-000009000000}"/>
    <cellStyle name="Comma 10 3 2 5 2 3 3 2" xfId="49735" xr:uid="{00000000-0005-0000-0000-000009000000}"/>
    <cellStyle name="Comma 10 3 2 5 2 3 4" xfId="34615" xr:uid="{00000000-0005-0000-0000-000009000000}"/>
    <cellStyle name="Comma 10 3 2 5 2 4" xfId="5887" xr:uid="{00000000-0005-0000-0000-000009000000}"/>
    <cellStyle name="Comma 10 3 2 5 2 4 2" xfId="14959" xr:uid="{00000000-0005-0000-0000-000009000000}"/>
    <cellStyle name="Comma 10 3 2 5 2 4 2 2" xfId="30079" xr:uid="{00000000-0005-0000-0000-000009000000}"/>
    <cellStyle name="Comma 10 3 2 5 2 4 2 2 2" xfId="60319" xr:uid="{00000000-0005-0000-0000-000009000000}"/>
    <cellStyle name="Comma 10 3 2 5 2 4 2 3" xfId="45199" xr:uid="{00000000-0005-0000-0000-000009000000}"/>
    <cellStyle name="Comma 10 3 2 5 2 4 3" xfId="21007" xr:uid="{00000000-0005-0000-0000-000009000000}"/>
    <cellStyle name="Comma 10 3 2 5 2 4 3 2" xfId="51247" xr:uid="{00000000-0005-0000-0000-000009000000}"/>
    <cellStyle name="Comma 10 3 2 5 2 4 4" xfId="36127" xr:uid="{00000000-0005-0000-0000-000009000000}"/>
    <cellStyle name="Comma 10 3 2 5 2 5" xfId="7399" xr:uid="{00000000-0005-0000-0000-000009000000}"/>
    <cellStyle name="Comma 10 3 2 5 2 5 2" xfId="22519" xr:uid="{00000000-0005-0000-0000-000009000000}"/>
    <cellStyle name="Comma 10 3 2 5 2 5 2 2" xfId="52759" xr:uid="{00000000-0005-0000-0000-000009000000}"/>
    <cellStyle name="Comma 10 3 2 5 2 5 3" xfId="37639" xr:uid="{00000000-0005-0000-0000-000009000000}"/>
    <cellStyle name="Comma 10 3 2 5 2 6" xfId="8911" xr:uid="{00000000-0005-0000-0000-000009000000}"/>
    <cellStyle name="Comma 10 3 2 5 2 6 2" xfId="24031" xr:uid="{00000000-0005-0000-0000-000009000000}"/>
    <cellStyle name="Comma 10 3 2 5 2 6 2 2" xfId="54271" xr:uid="{00000000-0005-0000-0000-000009000000}"/>
    <cellStyle name="Comma 10 3 2 5 2 6 3" xfId="39151" xr:uid="{00000000-0005-0000-0000-000009000000}"/>
    <cellStyle name="Comma 10 3 2 5 2 7" xfId="10423" xr:uid="{00000000-0005-0000-0000-000009000000}"/>
    <cellStyle name="Comma 10 3 2 5 2 7 2" xfId="25543" xr:uid="{00000000-0005-0000-0000-000009000000}"/>
    <cellStyle name="Comma 10 3 2 5 2 7 2 2" xfId="55783" xr:uid="{00000000-0005-0000-0000-000009000000}"/>
    <cellStyle name="Comma 10 3 2 5 2 7 3" xfId="40663" xr:uid="{00000000-0005-0000-0000-000009000000}"/>
    <cellStyle name="Comma 10 3 2 5 2 8" xfId="16471" xr:uid="{00000000-0005-0000-0000-000009000000}"/>
    <cellStyle name="Comma 10 3 2 5 2 8 2" xfId="46711" xr:uid="{00000000-0005-0000-0000-000009000000}"/>
    <cellStyle name="Comma 10 3 2 5 2 9" xfId="31591" xr:uid="{00000000-0005-0000-0000-000009000000}"/>
    <cellStyle name="Comma 10 3 2 5 3" xfId="2107" xr:uid="{00000000-0005-0000-0000-000009000000}"/>
    <cellStyle name="Comma 10 3 2 5 3 2" xfId="11179" xr:uid="{00000000-0005-0000-0000-000009000000}"/>
    <cellStyle name="Comma 10 3 2 5 3 2 2" xfId="26299" xr:uid="{00000000-0005-0000-0000-000009000000}"/>
    <cellStyle name="Comma 10 3 2 5 3 2 2 2" xfId="56539" xr:uid="{00000000-0005-0000-0000-000009000000}"/>
    <cellStyle name="Comma 10 3 2 5 3 2 3" xfId="41419" xr:uid="{00000000-0005-0000-0000-000009000000}"/>
    <cellStyle name="Comma 10 3 2 5 3 3" xfId="17227" xr:uid="{00000000-0005-0000-0000-000009000000}"/>
    <cellStyle name="Comma 10 3 2 5 3 3 2" xfId="47467" xr:uid="{00000000-0005-0000-0000-000009000000}"/>
    <cellStyle name="Comma 10 3 2 5 3 4" xfId="32347" xr:uid="{00000000-0005-0000-0000-000009000000}"/>
    <cellStyle name="Comma 10 3 2 5 4" xfId="3619" xr:uid="{00000000-0005-0000-0000-000009000000}"/>
    <cellStyle name="Comma 10 3 2 5 4 2" xfId="12691" xr:uid="{00000000-0005-0000-0000-000009000000}"/>
    <cellStyle name="Comma 10 3 2 5 4 2 2" xfId="27811" xr:uid="{00000000-0005-0000-0000-000009000000}"/>
    <cellStyle name="Comma 10 3 2 5 4 2 2 2" xfId="58051" xr:uid="{00000000-0005-0000-0000-000009000000}"/>
    <cellStyle name="Comma 10 3 2 5 4 2 3" xfId="42931" xr:uid="{00000000-0005-0000-0000-000009000000}"/>
    <cellStyle name="Comma 10 3 2 5 4 3" xfId="18739" xr:uid="{00000000-0005-0000-0000-000009000000}"/>
    <cellStyle name="Comma 10 3 2 5 4 3 2" xfId="48979" xr:uid="{00000000-0005-0000-0000-000009000000}"/>
    <cellStyle name="Comma 10 3 2 5 4 4" xfId="33859" xr:uid="{00000000-0005-0000-0000-000009000000}"/>
    <cellStyle name="Comma 10 3 2 5 5" xfId="5131" xr:uid="{00000000-0005-0000-0000-000009000000}"/>
    <cellStyle name="Comma 10 3 2 5 5 2" xfId="14203" xr:uid="{00000000-0005-0000-0000-000009000000}"/>
    <cellStyle name="Comma 10 3 2 5 5 2 2" xfId="29323" xr:uid="{00000000-0005-0000-0000-000009000000}"/>
    <cellStyle name="Comma 10 3 2 5 5 2 2 2" xfId="59563" xr:uid="{00000000-0005-0000-0000-000009000000}"/>
    <cellStyle name="Comma 10 3 2 5 5 2 3" xfId="44443" xr:uid="{00000000-0005-0000-0000-000009000000}"/>
    <cellStyle name="Comma 10 3 2 5 5 3" xfId="20251" xr:uid="{00000000-0005-0000-0000-000009000000}"/>
    <cellStyle name="Comma 10 3 2 5 5 3 2" xfId="50491" xr:uid="{00000000-0005-0000-0000-000009000000}"/>
    <cellStyle name="Comma 10 3 2 5 5 4" xfId="35371" xr:uid="{00000000-0005-0000-0000-000009000000}"/>
    <cellStyle name="Comma 10 3 2 5 6" xfId="6643" xr:uid="{00000000-0005-0000-0000-000009000000}"/>
    <cellStyle name="Comma 10 3 2 5 6 2" xfId="21763" xr:uid="{00000000-0005-0000-0000-000009000000}"/>
    <cellStyle name="Comma 10 3 2 5 6 2 2" xfId="52003" xr:uid="{00000000-0005-0000-0000-000009000000}"/>
    <cellStyle name="Comma 10 3 2 5 6 3" xfId="36883" xr:uid="{00000000-0005-0000-0000-000009000000}"/>
    <cellStyle name="Comma 10 3 2 5 7" xfId="8155" xr:uid="{00000000-0005-0000-0000-000009000000}"/>
    <cellStyle name="Comma 10 3 2 5 7 2" xfId="23275" xr:uid="{00000000-0005-0000-0000-000009000000}"/>
    <cellStyle name="Comma 10 3 2 5 7 2 2" xfId="53515" xr:uid="{00000000-0005-0000-0000-000009000000}"/>
    <cellStyle name="Comma 10 3 2 5 7 3" xfId="38395" xr:uid="{00000000-0005-0000-0000-000009000000}"/>
    <cellStyle name="Comma 10 3 2 5 8" xfId="9667" xr:uid="{00000000-0005-0000-0000-000009000000}"/>
    <cellStyle name="Comma 10 3 2 5 8 2" xfId="24787" xr:uid="{00000000-0005-0000-0000-000009000000}"/>
    <cellStyle name="Comma 10 3 2 5 8 2 2" xfId="55027" xr:uid="{00000000-0005-0000-0000-000009000000}"/>
    <cellStyle name="Comma 10 3 2 5 8 3" xfId="39907" xr:uid="{00000000-0005-0000-0000-000009000000}"/>
    <cellStyle name="Comma 10 3 2 5 9" xfId="15715" xr:uid="{00000000-0005-0000-0000-000009000000}"/>
    <cellStyle name="Comma 10 3 2 5 9 2" xfId="45955" xr:uid="{00000000-0005-0000-0000-000009000000}"/>
    <cellStyle name="Comma 10 3 2 6" xfId="847" xr:uid="{00000000-0005-0000-0000-000003000000}"/>
    <cellStyle name="Comma 10 3 2 6 2" xfId="2359" xr:uid="{00000000-0005-0000-0000-000003000000}"/>
    <cellStyle name="Comma 10 3 2 6 2 2" xfId="11431" xr:uid="{00000000-0005-0000-0000-000003000000}"/>
    <cellStyle name="Comma 10 3 2 6 2 2 2" xfId="26551" xr:uid="{00000000-0005-0000-0000-000003000000}"/>
    <cellStyle name="Comma 10 3 2 6 2 2 2 2" xfId="56791" xr:uid="{00000000-0005-0000-0000-000003000000}"/>
    <cellStyle name="Comma 10 3 2 6 2 2 3" xfId="41671" xr:uid="{00000000-0005-0000-0000-000003000000}"/>
    <cellStyle name="Comma 10 3 2 6 2 3" xfId="17479" xr:uid="{00000000-0005-0000-0000-000003000000}"/>
    <cellStyle name="Comma 10 3 2 6 2 3 2" xfId="47719" xr:uid="{00000000-0005-0000-0000-000003000000}"/>
    <cellStyle name="Comma 10 3 2 6 2 4" xfId="32599" xr:uid="{00000000-0005-0000-0000-000003000000}"/>
    <cellStyle name="Comma 10 3 2 6 3" xfId="3871" xr:uid="{00000000-0005-0000-0000-000003000000}"/>
    <cellStyle name="Comma 10 3 2 6 3 2" xfId="12943" xr:uid="{00000000-0005-0000-0000-000003000000}"/>
    <cellStyle name="Comma 10 3 2 6 3 2 2" xfId="28063" xr:uid="{00000000-0005-0000-0000-000003000000}"/>
    <cellStyle name="Comma 10 3 2 6 3 2 2 2" xfId="58303" xr:uid="{00000000-0005-0000-0000-000003000000}"/>
    <cellStyle name="Comma 10 3 2 6 3 2 3" xfId="43183" xr:uid="{00000000-0005-0000-0000-000003000000}"/>
    <cellStyle name="Comma 10 3 2 6 3 3" xfId="18991" xr:uid="{00000000-0005-0000-0000-000003000000}"/>
    <cellStyle name="Comma 10 3 2 6 3 3 2" xfId="49231" xr:uid="{00000000-0005-0000-0000-000003000000}"/>
    <cellStyle name="Comma 10 3 2 6 3 4" xfId="34111" xr:uid="{00000000-0005-0000-0000-000003000000}"/>
    <cellStyle name="Comma 10 3 2 6 4" xfId="5383" xr:uid="{00000000-0005-0000-0000-000003000000}"/>
    <cellStyle name="Comma 10 3 2 6 4 2" xfId="14455" xr:uid="{00000000-0005-0000-0000-000003000000}"/>
    <cellStyle name="Comma 10 3 2 6 4 2 2" xfId="29575" xr:uid="{00000000-0005-0000-0000-000003000000}"/>
    <cellStyle name="Comma 10 3 2 6 4 2 2 2" xfId="59815" xr:uid="{00000000-0005-0000-0000-000003000000}"/>
    <cellStyle name="Comma 10 3 2 6 4 2 3" xfId="44695" xr:uid="{00000000-0005-0000-0000-000003000000}"/>
    <cellStyle name="Comma 10 3 2 6 4 3" xfId="20503" xr:uid="{00000000-0005-0000-0000-000003000000}"/>
    <cellStyle name="Comma 10 3 2 6 4 3 2" xfId="50743" xr:uid="{00000000-0005-0000-0000-000003000000}"/>
    <cellStyle name="Comma 10 3 2 6 4 4" xfId="35623" xr:uid="{00000000-0005-0000-0000-000003000000}"/>
    <cellStyle name="Comma 10 3 2 6 5" xfId="6895" xr:uid="{00000000-0005-0000-0000-000003000000}"/>
    <cellStyle name="Comma 10 3 2 6 5 2" xfId="22015" xr:uid="{00000000-0005-0000-0000-000003000000}"/>
    <cellStyle name="Comma 10 3 2 6 5 2 2" xfId="52255" xr:uid="{00000000-0005-0000-0000-000003000000}"/>
    <cellStyle name="Comma 10 3 2 6 5 3" xfId="37135" xr:uid="{00000000-0005-0000-0000-000003000000}"/>
    <cellStyle name="Comma 10 3 2 6 6" xfId="8407" xr:uid="{00000000-0005-0000-0000-000003000000}"/>
    <cellStyle name="Comma 10 3 2 6 6 2" xfId="23527" xr:uid="{00000000-0005-0000-0000-000003000000}"/>
    <cellStyle name="Comma 10 3 2 6 6 2 2" xfId="53767" xr:uid="{00000000-0005-0000-0000-000003000000}"/>
    <cellStyle name="Comma 10 3 2 6 6 3" xfId="38647" xr:uid="{00000000-0005-0000-0000-000003000000}"/>
    <cellStyle name="Comma 10 3 2 6 7" xfId="9919" xr:uid="{00000000-0005-0000-0000-000003000000}"/>
    <cellStyle name="Comma 10 3 2 6 7 2" xfId="25039" xr:uid="{00000000-0005-0000-0000-000003000000}"/>
    <cellStyle name="Comma 10 3 2 6 7 2 2" xfId="55279" xr:uid="{00000000-0005-0000-0000-000003000000}"/>
    <cellStyle name="Comma 10 3 2 6 7 3" xfId="40159" xr:uid="{00000000-0005-0000-0000-000003000000}"/>
    <cellStyle name="Comma 10 3 2 6 8" xfId="15967" xr:uid="{00000000-0005-0000-0000-000003000000}"/>
    <cellStyle name="Comma 10 3 2 6 8 2" xfId="46207" xr:uid="{00000000-0005-0000-0000-000003000000}"/>
    <cellStyle name="Comma 10 3 2 6 9" xfId="31087" xr:uid="{00000000-0005-0000-0000-000003000000}"/>
    <cellStyle name="Comma 10 3 2 7" xfId="1603" xr:uid="{00000000-0005-0000-0000-000003000000}"/>
    <cellStyle name="Comma 10 3 2 7 2" xfId="10675" xr:uid="{00000000-0005-0000-0000-000003000000}"/>
    <cellStyle name="Comma 10 3 2 7 2 2" xfId="25795" xr:uid="{00000000-0005-0000-0000-000003000000}"/>
    <cellStyle name="Comma 10 3 2 7 2 2 2" xfId="56035" xr:uid="{00000000-0005-0000-0000-000003000000}"/>
    <cellStyle name="Comma 10 3 2 7 2 3" xfId="40915" xr:uid="{00000000-0005-0000-0000-000003000000}"/>
    <cellStyle name="Comma 10 3 2 7 3" xfId="16723" xr:uid="{00000000-0005-0000-0000-000003000000}"/>
    <cellStyle name="Comma 10 3 2 7 3 2" xfId="46963" xr:uid="{00000000-0005-0000-0000-000003000000}"/>
    <cellStyle name="Comma 10 3 2 7 4" xfId="31843" xr:uid="{00000000-0005-0000-0000-000003000000}"/>
    <cellStyle name="Comma 10 3 2 8" xfId="3115" xr:uid="{00000000-0005-0000-0000-000003000000}"/>
    <cellStyle name="Comma 10 3 2 8 2" xfId="12187" xr:uid="{00000000-0005-0000-0000-000003000000}"/>
    <cellStyle name="Comma 10 3 2 8 2 2" xfId="27307" xr:uid="{00000000-0005-0000-0000-000003000000}"/>
    <cellStyle name="Comma 10 3 2 8 2 2 2" xfId="57547" xr:uid="{00000000-0005-0000-0000-000003000000}"/>
    <cellStyle name="Comma 10 3 2 8 2 3" xfId="42427" xr:uid="{00000000-0005-0000-0000-000003000000}"/>
    <cellStyle name="Comma 10 3 2 8 3" xfId="18235" xr:uid="{00000000-0005-0000-0000-000003000000}"/>
    <cellStyle name="Comma 10 3 2 8 3 2" xfId="48475" xr:uid="{00000000-0005-0000-0000-000003000000}"/>
    <cellStyle name="Comma 10 3 2 8 4" xfId="33355" xr:uid="{00000000-0005-0000-0000-000003000000}"/>
    <cellStyle name="Comma 10 3 2 9" xfId="4627" xr:uid="{00000000-0005-0000-0000-000003000000}"/>
    <cellStyle name="Comma 10 3 2 9 2" xfId="13699" xr:uid="{00000000-0005-0000-0000-000003000000}"/>
    <cellStyle name="Comma 10 3 2 9 2 2" xfId="28819" xr:uid="{00000000-0005-0000-0000-000003000000}"/>
    <cellStyle name="Comma 10 3 2 9 2 2 2" xfId="59059" xr:uid="{00000000-0005-0000-0000-000003000000}"/>
    <cellStyle name="Comma 10 3 2 9 2 3" xfId="43939" xr:uid="{00000000-0005-0000-0000-000003000000}"/>
    <cellStyle name="Comma 10 3 2 9 3" xfId="19747" xr:uid="{00000000-0005-0000-0000-000003000000}"/>
    <cellStyle name="Comma 10 3 2 9 3 2" xfId="49987" xr:uid="{00000000-0005-0000-0000-000003000000}"/>
    <cellStyle name="Comma 10 3 2 9 4" xfId="34867" xr:uid="{00000000-0005-0000-0000-000003000000}"/>
    <cellStyle name="Comma 10 3 3" xfId="133" xr:uid="{00000000-0005-0000-0000-000004000000}"/>
    <cellStyle name="Comma 10 3 3 10" xfId="9205" xr:uid="{00000000-0005-0000-0000-000004000000}"/>
    <cellStyle name="Comma 10 3 3 10 2" xfId="24325" xr:uid="{00000000-0005-0000-0000-000004000000}"/>
    <cellStyle name="Comma 10 3 3 10 2 2" xfId="54565" xr:uid="{00000000-0005-0000-0000-000004000000}"/>
    <cellStyle name="Comma 10 3 3 10 3" xfId="39445" xr:uid="{00000000-0005-0000-0000-000004000000}"/>
    <cellStyle name="Comma 10 3 3 11" xfId="15253" xr:uid="{00000000-0005-0000-0000-000004000000}"/>
    <cellStyle name="Comma 10 3 3 11 2" xfId="45493" xr:uid="{00000000-0005-0000-0000-000004000000}"/>
    <cellStyle name="Comma 10 3 3 12" xfId="30373" xr:uid="{00000000-0005-0000-0000-000004000000}"/>
    <cellStyle name="Comma 10 3 3 2" xfId="385" xr:uid="{00000000-0005-0000-0000-000004000000}"/>
    <cellStyle name="Comma 10 3 3 2 10" xfId="30625" xr:uid="{00000000-0005-0000-0000-000004000000}"/>
    <cellStyle name="Comma 10 3 3 2 2" xfId="1141" xr:uid="{00000000-0005-0000-0000-000004000000}"/>
    <cellStyle name="Comma 10 3 3 2 2 2" xfId="2653" xr:uid="{00000000-0005-0000-0000-000004000000}"/>
    <cellStyle name="Comma 10 3 3 2 2 2 2" xfId="11725" xr:uid="{00000000-0005-0000-0000-000004000000}"/>
    <cellStyle name="Comma 10 3 3 2 2 2 2 2" xfId="26845" xr:uid="{00000000-0005-0000-0000-000004000000}"/>
    <cellStyle name="Comma 10 3 3 2 2 2 2 2 2" xfId="57085" xr:uid="{00000000-0005-0000-0000-000004000000}"/>
    <cellStyle name="Comma 10 3 3 2 2 2 2 3" xfId="41965" xr:uid="{00000000-0005-0000-0000-000004000000}"/>
    <cellStyle name="Comma 10 3 3 2 2 2 3" xfId="17773" xr:uid="{00000000-0005-0000-0000-000004000000}"/>
    <cellStyle name="Comma 10 3 3 2 2 2 3 2" xfId="48013" xr:uid="{00000000-0005-0000-0000-000004000000}"/>
    <cellStyle name="Comma 10 3 3 2 2 2 4" xfId="32893" xr:uid="{00000000-0005-0000-0000-000004000000}"/>
    <cellStyle name="Comma 10 3 3 2 2 3" xfId="4165" xr:uid="{00000000-0005-0000-0000-000004000000}"/>
    <cellStyle name="Comma 10 3 3 2 2 3 2" xfId="13237" xr:uid="{00000000-0005-0000-0000-000004000000}"/>
    <cellStyle name="Comma 10 3 3 2 2 3 2 2" xfId="28357" xr:uid="{00000000-0005-0000-0000-000004000000}"/>
    <cellStyle name="Comma 10 3 3 2 2 3 2 2 2" xfId="58597" xr:uid="{00000000-0005-0000-0000-000004000000}"/>
    <cellStyle name="Comma 10 3 3 2 2 3 2 3" xfId="43477" xr:uid="{00000000-0005-0000-0000-000004000000}"/>
    <cellStyle name="Comma 10 3 3 2 2 3 3" xfId="19285" xr:uid="{00000000-0005-0000-0000-000004000000}"/>
    <cellStyle name="Comma 10 3 3 2 2 3 3 2" xfId="49525" xr:uid="{00000000-0005-0000-0000-000004000000}"/>
    <cellStyle name="Comma 10 3 3 2 2 3 4" xfId="34405" xr:uid="{00000000-0005-0000-0000-000004000000}"/>
    <cellStyle name="Comma 10 3 3 2 2 4" xfId="5677" xr:uid="{00000000-0005-0000-0000-000004000000}"/>
    <cellStyle name="Comma 10 3 3 2 2 4 2" xfId="14749" xr:uid="{00000000-0005-0000-0000-000004000000}"/>
    <cellStyle name="Comma 10 3 3 2 2 4 2 2" xfId="29869" xr:uid="{00000000-0005-0000-0000-000004000000}"/>
    <cellStyle name="Comma 10 3 3 2 2 4 2 2 2" xfId="60109" xr:uid="{00000000-0005-0000-0000-000004000000}"/>
    <cellStyle name="Comma 10 3 3 2 2 4 2 3" xfId="44989" xr:uid="{00000000-0005-0000-0000-000004000000}"/>
    <cellStyle name="Comma 10 3 3 2 2 4 3" xfId="20797" xr:uid="{00000000-0005-0000-0000-000004000000}"/>
    <cellStyle name="Comma 10 3 3 2 2 4 3 2" xfId="51037" xr:uid="{00000000-0005-0000-0000-000004000000}"/>
    <cellStyle name="Comma 10 3 3 2 2 4 4" xfId="35917" xr:uid="{00000000-0005-0000-0000-000004000000}"/>
    <cellStyle name="Comma 10 3 3 2 2 5" xfId="7189" xr:uid="{00000000-0005-0000-0000-000004000000}"/>
    <cellStyle name="Comma 10 3 3 2 2 5 2" xfId="22309" xr:uid="{00000000-0005-0000-0000-000004000000}"/>
    <cellStyle name="Comma 10 3 3 2 2 5 2 2" xfId="52549" xr:uid="{00000000-0005-0000-0000-000004000000}"/>
    <cellStyle name="Comma 10 3 3 2 2 5 3" xfId="37429" xr:uid="{00000000-0005-0000-0000-000004000000}"/>
    <cellStyle name="Comma 10 3 3 2 2 6" xfId="8701" xr:uid="{00000000-0005-0000-0000-000004000000}"/>
    <cellStyle name="Comma 10 3 3 2 2 6 2" xfId="23821" xr:uid="{00000000-0005-0000-0000-000004000000}"/>
    <cellStyle name="Comma 10 3 3 2 2 6 2 2" xfId="54061" xr:uid="{00000000-0005-0000-0000-000004000000}"/>
    <cellStyle name="Comma 10 3 3 2 2 6 3" xfId="38941" xr:uid="{00000000-0005-0000-0000-000004000000}"/>
    <cellStyle name="Comma 10 3 3 2 2 7" xfId="10213" xr:uid="{00000000-0005-0000-0000-000004000000}"/>
    <cellStyle name="Comma 10 3 3 2 2 7 2" xfId="25333" xr:uid="{00000000-0005-0000-0000-000004000000}"/>
    <cellStyle name="Comma 10 3 3 2 2 7 2 2" xfId="55573" xr:uid="{00000000-0005-0000-0000-000004000000}"/>
    <cellStyle name="Comma 10 3 3 2 2 7 3" xfId="40453" xr:uid="{00000000-0005-0000-0000-000004000000}"/>
    <cellStyle name="Comma 10 3 3 2 2 8" xfId="16261" xr:uid="{00000000-0005-0000-0000-000004000000}"/>
    <cellStyle name="Comma 10 3 3 2 2 8 2" xfId="46501" xr:uid="{00000000-0005-0000-0000-000004000000}"/>
    <cellStyle name="Comma 10 3 3 2 2 9" xfId="31381" xr:uid="{00000000-0005-0000-0000-000004000000}"/>
    <cellStyle name="Comma 10 3 3 2 3" xfId="1897" xr:uid="{00000000-0005-0000-0000-000004000000}"/>
    <cellStyle name="Comma 10 3 3 2 3 2" xfId="10969" xr:uid="{00000000-0005-0000-0000-000004000000}"/>
    <cellStyle name="Comma 10 3 3 2 3 2 2" xfId="26089" xr:uid="{00000000-0005-0000-0000-000004000000}"/>
    <cellStyle name="Comma 10 3 3 2 3 2 2 2" xfId="56329" xr:uid="{00000000-0005-0000-0000-000004000000}"/>
    <cellStyle name="Comma 10 3 3 2 3 2 3" xfId="41209" xr:uid="{00000000-0005-0000-0000-000004000000}"/>
    <cellStyle name="Comma 10 3 3 2 3 3" xfId="17017" xr:uid="{00000000-0005-0000-0000-000004000000}"/>
    <cellStyle name="Comma 10 3 3 2 3 3 2" xfId="47257" xr:uid="{00000000-0005-0000-0000-000004000000}"/>
    <cellStyle name="Comma 10 3 3 2 3 4" xfId="32137" xr:uid="{00000000-0005-0000-0000-000004000000}"/>
    <cellStyle name="Comma 10 3 3 2 4" xfId="3409" xr:uid="{00000000-0005-0000-0000-000004000000}"/>
    <cellStyle name="Comma 10 3 3 2 4 2" xfId="12481" xr:uid="{00000000-0005-0000-0000-000004000000}"/>
    <cellStyle name="Comma 10 3 3 2 4 2 2" xfId="27601" xr:uid="{00000000-0005-0000-0000-000004000000}"/>
    <cellStyle name="Comma 10 3 3 2 4 2 2 2" xfId="57841" xr:uid="{00000000-0005-0000-0000-000004000000}"/>
    <cellStyle name="Comma 10 3 3 2 4 2 3" xfId="42721" xr:uid="{00000000-0005-0000-0000-000004000000}"/>
    <cellStyle name="Comma 10 3 3 2 4 3" xfId="18529" xr:uid="{00000000-0005-0000-0000-000004000000}"/>
    <cellStyle name="Comma 10 3 3 2 4 3 2" xfId="48769" xr:uid="{00000000-0005-0000-0000-000004000000}"/>
    <cellStyle name="Comma 10 3 3 2 4 4" xfId="33649" xr:uid="{00000000-0005-0000-0000-000004000000}"/>
    <cellStyle name="Comma 10 3 3 2 5" xfId="4921" xr:uid="{00000000-0005-0000-0000-000004000000}"/>
    <cellStyle name="Comma 10 3 3 2 5 2" xfId="13993" xr:uid="{00000000-0005-0000-0000-000004000000}"/>
    <cellStyle name="Comma 10 3 3 2 5 2 2" xfId="29113" xr:uid="{00000000-0005-0000-0000-000004000000}"/>
    <cellStyle name="Comma 10 3 3 2 5 2 2 2" xfId="59353" xr:uid="{00000000-0005-0000-0000-000004000000}"/>
    <cellStyle name="Comma 10 3 3 2 5 2 3" xfId="44233" xr:uid="{00000000-0005-0000-0000-000004000000}"/>
    <cellStyle name="Comma 10 3 3 2 5 3" xfId="20041" xr:uid="{00000000-0005-0000-0000-000004000000}"/>
    <cellStyle name="Comma 10 3 3 2 5 3 2" xfId="50281" xr:uid="{00000000-0005-0000-0000-000004000000}"/>
    <cellStyle name="Comma 10 3 3 2 5 4" xfId="35161" xr:uid="{00000000-0005-0000-0000-000004000000}"/>
    <cellStyle name="Comma 10 3 3 2 6" xfId="6433" xr:uid="{00000000-0005-0000-0000-000004000000}"/>
    <cellStyle name="Comma 10 3 3 2 6 2" xfId="21553" xr:uid="{00000000-0005-0000-0000-000004000000}"/>
    <cellStyle name="Comma 10 3 3 2 6 2 2" xfId="51793" xr:uid="{00000000-0005-0000-0000-000004000000}"/>
    <cellStyle name="Comma 10 3 3 2 6 3" xfId="36673" xr:uid="{00000000-0005-0000-0000-000004000000}"/>
    <cellStyle name="Comma 10 3 3 2 7" xfId="7945" xr:uid="{00000000-0005-0000-0000-000004000000}"/>
    <cellStyle name="Comma 10 3 3 2 7 2" xfId="23065" xr:uid="{00000000-0005-0000-0000-000004000000}"/>
    <cellStyle name="Comma 10 3 3 2 7 2 2" xfId="53305" xr:uid="{00000000-0005-0000-0000-000004000000}"/>
    <cellStyle name="Comma 10 3 3 2 7 3" xfId="38185" xr:uid="{00000000-0005-0000-0000-000004000000}"/>
    <cellStyle name="Comma 10 3 3 2 8" xfId="9457" xr:uid="{00000000-0005-0000-0000-000004000000}"/>
    <cellStyle name="Comma 10 3 3 2 8 2" xfId="24577" xr:uid="{00000000-0005-0000-0000-000004000000}"/>
    <cellStyle name="Comma 10 3 3 2 8 2 2" xfId="54817" xr:uid="{00000000-0005-0000-0000-000004000000}"/>
    <cellStyle name="Comma 10 3 3 2 8 3" xfId="39697" xr:uid="{00000000-0005-0000-0000-000004000000}"/>
    <cellStyle name="Comma 10 3 3 2 9" xfId="15505" xr:uid="{00000000-0005-0000-0000-000004000000}"/>
    <cellStyle name="Comma 10 3 3 2 9 2" xfId="45745" xr:uid="{00000000-0005-0000-0000-000004000000}"/>
    <cellStyle name="Comma 10 3 3 3" xfId="637" xr:uid="{00000000-0005-0000-0000-00000C000000}"/>
    <cellStyle name="Comma 10 3 3 3 10" xfId="30877" xr:uid="{00000000-0005-0000-0000-00000C000000}"/>
    <cellStyle name="Comma 10 3 3 3 2" xfId="1393" xr:uid="{00000000-0005-0000-0000-00000C000000}"/>
    <cellStyle name="Comma 10 3 3 3 2 2" xfId="2905" xr:uid="{00000000-0005-0000-0000-00000C000000}"/>
    <cellStyle name="Comma 10 3 3 3 2 2 2" xfId="11977" xr:uid="{00000000-0005-0000-0000-00000C000000}"/>
    <cellStyle name="Comma 10 3 3 3 2 2 2 2" xfId="27097" xr:uid="{00000000-0005-0000-0000-00000C000000}"/>
    <cellStyle name="Comma 10 3 3 3 2 2 2 2 2" xfId="57337" xr:uid="{00000000-0005-0000-0000-00000C000000}"/>
    <cellStyle name="Comma 10 3 3 3 2 2 2 3" xfId="42217" xr:uid="{00000000-0005-0000-0000-00000C000000}"/>
    <cellStyle name="Comma 10 3 3 3 2 2 3" xfId="18025" xr:uid="{00000000-0005-0000-0000-00000C000000}"/>
    <cellStyle name="Comma 10 3 3 3 2 2 3 2" xfId="48265" xr:uid="{00000000-0005-0000-0000-00000C000000}"/>
    <cellStyle name="Comma 10 3 3 3 2 2 4" xfId="33145" xr:uid="{00000000-0005-0000-0000-00000C000000}"/>
    <cellStyle name="Comma 10 3 3 3 2 3" xfId="4417" xr:uid="{00000000-0005-0000-0000-00000C000000}"/>
    <cellStyle name="Comma 10 3 3 3 2 3 2" xfId="13489" xr:uid="{00000000-0005-0000-0000-00000C000000}"/>
    <cellStyle name="Comma 10 3 3 3 2 3 2 2" xfId="28609" xr:uid="{00000000-0005-0000-0000-00000C000000}"/>
    <cellStyle name="Comma 10 3 3 3 2 3 2 2 2" xfId="58849" xr:uid="{00000000-0005-0000-0000-00000C000000}"/>
    <cellStyle name="Comma 10 3 3 3 2 3 2 3" xfId="43729" xr:uid="{00000000-0005-0000-0000-00000C000000}"/>
    <cellStyle name="Comma 10 3 3 3 2 3 3" xfId="19537" xr:uid="{00000000-0005-0000-0000-00000C000000}"/>
    <cellStyle name="Comma 10 3 3 3 2 3 3 2" xfId="49777" xr:uid="{00000000-0005-0000-0000-00000C000000}"/>
    <cellStyle name="Comma 10 3 3 3 2 3 4" xfId="34657" xr:uid="{00000000-0005-0000-0000-00000C000000}"/>
    <cellStyle name="Comma 10 3 3 3 2 4" xfId="5929" xr:uid="{00000000-0005-0000-0000-00000C000000}"/>
    <cellStyle name="Comma 10 3 3 3 2 4 2" xfId="15001" xr:uid="{00000000-0005-0000-0000-00000C000000}"/>
    <cellStyle name="Comma 10 3 3 3 2 4 2 2" xfId="30121" xr:uid="{00000000-0005-0000-0000-00000C000000}"/>
    <cellStyle name="Comma 10 3 3 3 2 4 2 2 2" xfId="60361" xr:uid="{00000000-0005-0000-0000-00000C000000}"/>
    <cellStyle name="Comma 10 3 3 3 2 4 2 3" xfId="45241" xr:uid="{00000000-0005-0000-0000-00000C000000}"/>
    <cellStyle name="Comma 10 3 3 3 2 4 3" xfId="21049" xr:uid="{00000000-0005-0000-0000-00000C000000}"/>
    <cellStyle name="Comma 10 3 3 3 2 4 3 2" xfId="51289" xr:uid="{00000000-0005-0000-0000-00000C000000}"/>
    <cellStyle name="Comma 10 3 3 3 2 4 4" xfId="36169" xr:uid="{00000000-0005-0000-0000-00000C000000}"/>
    <cellStyle name="Comma 10 3 3 3 2 5" xfId="7441" xr:uid="{00000000-0005-0000-0000-00000C000000}"/>
    <cellStyle name="Comma 10 3 3 3 2 5 2" xfId="22561" xr:uid="{00000000-0005-0000-0000-00000C000000}"/>
    <cellStyle name="Comma 10 3 3 3 2 5 2 2" xfId="52801" xr:uid="{00000000-0005-0000-0000-00000C000000}"/>
    <cellStyle name="Comma 10 3 3 3 2 5 3" xfId="37681" xr:uid="{00000000-0005-0000-0000-00000C000000}"/>
    <cellStyle name="Comma 10 3 3 3 2 6" xfId="8953" xr:uid="{00000000-0005-0000-0000-00000C000000}"/>
    <cellStyle name="Comma 10 3 3 3 2 6 2" xfId="24073" xr:uid="{00000000-0005-0000-0000-00000C000000}"/>
    <cellStyle name="Comma 10 3 3 3 2 6 2 2" xfId="54313" xr:uid="{00000000-0005-0000-0000-00000C000000}"/>
    <cellStyle name="Comma 10 3 3 3 2 6 3" xfId="39193" xr:uid="{00000000-0005-0000-0000-00000C000000}"/>
    <cellStyle name="Comma 10 3 3 3 2 7" xfId="10465" xr:uid="{00000000-0005-0000-0000-00000C000000}"/>
    <cellStyle name="Comma 10 3 3 3 2 7 2" xfId="25585" xr:uid="{00000000-0005-0000-0000-00000C000000}"/>
    <cellStyle name="Comma 10 3 3 3 2 7 2 2" xfId="55825" xr:uid="{00000000-0005-0000-0000-00000C000000}"/>
    <cellStyle name="Comma 10 3 3 3 2 7 3" xfId="40705" xr:uid="{00000000-0005-0000-0000-00000C000000}"/>
    <cellStyle name="Comma 10 3 3 3 2 8" xfId="16513" xr:uid="{00000000-0005-0000-0000-00000C000000}"/>
    <cellStyle name="Comma 10 3 3 3 2 8 2" xfId="46753" xr:uid="{00000000-0005-0000-0000-00000C000000}"/>
    <cellStyle name="Comma 10 3 3 3 2 9" xfId="31633" xr:uid="{00000000-0005-0000-0000-00000C000000}"/>
    <cellStyle name="Comma 10 3 3 3 3" xfId="2149" xr:uid="{00000000-0005-0000-0000-00000C000000}"/>
    <cellStyle name="Comma 10 3 3 3 3 2" xfId="11221" xr:uid="{00000000-0005-0000-0000-00000C000000}"/>
    <cellStyle name="Comma 10 3 3 3 3 2 2" xfId="26341" xr:uid="{00000000-0005-0000-0000-00000C000000}"/>
    <cellStyle name="Comma 10 3 3 3 3 2 2 2" xfId="56581" xr:uid="{00000000-0005-0000-0000-00000C000000}"/>
    <cellStyle name="Comma 10 3 3 3 3 2 3" xfId="41461" xr:uid="{00000000-0005-0000-0000-00000C000000}"/>
    <cellStyle name="Comma 10 3 3 3 3 3" xfId="17269" xr:uid="{00000000-0005-0000-0000-00000C000000}"/>
    <cellStyle name="Comma 10 3 3 3 3 3 2" xfId="47509" xr:uid="{00000000-0005-0000-0000-00000C000000}"/>
    <cellStyle name="Comma 10 3 3 3 3 4" xfId="32389" xr:uid="{00000000-0005-0000-0000-00000C000000}"/>
    <cellStyle name="Comma 10 3 3 3 4" xfId="3661" xr:uid="{00000000-0005-0000-0000-00000C000000}"/>
    <cellStyle name="Comma 10 3 3 3 4 2" xfId="12733" xr:uid="{00000000-0005-0000-0000-00000C000000}"/>
    <cellStyle name="Comma 10 3 3 3 4 2 2" xfId="27853" xr:uid="{00000000-0005-0000-0000-00000C000000}"/>
    <cellStyle name="Comma 10 3 3 3 4 2 2 2" xfId="58093" xr:uid="{00000000-0005-0000-0000-00000C000000}"/>
    <cellStyle name="Comma 10 3 3 3 4 2 3" xfId="42973" xr:uid="{00000000-0005-0000-0000-00000C000000}"/>
    <cellStyle name="Comma 10 3 3 3 4 3" xfId="18781" xr:uid="{00000000-0005-0000-0000-00000C000000}"/>
    <cellStyle name="Comma 10 3 3 3 4 3 2" xfId="49021" xr:uid="{00000000-0005-0000-0000-00000C000000}"/>
    <cellStyle name="Comma 10 3 3 3 4 4" xfId="33901" xr:uid="{00000000-0005-0000-0000-00000C000000}"/>
    <cellStyle name="Comma 10 3 3 3 5" xfId="5173" xr:uid="{00000000-0005-0000-0000-00000C000000}"/>
    <cellStyle name="Comma 10 3 3 3 5 2" xfId="14245" xr:uid="{00000000-0005-0000-0000-00000C000000}"/>
    <cellStyle name="Comma 10 3 3 3 5 2 2" xfId="29365" xr:uid="{00000000-0005-0000-0000-00000C000000}"/>
    <cellStyle name="Comma 10 3 3 3 5 2 2 2" xfId="59605" xr:uid="{00000000-0005-0000-0000-00000C000000}"/>
    <cellStyle name="Comma 10 3 3 3 5 2 3" xfId="44485" xr:uid="{00000000-0005-0000-0000-00000C000000}"/>
    <cellStyle name="Comma 10 3 3 3 5 3" xfId="20293" xr:uid="{00000000-0005-0000-0000-00000C000000}"/>
    <cellStyle name="Comma 10 3 3 3 5 3 2" xfId="50533" xr:uid="{00000000-0005-0000-0000-00000C000000}"/>
    <cellStyle name="Comma 10 3 3 3 5 4" xfId="35413" xr:uid="{00000000-0005-0000-0000-00000C000000}"/>
    <cellStyle name="Comma 10 3 3 3 6" xfId="6685" xr:uid="{00000000-0005-0000-0000-00000C000000}"/>
    <cellStyle name="Comma 10 3 3 3 6 2" xfId="21805" xr:uid="{00000000-0005-0000-0000-00000C000000}"/>
    <cellStyle name="Comma 10 3 3 3 6 2 2" xfId="52045" xr:uid="{00000000-0005-0000-0000-00000C000000}"/>
    <cellStyle name="Comma 10 3 3 3 6 3" xfId="36925" xr:uid="{00000000-0005-0000-0000-00000C000000}"/>
    <cellStyle name="Comma 10 3 3 3 7" xfId="8197" xr:uid="{00000000-0005-0000-0000-00000C000000}"/>
    <cellStyle name="Comma 10 3 3 3 7 2" xfId="23317" xr:uid="{00000000-0005-0000-0000-00000C000000}"/>
    <cellStyle name="Comma 10 3 3 3 7 2 2" xfId="53557" xr:uid="{00000000-0005-0000-0000-00000C000000}"/>
    <cellStyle name="Comma 10 3 3 3 7 3" xfId="38437" xr:uid="{00000000-0005-0000-0000-00000C000000}"/>
    <cellStyle name="Comma 10 3 3 3 8" xfId="9709" xr:uid="{00000000-0005-0000-0000-00000C000000}"/>
    <cellStyle name="Comma 10 3 3 3 8 2" xfId="24829" xr:uid="{00000000-0005-0000-0000-00000C000000}"/>
    <cellStyle name="Comma 10 3 3 3 8 2 2" xfId="55069" xr:uid="{00000000-0005-0000-0000-00000C000000}"/>
    <cellStyle name="Comma 10 3 3 3 8 3" xfId="39949" xr:uid="{00000000-0005-0000-0000-00000C000000}"/>
    <cellStyle name="Comma 10 3 3 3 9" xfId="15757" xr:uid="{00000000-0005-0000-0000-00000C000000}"/>
    <cellStyle name="Comma 10 3 3 3 9 2" xfId="45997" xr:uid="{00000000-0005-0000-0000-00000C000000}"/>
    <cellStyle name="Comma 10 3 3 4" xfId="889" xr:uid="{00000000-0005-0000-0000-000004000000}"/>
    <cellStyle name="Comma 10 3 3 4 2" xfId="2401" xr:uid="{00000000-0005-0000-0000-000004000000}"/>
    <cellStyle name="Comma 10 3 3 4 2 2" xfId="11473" xr:uid="{00000000-0005-0000-0000-000004000000}"/>
    <cellStyle name="Comma 10 3 3 4 2 2 2" xfId="26593" xr:uid="{00000000-0005-0000-0000-000004000000}"/>
    <cellStyle name="Comma 10 3 3 4 2 2 2 2" xfId="56833" xr:uid="{00000000-0005-0000-0000-000004000000}"/>
    <cellStyle name="Comma 10 3 3 4 2 2 3" xfId="41713" xr:uid="{00000000-0005-0000-0000-000004000000}"/>
    <cellStyle name="Comma 10 3 3 4 2 3" xfId="17521" xr:uid="{00000000-0005-0000-0000-000004000000}"/>
    <cellStyle name="Comma 10 3 3 4 2 3 2" xfId="47761" xr:uid="{00000000-0005-0000-0000-000004000000}"/>
    <cellStyle name="Comma 10 3 3 4 2 4" xfId="32641" xr:uid="{00000000-0005-0000-0000-000004000000}"/>
    <cellStyle name="Comma 10 3 3 4 3" xfId="3913" xr:uid="{00000000-0005-0000-0000-000004000000}"/>
    <cellStyle name="Comma 10 3 3 4 3 2" xfId="12985" xr:uid="{00000000-0005-0000-0000-000004000000}"/>
    <cellStyle name="Comma 10 3 3 4 3 2 2" xfId="28105" xr:uid="{00000000-0005-0000-0000-000004000000}"/>
    <cellStyle name="Comma 10 3 3 4 3 2 2 2" xfId="58345" xr:uid="{00000000-0005-0000-0000-000004000000}"/>
    <cellStyle name="Comma 10 3 3 4 3 2 3" xfId="43225" xr:uid="{00000000-0005-0000-0000-000004000000}"/>
    <cellStyle name="Comma 10 3 3 4 3 3" xfId="19033" xr:uid="{00000000-0005-0000-0000-000004000000}"/>
    <cellStyle name="Comma 10 3 3 4 3 3 2" xfId="49273" xr:uid="{00000000-0005-0000-0000-000004000000}"/>
    <cellStyle name="Comma 10 3 3 4 3 4" xfId="34153" xr:uid="{00000000-0005-0000-0000-000004000000}"/>
    <cellStyle name="Comma 10 3 3 4 4" xfId="5425" xr:uid="{00000000-0005-0000-0000-000004000000}"/>
    <cellStyle name="Comma 10 3 3 4 4 2" xfId="14497" xr:uid="{00000000-0005-0000-0000-000004000000}"/>
    <cellStyle name="Comma 10 3 3 4 4 2 2" xfId="29617" xr:uid="{00000000-0005-0000-0000-000004000000}"/>
    <cellStyle name="Comma 10 3 3 4 4 2 2 2" xfId="59857" xr:uid="{00000000-0005-0000-0000-000004000000}"/>
    <cellStyle name="Comma 10 3 3 4 4 2 3" xfId="44737" xr:uid="{00000000-0005-0000-0000-000004000000}"/>
    <cellStyle name="Comma 10 3 3 4 4 3" xfId="20545" xr:uid="{00000000-0005-0000-0000-000004000000}"/>
    <cellStyle name="Comma 10 3 3 4 4 3 2" xfId="50785" xr:uid="{00000000-0005-0000-0000-000004000000}"/>
    <cellStyle name="Comma 10 3 3 4 4 4" xfId="35665" xr:uid="{00000000-0005-0000-0000-000004000000}"/>
    <cellStyle name="Comma 10 3 3 4 5" xfId="6937" xr:uid="{00000000-0005-0000-0000-000004000000}"/>
    <cellStyle name="Comma 10 3 3 4 5 2" xfId="22057" xr:uid="{00000000-0005-0000-0000-000004000000}"/>
    <cellStyle name="Comma 10 3 3 4 5 2 2" xfId="52297" xr:uid="{00000000-0005-0000-0000-000004000000}"/>
    <cellStyle name="Comma 10 3 3 4 5 3" xfId="37177" xr:uid="{00000000-0005-0000-0000-000004000000}"/>
    <cellStyle name="Comma 10 3 3 4 6" xfId="8449" xr:uid="{00000000-0005-0000-0000-000004000000}"/>
    <cellStyle name="Comma 10 3 3 4 6 2" xfId="23569" xr:uid="{00000000-0005-0000-0000-000004000000}"/>
    <cellStyle name="Comma 10 3 3 4 6 2 2" xfId="53809" xr:uid="{00000000-0005-0000-0000-000004000000}"/>
    <cellStyle name="Comma 10 3 3 4 6 3" xfId="38689" xr:uid="{00000000-0005-0000-0000-000004000000}"/>
    <cellStyle name="Comma 10 3 3 4 7" xfId="9961" xr:uid="{00000000-0005-0000-0000-000004000000}"/>
    <cellStyle name="Comma 10 3 3 4 7 2" xfId="25081" xr:uid="{00000000-0005-0000-0000-000004000000}"/>
    <cellStyle name="Comma 10 3 3 4 7 2 2" xfId="55321" xr:uid="{00000000-0005-0000-0000-000004000000}"/>
    <cellStyle name="Comma 10 3 3 4 7 3" xfId="40201" xr:uid="{00000000-0005-0000-0000-000004000000}"/>
    <cellStyle name="Comma 10 3 3 4 8" xfId="16009" xr:uid="{00000000-0005-0000-0000-000004000000}"/>
    <cellStyle name="Comma 10 3 3 4 8 2" xfId="46249" xr:uid="{00000000-0005-0000-0000-000004000000}"/>
    <cellStyle name="Comma 10 3 3 4 9" xfId="31129" xr:uid="{00000000-0005-0000-0000-000004000000}"/>
    <cellStyle name="Comma 10 3 3 5" xfId="1645" xr:uid="{00000000-0005-0000-0000-000004000000}"/>
    <cellStyle name="Comma 10 3 3 5 2" xfId="10717" xr:uid="{00000000-0005-0000-0000-000004000000}"/>
    <cellStyle name="Comma 10 3 3 5 2 2" xfId="25837" xr:uid="{00000000-0005-0000-0000-000004000000}"/>
    <cellStyle name="Comma 10 3 3 5 2 2 2" xfId="56077" xr:uid="{00000000-0005-0000-0000-000004000000}"/>
    <cellStyle name="Comma 10 3 3 5 2 3" xfId="40957" xr:uid="{00000000-0005-0000-0000-000004000000}"/>
    <cellStyle name="Comma 10 3 3 5 3" xfId="16765" xr:uid="{00000000-0005-0000-0000-000004000000}"/>
    <cellStyle name="Comma 10 3 3 5 3 2" xfId="47005" xr:uid="{00000000-0005-0000-0000-000004000000}"/>
    <cellStyle name="Comma 10 3 3 5 4" xfId="31885" xr:uid="{00000000-0005-0000-0000-000004000000}"/>
    <cellStyle name="Comma 10 3 3 6" xfId="3157" xr:uid="{00000000-0005-0000-0000-000004000000}"/>
    <cellStyle name="Comma 10 3 3 6 2" xfId="12229" xr:uid="{00000000-0005-0000-0000-000004000000}"/>
    <cellStyle name="Comma 10 3 3 6 2 2" xfId="27349" xr:uid="{00000000-0005-0000-0000-000004000000}"/>
    <cellStyle name="Comma 10 3 3 6 2 2 2" xfId="57589" xr:uid="{00000000-0005-0000-0000-000004000000}"/>
    <cellStyle name="Comma 10 3 3 6 2 3" xfId="42469" xr:uid="{00000000-0005-0000-0000-000004000000}"/>
    <cellStyle name="Comma 10 3 3 6 3" xfId="18277" xr:uid="{00000000-0005-0000-0000-000004000000}"/>
    <cellStyle name="Comma 10 3 3 6 3 2" xfId="48517" xr:uid="{00000000-0005-0000-0000-000004000000}"/>
    <cellStyle name="Comma 10 3 3 6 4" xfId="33397" xr:uid="{00000000-0005-0000-0000-000004000000}"/>
    <cellStyle name="Comma 10 3 3 7" xfId="4669" xr:uid="{00000000-0005-0000-0000-000004000000}"/>
    <cellStyle name="Comma 10 3 3 7 2" xfId="13741" xr:uid="{00000000-0005-0000-0000-000004000000}"/>
    <cellStyle name="Comma 10 3 3 7 2 2" xfId="28861" xr:uid="{00000000-0005-0000-0000-000004000000}"/>
    <cellStyle name="Comma 10 3 3 7 2 2 2" xfId="59101" xr:uid="{00000000-0005-0000-0000-000004000000}"/>
    <cellStyle name="Comma 10 3 3 7 2 3" xfId="43981" xr:uid="{00000000-0005-0000-0000-000004000000}"/>
    <cellStyle name="Comma 10 3 3 7 3" xfId="19789" xr:uid="{00000000-0005-0000-0000-000004000000}"/>
    <cellStyle name="Comma 10 3 3 7 3 2" xfId="50029" xr:uid="{00000000-0005-0000-0000-000004000000}"/>
    <cellStyle name="Comma 10 3 3 7 4" xfId="34909" xr:uid="{00000000-0005-0000-0000-000004000000}"/>
    <cellStyle name="Comma 10 3 3 8" xfId="6181" xr:uid="{00000000-0005-0000-0000-000004000000}"/>
    <cellStyle name="Comma 10 3 3 8 2" xfId="21301" xr:uid="{00000000-0005-0000-0000-000004000000}"/>
    <cellStyle name="Comma 10 3 3 8 2 2" xfId="51541" xr:uid="{00000000-0005-0000-0000-000004000000}"/>
    <cellStyle name="Comma 10 3 3 8 3" xfId="36421" xr:uid="{00000000-0005-0000-0000-000004000000}"/>
    <cellStyle name="Comma 10 3 3 9" xfId="7693" xr:uid="{00000000-0005-0000-0000-000004000000}"/>
    <cellStyle name="Comma 10 3 3 9 2" xfId="22813" xr:uid="{00000000-0005-0000-0000-000004000000}"/>
    <cellStyle name="Comma 10 3 3 9 2 2" xfId="53053" xr:uid="{00000000-0005-0000-0000-000004000000}"/>
    <cellStyle name="Comma 10 3 3 9 3" xfId="37933" xr:uid="{00000000-0005-0000-0000-000004000000}"/>
    <cellStyle name="Comma 10 3 4" xfId="217" xr:uid="{00000000-0005-0000-0000-000004000000}"/>
    <cellStyle name="Comma 10 3 4 10" xfId="9289" xr:uid="{00000000-0005-0000-0000-000004000000}"/>
    <cellStyle name="Comma 10 3 4 10 2" xfId="24409" xr:uid="{00000000-0005-0000-0000-000004000000}"/>
    <cellStyle name="Comma 10 3 4 10 2 2" xfId="54649" xr:uid="{00000000-0005-0000-0000-000004000000}"/>
    <cellStyle name="Comma 10 3 4 10 3" xfId="39529" xr:uid="{00000000-0005-0000-0000-000004000000}"/>
    <cellStyle name="Comma 10 3 4 11" xfId="15337" xr:uid="{00000000-0005-0000-0000-000004000000}"/>
    <cellStyle name="Comma 10 3 4 11 2" xfId="45577" xr:uid="{00000000-0005-0000-0000-000004000000}"/>
    <cellStyle name="Comma 10 3 4 12" xfId="30457" xr:uid="{00000000-0005-0000-0000-000004000000}"/>
    <cellStyle name="Comma 10 3 4 2" xfId="469" xr:uid="{00000000-0005-0000-0000-000004000000}"/>
    <cellStyle name="Comma 10 3 4 2 10" xfId="30709" xr:uid="{00000000-0005-0000-0000-000004000000}"/>
    <cellStyle name="Comma 10 3 4 2 2" xfId="1225" xr:uid="{00000000-0005-0000-0000-000004000000}"/>
    <cellStyle name="Comma 10 3 4 2 2 2" xfId="2737" xr:uid="{00000000-0005-0000-0000-000004000000}"/>
    <cellStyle name="Comma 10 3 4 2 2 2 2" xfId="11809" xr:uid="{00000000-0005-0000-0000-000004000000}"/>
    <cellStyle name="Comma 10 3 4 2 2 2 2 2" xfId="26929" xr:uid="{00000000-0005-0000-0000-000004000000}"/>
    <cellStyle name="Comma 10 3 4 2 2 2 2 2 2" xfId="57169" xr:uid="{00000000-0005-0000-0000-000004000000}"/>
    <cellStyle name="Comma 10 3 4 2 2 2 2 3" xfId="42049" xr:uid="{00000000-0005-0000-0000-000004000000}"/>
    <cellStyle name="Comma 10 3 4 2 2 2 3" xfId="17857" xr:uid="{00000000-0005-0000-0000-000004000000}"/>
    <cellStyle name="Comma 10 3 4 2 2 2 3 2" xfId="48097" xr:uid="{00000000-0005-0000-0000-000004000000}"/>
    <cellStyle name="Comma 10 3 4 2 2 2 4" xfId="32977" xr:uid="{00000000-0005-0000-0000-000004000000}"/>
    <cellStyle name="Comma 10 3 4 2 2 3" xfId="4249" xr:uid="{00000000-0005-0000-0000-000004000000}"/>
    <cellStyle name="Comma 10 3 4 2 2 3 2" xfId="13321" xr:uid="{00000000-0005-0000-0000-000004000000}"/>
    <cellStyle name="Comma 10 3 4 2 2 3 2 2" xfId="28441" xr:uid="{00000000-0005-0000-0000-000004000000}"/>
    <cellStyle name="Comma 10 3 4 2 2 3 2 2 2" xfId="58681" xr:uid="{00000000-0005-0000-0000-000004000000}"/>
    <cellStyle name="Comma 10 3 4 2 2 3 2 3" xfId="43561" xr:uid="{00000000-0005-0000-0000-000004000000}"/>
    <cellStyle name="Comma 10 3 4 2 2 3 3" xfId="19369" xr:uid="{00000000-0005-0000-0000-000004000000}"/>
    <cellStyle name="Comma 10 3 4 2 2 3 3 2" xfId="49609" xr:uid="{00000000-0005-0000-0000-000004000000}"/>
    <cellStyle name="Comma 10 3 4 2 2 3 4" xfId="34489" xr:uid="{00000000-0005-0000-0000-000004000000}"/>
    <cellStyle name="Comma 10 3 4 2 2 4" xfId="5761" xr:uid="{00000000-0005-0000-0000-000004000000}"/>
    <cellStyle name="Comma 10 3 4 2 2 4 2" xfId="14833" xr:uid="{00000000-0005-0000-0000-000004000000}"/>
    <cellStyle name="Comma 10 3 4 2 2 4 2 2" xfId="29953" xr:uid="{00000000-0005-0000-0000-000004000000}"/>
    <cellStyle name="Comma 10 3 4 2 2 4 2 2 2" xfId="60193" xr:uid="{00000000-0005-0000-0000-000004000000}"/>
    <cellStyle name="Comma 10 3 4 2 2 4 2 3" xfId="45073" xr:uid="{00000000-0005-0000-0000-000004000000}"/>
    <cellStyle name="Comma 10 3 4 2 2 4 3" xfId="20881" xr:uid="{00000000-0005-0000-0000-000004000000}"/>
    <cellStyle name="Comma 10 3 4 2 2 4 3 2" xfId="51121" xr:uid="{00000000-0005-0000-0000-000004000000}"/>
    <cellStyle name="Comma 10 3 4 2 2 4 4" xfId="36001" xr:uid="{00000000-0005-0000-0000-000004000000}"/>
    <cellStyle name="Comma 10 3 4 2 2 5" xfId="7273" xr:uid="{00000000-0005-0000-0000-000004000000}"/>
    <cellStyle name="Comma 10 3 4 2 2 5 2" xfId="22393" xr:uid="{00000000-0005-0000-0000-000004000000}"/>
    <cellStyle name="Comma 10 3 4 2 2 5 2 2" xfId="52633" xr:uid="{00000000-0005-0000-0000-000004000000}"/>
    <cellStyle name="Comma 10 3 4 2 2 5 3" xfId="37513" xr:uid="{00000000-0005-0000-0000-000004000000}"/>
    <cellStyle name="Comma 10 3 4 2 2 6" xfId="8785" xr:uid="{00000000-0005-0000-0000-000004000000}"/>
    <cellStyle name="Comma 10 3 4 2 2 6 2" xfId="23905" xr:uid="{00000000-0005-0000-0000-000004000000}"/>
    <cellStyle name="Comma 10 3 4 2 2 6 2 2" xfId="54145" xr:uid="{00000000-0005-0000-0000-000004000000}"/>
    <cellStyle name="Comma 10 3 4 2 2 6 3" xfId="39025" xr:uid="{00000000-0005-0000-0000-000004000000}"/>
    <cellStyle name="Comma 10 3 4 2 2 7" xfId="10297" xr:uid="{00000000-0005-0000-0000-000004000000}"/>
    <cellStyle name="Comma 10 3 4 2 2 7 2" xfId="25417" xr:uid="{00000000-0005-0000-0000-000004000000}"/>
    <cellStyle name="Comma 10 3 4 2 2 7 2 2" xfId="55657" xr:uid="{00000000-0005-0000-0000-000004000000}"/>
    <cellStyle name="Comma 10 3 4 2 2 7 3" xfId="40537" xr:uid="{00000000-0005-0000-0000-000004000000}"/>
    <cellStyle name="Comma 10 3 4 2 2 8" xfId="16345" xr:uid="{00000000-0005-0000-0000-000004000000}"/>
    <cellStyle name="Comma 10 3 4 2 2 8 2" xfId="46585" xr:uid="{00000000-0005-0000-0000-000004000000}"/>
    <cellStyle name="Comma 10 3 4 2 2 9" xfId="31465" xr:uid="{00000000-0005-0000-0000-000004000000}"/>
    <cellStyle name="Comma 10 3 4 2 3" xfId="1981" xr:uid="{00000000-0005-0000-0000-000004000000}"/>
    <cellStyle name="Comma 10 3 4 2 3 2" xfId="11053" xr:uid="{00000000-0005-0000-0000-000004000000}"/>
    <cellStyle name="Comma 10 3 4 2 3 2 2" xfId="26173" xr:uid="{00000000-0005-0000-0000-000004000000}"/>
    <cellStyle name="Comma 10 3 4 2 3 2 2 2" xfId="56413" xr:uid="{00000000-0005-0000-0000-000004000000}"/>
    <cellStyle name="Comma 10 3 4 2 3 2 3" xfId="41293" xr:uid="{00000000-0005-0000-0000-000004000000}"/>
    <cellStyle name="Comma 10 3 4 2 3 3" xfId="17101" xr:uid="{00000000-0005-0000-0000-000004000000}"/>
    <cellStyle name="Comma 10 3 4 2 3 3 2" xfId="47341" xr:uid="{00000000-0005-0000-0000-000004000000}"/>
    <cellStyle name="Comma 10 3 4 2 3 4" xfId="32221" xr:uid="{00000000-0005-0000-0000-000004000000}"/>
    <cellStyle name="Comma 10 3 4 2 4" xfId="3493" xr:uid="{00000000-0005-0000-0000-000004000000}"/>
    <cellStyle name="Comma 10 3 4 2 4 2" xfId="12565" xr:uid="{00000000-0005-0000-0000-000004000000}"/>
    <cellStyle name="Comma 10 3 4 2 4 2 2" xfId="27685" xr:uid="{00000000-0005-0000-0000-000004000000}"/>
    <cellStyle name="Comma 10 3 4 2 4 2 2 2" xfId="57925" xr:uid="{00000000-0005-0000-0000-000004000000}"/>
    <cellStyle name="Comma 10 3 4 2 4 2 3" xfId="42805" xr:uid="{00000000-0005-0000-0000-000004000000}"/>
    <cellStyle name="Comma 10 3 4 2 4 3" xfId="18613" xr:uid="{00000000-0005-0000-0000-000004000000}"/>
    <cellStyle name="Comma 10 3 4 2 4 3 2" xfId="48853" xr:uid="{00000000-0005-0000-0000-000004000000}"/>
    <cellStyle name="Comma 10 3 4 2 4 4" xfId="33733" xr:uid="{00000000-0005-0000-0000-000004000000}"/>
    <cellStyle name="Comma 10 3 4 2 5" xfId="5005" xr:uid="{00000000-0005-0000-0000-000004000000}"/>
    <cellStyle name="Comma 10 3 4 2 5 2" xfId="14077" xr:uid="{00000000-0005-0000-0000-000004000000}"/>
    <cellStyle name="Comma 10 3 4 2 5 2 2" xfId="29197" xr:uid="{00000000-0005-0000-0000-000004000000}"/>
    <cellStyle name="Comma 10 3 4 2 5 2 2 2" xfId="59437" xr:uid="{00000000-0005-0000-0000-000004000000}"/>
    <cellStyle name="Comma 10 3 4 2 5 2 3" xfId="44317" xr:uid="{00000000-0005-0000-0000-000004000000}"/>
    <cellStyle name="Comma 10 3 4 2 5 3" xfId="20125" xr:uid="{00000000-0005-0000-0000-000004000000}"/>
    <cellStyle name="Comma 10 3 4 2 5 3 2" xfId="50365" xr:uid="{00000000-0005-0000-0000-000004000000}"/>
    <cellStyle name="Comma 10 3 4 2 5 4" xfId="35245" xr:uid="{00000000-0005-0000-0000-000004000000}"/>
    <cellStyle name="Comma 10 3 4 2 6" xfId="6517" xr:uid="{00000000-0005-0000-0000-000004000000}"/>
    <cellStyle name="Comma 10 3 4 2 6 2" xfId="21637" xr:uid="{00000000-0005-0000-0000-000004000000}"/>
    <cellStyle name="Comma 10 3 4 2 6 2 2" xfId="51877" xr:uid="{00000000-0005-0000-0000-000004000000}"/>
    <cellStyle name="Comma 10 3 4 2 6 3" xfId="36757" xr:uid="{00000000-0005-0000-0000-000004000000}"/>
    <cellStyle name="Comma 10 3 4 2 7" xfId="8029" xr:uid="{00000000-0005-0000-0000-000004000000}"/>
    <cellStyle name="Comma 10 3 4 2 7 2" xfId="23149" xr:uid="{00000000-0005-0000-0000-000004000000}"/>
    <cellStyle name="Comma 10 3 4 2 7 2 2" xfId="53389" xr:uid="{00000000-0005-0000-0000-000004000000}"/>
    <cellStyle name="Comma 10 3 4 2 7 3" xfId="38269" xr:uid="{00000000-0005-0000-0000-000004000000}"/>
    <cellStyle name="Comma 10 3 4 2 8" xfId="9541" xr:uid="{00000000-0005-0000-0000-000004000000}"/>
    <cellStyle name="Comma 10 3 4 2 8 2" xfId="24661" xr:uid="{00000000-0005-0000-0000-000004000000}"/>
    <cellStyle name="Comma 10 3 4 2 8 2 2" xfId="54901" xr:uid="{00000000-0005-0000-0000-000004000000}"/>
    <cellStyle name="Comma 10 3 4 2 8 3" xfId="39781" xr:uid="{00000000-0005-0000-0000-000004000000}"/>
    <cellStyle name="Comma 10 3 4 2 9" xfId="15589" xr:uid="{00000000-0005-0000-0000-000004000000}"/>
    <cellStyle name="Comma 10 3 4 2 9 2" xfId="45829" xr:uid="{00000000-0005-0000-0000-000004000000}"/>
    <cellStyle name="Comma 10 3 4 3" xfId="721" xr:uid="{00000000-0005-0000-0000-00000D000000}"/>
    <cellStyle name="Comma 10 3 4 3 10" xfId="30961" xr:uid="{00000000-0005-0000-0000-00000D000000}"/>
    <cellStyle name="Comma 10 3 4 3 2" xfId="1477" xr:uid="{00000000-0005-0000-0000-00000D000000}"/>
    <cellStyle name="Comma 10 3 4 3 2 2" xfId="2989" xr:uid="{00000000-0005-0000-0000-00000D000000}"/>
    <cellStyle name="Comma 10 3 4 3 2 2 2" xfId="12061" xr:uid="{00000000-0005-0000-0000-00000D000000}"/>
    <cellStyle name="Comma 10 3 4 3 2 2 2 2" xfId="27181" xr:uid="{00000000-0005-0000-0000-00000D000000}"/>
    <cellStyle name="Comma 10 3 4 3 2 2 2 2 2" xfId="57421" xr:uid="{00000000-0005-0000-0000-00000D000000}"/>
    <cellStyle name="Comma 10 3 4 3 2 2 2 3" xfId="42301" xr:uid="{00000000-0005-0000-0000-00000D000000}"/>
    <cellStyle name="Comma 10 3 4 3 2 2 3" xfId="18109" xr:uid="{00000000-0005-0000-0000-00000D000000}"/>
    <cellStyle name="Comma 10 3 4 3 2 2 3 2" xfId="48349" xr:uid="{00000000-0005-0000-0000-00000D000000}"/>
    <cellStyle name="Comma 10 3 4 3 2 2 4" xfId="33229" xr:uid="{00000000-0005-0000-0000-00000D000000}"/>
    <cellStyle name="Comma 10 3 4 3 2 3" xfId="4501" xr:uid="{00000000-0005-0000-0000-00000D000000}"/>
    <cellStyle name="Comma 10 3 4 3 2 3 2" xfId="13573" xr:uid="{00000000-0005-0000-0000-00000D000000}"/>
    <cellStyle name="Comma 10 3 4 3 2 3 2 2" xfId="28693" xr:uid="{00000000-0005-0000-0000-00000D000000}"/>
    <cellStyle name="Comma 10 3 4 3 2 3 2 2 2" xfId="58933" xr:uid="{00000000-0005-0000-0000-00000D000000}"/>
    <cellStyle name="Comma 10 3 4 3 2 3 2 3" xfId="43813" xr:uid="{00000000-0005-0000-0000-00000D000000}"/>
    <cellStyle name="Comma 10 3 4 3 2 3 3" xfId="19621" xr:uid="{00000000-0005-0000-0000-00000D000000}"/>
    <cellStyle name="Comma 10 3 4 3 2 3 3 2" xfId="49861" xr:uid="{00000000-0005-0000-0000-00000D000000}"/>
    <cellStyle name="Comma 10 3 4 3 2 3 4" xfId="34741" xr:uid="{00000000-0005-0000-0000-00000D000000}"/>
    <cellStyle name="Comma 10 3 4 3 2 4" xfId="6013" xr:uid="{00000000-0005-0000-0000-00000D000000}"/>
    <cellStyle name="Comma 10 3 4 3 2 4 2" xfId="15085" xr:uid="{00000000-0005-0000-0000-00000D000000}"/>
    <cellStyle name="Comma 10 3 4 3 2 4 2 2" xfId="30205" xr:uid="{00000000-0005-0000-0000-00000D000000}"/>
    <cellStyle name="Comma 10 3 4 3 2 4 2 2 2" xfId="60445" xr:uid="{00000000-0005-0000-0000-00000D000000}"/>
    <cellStyle name="Comma 10 3 4 3 2 4 2 3" xfId="45325" xr:uid="{00000000-0005-0000-0000-00000D000000}"/>
    <cellStyle name="Comma 10 3 4 3 2 4 3" xfId="21133" xr:uid="{00000000-0005-0000-0000-00000D000000}"/>
    <cellStyle name="Comma 10 3 4 3 2 4 3 2" xfId="51373" xr:uid="{00000000-0005-0000-0000-00000D000000}"/>
    <cellStyle name="Comma 10 3 4 3 2 4 4" xfId="36253" xr:uid="{00000000-0005-0000-0000-00000D000000}"/>
    <cellStyle name="Comma 10 3 4 3 2 5" xfId="7525" xr:uid="{00000000-0005-0000-0000-00000D000000}"/>
    <cellStyle name="Comma 10 3 4 3 2 5 2" xfId="22645" xr:uid="{00000000-0005-0000-0000-00000D000000}"/>
    <cellStyle name="Comma 10 3 4 3 2 5 2 2" xfId="52885" xr:uid="{00000000-0005-0000-0000-00000D000000}"/>
    <cellStyle name="Comma 10 3 4 3 2 5 3" xfId="37765" xr:uid="{00000000-0005-0000-0000-00000D000000}"/>
    <cellStyle name="Comma 10 3 4 3 2 6" xfId="9037" xr:uid="{00000000-0005-0000-0000-00000D000000}"/>
    <cellStyle name="Comma 10 3 4 3 2 6 2" xfId="24157" xr:uid="{00000000-0005-0000-0000-00000D000000}"/>
    <cellStyle name="Comma 10 3 4 3 2 6 2 2" xfId="54397" xr:uid="{00000000-0005-0000-0000-00000D000000}"/>
    <cellStyle name="Comma 10 3 4 3 2 6 3" xfId="39277" xr:uid="{00000000-0005-0000-0000-00000D000000}"/>
    <cellStyle name="Comma 10 3 4 3 2 7" xfId="10549" xr:uid="{00000000-0005-0000-0000-00000D000000}"/>
    <cellStyle name="Comma 10 3 4 3 2 7 2" xfId="25669" xr:uid="{00000000-0005-0000-0000-00000D000000}"/>
    <cellStyle name="Comma 10 3 4 3 2 7 2 2" xfId="55909" xr:uid="{00000000-0005-0000-0000-00000D000000}"/>
    <cellStyle name="Comma 10 3 4 3 2 7 3" xfId="40789" xr:uid="{00000000-0005-0000-0000-00000D000000}"/>
    <cellStyle name="Comma 10 3 4 3 2 8" xfId="16597" xr:uid="{00000000-0005-0000-0000-00000D000000}"/>
    <cellStyle name="Comma 10 3 4 3 2 8 2" xfId="46837" xr:uid="{00000000-0005-0000-0000-00000D000000}"/>
    <cellStyle name="Comma 10 3 4 3 2 9" xfId="31717" xr:uid="{00000000-0005-0000-0000-00000D000000}"/>
    <cellStyle name="Comma 10 3 4 3 3" xfId="2233" xr:uid="{00000000-0005-0000-0000-00000D000000}"/>
    <cellStyle name="Comma 10 3 4 3 3 2" xfId="11305" xr:uid="{00000000-0005-0000-0000-00000D000000}"/>
    <cellStyle name="Comma 10 3 4 3 3 2 2" xfId="26425" xr:uid="{00000000-0005-0000-0000-00000D000000}"/>
    <cellStyle name="Comma 10 3 4 3 3 2 2 2" xfId="56665" xr:uid="{00000000-0005-0000-0000-00000D000000}"/>
    <cellStyle name="Comma 10 3 4 3 3 2 3" xfId="41545" xr:uid="{00000000-0005-0000-0000-00000D000000}"/>
    <cellStyle name="Comma 10 3 4 3 3 3" xfId="17353" xr:uid="{00000000-0005-0000-0000-00000D000000}"/>
    <cellStyle name="Comma 10 3 4 3 3 3 2" xfId="47593" xr:uid="{00000000-0005-0000-0000-00000D000000}"/>
    <cellStyle name="Comma 10 3 4 3 3 4" xfId="32473" xr:uid="{00000000-0005-0000-0000-00000D000000}"/>
    <cellStyle name="Comma 10 3 4 3 4" xfId="3745" xr:uid="{00000000-0005-0000-0000-00000D000000}"/>
    <cellStyle name="Comma 10 3 4 3 4 2" xfId="12817" xr:uid="{00000000-0005-0000-0000-00000D000000}"/>
    <cellStyle name="Comma 10 3 4 3 4 2 2" xfId="27937" xr:uid="{00000000-0005-0000-0000-00000D000000}"/>
    <cellStyle name="Comma 10 3 4 3 4 2 2 2" xfId="58177" xr:uid="{00000000-0005-0000-0000-00000D000000}"/>
    <cellStyle name="Comma 10 3 4 3 4 2 3" xfId="43057" xr:uid="{00000000-0005-0000-0000-00000D000000}"/>
    <cellStyle name="Comma 10 3 4 3 4 3" xfId="18865" xr:uid="{00000000-0005-0000-0000-00000D000000}"/>
    <cellStyle name="Comma 10 3 4 3 4 3 2" xfId="49105" xr:uid="{00000000-0005-0000-0000-00000D000000}"/>
    <cellStyle name="Comma 10 3 4 3 4 4" xfId="33985" xr:uid="{00000000-0005-0000-0000-00000D000000}"/>
    <cellStyle name="Comma 10 3 4 3 5" xfId="5257" xr:uid="{00000000-0005-0000-0000-00000D000000}"/>
    <cellStyle name="Comma 10 3 4 3 5 2" xfId="14329" xr:uid="{00000000-0005-0000-0000-00000D000000}"/>
    <cellStyle name="Comma 10 3 4 3 5 2 2" xfId="29449" xr:uid="{00000000-0005-0000-0000-00000D000000}"/>
    <cellStyle name="Comma 10 3 4 3 5 2 2 2" xfId="59689" xr:uid="{00000000-0005-0000-0000-00000D000000}"/>
    <cellStyle name="Comma 10 3 4 3 5 2 3" xfId="44569" xr:uid="{00000000-0005-0000-0000-00000D000000}"/>
    <cellStyle name="Comma 10 3 4 3 5 3" xfId="20377" xr:uid="{00000000-0005-0000-0000-00000D000000}"/>
    <cellStyle name="Comma 10 3 4 3 5 3 2" xfId="50617" xr:uid="{00000000-0005-0000-0000-00000D000000}"/>
    <cellStyle name="Comma 10 3 4 3 5 4" xfId="35497" xr:uid="{00000000-0005-0000-0000-00000D000000}"/>
    <cellStyle name="Comma 10 3 4 3 6" xfId="6769" xr:uid="{00000000-0005-0000-0000-00000D000000}"/>
    <cellStyle name="Comma 10 3 4 3 6 2" xfId="21889" xr:uid="{00000000-0005-0000-0000-00000D000000}"/>
    <cellStyle name="Comma 10 3 4 3 6 2 2" xfId="52129" xr:uid="{00000000-0005-0000-0000-00000D000000}"/>
    <cellStyle name="Comma 10 3 4 3 6 3" xfId="37009" xr:uid="{00000000-0005-0000-0000-00000D000000}"/>
    <cellStyle name="Comma 10 3 4 3 7" xfId="8281" xr:uid="{00000000-0005-0000-0000-00000D000000}"/>
    <cellStyle name="Comma 10 3 4 3 7 2" xfId="23401" xr:uid="{00000000-0005-0000-0000-00000D000000}"/>
    <cellStyle name="Comma 10 3 4 3 7 2 2" xfId="53641" xr:uid="{00000000-0005-0000-0000-00000D000000}"/>
    <cellStyle name="Comma 10 3 4 3 7 3" xfId="38521" xr:uid="{00000000-0005-0000-0000-00000D000000}"/>
    <cellStyle name="Comma 10 3 4 3 8" xfId="9793" xr:uid="{00000000-0005-0000-0000-00000D000000}"/>
    <cellStyle name="Comma 10 3 4 3 8 2" xfId="24913" xr:uid="{00000000-0005-0000-0000-00000D000000}"/>
    <cellStyle name="Comma 10 3 4 3 8 2 2" xfId="55153" xr:uid="{00000000-0005-0000-0000-00000D000000}"/>
    <cellStyle name="Comma 10 3 4 3 8 3" xfId="40033" xr:uid="{00000000-0005-0000-0000-00000D000000}"/>
    <cellStyle name="Comma 10 3 4 3 9" xfId="15841" xr:uid="{00000000-0005-0000-0000-00000D000000}"/>
    <cellStyle name="Comma 10 3 4 3 9 2" xfId="46081" xr:uid="{00000000-0005-0000-0000-00000D000000}"/>
    <cellStyle name="Comma 10 3 4 4" xfId="973" xr:uid="{00000000-0005-0000-0000-000004000000}"/>
    <cellStyle name="Comma 10 3 4 4 2" xfId="2485" xr:uid="{00000000-0005-0000-0000-000004000000}"/>
    <cellStyle name="Comma 10 3 4 4 2 2" xfId="11557" xr:uid="{00000000-0005-0000-0000-000004000000}"/>
    <cellStyle name="Comma 10 3 4 4 2 2 2" xfId="26677" xr:uid="{00000000-0005-0000-0000-000004000000}"/>
    <cellStyle name="Comma 10 3 4 4 2 2 2 2" xfId="56917" xr:uid="{00000000-0005-0000-0000-000004000000}"/>
    <cellStyle name="Comma 10 3 4 4 2 2 3" xfId="41797" xr:uid="{00000000-0005-0000-0000-000004000000}"/>
    <cellStyle name="Comma 10 3 4 4 2 3" xfId="17605" xr:uid="{00000000-0005-0000-0000-000004000000}"/>
    <cellStyle name="Comma 10 3 4 4 2 3 2" xfId="47845" xr:uid="{00000000-0005-0000-0000-000004000000}"/>
    <cellStyle name="Comma 10 3 4 4 2 4" xfId="32725" xr:uid="{00000000-0005-0000-0000-000004000000}"/>
    <cellStyle name="Comma 10 3 4 4 3" xfId="3997" xr:uid="{00000000-0005-0000-0000-000004000000}"/>
    <cellStyle name="Comma 10 3 4 4 3 2" xfId="13069" xr:uid="{00000000-0005-0000-0000-000004000000}"/>
    <cellStyle name="Comma 10 3 4 4 3 2 2" xfId="28189" xr:uid="{00000000-0005-0000-0000-000004000000}"/>
    <cellStyle name="Comma 10 3 4 4 3 2 2 2" xfId="58429" xr:uid="{00000000-0005-0000-0000-000004000000}"/>
    <cellStyle name="Comma 10 3 4 4 3 2 3" xfId="43309" xr:uid="{00000000-0005-0000-0000-000004000000}"/>
    <cellStyle name="Comma 10 3 4 4 3 3" xfId="19117" xr:uid="{00000000-0005-0000-0000-000004000000}"/>
    <cellStyle name="Comma 10 3 4 4 3 3 2" xfId="49357" xr:uid="{00000000-0005-0000-0000-000004000000}"/>
    <cellStyle name="Comma 10 3 4 4 3 4" xfId="34237" xr:uid="{00000000-0005-0000-0000-000004000000}"/>
    <cellStyle name="Comma 10 3 4 4 4" xfId="5509" xr:uid="{00000000-0005-0000-0000-000004000000}"/>
    <cellStyle name="Comma 10 3 4 4 4 2" xfId="14581" xr:uid="{00000000-0005-0000-0000-000004000000}"/>
    <cellStyle name="Comma 10 3 4 4 4 2 2" xfId="29701" xr:uid="{00000000-0005-0000-0000-000004000000}"/>
    <cellStyle name="Comma 10 3 4 4 4 2 2 2" xfId="59941" xr:uid="{00000000-0005-0000-0000-000004000000}"/>
    <cellStyle name="Comma 10 3 4 4 4 2 3" xfId="44821" xr:uid="{00000000-0005-0000-0000-000004000000}"/>
    <cellStyle name="Comma 10 3 4 4 4 3" xfId="20629" xr:uid="{00000000-0005-0000-0000-000004000000}"/>
    <cellStyle name="Comma 10 3 4 4 4 3 2" xfId="50869" xr:uid="{00000000-0005-0000-0000-000004000000}"/>
    <cellStyle name="Comma 10 3 4 4 4 4" xfId="35749" xr:uid="{00000000-0005-0000-0000-000004000000}"/>
    <cellStyle name="Comma 10 3 4 4 5" xfId="7021" xr:uid="{00000000-0005-0000-0000-000004000000}"/>
    <cellStyle name="Comma 10 3 4 4 5 2" xfId="22141" xr:uid="{00000000-0005-0000-0000-000004000000}"/>
    <cellStyle name="Comma 10 3 4 4 5 2 2" xfId="52381" xr:uid="{00000000-0005-0000-0000-000004000000}"/>
    <cellStyle name="Comma 10 3 4 4 5 3" xfId="37261" xr:uid="{00000000-0005-0000-0000-000004000000}"/>
    <cellStyle name="Comma 10 3 4 4 6" xfId="8533" xr:uid="{00000000-0005-0000-0000-000004000000}"/>
    <cellStyle name="Comma 10 3 4 4 6 2" xfId="23653" xr:uid="{00000000-0005-0000-0000-000004000000}"/>
    <cellStyle name="Comma 10 3 4 4 6 2 2" xfId="53893" xr:uid="{00000000-0005-0000-0000-000004000000}"/>
    <cellStyle name="Comma 10 3 4 4 6 3" xfId="38773" xr:uid="{00000000-0005-0000-0000-000004000000}"/>
    <cellStyle name="Comma 10 3 4 4 7" xfId="10045" xr:uid="{00000000-0005-0000-0000-000004000000}"/>
    <cellStyle name="Comma 10 3 4 4 7 2" xfId="25165" xr:uid="{00000000-0005-0000-0000-000004000000}"/>
    <cellStyle name="Comma 10 3 4 4 7 2 2" xfId="55405" xr:uid="{00000000-0005-0000-0000-000004000000}"/>
    <cellStyle name="Comma 10 3 4 4 7 3" xfId="40285" xr:uid="{00000000-0005-0000-0000-000004000000}"/>
    <cellStyle name="Comma 10 3 4 4 8" xfId="16093" xr:uid="{00000000-0005-0000-0000-000004000000}"/>
    <cellStyle name="Comma 10 3 4 4 8 2" xfId="46333" xr:uid="{00000000-0005-0000-0000-000004000000}"/>
    <cellStyle name="Comma 10 3 4 4 9" xfId="31213" xr:uid="{00000000-0005-0000-0000-000004000000}"/>
    <cellStyle name="Comma 10 3 4 5" xfId="1729" xr:uid="{00000000-0005-0000-0000-000004000000}"/>
    <cellStyle name="Comma 10 3 4 5 2" xfId="10801" xr:uid="{00000000-0005-0000-0000-000004000000}"/>
    <cellStyle name="Comma 10 3 4 5 2 2" xfId="25921" xr:uid="{00000000-0005-0000-0000-000004000000}"/>
    <cellStyle name="Comma 10 3 4 5 2 2 2" xfId="56161" xr:uid="{00000000-0005-0000-0000-000004000000}"/>
    <cellStyle name="Comma 10 3 4 5 2 3" xfId="41041" xr:uid="{00000000-0005-0000-0000-000004000000}"/>
    <cellStyle name="Comma 10 3 4 5 3" xfId="16849" xr:uid="{00000000-0005-0000-0000-000004000000}"/>
    <cellStyle name="Comma 10 3 4 5 3 2" xfId="47089" xr:uid="{00000000-0005-0000-0000-000004000000}"/>
    <cellStyle name="Comma 10 3 4 5 4" xfId="31969" xr:uid="{00000000-0005-0000-0000-000004000000}"/>
    <cellStyle name="Comma 10 3 4 6" xfId="3241" xr:uid="{00000000-0005-0000-0000-000004000000}"/>
    <cellStyle name="Comma 10 3 4 6 2" xfId="12313" xr:uid="{00000000-0005-0000-0000-000004000000}"/>
    <cellStyle name="Comma 10 3 4 6 2 2" xfId="27433" xr:uid="{00000000-0005-0000-0000-000004000000}"/>
    <cellStyle name="Comma 10 3 4 6 2 2 2" xfId="57673" xr:uid="{00000000-0005-0000-0000-000004000000}"/>
    <cellStyle name="Comma 10 3 4 6 2 3" xfId="42553" xr:uid="{00000000-0005-0000-0000-000004000000}"/>
    <cellStyle name="Comma 10 3 4 6 3" xfId="18361" xr:uid="{00000000-0005-0000-0000-000004000000}"/>
    <cellStyle name="Comma 10 3 4 6 3 2" xfId="48601" xr:uid="{00000000-0005-0000-0000-000004000000}"/>
    <cellStyle name="Comma 10 3 4 6 4" xfId="33481" xr:uid="{00000000-0005-0000-0000-000004000000}"/>
    <cellStyle name="Comma 10 3 4 7" xfId="4753" xr:uid="{00000000-0005-0000-0000-000004000000}"/>
    <cellStyle name="Comma 10 3 4 7 2" xfId="13825" xr:uid="{00000000-0005-0000-0000-000004000000}"/>
    <cellStyle name="Comma 10 3 4 7 2 2" xfId="28945" xr:uid="{00000000-0005-0000-0000-000004000000}"/>
    <cellStyle name="Comma 10 3 4 7 2 2 2" xfId="59185" xr:uid="{00000000-0005-0000-0000-000004000000}"/>
    <cellStyle name="Comma 10 3 4 7 2 3" xfId="44065" xr:uid="{00000000-0005-0000-0000-000004000000}"/>
    <cellStyle name="Comma 10 3 4 7 3" xfId="19873" xr:uid="{00000000-0005-0000-0000-000004000000}"/>
    <cellStyle name="Comma 10 3 4 7 3 2" xfId="50113" xr:uid="{00000000-0005-0000-0000-000004000000}"/>
    <cellStyle name="Comma 10 3 4 7 4" xfId="34993" xr:uid="{00000000-0005-0000-0000-000004000000}"/>
    <cellStyle name="Comma 10 3 4 8" xfId="6265" xr:uid="{00000000-0005-0000-0000-000004000000}"/>
    <cellStyle name="Comma 10 3 4 8 2" xfId="21385" xr:uid="{00000000-0005-0000-0000-000004000000}"/>
    <cellStyle name="Comma 10 3 4 8 2 2" xfId="51625" xr:uid="{00000000-0005-0000-0000-000004000000}"/>
    <cellStyle name="Comma 10 3 4 8 3" xfId="36505" xr:uid="{00000000-0005-0000-0000-000004000000}"/>
    <cellStyle name="Comma 10 3 4 9" xfId="7777" xr:uid="{00000000-0005-0000-0000-000004000000}"/>
    <cellStyle name="Comma 10 3 4 9 2" xfId="22897" xr:uid="{00000000-0005-0000-0000-000004000000}"/>
    <cellStyle name="Comma 10 3 4 9 2 2" xfId="53137" xr:uid="{00000000-0005-0000-0000-000004000000}"/>
    <cellStyle name="Comma 10 3 4 9 3" xfId="38017" xr:uid="{00000000-0005-0000-0000-000004000000}"/>
    <cellStyle name="Comma 10 3 5" xfId="301" xr:uid="{00000000-0005-0000-0000-000001000000}"/>
    <cellStyle name="Comma 10 3 5 10" xfId="30541" xr:uid="{00000000-0005-0000-0000-000001000000}"/>
    <cellStyle name="Comma 10 3 5 2" xfId="1057" xr:uid="{00000000-0005-0000-0000-000001000000}"/>
    <cellStyle name="Comma 10 3 5 2 2" xfId="2569" xr:uid="{00000000-0005-0000-0000-000001000000}"/>
    <cellStyle name="Comma 10 3 5 2 2 2" xfId="11641" xr:uid="{00000000-0005-0000-0000-000001000000}"/>
    <cellStyle name="Comma 10 3 5 2 2 2 2" xfId="26761" xr:uid="{00000000-0005-0000-0000-000001000000}"/>
    <cellStyle name="Comma 10 3 5 2 2 2 2 2" xfId="57001" xr:uid="{00000000-0005-0000-0000-000001000000}"/>
    <cellStyle name="Comma 10 3 5 2 2 2 3" xfId="41881" xr:uid="{00000000-0005-0000-0000-000001000000}"/>
    <cellStyle name="Comma 10 3 5 2 2 3" xfId="17689" xr:uid="{00000000-0005-0000-0000-000001000000}"/>
    <cellStyle name="Comma 10 3 5 2 2 3 2" xfId="47929" xr:uid="{00000000-0005-0000-0000-000001000000}"/>
    <cellStyle name="Comma 10 3 5 2 2 4" xfId="32809" xr:uid="{00000000-0005-0000-0000-000001000000}"/>
    <cellStyle name="Comma 10 3 5 2 3" xfId="4081" xr:uid="{00000000-0005-0000-0000-000001000000}"/>
    <cellStyle name="Comma 10 3 5 2 3 2" xfId="13153" xr:uid="{00000000-0005-0000-0000-000001000000}"/>
    <cellStyle name="Comma 10 3 5 2 3 2 2" xfId="28273" xr:uid="{00000000-0005-0000-0000-000001000000}"/>
    <cellStyle name="Comma 10 3 5 2 3 2 2 2" xfId="58513" xr:uid="{00000000-0005-0000-0000-000001000000}"/>
    <cellStyle name="Comma 10 3 5 2 3 2 3" xfId="43393" xr:uid="{00000000-0005-0000-0000-000001000000}"/>
    <cellStyle name="Comma 10 3 5 2 3 3" xfId="19201" xr:uid="{00000000-0005-0000-0000-000001000000}"/>
    <cellStyle name="Comma 10 3 5 2 3 3 2" xfId="49441" xr:uid="{00000000-0005-0000-0000-000001000000}"/>
    <cellStyle name="Comma 10 3 5 2 3 4" xfId="34321" xr:uid="{00000000-0005-0000-0000-000001000000}"/>
    <cellStyle name="Comma 10 3 5 2 4" xfId="5593" xr:uid="{00000000-0005-0000-0000-000001000000}"/>
    <cellStyle name="Comma 10 3 5 2 4 2" xfId="14665" xr:uid="{00000000-0005-0000-0000-000001000000}"/>
    <cellStyle name="Comma 10 3 5 2 4 2 2" xfId="29785" xr:uid="{00000000-0005-0000-0000-000001000000}"/>
    <cellStyle name="Comma 10 3 5 2 4 2 2 2" xfId="60025" xr:uid="{00000000-0005-0000-0000-000001000000}"/>
    <cellStyle name="Comma 10 3 5 2 4 2 3" xfId="44905" xr:uid="{00000000-0005-0000-0000-000001000000}"/>
    <cellStyle name="Comma 10 3 5 2 4 3" xfId="20713" xr:uid="{00000000-0005-0000-0000-000001000000}"/>
    <cellStyle name="Comma 10 3 5 2 4 3 2" xfId="50953" xr:uid="{00000000-0005-0000-0000-000001000000}"/>
    <cellStyle name="Comma 10 3 5 2 4 4" xfId="35833" xr:uid="{00000000-0005-0000-0000-000001000000}"/>
    <cellStyle name="Comma 10 3 5 2 5" xfId="7105" xr:uid="{00000000-0005-0000-0000-000001000000}"/>
    <cellStyle name="Comma 10 3 5 2 5 2" xfId="22225" xr:uid="{00000000-0005-0000-0000-000001000000}"/>
    <cellStyle name="Comma 10 3 5 2 5 2 2" xfId="52465" xr:uid="{00000000-0005-0000-0000-000001000000}"/>
    <cellStyle name="Comma 10 3 5 2 5 3" xfId="37345" xr:uid="{00000000-0005-0000-0000-000001000000}"/>
    <cellStyle name="Comma 10 3 5 2 6" xfId="8617" xr:uid="{00000000-0005-0000-0000-000001000000}"/>
    <cellStyle name="Comma 10 3 5 2 6 2" xfId="23737" xr:uid="{00000000-0005-0000-0000-000001000000}"/>
    <cellStyle name="Comma 10 3 5 2 6 2 2" xfId="53977" xr:uid="{00000000-0005-0000-0000-000001000000}"/>
    <cellStyle name="Comma 10 3 5 2 6 3" xfId="38857" xr:uid="{00000000-0005-0000-0000-000001000000}"/>
    <cellStyle name="Comma 10 3 5 2 7" xfId="10129" xr:uid="{00000000-0005-0000-0000-000001000000}"/>
    <cellStyle name="Comma 10 3 5 2 7 2" xfId="25249" xr:uid="{00000000-0005-0000-0000-000001000000}"/>
    <cellStyle name="Comma 10 3 5 2 7 2 2" xfId="55489" xr:uid="{00000000-0005-0000-0000-000001000000}"/>
    <cellStyle name="Comma 10 3 5 2 7 3" xfId="40369" xr:uid="{00000000-0005-0000-0000-000001000000}"/>
    <cellStyle name="Comma 10 3 5 2 8" xfId="16177" xr:uid="{00000000-0005-0000-0000-000001000000}"/>
    <cellStyle name="Comma 10 3 5 2 8 2" xfId="46417" xr:uid="{00000000-0005-0000-0000-000001000000}"/>
    <cellStyle name="Comma 10 3 5 2 9" xfId="31297" xr:uid="{00000000-0005-0000-0000-000001000000}"/>
    <cellStyle name="Comma 10 3 5 3" xfId="1813" xr:uid="{00000000-0005-0000-0000-000001000000}"/>
    <cellStyle name="Comma 10 3 5 3 2" xfId="10885" xr:uid="{00000000-0005-0000-0000-000001000000}"/>
    <cellStyle name="Comma 10 3 5 3 2 2" xfId="26005" xr:uid="{00000000-0005-0000-0000-000001000000}"/>
    <cellStyle name="Comma 10 3 5 3 2 2 2" xfId="56245" xr:uid="{00000000-0005-0000-0000-000001000000}"/>
    <cellStyle name="Comma 10 3 5 3 2 3" xfId="41125" xr:uid="{00000000-0005-0000-0000-000001000000}"/>
    <cellStyle name="Comma 10 3 5 3 3" xfId="16933" xr:uid="{00000000-0005-0000-0000-000001000000}"/>
    <cellStyle name="Comma 10 3 5 3 3 2" xfId="47173" xr:uid="{00000000-0005-0000-0000-000001000000}"/>
    <cellStyle name="Comma 10 3 5 3 4" xfId="32053" xr:uid="{00000000-0005-0000-0000-000001000000}"/>
    <cellStyle name="Comma 10 3 5 4" xfId="3325" xr:uid="{00000000-0005-0000-0000-000001000000}"/>
    <cellStyle name="Comma 10 3 5 4 2" xfId="12397" xr:uid="{00000000-0005-0000-0000-000001000000}"/>
    <cellStyle name="Comma 10 3 5 4 2 2" xfId="27517" xr:uid="{00000000-0005-0000-0000-000001000000}"/>
    <cellStyle name="Comma 10 3 5 4 2 2 2" xfId="57757" xr:uid="{00000000-0005-0000-0000-000001000000}"/>
    <cellStyle name="Comma 10 3 5 4 2 3" xfId="42637" xr:uid="{00000000-0005-0000-0000-000001000000}"/>
    <cellStyle name="Comma 10 3 5 4 3" xfId="18445" xr:uid="{00000000-0005-0000-0000-000001000000}"/>
    <cellStyle name="Comma 10 3 5 4 3 2" xfId="48685" xr:uid="{00000000-0005-0000-0000-000001000000}"/>
    <cellStyle name="Comma 10 3 5 4 4" xfId="33565" xr:uid="{00000000-0005-0000-0000-000001000000}"/>
    <cellStyle name="Comma 10 3 5 5" xfId="4837" xr:uid="{00000000-0005-0000-0000-000001000000}"/>
    <cellStyle name="Comma 10 3 5 5 2" xfId="13909" xr:uid="{00000000-0005-0000-0000-000001000000}"/>
    <cellStyle name="Comma 10 3 5 5 2 2" xfId="29029" xr:uid="{00000000-0005-0000-0000-000001000000}"/>
    <cellStyle name="Comma 10 3 5 5 2 2 2" xfId="59269" xr:uid="{00000000-0005-0000-0000-000001000000}"/>
    <cellStyle name="Comma 10 3 5 5 2 3" xfId="44149" xr:uid="{00000000-0005-0000-0000-000001000000}"/>
    <cellStyle name="Comma 10 3 5 5 3" xfId="19957" xr:uid="{00000000-0005-0000-0000-000001000000}"/>
    <cellStyle name="Comma 10 3 5 5 3 2" xfId="50197" xr:uid="{00000000-0005-0000-0000-000001000000}"/>
    <cellStyle name="Comma 10 3 5 5 4" xfId="35077" xr:uid="{00000000-0005-0000-0000-000001000000}"/>
    <cellStyle name="Comma 10 3 5 6" xfId="6349" xr:uid="{00000000-0005-0000-0000-000001000000}"/>
    <cellStyle name="Comma 10 3 5 6 2" xfId="21469" xr:uid="{00000000-0005-0000-0000-000001000000}"/>
    <cellStyle name="Comma 10 3 5 6 2 2" xfId="51709" xr:uid="{00000000-0005-0000-0000-000001000000}"/>
    <cellStyle name="Comma 10 3 5 6 3" xfId="36589" xr:uid="{00000000-0005-0000-0000-000001000000}"/>
    <cellStyle name="Comma 10 3 5 7" xfId="7861" xr:uid="{00000000-0005-0000-0000-000001000000}"/>
    <cellStyle name="Comma 10 3 5 7 2" xfId="22981" xr:uid="{00000000-0005-0000-0000-000001000000}"/>
    <cellStyle name="Comma 10 3 5 7 2 2" xfId="53221" xr:uid="{00000000-0005-0000-0000-000001000000}"/>
    <cellStyle name="Comma 10 3 5 7 3" xfId="38101" xr:uid="{00000000-0005-0000-0000-000001000000}"/>
    <cellStyle name="Comma 10 3 5 8" xfId="9373" xr:uid="{00000000-0005-0000-0000-000001000000}"/>
    <cellStyle name="Comma 10 3 5 8 2" xfId="24493" xr:uid="{00000000-0005-0000-0000-000001000000}"/>
    <cellStyle name="Comma 10 3 5 8 2 2" xfId="54733" xr:uid="{00000000-0005-0000-0000-000001000000}"/>
    <cellStyle name="Comma 10 3 5 8 3" xfId="39613" xr:uid="{00000000-0005-0000-0000-000001000000}"/>
    <cellStyle name="Comma 10 3 5 9" xfId="15421" xr:uid="{00000000-0005-0000-0000-000001000000}"/>
    <cellStyle name="Comma 10 3 5 9 2" xfId="45661" xr:uid="{00000000-0005-0000-0000-000001000000}"/>
    <cellStyle name="Comma 10 3 6" xfId="553" xr:uid="{00000000-0005-0000-0000-000008000000}"/>
    <cellStyle name="Comma 10 3 6 10" xfId="30793" xr:uid="{00000000-0005-0000-0000-000008000000}"/>
    <cellStyle name="Comma 10 3 6 2" xfId="1309" xr:uid="{00000000-0005-0000-0000-000008000000}"/>
    <cellStyle name="Comma 10 3 6 2 2" xfId="2821" xr:uid="{00000000-0005-0000-0000-000008000000}"/>
    <cellStyle name="Comma 10 3 6 2 2 2" xfId="11893" xr:uid="{00000000-0005-0000-0000-000008000000}"/>
    <cellStyle name="Comma 10 3 6 2 2 2 2" xfId="27013" xr:uid="{00000000-0005-0000-0000-000008000000}"/>
    <cellStyle name="Comma 10 3 6 2 2 2 2 2" xfId="57253" xr:uid="{00000000-0005-0000-0000-000008000000}"/>
    <cellStyle name="Comma 10 3 6 2 2 2 3" xfId="42133" xr:uid="{00000000-0005-0000-0000-000008000000}"/>
    <cellStyle name="Comma 10 3 6 2 2 3" xfId="17941" xr:uid="{00000000-0005-0000-0000-000008000000}"/>
    <cellStyle name="Comma 10 3 6 2 2 3 2" xfId="48181" xr:uid="{00000000-0005-0000-0000-000008000000}"/>
    <cellStyle name="Comma 10 3 6 2 2 4" xfId="33061" xr:uid="{00000000-0005-0000-0000-000008000000}"/>
    <cellStyle name="Comma 10 3 6 2 3" xfId="4333" xr:uid="{00000000-0005-0000-0000-000008000000}"/>
    <cellStyle name="Comma 10 3 6 2 3 2" xfId="13405" xr:uid="{00000000-0005-0000-0000-000008000000}"/>
    <cellStyle name="Comma 10 3 6 2 3 2 2" xfId="28525" xr:uid="{00000000-0005-0000-0000-000008000000}"/>
    <cellStyle name="Comma 10 3 6 2 3 2 2 2" xfId="58765" xr:uid="{00000000-0005-0000-0000-000008000000}"/>
    <cellStyle name="Comma 10 3 6 2 3 2 3" xfId="43645" xr:uid="{00000000-0005-0000-0000-000008000000}"/>
    <cellStyle name="Comma 10 3 6 2 3 3" xfId="19453" xr:uid="{00000000-0005-0000-0000-000008000000}"/>
    <cellStyle name="Comma 10 3 6 2 3 3 2" xfId="49693" xr:uid="{00000000-0005-0000-0000-000008000000}"/>
    <cellStyle name="Comma 10 3 6 2 3 4" xfId="34573" xr:uid="{00000000-0005-0000-0000-000008000000}"/>
    <cellStyle name="Comma 10 3 6 2 4" xfId="5845" xr:uid="{00000000-0005-0000-0000-000008000000}"/>
    <cellStyle name="Comma 10 3 6 2 4 2" xfId="14917" xr:uid="{00000000-0005-0000-0000-000008000000}"/>
    <cellStyle name="Comma 10 3 6 2 4 2 2" xfId="30037" xr:uid="{00000000-0005-0000-0000-000008000000}"/>
    <cellStyle name="Comma 10 3 6 2 4 2 2 2" xfId="60277" xr:uid="{00000000-0005-0000-0000-000008000000}"/>
    <cellStyle name="Comma 10 3 6 2 4 2 3" xfId="45157" xr:uid="{00000000-0005-0000-0000-000008000000}"/>
    <cellStyle name="Comma 10 3 6 2 4 3" xfId="20965" xr:uid="{00000000-0005-0000-0000-000008000000}"/>
    <cellStyle name="Comma 10 3 6 2 4 3 2" xfId="51205" xr:uid="{00000000-0005-0000-0000-000008000000}"/>
    <cellStyle name="Comma 10 3 6 2 4 4" xfId="36085" xr:uid="{00000000-0005-0000-0000-000008000000}"/>
    <cellStyle name="Comma 10 3 6 2 5" xfId="7357" xr:uid="{00000000-0005-0000-0000-000008000000}"/>
    <cellStyle name="Comma 10 3 6 2 5 2" xfId="22477" xr:uid="{00000000-0005-0000-0000-000008000000}"/>
    <cellStyle name="Comma 10 3 6 2 5 2 2" xfId="52717" xr:uid="{00000000-0005-0000-0000-000008000000}"/>
    <cellStyle name="Comma 10 3 6 2 5 3" xfId="37597" xr:uid="{00000000-0005-0000-0000-000008000000}"/>
    <cellStyle name="Comma 10 3 6 2 6" xfId="8869" xr:uid="{00000000-0005-0000-0000-000008000000}"/>
    <cellStyle name="Comma 10 3 6 2 6 2" xfId="23989" xr:uid="{00000000-0005-0000-0000-000008000000}"/>
    <cellStyle name="Comma 10 3 6 2 6 2 2" xfId="54229" xr:uid="{00000000-0005-0000-0000-000008000000}"/>
    <cellStyle name="Comma 10 3 6 2 6 3" xfId="39109" xr:uid="{00000000-0005-0000-0000-000008000000}"/>
    <cellStyle name="Comma 10 3 6 2 7" xfId="10381" xr:uid="{00000000-0005-0000-0000-000008000000}"/>
    <cellStyle name="Comma 10 3 6 2 7 2" xfId="25501" xr:uid="{00000000-0005-0000-0000-000008000000}"/>
    <cellStyle name="Comma 10 3 6 2 7 2 2" xfId="55741" xr:uid="{00000000-0005-0000-0000-000008000000}"/>
    <cellStyle name="Comma 10 3 6 2 7 3" xfId="40621" xr:uid="{00000000-0005-0000-0000-000008000000}"/>
    <cellStyle name="Comma 10 3 6 2 8" xfId="16429" xr:uid="{00000000-0005-0000-0000-000008000000}"/>
    <cellStyle name="Comma 10 3 6 2 8 2" xfId="46669" xr:uid="{00000000-0005-0000-0000-000008000000}"/>
    <cellStyle name="Comma 10 3 6 2 9" xfId="31549" xr:uid="{00000000-0005-0000-0000-000008000000}"/>
    <cellStyle name="Comma 10 3 6 3" xfId="2065" xr:uid="{00000000-0005-0000-0000-000008000000}"/>
    <cellStyle name="Comma 10 3 6 3 2" xfId="11137" xr:uid="{00000000-0005-0000-0000-000008000000}"/>
    <cellStyle name="Comma 10 3 6 3 2 2" xfId="26257" xr:uid="{00000000-0005-0000-0000-000008000000}"/>
    <cellStyle name="Comma 10 3 6 3 2 2 2" xfId="56497" xr:uid="{00000000-0005-0000-0000-000008000000}"/>
    <cellStyle name="Comma 10 3 6 3 2 3" xfId="41377" xr:uid="{00000000-0005-0000-0000-000008000000}"/>
    <cellStyle name="Comma 10 3 6 3 3" xfId="17185" xr:uid="{00000000-0005-0000-0000-000008000000}"/>
    <cellStyle name="Comma 10 3 6 3 3 2" xfId="47425" xr:uid="{00000000-0005-0000-0000-000008000000}"/>
    <cellStyle name="Comma 10 3 6 3 4" xfId="32305" xr:uid="{00000000-0005-0000-0000-000008000000}"/>
    <cellStyle name="Comma 10 3 6 4" xfId="3577" xr:uid="{00000000-0005-0000-0000-000008000000}"/>
    <cellStyle name="Comma 10 3 6 4 2" xfId="12649" xr:uid="{00000000-0005-0000-0000-000008000000}"/>
    <cellStyle name="Comma 10 3 6 4 2 2" xfId="27769" xr:uid="{00000000-0005-0000-0000-000008000000}"/>
    <cellStyle name="Comma 10 3 6 4 2 2 2" xfId="58009" xr:uid="{00000000-0005-0000-0000-000008000000}"/>
    <cellStyle name="Comma 10 3 6 4 2 3" xfId="42889" xr:uid="{00000000-0005-0000-0000-000008000000}"/>
    <cellStyle name="Comma 10 3 6 4 3" xfId="18697" xr:uid="{00000000-0005-0000-0000-000008000000}"/>
    <cellStyle name="Comma 10 3 6 4 3 2" xfId="48937" xr:uid="{00000000-0005-0000-0000-000008000000}"/>
    <cellStyle name="Comma 10 3 6 4 4" xfId="33817" xr:uid="{00000000-0005-0000-0000-000008000000}"/>
    <cellStyle name="Comma 10 3 6 5" xfId="5089" xr:uid="{00000000-0005-0000-0000-000008000000}"/>
    <cellStyle name="Comma 10 3 6 5 2" xfId="14161" xr:uid="{00000000-0005-0000-0000-000008000000}"/>
    <cellStyle name="Comma 10 3 6 5 2 2" xfId="29281" xr:uid="{00000000-0005-0000-0000-000008000000}"/>
    <cellStyle name="Comma 10 3 6 5 2 2 2" xfId="59521" xr:uid="{00000000-0005-0000-0000-000008000000}"/>
    <cellStyle name="Comma 10 3 6 5 2 3" xfId="44401" xr:uid="{00000000-0005-0000-0000-000008000000}"/>
    <cellStyle name="Comma 10 3 6 5 3" xfId="20209" xr:uid="{00000000-0005-0000-0000-000008000000}"/>
    <cellStyle name="Comma 10 3 6 5 3 2" xfId="50449" xr:uid="{00000000-0005-0000-0000-000008000000}"/>
    <cellStyle name="Comma 10 3 6 5 4" xfId="35329" xr:uid="{00000000-0005-0000-0000-000008000000}"/>
    <cellStyle name="Comma 10 3 6 6" xfId="6601" xr:uid="{00000000-0005-0000-0000-000008000000}"/>
    <cellStyle name="Comma 10 3 6 6 2" xfId="21721" xr:uid="{00000000-0005-0000-0000-000008000000}"/>
    <cellStyle name="Comma 10 3 6 6 2 2" xfId="51961" xr:uid="{00000000-0005-0000-0000-000008000000}"/>
    <cellStyle name="Comma 10 3 6 6 3" xfId="36841" xr:uid="{00000000-0005-0000-0000-000008000000}"/>
    <cellStyle name="Comma 10 3 6 7" xfId="8113" xr:uid="{00000000-0005-0000-0000-000008000000}"/>
    <cellStyle name="Comma 10 3 6 7 2" xfId="23233" xr:uid="{00000000-0005-0000-0000-000008000000}"/>
    <cellStyle name="Comma 10 3 6 7 2 2" xfId="53473" xr:uid="{00000000-0005-0000-0000-000008000000}"/>
    <cellStyle name="Comma 10 3 6 7 3" xfId="38353" xr:uid="{00000000-0005-0000-0000-000008000000}"/>
    <cellStyle name="Comma 10 3 6 8" xfId="9625" xr:uid="{00000000-0005-0000-0000-000008000000}"/>
    <cellStyle name="Comma 10 3 6 8 2" xfId="24745" xr:uid="{00000000-0005-0000-0000-000008000000}"/>
    <cellStyle name="Comma 10 3 6 8 2 2" xfId="54985" xr:uid="{00000000-0005-0000-0000-000008000000}"/>
    <cellStyle name="Comma 10 3 6 8 3" xfId="39865" xr:uid="{00000000-0005-0000-0000-000008000000}"/>
    <cellStyle name="Comma 10 3 6 9" xfId="15673" xr:uid="{00000000-0005-0000-0000-000008000000}"/>
    <cellStyle name="Comma 10 3 6 9 2" xfId="45913" xr:uid="{00000000-0005-0000-0000-000008000000}"/>
    <cellStyle name="Comma 10 3 7" xfId="805" xr:uid="{00000000-0005-0000-0000-000001000000}"/>
    <cellStyle name="Comma 10 3 7 2" xfId="2317" xr:uid="{00000000-0005-0000-0000-000001000000}"/>
    <cellStyle name="Comma 10 3 7 2 2" xfId="11389" xr:uid="{00000000-0005-0000-0000-000001000000}"/>
    <cellStyle name="Comma 10 3 7 2 2 2" xfId="26509" xr:uid="{00000000-0005-0000-0000-000001000000}"/>
    <cellStyle name="Comma 10 3 7 2 2 2 2" xfId="56749" xr:uid="{00000000-0005-0000-0000-000001000000}"/>
    <cellStyle name="Comma 10 3 7 2 2 3" xfId="41629" xr:uid="{00000000-0005-0000-0000-000001000000}"/>
    <cellStyle name="Comma 10 3 7 2 3" xfId="17437" xr:uid="{00000000-0005-0000-0000-000001000000}"/>
    <cellStyle name="Comma 10 3 7 2 3 2" xfId="47677" xr:uid="{00000000-0005-0000-0000-000001000000}"/>
    <cellStyle name="Comma 10 3 7 2 4" xfId="32557" xr:uid="{00000000-0005-0000-0000-000001000000}"/>
    <cellStyle name="Comma 10 3 7 3" xfId="3829" xr:uid="{00000000-0005-0000-0000-000001000000}"/>
    <cellStyle name="Comma 10 3 7 3 2" xfId="12901" xr:uid="{00000000-0005-0000-0000-000001000000}"/>
    <cellStyle name="Comma 10 3 7 3 2 2" xfId="28021" xr:uid="{00000000-0005-0000-0000-000001000000}"/>
    <cellStyle name="Comma 10 3 7 3 2 2 2" xfId="58261" xr:uid="{00000000-0005-0000-0000-000001000000}"/>
    <cellStyle name="Comma 10 3 7 3 2 3" xfId="43141" xr:uid="{00000000-0005-0000-0000-000001000000}"/>
    <cellStyle name="Comma 10 3 7 3 3" xfId="18949" xr:uid="{00000000-0005-0000-0000-000001000000}"/>
    <cellStyle name="Comma 10 3 7 3 3 2" xfId="49189" xr:uid="{00000000-0005-0000-0000-000001000000}"/>
    <cellStyle name="Comma 10 3 7 3 4" xfId="34069" xr:uid="{00000000-0005-0000-0000-000001000000}"/>
    <cellStyle name="Comma 10 3 7 4" xfId="5341" xr:uid="{00000000-0005-0000-0000-000001000000}"/>
    <cellStyle name="Comma 10 3 7 4 2" xfId="14413" xr:uid="{00000000-0005-0000-0000-000001000000}"/>
    <cellStyle name="Comma 10 3 7 4 2 2" xfId="29533" xr:uid="{00000000-0005-0000-0000-000001000000}"/>
    <cellStyle name="Comma 10 3 7 4 2 2 2" xfId="59773" xr:uid="{00000000-0005-0000-0000-000001000000}"/>
    <cellStyle name="Comma 10 3 7 4 2 3" xfId="44653" xr:uid="{00000000-0005-0000-0000-000001000000}"/>
    <cellStyle name="Comma 10 3 7 4 3" xfId="20461" xr:uid="{00000000-0005-0000-0000-000001000000}"/>
    <cellStyle name="Comma 10 3 7 4 3 2" xfId="50701" xr:uid="{00000000-0005-0000-0000-000001000000}"/>
    <cellStyle name="Comma 10 3 7 4 4" xfId="35581" xr:uid="{00000000-0005-0000-0000-000001000000}"/>
    <cellStyle name="Comma 10 3 7 5" xfId="6853" xr:uid="{00000000-0005-0000-0000-000001000000}"/>
    <cellStyle name="Comma 10 3 7 5 2" xfId="21973" xr:uid="{00000000-0005-0000-0000-000001000000}"/>
    <cellStyle name="Comma 10 3 7 5 2 2" xfId="52213" xr:uid="{00000000-0005-0000-0000-000001000000}"/>
    <cellStyle name="Comma 10 3 7 5 3" xfId="37093" xr:uid="{00000000-0005-0000-0000-000001000000}"/>
    <cellStyle name="Comma 10 3 7 6" xfId="8365" xr:uid="{00000000-0005-0000-0000-000001000000}"/>
    <cellStyle name="Comma 10 3 7 6 2" xfId="23485" xr:uid="{00000000-0005-0000-0000-000001000000}"/>
    <cellStyle name="Comma 10 3 7 6 2 2" xfId="53725" xr:uid="{00000000-0005-0000-0000-000001000000}"/>
    <cellStyle name="Comma 10 3 7 6 3" xfId="38605" xr:uid="{00000000-0005-0000-0000-000001000000}"/>
    <cellStyle name="Comma 10 3 7 7" xfId="9877" xr:uid="{00000000-0005-0000-0000-000001000000}"/>
    <cellStyle name="Comma 10 3 7 7 2" xfId="24997" xr:uid="{00000000-0005-0000-0000-000001000000}"/>
    <cellStyle name="Comma 10 3 7 7 2 2" xfId="55237" xr:uid="{00000000-0005-0000-0000-000001000000}"/>
    <cellStyle name="Comma 10 3 7 7 3" xfId="40117" xr:uid="{00000000-0005-0000-0000-000001000000}"/>
    <cellStyle name="Comma 10 3 7 8" xfId="15925" xr:uid="{00000000-0005-0000-0000-000001000000}"/>
    <cellStyle name="Comma 10 3 7 8 2" xfId="46165" xr:uid="{00000000-0005-0000-0000-000001000000}"/>
    <cellStyle name="Comma 10 3 7 9" xfId="31045" xr:uid="{00000000-0005-0000-0000-000001000000}"/>
    <cellStyle name="Comma 10 3 8" xfId="1561" xr:uid="{00000000-0005-0000-0000-000001000000}"/>
    <cellStyle name="Comma 10 3 8 2" xfId="10633" xr:uid="{00000000-0005-0000-0000-000001000000}"/>
    <cellStyle name="Comma 10 3 8 2 2" xfId="25753" xr:uid="{00000000-0005-0000-0000-000001000000}"/>
    <cellStyle name="Comma 10 3 8 2 2 2" xfId="55993" xr:uid="{00000000-0005-0000-0000-000001000000}"/>
    <cellStyle name="Comma 10 3 8 2 3" xfId="40873" xr:uid="{00000000-0005-0000-0000-000001000000}"/>
    <cellStyle name="Comma 10 3 8 3" xfId="16681" xr:uid="{00000000-0005-0000-0000-000001000000}"/>
    <cellStyle name="Comma 10 3 8 3 2" xfId="46921" xr:uid="{00000000-0005-0000-0000-000001000000}"/>
    <cellStyle name="Comma 10 3 8 4" xfId="31801" xr:uid="{00000000-0005-0000-0000-000001000000}"/>
    <cellStyle name="Comma 10 3 9" xfId="3073" xr:uid="{00000000-0005-0000-0000-000001000000}"/>
    <cellStyle name="Comma 10 3 9 2" xfId="12145" xr:uid="{00000000-0005-0000-0000-000001000000}"/>
    <cellStyle name="Comma 10 3 9 2 2" xfId="27265" xr:uid="{00000000-0005-0000-0000-000001000000}"/>
    <cellStyle name="Comma 10 3 9 2 2 2" xfId="57505" xr:uid="{00000000-0005-0000-0000-000001000000}"/>
    <cellStyle name="Comma 10 3 9 2 3" xfId="42385" xr:uid="{00000000-0005-0000-0000-000001000000}"/>
    <cellStyle name="Comma 10 3 9 3" xfId="18193" xr:uid="{00000000-0005-0000-0000-000001000000}"/>
    <cellStyle name="Comma 10 3 9 3 2" xfId="48433" xr:uid="{00000000-0005-0000-0000-000001000000}"/>
    <cellStyle name="Comma 10 3 9 4" xfId="33313" xr:uid="{00000000-0005-0000-0000-000001000000}"/>
    <cellStyle name="Comma 10 4" xfId="63" xr:uid="{00000000-0005-0000-0000-000001000000}"/>
    <cellStyle name="Comma 10 4 10" xfId="6111" xr:uid="{00000000-0005-0000-0000-000001000000}"/>
    <cellStyle name="Comma 10 4 10 2" xfId="21231" xr:uid="{00000000-0005-0000-0000-000001000000}"/>
    <cellStyle name="Comma 10 4 10 2 2" xfId="51471" xr:uid="{00000000-0005-0000-0000-000001000000}"/>
    <cellStyle name="Comma 10 4 10 3" xfId="36351" xr:uid="{00000000-0005-0000-0000-000001000000}"/>
    <cellStyle name="Comma 10 4 11" xfId="7623" xr:uid="{00000000-0005-0000-0000-000001000000}"/>
    <cellStyle name="Comma 10 4 11 2" xfId="22743" xr:uid="{00000000-0005-0000-0000-000001000000}"/>
    <cellStyle name="Comma 10 4 11 2 2" xfId="52983" xr:uid="{00000000-0005-0000-0000-000001000000}"/>
    <cellStyle name="Comma 10 4 11 3" xfId="37863" xr:uid="{00000000-0005-0000-0000-000001000000}"/>
    <cellStyle name="Comma 10 4 12" xfId="9135" xr:uid="{00000000-0005-0000-0000-000001000000}"/>
    <cellStyle name="Comma 10 4 12 2" xfId="24255" xr:uid="{00000000-0005-0000-0000-000001000000}"/>
    <cellStyle name="Comma 10 4 12 2 2" xfId="54495" xr:uid="{00000000-0005-0000-0000-000001000000}"/>
    <cellStyle name="Comma 10 4 12 3" xfId="39375" xr:uid="{00000000-0005-0000-0000-000001000000}"/>
    <cellStyle name="Comma 10 4 13" xfId="15183" xr:uid="{00000000-0005-0000-0000-000001000000}"/>
    <cellStyle name="Comma 10 4 13 2" xfId="45423" xr:uid="{00000000-0005-0000-0000-000001000000}"/>
    <cellStyle name="Comma 10 4 14" xfId="30303" xr:uid="{00000000-0005-0000-0000-000001000000}"/>
    <cellStyle name="Comma 10 4 2" xfId="147" xr:uid="{00000000-0005-0000-0000-000006000000}"/>
    <cellStyle name="Comma 10 4 2 10" xfId="9219" xr:uid="{00000000-0005-0000-0000-000006000000}"/>
    <cellStyle name="Comma 10 4 2 10 2" xfId="24339" xr:uid="{00000000-0005-0000-0000-000006000000}"/>
    <cellStyle name="Comma 10 4 2 10 2 2" xfId="54579" xr:uid="{00000000-0005-0000-0000-000006000000}"/>
    <cellStyle name="Comma 10 4 2 10 3" xfId="39459" xr:uid="{00000000-0005-0000-0000-000006000000}"/>
    <cellStyle name="Comma 10 4 2 11" xfId="15267" xr:uid="{00000000-0005-0000-0000-000006000000}"/>
    <cellStyle name="Comma 10 4 2 11 2" xfId="45507" xr:uid="{00000000-0005-0000-0000-000006000000}"/>
    <cellStyle name="Comma 10 4 2 12" xfId="30387" xr:uid="{00000000-0005-0000-0000-000006000000}"/>
    <cellStyle name="Comma 10 4 2 2" xfId="399" xr:uid="{00000000-0005-0000-0000-000006000000}"/>
    <cellStyle name="Comma 10 4 2 2 10" xfId="30639" xr:uid="{00000000-0005-0000-0000-000006000000}"/>
    <cellStyle name="Comma 10 4 2 2 2" xfId="1155" xr:uid="{00000000-0005-0000-0000-000006000000}"/>
    <cellStyle name="Comma 10 4 2 2 2 2" xfId="2667" xr:uid="{00000000-0005-0000-0000-000006000000}"/>
    <cellStyle name="Comma 10 4 2 2 2 2 2" xfId="11739" xr:uid="{00000000-0005-0000-0000-000006000000}"/>
    <cellStyle name="Comma 10 4 2 2 2 2 2 2" xfId="26859" xr:uid="{00000000-0005-0000-0000-000006000000}"/>
    <cellStyle name="Comma 10 4 2 2 2 2 2 2 2" xfId="57099" xr:uid="{00000000-0005-0000-0000-000006000000}"/>
    <cellStyle name="Comma 10 4 2 2 2 2 2 3" xfId="41979" xr:uid="{00000000-0005-0000-0000-000006000000}"/>
    <cellStyle name="Comma 10 4 2 2 2 2 3" xfId="17787" xr:uid="{00000000-0005-0000-0000-000006000000}"/>
    <cellStyle name="Comma 10 4 2 2 2 2 3 2" xfId="48027" xr:uid="{00000000-0005-0000-0000-000006000000}"/>
    <cellStyle name="Comma 10 4 2 2 2 2 4" xfId="32907" xr:uid="{00000000-0005-0000-0000-000006000000}"/>
    <cellStyle name="Comma 10 4 2 2 2 3" xfId="4179" xr:uid="{00000000-0005-0000-0000-000006000000}"/>
    <cellStyle name="Comma 10 4 2 2 2 3 2" xfId="13251" xr:uid="{00000000-0005-0000-0000-000006000000}"/>
    <cellStyle name="Comma 10 4 2 2 2 3 2 2" xfId="28371" xr:uid="{00000000-0005-0000-0000-000006000000}"/>
    <cellStyle name="Comma 10 4 2 2 2 3 2 2 2" xfId="58611" xr:uid="{00000000-0005-0000-0000-000006000000}"/>
    <cellStyle name="Comma 10 4 2 2 2 3 2 3" xfId="43491" xr:uid="{00000000-0005-0000-0000-000006000000}"/>
    <cellStyle name="Comma 10 4 2 2 2 3 3" xfId="19299" xr:uid="{00000000-0005-0000-0000-000006000000}"/>
    <cellStyle name="Comma 10 4 2 2 2 3 3 2" xfId="49539" xr:uid="{00000000-0005-0000-0000-000006000000}"/>
    <cellStyle name="Comma 10 4 2 2 2 3 4" xfId="34419" xr:uid="{00000000-0005-0000-0000-000006000000}"/>
    <cellStyle name="Comma 10 4 2 2 2 4" xfId="5691" xr:uid="{00000000-0005-0000-0000-000006000000}"/>
    <cellStyle name="Comma 10 4 2 2 2 4 2" xfId="14763" xr:uid="{00000000-0005-0000-0000-000006000000}"/>
    <cellStyle name="Comma 10 4 2 2 2 4 2 2" xfId="29883" xr:uid="{00000000-0005-0000-0000-000006000000}"/>
    <cellStyle name="Comma 10 4 2 2 2 4 2 2 2" xfId="60123" xr:uid="{00000000-0005-0000-0000-000006000000}"/>
    <cellStyle name="Comma 10 4 2 2 2 4 2 3" xfId="45003" xr:uid="{00000000-0005-0000-0000-000006000000}"/>
    <cellStyle name="Comma 10 4 2 2 2 4 3" xfId="20811" xr:uid="{00000000-0005-0000-0000-000006000000}"/>
    <cellStyle name="Comma 10 4 2 2 2 4 3 2" xfId="51051" xr:uid="{00000000-0005-0000-0000-000006000000}"/>
    <cellStyle name="Comma 10 4 2 2 2 4 4" xfId="35931" xr:uid="{00000000-0005-0000-0000-000006000000}"/>
    <cellStyle name="Comma 10 4 2 2 2 5" xfId="7203" xr:uid="{00000000-0005-0000-0000-000006000000}"/>
    <cellStyle name="Comma 10 4 2 2 2 5 2" xfId="22323" xr:uid="{00000000-0005-0000-0000-000006000000}"/>
    <cellStyle name="Comma 10 4 2 2 2 5 2 2" xfId="52563" xr:uid="{00000000-0005-0000-0000-000006000000}"/>
    <cellStyle name="Comma 10 4 2 2 2 5 3" xfId="37443" xr:uid="{00000000-0005-0000-0000-000006000000}"/>
    <cellStyle name="Comma 10 4 2 2 2 6" xfId="8715" xr:uid="{00000000-0005-0000-0000-000006000000}"/>
    <cellStyle name="Comma 10 4 2 2 2 6 2" xfId="23835" xr:uid="{00000000-0005-0000-0000-000006000000}"/>
    <cellStyle name="Comma 10 4 2 2 2 6 2 2" xfId="54075" xr:uid="{00000000-0005-0000-0000-000006000000}"/>
    <cellStyle name="Comma 10 4 2 2 2 6 3" xfId="38955" xr:uid="{00000000-0005-0000-0000-000006000000}"/>
    <cellStyle name="Comma 10 4 2 2 2 7" xfId="10227" xr:uid="{00000000-0005-0000-0000-000006000000}"/>
    <cellStyle name="Comma 10 4 2 2 2 7 2" xfId="25347" xr:uid="{00000000-0005-0000-0000-000006000000}"/>
    <cellStyle name="Comma 10 4 2 2 2 7 2 2" xfId="55587" xr:uid="{00000000-0005-0000-0000-000006000000}"/>
    <cellStyle name="Comma 10 4 2 2 2 7 3" xfId="40467" xr:uid="{00000000-0005-0000-0000-000006000000}"/>
    <cellStyle name="Comma 10 4 2 2 2 8" xfId="16275" xr:uid="{00000000-0005-0000-0000-000006000000}"/>
    <cellStyle name="Comma 10 4 2 2 2 8 2" xfId="46515" xr:uid="{00000000-0005-0000-0000-000006000000}"/>
    <cellStyle name="Comma 10 4 2 2 2 9" xfId="31395" xr:uid="{00000000-0005-0000-0000-000006000000}"/>
    <cellStyle name="Comma 10 4 2 2 3" xfId="1911" xr:uid="{00000000-0005-0000-0000-000006000000}"/>
    <cellStyle name="Comma 10 4 2 2 3 2" xfId="10983" xr:uid="{00000000-0005-0000-0000-000006000000}"/>
    <cellStyle name="Comma 10 4 2 2 3 2 2" xfId="26103" xr:uid="{00000000-0005-0000-0000-000006000000}"/>
    <cellStyle name="Comma 10 4 2 2 3 2 2 2" xfId="56343" xr:uid="{00000000-0005-0000-0000-000006000000}"/>
    <cellStyle name="Comma 10 4 2 2 3 2 3" xfId="41223" xr:uid="{00000000-0005-0000-0000-000006000000}"/>
    <cellStyle name="Comma 10 4 2 2 3 3" xfId="17031" xr:uid="{00000000-0005-0000-0000-000006000000}"/>
    <cellStyle name="Comma 10 4 2 2 3 3 2" xfId="47271" xr:uid="{00000000-0005-0000-0000-000006000000}"/>
    <cellStyle name="Comma 10 4 2 2 3 4" xfId="32151" xr:uid="{00000000-0005-0000-0000-000006000000}"/>
    <cellStyle name="Comma 10 4 2 2 4" xfId="3423" xr:uid="{00000000-0005-0000-0000-000006000000}"/>
    <cellStyle name="Comma 10 4 2 2 4 2" xfId="12495" xr:uid="{00000000-0005-0000-0000-000006000000}"/>
    <cellStyle name="Comma 10 4 2 2 4 2 2" xfId="27615" xr:uid="{00000000-0005-0000-0000-000006000000}"/>
    <cellStyle name="Comma 10 4 2 2 4 2 2 2" xfId="57855" xr:uid="{00000000-0005-0000-0000-000006000000}"/>
    <cellStyle name="Comma 10 4 2 2 4 2 3" xfId="42735" xr:uid="{00000000-0005-0000-0000-000006000000}"/>
    <cellStyle name="Comma 10 4 2 2 4 3" xfId="18543" xr:uid="{00000000-0005-0000-0000-000006000000}"/>
    <cellStyle name="Comma 10 4 2 2 4 3 2" xfId="48783" xr:uid="{00000000-0005-0000-0000-000006000000}"/>
    <cellStyle name="Comma 10 4 2 2 4 4" xfId="33663" xr:uid="{00000000-0005-0000-0000-000006000000}"/>
    <cellStyle name="Comma 10 4 2 2 5" xfId="4935" xr:uid="{00000000-0005-0000-0000-000006000000}"/>
    <cellStyle name="Comma 10 4 2 2 5 2" xfId="14007" xr:uid="{00000000-0005-0000-0000-000006000000}"/>
    <cellStyle name="Comma 10 4 2 2 5 2 2" xfId="29127" xr:uid="{00000000-0005-0000-0000-000006000000}"/>
    <cellStyle name="Comma 10 4 2 2 5 2 2 2" xfId="59367" xr:uid="{00000000-0005-0000-0000-000006000000}"/>
    <cellStyle name="Comma 10 4 2 2 5 2 3" xfId="44247" xr:uid="{00000000-0005-0000-0000-000006000000}"/>
    <cellStyle name="Comma 10 4 2 2 5 3" xfId="20055" xr:uid="{00000000-0005-0000-0000-000006000000}"/>
    <cellStyle name="Comma 10 4 2 2 5 3 2" xfId="50295" xr:uid="{00000000-0005-0000-0000-000006000000}"/>
    <cellStyle name="Comma 10 4 2 2 5 4" xfId="35175" xr:uid="{00000000-0005-0000-0000-000006000000}"/>
    <cellStyle name="Comma 10 4 2 2 6" xfId="6447" xr:uid="{00000000-0005-0000-0000-000006000000}"/>
    <cellStyle name="Comma 10 4 2 2 6 2" xfId="21567" xr:uid="{00000000-0005-0000-0000-000006000000}"/>
    <cellStyle name="Comma 10 4 2 2 6 2 2" xfId="51807" xr:uid="{00000000-0005-0000-0000-000006000000}"/>
    <cellStyle name="Comma 10 4 2 2 6 3" xfId="36687" xr:uid="{00000000-0005-0000-0000-000006000000}"/>
    <cellStyle name="Comma 10 4 2 2 7" xfId="7959" xr:uid="{00000000-0005-0000-0000-000006000000}"/>
    <cellStyle name="Comma 10 4 2 2 7 2" xfId="23079" xr:uid="{00000000-0005-0000-0000-000006000000}"/>
    <cellStyle name="Comma 10 4 2 2 7 2 2" xfId="53319" xr:uid="{00000000-0005-0000-0000-000006000000}"/>
    <cellStyle name="Comma 10 4 2 2 7 3" xfId="38199" xr:uid="{00000000-0005-0000-0000-000006000000}"/>
    <cellStyle name="Comma 10 4 2 2 8" xfId="9471" xr:uid="{00000000-0005-0000-0000-000006000000}"/>
    <cellStyle name="Comma 10 4 2 2 8 2" xfId="24591" xr:uid="{00000000-0005-0000-0000-000006000000}"/>
    <cellStyle name="Comma 10 4 2 2 8 2 2" xfId="54831" xr:uid="{00000000-0005-0000-0000-000006000000}"/>
    <cellStyle name="Comma 10 4 2 2 8 3" xfId="39711" xr:uid="{00000000-0005-0000-0000-000006000000}"/>
    <cellStyle name="Comma 10 4 2 2 9" xfId="15519" xr:uid="{00000000-0005-0000-0000-000006000000}"/>
    <cellStyle name="Comma 10 4 2 2 9 2" xfId="45759" xr:uid="{00000000-0005-0000-0000-000006000000}"/>
    <cellStyle name="Comma 10 4 2 3" xfId="651" xr:uid="{00000000-0005-0000-0000-00000F000000}"/>
    <cellStyle name="Comma 10 4 2 3 10" xfId="30891" xr:uid="{00000000-0005-0000-0000-00000F000000}"/>
    <cellStyle name="Comma 10 4 2 3 2" xfId="1407" xr:uid="{00000000-0005-0000-0000-00000F000000}"/>
    <cellStyle name="Comma 10 4 2 3 2 2" xfId="2919" xr:uid="{00000000-0005-0000-0000-00000F000000}"/>
    <cellStyle name="Comma 10 4 2 3 2 2 2" xfId="11991" xr:uid="{00000000-0005-0000-0000-00000F000000}"/>
    <cellStyle name="Comma 10 4 2 3 2 2 2 2" xfId="27111" xr:uid="{00000000-0005-0000-0000-00000F000000}"/>
    <cellStyle name="Comma 10 4 2 3 2 2 2 2 2" xfId="57351" xr:uid="{00000000-0005-0000-0000-00000F000000}"/>
    <cellStyle name="Comma 10 4 2 3 2 2 2 3" xfId="42231" xr:uid="{00000000-0005-0000-0000-00000F000000}"/>
    <cellStyle name="Comma 10 4 2 3 2 2 3" xfId="18039" xr:uid="{00000000-0005-0000-0000-00000F000000}"/>
    <cellStyle name="Comma 10 4 2 3 2 2 3 2" xfId="48279" xr:uid="{00000000-0005-0000-0000-00000F000000}"/>
    <cellStyle name="Comma 10 4 2 3 2 2 4" xfId="33159" xr:uid="{00000000-0005-0000-0000-00000F000000}"/>
    <cellStyle name="Comma 10 4 2 3 2 3" xfId="4431" xr:uid="{00000000-0005-0000-0000-00000F000000}"/>
    <cellStyle name="Comma 10 4 2 3 2 3 2" xfId="13503" xr:uid="{00000000-0005-0000-0000-00000F000000}"/>
    <cellStyle name="Comma 10 4 2 3 2 3 2 2" xfId="28623" xr:uid="{00000000-0005-0000-0000-00000F000000}"/>
    <cellStyle name="Comma 10 4 2 3 2 3 2 2 2" xfId="58863" xr:uid="{00000000-0005-0000-0000-00000F000000}"/>
    <cellStyle name="Comma 10 4 2 3 2 3 2 3" xfId="43743" xr:uid="{00000000-0005-0000-0000-00000F000000}"/>
    <cellStyle name="Comma 10 4 2 3 2 3 3" xfId="19551" xr:uid="{00000000-0005-0000-0000-00000F000000}"/>
    <cellStyle name="Comma 10 4 2 3 2 3 3 2" xfId="49791" xr:uid="{00000000-0005-0000-0000-00000F000000}"/>
    <cellStyle name="Comma 10 4 2 3 2 3 4" xfId="34671" xr:uid="{00000000-0005-0000-0000-00000F000000}"/>
    <cellStyle name="Comma 10 4 2 3 2 4" xfId="5943" xr:uid="{00000000-0005-0000-0000-00000F000000}"/>
    <cellStyle name="Comma 10 4 2 3 2 4 2" xfId="15015" xr:uid="{00000000-0005-0000-0000-00000F000000}"/>
    <cellStyle name="Comma 10 4 2 3 2 4 2 2" xfId="30135" xr:uid="{00000000-0005-0000-0000-00000F000000}"/>
    <cellStyle name="Comma 10 4 2 3 2 4 2 2 2" xfId="60375" xr:uid="{00000000-0005-0000-0000-00000F000000}"/>
    <cellStyle name="Comma 10 4 2 3 2 4 2 3" xfId="45255" xr:uid="{00000000-0005-0000-0000-00000F000000}"/>
    <cellStyle name="Comma 10 4 2 3 2 4 3" xfId="21063" xr:uid="{00000000-0005-0000-0000-00000F000000}"/>
    <cellStyle name="Comma 10 4 2 3 2 4 3 2" xfId="51303" xr:uid="{00000000-0005-0000-0000-00000F000000}"/>
    <cellStyle name="Comma 10 4 2 3 2 4 4" xfId="36183" xr:uid="{00000000-0005-0000-0000-00000F000000}"/>
    <cellStyle name="Comma 10 4 2 3 2 5" xfId="7455" xr:uid="{00000000-0005-0000-0000-00000F000000}"/>
    <cellStyle name="Comma 10 4 2 3 2 5 2" xfId="22575" xr:uid="{00000000-0005-0000-0000-00000F000000}"/>
    <cellStyle name="Comma 10 4 2 3 2 5 2 2" xfId="52815" xr:uid="{00000000-0005-0000-0000-00000F000000}"/>
    <cellStyle name="Comma 10 4 2 3 2 5 3" xfId="37695" xr:uid="{00000000-0005-0000-0000-00000F000000}"/>
    <cellStyle name="Comma 10 4 2 3 2 6" xfId="8967" xr:uid="{00000000-0005-0000-0000-00000F000000}"/>
    <cellStyle name="Comma 10 4 2 3 2 6 2" xfId="24087" xr:uid="{00000000-0005-0000-0000-00000F000000}"/>
    <cellStyle name="Comma 10 4 2 3 2 6 2 2" xfId="54327" xr:uid="{00000000-0005-0000-0000-00000F000000}"/>
    <cellStyle name="Comma 10 4 2 3 2 6 3" xfId="39207" xr:uid="{00000000-0005-0000-0000-00000F000000}"/>
    <cellStyle name="Comma 10 4 2 3 2 7" xfId="10479" xr:uid="{00000000-0005-0000-0000-00000F000000}"/>
    <cellStyle name="Comma 10 4 2 3 2 7 2" xfId="25599" xr:uid="{00000000-0005-0000-0000-00000F000000}"/>
    <cellStyle name="Comma 10 4 2 3 2 7 2 2" xfId="55839" xr:uid="{00000000-0005-0000-0000-00000F000000}"/>
    <cellStyle name="Comma 10 4 2 3 2 7 3" xfId="40719" xr:uid="{00000000-0005-0000-0000-00000F000000}"/>
    <cellStyle name="Comma 10 4 2 3 2 8" xfId="16527" xr:uid="{00000000-0005-0000-0000-00000F000000}"/>
    <cellStyle name="Comma 10 4 2 3 2 8 2" xfId="46767" xr:uid="{00000000-0005-0000-0000-00000F000000}"/>
    <cellStyle name="Comma 10 4 2 3 2 9" xfId="31647" xr:uid="{00000000-0005-0000-0000-00000F000000}"/>
    <cellStyle name="Comma 10 4 2 3 3" xfId="2163" xr:uid="{00000000-0005-0000-0000-00000F000000}"/>
    <cellStyle name="Comma 10 4 2 3 3 2" xfId="11235" xr:uid="{00000000-0005-0000-0000-00000F000000}"/>
    <cellStyle name="Comma 10 4 2 3 3 2 2" xfId="26355" xr:uid="{00000000-0005-0000-0000-00000F000000}"/>
    <cellStyle name="Comma 10 4 2 3 3 2 2 2" xfId="56595" xr:uid="{00000000-0005-0000-0000-00000F000000}"/>
    <cellStyle name="Comma 10 4 2 3 3 2 3" xfId="41475" xr:uid="{00000000-0005-0000-0000-00000F000000}"/>
    <cellStyle name="Comma 10 4 2 3 3 3" xfId="17283" xr:uid="{00000000-0005-0000-0000-00000F000000}"/>
    <cellStyle name="Comma 10 4 2 3 3 3 2" xfId="47523" xr:uid="{00000000-0005-0000-0000-00000F000000}"/>
    <cellStyle name="Comma 10 4 2 3 3 4" xfId="32403" xr:uid="{00000000-0005-0000-0000-00000F000000}"/>
    <cellStyle name="Comma 10 4 2 3 4" xfId="3675" xr:uid="{00000000-0005-0000-0000-00000F000000}"/>
    <cellStyle name="Comma 10 4 2 3 4 2" xfId="12747" xr:uid="{00000000-0005-0000-0000-00000F000000}"/>
    <cellStyle name="Comma 10 4 2 3 4 2 2" xfId="27867" xr:uid="{00000000-0005-0000-0000-00000F000000}"/>
    <cellStyle name="Comma 10 4 2 3 4 2 2 2" xfId="58107" xr:uid="{00000000-0005-0000-0000-00000F000000}"/>
    <cellStyle name="Comma 10 4 2 3 4 2 3" xfId="42987" xr:uid="{00000000-0005-0000-0000-00000F000000}"/>
    <cellStyle name="Comma 10 4 2 3 4 3" xfId="18795" xr:uid="{00000000-0005-0000-0000-00000F000000}"/>
    <cellStyle name="Comma 10 4 2 3 4 3 2" xfId="49035" xr:uid="{00000000-0005-0000-0000-00000F000000}"/>
    <cellStyle name="Comma 10 4 2 3 4 4" xfId="33915" xr:uid="{00000000-0005-0000-0000-00000F000000}"/>
    <cellStyle name="Comma 10 4 2 3 5" xfId="5187" xr:uid="{00000000-0005-0000-0000-00000F000000}"/>
    <cellStyle name="Comma 10 4 2 3 5 2" xfId="14259" xr:uid="{00000000-0005-0000-0000-00000F000000}"/>
    <cellStyle name="Comma 10 4 2 3 5 2 2" xfId="29379" xr:uid="{00000000-0005-0000-0000-00000F000000}"/>
    <cellStyle name="Comma 10 4 2 3 5 2 2 2" xfId="59619" xr:uid="{00000000-0005-0000-0000-00000F000000}"/>
    <cellStyle name="Comma 10 4 2 3 5 2 3" xfId="44499" xr:uid="{00000000-0005-0000-0000-00000F000000}"/>
    <cellStyle name="Comma 10 4 2 3 5 3" xfId="20307" xr:uid="{00000000-0005-0000-0000-00000F000000}"/>
    <cellStyle name="Comma 10 4 2 3 5 3 2" xfId="50547" xr:uid="{00000000-0005-0000-0000-00000F000000}"/>
    <cellStyle name="Comma 10 4 2 3 5 4" xfId="35427" xr:uid="{00000000-0005-0000-0000-00000F000000}"/>
    <cellStyle name="Comma 10 4 2 3 6" xfId="6699" xr:uid="{00000000-0005-0000-0000-00000F000000}"/>
    <cellStyle name="Comma 10 4 2 3 6 2" xfId="21819" xr:uid="{00000000-0005-0000-0000-00000F000000}"/>
    <cellStyle name="Comma 10 4 2 3 6 2 2" xfId="52059" xr:uid="{00000000-0005-0000-0000-00000F000000}"/>
    <cellStyle name="Comma 10 4 2 3 6 3" xfId="36939" xr:uid="{00000000-0005-0000-0000-00000F000000}"/>
    <cellStyle name="Comma 10 4 2 3 7" xfId="8211" xr:uid="{00000000-0005-0000-0000-00000F000000}"/>
    <cellStyle name="Comma 10 4 2 3 7 2" xfId="23331" xr:uid="{00000000-0005-0000-0000-00000F000000}"/>
    <cellStyle name="Comma 10 4 2 3 7 2 2" xfId="53571" xr:uid="{00000000-0005-0000-0000-00000F000000}"/>
    <cellStyle name="Comma 10 4 2 3 7 3" xfId="38451" xr:uid="{00000000-0005-0000-0000-00000F000000}"/>
    <cellStyle name="Comma 10 4 2 3 8" xfId="9723" xr:uid="{00000000-0005-0000-0000-00000F000000}"/>
    <cellStyle name="Comma 10 4 2 3 8 2" xfId="24843" xr:uid="{00000000-0005-0000-0000-00000F000000}"/>
    <cellStyle name="Comma 10 4 2 3 8 2 2" xfId="55083" xr:uid="{00000000-0005-0000-0000-00000F000000}"/>
    <cellStyle name="Comma 10 4 2 3 8 3" xfId="39963" xr:uid="{00000000-0005-0000-0000-00000F000000}"/>
    <cellStyle name="Comma 10 4 2 3 9" xfId="15771" xr:uid="{00000000-0005-0000-0000-00000F000000}"/>
    <cellStyle name="Comma 10 4 2 3 9 2" xfId="46011" xr:uid="{00000000-0005-0000-0000-00000F000000}"/>
    <cellStyle name="Comma 10 4 2 4" xfId="903" xr:uid="{00000000-0005-0000-0000-000006000000}"/>
    <cellStyle name="Comma 10 4 2 4 2" xfId="2415" xr:uid="{00000000-0005-0000-0000-000006000000}"/>
    <cellStyle name="Comma 10 4 2 4 2 2" xfId="11487" xr:uid="{00000000-0005-0000-0000-000006000000}"/>
    <cellStyle name="Comma 10 4 2 4 2 2 2" xfId="26607" xr:uid="{00000000-0005-0000-0000-000006000000}"/>
    <cellStyle name="Comma 10 4 2 4 2 2 2 2" xfId="56847" xr:uid="{00000000-0005-0000-0000-000006000000}"/>
    <cellStyle name="Comma 10 4 2 4 2 2 3" xfId="41727" xr:uid="{00000000-0005-0000-0000-000006000000}"/>
    <cellStyle name="Comma 10 4 2 4 2 3" xfId="17535" xr:uid="{00000000-0005-0000-0000-000006000000}"/>
    <cellStyle name="Comma 10 4 2 4 2 3 2" xfId="47775" xr:uid="{00000000-0005-0000-0000-000006000000}"/>
    <cellStyle name="Comma 10 4 2 4 2 4" xfId="32655" xr:uid="{00000000-0005-0000-0000-000006000000}"/>
    <cellStyle name="Comma 10 4 2 4 3" xfId="3927" xr:uid="{00000000-0005-0000-0000-000006000000}"/>
    <cellStyle name="Comma 10 4 2 4 3 2" xfId="12999" xr:uid="{00000000-0005-0000-0000-000006000000}"/>
    <cellStyle name="Comma 10 4 2 4 3 2 2" xfId="28119" xr:uid="{00000000-0005-0000-0000-000006000000}"/>
    <cellStyle name="Comma 10 4 2 4 3 2 2 2" xfId="58359" xr:uid="{00000000-0005-0000-0000-000006000000}"/>
    <cellStyle name="Comma 10 4 2 4 3 2 3" xfId="43239" xr:uid="{00000000-0005-0000-0000-000006000000}"/>
    <cellStyle name="Comma 10 4 2 4 3 3" xfId="19047" xr:uid="{00000000-0005-0000-0000-000006000000}"/>
    <cellStyle name="Comma 10 4 2 4 3 3 2" xfId="49287" xr:uid="{00000000-0005-0000-0000-000006000000}"/>
    <cellStyle name="Comma 10 4 2 4 3 4" xfId="34167" xr:uid="{00000000-0005-0000-0000-000006000000}"/>
    <cellStyle name="Comma 10 4 2 4 4" xfId="5439" xr:uid="{00000000-0005-0000-0000-000006000000}"/>
    <cellStyle name="Comma 10 4 2 4 4 2" xfId="14511" xr:uid="{00000000-0005-0000-0000-000006000000}"/>
    <cellStyle name="Comma 10 4 2 4 4 2 2" xfId="29631" xr:uid="{00000000-0005-0000-0000-000006000000}"/>
    <cellStyle name="Comma 10 4 2 4 4 2 2 2" xfId="59871" xr:uid="{00000000-0005-0000-0000-000006000000}"/>
    <cellStyle name="Comma 10 4 2 4 4 2 3" xfId="44751" xr:uid="{00000000-0005-0000-0000-000006000000}"/>
    <cellStyle name="Comma 10 4 2 4 4 3" xfId="20559" xr:uid="{00000000-0005-0000-0000-000006000000}"/>
    <cellStyle name="Comma 10 4 2 4 4 3 2" xfId="50799" xr:uid="{00000000-0005-0000-0000-000006000000}"/>
    <cellStyle name="Comma 10 4 2 4 4 4" xfId="35679" xr:uid="{00000000-0005-0000-0000-000006000000}"/>
    <cellStyle name="Comma 10 4 2 4 5" xfId="6951" xr:uid="{00000000-0005-0000-0000-000006000000}"/>
    <cellStyle name="Comma 10 4 2 4 5 2" xfId="22071" xr:uid="{00000000-0005-0000-0000-000006000000}"/>
    <cellStyle name="Comma 10 4 2 4 5 2 2" xfId="52311" xr:uid="{00000000-0005-0000-0000-000006000000}"/>
    <cellStyle name="Comma 10 4 2 4 5 3" xfId="37191" xr:uid="{00000000-0005-0000-0000-000006000000}"/>
    <cellStyle name="Comma 10 4 2 4 6" xfId="8463" xr:uid="{00000000-0005-0000-0000-000006000000}"/>
    <cellStyle name="Comma 10 4 2 4 6 2" xfId="23583" xr:uid="{00000000-0005-0000-0000-000006000000}"/>
    <cellStyle name="Comma 10 4 2 4 6 2 2" xfId="53823" xr:uid="{00000000-0005-0000-0000-000006000000}"/>
    <cellStyle name="Comma 10 4 2 4 6 3" xfId="38703" xr:uid="{00000000-0005-0000-0000-000006000000}"/>
    <cellStyle name="Comma 10 4 2 4 7" xfId="9975" xr:uid="{00000000-0005-0000-0000-000006000000}"/>
    <cellStyle name="Comma 10 4 2 4 7 2" xfId="25095" xr:uid="{00000000-0005-0000-0000-000006000000}"/>
    <cellStyle name="Comma 10 4 2 4 7 2 2" xfId="55335" xr:uid="{00000000-0005-0000-0000-000006000000}"/>
    <cellStyle name="Comma 10 4 2 4 7 3" xfId="40215" xr:uid="{00000000-0005-0000-0000-000006000000}"/>
    <cellStyle name="Comma 10 4 2 4 8" xfId="16023" xr:uid="{00000000-0005-0000-0000-000006000000}"/>
    <cellStyle name="Comma 10 4 2 4 8 2" xfId="46263" xr:uid="{00000000-0005-0000-0000-000006000000}"/>
    <cellStyle name="Comma 10 4 2 4 9" xfId="31143" xr:uid="{00000000-0005-0000-0000-000006000000}"/>
    <cellStyle name="Comma 10 4 2 5" xfId="1659" xr:uid="{00000000-0005-0000-0000-000006000000}"/>
    <cellStyle name="Comma 10 4 2 5 2" xfId="10731" xr:uid="{00000000-0005-0000-0000-000006000000}"/>
    <cellStyle name="Comma 10 4 2 5 2 2" xfId="25851" xr:uid="{00000000-0005-0000-0000-000006000000}"/>
    <cellStyle name="Comma 10 4 2 5 2 2 2" xfId="56091" xr:uid="{00000000-0005-0000-0000-000006000000}"/>
    <cellStyle name="Comma 10 4 2 5 2 3" xfId="40971" xr:uid="{00000000-0005-0000-0000-000006000000}"/>
    <cellStyle name="Comma 10 4 2 5 3" xfId="16779" xr:uid="{00000000-0005-0000-0000-000006000000}"/>
    <cellStyle name="Comma 10 4 2 5 3 2" xfId="47019" xr:uid="{00000000-0005-0000-0000-000006000000}"/>
    <cellStyle name="Comma 10 4 2 5 4" xfId="31899" xr:uid="{00000000-0005-0000-0000-000006000000}"/>
    <cellStyle name="Comma 10 4 2 6" xfId="3171" xr:uid="{00000000-0005-0000-0000-000006000000}"/>
    <cellStyle name="Comma 10 4 2 6 2" xfId="12243" xr:uid="{00000000-0005-0000-0000-000006000000}"/>
    <cellStyle name="Comma 10 4 2 6 2 2" xfId="27363" xr:uid="{00000000-0005-0000-0000-000006000000}"/>
    <cellStyle name="Comma 10 4 2 6 2 2 2" xfId="57603" xr:uid="{00000000-0005-0000-0000-000006000000}"/>
    <cellStyle name="Comma 10 4 2 6 2 3" xfId="42483" xr:uid="{00000000-0005-0000-0000-000006000000}"/>
    <cellStyle name="Comma 10 4 2 6 3" xfId="18291" xr:uid="{00000000-0005-0000-0000-000006000000}"/>
    <cellStyle name="Comma 10 4 2 6 3 2" xfId="48531" xr:uid="{00000000-0005-0000-0000-000006000000}"/>
    <cellStyle name="Comma 10 4 2 6 4" xfId="33411" xr:uid="{00000000-0005-0000-0000-000006000000}"/>
    <cellStyle name="Comma 10 4 2 7" xfId="4683" xr:uid="{00000000-0005-0000-0000-000006000000}"/>
    <cellStyle name="Comma 10 4 2 7 2" xfId="13755" xr:uid="{00000000-0005-0000-0000-000006000000}"/>
    <cellStyle name="Comma 10 4 2 7 2 2" xfId="28875" xr:uid="{00000000-0005-0000-0000-000006000000}"/>
    <cellStyle name="Comma 10 4 2 7 2 2 2" xfId="59115" xr:uid="{00000000-0005-0000-0000-000006000000}"/>
    <cellStyle name="Comma 10 4 2 7 2 3" xfId="43995" xr:uid="{00000000-0005-0000-0000-000006000000}"/>
    <cellStyle name="Comma 10 4 2 7 3" xfId="19803" xr:uid="{00000000-0005-0000-0000-000006000000}"/>
    <cellStyle name="Comma 10 4 2 7 3 2" xfId="50043" xr:uid="{00000000-0005-0000-0000-000006000000}"/>
    <cellStyle name="Comma 10 4 2 7 4" xfId="34923" xr:uid="{00000000-0005-0000-0000-000006000000}"/>
    <cellStyle name="Comma 10 4 2 8" xfId="6195" xr:uid="{00000000-0005-0000-0000-000006000000}"/>
    <cellStyle name="Comma 10 4 2 8 2" xfId="21315" xr:uid="{00000000-0005-0000-0000-000006000000}"/>
    <cellStyle name="Comma 10 4 2 8 2 2" xfId="51555" xr:uid="{00000000-0005-0000-0000-000006000000}"/>
    <cellStyle name="Comma 10 4 2 8 3" xfId="36435" xr:uid="{00000000-0005-0000-0000-000006000000}"/>
    <cellStyle name="Comma 10 4 2 9" xfId="7707" xr:uid="{00000000-0005-0000-0000-000006000000}"/>
    <cellStyle name="Comma 10 4 2 9 2" xfId="22827" xr:uid="{00000000-0005-0000-0000-000006000000}"/>
    <cellStyle name="Comma 10 4 2 9 2 2" xfId="53067" xr:uid="{00000000-0005-0000-0000-000006000000}"/>
    <cellStyle name="Comma 10 4 2 9 3" xfId="37947" xr:uid="{00000000-0005-0000-0000-000006000000}"/>
    <cellStyle name="Comma 10 4 3" xfId="231" xr:uid="{00000000-0005-0000-0000-000006000000}"/>
    <cellStyle name="Comma 10 4 3 10" xfId="9303" xr:uid="{00000000-0005-0000-0000-000006000000}"/>
    <cellStyle name="Comma 10 4 3 10 2" xfId="24423" xr:uid="{00000000-0005-0000-0000-000006000000}"/>
    <cellStyle name="Comma 10 4 3 10 2 2" xfId="54663" xr:uid="{00000000-0005-0000-0000-000006000000}"/>
    <cellStyle name="Comma 10 4 3 10 3" xfId="39543" xr:uid="{00000000-0005-0000-0000-000006000000}"/>
    <cellStyle name="Comma 10 4 3 11" xfId="15351" xr:uid="{00000000-0005-0000-0000-000006000000}"/>
    <cellStyle name="Comma 10 4 3 11 2" xfId="45591" xr:uid="{00000000-0005-0000-0000-000006000000}"/>
    <cellStyle name="Comma 10 4 3 12" xfId="30471" xr:uid="{00000000-0005-0000-0000-000006000000}"/>
    <cellStyle name="Comma 10 4 3 2" xfId="483" xr:uid="{00000000-0005-0000-0000-000006000000}"/>
    <cellStyle name="Comma 10 4 3 2 10" xfId="30723" xr:uid="{00000000-0005-0000-0000-000006000000}"/>
    <cellStyle name="Comma 10 4 3 2 2" xfId="1239" xr:uid="{00000000-0005-0000-0000-000006000000}"/>
    <cellStyle name="Comma 10 4 3 2 2 2" xfId="2751" xr:uid="{00000000-0005-0000-0000-000006000000}"/>
    <cellStyle name="Comma 10 4 3 2 2 2 2" xfId="11823" xr:uid="{00000000-0005-0000-0000-000006000000}"/>
    <cellStyle name="Comma 10 4 3 2 2 2 2 2" xfId="26943" xr:uid="{00000000-0005-0000-0000-000006000000}"/>
    <cellStyle name="Comma 10 4 3 2 2 2 2 2 2" xfId="57183" xr:uid="{00000000-0005-0000-0000-000006000000}"/>
    <cellStyle name="Comma 10 4 3 2 2 2 2 3" xfId="42063" xr:uid="{00000000-0005-0000-0000-000006000000}"/>
    <cellStyle name="Comma 10 4 3 2 2 2 3" xfId="17871" xr:uid="{00000000-0005-0000-0000-000006000000}"/>
    <cellStyle name="Comma 10 4 3 2 2 2 3 2" xfId="48111" xr:uid="{00000000-0005-0000-0000-000006000000}"/>
    <cellStyle name="Comma 10 4 3 2 2 2 4" xfId="32991" xr:uid="{00000000-0005-0000-0000-000006000000}"/>
    <cellStyle name="Comma 10 4 3 2 2 3" xfId="4263" xr:uid="{00000000-0005-0000-0000-000006000000}"/>
    <cellStyle name="Comma 10 4 3 2 2 3 2" xfId="13335" xr:uid="{00000000-0005-0000-0000-000006000000}"/>
    <cellStyle name="Comma 10 4 3 2 2 3 2 2" xfId="28455" xr:uid="{00000000-0005-0000-0000-000006000000}"/>
    <cellStyle name="Comma 10 4 3 2 2 3 2 2 2" xfId="58695" xr:uid="{00000000-0005-0000-0000-000006000000}"/>
    <cellStyle name="Comma 10 4 3 2 2 3 2 3" xfId="43575" xr:uid="{00000000-0005-0000-0000-000006000000}"/>
    <cellStyle name="Comma 10 4 3 2 2 3 3" xfId="19383" xr:uid="{00000000-0005-0000-0000-000006000000}"/>
    <cellStyle name="Comma 10 4 3 2 2 3 3 2" xfId="49623" xr:uid="{00000000-0005-0000-0000-000006000000}"/>
    <cellStyle name="Comma 10 4 3 2 2 3 4" xfId="34503" xr:uid="{00000000-0005-0000-0000-000006000000}"/>
    <cellStyle name="Comma 10 4 3 2 2 4" xfId="5775" xr:uid="{00000000-0005-0000-0000-000006000000}"/>
    <cellStyle name="Comma 10 4 3 2 2 4 2" xfId="14847" xr:uid="{00000000-0005-0000-0000-000006000000}"/>
    <cellStyle name="Comma 10 4 3 2 2 4 2 2" xfId="29967" xr:uid="{00000000-0005-0000-0000-000006000000}"/>
    <cellStyle name="Comma 10 4 3 2 2 4 2 2 2" xfId="60207" xr:uid="{00000000-0005-0000-0000-000006000000}"/>
    <cellStyle name="Comma 10 4 3 2 2 4 2 3" xfId="45087" xr:uid="{00000000-0005-0000-0000-000006000000}"/>
    <cellStyle name="Comma 10 4 3 2 2 4 3" xfId="20895" xr:uid="{00000000-0005-0000-0000-000006000000}"/>
    <cellStyle name="Comma 10 4 3 2 2 4 3 2" xfId="51135" xr:uid="{00000000-0005-0000-0000-000006000000}"/>
    <cellStyle name="Comma 10 4 3 2 2 4 4" xfId="36015" xr:uid="{00000000-0005-0000-0000-000006000000}"/>
    <cellStyle name="Comma 10 4 3 2 2 5" xfId="7287" xr:uid="{00000000-0005-0000-0000-000006000000}"/>
    <cellStyle name="Comma 10 4 3 2 2 5 2" xfId="22407" xr:uid="{00000000-0005-0000-0000-000006000000}"/>
    <cellStyle name="Comma 10 4 3 2 2 5 2 2" xfId="52647" xr:uid="{00000000-0005-0000-0000-000006000000}"/>
    <cellStyle name="Comma 10 4 3 2 2 5 3" xfId="37527" xr:uid="{00000000-0005-0000-0000-000006000000}"/>
    <cellStyle name="Comma 10 4 3 2 2 6" xfId="8799" xr:uid="{00000000-0005-0000-0000-000006000000}"/>
    <cellStyle name="Comma 10 4 3 2 2 6 2" xfId="23919" xr:uid="{00000000-0005-0000-0000-000006000000}"/>
    <cellStyle name="Comma 10 4 3 2 2 6 2 2" xfId="54159" xr:uid="{00000000-0005-0000-0000-000006000000}"/>
    <cellStyle name="Comma 10 4 3 2 2 6 3" xfId="39039" xr:uid="{00000000-0005-0000-0000-000006000000}"/>
    <cellStyle name="Comma 10 4 3 2 2 7" xfId="10311" xr:uid="{00000000-0005-0000-0000-000006000000}"/>
    <cellStyle name="Comma 10 4 3 2 2 7 2" xfId="25431" xr:uid="{00000000-0005-0000-0000-000006000000}"/>
    <cellStyle name="Comma 10 4 3 2 2 7 2 2" xfId="55671" xr:uid="{00000000-0005-0000-0000-000006000000}"/>
    <cellStyle name="Comma 10 4 3 2 2 7 3" xfId="40551" xr:uid="{00000000-0005-0000-0000-000006000000}"/>
    <cellStyle name="Comma 10 4 3 2 2 8" xfId="16359" xr:uid="{00000000-0005-0000-0000-000006000000}"/>
    <cellStyle name="Comma 10 4 3 2 2 8 2" xfId="46599" xr:uid="{00000000-0005-0000-0000-000006000000}"/>
    <cellStyle name="Comma 10 4 3 2 2 9" xfId="31479" xr:uid="{00000000-0005-0000-0000-000006000000}"/>
    <cellStyle name="Comma 10 4 3 2 3" xfId="1995" xr:uid="{00000000-0005-0000-0000-000006000000}"/>
    <cellStyle name="Comma 10 4 3 2 3 2" xfId="11067" xr:uid="{00000000-0005-0000-0000-000006000000}"/>
    <cellStyle name="Comma 10 4 3 2 3 2 2" xfId="26187" xr:uid="{00000000-0005-0000-0000-000006000000}"/>
    <cellStyle name="Comma 10 4 3 2 3 2 2 2" xfId="56427" xr:uid="{00000000-0005-0000-0000-000006000000}"/>
    <cellStyle name="Comma 10 4 3 2 3 2 3" xfId="41307" xr:uid="{00000000-0005-0000-0000-000006000000}"/>
    <cellStyle name="Comma 10 4 3 2 3 3" xfId="17115" xr:uid="{00000000-0005-0000-0000-000006000000}"/>
    <cellStyle name="Comma 10 4 3 2 3 3 2" xfId="47355" xr:uid="{00000000-0005-0000-0000-000006000000}"/>
    <cellStyle name="Comma 10 4 3 2 3 4" xfId="32235" xr:uid="{00000000-0005-0000-0000-000006000000}"/>
    <cellStyle name="Comma 10 4 3 2 4" xfId="3507" xr:uid="{00000000-0005-0000-0000-000006000000}"/>
    <cellStyle name="Comma 10 4 3 2 4 2" xfId="12579" xr:uid="{00000000-0005-0000-0000-000006000000}"/>
    <cellStyle name="Comma 10 4 3 2 4 2 2" xfId="27699" xr:uid="{00000000-0005-0000-0000-000006000000}"/>
    <cellStyle name="Comma 10 4 3 2 4 2 2 2" xfId="57939" xr:uid="{00000000-0005-0000-0000-000006000000}"/>
    <cellStyle name="Comma 10 4 3 2 4 2 3" xfId="42819" xr:uid="{00000000-0005-0000-0000-000006000000}"/>
    <cellStyle name="Comma 10 4 3 2 4 3" xfId="18627" xr:uid="{00000000-0005-0000-0000-000006000000}"/>
    <cellStyle name="Comma 10 4 3 2 4 3 2" xfId="48867" xr:uid="{00000000-0005-0000-0000-000006000000}"/>
    <cellStyle name="Comma 10 4 3 2 4 4" xfId="33747" xr:uid="{00000000-0005-0000-0000-000006000000}"/>
    <cellStyle name="Comma 10 4 3 2 5" xfId="5019" xr:uid="{00000000-0005-0000-0000-000006000000}"/>
    <cellStyle name="Comma 10 4 3 2 5 2" xfId="14091" xr:uid="{00000000-0005-0000-0000-000006000000}"/>
    <cellStyle name="Comma 10 4 3 2 5 2 2" xfId="29211" xr:uid="{00000000-0005-0000-0000-000006000000}"/>
    <cellStyle name="Comma 10 4 3 2 5 2 2 2" xfId="59451" xr:uid="{00000000-0005-0000-0000-000006000000}"/>
    <cellStyle name="Comma 10 4 3 2 5 2 3" xfId="44331" xr:uid="{00000000-0005-0000-0000-000006000000}"/>
    <cellStyle name="Comma 10 4 3 2 5 3" xfId="20139" xr:uid="{00000000-0005-0000-0000-000006000000}"/>
    <cellStyle name="Comma 10 4 3 2 5 3 2" xfId="50379" xr:uid="{00000000-0005-0000-0000-000006000000}"/>
    <cellStyle name="Comma 10 4 3 2 5 4" xfId="35259" xr:uid="{00000000-0005-0000-0000-000006000000}"/>
    <cellStyle name="Comma 10 4 3 2 6" xfId="6531" xr:uid="{00000000-0005-0000-0000-000006000000}"/>
    <cellStyle name="Comma 10 4 3 2 6 2" xfId="21651" xr:uid="{00000000-0005-0000-0000-000006000000}"/>
    <cellStyle name="Comma 10 4 3 2 6 2 2" xfId="51891" xr:uid="{00000000-0005-0000-0000-000006000000}"/>
    <cellStyle name="Comma 10 4 3 2 6 3" xfId="36771" xr:uid="{00000000-0005-0000-0000-000006000000}"/>
    <cellStyle name="Comma 10 4 3 2 7" xfId="8043" xr:uid="{00000000-0005-0000-0000-000006000000}"/>
    <cellStyle name="Comma 10 4 3 2 7 2" xfId="23163" xr:uid="{00000000-0005-0000-0000-000006000000}"/>
    <cellStyle name="Comma 10 4 3 2 7 2 2" xfId="53403" xr:uid="{00000000-0005-0000-0000-000006000000}"/>
    <cellStyle name="Comma 10 4 3 2 7 3" xfId="38283" xr:uid="{00000000-0005-0000-0000-000006000000}"/>
    <cellStyle name="Comma 10 4 3 2 8" xfId="9555" xr:uid="{00000000-0005-0000-0000-000006000000}"/>
    <cellStyle name="Comma 10 4 3 2 8 2" xfId="24675" xr:uid="{00000000-0005-0000-0000-000006000000}"/>
    <cellStyle name="Comma 10 4 3 2 8 2 2" xfId="54915" xr:uid="{00000000-0005-0000-0000-000006000000}"/>
    <cellStyle name="Comma 10 4 3 2 8 3" xfId="39795" xr:uid="{00000000-0005-0000-0000-000006000000}"/>
    <cellStyle name="Comma 10 4 3 2 9" xfId="15603" xr:uid="{00000000-0005-0000-0000-000006000000}"/>
    <cellStyle name="Comma 10 4 3 2 9 2" xfId="45843" xr:uid="{00000000-0005-0000-0000-000006000000}"/>
    <cellStyle name="Comma 10 4 3 3" xfId="735" xr:uid="{00000000-0005-0000-0000-000010000000}"/>
    <cellStyle name="Comma 10 4 3 3 10" xfId="30975" xr:uid="{00000000-0005-0000-0000-000010000000}"/>
    <cellStyle name="Comma 10 4 3 3 2" xfId="1491" xr:uid="{00000000-0005-0000-0000-000010000000}"/>
    <cellStyle name="Comma 10 4 3 3 2 2" xfId="3003" xr:uid="{00000000-0005-0000-0000-000010000000}"/>
    <cellStyle name="Comma 10 4 3 3 2 2 2" xfId="12075" xr:uid="{00000000-0005-0000-0000-000010000000}"/>
    <cellStyle name="Comma 10 4 3 3 2 2 2 2" xfId="27195" xr:uid="{00000000-0005-0000-0000-000010000000}"/>
    <cellStyle name="Comma 10 4 3 3 2 2 2 2 2" xfId="57435" xr:uid="{00000000-0005-0000-0000-000010000000}"/>
    <cellStyle name="Comma 10 4 3 3 2 2 2 3" xfId="42315" xr:uid="{00000000-0005-0000-0000-000010000000}"/>
    <cellStyle name="Comma 10 4 3 3 2 2 3" xfId="18123" xr:uid="{00000000-0005-0000-0000-000010000000}"/>
    <cellStyle name="Comma 10 4 3 3 2 2 3 2" xfId="48363" xr:uid="{00000000-0005-0000-0000-000010000000}"/>
    <cellStyle name="Comma 10 4 3 3 2 2 4" xfId="33243" xr:uid="{00000000-0005-0000-0000-000010000000}"/>
    <cellStyle name="Comma 10 4 3 3 2 3" xfId="4515" xr:uid="{00000000-0005-0000-0000-000010000000}"/>
    <cellStyle name="Comma 10 4 3 3 2 3 2" xfId="13587" xr:uid="{00000000-0005-0000-0000-000010000000}"/>
    <cellStyle name="Comma 10 4 3 3 2 3 2 2" xfId="28707" xr:uid="{00000000-0005-0000-0000-000010000000}"/>
    <cellStyle name="Comma 10 4 3 3 2 3 2 2 2" xfId="58947" xr:uid="{00000000-0005-0000-0000-000010000000}"/>
    <cellStyle name="Comma 10 4 3 3 2 3 2 3" xfId="43827" xr:uid="{00000000-0005-0000-0000-000010000000}"/>
    <cellStyle name="Comma 10 4 3 3 2 3 3" xfId="19635" xr:uid="{00000000-0005-0000-0000-000010000000}"/>
    <cellStyle name="Comma 10 4 3 3 2 3 3 2" xfId="49875" xr:uid="{00000000-0005-0000-0000-000010000000}"/>
    <cellStyle name="Comma 10 4 3 3 2 3 4" xfId="34755" xr:uid="{00000000-0005-0000-0000-000010000000}"/>
    <cellStyle name="Comma 10 4 3 3 2 4" xfId="6027" xr:uid="{00000000-0005-0000-0000-000010000000}"/>
    <cellStyle name="Comma 10 4 3 3 2 4 2" xfId="15099" xr:uid="{00000000-0005-0000-0000-000010000000}"/>
    <cellStyle name="Comma 10 4 3 3 2 4 2 2" xfId="30219" xr:uid="{00000000-0005-0000-0000-000010000000}"/>
    <cellStyle name="Comma 10 4 3 3 2 4 2 2 2" xfId="60459" xr:uid="{00000000-0005-0000-0000-000010000000}"/>
    <cellStyle name="Comma 10 4 3 3 2 4 2 3" xfId="45339" xr:uid="{00000000-0005-0000-0000-000010000000}"/>
    <cellStyle name="Comma 10 4 3 3 2 4 3" xfId="21147" xr:uid="{00000000-0005-0000-0000-000010000000}"/>
    <cellStyle name="Comma 10 4 3 3 2 4 3 2" xfId="51387" xr:uid="{00000000-0005-0000-0000-000010000000}"/>
    <cellStyle name="Comma 10 4 3 3 2 4 4" xfId="36267" xr:uid="{00000000-0005-0000-0000-000010000000}"/>
    <cellStyle name="Comma 10 4 3 3 2 5" xfId="7539" xr:uid="{00000000-0005-0000-0000-000010000000}"/>
    <cellStyle name="Comma 10 4 3 3 2 5 2" xfId="22659" xr:uid="{00000000-0005-0000-0000-000010000000}"/>
    <cellStyle name="Comma 10 4 3 3 2 5 2 2" xfId="52899" xr:uid="{00000000-0005-0000-0000-000010000000}"/>
    <cellStyle name="Comma 10 4 3 3 2 5 3" xfId="37779" xr:uid="{00000000-0005-0000-0000-000010000000}"/>
    <cellStyle name="Comma 10 4 3 3 2 6" xfId="9051" xr:uid="{00000000-0005-0000-0000-000010000000}"/>
    <cellStyle name="Comma 10 4 3 3 2 6 2" xfId="24171" xr:uid="{00000000-0005-0000-0000-000010000000}"/>
    <cellStyle name="Comma 10 4 3 3 2 6 2 2" xfId="54411" xr:uid="{00000000-0005-0000-0000-000010000000}"/>
    <cellStyle name="Comma 10 4 3 3 2 6 3" xfId="39291" xr:uid="{00000000-0005-0000-0000-000010000000}"/>
    <cellStyle name="Comma 10 4 3 3 2 7" xfId="10563" xr:uid="{00000000-0005-0000-0000-000010000000}"/>
    <cellStyle name="Comma 10 4 3 3 2 7 2" xfId="25683" xr:uid="{00000000-0005-0000-0000-000010000000}"/>
    <cellStyle name="Comma 10 4 3 3 2 7 2 2" xfId="55923" xr:uid="{00000000-0005-0000-0000-000010000000}"/>
    <cellStyle name="Comma 10 4 3 3 2 7 3" xfId="40803" xr:uid="{00000000-0005-0000-0000-000010000000}"/>
    <cellStyle name="Comma 10 4 3 3 2 8" xfId="16611" xr:uid="{00000000-0005-0000-0000-000010000000}"/>
    <cellStyle name="Comma 10 4 3 3 2 8 2" xfId="46851" xr:uid="{00000000-0005-0000-0000-000010000000}"/>
    <cellStyle name="Comma 10 4 3 3 2 9" xfId="31731" xr:uid="{00000000-0005-0000-0000-000010000000}"/>
    <cellStyle name="Comma 10 4 3 3 3" xfId="2247" xr:uid="{00000000-0005-0000-0000-000010000000}"/>
    <cellStyle name="Comma 10 4 3 3 3 2" xfId="11319" xr:uid="{00000000-0005-0000-0000-000010000000}"/>
    <cellStyle name="Comma 10 4 3 3 3 2 2" xfId="26439" xr:uid="{00000000-0005-0000-0000-000010000000}"/>
    <cellStyle name="Comma 10 4 3 3 3 2 2 2" xfId="56679" xr:uid="{00000000-0005-0000-0000-000010000000}"/>
    <cellStyle name="Comma 10 4 3 3 3 2 3" xfId="41559" xr:uid="{00000000-0005-0000-0000-000010000000}"/>
    <cellStyle name="Comma 10 4 3 3 3 3" xfId="17367" xr:uid="{00000000-0005-0000-0000-000010000000}"/>
    <cellStyle name="Comma 10 4 3 3 3 3 2" xfId="47607" xr:uid="{00000000-0005-0000-0000-000010000000}"/>
    <cellStyle name="Comma 10 4 3 3 3 4" xfId="32487" xr:uid="{00000000-0005-0000-0000-000010000000}"/>
    <cellStyle name="Comma 10 4 3 3 4" xfId="3759" xr:uid="{00000000-0005-0000-0000-000010000000}"/>
    <cellStyle name="Comma 10 4 3 3 4 2" xfId="12831" xr:uid="{00000000-0005-0000-0000-000010000000}"/>
    <cellStyle name="Comma 10 4 3 3 4 2 2" xfId="27951" xr:uid="{00000000-0005-0000-0000-000010000000}"/>
    <cellStyle name="Comma 10 4 3 3 4 2 2 2" xfId="58191" xr:uid="{00000000-0005-0000-0000-000010000000}"/>
    <cellStyle name="Comma 10 4 3 3 4 2 3" xfId="43071" xr:uid="{00000000-0005-0000-0000-000010000000}"/>
    <cellStyle name="Comma 10 4 3 3 4 3" xfId="18879" xr:uid="{00000000-0005-0000-0000-000010000000}"/>
    <cellStyle name="Comma 10 4 3 3 4 3 2" xfId="49119" xr:uid="{00000000-0005-0000-0000-000010000000}"/>
    <cellStyle name="Comma 10 4 3 3 4 4" xfId="33999" xr:uid="{00000000-0005-0000-0000-000010000000}"/>
    <cellStyle name="Comma 10 4 3 3 5" xfId="5271" xr:uid="{00000000-0005-0000-0000-000010000000}"/>
    <cellStyle name="Comma 10 4 3 3 5 2" xfId="14343" xr:uid="{00000000-0005-0000-0000-000010000000}"/>
    <cellStyle name="Comma 10 4 3 3 5 2 2" xfId="29463" xr:uid="{00000000-0005-0000-0000-000010000000}"/>
    <cellStyle name="Comma 10 4 3 3 5 2 2 2" xfId="59703" xr:uid="{00000000-0005-0000-0000-000010000000}"/>
    <cellStyle name="Comma 10 4 3 3 5 2 3" xfId="44583" xr:uid="{00000000-0005-0000-0000-000010000000}"/>
    <cellStyle name="Comma 10 4 3 3 5 3" xfId="20391" xr:uid="{00000000-0005-0000-0000-000010000000}"/>
    <cellStyle name="Comma 10 4 3 3 5 3 2" xfId="50631" xr:uid="{00000000-0005-0000-0000-000010000000}"/>
    <cellStyle name="Comma 10 4 3 3 5 4" xfId="35511" xr:uid="{00000000-0005-0000-0000-000010000000}"/>
    <cellStyle name="Comma 10 4 3 3 6" xfId="6783" xr:uid="{00000000-0005-0000-0000-000010000000}"/>
    <cellStyle name="Comma 10 4 3 3 6 2" xfId="21903" xr:uid="{00000000-0005-0000-0000-000010000000}"/>
    <cellStyle name="Comma 10 4 3 3 6 2 2" xfId="52143" xr:uid="{00000000-0005-0000-0000-000010000000}"/>
    <cellStyle name="Comma 10 4 3 3 6 3" xfId="37023" xr:uid="{00000000-0005-0000-0000-000010000000}"/>
    <cellStyle name="Comma 10 4 3 3 7" xfId="8295" xr:uid="{00000000-0005-0000-0000-000010000000}"/>
    <cellStyle name="Comma 10 4 3 3 7 2" xfId="23415" xr:uid="{00000000-0005-0000-0000-000010000000}"/>
    <cellStyle name="Comma 10 4 3 3 7 2 2" xfId="53655" xr:uid="{00000000-0005-0000-0000-000010000000}"/>
    <cellStyle name="Comma 10 4 3 3 7 3" xfId="38535" xr:uid="{00000000-0005-0000-0000-000010000000}"/>
    <cellStyle name="Comma 10 4 3 3 8" xfId="9807" xr:uid="{00000000-0005-0000-0000-000010000000}"/>
    <cellStyle name="Comma 10 4 3 3 8 2" xfId="24927" xr:uid="{00000000-0005-0000-0000-000010000000}"/>
    <cellStyle name="Comma 10 4 3 3 8 2 2" xfId="55167" xr:uid="{00000000-0005-0000-0000-000010000000}"/>
    <cellStyle name="Comma 10 4 3 3 8 3" xfId="40047" xr:uid="{00000000-0005-0000-0000-000010000000}"/>
    <cellStyle name="Comma 10 4 3 3 9" xfId="15855" xr:uid="{00000000-0005-0000-0000-000010000000}"/>
    <cellStyle name="Comma 10 4 3 3 9 2" xfId="46095" xr:uid="{00000000-0005-0000-0000-000010000000}"/>
    <cellStyle name="Comma 10 4 3 4" xfId="987" xr:uid="{00000000-0005-0000-0000-000006000000}"/>
    <cellStyle name="Comma 10 4 3 4 2" xfId="2499" xr:uid="{00000000-0005-0000-0000-000006000000}"/>
    <cellStyle name="Comma 10 4 3 4 2 2" xfId="11571" xr:uid="{00000000-0005-0000-0000-000006000000}"/>
    <cellStyle name="Comma 10 4 3 4 2 2 2" xfId="26691" xr:uid="{00000000-0005-0000-0000-000006000000}"/>
    <cellStyle name="Comma 10 4 3 4 2 2 2 2" xfId="56931" xr:uid="{00000000-0005-0000-0000-000006000000}"/>
    <cellStyle name="Comma 10 4 3 4 2 2 3" xfId="41811" xr:uid="{00000000-0005-0000-0000-000006000000}"/>
    <cellStyle name="Comma 10 4 3 4 2 3" xfId="17619" xr:uid="{00000000-0005-0000-0000-000006000000}"/>
    <cellStyle name="Comma 10 4 3 4 2 3 2" xfId="47859" xr:uid="{00000000-0005-0000-0000-000006000000}"/>
    <cellStyle name="Comma 10 4 3 4 2 4" xfId="32739" xr:uid="{00000000-0005-0000-0000-000006000000}"/>
    <cellStyle name="Comma 10 4 3 4 3" xfId="4011" xr:uid="{00000000-0005-0000-0000-000006000000}"/>
    <cellStyle name="Comma 10 4 3 4 3 2" xfId="13083" xr:uid="{00000000-0005-0000-0000-000006000000}"/>
    <cellStyle name="Comma 10 4 3 4 3 2 2" xfId="28203" xr:uid="{00000000-0005-0000-0000-000006000000}"/>
    <cellStyle name="Comma 10 4 3 4 3 2 2 2" xfId="58443" xr:uid="{00000000-0005-0000-0000-000006000000}"/>
    <cellStyle name="Comma 10 4 3 4 3 2 3" xfId="43323" xr:uid="{00000000-0005-0000-0000-000006000000}"/>
    <cellStyle name="Comma 10 4 3 4 3 3" xfId="19131" xr:uid="{00000000-0005-0000-0000-000006000000}"/>
    <cellStyle name="Comma 10 4 3 4 3 3 2" xfId="49371" xr:uid="{00000000-0005-0000-0000-000006000000}"/>
    <cellStyle name="Comma 10 4 3 4 3 4" xfId="34251" xr:uid="{00000000-0005-0000-0000-000006000000}"/>
    <cellStyle name="Comma 10 4 3 4 4" xfId="5523" xr:uid="{00000000-0005-0000-0000-000006000000}"/>
    <cellStyle name="Comma 10 4 3 4 4 2" xfId="14595" xr:uid="{00000000-0005-0000-0000-000006000000}"/>
    <cellStyle name="Comma 10 4 3 4 4 2 2" xfId="29715" xr:uid="{00000000-0005-0000-0000-000006000000}"/>
    <cellStyle name="Comma 10 4 3 4 4 2 2 2" xfId="59955" xr:uid="{00000000-0005-0000-0000-000006000000}"/>
    <cellStyle name="Comma 10 4 3 4 4 2 3" xfId="44835" xr:uid="{00000000-0005-0000-0000-000006000000}"/>
    <cellStyle name="Comma 10 4 3 4 4 3" xfId="20643" xr:uid="{00000000-0005-0000-0000-000006000000}"/>
    <cellStyle name="Comma 10 4 3 4 4 3 2" xfId="50883" xr:uid="{00000000-0005-0000-0000-000006000000}"/>
    <cellStyle name="Comma 10 4 3 4 4 4" xfId="35763" xr:uid="{00000000-0005-0000-0000-000006000000}"/>
    <cellStyle name="Comma 10 4 3 4 5" xfId="7035" xr:uid="{00000000-0005-0000-0000-000006000000}"/>
    <cellStyle name="Comma 10 4 3 4 5 2" xfId="22155" xr:uid="{00000000-0005-0000-0000-000006000000}"/>
    <cellStyle name="Comma 10 4 3 4 5 2 2" xfId="52395" xr:uid="{00000000-0005-0000-0000-000006000000}"/>
    <cellStyle name="Comma 10 4 3 4 5 3" xfId="37275" xr:uid="{00000000-0005-0000-0000-000006000000}"/>
    <cellStyle name="Comma 10 4 3 4 6" xfId="8547" xr:uid="{00000000-0005-0000-0000-000006000000}"/>
    <cellStyle name="Comma 10 4 3 4 6 2" xfId="23667" xr:uid="{00000000-0005-0000-0000-000006000000}"/>
    <cellStyle name="Comma 10 4 3 4 6 2 2" xfId="53907" xr:uid="{00000000-0005-0000-0000-000006000000}"/>
    <cellStyle name="Comma 10 4 3 4 6 3" xfId="38787" xr:uid="{00000000-0005-0000-0000-000006000000}"/>
    <cellStyle name="Comma 10 4 3 4 7" xfId="10059" xr:uid="{00000000-0005-0000-0000-000006000000}"/>
    <cellStyle name="Comma 10 4 3 4 7 2" xfId="25179" xr:uid="{00000000-0005-0000-0000-000006000000}"/>
    <cellStyle name="Comma 10 4 3 4 7 2 2" xfId="55419" xr:uid="{00000000-0005-0000-0000-000006000000}"/>
    <cellStyle name="Comma 10 4 3 4 7 3" xfId="40299" xr:uid="{00000000-0005-0000-0000-000006000000}"/>
    <cellStyle name="Comma 10 4 3 4 8" xfId="16107" xr:uid="{00000000-0005-0000-0000-000006000000}"/>
    <cellStyle name="Comma 10 4 3 4 8 2" xfId="46347" xr:uid="{00000000-0005-0000-0000-000006000000}"/>
    <cellStyle name="Comma 10 4 3 4 9" xfId="31227" xr:uid="{00000000-0005-0000-0000-000006000000}"/>
    <cellStyle name="Comma 10 4 3 5" xfId="1743" xr:uid="{00000000-0005-0000-0000-000006000000}"/>
    <cellStyle name="Comma 10 4 3 5 2" xfId="10815" xr:uid="{00000000-0005-0000-0000-000006000000}"/>
    <cellStyle name="Comma 10 4 3 5 2 2" xfId="25935" xr:uid="{00000000-0005-0000-0000-000006000000}"/>
    <cellStyle name="Comma 10 4 3 5 2 2 2" xfId="56175" xr:uid="{00000000-0005-0000-0000-000006000000}"/>
    <cellStyle name="Comma 10 4 3 5 2 3" xfId="41055" xr:uid="{00000000-0005-0000-0000-000006000000}"/>
    <cellStyle name="Comma 10 4 3 5 3" xfId="16863" xr:uid="{00000000-0005-0000-0000-000006000000}"/>
    <cellStyle name="Comma 10 4 3 5 3 2" xfId="47103" xr:uid="{00000000-0005-0000-0000-000006000000}"/>
    <cellStyle name="Comma 10 4 3 5 4" xfId="31983" xr:uid="{00000000-0005-0000-0000-000006000000}"/>
    <cellStyle name="Comma 10 4 3 6" xfId="3255" xr:uid="{00000000-0005-0000-0000-000006000000}"/>
    <cellStyle name="Comma 10 4 3 6 2" xfId="12327" xr:uid="{00000000-0005-0000-0000-000006000000}"/>
    <cellStyle name="Comma 10 4 3 6 2 2" xfId="27447" xr:uid="{00000000-0005-0000-0000-000006000000}"/>
    <cellStyle name="Comma 10 4 3 6 2 2 2" xfId="57687" xr:uid="{00000000-0005-0000-0000-000006000000}"/>
    <cellStyle name="Comma 10 4 3 6 2 3" xfId="42567" xr:uid="{00000000-0005-0000-0000-000006000000}"/>
    <cellStyle name="Comma 10 4 3 6 3" xfId="18375" xr:uid="{00000000-0005-0000-0000-000006000000}"/>
    <cellStyle name="Comma 10 4 3 6 3 2" xfId="48615" xr:uid="{00000000-0005-0000-0000-000006000000}"/>
    <cellStyle name="Comma 10 4 3 6 4" xfId="33495" xr:uid="{00000000-0005-0000-0000-000006000000}"/>
    <cellStyle name="Comma 10 4 3 7" xfId="4767" xr:uid="{00000000-0005-0000-0000-000006000000}"/>
    <cellStyle name="Comma 10 4 3 7 2" xfId="13839" xr:uid="{00000000-0005-0000-0000-000006000000}"/>
    <cellStyle name="Comma 10 4 3 7 2 2" xfId="28959" xr:uid="{00000000-0005-0000-0000-000006000000}"/>
    <cellStyle name="Comma 10 4 3 7 2 2 2" xfId="59199" xr:uid="{00000000-0005-0000-0000-000006000000}"/>
    <cellStyle name="Comma 10 4 3 7 2 3" xfId="44079" xr:uid="{00000000-0005-0000-0000-000006000000}"/>
    <cellStyle name="Comma 10 4 3 7 3" xfId="19887" xr:uid="{00000000-0005-0000-0000-000006000000}"/>
    <cellStyle name="Comma 10 4 3 7 3 2" xfId="50127" xr:uid="{00000000-0005-0000-0000-000006000000}"/>
    <cellStyle name="Comma 10 4 3 7 4" xfId="35007" xr:uid="{00000000-0005-0000-0000-000006000000}"/>
    <cellStyle name="Comma 10 4 3 8" xfId="6279" xr:uid="{00000000-0005-0000-0000-000006000000}"/>
    <cellStyle name="Comma 10 4 3 8 2" xfId="21399" xr:uid="{00000000-0005-0000-0000-000006000000}"/>
    <cellStyle name="Comma 10 4 3 8 2 2" xfId="51639" xr:uid="{00000000-0005-0000-0000-000006000000}"/>
    <cellStyle name="Comma 10 4 3 8 3" xfId="36519" xr:uid="{00000000-0005-0000-0000-000006000000}"/>
    <cellStyle name="Comma 10 4 3 9" xfId="7791" xr:uid="{00000000-0005-0000-0000-000006000000}"/>
    <cellStyle name="Comma 10 4 3 9 2" xfId="22911" xr:uid="{00000000-0005-0000-0000-000006000000}"/>
    <cellStyle name="Comma 10 4 3 9 2 2" xfId="53151" xr:uid="{00000000-0005-0000-0000-000006000000}"/>
    <cellStyle name="Comma 10 4 3 9 3" xfId="38031" xr:uid="{00000000-0005-0000-0000-000006000000}"/>
    <cellStyle name="Comma 10 4 4" xfId="315" xr:uid="{00000000-0005-0000-0000-000001000000}"/>
    <cellStyle name="Comma 10 4 4 10" xfId="30555" xr:uid="{00000000-0005-0000-0000-000001000000}"/>
    <cellStyle name="Comma 10 4 4 2" xfId="1071" xr:uid="{00000000-0005-0000-0000-000001000000}"/>
    <cellStyle name="Comma 10 4 4 2 2" xfId="2583" xr:uid="{00000000-0005-0000-0000-000001000000}"/>
    <cellStyle name="Comma 10 4 4 2 2 2" xfId="11655" xr:uid="{00000000-0005-0000-0000-000001000000}"/>
    <cellStyle name="Comma 10 4 4 2 2 2 2" xfId="26775" xr:uid="{00000000-0005-0000-0000-000001000000}"/>
    <cellStyle name="Comma 10 4 4 2 2 2 2 2" xfId="57015" xr:uid="{00000000-0005-0000-0000-000001000000}"/>
    <cellStyle name="Comma 10 4 4 2 2 2 3" xfId="41895" xr:uid="{00000000-0005-0000-0000-000001000000}"/>
    <cellStyle name="Comma 10 4 4 2 2 3" xfId="17703" xr:uid="{00000000-0005-0000-0000-000001000000}"/>
    <cellStyle name="Comma 10 4 4 2 2 3 2" xfId="47943" xr:uid="{00000000-0005-0000-0000-000001000000}"/>
    <cellStyle name="Comma 10 4 4 2 2 4" xfId="32823" xr:uid="{00000000-0005-0000-0000-000001000000}"/>
    <cellStyle name="Comma 10 4 4 2 3" xfId="4095" xr:uid="{00000000-0005-0000-0000-000001000000}"/>
    <cellStyle name="Comma 10 4 4 2 3 2" xfId="13167" xr:uid="{00000000-0005-0000-0000-000001000000}"/>
    <cellStyle name="Comma 10 4 4 2 3 2 2" xfId="28287" xr:uid="{00000000-0005-0000-0000-000001000000}"/>
    <cellStyle name="Comma 10 4 4 2 3 2 2 2" xfId="58527" xr:uid="{00000000-0005-0000-0000-000001000000}"/>
    <cellStyle name="Comma 10 4 4 2 3 2 3" xfId="43407" xr:uid="{00000000-0005-0000-0000-000001000000}"/>
    <cellStyle name="Comma 10 4 4 2 3 3" xfId="19215" xr:uid="{00000000-0005-0000-0000-000001000000}"/>
    <cellStyle name="Comma 10 4 4 2 3 3 2" xfId="49455" xr:uid="{00000000-0005-0000-0000-000001000000}"/>
    <cellStyle name="Comma 10 4 4 2 3 4" xfId="34335" xr:uid="{00000000-0005-0000-0000-000001000000}"/>
    <cellStyle name="Comma 10 4 4 2 4" xfId="5607" xr:uid="{00000000-0005-0000-0000-000001000000}"/>
    <cellStyle name="Comma 10 4 4 2 4 2" xfId="14679" xr:uid="{00000000-0005-0000-0000-000001000000}"/>
    <cellStyle name="Comma 10 4 4 2 4 2 2" xfId="29799" xr:uid="{00000000-0005-0000-0000-000001000000}"/>
    <cellStyle name="Comma 10 4 4 2 4 2 2 2" xfId="60039" xr:uid="{00000000-0005-0000-0000-000001000000}"/>
    <cellStyle name="Comma 10 4 4 2 4 2 3" xfId="44919" xr:uid="{00000000-0005-0000-0000-000001000000}"/>
    <cellStyle name="Comma 10 4 4 2 4 3" xfId="20727" xr:uid="{00000000-0005-0000-0000-000001000000}"/>
    <cellStyle name="Comma 10 4 4 2 4 3 2" xfId="50967" xr:uid="{00000000-0005-0000-0000-000001000000}"/>
    <cellStyle name="Comma 10 4 4 2 4 4" xfId="35847" xr:uid="{00000000-0005-0000-0000-000001000000}"/>
    <cellStyle name="Comma 10 4 4 2 5" xfId="7119" xr:uid="{00000000-0005-0000-0000-000001000000}"/>
    <cellStyle name="Comma 10 4 4 2 5 2" xfId="22239" xr:uid="{00000000-0005-0000-0000-000001000000}"/>
    <cellStyle name="Comma 10 4 4 2 5 2 2" xfId="52479" xr:uid="{00000000-0005-0000-0000-000001000000}"/>
    <cellStyle name="Comma 10 4 4 2 5 3" xfId="37359" xr:uid="{00000000-0005-0000-0000-000001000000}"/>
    <cellStyle name="Comma 10 4 4 2 6" xfId="8631" xr:uid="{00000000-0005-0000-0000-000001000000}"/>
    <cellStyle name="Comma 10 4 4 2 6 2" xfId="23751" xr:uid="{00000000-0005-0000-0000-000001000000}"/>
    <cellStyle name="Comma 10 4 4 2 6 2 2" xfId="53991" xr:uid="{00000000-0005-0000-0000-000001000000}"/>
    <cellStyle name="Comma 10 4 4 2 6 3" xfId="38871" xr:uid="{00000000-0005-0000-0000-000001000000}"/>
    <cellStyle name="Comma 10 4 4 2 7" xfId="10143" xr:uid="{00000000-0005-0000-0000-000001000000}"/>
    <cellStyle name="Comma 10 4 4 2 7 2" xfId="25263" xr:uid="{00000000-0005-0000-0000-000001000000}"/>
    <cellStyle name="Comma 10 4 4 2 7 2 2" xfId="55503" xr:uid="{00000000-0005-0000-0000-000001000000}"/>
    <cellStyle name="Comma 10 4 4 2 7 3" xfId="40383" xr:uid="{00000000-0005-0000-0000-000001000000}"/>
    <cellStyle name="Comma 10 4 4 2 8" xfId="16191" xr:uid="{00000000-0005-0000-0000-000001000000}"/>
    <cellStyle name="Comma 10 4 4 2 8 2" xfId="46431" xr:uid="{00000000-0005-0000-0000-000001000000}"/>
    <cellStyle name="Comma 10 4 4 2 9" xfId="31311" xr:uid="{00000000-0005-0000-0000-000001000000}"/>
    <cellStyle name="Comma 10 4 4 3" xfId="1827" xr:uid="{00000000-0005-0000-0000-000001000000}"/>
    <cellStyle name="Comma 10 4 4 3 2" xfId="10899" xr:uid="{00000000-0005-0000-0000-000001000000}"/>
    <cellStyle name="Comma 10 4 4 3 2 2" xfId="26019" xr:uid="{00000000-0005-0000-0000-000001000000}"/>
    <cellStyle name="Comma 10 4 4 3 2 2 2" xfId="56259" xr:uid="{00000000-0005-0000-0000-000001000000}"/>
    <cellStyle name="Comma 10 4 4 3 2 3" xfId="41139" xr:uid="{00000000-0005-0000-0000-000001000000}"/>
    <cellStyle name="Comma 10 4 4 3 3" xfId="16947" xr:uid="{00000000-0005-0000-0000-000001000000}"/>
    <cellStyle name="Comma 10 4 4 3 3 2" xfId="47187" xr:uid="{00000000-0005-0000-0000-000001000000}"/>
    <cellStyle name="Comma 10 4 4 3 4" xfId="32067" xr:uid="{00000000-0005-0000-0000-000001000000}"/>
    <cellStyle name="Comma 10 4 4 4" xfId="3339" xr:uid="{00000000-0005-0000-0000-000001000000}"/>
    <cellStyle name="Comma 10 4 4 4 2" xfId="12411" xr:uid="{00000000-0005-0000-0000-000001000000}"/>
    <cellStyle name="Comma 10 4 4 4 2 2" xfId="27531" xr:uid="{00000000-0005-0000-0000-000001000000}"/>
    <cellStyle name="Comma 10 4 4 4 2 2 2" xfId="57771" xr:uid="{00000000-0005-0000-0000-000001000000}"/>
    <cellStyle name="Comma 10 4 4 4 2 3" xfId="42651" xr:uid="{00000000-0005-0000-0000-000001000000}"/>
    <cellStyle name="Comma 10 4 4 4 3" xfId="18459" xr:uid="{00000000-0005-0000-0000-000001000000}"/>
    <cellStyle name="Comma 10 4 4 4 3 2" xfId="48699" xr:uid="{00000000-0005-0000-0000-000001000000}"/>
    <cellStyle name="Comma 10 4 4 4 4" xfId="33579" xr:uid="{00000000-0005-0000-0000-000001000000}"/>
    <cellStyle name="Comma 10 4 4 5" xfId="4851" xr:uid="{00000000-0005-0000-0000-000001000000}"/>
    <cellStyle name="Comma 10 4 4 5 2" xfId="13923" xr:uid="{00000000-0005-0000-0000-000001000000}"/>
    <cellStyle name="Comma 10 4 4 5 2 2" xfId="29043" xr:uid="{00000000-0005-0000-0000-000001000000}"/>
    <cellStyle name="Comma 10 4 4 5 2 2 2" xfId="59283" xr:uid="{00000000-0005-0000-0000-000001000000}"/>
    <cellStyle name="Comma 10 4 4 5 2 3" xfId="44163" xr:uid="{00000000-0005-0000-0000-000001000000}"/>
    <cellStyle name="Comma 10 4 4 5 3" xfId="19971" xr:uid="{00000000-0005-0000-0000-000001000000}"/>
    <cellStyle name="Comma 10 4 4 5 3 2" xfId="50211" xr:uid="{00000000-0005-0000-0000-000001000000}"/>
    <cellStyle name="Comma 10 4 4 5 4" xfId="35091" xr:uid="{00000000-0005-0000-0000-000001000000}"/>
    <cellStyle name="Comma 10 4 4 6" xfId="6363" xr:uid="{00000000-0005-0000-0000-000001000000}"/>
    <cellStyle name="Comma 10 4 4 6 2" xfId="21483" xr:uid="{00000000-0005-0000-0000-000001000000}"/>
    <cellStyle name="Comma 10 4 4 6 2 2" xfId="51723" xr:uid="{00000000-0005-0000-0000-000001000000}"/>
    <cellStyle name="Comma 10 4 4 6 3" xfId="36603" xr:uid="{00000000-0005-0000-0000-000001000000}"/>
    <cellStyle name="Comma 10 4 4 7" xfId="7875" xr:uid="{00000000-0005-0000-0000-000001000000}"/>
    <cellStyle name="Comma 10 4 4 7 2" xfId="22995" xr:uid="{00000000-0005-0000-0000-000001000000}"/>
    <cellStyle name="Comma 10 4 4 7 2 2" xfId="53235" xr:uid="{00000000-0005-0000-0000-000001000000}"/>
    <cellStyle name="Comma 10 4 4 7 3" xfId="38115" xr:uid="{00000000-0005-0000-0000-000001000000}"/>
    <cellStyle name="Comma 10 4 4 8" xfId="9387" xr:uid="{00000000-0005-0000-0000-000001000000}"/>
    <cellStyle name="Comma 10 4 4 8 2" xfId="24507" xr:uid="{00000000-0005-0000-0000-000001000000}"/>
    <cellStyle name="Comma 10 4 4 8 2 2" xfId="54747" xr:uid="{00000000-0005-0000-0000-000001000000}"/>
    <cellStyle name="Comma 10 4 4 8 3" xfId="39627" xr:uid="{00000000-0005-0000-0000-000001000000}"/>
    <cellStyle name="Comma 10 4 4 9" xfId="15435" xr:uid="{00000000-0005-0000-0000-000001000000}"/>
    <cellStyle name="Comma 10 4 4 9 2" xfId="45675" xr:uid="{00000000-0005-0000-0000-000001000000}"/>
    <cellStyle name="Comma 10 4 5" xfId="567" xr:uid="{00000000-0005-0000-0000-00000E000000}"/>
    <cellStyle name="Comma 10 4 5 10" xfId="30807" xr:uid="{00000000-0005-0000-0000-00000E000000}"/>
    <cellStyle name="Comma 10 4 5 2" xfId="1323" xr:uid="{00000000-0005-0000-0000-00000E000000}"/>
    <cellStyle name="Comma 10 4 5 2 2" xfId="2835" xr:uid="{00000000-0005-0000-0000-00000E000000}"/>
    <cellStyle name="Comma 10 4 5 2 2 2" xfId="11907" xr:uid="{00000000-0005-0000-0000-00000E000000}"/>
    <cellStyle name="Comma 10 4 5 2 2 2 2" xfId="27027" xr:uid="{00000000-0005-0000-0000-00000E000000}"/>
    <cellStyle name="Comma 10 4 5 2 2 2 2 2" xfId="57267" xr:uid="{00000000-0005-0000-0000-00000E000000}"/>
    <cellStyle name="Comma 10 4 5 2 2 2 3" xfId="42147" xr:uid="{00000000-0005-0000-0000-00000E000000}"/>
    <cellStyle name="Comma 10 4 5 2 2 3" xfId="17955" xr:uid="{00000000-0005-0000-0000-00000E000000}"/>
    <cellStyle name="Comma 10 4 5 2 2 3 2" xfId="48195" xr:uid="{00000000-0005-0000-0000-00000E000000}"/>
    <cellStyle name="Comma 10 4 5 2 2 4" xfId="33075" xr:uid="{00000000-0005-0000-0000-00000E000000}"/>
    <cellStyle name="Comma 10 4 5 2 3" xfId="4347" xr:uid="{00000000-0005-0000-0000-00000E000000}"/>
    <cellStyle name="Comma 10 4 5 2 3 2" xfId="13419" xr:uid="{00000000-0005-0000-0000-00000E000000}"/>
    <cellStyle name="Comma 10 4 5 2 3 2 2" xfId="28539" xr:uid="{00000000-0005-0000-0000-00000E000000}"/>
    <cellStyle name="Comma 10 4 5 2 3 2 2 2" xfId="58779" xr:uid="{00000000-0005-0000-0000-00000E000000}"/>
    <cellStyle name="Comma 10 4 5 2 3 2 3" xfId="43659" xr:uid="{00000000-0005-0000-0000-00000E000000}"/>
    <cellStyle name="Comma 10 4 5 2 3 3" xfId="19467" xr:uid="{00000000-0005-0000-0000-00000E000000}"/>
    <cellStyle name="Comma 10 4 5 2 3 3 2" xfId="49707" xr:uid="{00000000-0005-0000-0000-00000E000000}"/>
    <cellStyle name="Comma 10 4 5 2 3 4" xfId="34587" xr:uid="{00000000-0005-0000-0000-00000E000000}"/>
    <cellStyle name="Comma 10 4 5 2 4" xfId="5859" xr:uid="{00000000-0005-0000-0000-00000E000000}"/>
    <cellStyle name="Comma 10 4 5 2 4 2" xfId="14931" xr:uid="{00000000-0005-0000-0000-00000E000000}"/>
    <cellStyle name="Comma 10 4 5 2 4 2 2" xfId="30051" xr:uid="{00000000-0005-0000-0000-00000E000000}"/>
    <cellStyle name="Comma 10 4 5 2 4 2 2 2" xfId="60291" xr:uid="{00000000-0005-0000-0000-00000E000000}"/>
    <cellStyle name="Comma 10 4 5 2 4 2 3" xfId="45171" xr:uid="{00000000-0005-0000-0000-00000E000000}"/>
    <cellStyle name="Comma 10 4 5 2 4 3" xfId="20979" xr:uid="{00000000-0005-0000-0000-00000E000000}"/>
    <cellStyle name="Comma 10 4 5 2 4 3 2" xfId="51219" xr:uid="{00000000-0005-0000-0000-00000E000000}"/>
    <cellStyle name="Comma 10 4 5 2 4 4" xfId="36099" xr:uid="{00000000-0005-0000-0000-00000E000000}"/>
    <cellStyle name="Comma 10 4 5 2 5" xfId="7371" xr:uid="{00000000-0005-0000-0000-00000E000000}"/>
    <cellStyle name="Comma 10 4 5 2 5 2" xfId="22491" xr:uid="{00000000-0005-0000-0000-00000E000000}"/>
    <cellStyle name="Comma 10 4 5 2 5 2 2" xfId="52731" xr:uid="{00000000-0005-0000-0000-00000E000000}"/>
    <cellStyle name="Comma 10 4 5 2 5 3" xfId="37611" xr:uid="{00000000-0005-0000-0000-00000E000000}"/>
    <cellStyle name="Comma 10 4 5 2 6" xfId="8883" xr:uid="{00000000-0005-0000-0000-00000E000000}"/>
    <cellStyle name="Comma 10 4 5 2 6 2" xfId="24003" xr:uid="{00000000-0005-0000-0000-00000E000000}"/>
    <cellStyle name="Comma 10 4 5 2 6 2 2" xfId="54243" xr:uid="{00000000-0005-0000-0000-00000E000000}"/>
    <cellStyle name="Comma 10 4 5 2 6 3" xfId="39123" xr:uid="{00000000-0005-0000-0000-00000E000000}"/>
    <cellStyle name="Comma 10 4 5 2 7" xfId="10395" xr:uid="{00000000-0005-0000-0000-00000E000000}"/>
    <cellStyle name="Comma 10 4 5 2 7 2" xfId="25515" xr:uid="{00000000-0005-0000-0000-00000E000000}"/>
    <cellStyle name="Comma 10 4 5 2 7 2 2" xfId="55755" xr:uid="{00000000-0005-0000-0000-00000E000000}"/>
    <cellStyle name="Comma 10 4 5 2 7 3" xfId="40635" xr:uid="{00000000-0005-0000-0000-00000E000000}"/>
    <cellStyle name="Comma 10 4 5 2 8" xfId="16443" xr:uid="{00000000-0005-0000-0000-00000E000000}"/>
    <cellStyle name="Comma 10 4 5 2 8 2" xfId="46683" xr:uid="{00000000-0005-0000-0000-00000E000000}"/>
    <cellStyle name="Comma 10 4 5 2 9" xfId="31563" xr:uid="{00000000-0005-0000-0000-00000E000000}"/>
    <cellStyle name="Comma 10 4 5 3" xfId="2079" xr:uid="{00000000-0005-0000-0000-00000E000000}"/>
    <cellStyle name="Comma 10 4 5 3 2" xfId="11151" xr:uid="{00000000-0005-0000-0000-00000E000000}"/>
    <cellStyle name="Comma 10 4 5 3 2 2" xfId="26271" xr:uid="{00000000-0005-0000-0000-00000E000000}"/>
    <cellStyle name="Comma 10 4 5 3 2 2 2" xfId="56511" xr:uid="{00000000-0005-0000-0000-00000E000000}"/>
    <cellStyle name="Comma 10 4 5 3 2 3" xfId="41391" xr:uid="{00000000-0005-0000-0000-00000E000000}"/>
    <cellStyle name="Comma 10 4 5 3 3" xfId="17199" xr:uid="{00000000-0005-0000-0000-00000E000000}"/>
    <cellStyle name="Comma 10 4 5 3 3 2" xfId="47439" xr:uid="{00000000-0005-0000-0000-00000E000000}"/>
    <cellStyle name="Comma 10 4 5 3 4" xfId="32319" xr:uid="{00000000-0005-0000-0000-00000E000000}"/>
    <cellStyle name="Comma 10 4 5 4" xfId="3591" xr:uid="{00000000-0005-0000-0000-00000E000000}"/>
    <cellStyle name="Comma 10 4 5 4 2" xfId="12663" xr:uid="{00000000-0005-0000-0000-00000E000000}"/>
    <cellStyle name="Comma 10 4 5 4 2 2" xfId="27783" xr:uid="{00000000-0005-0000-0000-00000E000000}"/>
    <cellStyle name="Comma 10 4 5 4 2 2 2" xfId="58023" xr:uid="{00000000-0005-0000-0000-00000E000000}"/>
    <cellStyle name="Comma 10 4 5 4 2 3" xfId="42903" xr:uid="{00000000-0005-0000-0000-00000E000000}"/>
    <cellStyle name="Comma 10 4 5 4 3" xfId="18711" xr:uid="{00000000-0005-0000-0000-00000E000000}"/>
    <cellStyle name="Comma 10 4 5 4 3 2" xfId="48951" xr:uid="{00000000-0005-0000-0000-00000E000000}"/>
    <cellStyle name="Comma 10 4 5 4 4" xfId="33831" xr:uid="{00000000-0005-0000-0000-00000E000000}"/>
    <cellStyle name="Comma 10 4 5 5" xfId="5103" xr:uid="{00000000-0005-0000-0000-00000E000000}"/>
    <cellStyle name="Comma 10 4 5 5 2" xfId="14175" xr:uid="{00000000-0005-0000-0000-00000E000000}"/>
    <cellStyle name="Comma 10 4 5 5 2 2" xfId="29295" xr:uid="{00000000-0005-0000-0000-00000E000000}"/>
    <cellStyle name="Comma 10 4 5 5 2 2 2" xfId="59535" xr:uid="{00000000-0005-0000-0000-00000E000000}"/>
    <cellStyle name="Comma 10 4 5 5 2 3" xfId="44415" xr:uid="{00000000-0005-0000-0000-00000E000000}"/>
    <cellStyle name="Comma 10 4 5 5 3" xfId="20223" xr:uid="{00000000-0005-0000-0000-00000E000000}"/>
    <cellStyle name="Comma 10 4 5 5 3 2" xfId="50463" xr:uid="{00000000-0005-0000-0000-00000E000000}"/>
    <cellStyle name="Comma 10 4 5 5 4" xfId="35343" xr:uid="{00000000-0005-0000-0000-00000E000000}"/>
    <cellStyle name="Comma 10 4 5 6" xfId="6615" xr:uid="{00000000-0005-0000-0000-00000E000000}"/>
    <cellStyle name="Comma 10 4 5 6 2" xfId="21735" xr:uid="{00000000-0005-0000-0000-00000E000000}"/>
    <cellStyle name="Comma 10 4 5 6 2 2" xfId="51975" xr:uid="{00000000-0005-0000-0000-00000E000000}"/>
    <cellStyle name="Comma 10 4 5 6 3" xfId="36855" xr:uid="{00000000-0005-0000-0000-00000E000000}"/>
    <cellStyle name="Comma 10 4 5 7" xfId="8127" xr:uid="{00000000-0005-0000-0000-00000E000000}"/>
    <cellStyle name="Comma 10 4 5 7 2" xfId="23247" xr:uid="{00000000-0005-0000-0000-00000E000000}"/>
    <cellStyle name="Comma 10 4 5 7 2 2" xfId="53487" xr:uid="{00000000-0005-0000-0000-00000E000000}"/>
    <cellStyle name="Comma 10 4 5 7 3" xfId="38367" xr:uid="{00000000-0005-0000-0000-00000E000000}"/>
    <cellStyle name="Comma 10 4 5 8" xfId="9639" xr:uid="{00000000-0005-0000-0000-00000E000000}"/>
    <cellStyle name="Comma 10 4 5 8 2" xfId="24759" xr:uid="{00000000-0005-0000-0000-00000E000000}"/>
    <cellStyle name="Comma 10 4 5 8 2 2" xfId="54999" xr:uid="{00000000-0005-0000-0000-00000E000000}"/>
    <cellStyle name="Comma 10 4 5 8 3" xfId="39879" xr:uid="{00000000-0005-0000-0000-00000E000000}"/>
    <cellStyle name="Comma 10 4 5 9" xfId="15687" xr:uid="{00000000-0005-0000-0000-00000E000000}"/>
    <cellStyle name="Comma 10 4 5 9 2" xfId="45927" xr:uid="{00000000-0005-0000-0000-00000E000000}"/>
    <cellStyle name="Comma 10 4 6" xfId="819" xr:uid="{00000000-0005-0000-0000-000001000000}"/>
    <cellStyle name="Comma 10 4 6 2" xfId="2331" xr:uid="{00000000-0005-0000-0000-000001000000}"/>
    <cellStyle name="Comma 10 4 6 2 2" xfId="11403" xr:uid="{00000000-0005-0000-0000-000001000000}"/>
    <cellStyle name="Comma 10 4 6 2 2 2" xfId="26523" xr:uid="{00000000-0005-0000-0000-000001000000}"/>
    <cellStyle name="Comma 10 4 6 2 2 2 2" xfId="56763" xr:uid="{00000000-0005-0000-0000-000001000000}"/>
    <cellStyle name="Comma 10 4 6 2 2 3" xfId="41643" xr:uid="{00000000-0005-0000-0000-000001000000}"/>
    <cellStyle name="Comma 10 4 6 2 3" xfId="17451" xr:uid="{00000000-0005-0000-0000-000001000000}"/>
    <cellStyle name="Comma 10 4 6 2 3 2" xfId="47691" xr:uid="{00000000-0005-0000-0000-000001000000}"/>
    <cellStyle name="Comma 10 4 6 2 4" xfId="32571" xr:uid="{00000000-0005-0000-0000-000001000000}"/>
    <cellStyle name="Comma 10 4 6 3" xfId="3843" xr:uid="{00000000-0005-0000-0000-000001000000}"/>
    <cellStyle name="Comma 10 4 6 3 2" xfId="12915" xr:uid="{00000000-0005-0000-0000-000001000000}"/>
    <cellStyle name="Comma 10 4 6 3 2 2" xfId="28035" xr:uid="{00000000-0005-0000-0000-000001000000}"/>
    <cellStyle name="Comma 10 4 6 3 2 2 2" xfId="58275" xr:uid="{00000000-0005-0000-0000-000001000000}"/>
    <cellStyle name="Comma 10 4 6 3 2 3" xfId="43155" xr:uid="{00000000-0005-0000-0000-000001000000}"/>
    <cellStyle name="Comma 10 4 6 3 3" xfId="18963" xr:uid="{00000000-0005-0000-0000-000001000000}"/>
    <cellStyle name="Comma 10 4 6 3 3 2" xfId="49203" xr:uid="{00000000-0005-0000-0000-000001000000}"/>
    <cellStyle name="Comma 10 4 6 3 4" xfId="34083" xr:uid="{00000000-0005-0000-0000-000001000000}"/>
    <cellStyle name="Comma 10 4 6 4" xfId="5355" xr:uid="{00000000-0005-0000-0000-000001000000}"/>
    <cellStyle name="Comma 10 4 6 4 2" xfId="14427" xr:uid="{00000000-0005-0000-0000-000001000000}"/>
    <cellStyle name="Comma 10 4 6 4 2 2" xfId="29547" xr:uid="{00000000-0005-0000-0000-000001000000}"/>
    <cellStyle name="Comma 10 4 6 4 2 2 2" xfId="59787" xr:uid="{00000000-0005-0000-0000-000001000000}"/>
    <cellStyle name="Comma 10 4 6 4 2 3" xfId="44667" xr:uid="{00000000-0005-0000-0000-000001000000}"/>
    <cellStyle name="Comma 10 4 6 4 3" xfId="20475" xr:uid="{00000000-0005-0000-0000-000001000000}"/>
    <cellStyle name="Comma 10 4 6 4 3 2" xfId="50715" xr:uid="{00000000-0005-0000-0000-000001000000}"/>
    <cellStyle name="Comma 10 4 6 4 4" xfId="35595" xr:uid="{00000000-0005-0000-0000-000001000000}"/>
    <cellStyle name="Comma 10 4 6 5" xfId="6867" xr:uid="{00000000-0005-0000-0000-000001000000}"/>
    <cellStyle name="Comma 10 4 6 5 2" xfId="21987" xr:uid="{00000000-0005-0000-0000-000001000000}"/>
    <cellStyle name="Comma 10 4 6 5 2 2" xfId="52227" xr:uid="{00000000-0005-0000-0000-000001000000}"/>
    <cellStyle name="Comma 10 4 6 5 3" xfId="37107" xr:uid="{00000000-0005-0000-0000-000001000000}"/>
    <cellStyle name="Comma 10 4 6 6" xfId="8379" xr:uid="{00000000-0005-0000-0000-000001000000}"/>
    <cellStyle name="Comma 10 4 6 6 2" xfId="23499" xr:uid="{00000000-0005-0000-0000-000001000000}"/>
    <cellStyle name="Comma 10 4 6 6 2 2" xfId="53739" xr:uid="{00000000-0005-0000-0000-000001000000}"/>
    <cellStyle name="Comma 10 4 6 6 3" xfId="38619" xr:uid="{00000000-0005-0000-0000-000001000000}"/>
    <cellStyle name="Comma 10 4 6 7" xfId="9891" xr:uid="{00000000-0005-0000-0000-000001000000}"/>
    <cellStyle name="Comma 10 4 6 7 2" xfId="25011" xr:uid="{00000000-0005-0000-0000-000001000000}"/>
    <cellStyle name="Comma 10 4 6 7 2 2" xfId="55251" xr:uid="{00000000-0005-0000-0000-000001000000}"/>
    <cellStyle name="Comma 10 4 6 7 3" xfId="40131" xr:uid="{00000000-0005-0000-0000-000001000000}"/>
    <cellStyle name="Comma 10 4 6 8" xfId="15939" xr:uid="{00000000-0005-0000-0000-000001000000}"/>
    <cellStyle name="Comma 10 4 6 8 2" xfId="46179" xr:uid="{00000000-0005-0000-0000-000001000000}"/>
    <cellStyle name="Comma 10 4 6 9" xfId="31059" xr:uid="{00000000-0005-0000-0000-000001000000}"/>
    <cellStyle name="Comma 10 4 7" xfId="1575" xr:uid="{00000000-0005-0000-0000-000001000000}"/>
    <cellStyle name="Comma 10 4 7 2" xfId="10647" xr:uid="{00000000-0005-0000-0000-000001000000}"/>
    <cellStyle name="Comma 10 4 7 2 2" xfId="25767" xr:uid="{00000000-0005-0000-0000-000001000000}"/>
    <cellStyle name="Comma 10 4 7 2 2 2" xfId="56007" xr:uid="{00000000-0005-0000-0000-000001000000}"/>
    <cellStyle name="Comma 10 4 7 2 3" xfId="40887" xr:uid="{00000000-0005-0000-0000-000001000000}"/>
    <cellStyle name="Comma 10 4 7 3" xfId="16695" xr:uid="{00000000-0005-0000-0000-000001000000}"/>
    <cellStyle name="Comma 10 4 7 3 2" xfId="46935" xr:uid="{00000000-0005-0000-0000-000001000000}"/>
    <cellStyle name="Comma 10 4 7 4" xfId="31815" xr:uid="{00000000-0005-0000-0000-000001000000}"/>
    <cellStyle name="Comma 10 4 8" xfId="3087" xr:uid="{00000000-0005-0000-0000-000001000000}"/>
    <cellStyle name="Comma 10 4 8 2" xfId="12159" xr:uid="{00000000-0005-0000-0000-000001000000}"/>
    <cellStyle name="Comma 10 4 8 2 2" xfId="27279" xr:uid="{00000000-0005-0000-0000-000001000000}"/>
    <cellStyle name="Comma 10 4 8 2 2 2" xfId="57519" xr:uid="{00000000-0005-0000-0000-000001000000}"/>
    <cellStyle name="Comma 10 4 8 2 3" xfId="42399" xr:uid="{00000000-0005-0000-0000-000001000000}"/>
    <cellStyle name="Comma 10 4 8 3" xfId="18207" xr:uid="{00000000-0005-0000-0000-000001000000}"/>
    <cellStyle name="Comma 10 4 8 3 2" xfId="48447" xr:uid="{00000000-0005-0000-0000-000001000000}"/>
    <cellStyle name="Comma 10 4 8 4" xfId="33327" xr:uid="{00000000-0005-0000-0000-000001000000}"/>
    <cellStyle name="Comma 10 4 9" xfId="4599" xr:uid="{00000000-0005-0000-0000-000001000000}"/>
    <cellStyle name="Comma 10 4 9 2" xfId="13671" xr:uid="{00000000-0005-0000-0000-000001000000}"/>
    <cellStyle name="Comma 10 4 9 2 2" xfId="28791" xr:uid="{00000000-0005-0000-0000-000001000000}"/>
    <cellStyle name="Comma 10 4 9 2 2 2" xfId="59031" xr:uid="{00000000-0005-0000-0000-000001000000}"/>
    <cellStyle name="Comma 10 4 9 2 3" xfId="43911" xr:uid="{00000000-0005-0000-0000-000001000000}"/>
    <cellStyle name="Comma 10 4 9 3" xfId="19719" xr:uid="{00000000-0005-0000-0000-000001000000}"/>
    <cellStyle name="Comma 10 4 9 3 2" xfId="49959" xr:uid="{00000000-0005-0000-0000-000001000000}"/>
    <cellStyle name="Comma 10 4 9 4" xfId="34839" xr:uid="{00000000-0005-0000-0000-000001000000}"/>
    <cellStyle name="Comma 10 5" xfId="105" xr:uid="{00000000-0005-0000-0000-000001000000}"/>
    <cellStyle name="Comma 10 5 10" xfId="9177" xr:uid="{00000000-0005-0000-0000-000001000000}"/>
    <cellStyle name="Comma 10 5 10 2" xfId="24297" xr:uid="{00000000-0005-0000-0000-000001000000}"/>
    <cellStyle name="Comma 10 5 10 2 2" xfId="54537" xr:uid="{00000000-0005-0000-0000-000001000000}"/>
    <cellStyle name="Comma 10 5 10 3" xfId="39417" xr:uid="{00000000-0005-0000-0000-000001000000}"/>
    <cellStyle name="Comma 10 5 11" xfId="15225" xr:uid="{00000000-0005-0000-0000-000001000000}"/>
    <cellStyle name="Comma 10 5 11 2" xfId="45465" xr:uid="{00000000-0005-0000-0000-000001000000}"/>
    <cellStyle name="Comma 10 5 12" xfId="30345" xr:uid="{00000000-0005-0000-0000-000001000000}"/>
    <cellStyle name="Comma 10 5 2" xfId="357" xr:uid="{00000000-0005-0000-0000-000001000000}"/>
    <cellStyle name="Comma 10 5 2 10" xfId="30597" xr:uid="{00000000-0005-0000-0000-000001000000}"/>
    <cellStyle name="Comma 10 5 2 2" xfId="1113" xr:uid="{00000000-0005-0000-0000-000001000000}"/>
    <cellStyle name="Comma 10 5 2 2 2" xfId="2625" xr:uid="{00000000-0005-0000-0000-000001000000}"/>
    <cellStyle name="Comma 10 5 2 2 2 2" xfId="11697" xr:uid="{00000000-0005-0000-0000-000001000000}"/>
    <cellStyle name="Comma 10 5 2 2 2 2 2" xfId="26817" xr:uid="{00000000-0005-0000-0000-000001000000}"/>
    <cellStyle name="Comma 10 5 2 2 2 2 2 2" xfId="57057" xr:uid="{00000000-0005-0000-0000-000001000000}"/>
    <cellStyle name="Comma 10 5 2 2 2 2 3" xfId="41937" xr:uid="{00000000-0005-0000-0000-000001000000}"/>
    <cellStyle name="Comma 10 5 2 2 2 3" xfId="17745" xr:uid="{00000000-0005-0000-0000-000001000000}"/>
    <cellStyle name="Comma 10 5 2 2 2 3 2" xfId="47985" xr:uid="{00000000-0005-0000-0000-000001000000}"/>
    <cellStyle name="Comma 10 5 2 2 2 4" xfId="32865" xr:uid="{00000000-0005-0000-0000-000001000000}"/>
    <cellStyle name="Comma 10 5 2 2 3" xfId="4137" xr:uid="{00000000-0005-0000-0000-000001000000}"/>
    <cellStyle name="Comma 10 5 2 2 3 2" xfId="13209" xr:uid="{00000000-0005-0000-0000-000001000000}"/>
    <cellStyle name="Comma 10 5 2 2 3 2 2" xfId="28329" xr:uid="{00000000-0005-0000-0000-000001000000}"/>
    <cellStyle name="Comma 10 5 2 2 3 2 2 2" xfId="58569" xr:uid="{00000000-0005-0000-0000-000001000000}"/>
    <cellStyle name="Comma 10 5 2 2 3 2 3" xfId="43449" xr:uid="{00000000-0005-0000-0000-000001000000}"/>
    <cellStyle name="Comma 10 5 2 2 3 3" xfId="19257" xr:uid="{00000000-0005-0000-0000-000001000000}"/>
    <cellStyle name="Comma 10 5 2 2 3 3 2" xfId="49497" xr:uid="{00000000-0005-0000-0000-000001000000}"/>
    <cellStyle name="Comma 10 5 2 2 3 4" xfId="34377" xr:uid="{00000000-0005-0000-0000-000001000000}"/>
    <cellStyle name="Comma 10 5 2 2 4" xfId="5649" xr:uid="{00000000-0005-0000-0000-000001000000}"/>
    <cellStyle name="Comma 10 5 2 2 4 2" xfId="14721" xr:uid="{00000000-0005-0000-0000-000001000000}"/>
    <cellStyle name="Comma 10 5 2 2 4 2 2" xfId="29841" xr:uid="{00000000-0005-0000-0000-000001000000}"/>
    <cellStyle name="Comma 10 5 2 2 4 2 2 2" xfId="60081" xr:uid="{00000000-0005-0000-0000-000001000000}"/>
    <cellStyle name="Comma 10 5 2 2 4 2 3" xfId="44961" xr:uid="{00000000-0005-0000-0000-000001000000}"/>
    <cellStyle name="Comma 10 5 2 2 4 3" xfId="20769" xr:uid="{00000000-0005-0000-0000-000001000000}"/>
    <cellStyle name="Comma 10 5 2 2 4 3 2" xfId="51009" xr:uid="{00000000-0005-0000-0000-000001000000}"/>
    <cellStyle name="Comma 10 5 2 2 4 4" xfId="35889" xr:uid="{00000000-0005-0000-0000-000001000000}"/>
    <cellStyle name="Comma 10 5 2 2 5" xfId="7161" xr:uid="{00000000-0005-0000-0000-000001000000}"/>
    <cellStyle name="Comma 10 5 2 2 5 2" xfId="22281" xr:uid="{00000000-0005-0000-0000-000001000000}"/>
    <cellStyle name="Comma 10 5 2 2 5 2 2" xfId="52521" xr:uid="{00000000-0005-0000-0000-000001000000}"/>
    <cellStyle name="Comma 10 5 2 2 5 3" xfId="37401" xr:uid="{00000000-0005-0000-0000-000001000000}"/>
    <cellStyle name="Comma 10 5 2 2 6" xfId="8673" xr:uid="{00000000-0005-0000-0000-000001000000}"/>
    <cellStyle name="Comma 10 5 2 2 6 2" xfId="23793" xr:uid="{00000000-0005-0000-0000-000001000000}"/>
    <cellStyle name="Comma 10 5 2 2 6 2 2" xfId="54033" xr:uid="{00000000-0005-0000-0000-000001000000}"/>
    <cellStyle name="Comma 10 5 2 2 6 3" xfId="38913" xr:uid="{00000000-0005-0000-0000-000001000000}"/>
    <cellStyle name="Comma 10 5 2 2 7" xfId="10185" xr:uid="{00000000-0005-0000-0000-000001000000}"/>
    <cellStyle name="Comma 10 5 2 2 7 2" xfId="25305" xr:uid="{00000000-0005-0000-0000-000001000000}"/>
    <cellStyle name="Comma 10 5 2 2 7 2 2" xfId="55545" xr:uid="{00000000-0005-0000-0000-000001000000}"/>
    <cellStyle name="Comma 10 5 2 2 7 3" xfId="40425" xr:uid="{00000000-0005-0000-0000-000001000000}"/>
    <cellStyle name="Comma 10 5 2 2 8" xfId="16233" xr:uid="{00000000-0005-0000-0000-000001000000}"/>
    <cellStyle name="Comma 10 5 2 2 8 2" xfId="46473" xr:uid="{00000000-0005-0000-0000-000001000000}"/>
    <cellStyle name="Comma 10 5 2 2 9" xfId="31353" xr:uid="{00000000-0005-0000-0000-000001000000}"/>
    <cellStyle name="Comma 10 5 2 3" xfId="1869" xr:uid="{00000000-0005-0000-0000-000001000000}"/>
    <cellStyle name="Comma 10 5 2 3 2" xfId="10941" xr:uid="{00000000-0005-0000-0000-000001000000}"/>
    <cellStyle name="Comma 10 5 2 3 2 2" xfId="26061" xr:uid="{00000000-0005-0000-0000-000001000000}"/>
    <cellStyle name="Comma 10 5 2 3 2 2 2" xfId="56301" xr:uid="{00000000-0005-0000-0000-000001000000}"/>
    <cellStyle name="Comma 10 5 2 3 2 3" xfId="41181" xr:uid="{00000000-0005-0000-0000-000001000000}"/>
    <cellStyle name="Comma 10 5 2 3 3" xfId="16989" xr:uid="{00000000-0005-0000-0000-000001000000}"/>
    <cellStyle name="Comma 10 5 2 3 3 2" xfId="47229" xr:uid="{00000000-0005-0000-0000-000001000000}"/>
    <cellStyle name="Comma 10 5 2 3 4" xfId="32109" xr:uid="{00000000-0005-0000-0000-000001000000}"/>
    <cellStyle name="Comma 10 5 2 4" xfId="3381" xr:uid="{00000000-0005-0000-0000-000001000000}"/>
    <cellStyle name="Comma 10 5 2 4 2" xfId="12453" xr:uid="{00000000-0005-0000-0000-000001000000}"/>
    <cellStyle name="Comma 10 5 2 4 2 2" xfId="27573" xr:uid="{00000000-0005-0000-0000-000001000000}"/>
    <cellStyle name="Comma 10 5 2 4 2 2 2" xfId="57813" xr:uid="{00000000-0005-0000-0000-000001000000}"/>
    <cellStyle name="Comma 10 5 2 4 2 3" xfId="42693" xr:uid="{00000000-0005-0000-0000-000001000000}"/>
    <cellStyle name="Comma 10 5 2 4 3" xfId="18501" xr:uid="{00000000-0005-0000-0000-000001000000}"/>
    <cellStyle name="Comma 10 5 2 4 3 2" xfId="48741" xr:uid="{00000000-0005-0000-0000-000001000000}"/>
    <cellStyle name="Comma 10 5 2 4 4" xfId="33621" xr:uid="{00000000-0005-0000-0000-000001000000}"/>
    <cellStyle name="Comma 10 5 2 5" xfId="4893" xr:uid="{00000000-0005-0000-0000-000001000000}"/>
    <cellStyle name="Comma 10 5 2 5 2" xfId="13965" xr:uid="{00000000-0005-0000-0000-000001000000}"/>
    <cellStyle name="Comma 10 5 2 5 2 2" xfId="29085" xr:uid="{00000000-0005-0000-0000-000001000000}"/>
    <cellStyle name="Comma 10 5 2 5 2 2 2" xfId="59325" xr:uid="{00000000-0005-0000-0000-000001000000}"/>
    <cellStyle name="Comma 10 5 2 5 2 3" xfId="44205" xr:uid="{00000000-0005-0000-0000-000001000000}"/>
    <cellStyle name="Comma 10 5 2 5 3" xfId="20013" xr:uid="{00000000-0005-0000-0000-000001000000}"/>
    <cellStyle name="Comma 10 5 2 5 3 2" xfId="50253" xr:uid="{00000000-0005-0000-0000-000001000000}"/>
    <cellStyle name="Comma 10 5 2 5 4" xfId="35133" xr:uid="{00000000-0005-0000-0000-000001000000}"/>
    <cellStyle name="Comma 10 5 2 6" xfId="6405" xr:uid="{00000000-0005-0000-0000-000001000000}"/>
    <cellStyle name="Comma 10 5 2 6 2" xfId="21525" xr:uid="{00000000-0005-0000-0000-000001000000}"/>
    <cellStyle name="Comma 10 5 2 6 2 2" xfId="51765" xr:uid="{00000000-0005-0000-0000-000001000000}"/>
    <cellStyle name="Comma 10 5 2 6 3" xfId="36645" xr:uid="{00000000-0005-0000-0000-000001000000}"/>
    <cellStyle name="Comma 10 5 2 7" xfId="7917" xr:uid="{00000000-0005-0000-0000-000001000000}"/>
    <cellStyle name="Comma 10 5 2 7 2" xfId="23037" xr:uid="{00000000-0005-0000-0000-000001000000}"/>
    <cellStyle name="Comma 10 5 2 7 2 2" xfId="53277" xr:uid="{00000000-0005-0000-0000-000001000000}"/>
    <cellStyle name="Comma 10 5 2 7 3" xfId="38157" xr:uid="{00000000-0005-0000-0000-000001000000}"/>
    <cellStyle name="Comma 10 5 2 8" xfId="9429" xr:uid="{00000000-0005-0000-0000-000001000000}"/>
    <cellStyle name="Comma 10 5 2 8 2" xfId="24549" xr:uid="{00000000-0005-0000-0000-000001000000}"/>
    <cellStyle name="Comma 10 5 2 8 2 2" xfId="54789" xr:uid="{00000000-0005-0000-0000-000001000000}"/>
    <cellStyle name="Comma 10 5 2 8 3" xfId="39669" xr:uid="{00000000-0005-0000-0000-000001000000}"/>
    <cellStyle name="Comma 10 5 2 9" xfId="15477" xr:uid="{00000000-0005-0000-0000-000001000000}"/>
    <cellStyle name="Comma 10 5 2 9 2" xfId="45717" xr:uid="{00000000-0005-0000-0000-000001000000}"/>
    <cellStyle name="Comma 10 5 3" xfId="609" xr:uid="{00000000-0005-0000-0000-000011000000}"/>
    <cellStyle name="Comma 10 5 3 10" xfId="30849" xr:uid="{00000000-0005-0000-0000-000011000000}"/>
    <cellStyle name="Comma 10 5 3 2" xfId="1365" xr:uid="{00000000-0005-0000-0000-000011000000}"/>
    <cellStyle name="Comma 10 5 3 2 2" xfId="2877" xr:uid="{00000000-0005-0000-0000-000011000000}"/>
    <cellStyle name="Comma 10 5 3 2 2 2" xfId="11949" xr:uid="{00000000-0005-0000-0000-000011000000}"/>
    <cellStyle name="Comma 10 5 3 2 2 2 2" xfId="27069" xr:uid="{00000000-0005-0000-0000-000011000000}"/>
    <cellStyle name="Comma 10 5 3 2 2 2 2 2" xfId="57309" xr:uid="{00000000-0005-0000-0000-000011000000}"/>
    <cellStyle name="Comma 10 5 3 2 2 2 3" xfId="42189" xr:uid="{00000000-0005-0000-0000-000011000000}"/>
    <cellStyle name="Comma 10 5 3 2 2 3" xfId="17997" xr:uid="{00000000-0005-0000-0000-000011000000}"/>
    <cellStyle name="Comma 10 5 3 2 2 3 2" xfId="48237" xr:uid="{00000000-0005-0000-0000-000011000000}"/>
    <cellStyle name="Comma 10 5 3 2 2 4" xfId="33117" xr:uid="{00000000-0005-0000-0000-000011000000}"/>
    <cellStyle name="Comma 10 5 3 2 3" xfId="4389" xr:uid="{00000000-0005-0000-0000-000011000000}"/>
    <cellStyle name="Comma 10 5 3 2 3 2" xfId="13461" xr:uid="{00000000-0005-0000-0000-000011000000}"/>
    <cellStyle name="Comma 10 5 3 2 3 2 2" xfId="28581" xr:uid="{00000000-0005-0000-0000-000011000000}"/>
    <cellStyle name="Comma 10 5 3 2 3 2 2 2" xfId="58821" xr:uid="{00000000-0005-0000-0000-000011000000}"/>
    <cellStyle name="Comma 10 5 3 2 3 2 3" xfId="43701" xr:uid="{00000000-0005-0000-0000-000011000000}"/>
    <cellStyle name="Comma 10 5 3 2 3 3" xfId="19509" xr:uid="{00000000-0005-0000-0000-000011000000}"/>
    <cellStyle name="Comma 10 5 3 2 3 3 2" xfId="49749" xr:uid="{00000000-0005-0000-0000-000011000000}"/>
    <cellStyle name="Comma 10 5 3 2 3 4" xfId="34629" xr:uid="{00000000-0005-0000-0000-000011000000}"/>
    <cellStyle name="Comma 10 5 3 2 4" xfId="5901" xr:uid="{00000000-0005-0000-0000-000011000000}"/>
    <cellStyle name="Comma 10 5 3 2 4 2" xfId="14973" xr:uid="{00000000-0005-0000-0000-000011000000}"/>
    <cellStyle name="Comma 10 5 3 2 4 2 2" xfId="30093" xr:uid="{00000000-0005-0000-0000-000011000000}"/>
    <cellStyle name="Comma 10 5 3 2 4 2 2 2" xfId="60333" xr:uid="{00000000-0005-0000-0000-000011000000}"/>
    <cellStyle name="Comma 10 5 3 2 4 2 3" xfId="45213" xr:uid="{00000000-0005-0000-0000-000011000000}"/>
    <cellStyle name="Comma 10 5 3 2 4 3" xfId="21021" xr:uid="{00000000-0005-0000-0000-000011000000}"/>
    <cellStyle name="Comma 10 5 3 2 4 3 2" xfId="51261" xr:uid="{00000000-0005-0000-0000-000011000000}"/>
    <cellStyle name="Comma 10 5 3 2 4 4" xfId="36141" xr:uid="{00000000-0005-0000-0000-000011000000}"/>
    <cellStyle name="Comma 10 5 3 2 5" xfId="7413" xr:uid="{00000000-0005-0000-0000-000011000000}"/>
    <cellStyle name="Comma 10 5 3 2 5 2" xfId="22533" xr:uid="{00000000-0005-0000-0000-000011000000}"/>
    <cellStyle name="Comma 10 5 3 2 5 2 2" xfId="52773" xr:uid="{00000000-0005-0000-0000-000011000000}"/>
    <cellStyle name="Comma 10 5 3 2 5 3" xfId="37653" xr:uid="{00000000-0005-0000-0000-000011000000}"/>
    <cellStyle name="Comma 10 5 3 2 6" xfId="8925" xr:uid="{00000000-0005-0000-0000-000011000000}"/>
    <cellStyle name="Comma 10 5 3 2 6 2" xfId="24045" xr:uid="{00000000-0005-0000-0000-000011000000}"/>
    <cellStyle name="Comma 10 5 3 2 6 2 2" xfId="54285" xr:uid="{00000000-0005-0000-0000-000011000000}"/>
    <cellStyle name="Comma 10 5 3 2 6 3" xfId="39165" xr:uid="{00000000-0005-0000-0000-000011000000}"/>
    <cellStyle name="Comma 10 5 3 2 7" xfId="10437" xr:uid="{00000000-0005-0000-0000-000011000000}"/>
    <cellStyle name="Comma 10 5 3 2 7 2" xfId="25557" xr:uid="{00000000-0005-0000-0000-000011000000}"/>
    <cellStyle name="Comma 10 5 3 2 7 2 2" xfId="55797" xr:uid="{00000000-0005-0000-0000-000011000000}"/>
    <cellStyle name="Comma 10 5 3 2 7 3" xfId="40677" xr:uid="{00000000-0005-0000-0000-000011000000}"/>
    <cellStyle name="Comma 10 5 3 2 8" xfId="16485" xr:uid="{00000000-0005-0000-0000-000011000000}"/>
    <cellStyle name="Comma 10 5 3 2 8 2" xfId="46725" xr:uid="{00000000-0005-0000-0000-000011000000}"/>
    <cellStyle name="Comma 10 5 3 2 9" xfId="31605" xr:uid="{00000000-0005-0000-0000-000011000000}"/>
    <cellStyle name="Comma 10 5 3 3" xfId="2121" xr:uid="{00000000-0005-0000-0000-000011000000}"/>
    <cellStyle name="Comma 10 5 3 3 2" xfId="11193" xr:uid="{00000000-0005-0000-0000-000011000000}"/>
    <cellStyle name="Comma 10 5 3 3 2 2" xfId="26313" xr:uid="{00000000-0005-0000-0000-000011000000}"/>
    <cellStyle name="Comma 10 5 3 3 2 2 2" xfId="56553" xr:uid="{00000000-0005-0000-0000-000011000000}"/>
    <cellStyle name="Comma 10 5 3 3 2 3" xfId="41433" xr:uid="{00000000-0005-0000-0000-000011000000}"/>
    <cellStyle name="Comma 10 5 3 3 3" xfId="17241" xr:uid="{00000000-0005-0000-0000-000011000000}"/>
    <cellStyle name="Comma 10 5 3 3 3 2" xfId="47481" xr:uid="{00000000-0005-0000-0000-000011000000}"/>
    <cellStyle name="Comma 10 5 3 3 4" xfId="32361" xr:uid="{00000000-0005-0000-0000-000011000000}"/>
    <cellStyle name="Comma 10 5 3 4" xfId="3633" xr:uid="{00000000-0005-0000-0000-000011000000}"/>
    <cellStyle name="Comma 10 5 3 4 2" xfId="12705" xr:uid="{00000000-0005-0000-0000-000011000000}"/>
    <cellStyle name="Comma 10 5 3 4 2 2" xfId="27825" xr:uid="{00000000-0005-0000-0000-000011000000}"/>
    <cellStyle name="Comma 10 5 3 4 2 2 2" xfId="58065" xr:uid="{00000000-0005-0000-0000-000011000000}"/>
    <cellStyle name="Comma 10 5 3 4 2 3" xfId="42945" xr:uid="{00000000-0005-0000-0000-000011000000}"/>
    <cellStyle name="Comma 10 5 3 4 3" xfId="18753" xr:uid="{00000000-0005-0000-0000-000011000000}"/>
    <cellStyle name="Comma 10 5 3 4 3 2" xfId="48993" xr:uid="{00000000-0005-0000-0000-000011000000}"/>
    <cellStyle name="Comma 10 5 3 4 4" xfId="33873" xr:uid="{00000000-0005-0000-0000-000011000000}"/>
    <cellStyle name="Comma 10 5 3 5" xfId="5145" xr:uid="{00000000-0005-0000-0000-000011000000}"/>
    <cellStyle name="Comma 10 5 3 5 2" xfId="14217" xr:uid="{00000000-0005-0000-0000-000011000000}"/>
    <cellStyle name="Comma 10 5 3 5 2 2" xfId="29337" xr:uid="{00000000-0005-0000-0000-000011000000}"/>
    <cellStyle name="Comma 10 5 3 5 2 2 2" xfId="59577" xr:uid="{00000000-0005-0000-0000-000011000000}"/>
    <cellStyle name="Comma 10 5 3 5 2 3" xfId="44457" xr:uid="{00000000-0005-0000-0000-000011000000}"/>
    <cellStyle name="Comma 10 5 3 5 3" xfId="20265" xr:uid="{00000000-0005-0000-0000-000011000000}"/>
    <cellStyle name="Comma 10 5 3 5 3 2" xfId="50505" xr:uid="{00000000-0005-0000-0000-000011000000}"/>
    <cellStyle name="Comma 10 5 3 5 4" xfId="35385" xr:uid="{00000000-0005-0000-0000-000011000000}"/>
    <cellStyle name="Comma 10 5 3 6" xfId="6657" xr:uid="{00000000-0005-0000-0000-000011000000}"/>
    <cellStyle name="Comma 10 5 3 6 2" xfId="21777" xr:uid="{00000000-0005-0000-0000-000011000000}"/>
    <cellStyle name="Comma 10 5 3 6 2 2" xfId="52017" xr:uid="{00000000-0005-0000-0000-000011000000}"/>
    <cellStyle name="Comma 10 5 3 6 3" xfId="36897" xr:uid="{00000000-0005-0000-0000-000011000000}"/>
    <cellStyle name="Comma 10 5 3 7" xfId="8169" xr:uid="{00000000-0005-0000-0000-000011000000}"/>
    <cellStyle name="Comma 10 5 3 7 2" xfId="23289" xr:uid="{00000000-0005-0000-0000-000011000000}"/>
    <cellStyle name="Comma 10 5 3 7 2 2" xfId="53529" xr:uid="{00000000-0005-0000-0000-000011000000}"/>
    <cellStyle name="Comma 10 5 3 7 3" xfId="38409" xr:uid="{00000000-0005-0000-0000-000011000000}"/>
    <cellStyle name="Comma 10 5 3 8" xfId="9681" xr:uid="{00000000-0005-0000-0000-000011000000}"/>
    <cellStyle name="Comma 10 5 3 8 2" xfId="24801" xr:uid="{00000000-0005-0000-0000-000011000000}"/>
    <cellStyle name="Comma 10 5 3 8 2 2" xfId="55041" xr:uid="{00000000-0005-0000-0000-000011000000}"/>
    <cellStyle name="Comma 10 5 3 8 3" xfId="39921" xr:uid="{00000000-0005-0000-0000-000011000000}"/>
    <cellStyle name="Comma 10 5 3 9" xfId="15729" xr:uid="{00000000-0005-0000-0000-000011000000}"/>
    <cellStyle name="Comma 10 5 3 9 2" xfId="45969" xr:uid="{00000000-0005-0000-0000-000011000000}"/>
    <cellStyle name="Comma 10 5 4" xfId="861" xr:uid="{00000000-0005-0000-0000-000001000000}"/>
    <cellStyle name="Comma 10 5 4 2" xfId="2373" xr:uid="{00000000-0005-0000-0000-000001000000}"/>
    <cellStyle name="Comma 10 5 4 2 2" xfId="11445" xr:uid="{00000000-0005-0000-0000-000001000000}"/>
    <cellStyle name="Comma 10 5 4 2 2 2" xfId="26565" xr:uid="{00000000-0005-0000-0000-000001000000}"/>
    <cellStyle name="Comma 10 5 4 2 2 2 2" xfId="56805" xr:uid="{00000000-0005-0000-0000-000001000000}"/>
    <cellStyle name="Comma 10 5 4 2 2 3" xfId="41685" xr:uid="{00000000-0005-0000-0000-000001000000}"/>
    <cellStyle name="Comma 10 5 4 2 3" xfId="17493" xr:uid="{00000000-0005-0000-0000-000001000000}"/>
    <cellStyle name="Comma 10 5 4 2 3 2" xfId="47733" xr:uid="{00000000-0005-0000-0000-000001000000}"/>
    <cellStyle name="Comma 10 5 4 2 4" xfId="32613" xr:uid="{00000000-0005-0000-0000-000001000000}"/>
    <cellStyle name="Comma 10 5 4 3" xfId="3885" xr:uid="{00000000-0005-0000-0000-000001000000}"/>
    <cellStyle name="Comma 10 5 4 3 2" xfId="12957" xr:uid="{00000000-0005-0000-0000-000001000000}"/>
    <cellStyle name="Comma 10 5 4 3 2 2" xfId="28077" xr:uid="{00000000-0005-0000-0000-000001000000}"/>
    <cellStyle name="Comma 10 5 4 3 2 2 2" xfId="58317" xr:uid="{00000000-0005-0000-0000-000001000000}"/>
    <cellStyle name="Comma 10 5 4 3 2 3" xfId="43197" xr:uid="{00000000-0005-0000-0000-000001000000}"/>
    <cellStyle name="Comma 10 5 4 3 3" xfId="19005" xr:uid="{00000000-0005-0000-0000-000001000000}"/>
    <cellStyle name="Comma 10 5 4 3 3 2" xfId="49245" xr:uid="{00000000-0005-0000-0000-000001000000}"/>
    <cellStyle name="Comma 10 5 4 3 4" xfId="34125" xr:uid="{00000000-0005-0000-0000-000001000000}"/>
    <cellStyle name="Comma 10 5 4 4" xfId="5397" xr:uid="{00000000-0005-0000-0000-000001000000}"/>
    <cellStyle name="Comma 10 5 4 4 2" xfId="14469" xr:uid="{00000000-0005-0000-0000-000001000000}"/>
    <cellStyle name="Comma 10 5 4 4 2 2" xfId="29589" xr:uid="{00000000-0005-0000-0000-000001000000}"/>
    <cellStyle name="Comma 10 5 4 4 2 2 2" xfId="59829" xr:uid="{00000000-0005-0000-0000-000001000000}"/>
    <cellStyle name="Comma 10 5 4 4 2 3" xfId="44709" xr:uid="{00000000-0005-0000-0000-000001000000}"/>
    <cellStyle name="Comma 10 5 4 4 3" xfId="20517" xr:uid="{00000000-0005-0000-0000-000001000000}"/>
    <cellStyle name="Comma 10 5 4 4 3 2" xfId="50757" xr:uid="{00000000-0005-0000-0000-000001000000}"/>
    <cellStyle name="Comma 10 5 4 4 4" xfId="35637" xr:uid="{00000000-0005-0000-0000-000001000000}"/>
    <cellStyle name="Comma 10 5 4 5" xfId="6909" xr:uid="{00000000-0005-0000-0000-000001000000}"/>
    <cellStyle name="Comma 10 5 4 5 2" xfId="22029" xr:uid="{00000000-0005-0000-0000-000001000000}"/>
    <cellStyle name="Comma 10 5 4 5 2 2" xfId="52269" xr:uid="{00000000-0005-0000-0000-000001000000}"/>
    <cellStyle name="Comma 10 5 4 5 3" xfId="37149" xr:uid="{00000000-0005-0000-0000-000001000000}"/>
    <cellStyle name="Comma 10 5 4 6" xfId="8421" xr:uid="{00000000-0005-0000-0000-000001000000}"/>
    <cellStyle name="Comma 10 5 4 6 2" xfId="23541" xr:uid="{00000000-0005-0000-0000-000001000000}"/>
    <cellStyle name="Comma 10 5 4 6 2 2" xfId="53781" xr:uid="{00000000-0005-0000-0000-000001000000}"/>
    <cellStyle name="Comma 10 5 4 6 3" xfId="38661" xr:uid="{00000000-0005-0000-0000-000001000000}"/>
    <cellStyle name="Comma 10 5 4 7" xfId="9933" xr:uid="{00000000-0005-0000-0000-000001000000}"/>
    <cellStyle name="Comma 10 5 4 7 2" xfId="25053" xr:uid="{00000000-0005-0000-0000-000001000000}"/>
    <cellStyle name="Comma 10 5 4 7 2 2" xfId="55293" xr:uid="{00000000-0005-0000-0000-000001000000}"/>
    <cellStyle name="Comma 10 5 4 7 3" xfId="40173" xr:uid="{00000000-0005-0000-0000-000001000000}"/>
    <cellStyle name="Comma 10 5 4 8" xfId="15981" xr:uid="{00000000-0005-0000-0000-000001000000}"/>
    <cellStyle name="Comma 10 5 4 8 2" xfId="46221" xr:uid="{00000000-0005-0000-0000-000001000000}"/>
    <cellStyle name="Comma 10 5 4 9" xfId="31101" xr:uid="{00000000-0005-0000-0000-000001000000}"/>
    <cellStyle name="Comma 10 5 5" xfId="1617" xr:uid="{00000000-0005-0000-0000-000001000000}"/>
    <cellStyle name="Comma 10 5 5 2" xfId="10689" xr:uid="{00000000-0005-0000-0000-000001000000}"/>
    <cellStyle name="Comma 10 5 5 2 2" xfId="25809" xr:uid="{00000000-0005-0000-0000-000001000000}"/>
    <cellStyle name="Comma 10 5 5 2 2 2" xfId="56049" xr:uid="{00000000-0005-0000-0000-000001000000}"/>
    <cellStyle name="Comma 10 5 5 2 3" xfId="40929" xr:uid="{00000000-0005-0000-0000-000001000000}"/>
    <cellStyle name="Comma 10 5 5 3" xfId="16737" xr:uid="{00000000-0005-0000-0000-000001000000}"/>
    <cellStyle name="Comma 10 5 5 3 2" xfId="46977" xr:uid="{00000000-0005-0000-0000-000001000000}"/>
    <cellStyle name="Comma 10 5 5 4" xfId="31857" xr:uid="{00000000-0005-0000-0000-000001000000}"/>
    <cellStyle name="Comma 10 5 6" xfId="3129" xr:uid="{00000000-0005-0000-0000-000001000000}"/>
    <cellStyle name="Comma 10 5 6 2" xfId="12201" xr:uid="{00000000-0005-0000-0000-000001000000}"/>
    <cellStyle name="Comma 10 5 6 2 2" xfId="27321" xr:uid="{00000000-0005-0000-0000-000001000000}"/>
    <cellStyle name="Comma 10 5 6 2 2 2" xfId="57561" xr:uid="{00000000-0005-0000-0000-000001000000}"/>
    <cellStyle name="Comma 10 5 6 2 3" xfId="42441" xr:uid="{00000000-0005-0000-0000-000001000000}"/>
    <cellStyle name="Comma 10 5 6 3" xfId="18249" xr:uid="{00000000-0005-0000-0000-000001000000}"/>
    <cellStyle name="Comma 10 5 6 3 2" xfId="48489" xr:uid="{00000000-0005-0000-0000-000001000000}"/>
    <cellStyle name="Comma 10 5 6 4" xfId="33369" xr:uid="{00000000-0005-0000-0000-000001000000}"/>
    <cellStyle name="Comma 10 5 7" xfId="4641" xr:uid="{00000000-0005-0000-0000-000001000000}"/>
    <cellStyle name="Comma 10 5 7 2" xfId="13713" xr:uid="{00000000-0005-0000-0000-000001000000}"/>
    <cellStyle name="Comma 10 5 7 2 2" xfId="28833" xr:uid="{00000000-0005-0000-0000-000001000000}"/>
    <cellStyle name="Comma 10 5 7 2 2 2" xfId="59073" xr:uid="{00000000-0005-0000-0000-000001000000}"/>
    <cellStyle name="Comma 10 5 7 2 3" xfId="43953" xr:uid="{00000000-0005-0000-0000-000001000000}"/>
    <cellStyle name="Comma 10 5 7 3" xfId="19761" xr:uid="{00000000-0005-0000-0000-000001000000}"/>
    <cellStyle name="Comma 10 5 7 3 2" xfId="50001" xr:uid="{00000000-0005-0000-0000-000001000000}"/>
    <cellStyle name="Comma 10 5 7 4" xfId="34881" xr:uid="{00000000-0005-0000-0000-000001000000}"/>
    <cellStyle name="Comma 10 5 8" xfId="6153" xr:uid="{00000000-0005-0000-0000-000001000000}"/>
    <cellStyle name="Comma 10 5 8 2" xfId="21273" xr:uid="{00000000-0005-0000-0000-000001000000}"/>
    <cellStyle name="Comma 10 5 8 2 2" xfId="51513" xr:uid="{00000000-0005-0000-0000-000001000000}"/>
    <cellStyle name="Comma 10 5 8 3" xfId="36393" xr:uid="{00000000-0005-0000-0000-000001000000}"/>
    <cellStyle name="Comma 10 5 9" xfId="7665" xr:uid="{00000000-0005-0000-0000-000001000000}"/>
    <cellStyle name="Comma 10 5 9 2" xfId="22785" xr:uid="{00000000-0005-0000-0000-000001000000}"/>
    <cellStyle name="Comma 10 5 9 2 2" xfId="53025" xr:uid="{00000000-0005-0000-0000-000001000000}"/>
    <cellStyle name="Comma 10 5 9 3" xfId="37905" xr:uid="{00000000-0005-0000-0000-000001000000}"/>
    <cellStyle name="Comma 10 6" xfId="189" xr:uid="{00000000-0005-0000-0000-000001000000}"/>
    <cellStyle name="Comma 10 6 10" xfId="9261" xr:uid="{00000000-0005-0000-0000-000001000000}"/>
    <cellStyle name="Comma 10 6 10 2" xfId="24381" xr:uid="{00000000-0005-0000-0000-000001000000}"/>
    <cellStyle name="Comma 10 6 10 2 2" xfId="54621" xr:uid="{00000000-0005-0000-0000-000001000000}"/>
    <cellStyle name="Comma 10 6 10 3" xfId="39501" xr:uid="{00000000-0005-0000-0000-000001000000}"/>
    <cellStyle name="Comma 10 6 11" xfId="15309" xr:uid="{00000000-0005-0000-0000-000001000000}"/>
    <cellStyle name="Comma 10 6 11 2" xfId="45549" xr:uid="{00000000-0005-0000-0000-000001000000}"/>
    <cellStyle name="Comma 10 6 12" xfId="30429" xr:uid="{00000000-0005-0000-0000-000001000000}"/>
    <cellStyle name="Comma 10 6 2" xfId="441" xr:uid="{00000000-0005-0000-0000-000001000000}"/>
    <cellStyle name="Comma 10 6 2 10" xfId="30681" xr:uid="{00000000-0005-0000-0000-000001000000}"/>
    <cellStyle name="Comma 10 6 2 2" xfId="1197" xr:uid="{00000000-0005-0000-0000-000001000000}"/>
    <cellStyle name="Comma 10 6 2 2 2" xfId="2709" xr:uid="{00000000-0005-0000-0000-000001000000}"/>
    <cellStyle name="Comma 10 6 2 2 2 2" xfId="11781" xr:uid="{00000000-0005-0000-0000-000001000000}"/>
    <cellStyle name="Comma 10 6 2 2 2 2 2" xfId="26901" xr:uid="{00000000-0005-0000-0000-000001000000}"/>
    <cellStyle name="Comma 10 6 2 2 2 2 2 2" xfId="57141" xr:uid="{00000000-0005-0000-0000-000001000000}"/>
    <cellStyle name="Comma 10 6 2 2 2 2 3" xfId="42021" xr:uid="{00000000-0005-0000-0000-000001000000}"/>
    <cellStyle name="Comma 10 6 2 2 2 3" xfId="17829" xr:uid="{00000000-0005-0000-0000-000001000000}"/>
    <cellStyle name="Comma 10 6 2 2 2 3 2" xfId="48069" xr:uid="{00000000-0005-0000-0000-000001000000}"/>
    <cellStyle name="Comma 10 6 2 2 2 4" xfId="32949" xr:uid="{00000000-0005-0000-0000-000001000000}"/>
    <cellStyle name="Comma 10 6 2 2 3" xfId="4221" xr:uid="{00000000-0005-0000-0000-000001000000}"/>
    <cellStyle name="Comma 10 6 2 2 3 2" xfId="13293" xr:uid="{00000000-0005-0000-0000-000001000000}"/>
    <cellStyle name="Comma 10 6 2 2 3 2 2" xfId="28413" xr:uid="{00000000-0005-0000-0000-000001000000}"/>
    <cellStyle name="Comma 10 6 2 2 3 2 2 2" xfId="58653" xr:uid="{00000000-0005-0000-0000-000001000000}"/>
    <cellStyle name="Comma 10 6 2 2 3 2 3" xfId="43533" xr:uid="{00000000-0005-0000-0000-000001000000}"/>
    <cellStyle name="Comma 10 6 2 2 3 3" xfId="19341" xr:uid="{00000000-0005-0000-0000-000001000000}"/>
    <cellStyle name="Comma 10 6 2 2 3 3 2" xfId="49581" xr:uid="{00000000-0005-0000-0000-000001000000}"/>
    <cellStyle name="Comma 10 6 2 2 3 4" xfId="34461" xr:uid="{00000000-0005-0000-0000-000001000000}"/>
    <cellStyle name="Comma 10 6 2 2 4" xfId="5733" xr:uid="{00000000-0005-0000-0000-000001000000}"/>
    <cellStyle name="Comma 10 6 2 2 4 2" xfId="14805" xr:uid="{00000000-0005-0000-0000-000001000000}"/>
    <cellStyle name="Comma 10 6 2 2 4 2 2" xfId="29925" xr:uid="{00000000-0005-0000-0000-000001000000}"/>
    <cellStyle name="Comma 10 6 2 2 4 2 2 2" xfId="60165" xr:uid="{00000000-0005-0000-0000-000001000000}"/>
    <cellStyle name="Comma 10 6 2 2 4 2 3" xfId="45045" xr:uid="{00000000-0005-0000-0000-000001000000}"/>
    <cellStyle name="Comma 10 6 2 2 4 3" xfId="20853" xr:uid="{00000000-0005-0000-0000-000001000000}"/>
    <cellStyle name="Comma 10 6 2 2 4 3 2" xfId="51093" xr:uid="{00000000-0005-0000-0000-000001000000}"/>
    <cellStyle name="Comma 10 6 2 2 4 4" xfId="35973" xr:uid="{00000000-0005-0000-0000-000001000000}"/>
    <cellStyle name="Comma 10 6 2 2 5" xfId="7245" xr:uid="{00000000-0005-0000-0000-000001000000}"/>
    <cellStyle name="Comma 10 6 2 2 5 2" xfId="22365" xr:uid="{00000000-0005-0000-0000-000001000000}"/>
    <cellStyle name="Comma 10 6 2 2 5 2 2" xfId="52605" xr:uid="{00000000-0005-0000-0000-000001000000}"/>
    <cellStyle name="Comma 10 6 2 2 5 3" xfId="37485" xr:uid="{00000000-0005-0000-0000-000001000000}"/>
    <cellStyle name="Comma 10 6 2 2 6" xfId="8757" xr:uid="{00000000-0005-0000-0000-000001000000}"/>
    <cellStyle name="Comma 10 6 2 2 6 2" xfId="23877" xr:uid="{00000000-0005-0000-0000-000001000000}"/>
    <cellStyle name="Comma 10 6 2 2 6 2 2" xfId="54117" xr:uid="{00000000-0005-0000-0000-000001000000}"/>
    <cellStyle name="Comma 10 6 2 2 6 3" xfId="38997" xr:uid="{00000000-0005-0000-0000-000001000000}"/>
    <cellStyle name="Comma 10 6 2 2 7" xfId="10269" xr:uid="{00000000-0005-0000-0000-000001000000}"/>
    <cellStyle name="Comma 10 6 2 2 7 2" xfId="25389" xr:uid="{00000000-0005-0000-0000-000001000000}"/>
    <cellStyle name="Comma 10 6 2 2 7 2 2" xfId="55629" xr:uid="{00000000-0005-0000-0000-000001000000}"/>
    <cellStyle name="Comma 10 6 2 2 7 3" xfId="40509" xr:uid="{00000000-0005-0000-0000-000001000000}"/>
    <cellStyle name="Comma 10 6 2 2 8" xfId="16317" xr:uid="{00000000-0005-0000-0000-000001000000}"/>
    <cellStyle name="Comma 10 6 2 2 8 2" xfId="46557" xr:uid="{00000000-0005-0000-0000-000001000000}"/>
    <cellStyle name="Comma 10 6 2 2 9" xfId="31437" xr:uid="{00000000-0005-0000-0000-000001000000}"/>
    <cellStyle name="Comma 10 6 2 3" xfId="1953" xr:uid="{00000000-0005-0000-0000-000001000000}"/>
    <cellStyle name="Comma 10 6 2 3 2" xfId="11025" xr:uid="{00000000-0005-0000-0000-000001000000}"/>
    <cellStyle name="Comma 10 6 2 3 2 2" xfId="26145" xr:uid="{00000000-0005-0000-0000-000001000000}"/>
    <cellStyle name="Comma 10 6 2 3 2 2 2" xfId="56385" xr:uid="{00000000-0005-0000-0000-000001000000}"/>
    <cellStyle name="Comma 10 6 2 3 2 3" xfId="41265" xr:uid="{00000000-0005-0000-0000-000001000000}"/>
    <cellStyle name="Comma 10 6 2 3 3" xfId="17073" xr:uid="{00000000-0005-0000-0000-000001000000}"/>
    <cellStyle name="Comma 10 6 2 3 3 2" xfId="47313" xr:uid="{00000000-0005-0000-0000-000001000000}"/>
    <cellStyle name="Comma 10 6 2 3 4" xfId="32193" xr:uid="{00000000-0005-0000-0000-000001000000}"/>
    <cellStyle name="Comma 10 6 2 4" xfId="3465" xr:uid="{00000000-0005-0000-0000-000001000000}"/>
    <cellStyle name="Comma 10 6 2 4 2" xfId="12537" xr:uid="{00000000-0005-0000-0000-000001000000}"/>
    <cellStyle name="Comma 10 6 2 4 2 2" xfId="27657" xr:uid="{00000000-0005-0000-0000-000001000000}"/>
    <cellStyle name="Comma 10 6 2 4 2 2 2" xfId="57897" xr:uid="{00000000-0005-0000-0000-000001000000}"/>
    <cellStyle name="Comma 10 6 2 4 2 3" xfId="42777" xr:uid="{00000000-0005-0000-0000-000001000000}"/>
    <cellStyle name="Comma 10 6 2 4 3" xfId="18585" xr:uid="{00000000-0005-0000-0000-000001000000}"/>
    <cellStyle name="Comma 10 6 2 4 3 2" xfId="48825" xr:uid="{00000000-0005-0000-0000-000001000000}"/>
    <cellStyle name="Comma 10 6 2 4 4" xfId="33705" xr:uid="{00000000-0005-0000-0000-000001000000}"/>
    <cellStyle name="Comma 10 6 2 5" xfId="4977" xr:uid="{00000000-0005-0000-0000-000001000000}"/>
    <cellStyle name="Comma 10 6 2 5 2" xfId="14049" xr:uid="{00000000-0005-0000-0000-000001000000}"/>
    <cellStyle name="Comma 10 6 2 5 2 2" xfId="29169" xr:uid="{00000000-0005-0000-0000-000001000000}"/>
    <cellStyle name="Comma 10 6 2 5 2 2 2" xfId="59409" xr:uid="{00000000-0005-0000-0000-000001000000}"/>
    <cellStyle name="Comma 10 6 2 5 2 3" xfId="44289" xr:uid="{00000000-0005-0000-0000-000001000000}"/>
    <cellStyle name="Comma 10 6 2 5 3" xfId="20097" xr:uid="{00000000-0005-0000-0000-000001000000}"/>
    <cellStyle name="Comma 10 6 2 5 3 2" xfId="50337" xr:uid="{00000000-0005-0000-0000-000001000000}"/>
    <cellStyle name="Comma 10 6 2 5 4" xfId="35217" xr:uid="{00000000-0005-0000-0000-000001000000}"/>
    <cellStyle name="Comma 10 6 2 6" xfId="6489" xr:uid="{00000000-0005-0000-0000-000001000000}"/>
    <cellStyle name="Comma 10 6 2 6 2" xfId="21609" xr:uid="{00000000-0005-0000-0000-000001000000}"/>
    <cellStyle name="Comma 10 6 2 6 2 2" xfId="51849" xr:uid="{00000000-0005-0000-0000-000001000000}"/>
    <cellStyle name="Comma 10 6 2 6 3" xfId="36729" xr:uid="{00000000-0005-0000-0000-000001000000}"/>
    <cellStyle name="Comma 10 6 2 7" xfId="8001" xr:uid="{00000000-0005-0000-0000-000001000000}"/>
    <cellStyle name="Comma 10 6 2 7 2" xfId="23121" xr:uid="{00000000-0005-0000-0000-000001000000}"/>
    <cellStyle name="Comma 10 6 2 7 2 2" xfId="53361" xr:uid="{00000000-0005-0000-0000-000001000000}"/>
    <cellStyle name="Comma 10 6 2 7 3" xfId="38241" xr:uid="{00000000-0005-0000-0000-000001000000}"/>
    <cellStyle name="Comma 10 6 2 8" xfId="9513" xr:uid="{00000000-0005-0000-0000-000001000000}"/>
    <cellStyle name="Comma 10 6 2 8 2" xfId="24633" xr:uid="{00000000-0005-0000-0000-000001000000}"/>
    <cellStyle name="Comma 10 6 2 8 2 2" xfId="54873" xr:uid="{00000000-0005-0000-0000-000001000000}"/>
    <cellStyle name="Comma 10 6 2 8 3" xfId="39753" xr:uid="{00000000-0005-0000-0000-000001000000}"/>
    <cellStyle name="Comma 10 6 2 9" xfId="15561" xr:uid="{00000000-0005-0000-0000-000001000000}"/>
    <cellStyle name="Comma 10 6 2 9 2" xfId="45801" xr:uid="{00000000-0005-0000-0000-000001000000}"/>
    <cellStyle name="Comma 10 6 3" xfId="693" xr:uid="{00000000-0005-0000-0000-000012000000}"/>
    <cellStyle name="Comma 10 6 3 10" xfId="30933" xr:uid="{00000000-0005-0000-0000-000012000000}"/>
    <cellStyle name="Comma 10 6 3 2" xfId="1449" xr:uid="{00000000-0005-0000-0000-000012000000}"/>
    <cellStyle name="Comma 10 6 3 2 2" xfId="2961" xr:uid="{00000000-0005-0000-0000-000012000000}"/>
    <cellStyle name="Comma 10 6 3 2 2 2" xfId="12033" xr:uid="{00000000-0005-0000-0000-000012000000}"/>
    <cellStyle name="Comma 10 6 3 2 2 2 2" xfId="27153" xr:uid="{00000000-0005-0000-0000-000012000000}"/>
    <cellStyle name="Comma 10 6 3 2 2 2 2 2" xfId="57393" xr:uid="{00000000-0005-0000-0000-000012000000}"/>
    <cellStyle name="Comma 10 6 3 2 2 2 3" xfId="42273" xr:uid="{00000000-0005-0000-0000-000012000000}"/>
    <cellStyle name="Comma 10 6 3 2 2 3" xfId="18081" xr:uid="{00000000-0005-0000-0000-000012000000}"/>
    <cellStyle name="Comma 10 6 3 2 2 3 2" xfId="48321" xr:uid="{00000000-0005-0000-0000-000012000000}"/>
    <cellStyle name="Comma 10 6 3 2 2 4" xfId="33201" xr:uid="{00000000-0005-0000-0000-000012000000}"/>
    <cellStyle name="Comma 10 6 3 2 3" xfId="4473" xr:uid="{00000000-0005-0000-0000-000012000000}"/>
    <cellStyle name="Comma 10 6 3 2 3 2" xfId="13545" xr:uid="{00000000-0005-0000-0000-000012000000}"/>
    <cellStyle name="Comma 10 6 3 2 3 2 2" xfId="28665" xr:uid="{00000000-0005-0000-0000-000012000000}"/>
    <cellStyle name="Comma 10 6 3 2 3 2 2 2" xfId="58905" xr:uid="{00000000-0005-0000-0000-000012000000}"/>
    <cellStyle name="Comma 10 6 3 2 3 2 3" xfId="43785" xr:uid="{00000000-0005-0000-0000-000012000000}"/>
    <cellStyle name="Comma 10 6 3 2 3 3" xfId="19593" xr:uid="{00000000-0005-0000-0000-000012000000}"/>
    <cellStyle name="Comma 10 6 3 2 3 3 2" xfId="49833" xr:uid="{00000000-0005-0000-0000-000012000000}"/>
    <cellStyle name="Comma 10 6 3 2 3 4" xfId="34713" xr:uid="{00000000-0005-0000-0000-000012000000}"/>
    <cellStyle name="Comma 10 6 3 2 4" xfId="5985" xr:uid="{00000000-0005-0000-0000-000012000000}"/>
    <cellStyle name="Comma 10 6 3 2 4 2" xfId="15057" xr:uid="{00000000-0005-0000-0000-000012000000}"/>
    <cellStyle name="Comma 10 6 3 2 4 2 2" xfId="30177" xr:uid="{00000000-0005-0000-0000-000012000000}"/>
    <cellStyle name="Comma 10 6 3 2 4 2 2 2" xfId="60417" xr:uid="{00000000-0005-0000-0000-000012000000}"/>
    <cellStyle name="Comma 10 6 3 2 4 2 3" xfId="45297" xr:uid="{00000000-0005-0000-0000-000012000000}"/>
    <cellStyle name="Comma 10 6 3 2 4 3" xfId="21105" xr:uid="{00000000-0005-0000-0000-000012000000}"/>
    <cellStyle name="Comma 10 6 3 2 4 3 2" xfId="51345" xr:uid="{00000000-0005-0000-0000-000012000000}"/>
    <cellStyle name="Comma 10 6 3 2 4 4" xfId="36225" xr:uid="{00000000-0005-0000-0000-000012000000}"/>
    <cellStyle name="Comma 10 6 3 2 5" xfId="7497" xr:uid="{00000000-0005-0000-0000-000012000000}"/>
    <cellStyle name="Comma 10 6 3 2 5 2" xfId="22617" xr:uid="{00000000-0005-0000-0000-000012000000}"/>
    <cellStyle name="Comma 10 6 3 2 5 2 2" xfId="52857" xr:uid="{00000000-0005-0000-0000-000012000000}"/>
    <cellStyle name="Comma 10 6 3 2 5 3" xfId="37737" xr:uid="{00000000-0005-0000-0000-000012000000}"/>
    <cellStyle name="Comma 10 6 3 2 6" xfId="9009" xr:uid="{00000000-0005-0000-0000-000012000000}"/>
    <cellStyle name="Comma 10 6 3 2 6 2" xfId="24129" xr:uid="{00000000-0005-0000-0000-000012000000}"/>
    <cellStyle name="Comma 10 6 3 2 6 2 2" xfId="54369" xr:uid="{00000000-0005-0000-0000-000012000000}"/>
    <cellStyle name="Comma 10 6 3 2 6 3" xfId="39249" xr:uid="{00000000-0005-0000-0000-000012000000}"/>
    <cellStyle name="Comma 10 6 3 2 7" xfId="10521" xr:uid="{00000000-0005-0000-0000-000012000000}"/>
    <cellStyle name="Comma 10 6 3 2 7 2" xfId="25641" xr:uid="{00000000-0005-0000-0000-000012000000}"/>
    <cellStyle name="Comma 10 6 3 2 7 2 2" xfId="55881" xr:uid="{00000000-0005-0000-0000-000012000000}"/>
    <cellStyle name="Comma 10 6 3 2 7 3" xfId="40761" xr:uid="{00000000-0005-0000-0000-000012000000}"/>
    <cellStyle name="Comma 10 6 3 2 8" xfId="16569" xr:uid="{00000000-0005-0000-0000-000012000000}"/>
    <cellStyle name="Comma 10 6 3 2 8 2" xfId="46809" xr:uid="{00000000-0005-0000-0000-000012000000}"/>
    <cellStyle name="Comma 10 6 3 2 9" xfId="31689" xr:uid="{00000000-0005-0000-0000-000012000000}"/>
    <cellStyle name="Comma 10 6 3 3" xfId="2205" xr:uid="{00000000-0005-0000-0000-000012000000}"/>
    <cellStyle name="Comma 10 6 3 3 2" xfId="11277" xr:uid="{00000000-0005-0000-0000-000012000000}"/>
    <cellStyle name="Comma 10 6 3 3 2 2" xfId="26397" xr:uid="{00000000-0005-0000-0000-000012000000}"/>
    <cellStyle name="Comma 10 6 3 3 2 2 2" xfId="56637" xr:uid="{00000000-0005-0000-0000-000012000000}"/>
    <cellStyle name="Comma 10 6 3 3 2 3" xfId="41517" xr:uid="{00000000-0005-0000-0000-000012000000}"/>
    <cellStyle name="Comma 10 6 3 3 3" xfId="17325" xr:uid="{00000000-0005-0000-0000-000012000000}"/>
    <cellStyle name="Comma 10 6 3 3 3 2" xfId="47565" xr:uid="{00000000-0005-0000-0000-000012000000}"/>
    <cellStyle name="Comma 10 6 3 3 4" xfId="32445" xr:uid="{00000000-0005-0000-0000-000012000000}"/>
    <cellStyle name="Comma 10 6 3 4" xfId="3717" xr:uid="{00000000-0005-0000-0000-000012000000}"/>
    <cellStyle name="Comma 10 6 3 4 2" xfId="12789" xr:uid="{00000000-0005-0000-0000-000012000000}"/>
    <cellStyle name="Comma 10 6 3 4 2 2" xfId="27909" xr:uid="{00000000-0005-0000-0000-000012000000}"/>
    <cellStyle name="Comma 10 6 3 4 2 2 2" xfId="58149" xr:uid="{00000000-0005-0000-0000-000012000000}"/>
    <cellStyle name="Comma 10 6 3 4 2 3" xfId="43029" xr:uid="{00000000-0005-0000-0000-000012000000}"/>
    <cellStyle name="Comma 10 6 3 4 3" xfId="18837" xr:uid="{00000000-0005-0000-0000-000012000000}"/>
    <cellStyle name="Comma 10 6 3 4 3 2" xfId="49077" xr:uid="{00000000-0005-0000-0000-000012000000}"/>
    <cellStyle name="Comma 10 6 3 4 4" xfId="33957" xr:uid="{00000000-0005-0000-0000-000012000000}"/>
    <cellStyle name="Comma 10 6 3 5" xfId="5229" xr:uid="{00000000-0005-0000-0000-000012000000}"/>
    <cellStyle name="Comma 10 6 3 5 2" xfId="14301" xr:uid="{00000000-0005-0000-0000-000012000000}"/>
    <cellStyle name="Comma 10 6 3 5 2 2" xfId="29421" xr:uid="{00000000-0005-0000-0000-000012000000}"/>
    <cellStyle name="Comma 10 6 3 5 2 2 2" xfId="59661" xr:uid="{00000000-0005-0000-0000-000012000000}"/>
    <cellStyle name="Comma 10 6 3 5 2 3" xfId="44541" xr:uid="{00000000-0005-0000-0000-000012000000}"/>
    <cellStyle name="Comma 10 6 3 5 3" xfId="20349" xr:uid="{00000000-0005-0000-0000-000012000000}"/>
    <cellStyle name="Comma 10 6 3 5 3 2" xfId="50589" xr:uid="{00000000-0005-0000-0000-000012000000}"/>
    <cellStyle name="Comma 10 6 3 5 4" xfId="35469" xr:uid="{00000000-0005-0000-0000-000012000000}"/>
    <cellStyle name="Comma 10 6 3 6" xfId="6741" xr:uid="{00000000-0005-0000-0000-000012000000}"/>
    <cellStyle name="Comma 10 6 3 6 2" xfId="21861" xr:uid="{00000000-0005-0000-0000-000012000000}"/>
    <cellStyle name="Comma 10 6 3 6 2 2" xfId="52101" xr:uid="{00000000-0005-0000-0000-000012000000}"/>
    <cellStyle name="Comma 10 6 3 6 3" xfId="36981" xr:uid="{00000000-0005-0000-0000-000012000000}"/>
    <cellStyle name="Comma 10 6 3 7" xfId="8253" xr:uid="{00000000-0005-0000-0000-000012000000}"/>
    <cellStyle name="Comma 10 6 3 7 2" xfId="23373" xr:uid="{00000000-0005-0000-0000-000012000000}"/>
    <cellStyle name="Comma 10 6 3 7 2 2" xfId="53613" xr:uid="{00000000-0005-0000-0000-000012000000}"/>
    <cellStyle name="Comma 10 6 3 7 3" xfId="38493" xr:uid="{00000000-0005-0000-0000-000012000000}"/>
    <cellStyle name="Comma 10 6 3 8" xfId="9765" xr:uid="{00000000-0005-0000-0000-000012000000}"/>
    <cellStyle name="Comma 10 6 3 8 2" xfId="24885" xr:uid="{00000000-0005-0000-0000-000012000000}"/>
    <cellStyle name="Comma 10 6 3 8 2 2" xfId="55125" xr:uid="{00000000-0005-0000-0000-000012000000}"/>
    <cellStyle name="Comma 10 6 3 8 3" xfId="40005" xr:uid="{00000000-0005-0000-0000-000012000000}"/>
    <cellStyle name="Comma 10 6 3 9" xfId="15813" xr:uid="{00000000-0005-0000-0000-000012000000}"/>
    <cellStyle name="Comma 10 6 3 9 2" xfId="46053" xr:uid="{00000000-0005-0000-0000-000012000000}"/>
    <cellStyle name="Comma 10 6 4" xfId="945" xr:uid="{00000000-0005-0000-0000-000001000000}"/>
    <cellStyle name="Comma 10 6 4 2" xfId="2457" xr:uid="{00000000-0005-0000-0000-000001000000}"/>
    <cellStyle name="Comma 10 6 4 2 2" xfId="11529" xr:uid="{00000000-0005-0000-0000-000001000000}"/>
    <cellStyle name="Comma 10 6 4 2 2 2" xfId="26649" xr:uid="{00000000-0005-0000-0000-000001000000}"/>
    <cellStyle name="Comma 10 6 4 2 2 2 2" xfId="56889" xr:uid="{00000000-0005-0000-0000-000001000000}"/>
    <cellStyle name="Comma 10 6 4 2 2 3" xfId="41769" xr:uid="{00000000-0005-0000-0000-000001000000}"/>
    <cellStyle name="Comma 10 6 4 2 3" xfId="17577" xr:uid="{00000000-0005-0000-0000-000001000000}"/>
    <cellStyle name="Comma 10 6 4 2 3 2" xfId="47817" xr:uid="{00000000-0005-0000-0000-000001000000}"/>
    <cellStyle name="Comma 10 6 4 2 4" xfId="32697" xr:uid="{00000000-0005-0000-0000-000001000000}"/>
    <cellStyle name="Comma 10 6 4 3" xfId="3969" xr:uid="{00000000-0005-0000-0000-000001000000}"/>
    <cellStyle name="Comma 10 6 4 3 2" xfId="13041" xr:uid="{00000000-0005-0000-0000-000001000000}"/>
    <cellStyle name="Comma 10 6 4 3 2 2" xfId="28161" xr:uid="{00000000-0005-0000-0000-000001000000}"/>
    <cellStyle name="Comma 10 6 4 3 2 2 2" xfId="58401" xr:uid="{00000000-0005-0000-0000-000001000000}"/>
    <cellStyle name="Comma 10 6 4 3 2 3" xfId="43281" xr:uid="{00000000-0005-0000-0000-000001000000}"/>
    <cellStyle name="Comma 10 6 4 3 3" xfId="19089" xr:uid="{00000000-0005-0000-0000-000001000000}"/>
    <cellStyle name="Comma 10 6 4 3 3 2" xfId="49329" xr:uid="{00000000-0005-0000-0000-000001000000}"/>
    <cellStyle name="Comma 10 6 4 3 4" xfId="34209" xr:uid="{00000000-0005-0000-0000-000001000000}"/>
    <cellStyle name="Comma 10 6 4 4" xfId="5481" xr:uid="{00000000-0005-0000-0000-000001000000}"/>
    <cellStyle name="Comma 10 6 4 4 2" xfId="14553" xr:uid="{00000000-0005-0000-0000-000001000000}"/>
    <cellStyle name="Comma 10 6 4 4 2 2" xfId="29673" xr:uid="{00000000-0005-0000-0000-000001000000}"/>
    <cellStyle name="Comma 10 6 4 4 2 2 2" xfId="59913" xr:uid="{00000000-0005-0000-0000-000001000000}"/>
    <cellStyle name="Comma 10 6 4 4 2 3" xfId="44793" xr:uid="{00000000-0005-0000-0000-000001000000}"/>
    <cellStyle name="Comma 10 6 4 4 3" xfId="20601" xr:uid="{00000000-0005-0000-0000-000001000000}"/>
    <cellStyle name="Comma 10 6 4 4 3 2" xfId="50841" xr:uid="{00000000-0005-0000-0000-000001000000}"/>
    <cellStyle name="Comma 10 6 4 4 4" xfId="35721" xr:uid="{00000000-0005-0000-0000-000001000000}"/>
    <cellStyle name="Comma 10 6 4 5" xfId="6993" xr:uid="{00000000-0005-0000-0000-000001000000}"/>
    <cellStyle name="Comma 10 6 4 5 2" xfId="22113" xr:uid="{00000000-0005-0000-0000-000001000000}"/>
    <cellStyle name="Comma 10 6 4 5 2 2" xfId="52353" xr:uid="{00000000-0005-0000-0000-000001000000}"/>
    <cellStyle name="Comma 10 6 4 5 3" xfId="37233" xr:uid="{00000000-0005-0000-0000-000001000000}"/>
    <cellStyle name="Comma 10 6 4 6" xfId="8505" xr:uid="{00000000-0005-0000-0000-000001000000}"/>
    <cellStyle name="Comma 10 6 4 6 2" xfId="23625" xr:uid="{00000000-0005-0000-0000-000001000000}"/>
    <cellStyle name="Comma 10 6 4 6 2 2" xfId="53865" xr:uid="{00000000-0005-0000-0000-000001000000}"/>
    <cellStyle name="Comma 10 6 4 6 3" xfId="38745" xr:uid="{00000000-0005-0000-0000-000001000000}"/>
    <cellStyle name="Comma 10 6 4 7" xfId="10017" xr:uid="{00000000-0005-0000-0000-000001000000}"/>
    <cellStyle name="Comma 10 6 4 7 2" xfId="25137" xr:uid="{00000000-0005-0000-0000-000001000000}"/>
    <cellStyle name="Comma 10 6 4 7 2 2" xfId="55377" xr:uid="{00000000-0005-0000-0000-000001000000}"/>
    <cellStyle name="Comma 10 6 4 7 3" xfId="40257" xr:uid="{00000000-0005-0000-0000-000001000000}"/>
    <cellStyle name="Comma 10 6 4 8" xfId="16065" xr:uid="{00000000-0005-0000-0000-000001000000}"/>
    <cellStyle name="Comma 10 6 4 8 2" xfId="46305" xr:uid="{00000000-0005-0000-0000-000001000000}"/>
    <cellStyle name="Comma 10 6 4 9" xfId="31185" xr:uid="{00000000-0005-0000-0000-000001000000}"/>
    <cellStyle name="Comma 10 6 5" xfId="1701" xr:uid="{00000000-0005-0000-0000-000001000000}"/>
    <cellStyle name="Comma 10 6 5 2" xfId="10773" xr:uid="{00000000-0005-0000-0000-000001000000}"/>
    <cellStyle name="Comma 10 6 5 2 2" xfId="25893" xr:uid="{00000000-0005-0000-0000-000001000000}"/>
    <cellStyle name="Comma 10 6 5 2 2 2" xfId="56133" xr:uid="{00000000-0005-0000-0000-000001000000}"/>
    <cellStyle name="Comma 10 6 5 2 3" xfId="41013" xr:uid="{00000000-0005-0000-0000-000001000000}"/>
    <cellStyle name="Comma 10 6 5 3" xfId="16821" xr:uid="{00000000-0005-0000-0000-000001000000}"/>
    <cellStyle name="Comma 10 6 5 3 2" xfId="47061" xr:uid="{00000000-0005-0000-0000-000001000000}"/>
    <cellStyle name="Comma 10 6 5 4" xfId="31941" xr:uid="{00000000-0005-0000-0000-000001000000}"/>
    <cellStyle name="Comma 10 6 6" xfId="3213" xr:uid="{00000000-0005-0000-0000-000001000000}"/>
    <cellStyle name="Comma 10 6 6 2" xfId="12285" xr:uid="{00000000-0005-0000-0000-000001000000}"/>
    <cellStyle name="Comma 10 6 6 2 2" xfId="27405" xr:uid="{00000000-0005-0000-0000-000001000000}"/>
    <cellStyle name="Comma 10 6 6 2 2 2" xfId="57645" xr:uid="{00000000-0005-0000-0000-000001000000}"/>
    <cellStyle name="Comma 10 6 6 2 3" xfId="42525" xr:uid="{00000000-0005-0000-0000-000001000000}"/>
    <cellStyle name="Comma 10 6 6 3" xfId="18333" xr:uid="{00000000-0005-0000-0000-000001000000}"/>
    <cellStyle name="Comma 10 6 6 3 2" xfId="48573" xr:uid="{00000000-0005-0000-0000-000001000000}"/>
    <cellStyle name="Comma 10 6 6 4" xfId="33453" xr:uid="{00000000-0005-0000-0000-000001000000}"/>
    <cellStyle name="Comma 10 6 7" xfId="4725" xr:uid="{00000000-0005-0000-0000-000001000000}"/>
    <cellStyle name="Comma 10 6 7 2" xfId="13797" xr:uid="{00000000-0005-0000-0000-000001000000}"/>
    <cellStyle name="Comma 10 6 7 2 2" xfId="28917" xr:uid="{00000000-0005-0000-0000-000001000000}"/>
    <cellStyle name="Comma 10 6 7 2 2 2" xfId="59157" xr:uid="{00000000-0005-0000-0000-000001000000}"/>
    <cellStyle name="Comma 10 6 7 2 3" xfId="44037" xr:uid="{00000000-0005-0000-0000-000001000000}"/>
    <cellStyle name="Comma 10 6 7 3" xfId="19845" xr:uid="{00000000-0005-0000-0000-000001000000}"/>
    <cellStyle name="Comma 10 6 7 3 2" xfId="50085" xr:uid="{00000000-0005-0000-0000-000001000000}"/>
    <cellStyle name="Comma 10 6 7 4" xfId="34965" xr:uid="{00000000-0005-0000-0000-000001000000}"/>
    <cellStyle name="Comma 10 6 8" xfId="6237" xr:uid="{00000000-0005-0000-0000-000001000000}"/>
    <cellStyle name="Comma 10 6 8 2" xfId="21357" xr:uid="{00000000-0005-0000-0000-000001000000}"/>
    <cellStyle name="Comma 10 6 8 2 2" xfId="51597" xr:uid="{00000000-0005-0000-0000-000001000000}"/>
    <cellStyle name="Comma 10 6 8 3" xfId="36477" xr:uid="{00000000-0005-0000-0000-000001000000}"/>
    <cellStyle name="Comma 10 6 9" xfId="7749" xr:uid="{00000000-0005-0000-0000-000001000000}"/>
    <cellStyle name="Comma 10 6 9 2" xfId="22869" xr:uid="{00000000-0005-0000-0000-000001000000}"/>
    <cellStyle name="Comma 10 6 9 2 2" xfId="53109" xr:uid="{00000000-0005-0000-0000-000001000000}"/>
    <cellStyle name="Comma 10 6 9 3" xfId="37989" xr:uid="{00000000-0005-0000-0000-000001000000}"/>
    <cellStyle name="Comma 10 7" xfId="273" xr:uid="{00000000-0005-0000-0000-00003B000000}"/>
    <cellStyle name="Comma 10 7 10" xfId="30513" xr:uid="{00000000-0005-0000-0000-00003B000000}"/>
    <cellStyle name="Comma 10 7 2" xfId="1029" xr:uid="{00000000-0005-0000-0000-00003B000000}"/>
    <cellStyle name="Comma 10 7 2 2" xfId="2541" xr:uid="{00000000-0005-0000-0000-00003B000000}"/>
    <cellStyle name="Comma 10 7 2 2 2" xfId="11613" xr:uid="{00000000-0005-0000-0000-00003B000000}"/>
    <cellStyle name="Comma 10 7 2 2 2 2" xfId="26733" xr:uid="{00000000-0005-0000-0000-00003B000000}"/>
    <cellStyle name="Comma 10 7 2 2 2 2 2" xfId="56973" xr:uid="{00000000-0005-0000-0000-00003B000000}"/>
    <cellStyle name="Comma 10 7 2 2 2 3" xfId="41853" xr:uid="{00000000-0005-0000-0000-00003B000000}"/>
    <cellStyle name="Comma 10 7 2 2 3" xfId="17661" xr:uid="{00000000-0005-0000-0000-00003B000000}"/>
    <cellStyle name="Comma 10 7 2 2 3 2" xfId="47901" xr:uid="{00000000-0005-0000-0000-00003B000000}"/>
    <cellStyle name="Comma 10 7 2 2 4" xfId="32781" xr:uid="{00000000-0005-0000-0000-00003B000000}"/>
    <cellStyle name="Comma 10 7 2 3" xfId="4053" xr:uid="{00000000-0005-0000-0000-00003B000000}"/>
    <cellStyle name="Comma 10 7 2 3 2" xfId="13125" xr:uid="{00000000-0005-0000-0000-00003B000000}"/>
    <cellStyle name="Comma 10 7 2 3 2 2" xfId="28245" xr:uid="{00000000-0005-0000-0000-00003B000000}"/>
    <cellStyle name="Comma 10 7 2 3 2 2 2" xfId="58485" xr:uid="{00000000-0005-0000-0000-00003B000000}"/>
    <cellStyle name="Comma 10 7 2 3 2 3" xfId="43365" xr:uid="{00000000-0005-0000-0000-00003B000000}"/>
    <cellStyle name="Comma 10 7 2 3 3" xfId="19173" xr:uid="{00000000-0005-0000-0000-00003B000000}"/>
    <cellStyle name="Comma 10 7 2 3 3 2" xfId="49413" xr:uid="{00000000-0005-0000-0000-00003B000000}"/>
    <cellStyle name="Comma 10 7 2 3 4" xfId="34293" xr:uid="{00000000-0005-0000-0000-00003B000000}"/>
    <cellStyle name="Comma 10 7 2 4" xfId="5565" xr:uid="{00000000-0005-0000-0000-00003B000000}"/>
    <cellStyle name="Comma 10 7 2 4 2" xfId="14637" xr:uid="{00000000-0005-0000-0000-00003B000000}"/>
    <cellStyle name="Comma 10 7 2 4 2 2" xfId="29757" xr:uid="{00000000-0005-0000-0000-00003B000000}"/>
    <cellStyle name="Comma 10 7 2 4 2 2 2" xfId="59997" xr:uid="{00000000-0005-0000-0000-00003B000000}"/>
    <cellStyle name="Comma 10 7 2 4 2 3" xfId="44877" xr:uid="{00000000-0005-0000-0000-00003B000000}"/>
    <cellStyle name="Comma 10 7 2 4 3" xfId="20685" xr:uid="{00000000-0005-0000-0000-00003B000000}"/>
    <cellStyle name="Comma 10 7 2 4 3 2" xfId="50925" xr:uid="{00000000-0005-0000-0000-00003B000000}"/>
    <cellStyle name="Comma 10 7 2 4 4" xfId="35805" xr:uid="{00000000-0005-0000-0000-00003B000000}"/>
    <cellStyle name="Comma 10 7 2 5" xfId="7077" xr:uid="{00000000-0005-0000-0000-00003B000000}"/>
    <cellStyle name="Comma 10 7 2 5 2" xfId="22197" xr:uid="{00000000-0005-0000-0000-00003B000000}"/>
    <cellStyle name="Comma 10 7 2 5 2 2" xfId="52437" xr:uid="{00000000-0005-0000-0000-00003B000000}"/>
    <cellStyle name="Comma 10 7 2 5 3" xfId="37317" xr:uid="{00000000-0005-0000-0000-00003B000000}"/>
    <cellStyle name="Comma 10 7 2 6" xfId="8589" xr:uid="{00000000-0005-0000-0000-00003B000000}"/>
    <cellStyle name="Comma 10 7 2 6 2" xfId="23709" xr:uid="{00000000-0005-0000-0000-00003B000000}"/>
    <cellStyle name="Comma 10 7 2 6 2 2" xfId="53949" xr:uid="{00000000-0005-0000-0000-00003B000000}"/>
    <cellStyle name="Comma 10 7 2 6 3" xfId="38829" xr:uid="{00000000-0005-0000-0000-00003B000000}"/>
    <cellStyle name="Comma 10 7 2 7" xfId="10101" xr:uid="{00000000-0005-0000-0000-00003B000000}"/>
    <cellStyle name="Comma 10 7 2 7 2" xfId="25221" xr:uid="{00000000-0005-0000-0000-00003B000000}"/>
    <cellStyle name="Comma 10 7 2 7 2 2" xfId="55461" xr:uid="{00000000-0005-0000-0000-00003B000000}"/>
    <cellStyle name="Comma 10 7 2 7 3" xfId="40341" xr:uid="{00000000-0005-0000-0000-00003B000000}"/>
    <cellStyle name="Comma 10 7 2 8" xfId="16149" xr:uid="{00000000-0005-0000-0000-00003B000000}"/>
    <cellStyle name="Comma 10 7 2 8 2" xfId="46389" xr:uid="{00000000-0005-0000-0000-00003B000000}"/>
    <cellStyle name="Comma 10 7 2 9" xfId="31269" xr:uid="{00000000-0005-0000-0000-00003B000000}"/>
    <cellStyle name="Comma 10 7 3" xfId="1785" xr:uid="{00000000-0005-0000-0000-00003B000000}"/>
    <cellStyle name="Comma 10 7 3 2" xfId="10857" xr:uid="{00000000-0005-0000-0000-00003B000000}"/>
    <cellStyle name="Comma 10 7 3 2 2" xfId="25977" xr:uid="{00000000-0005-0000-0000-00003B000000}"/>
    <cellStyle name="Comma 10 7 3 2 2 2" xfId="56217" xr:uid="{00000000-0005-0000-0000-00003B000000}"/>
    <cellStyle name="Comma 10 7 3 2 3" xfId="41097" xr:uid="{00000000-0005-0000-0000-00003B000000}"/>
    <cellStyle name="Comma 10 7 3 3" xfId="16905" xr:uid="{00000000-0005-0000-0000-00003B000000}"/>
    <cellStyle name="Comma 10 7 3 3 2" xfId="47145" xr:uid="{00000000-0005-0000-0000-00003B000000}"/>
    <cellStyle name="Comma 10 7 3 4" xfId="32025" xr:uid="{00000000-0005-0000-0000-00003B000000}"/>
    <cellStyle name="Comma 10 7 4" xfId="3297" xr:uid="{00000000-0005-0000-0000-00003B000000}"/>
    <cellStyle name="Comma 10 7 4 2" xfId="12369" xr:uid="{00000000-0005-0000-0000-00003B000000}"/>
    <cellStyle name="Comma 10 7 4 2 2" xfId="27489" xr:uid="{00000000-0005-0000-0000-00003B000000}"/>
    <cellStyle name="Comma 10 7 4 2 2 2" xfId="57729" xr:uid="{00000000-0005-0000-0000-00003B000000}"/>
    <cellStyle name="Comma 10 7 4 2 3" xfId="42609" xr:uid="{00000000-0005-0000-0000-00003B000000}"/>
    <cellStyle name="Comma 10 7 4 3" xfId="18417" xr:uid="{00000000-0005-0000-0000-00003B000000}"/>
    <cellStyle name="Comma 10 7 4 3 2" xfId="48657" xr:uid="{00000000-0005-0000-0000-00003B000000}"/>
    <cellStyle name="Comma 10 7 4 4" xfId="33537" xr:uid="{00000000-0005-0000-0000-00003B000000}"/>
    <cellStyle name="Comma 10 7 5" xfId="4809" xr:uid="{00000000-0005-0000-0000-00003B000000}"/>
    <cellStyle name="Comma 10 7 5 2" xfId="13881" xr:uid="{00000000-0005-0000-0000-00003B000000}"/>
    <cellStyle name="Comma 10 7 5 2 2" xfId="29001" xr:uid="{00000000-0005-0000-0000-00003B000000}"/>
    <cellStyle name="Comma 10 7 5 2 2 2" xfId="59241" xr:uid="{00000000-0005-0000-0000-00003B000000}"/>
    <cellStyle name="Comma 10 7 5 2 3" xfId="44121" xr:uid="{00000000-0005-0000-0000-00003B000000}"/>
    <cellStyle name="Comma 10 7 5 3" xfId="19929" xr:uid="{00000000-0005-0000-0000-00003B000000}"/>
    <cellStyle name="Comma 10 7 5 3 2" xfId="50169" xr:uid="{00000000-0005-0000-0000-00003B000000}"/>
    <cellStyle name="Comma 10 7 5 4" xfId="35049" xr:uid="{00000000-0005-0000-0000-00003B000000}"/>
    <cellStyle name="Comma 10 7 6" xfId="6321" xr:uid="{00000000-0005-0000-0000-00003B000000}"/>
    <cellStyle name="Comma 10 7 6 2" xfId="21441" xr:uid="{00000000-0005-0000-0000-00003B000000}"/>
    <cellStyle name="Comma 10 7 6 2 2" xfId="51681" xr:uid="{00000000-0005-0000-0000-00003B000000}"/>
    <cellStyle name="Comma 10 7 6 3" xfId="36561" xr:uid="{00000000-0005-0000-0000-00003B000000}"/>
    <cellStyle name="Comma 10 7 7" xfId="7833" xr:uid="{00000000-0005-0000-0000-00003B000000}"/>
    <cellStyle name="Comma 10 7 7 2" xfId="22953" xr:uid="{00000000-0005-0000-0000-00003B000000}"/>
    <cellStyle name="Comma 10 7 7 2 2" xfId="53193" xr:uid="{00000000-0005-0000-0000-00003B000000}"/>
    <cellStyle name="Comma 10 7 7 3" xfId="38073" xr:uid="{00000000-0005-0000-0000-00003B000000}"/>
    <cellStyle name="Comma 10 7 8" xfId="9345" xr:uid="{00000000-0005-0000-0000-00003B000000}"/>
    <cellStyle name="Comma 10 7 8 2" xfId="24465" xr:uid="{00000000-0005-0000-0000-00003B000000}"/>
    <cellStyle name="Comma 10 7 8 2 2" xfId="54705" xr:uid="{00000000-0005-0000-0000-00003B000000}"/>
    <cellStyle name="Comma 10 7 8 3" xfId="39585" xr:uid="{00000000-0005-0000-0000-00003B000000}"/>
    <cellStyle name="Comma 10 7 9" xfId="15393" xr:uid="{00000000-0005-0000-0000-00003B000000}"/>
    <cellStyle name="Comma 10 7 9 2" xfId="45633" xr:uid="{00000000-0005-0000-0000-00003B000000}"/>
    <cellStyle name="Comma 10 8" xfId="525" xr:uid="{00000000-0005-0000-0000-000001000000}"/>
    <cellStyle name="Comma 10 8 10" xfId="30765" xr:uid="{00000000-0005-0000-0000-000001000000}"/>
    <cellStyle name="Comma 10 8 2" xfId="1281" xr:uid="{00000000-0005-0000-0000-000001000000}"/>
    <cellStyle name="Comma 10 8 2 2" xfId="2793" xr:uid="{00000000-0005-0000-0000-000001000000}"/>
    <cellStyle name="Comma 10 8 2 2 2" xfId="11865" xr:uid="{00000000-0005-0000-0000-000001000000}"/>
    <cellStyle name="Comma 10 8 2 2 2 2" xfId="26985" xr:uid="{00000000-0005-0000-0000-000001000000}"/>
    <cellStyle name="Comma 10 8 2 2 2 2 2" xfId="57225" xr:uid="{00000000-0005-0000-0000-000001000000}"/>
    <cellStyle name="Comma 10 8 2 2 2 3" xfId="42105" xr:uid="{00000000-0005-0000-0000-000001000000}"/>
    <cellStyle name="Comma 10 8 2 2 3" xfId="17913" xr:uid="{00000000-0005-0000-0000-000001000000}"/>
    <cellStyle name="Comma 10 8 2 2 3 2" xfId="48153" xr:uid="{00000000-0005-0000-0000-000001000000}"/>
    <cellStyle name="Comma 10 8 2 2 4" xfId="33033" xr:uid="{00000000-0005-0000-0000-000001000000}"/>
    <cellStyle name="Comma 10 8 2 3" xfId="4305" xr:uid="{00000000-0005-0000-0000-000001000000}"/>
    <cellStyle name="Comma 10 8 2 3 2" xfId="13377" xr:uid="{00000000-0005-0000-0000-000001000000}"/>
    <cellStyle name="Comma 10 8 2 3 2 2" xfId="28497" xr:uid="{00000000-0005-0000-0000-000001000000}"/>
    <cellStyle name="Comma 10 8 2 3 2 2 2" xfId="58737" xr:uid="{00000000-0005-0000-0000-000001000000}"/>
    <cellStyle name="Comma 10 8 2 3 2 3" xfId="43617" xr:uid="{00000000-0005-0000-0000-000001000000}"/>
    <cellStyle name="Comma 10 8 2 3 3" xfId="19425" xr:uid="{00000000-0005-0000-0000-000001000000}"/>
    <cellStyle name="Comma 10 8 2 3 3 2" xfId="49665" xr:uid="{00000000-0005-0000-0000-000001000000}"/>
    <cellStyle name="Comma 10 8 2 3 4" xfId="34545" xr:uid="{00000000-0005-0000-0000-000001000000}"/>
    <cellStyle name="Comma 10 8 2 4" xfId="5817" xr:uid="{00000000-0005-0000-0000-000001000000}"/>
    <cellStyle name="Comma 10 8 2 4 2" xfId="14889" xr:uid="{00000000-0005-0000-0000-000001000000}"/>
    <cellStyle name="Comma 10 8 2 4 2 2" xfId="30009" xr:uid="{00000000-0005-0000-0000-000001000000}"/>
    <cellStyle name="Comma 10 8 2 4 2 2 2" xfId="60249" xr:uid="{00000000-0005-0000-0000-000001000000}"/>
    <cellStyle name="Comma 10 8 2 4 2 3" xfId="45129" xr:uid="{00000000-0005-0000-0000-000001000000}"/>
    <cellStyle name="Comma 10 8 2 4 3" xfId="20937" xr:uid="{00000000-0005-0000-0000-000001000000}"/>
    <cellStyle name="Comma 10 8 2 4 3 2" xfId="51177" xr:uid="{00000000-0005-0000-0000-000001000000}"/>
    <cellStyle name="Comma 10 8 2 4 4" xfId="36057" xr:uid="{00000000-0005-0000-0000-000001000000}"/>
    <cellStyle name="Comma 10 8 2 5" xfId="7329" xr:uid="{00000000-0005-0000-0000-000001000000}"/>
    <cellStyle name="Comma 10 8 2 5 2" xfId="22449" xr:uid="{00000000-0005-0000-0000-000001000000}"/>
    <cellStyle name="Comma 10 8 2 5 2 2" xfId="52689" xr:uid="{00000000-0005-0000-0000-000001000000}"/>
    <cellStyle name="Comma 10 8 2 5 3" xfId="37569" xr:uid="{00000000-0005-0000-0000-000001000000}"/>
    <cellStyle name="Comma 10 8 2 6" xfId="8841" xr:uid="{00000000-0005-0000-0000-000001000000}"/>
    <cellStyle name="Comma 10 8 2 6 2" xfId="23961" xr:uid="{00000000-0005-0000-0000-000001000000}"/>
    <cellStyle name="Comma 10 8 2 6 2 2" xfId="54201" xr:uid="{00000000-0005-0000-0000-000001000000}"/>
    <cellStyle name="Comma 10 8 2 6 3" xfId="39081" xr:uid="{00000000-0005-0000-0000-000001000000}"/>
    <cellStyle name="Comma 10 8 2 7" xfId="10353" xr:uid="{00000000-0005-0000-0000-000001000000}"/>
    <cellStyle name="Comma 10 8 2 7 2" xfId="25473" xr:uid="{00000000-0005-0000-0000-000001000000}"/>
    <cellStyle name="Comma 10 8 2 7 2 2" xfId="55713" xr:uid="{00000000-0005-0000-0000-000001000000}"/>
    <cellStyle name="Comma 10 8 2 7 3" xfId="40593" xr:uid="{00000000-0005-0000-0000-000001000000}"/>
    <cellStyle name="Comma 10 8 2 8" xfId="16401" xr:uid="{00000000-0005-0000-0000-000001000000}"/>
    <cellStyle name="Comma 10 8 2 8 2" xfId="46641" xr:uid="{00000000-0005-0000-0000-000001000000}"/>
    <cellStyle name="Comma 10 8 2 9" xfId="31521" xr:uid="{00000000-0005-0000-0000-000001000000}"/>
    <cellStyle name="Comma 10 8 3" xfId="2037" xr:uid="{00000000-0005-0000-0000-000001000000}"/>
    <cellStyle name="Comma 10 8 3 2" xfId="11109" xr:uid="{00000000-0005-0000-0000-000001000000}"/>
    <cellStyle name="Comma 10 8 3 2 2" xfId="26229" xr:uid="{00000000-0005-0000-0000-000001000000}"/>
    <cellStyle name="Comma 10 8 3 2 2 2" xfId="56469" xr:uid="{00000000-0005-0000-0000-000001000000}"/>
    <cellStyle name="Comma 10 8 3 2 3" xfId="41349" xr:uid="{00000000-0005-0000-0000-000001000000}"/>
    <cellStyle name="Comma 10 8 3 3" xfId="17157" xr:uid="{00000000-0005-0000-0000-000001000000}"/>
    <cellStyle name="Comma 10 8 3 3 2" xfId="47397" xr:uid="{00000000-0005-0000-0000-000001000000}"/>
    <cellStyle name="Comma 10 8 3 4" xfId="32277" xr:uid="{00000000-0005-0000-0000-000001000000}"/>
    <cellStyle name="Comma 10 8 4" xfId="3549" xr:uid="{00000000-0005-0000-0000-000001000000}"/>
    <cellStyle name="Comma 10 8 4 2" xfId="12621" xr:uid="{00000000-0005-0000-0000-000001000000}"/>
    <cellStyle name="Comma 10 8 4 2 2" xfId="27741" xr:uid="{00000000-0005-0000-0000-000001000000}"/>
    <cellStyle name="Comma 10 8 4 2 2 2" xfId="57981" xr:uid="{00000000-0005-0000-0000-000001000000}"/>
    <cellStyle name="Comma 10 8 4 2 3" xfId="42861" xr:uid="{00000000-0005-0000-0000-000001000000}"/>
    <cellStyle name="Comma 10 8 4 3" xfId="18669" xr:uid="{00000000-0005-0000-0000-000001000000}"/>
    <cellStyle name="Comma 10 8 4 3 2" xfId="48909" xr:uid="{00000000-0005-0000-0000-000001000000}"/>
    <cellStyle name="Comma 10 8 4 4" xfId="33789" xr:uid="{00000000-0005-0000-0000-000001000000}"/>
    <cellStyle name="Comma 10 8 5" xfId="5061" xr:uid="{00000000-0005-0000-0000-000001000000}"/>
    <cellStyle name="Comma 10 8 5 2" xfId="14133" xr:uid="{00000000-0005-0000-0000-000001000000}"/>
    <cellStyle name="Comma 10 8 5 2 2" xfId="29253" xr:uid="{00000000-0005-0000-0000-000001000000}"/>
    <cellStyle name="Comma 10 8 5 2 2 2" xfId="59493" xr:uid="{00000000-0005-0000-0000-000001000000}"/>
    <cellStyle name="Comma 10 8 5 2 3" xfId="44373" xr:uid="{00000000-0005-0000-0000-000001000000}"/>
    <cellStyle name="Comma 10 8 5 3" xfId="20181" xr:uid="{00000000-0005-0000-0000-000001000000}"/>
    <cellStyle name="Comma 10 8 5 3 2" xfId="50421" xr:uid="{00000000-0005-0000-0000-000001000000}"/>
    <cellStyle name="Comma 10 8 5 4" xfId="35301" xr:uid="{00000000-0005-0000-0000-000001000000}"/>
    <cellStyle name="Comma 10 8 6" xfId="6573" xr:uid="{00000000-0005-0000-0000-000001000000}"/>
    <cellStyle name="Comma 10 8 6 2" xfId="21693" xr:uid="{00000000-0005-0000-0000-000001000000}"/>
    <cellStyle name="Comma 10 8 6 2 2" xfId="51933" xr:uid="{00000000-0005-0000-0000-000001000000}"/>
    <cellStyle name="Comma 10 8 6 3" xfId="36813" xr:uid="{00000000-0005-0000-0000-000001000000}"/>
    <cellStyle name="Comma 10 8 7" xfId="8085" xr:uid="{00000000-0005-0000-0000-000001000000}"/>
    <cellStyle name="Comma 10 8 7 2" xfId="23205" xr:uid="{00000000-0005-0000-0000-000001000000}"/>
    <cellStyle name="Comma 10 8 7 2 2" xfId="53445" xr:uid="{00000000-0005-0000-0000-000001000000}"/>
    <cellStyle name="Comma 10 8 7 3" xfId="38325" xr:uid="{00000000-0005-0000-0000-000001000000}"/>
    <cellStyle name="Comma 10 8 8" xfId="9597" xr:uid="{00000000-0005-0000-0000-000001000000}"/>
    <cellStyle name="Comma 10 8 8 2" xfId="24717" xr:uid="{00000000-0005-0000-0000-000001000000}"/>
    <cellStyle name="Comma 10 8 8 2 2" xfId="54957" xr:uid="{00000000-0005-0000-0000-000001000000}"/>
    <cellStyle name="Comma 10 8 8 3" xfId="39837" xr:uid="{00000000-0005-0000-0000-000001000000}"/>
    <cellStyle name="Comma 10 8 9" xfId="15645" xr:uid="{00000000-0005-0000-0000-000001000000}"/>
    <cellStyle name="Comma 10 8 9 2" xfId="45885" xr:uid="{00000000-0005-0000-0000-000001000000}"/>
    <cellStyle name="Comma 10 9" xfId="777" xr:uid="{00000000-0005-0000-0000-00003B000000}"/>
    <cellStyle name="Comma 10 9 2" xfId="2289" xr:uid="{00000000-0005-0000-0000-00003B000000}"/>
    <cellStyle name="Comma 10 9 2 2" xfId="11361" xr:uid="{00000000-0005-0000-0000-00003B000000}"/>
    <cellStyle name="Comma 10 9 2 2 2" xfId="26481" xr:uid="{00000000-0005-0000-0000-00003B000000}"/>
    <cellStyle name="Comma 10 9 2 2 2 2" xfId="56721" xr:uid="{00000000-0005-0000-0000-00003B000000}"/>
    <cellStyle name="Comma 10 9 2 2 3" xfId="41601" xr:uid="{00000000-0005-0000-0000-00003B000000}"/>
    <cellStyle name="Comma 10 9 2 3" xfId="17409" xr:uid="{00000000-0005-0000-0000-00003B000000}"/>
    <cellStyle name="Comma 10 9 2 3 2" xfId="47649" xr:uid="{00000000-0005-0000-0000-00003B000000}"/>
    <cellStyle name="Comma 10 9 2 4" xfId="32529" xr:uid="{00000000-0005-0000-0000-00003B000000}"/>
    <cellStyle name="Comma 10 9 3" xfId="3801" xr:uid="{00000000-0005-0000-0000-00003B000000}"/>
    <cellStyle name="Comma 10 9 3 2" xfId="12873" xr:uid="{00000000-0005-0000-0000-00003B000000}"/>
    <cellStyle name="Comma 10 9 3 2 2" xfId="27993" xr:uid="{00000000-0005-0000-0000-00003B000000}"/>
    <cellStyle name="Comma 10 9 3 2 2 2" xfId="58233" xr:uid="{00000000-0005-0000-0000-00003B000000}"/>
    <cellStyle name="Comma 10 9 3 2 3" xfId="43113" xr:uid="{00000000-0005-0000-0000-00003B000000}"/>
    <cellStyle name="Comma 10 9 3 3" xfId="18921" xr:uid="{00000000-0005-0000-0000-00003B000000}"/>
    <cellStyle name="Comma 10 9 3 3 2" xfId="49161" xr:uid="{00000000-0005-0000-0000-00003B000000}"/>
    <cellStyle name="Comma 10 9 3 4" xfId="34041" xr:uid="{00000000-0005-0000-0000-00003B000000}"/>
    <cellStyle name="Comma 10 9 4" xfId="5313" xr:uid="{00000000-0005-0000-0000-00003B000000}"/>
    <cellStyle name="Comma 10 9 4 2" xfId="14385" xr:uid="{00000000-0005-0000-0000-00003B000000}"/>
    <cellStyle name="Comma 10 9 4 2 2" xfId="29505" xr:uid="{00000000-0005-0000-0000-00003B000000}"/>
    <cellStyle name="Comma 10 9 4 2 2 2" xfId="59745" xr:uid="{00000000-0005-0000-0000-00003B000000}"/>
    <cellStyle name="Comma 10 9 4 2 3" xfId="44625" xr:uid="{00000000-0005-0000-0000-00003B000000}"/>
    <cellStyle name="Comma 10 9 4 3" xfId="20433" xr:uid="{00000000-0005-0000-0000-00003B000000}"/>
    <cellStyle name="Comma 10 9 4 3 2" xfId="50673" xr:uid="{00000000-0005-0000-0000-00003B000000}"/>
    <cellStyle name="Comma 10 9 4 4" xfId="35553" xr:uid="{00000000-0005-0000-0000-00003B000000}"/>
    <cellStyle name="Comma 10 9 5" xfId="6825" xr:uid="{00000000-0005-0000-0000-00003B000000}"/>
    <cellStyle name="Comma 10 9 5 2" xfId="21945" xr:uid="{00000000-0005-0000-0000-00003B000000}"/>
    <cellStyle name="Comma 10 9 5 2 2" xfId="52185" xr:uid="{00000000-0005-0000-0000-00003B000000}"/>
    <cellStyle name="Comma 10 9 5 3" xfId="37065" xr:uid="{00000000-0005-0000-0000-00003B000000}"/>
    <cellStyle name="Comma 10 9 6" xfId="8337" xr:uid="{00000000-0005-0000-0000-00003B000000}"/>
    <cellStyle name="Comma 10 9 6 2" xfId="23457" xr:uid="{00000000-0005-0000-0000-00003B000000}"/>
    <cellStyle name="Comma 10 9 6 2 2" xfId="53697" xr:uid="{00000000-0005-0000-0000-00003B000000}"/>
    <cellStyle name="Comma 10 9 6 3" xfId="38577" xr:uid="{00000000-0005-0000-0000-00003B000000}"/>
    <cellStyle name="Comma 10 9 7" xfId="9849" xr:uid="{00000000-0005-0000-0000-00003B000000}"/>
    <cellStyle name="Comma 10 9 7 2" xfId="24969" xr:uid="{00000000-0005-0000-0000-00003B000000}"/>
    <cellStyle name="Comma 10 9 7 2 2" xfId="55209" xr:uid="{00000000-0005-0000-0000-00003B000000}"/>
    <cellStyle name="Comma 10 9 7 3" xfId="40089" xr:uid="{00000000-0005-0000-0000-00003B000000}"/>
    <cellStyle name="Comma 10 9 8" xfId="15897" xr:uid="{00000000-0005-0000-0000-00003B000000}"/>
    <cellStyle name="Comma 10 9 8 2" xfId="46137" xr:uid="{00000000-0005-0000-0000-00003B000000}"/>
    <cellStyle name="Comma 10 9 9" xfId="31017" xr:uid="{00000000-0005-0000-0000-00003B000000}"/>
    <cellStyle name="Comma 11" xfId="22" xr:uid="{00000000-0005-0000-0000-00003C000000}"/>
    <cellStyle name="Comma 11 10" xfId="1534" xr:uid="{00000000-0005-0000-0000-00003C000000}"/>
    <cellStyle name="Comma 11 10 2" xfId="10606" xr:uid="{00000000-0005-0000-0000-00003C000000}"/>
    <cellStyle name="Comma 11 10 2 2" xfId="25726" xr:uid="{00000000-0005-0000-0000-00003C000000}"/>
    <cellStyle name="Comma 11 10 2 2 2" xfId="55966" xr:uid="{00000000-0005-0000-0000-00003C000000}"/>
    <cellStyle name="Comma 11 10 2 3" xfId="40846" xr:uid="{00000000-0005-0000-0000-00003C000000}"/>
    <cellStyle name="Comma 11 10 3" xfId="16654" xr:uid="{00000000-0005-0000-0000-00003C000000}"/>
    <cellStyle name="Comma 11 10 3 2" xfId="46894" xr:uid="{00000000-0005-0000-0000-00003C000000}"/>
    <cellStyle name="Comma 11 10 4" xfId="31774" xr:uid="{00000000-0005-0000-0000-00003C000000}"/>
    <cellStyle name="Comma 11 11" xfId="3046" xr:uid="{00000000-0005-0000-0000-00003C000000}"/>
    <cellStyle name="Comma 11 11 2" xfId="12118" xr:uid="{00000000-0005-0000-0000-00003C000000}"/>
    <cellStyle name="Comma 11 11 2 2" xfId="27238" xr:uid="{00000000-0005-0000-0000-00003C000000}"/>
    <cellStyle name="Comma 11 11 2 2 2" xfId="57478" xr:uid="{00000000-0005-0000-0000-00003C000000}"/>
    <cellStyle name="Comma 11 11 2 3" xfId="42358" xr:uid="{00000000-0005-0000-0000-00003C000000}"/>
    <cellStyle name="Comma 11 11 3" xfId="18166" xr:uid="{00000000-0005-0000-0000-00003C000000}"/>
    <cellStyle name="Comma 11 11 3 2" xfId="48406" xr:uid="{00000000-0005-0000-0000-00003C000000}"/>
    <cellStyle name="Comma 11 11 4" xfId="33286" xr:uid="{00000000-0005-0000-0000-00003C000000}"/>
    <cellStyle name="Comma 11 12" xfId="4558" xr:uid="{00000000-0005-0000-0000-00003C000000}"/>
    <cellStyle name="Comma 11 12 2" xfId="13630" xr:uid="{00000000-0005-0000-0000-00003C000000}"/>
    <cellStyle name="Comma 11 12 2 2" xfId="28750" xr:uid="{00000000-0005-0000-0000-00003C000000}"/>
    <cellStyle name="Comma 11 12 2 2 2" xfId="58990" xr:uid="{00000000-0005-0000-0000-00003C000000}"/>
    <cellStyle name="Comma 11 12 2 3" xfId="43870" xr:uid="{00000000-0005-0000-0000-00003C000000}"/>
    <cellStyle name="Comma 11 12 3" xfId="19678" xr:uid="{00000000-0005-0000-0000-00003C000000}"/>
    <cellStyle name="Comma 11 12 3 2" xfId="49918" xr:uid="{00000000-0005-0000-0000-00003C000000}"/>
    <cellStyle name="Comma 11 12 4" xfId="34798" xr:uid="{00000000-0005-0000-0000-00003C000000}"/>
    <cellStyle name="Comma 11 13" xfId="6070" xr:uid="{00000000-0005-0000-0000-00003C000000}"/>
    <cellStyle name="Comma 11 13 2" xfId="21190" xr:uid="{00000000-0005-0000-0000-00003C000000}"/>
    <cellStyle name="Comma 11 13 2 2" xfId="51430" xr:uid="{00000000-0005-0000-0000-00003C000000}"/>
    <cellStyle name="Comma 11 13 3" xfId="36310" xr:uid="{00000000-0005-0000-0000-00003C000000}"/>
    <cellStyle name="Comma 11 14" xfId="7582" xr:uid="{00000000-0005-0000-0000-00003C000000}"/>
    <cellStyle name="Comma 11 14 2" xfId="22702" xr:uid="{00000000-0005-0000-0000-00003C000000}"/>
    <cellStyle name="Comma 11 14 2 2" xfId="52942" xr:uid="{00000000-0005-0000-0000-00003C000000}"/>
    <cellStyle name="Comma 11 14 3" xfId="37822" xr:uid="{00000000-0005-0000-0000-00003C000000}"/>
    <cellStyle name="Comma 11 15" xfId="9094" xr:uid="{00000000-0005-0000-0000-00003C000000}"/>
    <cellStyle name="Comma 11 15 2" xfId="24214" xr:uid="{00000000-0005-0000-0000-00003C000000}"/>
    <cellStyle name="Comma 11 15 2 2" xfId="54454" xr:uid="{00000000-0005-0000-0000-00003C000000}"/>
    <cellStyle name="Comma 11 15 3" xfId="39334" xr:uid="{00000000-0005-0000-0000-00003C000000}"/>
    <cellStyle name="Comma 11 16" xfId="15142" xr:uid="{00000000-0005-0000-0000-00003C000000}"/>
    <cellStyle name="Comma 11 16 2" xfId="45382" xr:uid="{00000000-0005-0000-0000-00003C000000}"/>
    <cellStyle name="Comma 11 17" xfId="30262" xr:uid="{00000000-0005-0000-0000-00003C000000}"/>
    <cellStyle name="Comma 11 2" xfId="36" xr:uid="{00000000-0005-0000-0000-00003C000000}"/>
    <cellStyle name="Comma 11 2 10" xfId="4572" xr:uid="{00000000-0005-0000-0000-00003C000000}"/>
    <cellStyle name="Comma 11 2 10 2" xfId="13644" xr:uid="{00000000-0005-0000-0000-00003C000000}"/>
    <cellStyle name="Comma 11 2 10 2 2" xfId="28764" xr:uid="{00000000-0005-0000-0000-00003C000000}"/>
    <cellStyle name="Comma 11 2 10 2 2 2" xfId="59004" xr:uid="{00000000-0005-0000-0000-00003C000000}"/>
    <cellStyle name="Comma 11 2 10 2 3" xfId="43884" xr:uid="{00000000-0005-0000-0000-00003C000000}"/>
    <cellStyle name="Comma 11 2 10 3" xfId="19692" xr:uid="{00000000-0005-0000-0000-00003C000000}"/>
    <cellStyle name="Comma 11 2 10 3 2" xfId="49932" xr:uid="{00000000-0005-0000-0000-00003C000000}"/>
    <cellStyle name="Comma 11 2 10 4" xfId="34812" xr:uid="{00000000-0005-0000-0000-00003C000000}"/>
    <cellStyle name="Comma 11 2 11" xfId="6084" xr:uid="{00000000-0005-0000-0000-00003C000000}"/>
    <cellStyle name="Comma 11 2 11 2" xfId="21204" xr:uid="{00000000-0005-0000-0000-00003C000000}"/>
    <cellStyle name="Comma 11 2 11 2 2" xfId="51444" xr:uid="{00000000-0005-0000-0000-00003C000000}"/>
    <cellStyle name="Comma 11 2 11 3" xfId="36324" xr:uid="{00000000-0005-0000-0000-00003C000000}"/>
    <cellStyle name="Comma 11 2 12" xfId="7596" xr:uid="{00000000-0005-0000-0000-00003C000000}"/>
    <cellStyle name="Comma 11 2 12 2" xfId="22716" xr:uid="{00000000-0005-0000-0000-00003C000000}"/>
    <cellStyle name="Comma 11 2 12 2 2" xfId="52956" xr:uid="{00000000-0005-0000-0000-00003C000000}"/>
    <cellStyle name="Comma 11 2 12 3" xfId="37836" xr:uid="{00000000-0005-0000-0000-00003C000000}"/>
    <cellStyle name="Comma 11 2 13" xfId="9108" xr:uid="{00000000-0005-0000-0000-00003C000000}"/>
    <cellStyle name="Comma 11 2 13 2" xfId="24228" xr:uid="{00000000-0005-0000-0000-00003C000000}"/>
    <cellStyle name="Comma 11 2 13 2 2" xfId="54468" xr:uid="{00000000-0005-0000-0000-00003C000000}"/>
    <cellStyle name="Comma 11 2 13 3" xfId="39348" xr:uid="{00000000-0005-0000-0000-00003C000000}"/>
    <cellStyle name="Comma 11 2 14" xfId="15156" xr:uid="{00000000-0005-0000-0000-00003C000000}"/>
    <cellStyle name="Comma 11 2 14 2" xfId="45396" xr:uid="{00000000-0005-0000-0000-00003C000000}"/>
    <cellStyle name="Comma 11 2 15" xfId="30276" xr:uid="{00000000-0005-0000-0000-00003C000000}"/>
    <cellStyle name="Comma 11 2 2" xfId="78" xr:uid="{00000000-0005-0000-0000-000005000000}"/>
    <cellStyle name="Comma 11 2 2 10" xfId="6126" xr:uid="{00000000-0005-0000-0000-000005000000}"/>
    <cellStyle name="Comma 11 2 2 10 2" xfId="21246" xr:uid="{00000000-0005-0000-0000-000005000000}"/>
    <cellStyle name="Comma 11 2 2 10 2 2" xfId="51486" xr:uid="{00000000-0005-0000-0000-000005000000}"/>
    <cellStyle name="Comma 11 2 2 10 3" xfId="36366" xr:uid="{00000000-0005-0000-0000-000005000000}"/>
    <cellStyle name="Comma 11 2 2 11" xfId="7638" xr:uid="{00000000-0005-0000-0000-000005000000}"/>
    <cellStyle name="Comma 11 2 2 11 2" xfId="22758" xr:uid="{00000000-0005-0000-0000-000005000000}"/>
    <cellStyle name="Comma 11 2 2 11 2 2" xfId="52998" xr:uid="{00000000-0005-0000-0000-000005000000}"/>
    <cellStyle name="Comma 11 2 2 11 3" xfId="37878" xr:uid="{00000000-0005-0000-0000-000005000000}"/>
    <cellStyle name="Comma 11 2 2 12" xfId="9150" xr:uid="{00000000-0005-0000-0000-000005000000}"/>
    <cellStyle name="Comma 11 2 2 12 2" xfId="24270" xr:uid="{00000000-0005-0000-0000-000005000000}"/>
    <cellStyle name="Comma 11 2 2 12 2 2" xfId="54510" xr:uid="{00000000-0005-0000-0000-000005000000}"/>
    <cellStyle name="Comma 11 2 2 12 3" xfId="39390" xr:uid="{00000000-0005-0000-0000-000005000000}"/>
    <cellStyle name="Comma 11 2 2 13" xfId="15198" xr:uid="{00000000-0005-0000-0000-000005000000}"/>
    <cellStyle name="Comma 11 2 2 13 2" xfId="45438" xr:uid="{00000000-0005-0000-0000-000005000000}"/>
    <cellStyle name="Comma 11 2 2 14" xfId="30318" xr:uid="{00000000-0005-0000-0000-000005000000}"/>
    <cellStyle name="Comma 11 2 2 2" xfId="162" xr:uid="{00000000-0005-0000-0000-000009000000}"/>
    <cellStyle name="Comma 11 2 2 2 10" xfId="9234" xr:uid="{00000000-0005-0000-0000-000009000000}"/>
    <cellStyle name="Comma 11 2 2 2 10 2" xfId="24354" xr:uid="{00000000-0005-0000-0000-000009000000}"/>
    <cellStyle name="Comma 11 2 2 2 10 2 2" xfId="54594" xr:uid="{00000000-0005-0000-0000-000009000000}"/>
    <cellStyle name="Comma 11 2 2 2 10 3" xfId="39474" xr:uid="{00000000-0005-0000-0000-000009000000}"/>
    <cellStyle name="Comma 11 2 2 2 11" xfId="15282" xr:uid="{00000000-0005-0000-0000-000009000000}"/>
    <cellStyle name="Comma 11 2 2 2 11 2" xfId="45522" xr:uid="{00000000-0005-0000-0000-000009000000}"/>
    <cellStyle name="Comma 11 2 2 2 12" xfId="30402" xr:uid="{00000000-0005-0000-0000-000009000000}"/>
    <cellStyle name="Comma 11 2 2 2 2" xfId="414" xr:uid="{00000000-0005-0000-0000-000009000000}"/>
    <cellStyle name="Comma 11 2 2 2 2 10" xfId="30654" xr:uid="{00000000-0005-0000-0000-000009000000}"/>
    <cellStyle name="Comma 11 2 2 2 2 2" xfId="1170" xr:uid="{00000000-0005-0000-0000-000009000000}"/>
    <cellStyle name="Comma 11 2 2 2 2 2 2" xfId="2682" xr:uid="{00000000-0005-0000-0000-000009000000}"/>
    <cellStyle name="Comma 11 2 2 2 2 2 2 2" xfId="11754" xr:uid="{00000000-0005-0000-0000-000009000000}"/>
    <cellStyle name="Comma 11 2 2 2 2 2 2 2 2" xfId="26874" xr:uid="{00000000-0005-0000-0000-000009000000}"/>
    <cellStyle name="Comma 11 2 2 2 2 2 2 2 2 2" xfId="57114" xr:uid="{00000000-0005-0000-0000-000009000000}"/>
    <cellStyle name="Comma 11 2 2 2 2 2 2 2 3" xfId="41994" xr:uid="{00000000-0005-0000-0000-000009000000}"/>
    <cellStyle name="Comma 11 2 2 2 2 2 2 3" xfId="17802" xr:uid="{00000000-0005-0000-0000-000009000000}"/>
    <cellStyle name="Comma 11 2 2 2 2 2 2 3 2" xfId="48042" xr:uid="{00000000-0005-0000-0000-000009000000}"/>
    <cellStyle name="Comma 11 2 2 2 2 2 2 4" xfId="32922" xr:uid="{00000000-0005-0000-0000-000009000000}"/>
    <cellStyle name="Comma 11 2 2 2 2 2 3" xfId="4194" xr:uid="{00000000-0005-0000-0000-000009000000}"/>
    <cellStyle name="Comma 11 2 2 2 2 2 3 2" xfId="13266" xr:uid="{00000000-0005-0000-0000-000009000000}"/>
    <cellStyle name="Comma 11 2 2 2 2 2 3 2 2" xfId="28386" xr:uid="{00000000-0005-0000-0000-000009000000}"/>
    <cellStyle name="Comma 11 2 2 2 2 2 3 2 2 2" xfId="58626" xr:uid="{00000000-0005-0000-0000-000009000000}"/>
    <cellStyle name="Comma 11 2 2 2 2 2 3 2 3" xfId="43506" xr:uid="{00000000-0005-0000-0000-000009000000}"/>
    <cellStyle name="Comma 11 2 2 2 2 2 3 3" xfId="19314" xr:uid="{00000000-0005-0000-0000-000009000000}"/>
    <cellStyle name="Comma 11 2 2 2 2 2 3 3 2" xfId="49554" xr:uid="{00000000-0005-0000-0000-000009000000}"/>
    <cellStyle name="Comma 11 2 2 2 2 2 3 4" xfId="34434" xr:uid="{00000000-0005-0000-0000-000009000000}"/>
    <cellStyle name="Comma 11 2 2 2 2 2 4" xfId="5706" xr:uid="{00000000-0005-0000-0000-000009000000}"/>
    <cellStyle name="Comma 11 2 2 2 2 2 4 2" xfId="14778" xr:uid="{00000000-0005-0000-0000-000009000000}"/>
    <cellStyle name="Comma 11 2 2 2 2 2 4 2 2" xfId="29898" xr:uid="{00000000-0005-0000-0000-000009000000}"/>
    <cellStyle name="Comma 11 2 2 2 2 2 4 2 2 2" xfId="60138" xr:uid="{00000000-0005-0000-0000-000009000000}"/>
    <cellStyle name="Comma 11 2 2 2 2 2 4 2 3" xfId="45018" xr:uid="{00000000-0005-0000-0000-000009000000}"/>
    <cellStyle name="Comma 11 2 2 2 2 2 4 3" xfId="20826" xr:uid="{00000000-0005-0000-0000-000009000000}"/>
    <cellStyle name="Comma 11 2 2 2 2 2 4 3 2" xfId="51066" xr:uid="{00000000-0005-0000-0000-000009000000}"/>
    <cellStyle name="Comma 11 2 2 2 2 2 4 4" xfId="35946" xr:uid="{00000000-0005-0000-0000-000009000000}"/>
    <cellStyle name="Comma 11 2 2 2 2 2 5" xfId="7218" xr:uid="{00000000-0005-0000-0000-000009000000}"/>
    <cellStyle name="Comma 11 2 2 2 2 2 5 2" xfId="22338" xr:uid="{00000000-0005-0000-0000-000009000000}"/>
    <cellStyle name="Comma 11 2 2 2 2 2 5 2 2" xfId="52578" xr:uid="{00000000-0005-0000-0000-000009000000}"/>
    <cellStyle name="Comma 11 2 2 2 2 2 5 3" xfId="37458" xr:uid="{00000000-0005-0000-0000-000009000000}"/>
    <cellStyle name="Comma 11 2 2 2 2 2 6" xfId="8730" xr:uid="{00000000-0005-0000-0000-000009000000}"/>
    <cellStyle name="Comma 11 2 2 2 2 2 6 2" xfId="23850" xr:uid="{00000000-0005-0000-0000-000009000000}"/>
    <cellStyle name="Comma 11 2 2 2 2 2 6 2 2" xfId="54090" xr:uid="{00000000-0005-0000-0000-000009000000}"/>
    <cellStyle name="Comma 11 2 2 2 2 2 6 3" xfId="38970" xr:uid="{00000000-0005-0000-0000-000009000000}"/>
    <cellStyle name="Comma 11 2 2 2 2 2 7" xfId="10242" xr:uid="{00000000-0005-0000-0000-000009000000}"/>
    <cellStyle name="Comma 11 2 2 2 2 2 7 2" xfId="25362" xr:uid="{00000000-0005-0000-0000-000009000000}"/>
    <cellStyle name="Comma 11 2 2 2 2 2 7 2 2" xfId="55602" xr:uid="{00000000-0005-0000-0000-000009000000}"/>
    <cellStyle name="Comma 11 2 2 2 2 2 7 3" xfId="40482" xr:uid="{00000000-0005-0000-0000-000009000000}"/>
    <cellStyle name="Comma 11 2 2 2 2 2 8" xfId="16290" xr:uid="{00000000-0005-0000-0000-000009000000}"/>
    <cellStyle name="Comma 11 2 2 2 2 2 8 2" xfId="46530" xr:uid="{00000000-0005-0000-0000-000009000000}"/>
    <cellStyle name="Comma 11 2 2 2 2 2 9" xfId="31410" xr:uid="{00000000-0005-0000-0000-000009000000}"/>
    <cellStyle name="Comma 11 2 2 2 2 3" xfId="1926" xr:uid="{00000000-0005-0000-0000-000009000000}"/>
    <cellStyle name="Comma 11 2 2 2 2 3 2" xfId="10998" xr:uid="{00000000-0005-0000-0000-000009000000}"/>
    <cellStyle name="Comma 11 2 2 2 2 3 2 2" xfId="26118" xr:uid="{00000000-0005-0000-0000-000009000000}"/>
    <cellStyle name="Comma 11 2 2 2 2 3 2 2 2" xfId="56358" xr:uid="{00000000-0005-0000-0000-000009000000}"/>
    <cellStyle name="Comma 11 2 2 2 2 3 2 3" xfId="41238" xr:uid="{00000000-0005-0000-0000-000009000000}"/>
    <cellStyle name="Comma 11 2 2 2 2 3 3" xfId="17046" xr:uid="{00000000-0005-0000-0000-000009000000}"/>
    <cellStyle name="Comma 11 2 2 2 2 3 3 2" xfId="47286" xr:uid="{00000000-0005-0000-0000-000009000000}"/>
    <cellStyle name="Comma 11 2 2 2 2 3 4" xfId="32166" xr:uid="{00000000-0005-0000-0000-000009000000}"/>
    <cellStyle name="Comma 11 2 2 2 2 4" xfId="3438" xr:uid="{00000000-0005-0000-0000-000009000000}"/>
    <cellStyle name="Comma 11 2 2 2 2 4 2" xfId="12510" xr:uid="{00000000-0005-0000-0000-000009000000}"/>
    <cellStyle name="Comma 11 2 2 2 2 4 2 2" xfId="27630" xr:uid="{00000000-0005-0000-0000-000009000000}"/>
    <cellStyle name="Comma 11 2 2 2 2 4 2 2 2" xfId="57870" xr:uid="{00000000-0005-0000-0000-000009000000}"/>
    <cellStyle name="Comma 11 2 2 2 2 4 2 3" xfId="42750" xr:uid="{00000000-0005-0000-0000-000009000000}"/>
    <cellStyle name="Comma 11 2 2 2 2 4 3" xfId="18558" xr:uid="{00000000-0005-0000-0000-000009000000}"/>
    <cellStyle name="Comma 11 2 2 2 2 4 3 2" xfId="48798" xr:uid="{00000000-0005-0000-0000-000009000000}"/>
    <cellStyle name="Comma 11 2 2 2 2 4 4" xfId="33678" xr:uid="{00000000-0005-0000-0000-000009000000}"/>
    <cellStyle name="Comma 11 2 2 2 2 5" xfId="4950" xr:uid="{00000000-0005-0000-0000-000009000000}"/>
    <cellStyle name="Comma 11 2 2 2 2 5 2" xfId="14022" xr:uid="{00000000-0005-0000-0000-000009000000}"/>
    <cellStyle name="Comma 11 2 2 2 2 5 2 2" xfId="29142" xr:uid="{00000000-0005-0000-0000-000009000000}"/>
    <cellStyle name="Comma 11 2 2 2 2 5 2 2 2" xfId="59382" xr:uid="{00000000-0005-0000-0000-000009000000}"/>
    <cellStyle name="Comma 11 2 2 2 2 5 2 3" xfId="44262" xr:uid="{00000000-0005-0000-0000-000009000000}"/>
    <cellStyle name="Comma 11 2 2 2 2 5 3" xfId="20070" xr:uid="{00000000-0005-0000-0000-000009000000}"/>
    <cellStyle name="Comma 11 2 2 2 2 5 3 2" xfId="50310" xr:uid="{00000000-0005-0000-0000-000009000000}"/>
    <cellStyle name="Comma 11 2 2 2 2 5 4" xfId="35190" xr:uid="{00000000-0005-0000-0000-000009000000}"/>
    <cellStyle name="Comma 11 2 2 2 2 6" xfId="6462" xr:uid="{00000000-0005-0000-0000-000009000000}"/>
    <cellStyle name="Comma 11 2 2 2 2 6 2" xfId="21582" xr:uid="{00000000-0005-0000-0000-000009000000}"/>
    <cellStyle name="Comma 11 2 2 2 2 6 2 2" xfId="51822" xr:uid="{00000000-0005-0000-0000-000009000000}"/>
    <cellStyle name="Comma 11 2 2 2 2 6 3" xfId="36702" xr:uid="{00000000-0005-0000-0000-000009000000}"/>
    <cellStyle name="Comma 11 2 2 2 2 7" xfId="7974" xr:uid="{00000000-0005-0000-0000-000009000000}"/>
    <cellStyle name="Comma 11 2 2 2 2 7 2" xfId="23094" xr:uid="{00000000-0005-0000-0000-000009000000}"/>
    <cellStyle name="Comma 11 2 2 2 2 7 2 2" xfId="53334" xr:uid="{00000000-0005-0000-0000-000009000000}"/>
    <cellStyle name="Comma 11 2 2 2 2 7 3" xfId="38214" xr:uid="{00000000-0005-0000-0000-000009000000}"/>
    <cellStyle name="Comma 11 2 2 2 2 8" xfId="9486" xr:uid="{00000000-0005-0000-0000-000009000000}"/>
    <cellStyle name="Comma 11 2 2 2 2 8 2" xfId="24606" xr:uid="{00000000-0005-0000-0000-000009000000}"/>
    <cellStyle name="Comma 11 2 2 2 2 8 2 2" xfId="54846" xr:uid="{00000000-0005-0000-0000-000009000000}"/>
    <cellStyle name="Comma 11 2 2 2 2 8 3" xfId="39726" xr:uid="{00000000-0005-0000-0000-000009000000}"/>
    <cellStyle name="Comma 11 2 2 2 2 9" xfId="15534" xr:uid="{00000000-0005-0000-0000-000009000000}"/>
    <cellStyle name="Comma 11 2 2 2 2 9 2" xfId="45774" xr:uid="{00000000-0005-0000-0000-000009000000}"/>
    <cellStyle name="Comma 11 2 2 2 3" xfId="666" xr:uid="{00000000-0005-0000-0000-000016000000}"/>
    <cellStyle name="Comma 11 2 2 2 3 10" xfId="30906" xr:uid="{00000000-0005-0000-0000-000016000000}"/>
    <cellStyle name="Comma 11 2 2 2 3 2" xfId="1422" xr:uid="{00000000-0005-0000-0000-000016000000}"/>
    <cellStyle name="Comma 11 2 2 2 3 2 2" xfId="2934" xr:uid="{00000000-0005-0000-0000-000016000000}"/>
    <cellStyle name="Comma 11 2 2 2 3 2 2 2" xfId="12006" xr:uid="{00000000-0005-0000-0000-000016000000}"/>
    <cellStyle name="Comma 11 2 2 2 3 2 2 2 2" xfId="27126" xr:uid="{00000000-0005-0000-0000-000016000000}"/>
    <cellStyle name="Comma 11 2 2 2 3 2 2 2 2 2" xfId="57366" xr:uid="{00000000-0005-0000-0000-000016000000}"/>
    <cellStyle name="Comma 11 2 2 2 3 2 2 2 3" xfId="42246" xr:uid="{00000000-0005-0000-0000-000016000000}"/>
    <cellStyle name="Comma 11 2 2 2 3 2 2 3" xfId="18054" xr:uid="{00000000-0005-0000-0000-000016000000}"/>
    <cellStyle name="Comma 11 2 2 2 3 2 2 3 2" xfId="48294" xr:uid="{00000000-0005-0000-0000-000016000000}"/>
    <cellStyle name="Comma 11 2 2 2 3 2 2 4" xfId="33174" xr:uid="{00000000-0005-0000-0000-000016000000}"/>
    <cellStyle name="Comma 11 2 2 2 3 2 3" xfId="4446" xr:uid="{00000000-0005-0000-0000-000016000000}"/>
    <cellStyle name="Comma 11 2 2 2 3 2 3 2" xfId="13518" xr:uid="{00000000-0005-0000-0000-000016000000}"/>
    <cellStyle name="Comma 11 2 2 2 3 2 3 2 2" xfId="28638" xr:uid="{00000000-0005-0000-0000-000016000000}"/>
    <cellStyle name="Comma 11 2 2 2 3 2 3 2 2 2" xfId="58878" xr:uid="{00000000-0005-0000-0000-000016000000}"/>
    <cellStyle name="Comma 11 2 2 2 3 2 3 2 3" xfId="43758" xr:uid="{00000000-0005-0000-0000-000016000000}"/>
    <cellStyle name="Comma 11 2 2 2 3 2 3 3" xfId="19566" xr:uid="{00000000-0005-0000-0000-000016000000}"/>
    <cellStyle name="Comma 11 2 2 2 3 2 3 3 2" xfId="49806" xr:uid="{00000000-0005-0000-0000-000016000000}"/>
    <cellStyle name="Comma 11 2 2 2 3 2 3 4" xfId="34686" xr:uid="{00000000-0005-0000-0000-000016000000}"/>
    <cellStyle name="Comma 11 2 2 2 3 2 4" xfId="5958" xr:uid="{00000000-0005-0000-0000-000016000000}"/>
    <cellStyle name="Comma 11 2 2 2 3 2 4 2" xfId="15030" xr:uid="{00000000-0005-0000-0000-000016000000}"/>
    <cellStyle name="Comma 11 2 2 2 3 2 4 2 2" xfId="30150" xr:uid="{00000000-0005-0000-0000-000016000000}"/>
    <cellStyle name="Comma 11 2 2 2 3 2 4 2 2 2" xfId="60390" xr:uid="{00000000-0005-0000-0000-000016000000}"/>
    <cellStyle name="Comma 11 2 2 2 3 2 4 2 3" xfId="45270" xr:uid="{00000000-0005-0000-0000-000016000000}"/>
    <cellStyle name="Comma 11 2 2 2 3 2 4 3" xfId="21078" xr:uid="{00000000-0005-0000-0000-000016000000}"/>
    <cellStyle name="Comma 11 2 2 2 3 2 4 3 2" xfId="51318" xr:uid="{00000000-0005-0000-0000-000016000000}"/>
    <cellStyle name="Comma 11 2 2 2 3 2 4 4" xfId="36198" xr:uid="{00000000-0005-0000-0000-000016000000}"/>
    <cellStyle name="Comma 11 2 2 2 3 2 5" xfId="7470" xr:uid="{00000000-0005-0000-0000-000016000000}"/>
    <cellStyle name="Comma 11 2 2 2 3 2 5 2" xfId="22590" xr:uid="{00000000-0005-0000-0000-000016000000}"/>
    <cellStyle name="Comma 11 2 2 2 3 2 5 2 2" xfId="52830" xr:uid="{00000000-0005-0000-0000-000016000000}"/>
    <cellStyle name="Comma 11 2 2 2 3 2 5 3" xfId="37710" xr:uid="{00000000-0005-0000-0000-000016000000}"/>
    <cellStyle name="Comma 11 2 2 2 3 2 6" xfId="8982" xr:uid="{00000000-0005-0000-0000-000016000000}"/>
    <cellStyle name="Comma 11 2 2 2 3 2 6 2" xfId="24102" xr:uid="{00000000-0005-0000-0000-000016000000}"/>
    <cellStyle name="Comma 11 2 2 2 3 2 6 2 2" xfId="54342" xr:uid="{00000000-0005-0000-0000-000016000000}"/>
    <cellStyle name="Comma 11 2 2 2 3 2 6 3" xfId="39222" xr:uid="{00000000-0005-0000-0000-000016000000}"/>
    <cellStyle name="Comma 11 2 2 2 3 2 7" xfId="10494" xr:uid="{00000000-0005-0000-0000-000016000000}"/>
    <cellStyle name="Comma 11 2 2 2 3 2 7 2" xfId="25614" xr:uid="{00000000-0005-0000-0000-000016000000}"/>
    <cellStyle name="Comma 11 2 2 2 3 2 7 2 2" xfId="55854" xr:uid="{00000000-0005-0000-0000-000016000000}"/>
    <cellStyle name="Comma 11 2 2 2 3 2 7 3" xfId="40734" xr:uid="{00000000-0005-0000-0000-000016000000}"/>
    <cellStyle name="Comma 11 2 2 2 3 2 8" xfId="16542" xr:uid="{00000000-0005-0000-0000-000016000000}"/>
    <cellStyle name="Comma 11 2 2 2 3 2 8 2" xfId="46782" xr:uid="{00000000-0005-0000-0000-000016000000}"/>
    <cellStyle name="Comma 11 2 2 2 3 2 9" xfId="31662" xr:uid="{00000000-0005-0000-0000-000016000000}"/>
    <cellStyle name="Comma 11 2 2 2 3 3" xfId="2178" xr:uid="{00000000-0005-0000-0000-000016000000}"/>
    <cellStyle name="Comma 11 2 2 2 3 3 2" xfId="11250" xr:uid="{00000000-0005-0000-0000-000016000000}"/>
    <cellStyle name="Comma 11 2 2 2 3 3 2 2" xfId="26370" xr:uid="{00000000-0005-0000-0000-000016000000}"/>
    <cellStyle name="Comma 11 2 2 2 3 3 2 2 2" xfId="56610" xr:uid="{00000000-0005-0000-0000-000016000000}"/>
    <cellStyle name="Comma 11 2 2 2 3 3 2 3" xfId="41490" xr:uid="{00000000-0005-0000-0000-000016000000}"/>
    <cellStyle name="Comma 11 2 2 2 3 3 3" xfId="17298" xr:uid="{00000000-0005-0000-0000-000016000000}"/>
    <cellStyle name="Comma 11 2 2 2 3 3 3 2" xfId="47538" xr:uid="{00000000-0005-0000-0000-000016000000}"/>
    <cellStyle name="Comma 11 2 2 2 3 3 4" xfId="32418" xr:uid="{00000000-0005-0000-0000-000016000000}"/>
    <cellStyle name="Comma 11 2 2 2 3 4" xfId="3690" xr:uid="{00000000-0005-0000-0000-000016000000}"/>
    <cellStyle name="Comma 11 2 2 2 3 4 2" xfId="12762" xr:uid="{00000000-0005-0000-0000-000016000000}"/>
    <cellStyle name="Comma 11 2 2 2 3 4 2 2" xfId="27882" xr:uid="{00000000-0005-0000-0000-000016000000}"/>
    <cellStyle name="Comma 11 2 2 2 3 4 2 2 2" xfId="58122" xr:uid="{00000000-0005-0000-0000-000016000000}"/>
    <cellStyle name="Comma 11 2 2 2 3 4 2 3" xfId="43002" xr:uid="{00000000-0005-0000-0000-000016000000}"/>
    <cellStyle name="Comma 11 2 2 2 3 4 3" xfId="18810" xr:uid="{00000000-0005-0000-0000-000016000000}"/>
    <cellStyle name="Comma 11 2 2 2 3 4 3 2" xfId="49050" xr:uid="{00000000-0005-0000-0000-000016000000}"/>
    <cellStyle name="Comma 11 2 2 2 3 4 4" xfId="33930" xr:uid="{00000000-0005-0000-0000-000016000000}"/>
    <cellStyle name="Comma 11 2 2 2 3 5" xfId="5202" xr:uid="{00000000-0005-0000-0000-000016000000}"/>
    <cellStyle name="Comma 11 2 2 2 3 5 2" xfId="14274" xr:uid="{00000000-0005-0000-0000-000016000000}"/>
    <cellStyle name="Comma 11 2 2 2 3 5 2 2" xfId="29394" xr:uid="{00000000-0005-0000-0000-000016000000}"/>
    <cellStyle name="Comma 11 2 2 2 3 5 2 2 2" xfId="59634" xr:uid="{00000000-0005-0000-0000-000016000000}"/>
    <cellStyle name="Comma 11 2 2 2 3 5 2 3" xfId="44514" xr:uid="{00000000-0005-0000-0000-000016000000}"/>
    <cellStyle name="Comma 11 2 2 2 3 5 3" xfId="20322" xr:uid="{00000000-0005-0000-0000-000016000000}"/>
    <cellStyle name="Comma 11 2 2 2 3 5 3 2" xfId="50562" xr:uid="{00000000-0005-0000-0000-000016000000}"/>
    <cellStyle name="Comma 11 2 2 2 3 5 4" xfId="35442" xr:uid="{00000000-0005-0000-0000-000016000000}"/>
    <cellStyle name="Comma 11 2 2 2 3 6" xfId="6714" xr:uid="{00000000-0005-0000-0000-000016000000}"/>
    <cellStyle name="Comma 11 2 2 2 3 6 2" xfId="21834" xr:uid="{00000000-0005-0000-0000-000016000000}"/>
    <cellStyle name="Comma 11 2 2 2 3 6 2 2" xfId="52074" xr:uid="{00000000-0005-0000-0000-000016000000}"/>
    <cellStyle name="Comma 11 2 2 2 3 6 3" xfId="36954" xr:uid="{00000000-0005-0000-0000-000016000000}"/>
    <cellStyle name="Comma 11 2 2 2 3 7" xfId="8226" xr:uid="{00000000-0005-0000-0000-000016000000}"/>
    <cellStyle name="Comma 11 2 2 2 3 7 2" xfId="23346" xr:uid="{00000000-0005-0000-0000-000016000000}"/>
    <cellStyle name="Comma 11 2 2 2 3 7 2 2" xfId="53586" xr:uid="{00000000-0005-0000-0000-000016000000}"/>
    <cellStyle name="Comma 11 2 2 2 3 7 3" xfId="38466" xr:uid="{00000000-0005-0000-0000-000016000000}"/>
    <cellStyle name="Comma 11 2 2 2 3 8" xfId="9738" xr:uid="{00000000-0005-0000-0000-000016000000}"/>
    <cellStyle name="Comma 11 2 2 2 3 8 2" xfId="24858" xr:uid="{00000000-0005-0000-0000-000016000000}"/>
    <cellStyle name="Comma 11 2 2 2 3 8 2 2" xfId="55098" xr:uid="{00000000-0005-0000-0000-000016000000}"/>
    <cellStyle name="Comma 11 2 2 2 3 8 3" xfId="39978" xr:uid="{00000000-0005-0000-0000-000016000000}"/>
    <cellStyle name="Comma 11 2 2 2 3 9" xfId="15786" xr:uid="{00000000-0005-0000-0000-000016000000}"/>
    <cellStyle name="Comma 11 2 2 2 3 9 2" xfId="46026" xr:uid="{00000000-0005-0000-0000-000016000000}"/>
    <cellStyle name="Comma 11 2 2 2 4" xfId="918" xr:uid="{00000000-0005-0000-0000-000009000000}"/>
    <cellStyle name="Comma 11 2 2 2 4 2" xfId="2430" xr:uid="{00000000-0005-0000-0000-000009000000}"/>
    <cellStyle name="Comma 11 2 2 2 4 2 2" xfId="11502" xr:uid="{00000000-0005-0000-0000-000009000000}"/>
    <cellStyle name="Comma 11 2 2 2 4 2 2 2" xfId="26622" xr:uid="{00000000-0005-0000-0000-000009000000}"/>
    <cellStyle name="Comma 11 2 2 2 4 2 2 2 2" xfId="56862" xr:uid="{00000000-0005-0000-0000-000009000000}"/>
    <cellStyle name="Comma 11 2 2 2 4 2 2 3" xfId="41742" xr:uid="{00000000-0005-0000-0000-000009000000}"/>
    <cellStyle name="Comma 11 2 2 2 4 2 3" xfId="17550" xr:uid="{00000000-0005-0000-0000-000009000000}"/>
    <cellStyle name="Comma 11 2 2 2 4 2 3 2" xfId="47790" xr:uid="{00000000-0005-0000-0000-000009000000}"/>
    <cellStyle name="Comma 11 2 2 2 4 2 4" xfId="32670" xr:uid="{00000000-0005-0000-0000-000009000000}"/>
    <cellStyle name="Comma 11 2 2 2 4 3" xfId="3942" xr:uid="{00000000-0005-0000-0000-000009000000}"/>
    <cellStyle name="Comma 11 2 2 2 4 3 2" xfId="13014" xr:uid="{00000000-0005-0000-0000-000009000000}"/>
    <cellStyle name="Comma 11 2 2 2 4 3 2 2" xfId="28134" xr:uid="{00000000-0005-0000-0000-000009000000}"/>
    <cellStyle name="Comma 11 2 2 2 4 3 2 2 2" xfId="58374" xr:uid="{00000000-0005-0000-0000-000009000000}"/>
    <cellStyle name="Comma 11 2 2 2 4 3 2 3" xfId="43254" xr:uid="{00000000-0005-0000-0000-000009000000}"/>
    <cellStyle name="Comma 11 2 2 2 4 3 3" xfId="19062" xr:uid="{00000000-0005-0000-0000-000009000000}"/>
    <cellStyle name="Comma 11 2 2 2 4 3 3 2" xfId="49302" xr:uid="{00000000-0005-0000-0000-000009000000}"/>
    <cellStyle name="Comma 11 2 2 2 4 3 4" xfId="34182" xr:uid="{00000000-0005-0000-0000-000009000000}"/>
    <cellStyle name="Comma 11 2 2 2 4 4" xfId="5454" xr:uid="{00000000-0005-0000-0000-000009000000}"/>
    <cellStyle name="Comma 11 2 2 2 4 4 2" xfId="14526" xr:uid="{00000000-0005-0000-0000-000009000000}"/>
    <cellStyle name="Comma 11 2 2 2 4 4 2 2" xfId="29646" xr:uid="{00000000-0005-0000-0000-000009000000}"/>
    <cellStyle name="Comma 11 2 2 2 4 4 2 2 2" xfId="59886" xr:uid="{00000000-0005-0000-0000-000009000000}"/>
    <cellStyle name="Comma 11 2 2 2 4 4 2 3" xfId="44766" xr:uid="{00000000-0005-0000-0000-000009000000}"/>
    <cellStyle name="Comma 11 2 2 2 4 4 3" xfId="20574" xr:uid="{00000000-0005-0000-0000-000009000000}"/>
    <cellStyle name="Comma 11 2 2 2 4 4 3 2" xfId="50814" xr:uid="{00000000-0005-0000-0000-000009000000}"/>
    <cellStyle name="Comma 11 2 2 2 4 4 4" xfId="35694" xr:uid="{00000000-0005-0000-0000-000009000000}"/>
    <cellStyle name="Comma 11 2 2 2 4 5" xfId="6966" xr:uid="{00000000-0005-0000-0000-000009000000}"/>
    <cellStyle name="Comma 11 2 2 2 4 5 2" xfId="22086" xr:uid="{00000000-0005-0000-0000-000009000000}"/>
    <cellStyle name="Comma 11 2 2 2 4 5 2 2" xfId="52326" xr:uid="{00000000-0005-0000-0000-000009000000}"/>
    <cellStyle name="Comma 11 2 2 2 4 5 3" xfId="37206" xr:uid="{00000000-0005-0000-0000-000009000000}"/>
    <cellStyle name="Comma 11 2 2 2 4 6" xfId="8478" xr:uid="{00000000-0005-0000-0000-000009000000}"/>
    <cellStyle name="Comma 11 2 2 2 4 6 2" xfId="23598" xr:uid="{00000000-0005-0000-0000-000009000000}"/>
    <cellStyle name="Comma 11 2 2 2 4 6 2 2" xfId="53838" xr:uid="{00000000-0005-0000-0000-000009000000}"/>
    <cellStyle name="Comma 11 2 2 2 4 6 3" xfId="38718" xr:uid="{00000000-0005-0000-0000-000009000000}"/>
    <cellStyle name="Comma 11 2 2 2 4 7" xfId="9990" xr:uid="{00000000-0005-0000-0000-000009000000}"/>
    <cellStyle name="Comma 11 2 2 2 4 7 2" xfId="25110" xr:uid="{00000000-0005-0000-0000-000009000000}"/>
    <cellStyle name="Comma 11 2 2 2 4 7 2 2" xfId="55350" xr:uid="{00000000-0005-0000-0000-000009000000}"/>
    <cellStyle name="Comma 11 2 2 2 4 7 3" xfId="40230" xr:uid="{00000000-0005-0000-0000-000009000000}"/>
    <cellStyle name="Comma 11 2 2 2 4 8" xfId="16038" xr:uid="{00000000-0005-0000-0000-000009000000}"/>
    <cellStyle name="Comma 11 2 2 2 4 8 2" xfId="46278" xr:uid="{00000000-0005-0000-0000-000009000000}"/>
    <cellStyle name="Comma 11 2 2 2 4 9" xfId="31158" xr:uid="{00000000-0005-0000-0000-000009000000}"/>
    <cellStyle name="Comma 11 2 2 2 5" xfId="1674" xr:uid="{00000000-0005-0000-0000-000009000000}"/>
    <cellStyle name="Comma 11 2 2 2 5 2" xfId="10746" xr:uid="{00000000-0005-0000-0000-000009000000}"/>
    <cellStyle name="Comma 11 2 2 2 5 2 2" xfId="25866" xr:uid="{00000000-0005-0000-0000-000009000000}"/>
    <cellStyle name="Comma 11 2 2 2 5 2 2 2" xfId="56106" xr:uid="{00000000-0005-0000-0000-000009000000}"/>
    <cellStyle name="Comma 11 2 2 2 5 2 3" xfId="40986" xr:uid="{00000000-0005-0000-0000-000009000000}"/>
    <cellStyle name="Comma 11 2 2 2 5 3" xfId="16794" xr:uid="{00000000-0005-0000-0000-000009000000}"/>
    <cellStyle name="Comma 11 2 2 2 5 3 2" xfId="47034" xr:uid="{00000000-0005-0000-0000-000009000000}"/>
    <cellStyle name="Comma 11 2 2 2 5 4" xfId="31914" xr:uid="{00000000-0005-0000-0000-000009000000}"/>
    <cellStyle name="Comma 11 2 2 2 6" xfId="3186" xr:uid="{00000000-0005-0000-0000-000009000000}"/>
    <cellStyle name="Comma 11 2 2 2 6 2" xfId="12258" xr:uid="{00000000-0005-0000-0000-000009000000}"/>
    <cellStyle name="Comma 11 2 2 2 6 2 2" xfId="27378" xr:uid="{00000000-0005-0000-0000-000009000000}"/>
    <cellStyle name="Comma 11 2 2 2 6 2 2 2" xfId="57618" xr:uid="{00000000-0005-0000-0000-000009000000}"/>
    <cellStyle name="Comma 11 2 2 2 6 2 3" xfId="42498" xr:uid="{00000000-0005-0000-0000-000009000000}"/>
    <cellStyle name="Comma 11 2 2 2 6 3" xfId="18306" xr:uid="{00000000-0005-0000-0000-000009000000}"/>
    <cellStyle name="Comma 11 2 2 2 6 3 2" xfId="48546" xr:uid="{00000000-0005-0000-0000-000009000000}"/>
    <cellStyle name="Comma 11 2 2 2 6 4" xfId="33426" xr:uid="{00000000-0005-0000-0000-000009000000}"/>
    <cellStyle name="Comma 11 2 2 2 7" xfId="4698" xr:uid="{00000000-0005-0000-0000-000009000000}"/>
    <cellStyle name="Comma 11 2 2 2 7 2" xfId="13770" xr:uid="{00000000-0005-0000-0000-000009000000}"/>
    <cellStyle name="Comma 11 2 2 2 7 2 2" xfId="28890" xr:uid="{00000000-0005-0000-0000-000009000000}"/>
    <cellStyle name="Comma 11 2 2 2 7 2 2 2" xfId="59130" xr:uid="{00000000-0005-0000-0000-000009000000}"/>
    <cellStyle name="Comma 11 2 2 2 7 2 3" xfId="44010" xr:uid="{00000000-0005-0000-0000-000009000000}"/>
    <cellStyle name="Comma 11 2 2 2 7 3" xfId="19818" xr:uid="{00000000-0005-0000-0000-000009000000}"/>
    <cellStyle name="Comma 11 2 2 2 7 3 2" xfId="50058" xr:uid="{00000000-0005-0000-0000-000009000000}"/>
    <cellStyle name="Comma 11 2 2 2 7 4" xfId="34938" xr:uid="{00000000-0005-0000-0000-000009000000}"/>
    <cellStyle name="Comma 11 2 2 2 8" xfId="6210" xr:uid="{00000000-0005-0000-0000-000009000000}"/>
    <cellStyle name="Comma 11 2 2 2 8 2" xfId="21330" xr:uid="{00000000-0005-0000-0000-000009000000}"/>
    <cellStyle name="Comma 11 2 2 2 8 2 2" xfId="51570" xr:uid="{00000000-0005-0000-0000-000009000000}"/>
    <cellStyle name="Comma 11 2 2 2 8 3" xfId="36450" xr:uid="{00000000-0005-0000-0000-000009000000}"/>
    <cellStyle name="Comma 11 2 2 2 9" xfId="7722" xr:uid="{00000000-0005-0000-0000-000009000000}"/>
    <cellStyle name="Comma 11 2 2 2 9 2" xfId="22842" xr:uid="{00000000-0005-0000-0000-000009000000}"/>
    <cellStyle name="Comma 11 2 2 2 9 2 2" xfId="53082" xr:uid="{00000000-0005-0000-0000-000009000000}"/>
    <cellStyle name="Comma 11 2 2 2 9 3" xfId="37962" xr:uid="{00000000-0005-0000-0000-000009000000}"/>
    <cellStyle name="Comma 11 2 2 3" xfId="246" xr:uid="{00000000-0005-0000-0000-000009000000}"/>
    <cellStyle name="Comma 11 2 2 3 10" xfId="9318" xr:uid="{00000000-0005-0000-0000-000009000000}"/>
    <cellStyle name="Comma 11 2 2 3 10 2" xfId="24438" xr:uid="{00000000-0005-0000-0000-000009000000}"/>
    <cellStyle name="Comma 11 2 2 3 10 2 2" xfId="54678" xr:uid="{00000000-0005-0000-0000-000009000000}"/>
    <cellStyle name="Comma 11 2 2 3 10 3" xfId="39558" xr:uid="{00000000-0005-0000-0000-000009000000}"/>
    <cellStyle name="Comma 11 2 2 3 11" xfId="15366" xr:uid="{00000000-0005-0000-0000-000009000000}"/>
    <cellStyle name="Comma 11 2 2 3 11 2" xfId="45606" xr:uid="{00000000-0005-0000-0000-000009000000}"/>
    <cellStyle name="Comma 11 2 2 3 12" xfId="30486" xr:uid="{00000000-0005-0000-0000-000009000000}"/>
    <cellStyle name="Comma 11 2 2 3 2" xfId="498" xr:uid="{00000000-0005-0000-0000-000009000000}"/>
    <cellStyle name="Comma 11 2 2 3 2 10" xfId="30738" xr:uid="{00000000-0005-0000-0000-000009000000}"/>
    <cellStyle name="Comma 11 2 2 3 2 2" xfId="1254" xr:uid="{00000000-0005-0000-0000-000009000000}"/>
    <cellStyle name="Comma 11 2 2 3 2 2 2" xfId="2766" xr:uid="{00000000-0005-0000-0000-000009000000}"/>
    <cellStyle name="Comma 11 2 2 3 2 2 2 2" xfId="11838" xr:uid="{00000000-0005-0000-0000-000009000000}"/>
    <cellStyle name="Comma 11 2 2 3 2 2 2 2 2" xfId="26958" xr:uid="{00000000-0005-0000-0000-000009000000}"/>
    <cellStyle name="Comma 11 2 2 3 2 2 2 2 2 2" xfId="57198" xr:uid="{00000000-0005-0000-0000-000009000000}"/>
    <cellStyle name="Comma 11 2 2 3 2 2 2 2 3" xfId="42078" xr:uid="{00000000-0005-0000-0000-000009000000}"/>
    <cellStyle name="Comma 11 2 2 3 2 2 2 3" xfId="17886" xr:uid="{00000000-0005-0000-0000-000009000000}"/>
    <cellStyle name="Comma 11 2 2 3 2 2 2 3 2" xfId="48126" xr:uid="{00000000-0005-0000-0000-000009000000}"/>
    <cellStyle name="Comma 11 2 2 3 2 2 2 4" xfId="33006" xr:uid="{00000000-0005-0000-0000-000009000000}"/>
    <cellStyle name="Comma 11 2 2 3 2 2 3" xfId="4278" xr:uid="{00000000-0005-0000-0000-000009000000}"/>
    <cellStyle name="Comma 11 2 2 3 2 2 3 2" xfId="13350" xr:uid="{00000000-0005-0000-0000-000009000000}"/>
    <cellStyle name="Comma 11 2 2 3 2 2 3 2 2" xfId="28470" xr:uid="{00000000-0005-0000-0000-000009000000}"/>
    <cellStyle name="Comma 11 2 2 3 2 2 3 2 2 2" xfId="58710" xr:uid="{00000000-0005-0000-0000-000009000000}"/>
    <cellStyle name="Comma 11 2 2 3 2 2 3 2 3" xfId="43590" xr:uid="{00000000-0005-0000-0000-000009000000}"/>
    <cellStyle name="Comma 11 2 2 3 2 2 3 3" xfId="19398" xr:uid="{00000000-0005-0000-0000-000009000000}"/>
    <cellStyle name="Comma 11 2 2 3 2 2 3 3 2" xfId="49638" xr:uid="{00000000-0005-0000-0000-000009000000}"/>
    <cellStyle name="Comma 11 2 2 3 2 2 3 4" xfId="34518" xr:uid="{00000000-0005-0000-0000-000009000000}"/>
    <cellStyle name="Comma 11 2 2 3 2 2 4" xfId="5790" xr:uid="{00000000-0005-0000-0000-000009000000}"/>
    <cellStyle name="Comma 11 2 2 3 2 2 4 2" xfId="14862" xr:uid="{00000000-0005-0000-0000-000009000000}"/>
    <cellStyle name="Comma 11 2 2 3 2 2 4 2 2" xfId="29982" xr:uid="{00000000-0005-0000-0000-000009000000}"/>
    <cellStyle name="Comma 11 2 2 3 2 2 4 2 2 2" xfId="60222" xr:uid="{00000000-0005-0000-0000-000009000000}"/>
    <cellStyle name="Comma 11 2 2 3 2 2 4 2 3" xfId="45102" xr:uid="{00000000-0005-0000-0000-000009000000}"/>
    <cellStyle name="Comma 11 2 2 3 2 2 4 3" xfId="20910" xr:uid="{00000000-0005-0000-0000-000009000000}"/>
    <cellStyle name="Comma 11 2 2 3 2 2 4 3 2" xfId="51150" xr:uid="{00000000-0005-0000-0000-000009000000}"/>
    <cellStyle name="Comma 11 2 2 3 2 2 4 4" xfId="36030" xr:uid="{00000000-0005-0000-0000-000009000000}"/>
    <cellStyle name="Comma 11 2 2 3 2 2 5" xfId="7302" xr:uid="{00000000-0005-0000-0000-000009000000}"/>
    <cellStyle name="Comma 11 2 2 3 2 2 5 2" xfId="22422" xr:uid="{00000000-0005-0000-0000-000009000000}"/>
    <cellStyle name="Comma 11 2 2 3 2 2 5 2 2" xfId="52662" xr:uid="{00000000-0005-0000-0000-000009000000}"/>
    <cellStyle name="Comma 11 2 2 3 2 2 5 3" xfId="37542" xr:uid="{00000000-0005-0000-0000-000009000000}"/>
    <cellStyle name="Comma 11 2 2 3 2 2 6" xfId="8814" xr:uid="{00000000-0005-0000-0000-000009000000}"/>
    <cellStyle name="Comma 11 2 2 3 2 2 6 2" xfId="23934" xr:uid="{00000000-0005-0000-0000-000009000000}"/>
    <cellStyle name="Comma 11 2 2 3 2 2 6 2 2" xfId="54174" xr:uid="{00000000-0005-0000-0000-000009000000}"/>
    <cellStyle name="Comma 11 2 2 3 2 2 6 3" xfId="39054" xr:uid="{00000000-0005-0000-0000-000009000000}"/>
    <cellStyle name="Comma 11 2 2 3 2 2 7" xfId="10326" xr:uid="{00000000-0005-0000-0000-000009000000}"/>
    <cellStyle name="Comma 11 2 2 3 2 2 7 2" xfId="25446" xr:uid="{00000000-0005-0000-0000-000009000000}"/>
    <cellStyle name="Comma 11 2 2 3 2 2 7 2 2" xfId="55686" xr:uid="{00000000-0005-0000-0000-000009000000}"/>
    <cellStyle name="Comma 11 2 2 3 2 2 7 3" xfId="40566" xr:uid="{00000000-0005-0000-0000-000009000000}"/>
    <cellStyle name="Comma 11 2 2 3 2 2 8" xfId="16374" xr:uid="{00000000-0005-0000-0000-000009000000}"/>
    <cellStyle name="Comma 11 2 2 3 2 2 8 2" xfId="46614" xr:uid="{00000000-0005-0000-0000-000009000000}"/>
    <cellStyle name="Comma 11 2 2 3 2 2 9" xfId="31494" xr:uid="{00000000-0005-0000-0000-000009000000}"/>
    <cellStyle name="Comma 11 2 2 3 2 3" xfId="2010" xr:uid="{00000000-0005-0000-0000-000009000000}"/>
    <cellStyle name="Comma 11 2 2 3 2 3 2" xfId="11082" xr:uid="{00000000-0005-0000-0000-000009000000}"/>
    <cellStyle name="Comma 11 2 2 3 2 3 2 2" xfId="26202" xr:uid="{00000000-0005-0000-0000-000009000000}"/>
    <cellStyle name="Comma 11 2 2 3 2 3 2 2 2" xfId="56442" xr:uid="{00000000-0005-0000-0000-000009000000}"/>
    <cellStyle name="Comma 11 2 2 3 2 3 2 3" xfId="41322" xr:uid="{00000000-0005-0000-0000-000009000000}"/>
    <cellStyle name="Comma 11 2 2 3 2 3 3" xfId="17130" xr:uid="{00000000-0005-0000-0000-000009000000}"/>
    <cellStyle name="Comma 11 2 2 3 2 3 3 2" xfId="47370" xr:uid="{00000000-0005-0000-0000-000009000000}"/>
    <cellStyle name="Comma 11 2 2 3 2 3 4" xfId="32250" xr:uid="{00000000-0005-0000-0000-000009000000}"/>
    <cellStyle name="Comma 11 2 2 3 2 4" xfId="3522" xr:uid="{00000000-0005-0000-0000-000009000000}"/>
    <cellStyle name="Comma 11 2 2 3 2 4 2" xfId="12594" xr:uid="{00000000-0005-0000-0000-000009000000}"/>
    <cellStyle name="Comma 11 2 2 3 2 4 2 2" xfId="27714" xr:uid="{00000000-0005-0000-0000-000009000000}"/>
    <cellStyle name="Comma 11 2 2 3 2 4 2 2 2" xfId="57954" xr:uid="{00000000-0005-0000-0000-000009000000}"/>
    <cellStyle name="Comma 11 2 2 3 2 4 2 3" xfId="42834" xr:uid="{00000000-0005-0000-0000-000009000000}"/>
    <cellStyle name="Comma 11 2 2 3 2 4 3" xfId="18642" xr:uid="{00000000-0005-0000-0000-000009000000}"/>
    <cellStyle name="Comma 11 2 2 3 2 4 3 2" xfId="48882" xr:uid="{00000000-0005-0000-0000-000009000000}"/>
    <cellStyle name="Comma 11 2 2 3 2 4 4" xfId="33762" xr:uid="{00000000-0005-0000-0000-000009000000}"/>
    <cellStyle name="Comma 11 2 2 3 2 5" xfId="5034" xr:uid="{00000000-0005-0000-0000-000009000000}"/>
    <cellStyle name="Comma 11 2 2 3 2 5 2" xfId="14106" xr:uid="{00000000-0005-0000-0000-000009000000}"/>
    <cellStyle name="Comma 11 2 2 3 2 5 2 2" xfId="29226" xr:uid="{00000000-0005-0000-0000-000009000000}"/>
    <cellStyle name="Comma 11 2 2 3 2 5 2 2 2" xfId="59466" xr:uid="{00000000-0005-0000-0000-000009000000}"/>
    <cellStyle name="Comma 11 2 2 3 2 5 2 3" xfId="44346" xr:uid="{00000000-0005-0000-0000-000009000000}"/>
    <cellStyle name="Comma 11 2 2 3 2 5 3" xfId="20154" xr:uid="{00000000-0005-0000-0000-000009000000}"/>
    <cellStyle name="Comma 11 2 2 3 2 5 3 2" xfId="50394" xr:uid="{00000000-0005-0000-0000-000009000000}"/>
    <cellStyle name="Comma 11 2 2 3 2 5 4" xfId="35274" xr:uid="{00000000-0005-0000-0000-000009000000}"/>
    <cellStyle name="Comma 11 2 2 3 2 6" xfId="6546" xr:uid="{00000000-0005-0000-0000-000009000000}"/>
    <cellStyle name="Comma 11 2 2 3 2 6 2" xfId="21666" xr:uid="{00000000-0005-0000-0000-000009000000}"/>
    <cellStyle name="Comma 11 2 2 3 2 6 2 2" xfId="51906" xr:uid="{00000000-0005-0000-0000-000009000000}"/>
    <cellStyle name="Comma 11 2 2 3 2 6 3" xfId="36786" xr:uid="{00000000-0005-0000-0000-000009000000}"/>
    <cellStyle name="Comma 11 2 2 3 2 7" xfId="8058" xr:uid="{00000000-0005-0000-0000-000009000000}"/>
    <cellStyle name="Comma 11 2 2 3 2 7 2" xfId="23178" xr:uid="{00000000-0005-0000-0000-000009000000}"/>
    <cellStyle name="Comma 11 2 2 3 2 7 2 2" xfId="53418" xr:uid="{00000000-0005-0000-0000-000009000000}"/>
    <cellStyle name="Comma 11 2 2 3 2 7 3" xfId="38298" xr:uid="{00000000-0005-0000-0000-000009000000}"/>
    <cellStyle name="Comma 11 2 2 3 2 8" xfId="9570" xr:uid="{00000000-0005-0000-0000-000009000000}"/>
    <cellStyle name="Comma 11 2 2 3 2 8 2" xfId="24690" xr:uid="{00000000-0005-0000-0000-000009000000}"/>
    <cellStyle name="Comma 11 2 2 3 2 8 2 2" xfId="54930" xr:uid="{00000000-0005-0000-0000-000009000000}"/>
    <cellStyle name="Comma 11 2 2 3 2 8 3" xfId="39810" xr:uid="{00000000-0005-0000-0000-000009000000}"/>
    <cellStyle name="Comma 11 2 2 3 2 9" xfId="15618" xr:uid="{00000000-0005-0000-0000-000009000000}"/>
    <cellStyle name="Comma 11 2 2 3 2 9 2" xfId="45858" xr:uid="{00000000-0005-0000-0000-000009000000}"/>
    <cellStyle name="Comma 11 2 2 3 3" xfId="750" xr:uid="{00000000-0005-0000-0000-000017000000}"/>
    <cellStyle name="Comma 11 2 2 3 3 10" xfId="30990" xr:uid="{00000000-0005-0000-0000-000017000000}"/>
    <cellStyle name="Comma 11 2 2 3 3 2" xfId="1506" xr:uid="{00000000-0005-0000-0000-000017000000}"/>
    <cellStyle name="Comma 11 2 2 3 3 2 2" xfId="3018" xr:uid="{00000000-0005-0000-0000-000017000000}"/>
    <cellStyle name="Comma 11 2 2 3 3 2 2 2" xfId="12090" xr:uid="{00000000-0005-0000-0000-000017000000}"/>
    <cellStyle name="Comma 11 2 2 3 3 2 2 2 2" xfId="27210" xr:uid="{00000000-0005-0000-0000-000017000000}"/>
    <cellStyle name="Comma 11 2 2 3 3 2 2 2 2 2" xfId="57450" xr:uid="{00000000-0005-0000-0000-000017000000}"/>
    <cellStyle name="Comma 11 2 2 3 3 2 2 2 3" xfId="42330" xr:uid="{00000000-0005-0000-0000-000017000000}"/>
    <cellStyle name="Comma 11 2 2 3 3 2 2 3" xfId="18138" xr:uid="{00000000-0005-0000-0000-000017000000}"/>
    <cellStyle name="Comma 11 2 2 3 3 2 2 3 2" xfId="48378" xr:uid="{00000000-0005-0000-0000-000017000000}"/>
    <cellStyle name="Comma 11 2 2 3 3 2 2 4" xfId="33258" xr:uid="{00000000-0005-0000-0000-000017000000}"/>
    <cellStyle name="Comma 11 2 2 3 3 2 3" xfId="4530" xr:uid="{00000000-0005-0000-0000-000017000000}"/>
    <cellStyle name="Comma 11 2 2 3 3 2 3 2" xfId="13602" xr:uid="{00000000-0005-0000-0000-000017000000}"/>
    <cellStyle name="Comma 11 2 2 3 3 2 3 2 2" xfId="28722" xr:uid="{00000000-0005-0000-0000-000017000000}"/>
    <cellStyle name="Comma 11 2 2 3 3 2 3 2 2 2" xfId="58962" xr:uid="{00000000-0005-0000-0000-000017000000}"/>
    <cellStyle name="Comma 11 2 2 3 3 2 3 2 3" xfId="43842" xr:uid="{00000000-0005-0000-0000-000017000000}"/>
    <cellStyle name="Comma 11 2 2 3 3 2 3 3" xfId="19650" xr:uid="{00000000-0005-0000-0000-000017000000}"/>
    <cellStyle name="Comma 11 2 2 3 3 2 3 3 2" xfId="49890" xr:uid="{00000000-0005-0000-0000-000017000000}"/>
    <cellStyle name="Comma 11 2 2 3 3 2 3 4" xfId="34770" xr:uid="{00000000-0005-0000-0000-000017000000}"/>
    <cellStyle name="Comma 11 2 2 3 3 2 4" xfId="6042" xr:uid="{00000000-0005-0000-0000-000017000000}"/>
    <cellStyle name="Comma 11 2 2 3 3 2 4 2" xfId="15114" xr:uid="{00000000-0005-0000-0000-000017000000}"/>
    <cellStyle name="Comma 11 2 2 3 3 2 4 2 2" xfId="30234" xr:uid="{00000000-0005-0000-0000-000017000000}"/>
    <cellStyle name="Comma 11 2 2 3 3 2 4 2 2 2" xfId="60474" xr:uid="{00000000-0005-0000-0000-000017000000}"/>
    <cellStyle name="Comma 11 2 2 3 3 2 4 2 3" xfId="45354" xr:uid="{00000000-0005-0000-0000-000017000000}"/>
    <cellStyle name="Comma 11 2 2 3 3 2 4 3" xfId="21162" xr:uid="{00000000-0005-0000-0000-000017000000}"/>
    <cellStyle name="Comma 11 2 2 3 3 2 4 3 2" xfId="51402" xr:uid="{00000000-0005-0000-0000-000017000000}"/>
    <cellStyle name="Comma 11 2 2 3 3 2 4 4" xfId="36282" xr:uid="{00000000-0005-0000-0000-000017000000}"/>
    <cellStyle name="Comma 11 2 2 3 3 2 5" xfId="7554" xr:uid="{00000000-0005-0000-0000-000017000000}"/>
    <cellStyle name="Comma 11 2 2 3 3 2 5 2" xfId="22674" xr:uid="{00000000-0005-0000-0000-000017000000}"/>
    <cellStyle name="Comma 11 2 2 3 3 2 5 2 2" xfId="52914" xr:uid="{00000000-0005-0000-0000-000017000000}"/>
    <cellStyle name="Comma 11 2 2 3 3 2 5 3" xfId="37794" xr:uid="{00000000-0005-0000-0000-000017000000}"/>
    <cellStyle name="Comma 11 2 2 3 3 2 6" xfId="9066" xr:uid="{00000000-0005-0000-0000-000017000000}"/>
    <cellStyle name="Comma 11 2 2 3 3 2 6 2" xfId="24186" xr:uid="{00000000-0005-0000-0000-000017000000}"/>
    <cellStyle name="Comma 11 2 2 3 3 2 6 2 2" xfId="54426" xr:uid="{00000000-0005-0000-0000-000017000000}"/>
    <cellStyle name="Comma 11 2 2 3 3 2 6 3" xfId="39306" xr:uid="{00000000-0005-0000-0000-000017000000}"/>
    <cellStyle name="Comma 11 2 2 3 3 2 7" xfId="10578" xr:uid="{00000000-0005-0000-0000-000017000000}"/>
    <cellStyle name="Comma 11 2 2 3 3 2 7 2" xfId="25698" xr:uid="{00000000-0005-0000-0000-000017000000}"/>
    <cellStyle name="Comma 11 2 2 3 3 2 7 2 2" xfId="55938" xr:uid="{00000000-0005-0000-0000-000017000000}"/>
    <cellStyle name="Comma 11 2 2 3 3 2 7 3" xfId="40818" xr:uid="{00000000-0005-0000-0000-000017000000}"/>
    <cellStyle name="Comma 11 2 2 3 3 2 8" xfId="16626" xr:uid="{00000000-0005-0000-0000-000017000000}"/>
    <cellStyle name="Comma 11 2 2 3 3 2 8 2" xfId="46866" xr:uid="{00000000-0005-0000-0000-000017000000}"/>
    <cellStyle name="Comma 11 2 2 3 3 2 9" xfId="31746" xr:uid="{00000000-0005-0000-0000-000017000000}"/>
    <cellStyle name="Comma 11 2 2 3 3 3" xfId="2262" xr:uid="{00000000-0005-0000-0000-000017000000}"/>
    <cellStyle name="Comma 11 2 2 3 3 3 2" xfId="11334" xr:uid="{00000000-0005-0000-0000-000017000000}"/>
    <cellStyle name="Comma 11 2 2 3 3 3 2 2" xfId="26454" xr:uid="{00000000-0005-0000-0000-000017000000}"/>
    <cellStyle name="Comma 11 2 2 3 3 3 2 2 2" xfId="56694" xr:uid="{00000000-0005-0000-0000-000017000000}"/>
    <cellStyle name="Comma 11 2 2 3 3 3 2 3" xfId="41574" xr:uid="{00000000-0005-0000-0000-000017000000}"/>
    <cellStyle name="Comma 11 2 2 3 3 3 3" xfId="17382" xr:uid="{00000000-0005-0000-0000-000017000000}"/>
    <cellStyle name="Comma 11 2 2 3 3 3 3 2" xfId="47622" xr:uid="{00000000-0005-0000-0000-000017000000}"/>
    <cellStyle name="Comma 11 2 2 3 3 3 4" xfId="32502" xr:uid="{00000000-0005-0000-0000-000017000000}"/>
    <cellStyle name="Comma 11 2 2 3 3 4" xfId="3774" xr:uid="{00000000-0005-0000-0000-000017000000}"/>
    <cellStyle name="Comma 11 2 2 3 3 4 2" xfId="12846" xr:uid="{00000000-0005-0000-0000-000017000000}"/>
    <cellStyle name="Comma 11 2 2 3 3 4 2 2" xfId="27966" xr:uid="{00000000-0005-0000-0000-000017000000}"/>
    <cellStyle name="Comma 11 2 2 3 3 4 2 2 2" xfId="58206" xr:uid="{00000000-0005-0000-0000-000017000000}"/>
    <cellStyle name="Comma 11 2 2 3 3 4 2 3" xfId="43086" xr:uid="{00000000-0005-0000-0000-000017000000}"/>
    <cellStyle name="Comma 11 2 2 3 3 4 3" xfId="18894" xr:uid="{00000000-0005-0000-0000-000017000000}"/>
    <cellStyle name="Comma 11 2 2 3 3 4 3 2" xfId="49134" xr:uid="{00000000-0005-0000-0000-000017000000}"/>
    <cellStyle name="Comma 11 2 2 3 3 4 4" xfId="34014" xr:uid="{00000000-0005-0000-0000-000017000000}"/>
    <cellStyle name="Comma 11 2 2 3 3 5" xfId="5286" xr:uid="{00000000-0005-0000-0000-000017000000}"/>
    <cellStyle name="Comma 11 2 2 3 3 5 2" xfId="14358" xr:uid="{00000000-0005-0000-0000-000017000000}"/>
    <cellStyle name="Comma 11 2 2 3 3 5 2 2" xfId="29478" xr:uid="{00000000-0005-0000-0000-000017000000}"/>
    <cellStyle name="Comma 11 2 2 3 3 5 2 2 2" xfId="59718" xr:uid="{00000000-0005-0000-0000-000017000000}"/>
    <cellStyle name="Comma 11 2 2 3 3 5 2 3" xfId="44598" xr:uid="{00000000-0005-0000-0000-000017000000}"/>
    <cellStyle name="Comma 11 2 2 3 3 5 3" xfId="20406" xr:uid="{00000000-0005-0000-0000-000017000000}"/>
    <cellStyle name="Comma 11 2 2 3 3 5 3 2" xfId="50646" xr:uid="{00000000-0005-0000-0000-000017000000}"/>
    <cellStyle name="Comma 11 2 2 3 3 5 4" xfId="35526" xr:uid="{00000000-0005-0000-0000-000017000000}"/>
    <cellStyle name="Comma 11 2 2 3 3 6" xfId="6798" xr:uid="{00000000-0005-0000-0000-000017000000}"/>
    <cellStyle name="Comma 11 2 2 3 3 6 2" xfId="21918" xr:uid="{00000000-0005-0000-0000-000017000000}"/>
    <cellStyle name="Comma 11 2 2 3 3 6 2 2" xfId="52158" xr:uid="{00000000-0005-0000-0000-000017000000}"/>
    <cellStyle name="Comma 11 2 2 3 3 6 3" xfId="37038" xr:uid="{00000000-0005-0000-0000-000017000000}"/>
    <cellStyle name="Comma 11 2 2 3 3 7" xfId="8310" xr:uid="{00000000-0005-0000-0000-000017000000}"/>
    <cellStyle name="Comma 11 2 2 3 3 7 2" xfId="23430" xr:uid="{00000000-0005-0000-0000-000017000000}"/>
    <cellStyle name="Comma 11 2 2 3 3 7 2 2" xfId="53670" xr:uid="{00000000-0005-0000-0000-000017000000}"/>
    <cellStyle name="Comma 11 2 2 3 3 7 3" xfId="38550" xr:uid="{00000000-0005-0000-0000-000017000000}"/>
    <cellStyle name="Comma 11 2 2 3 3 8" xfId="9822" xr:uid="{00000000-0005-0000-0000-000017000000}"/>
    <cellStyle name="Comma 11 2 2 3 3 8 2" xfId="24942" xr:uid="{00000000-0005-0000-0000-000017000000}"/>
    <cellStyle name="Comma 11 2 2 3 3 8 2 2" xfId="55182" xr:uid="{00000000-0005-0000-0000-000017000000}"/>
    <cellStyle name="Comma 11 2 2 3 3 8 3" xfId="40062" xr:uid="{00000000-0005-0000-0000-000017000000}"/>
    <cellStyle name="Comma 11 2 2 3 3 9" xfId="15870" xr:uid="{00000000-0005-0000-0000-000017000000}"/>
    <cellStyle name="Comma 11 2 2 3 3 9 2" xfId="46110" xr:uid="{00000000-0005-0000-0000-000017000000}"/>
    <cellStyle name="Comma 11 2 2 3 4" xfId="1002" xr:uid="{00000000-0005-0000-0000-000009000000}"/>
    <cellStyle name="Comma 11 2 2 3 4 2" xfId="2514" xr:uid="{00000000-0005-0000-0000-000009000000}"/>
    <cellStyle name="Comma 11 2 2 3 4 2 2" xfId="11586" xr:uid="{00000000-0005-0000-0000-000009000000}"/>
    <cellStyle name="Comma 11 2 2 3 4 2 2 2" xfId="26706" xr:uid="{00000000-0005-0000-0000-000009000000}"/>
    <cellStyle name="Comma 11 2 2 3 4 2 2 2 2" xfId="56946" xr:uid="{00000000-0005-0000-0000-000009000000}"/>
    <cellStyle name="Comma 11 2 2 3 4 2 2 3" xfId="41826" xr:uid="{00000000-0005-0000-0000-000009000000}"/>
    <cellStyle name="Comma 11 2 2 3 4 2 3" xfId="17634" xr:uid="{00000000-0005-0000-0000-000009000000}"/>
    <cellStyle name="Comma 11 2 2 3 4 2 3 2" xfId="47874" xr:uid="{00000000-0005-0000-0000-000009000000}"/>
    <cellStyle name="Comma 11 2 2 3 4 2 4" xfId="32754" xr:uid="{00000000-0005-0000-0000-000009000000}"/>
    <cellStyle name="Comma 11 2 2 3 4 3" xfId="4026" xr:uid="{00000000-0005-0000-0000-000009000000}"/>
    <cellStyle name="Comma 11 2 2 3 4 3 2" xfId="13098" xr:uid="{00000000-0005-0000-0000-000009000000}"/>
    <cellStyle name="Comma 11 2 2 3 4 3 2 2" xfId="28218" xr:uid="{00000000-0005-0000-0000-000009000000}"/>
    <cellStyle name="Comma 11 2 2 3 4 3 2 2 2" xfId="58458" xr:uid="{00000000-0005-0000-0000-000009000000}"/>
    <cellStyle name="Comma 11 2 2 3 4 3 2 3" xfId="43338" xr:uid="{00000000-0005-0000-0000-000009000000}"/>
    <cellStyle name="Comma 11 2 2 3 4 3 3" xfId="19146" xr:uid="{00000000-0005-0000-0000-000009000000}"/>
    <cellStyle name="Comma 11 2 2 3 4 3 3 2" xfId="49386" xr:uid="{00000000-0005-0000-0000-000009000000}"/>
    <cellStyle name="Comma 11 2 2 3 4 3 4" xfId="34266" xr:uid="{00000000-0005-0000-0000-000009000000}"/>
    <cellStyle name="Comma 11 2 2 3 4 4" xfId="5538" xr:uid="{00000000-0005-0000-0000-000009000000}"/>
    <cellStyle name="Comma 11 2 2 3 4 4 2" xfId="14610" xr:uid="{00000000-0005-0000-0000-000009000000}"/>
    <cellStyle name="Comma 11 2 2 3 4 4 2 2" xfId="29730" xr:uid="{00000000-0005-0000-0000-000009000000}"/>
    <cellStyle name="Comma 11 2 2 3 4 4 2 2 2" xfId="59970" xr:uid="{00000000-0005-0000-0000-000009000000}"/>
    <cellStyle name="Comma 11 2 2 3 4 4 2 3" xfId="44850" xr:uid="{00000000-0005-0000-0000-000009000000}"/>
    <cellStyle name="Comma 11 2 2 3 4 4 3" xfId="20658" xr:uid="{00000000-0005-0000-0000-000009000000}"/>
    <cellStyle name="Comma 11 2 2 3 4 4 3 2" xfId="50898" xr:uid="{00000000-0005-0000-0000-000009000000}"/>
    <cellStyle name="Comma 11 2 2 3 4 4 4" xfId="35778" xr:uid="{00000000-0005-0000-0000-000009000000}"/>
    <cellStyle name="Comma 11 2 2 3 4 5" xfId="7050" xr:uid="{00000000-0005-0000-0000-000009000000}"/>
    <cellStyle name="Comma 11 2 2 3 4 5 2" xfId="22170" xr:uid="{00000000-0005-0000-0000-000009000000}"/>
    <cellStyle name="Comma 11 2 2 3 4 5 2 2" xfId="52410" xr:uid="{00000000-0005-0000-0000-000009000000}"/>
    <cellStyle name="Comma 11 2 2 3 4 5 3" xfId="37290" xr:uid="{00000000-0005-0000-0000-000009000000}"/>
    <cellStyle name="Comma 11 2 2 3 4 6" xfId="8562" xr:uid="{00000000-0005-0000-0000-000009000000}"/>
    <cellStyle name="Comma 11 2 2 3 4 6 2" xfId="23682" xr:uid="{00000000-0005-0000-0000-000009000000}"/>
    <cellStyle name="Comma 11 2 2 3 4 6 2 2" xfId="53922" xr:uid="{00000000-0005-0000-0000-000009000000}"/>
    <cellStyle name="Comma 11 2 2 3 4 6 3" xfId="38802" xr:uid="{00000000-0005-0000-0000-000009000000}"/>
    <cellStyle name="Comma 11 2 2 3 4 7" xfId="10074" xr:uid="{00000000-0005-0000-0000-000009000000}"/>
    <cellStyle name="Comma 11 2 2 3 4 7 2" xfId="25194" xr:uid="{00000000-0005-0000-0000-000009000000}"/>
    <cellStyle name="Comma 11 2 2 3 4 7 2 2" xfId="55434" xr:uid="{00000000-0005-0000-0000-000009000000}"/>
    <cellStyle name="Comma 11 2 2 3 4 7 3" xfId="40314" xr:uid="{00000000-0005-0000-0000-000009000000}"/>
    <cellStyle name="Comma 11 2 2 3 4 8" xfId="16122" xr:uid="{00000000-0005-0000-0000-000009000000}"/>
    <cellStyle name="Comma 11 2 2 3 4 8 2" xfId="46362" xr:uid="{00000000-0005-0000-0000-000009000000}"/>
    <cellStyle name="Comma 11 2 2 3 4 9" xfId="31242" xr:uid="{00000000-0005-0000-0000-000009000000}"/>
    <cellStyle name="Comma 11 2 2 3 5" xfId="1758" xr:uid="{00000000-0005-0000-0000-000009000000}"/>
    <cellStyle name="Comma 11 2 2 3 5 2" xfId="10830" xr:uid="{00000000-0005-0000-0000-000009000000}"/>
    <cellStyle name="Comma 11 2 2 3 5 2 2" xfId="25950" xr:uid="{00000000-0005-0000-0000-000009000000}"/>
    <cellStyle name="Comma 11 2 2 3 5 2 2 2" xfId="56190" xr:uid="{00000000-0005-0000-0000-000009000000}"/>
    <cellStyle name="Comma 11 2 2 3 5 2 3" xfId="41070" xr:uid="{00000000-0005-0000-0000-000009000000}"/>
    <cellStyle name="Comma 11 2 2 3 5 3" xfId="16878" xr:uid="{00000000-0005-0000-0000-000009000000}"/>
    <cellStyle name="Comma 11 2 2 3 5 3 2" xfId="47118" xr:uid="{00000000-0005-0000-0000-000009000000}"/>
    <cellStyle name="Comma 11 2 2 3 5 4" xfId="31998" xr:uid="{00000000-0005-0000-0000-000009000000}"/>
    <cellStyle name="Comma 11 2 2 3 6" xfId="3270" xr:uid="{00000000-0005-0000-0000-000009000000}"/>
    <cellStyle name="Comma 11 2 2 3 6 2" xfId="12342" xr:uid="{00000000-0005-0000-0000-000009000000}"/>
    <cellStyle name="Comma 11 2 2 3 6 2 2" xfId="27462" xr:uid="{00000000-0005-0000-0000-000009000000}"/>
    <cellStyle name="Comma 11 2 2 3 6 2 2 2" xfId="57702" xr:uid="{00000000-0005-0000-0000-000009000000}"/>
    <cellStyle name="Comma 11 2 2 3 6 2 3" xfId="42582" xr:uid="{00000000-0005-0000-0000-000009000000}"/>
    <cellStyle name="Comma 11 2 2 3 6 3" xfId="18390" xr:uid="{00000000-0005-0000-0000-000009000000}"/>
    <cellStyle name="Comma 11 2 2 3 6 3 2" xfId="48630" xr:uid="{00000000-0005-0000-0000-000009000000}"/>
    <cellStyle name="Comma 11 2 2 3 6 4" xfId="33510" xr:uid="{00000000-0005-0000-0000-000009000000}"/>
    <cellStyle name="Comma 11 2 2 3 7" xfId="4782" xr:uid="{00000000-0005-0000-0000-000009000000}"/>
    <cellStyle name="Comma 11 2 2 3 7 2" xfId="13854" xr:uid="{00000000-0005-0000-0000-000009000000}"/>
    <cellStyle name="Comma 11 2 2 3 7 2 2" xfId="28974" xr:uid="{00000000-0005-0000-0000-000009000000}"/>
    <cellStyle name="Comma 11 2 2 3 7 2 2 2" xfId="59214" xr:uid="{00000000-0005-0000-0000-000009000000}"/>
    <cellStyle name="Comma 11 2 2 3 7 2 3" xfId="44094" xr:uid="{00000000-0005-0000-0000-000009000000}"/>
    <cellStyle name="Comma 11 2 2 3 7 3" xfId="19902" xr:uid="{00000000-0005-0000-0000-000009000000}"/>
    <cellStyle name="Comma 11 2 2 3 7 3 2" xfId="50142" xr:uid="{00000000-0005-0000-0000-000009000000}"/>
    <cellStyle name="Comma 11 2 2 3 7 4" xfId="35022" xr:uid="{00000000-0005-0000-0000-000009000000}"/>
    <cellStyle name="Comma 11 2 2 3 8" xfId="6294" xr:uid="{00000000-0005-0000-0000-000009000000}"/>
    <cellStyle name="Comma 11 2 2 3 8 2" xfId="21414" xr:uid="{00000000-0005-0000-0000-000009000000}"/>
    <cellStyle name="Comma 11 2 2 3 8 2 2" xfId="51654" xr:uid="{00000000-0005-0000-0000-000009000000}"/>
    <cellStyle name="Comma 11 2 2 3 8 3" xfId="36534" xr:uid="{00000000-0005-0000-0000-000009000000}"/>
    <cellStyle name="Comma 11 2 2 3 9" xfId="7806" xr:uid="{00000000-0005-0000-0000-000009000000}"/>
    <cellStyle name="Comma 11 2 2 3 9 2" xfId="22926" xr:uid="{00000000-0005-0000-0000-000009000000}"/>
    <cellStyle name="Comma 11 2 2 3 9 2 2" xfId="53166" xr:uid="{00000000-0005-0000-0000-000009000000}"/>
    <cellStyle name="Comma 11 2 2 3 9 3" xfId="38046" xr:uid="{00000000-0005-0000-0000-000009000000}"/>
    <cellStyle name="Comma 11 2 2 4" xfId="330" xr:uid="{00000000-0005-0000-0000-000005000000}"/>
    <cellStyle name="Comma 11 2 2 4 10" xfId="30570" xr:uid="{00000000-0005-0000-0000-000005000000}"/>
    <cellStyle name="Comma 11 2 2 4 2" xfId="1086" xr:uid="{00000000-0005-0000-0000-000005000000}"/>
    <cellStyle name="Comma 11 2 2 4 2 2" xfId="2598" xr:uid="{00000000-0005-0000-0000-000005000000}"/>
    <cellStyle name="Comma 11 2 2 4 2 2 2" xfId="11670" xr:uid="{00000000-0005-0000-0000-000005000000}"/>
    <cellStyle name="Comma 11 2 2 4 2 2 2 2" xfId="26790" xr:uid="{00000000-0005-0000-0000-000005000000}"/>
    <cellStyle name="Comma 11 2 2 4 2 2 2 2 2" xfId="57030" xr:uid="{00000000-0005-0000-0000-000005000000}"/>
    <cellStyle name="Comma 11 2 2 4 2 2 2 3" xfId="41910" xr:uid="{00000000-0005-0000-0000-000005000000}"/>
    <cellStyle name="Comma 11 2 2 4 2 2 3" xfId="17718" xr:uid="{00000000-0005-0000-0000-000005000000}"/>
    <cellStyle name="Comma 11 2 2 4 2 2 3 2" xfId="47958" xr:uid="{00000000-0005-0000-0000-000005000000}"/>
    <cellStyle name="Comma 11 2 2 4 2 2 4" xfId="32838" xr:uid="{00000000-0005-0000-0000-000005000000}"/>
    <cellStyle name="Comma 11 2 2 4 2 3" xfId="4110" xr:uid="{00000000-0005-0000-0000-000005000000}"/>
    <cellStyle name="Comma 11 2 2 4 2 3 2" xfId="13182" xr:uid="{00000000-0005-0000-0000-000005000000}"/>
    <cellStyle name="Comma 11 2 2 4 2 3 2 2" xfId="28302" xr:uid="{00000000-0005-0000-0000-000005000000}"/>
    <cellStyle name="Comma 11 2 2 4 2 3 2 2 2" xfId="58542" xr:uid="{00000000-0005-0000-0000-000005000000}"/>
    <cellStyle name="Comma 11 2 2 4 2 3 2 3" xfId="43422" xr:uid="{00000000-0005-0000-0000-000005000000}"/>
    <cellStyle name="Comma 11 2 2 4 2 3 3" xfId="19230" xr:uid="{00000000-0005-0000-0000-000005000000}"/>
    <cellStyle name="Comma 11 2 2 4 2 3 3 2" xfId="49470" xr:uid="{00000000-0005-0000-0000-000005000000}"/>
    <cellStyle name="Comma 11 2 2 4 2 3 4" xfId="34350" xr:uid="{00000000-0005-0000-0000-000005000000}"/>
    <cellStyle name="Comma 11 2 2 4 2 4" xfId="5622" xr:uid="{00000000-0005-0000-0000-000005000000}"/>
    <cellStyle name="Comma 11 2 2 4 2 4 2" xfId="14694" xr:uid="{00000000-0005-0000-0000-000005000000}"/>
    <cellStyle name="Comma 11 2 2 4 2 4 2 2" xfId="29814" xr:uid="{00000000-0005-0000-0000-000005000000}"/>
    <cellStyle name="Comma 11 2 2 4 2 4 2 2 2" xfId="60054" xr:uid="{00000000-0005-0000-0000-000005000000}"/>
    <cellStyle name="Comma 11 2 2 4 2 4 2 3" xfId="44934" xr:uid="{00000000-0005-0000-0000-000005000000}"/>
    <cellStyle name="Comma 11 2 2 4 2 4 3" xfId="20742" xr:uid="{00000000-0005-0000-0000-000005000000}"/>
    <cellStyle name="Comma 11 2 2 4 2 4 3 2" xfId="50982" xr:uid="{00000000-0005-0000-0000-000005000000}"/>
    <cellStyle name="Comma 11 2 2 4 2 4 4" xfId="35862" xr:uid="{00000000-0005-0000-0000-000005000000}"/>
    <cellStyle name="Comma 11 2 2 4 2 5" xfId="7134" xr:uid="{00000000-0005-0000-0000-000005000000}"/>
    <cellStyle name="Comma 11 2 2 4 2 5 2" xfId="22254" xr:uid="{00000000-0005-0000-0000-000005000000}"/>
    <cellStyle name="Comma 11 2 2 4 2 5 2 2" xfId="52494" xr:uid="{00000000-0005-0000-0000-000005000000}"/>
    <cellStyle name="Comma 11 2 2 4 2 5 3" xfId="37374" xr:uid="{00000000-0005-0000-0000-000005000000}"/>
    <cellStyle name="Comma 11 2 2 4 2 6" xfId="8646" xr:uid="{00000000-0005-0000-0000-000005000000}"/>
    <cellStyle name="Comma 11 2 2 4 2 6 2" xfId="23766" xr:uid="{00000000-0005-0000-0000-000005000000}"/>
    <cellStyle name="Comma 11 2 2 4 2 6 2 2" xfId="54006" xr:uid="{00000000-0005-0000-0000-000005000000}"/>
    <cellStyle name="Comma 11 2 2 4 2 6 3" xfId="38886" xr:uid="{00000000-0005-0000-0000-000005000000}"/>
    <cellStyle name="Comma 11 2 2 4 2 7" xfId="10158" xr:uid="{00000000-0005-0000-0000-000005000000}"/>
    <cellStyle name="Comma 11 2 2 4 2 7 2" xfId="25278" xr:uid="{00000000-0005-0000-0000-000005000000}"/>
    <cellStyle name="Comma 11 2 2 4 2 7 2 2" xfId="55518" xr:uid="{00000000-0005-0000-0000-000005000000}"/>
    <cellStyle name="Comma 11 2 2 4 2 7 3" xfId="40398" xr:uid="{00000000-0005-0000-0000-000005000000}"/>
    <cellStyle name="Comma 11 2 2 4 2 8" xfId="16206" xr:uid="{00000000-0005-0000-0000-000005000000}"/>
    <cellStyle name="Comma 11 2 2 4 2 8 2" xfId="46446" xr:uid="{00000000-0005-0000-0000-000005000000}"/>
    <cellStyle name="Comma 11 2 2 4 2 9" xfId="31326" xr:uid="{00000000-0005-0000-0000-000005000000}"/>
    <cellStyle name="Comma 11 2 2 4 3" xfId="1842" xr:uid="{00000000-0005-0000-0000-000005000000}"/>
    <cellStyle name="Comma 11 2 2 4 3 2" xfId="10914" xr:uid="{00000000-0005-0000-0000-000005000000}"/>
    <cellStyle name="Comma 11 2 2 4 3 2 2" xfId="26034" xr:uid="{00000000-0005-0000-0000-000005000000}"/>
    <cellStyle name="Comma 11 2 2 4 3 2 2 2" xfId="56274" xr:uid="{00000000-0005-0000-0000-000005000000}"/>
    <cellStyle name="Comma 11 2 2 4 3 2 3" xfId="41154" xr:uid="{00000000-0005-0000-0000-000005000000}"/>
    <cellStyle name="Comma 11 2 2 4 3 3" xfId="16962" xr:uid="{00000000-0005-0000-0000-000005000000}"/>
    <cellStyle name="Comma 11 2 2 4 3 3 2" xfId="47202" xr:uid="{00000000-0005-0000-0000-000005000000}"/>
    <cellStyle name="Comma 11 2 2 4 3 4" xfId="32082" xr:uid="{00000000-0005-0000-0000-000005000000}"/>
    <cellStyle name="Comma 11 2 2 4 4" xfId="3354" xr:uid="{00000000-0005-0000-0000-000005000000}"/>
    <cellStyle name="Comma 11 2 2 4 4 2" xfId="12426" xr:uid="{00000000-0005-0000-0000-000005000000}"/>
    <cellStyle name="Comma 11 2 2 4 4 2 2" xfId="27546" xr:uid="{00000000-0005-0000-0000-000005000000}"/>
    <cellStyle name="Comma 11 2 2 4 4 2 2 2" xfId="57786" xr:uid="{00000000-0005-0000-0000-000005000000}"/>
    <cellStyle name="Comma 11 2 2 4 4 2 3" xfId="42666" xr:uid="{00000000-0005-0000-0000-000005000000}"/>
    <cellStyle name="Comma 11 2 2 4 4 3" xfId="18474" xr:uid="{00000000-0005-0000-0000-000005000000}"/>
    <cellStyle name="Comma 11 2 2 4 4 3 2" xfId="48714" xr:uid="{00000000-0005-0000-0000-000005000000}"/>
    <cellStyle name="Comma 11 2 2 4 4 4" xfId="33594" xr:uid="{00000000-0005-0000-0000-000005000000}"/>
    <cellStyle name="Comma 11 2 2 4 5" xfId="4866" xr:uid="{00000000-0005-0000-0000-000005000000}"/>
    <cellStyle name="Comma 11 2 2 4 5 2" xfId="13938" xr:uid="{00000000-0005-0000-0000-000005000000}"/>
    <cellStyle name="Comma 11 2 2 4 5 2 2" xfId="29058" xr:uid="{00000000-0005-0000-0000-000005000000}"/>
    <cellStyle name="Comma 11 2 2 4 5 2 2 2" xfId="59298" xr:uid="{00000000-0005-0000-0000-000005000000}"/>
    <cellStyle name="Comma 11 2 2 4 5 2 3" xfId="44178" xr:uid="{00000000-0005-0000-0000-000005000000}"/>
    <cellStyle name="Comma 11 2 2 4 5 3" xfId="19986" xr:uid="{00000000-0005-0000-0000-000005000000}"/>
    <cellStyle name="Comma 11 2 2 4 5 3 2" xfId="50226" xr:uid="{00000000-0005-0000-0000-000005000000}"/>
    <cellStyle name="Comma 11 2 2 4 5 4" xfId="35106" xr:uid="{00000000-0005-0000-0000-000005000000}"/>
    <cellStyle name="Comma 11 2 2 4 6" xfId="6378" xr:uid="{00000000-0005-0000-0000-000005000000}"/>
    <cellStyle name="Comma 11 2 2 4 6 2" xfId="21498" xr:uid="{00000000-0005-0000-0000-000005000000}"/>
    <cellStyle name="Comma 11 2 2 4 6 2 2" xfId="51738" xr:uid="{00000000-0005-0000-0000-000005000000}"/>
    <cellStyle name="Comma 11 2 2 4 6 3" xfId="36618" xr:uid="{00000000-0005-0000-0000-000005000000}"/>
    <cellStyle name="Comma 11 2 2 4 7" xfId="7890" xr:uid="{00000000-0005-0000-0000-000005000000}"/>
    <cellStyle name="Comma 11 2 2 4 7 2" xfId="23010" xr:uid="{00000000-0005-0000-0000-000005000000}"/>
    <cellStyle name="Comma 11 2 2 4 7 2 2" xfId="53250" xr:uid="{00000000-0005-0000-0000-000005000000}"/>
    <cellStyle name="Comma 11 2 2 4 7 3" xfId="38130" xr:uid="{00000000-0005-0000-0000-000005000000}"/>
    <cellStyle name="Comma 11 2 2 4 8" xfId="9402" xr:uid="{00000000-0005-0000-0000-000005000000}"/>
    <cellStyle name="Comma 11 2 2 4 8 2" xfId="24522" xr:uid="{00000000-0005-0000-0000-000005000000}"/>
    <cellStyle name="Comma 11 2 2 4 8 2 2" xfId="54762" xr:uid="{00000000-0005-0000-0000-000005000000}"/>
    <cellStyle name="Comma 11 2 2 4 8 3" xfId="39642" xr:uid="{00000000-0005-0000-0000-000005000000}"/>
    <cellStyle name="Comma 11 2 2 4 9" xfId="15450" xr:uid="{00000000-0005-0000-0000-000005000000}"/>
    <cellStyle name="Comma 11 2 2 4 9 2" xfId="45690" xr:uid="{00000000-0005-0000-0000-000005000000}"/>
    <cellStyle name="Comma 11 2 2 5" xfId="582" xr:uid="{00000000-0005-0000-0000-000015000000}"/>
    <cellStyle name="Comma 11 2 2 5 10" xfId="30822" xr:uid="{00000000-0005-0000-0000-000015000000}"/>
    <cellStyle name="Comma 11 2 2 5 2" xfId="1338" xr:uid="{00000000-0005-0000-0000-000015000000}"/>
    <cellStyle name="Comma 11 2 2 5 2 2" xfId="2850" xr:uid="{00000000-0005-0000-0000-000015000000}"/>
    <cellStyle name="Comma 11 2 2 5 2 2 2" xfId="11922" xr:uid="{00000000-0005-0000-0000-000015000000}"/>
    <cellStyle name="Comma 11 2 2 5 2 2 2 2" xfId="27042" xr:uid="{00000000-0005-0000-0000-000015000000}"/>
    <cellStyle name="Comma 11 2 2 5 2 2 2 2 2" xfId="57282" xr:uid="{00000000-0005-0000-0000-000015000000}"/>
    <cellStyle name="Comma 11 2 2 5 2 2 2 3" xfId="42162" xr:uid="{00000000-0005-0000-0000-000015000000}"/>
    <cellStyle name="Comma 11 2 2 5 2 2 3" xfId="17970" xr:uid="{00000000-0005-0000-0000-000015000000}"/>
    <cellStyle name="Comma 11 2 2 5 2 2 3 2" xfId="48210" xr:uid="{00000000-0005-0000-0000-000015000000}"/>
    <cellStyle name="Comma 11 2 2 5 2 2 4" xfId="33090" xr:uid="{00000000-0005-0000-0000-000015000000}"/>
    <cellStyle name="Comma 11 2 2 5 2 3" xfId="4362" xr:uid="{00000000-0005-0000-0000-000015000000}"/>
    <cellStyle name="Comma 11 2 2 5 2 3 2" xfId="13434" xr:uid="{00000000-0005-0000-0000-000015000000}"/>
    <cellStyle name="Comma 11 2 2 5 2 3 2 2" xfId="28554" xr:uid="{00000000-0005-0000-0000-000015000000}"/>
    <cellStyle name="Comma 11 2 2 5 2 3 2 2 2" xfId="58794" xr:uid="{00000000-0005-0000-0000-000015000000}"/>
    <cellStyle name="Comma 11 2 2 5 2 3 2 3" xfId="43674" xr:uid="{00000000-0005-0000-0000-000015000000}"/>
    <cellStyle name="Comma 11 2 2 5 2 3 3" xfId="19482" xr:uid="{00000000-0005-0000-0000-000015000000}"/>
    <cellStyle name="Comma 11 2 2 5 2 3 3 2" xfId="49722" xr:uid="{00000000-0005-0000-0000-000015000000}"/>
    <cellStyle name="Comma 11 2 2 5 2 3 4" xfId="34602" xr:uid="{00000000-0005-0000-0000-000015000000}"/>
    <cellStyle name="Comma 11 2 2 5 2 4" xfId="5874" xr:uid="{00000000-0005-0000-0000-000015000000}"/>
    <cellStyle name="Comma 11 2 2 5 2 4 2" xfId="14946" xr:uid="{00000000-0005-0000-0000-000015000000}"/>
    <cellStyle name="Comma 11 2 2 5 2 4 2 2" xfId="30066" xr:uid="{00000000-0005-0000-0000-000015000000}"/>
    <cellStyle name="Comma 11 2 2 5 2 4 2 2 2" xfId="60306" xr:uid="{00000000-0005-0000-0000-000015000000}"/>
    <cellStyle name="Comma 11 2 2 5 2 4 2 3" xfId="45186" xr:uid="{00000000-0005-0000-0000-000015000000}"/>
    <cellStyle name="Comma 11 2 2 5 2 4 3" xfId="20994" xr:uid="{00000000-0005-0000-0000-000015000000}"/>
    <cellStyle name="Comma 11 2 2 5 2 4 3 2" xfId="51234" xr:uid="{00000000-0005-0000-0000-000015000000}"/>
    <cellStyle name="Comma 11 2 2 5 2 4 4" xfId="36114" xr:uid="{00000000-0005-0000-0000-000015000000}"/>
    <cellStyle name="Comma 11 2 2 5 2 5" xfId="7386" xr:uid="{00000000-0005-0000-0000-000015000000}"/>
    <cellStyle name="Comma 11 2 2 5 2 5 2" xfId="22506" xr:uid="{00000000-0005-0000-0000-000015000000}"/>
    <cellStyle name="Comma 11 2 2 5 2 5 2 2" xfId="52746" xr:uid="{00000000-0005-0000-0000-000015000000}"/>
    <cellStyle name="Comma 11 2 2 5 2 5 3" xfId="37626" xr:uid="{00000000-0005-0000-0000-000015000000}"/>
    <cellStyle name="Comma 11 2 2 5 2 6" xfId="8898" xr:uid="{00000000-0005-0000-0000-000015000000}"/>
    <cellStyle name="Comma 11 2 2 5 2 6 2" xfId="24018" xr:uid="{00000000-0005-0000-0000-000015000000}"/>
    <cellStyle name="Comma 11 2 2 5 2 6 2 2" xfId="54258" xr:uid="{00000000-0005-0000-0000-000015000000}"/>
    <cellStyle name="Comma 11 2 2 5 2 6 3" xfId="39138" xr:uid="{00000000-0005-0000-0000-000015000000}"/>
    <cellStyle name="Comma 11 2 2 5 2 7" xfId="10410" xr:uid="{00000000-0005-0000-0000-000015000000}"/>
    <cellStyle name="Comma 11 2 2 5 2 7 2" xfId="25530" xr:uid="{00000000-0005-0000-0000-000015000000}"/>
    <cellStyle name="Comma 11 2 2 5 2 7 2 2" xfId="55770" xr:uid="{00000000-0005-0000-0000-000015000000}"/>
    <cellStyle name="Comma 11 2 2 5 2 7 3" xfId="40650" xr:uid="{00000000-0005-0000-0000-000015000000}"/>
    <cellStyle name="Comma 11 2 2 5 2 8" xfId="16458" xr:uid="{00000000-0005-0000-0000-000015000000}"/>
    <cellStyle name="Comma 11 2 2 5 2 8 2" xfId="46698" xr:uid="{00000000-0005-0000-0000-000015000000}"/>
    <cellStyle name="Comma 11 2 2 5 2 9" xfId="31578" xr:uid="{00000000-0005-0000-0000-000015000000}"/>
    <cellStyle name="Comma 11 2 2 5 3" xfId="2094" xr:uid="{00000000-0005-0000-0000-000015000000}"/>
    <cellStyle name="Comma 11 2 2 5 3 2" xfId="11166" xr:uid="{00000000-0005-0000-0000-000015000000}"/>
    <cellStyle name="Comma 11 2 2 5 3 2 2" xfId="26286" xr:uid="{00000000-0005-0000-0000-000015000000}"/>
    <cellStyle name="Comma 11 2 2 5 3 2 2 2" xfId="56526" xr:uid="{00000000-0005-0000-0000-000015000000}"/>
    <cellStyle name="Comma 11 2 2 5 3 2 3" xfId="41406" xr:uid="{00000000-0005-0000-0000-000015000000}"/>
    <cellStyle name="Comma 11 2 2 5 3 3" xfId="17214" xr:uid="{00000000-0005-0000-0000-000015000000}"/>
    <cellStyle name="Comma 11 2 2 5 3 3 2" xfId="47454" xr:uid="{00000000-0005-0000-0000-000015000000}"/>
    <cellStyle name="Comma 11 2 2 5 3 4" xfId="32334" xr:uid="{00000000-0005-0000-0000-000015000000}"/>
    <cellStyle name="Comma 11 2 2 5 4" xfId="3606" xr:uid="{00000000-0005-0000-0000-000015000000}"/>
    <cellStyle name="Comma 11 2 2 5 4 2" xfId="12678" xr:uid="{00000000-0005-0000-0000-000015000000}"/>
    <cellStyle name="Comma 11 2 2 5 4 2 2" xfId="27798" xr:uid="{00000000-0005-0000-0000-000015000000}"/>
    <cellStyle name="Comma 11 2 2 5 4 2 2 2" xfId="58038" xr:uid="{00000000-0005-0000-0000-000015000000}"/>
    <cellStyle name="Comma 11 2 2 5 4 2 3" xfId="42918" xr:uid="{00000000-0005-0000-0000-000015000000}"/>
    <cellStyle name="Comma 11 2 2 5 4 3" xfId="18726" xr:uid="{00000000-0005-0000-0000-000015000000}"/>
    <cellStyle name="Comma 11 2 2 5 4 3 2" xfId="48966" xr:uid="{00000000-0005-0000-0000-000015000000}"/>
    <cellStyle name="Comma 11 2 2 5 4 4" xfId="33846" xr:uid="{00000000-0005-0000-0000-000015000000}"/>
    <cellStyle name="Comma 11 2 2 5 5" xfId="5118" xr:uid="{00000000-0005-0000-0000-000015000000}"/>
    <cellStyle name="Comma 11 2 2 5 5 2" xfId="14190" xr:uid="{00000000-0005-0000-0000-000015000000}"/>
    <cellStyle name="Comma 11 2 2 5 5 2 2" xfId="29310" xr:uid="{00000000-0005-0000-0000-000015000000}"/>
    <cellStyle name="Comma 11 2 2 5 5 2 2 2" xfId="59550" xr:uid="{00000000-0005-0000-0000-000015000000}"/>
    <cellStyle name="Comma 11 2 2 5 5 2 3" xfId="44430" xr:uid="{00000000-0005-0000-0000-000015000000}"/>
    <cellStyle name="Comma 11 2 2 5 5 3" xfId="20238" xr:uid="{00000000-0005-0000-0000-000015000000}"/>
    <cellStyle name="Comma 11 2 2 5 5 3 2" xfId="50478" xr:uid="{00000000-0005-0000-0000-000015000000}"/>
    <cellStyle name="Comma 11 2 2 5 5 4" xfId="35358" xr:uid="{00000000-0005-0000-0000-000015000000}"/>
    <cellStyle name="Comma 11 2 2 5 6" xfId="6630" xr:uid="{00000000-0005-0000-0000-000015000000}"/>
    <cellStyle name="Comma 11 2 2 5 6 2" xfId="21750" xr:uid="{00000000-0005-0000-0000-000015000000}"/>
    <cellStyle name="Comma 11 2 2 5 6 2 2" xfId="51990" xr:uid="{00000000-0005-0000-0000-000015000000}"/>
    <cellStyle name="Comma 11 2 2 5 6 3" xfId="36870" xr:uid="{00000000-0005-0000-0000-000015000000}"/>
    <cellStyle name="Comma 11 2 2 5 7" xfId="8142" xr:uid="{00000000-0005-0000-0000-000015000000}"/>
    <cellStyle name="Comma 11 2 2 5 7 2" xfId="23262" xr:uid="{00000000-0005-0000-0000-000015000000}"/>
    <cellStyle name="Comma 11 2 2 5 7 2 2" xfId="53502" xr:uid="{00000000-0005-0000-0000-000015000000}"/>
    <cellStyle name="Comma 11 2 2 5 7 3" xfId="38382" xr:uid="{00000000-0005-0000-0000-000015000000}"/>
    <cellStyle name="Comma 11 2 2 5 8" xfId="9654" xr:uid="{00000000-0005-0000-0000-000015000000}"/>
    <cellStyle name="Comma 11 2 2 5 8 2" xfId="24774" xr:uid="{00000000-0005-0000-0000-000015000000}"/>
    <cellStyle name="Comma 11 2 2 5 8 2 2" xfId="55014" xr:uid="{00000000-0005-0000-0000-000015000000}"/>
    <cellStyle name="Comma 11 2 2 5 8 3" xfId="39894" xr:uid="{00000000-0005-0000-0000-000015000000}"/>
    <cellStyle name="Comma 11 2 2 5 9" xfId="15702" xr:uid="{00000000-0005-0000-0000-000015000000}"/>
    <cellStyle name="Comma 11 2 2 5 9 2" xfId="45942" xr:uid="{00000000-0005-0000-0000-000015000000}"/>
    <cellStyle name="Comma 11 2 2 6" xfId="834" xr:uid="{00000000-0005-0000-0000-000005000000}"/>
    <cellStyle name="Comma 11 2 2 6 2" xfId="2346" xr:uid="{00000000-0005-0000-0000-000005000000}"/>
    <cellStyle name="Comma 11 2 2 6 2 2" xfId="11418" xr:uid="{00000000-0005-0000-0000-000005000000}"/>
    <cellStyle name="Comma 11 2 2 6 2 2 2" xfId="26538" xr:uid="{00000000-0005-0000-0000-000005000000}"/>
    <cellStyle name="Comma 11 2 2 6 2 2 2 2" xfId="56778" xr:uid="{00000000-0005-0000-0000-000005000000}"/>
    <cellStyle name="Comma 11 2 2 6 2 2 3" xfId="41658" xr:uid="{00000000-0005-0000-0000-000005000000}"/>
    <cellStyle name="Comma 11 2 2 6 2 3" xfId="17466" xr:uid="{00000000-0005-0000-0000-000005000000}"/>
    <cellStyle name="Comma 11 2 2 6 2 3 2" xfId="47706" xr:uid="{00000000-0005-0000-0000-000005000000}"/>
    <cellStyle name="Comma 11 2 2 6 2 4" xfId="32586" xr:uid="{00000000-0005-0000-0000-000005000000}"/>
    <cellStyle name="Comma 11 2 2 6 3" xfId="3858" xr:uid="{00000000-0005-0000-0000-000005000000}"/>
    <cellStyle name="Comma 11 2 2 6 3 2" xfId="12930" xr:uid="{00000000-0005-0000-0000-000005000000}"/>
    <cellStyle name="Comma 11 2 2 6 3 2 2" xfId="28050" xr:uid="{00000000-0005-0000-0000-000005000000}"/>
    <cellStyle name="Comma 11 2 2 6 3 2 2 2" xfId="58290" xr:uid="{00000000-0005-0000-0000-000005000000}"/>
    <cellStyle name="Comma 11 2 2 6 3 2 3" xfId="43170" xr:uid="{00000000-0005-0000-0000-000005000000}"/>
    <cellStyle name="Comma 11 2 2 6 3 3" xfId="18978" xr:uid="{00000000-0005-0000-0000-000005000000}"/>
    <cellStyle name="Comma 11 2 2 6 3 3 2" xfId="49218" xr:uid="{00000000-0005-0000-0000-000005000000}"/>
    <cellStyle name="Comma 11 2 2 6 3 4" xfId="34098" xr:uid="{00000000-0005-0000-0000-000005000000}"/>
    <cellStyle name="Comma 11 2 2 6 4" xfId="5370" xr:uid="{00000000-0005-0000-0000-000005000000}"/>
    <cellStyle name="Comma 11 2 2 6 4 2" xfId="14442" xr:uid="{00000000-0005-0000-0000-000005000000}"/>
    <cellStyle name="Comma 11 2 2 6 4 2 2" xfId="29562" xr:uid="{00000000-0005-0000-0000-000005000000}"/>
    <cellStyle name="Comma 11 2 2 6 4 2 2 2" xfId="59802" xr:uid="{00000000-0005-0000-0000-000005000000}"/>
    <cellStyle name="Comma 11 2 2 6 4 2 3" xfId="44682" xr:uid="{00000000-0005-0000-0000-000005000000}"/>
    <cellStyle name="Comma 11 2 2 6 4 3" xfId="20490" xr:uid="{00000000-0005-0000-0000-000005000000}"/>
    <cellStyle name="Comma 11 2 2 6 4 3 2" xfId="50730" xr:uid="{00000000-0005-0000-0000-000005000000}"/>
    <cellStyle name="Comma 11 2 2 6 4 4" xfId="35610" xr:uid="{00000000-0005-0000-0000-000005000000}"/>
    <cellStyle name="Comma 11 2 2 6 5" xfId="6882" xr:uid="{00000000-0005-0000-0000-000005000000}"/>
    <cellStyle name="Comma 11 2 2 6 5 2" xfId="22002" xr:uid="{00000000-0005-0000-0000-000005000000}"/>
    <cellStyle name="Comma 11 2 2 6 5 2 2" xfId="52242" xr:uid="{00000000-0005-0000-0000-000005000000}"/>
    <cellStyle name="Comma 11 2 2 6 5 3" xfId="37122" xr:uid="{00000000-0005-0000-0000-000005000000}"/>
    <cellStyle name="Comma 11 2 2 6 6" xfId="8394" xr:uid="{00000000-0005-0000-0000-000005000000}"/>
    <cellStyle name="Comma 11 2 2 6 6 2" xfId="23514" xr:uid="{00000000-0005-0000-0000-000005000000}"/>
    <cellStyle name="Comma 11 2 2 6 6 2 2" xfId="53754" xr:uid="{00000000-0005-0000-0000-000005000000}"/>
    <cellStyle name="Comma 11 2 2 6 6 3" xfId="38634" xr:uid="{00000000-0005-0000-0000-000005000000}"/>
    <cellStyle name="Comma 11 2 2 6 7" xfId="9906" xr:uid="{00000000-0005-0000-0000-000005000000}"/>
    <cellStyle name="Comma 11 2 2 6 7 2" xfId="25026" xr:uid="{00000000-0005-0000-0000-000005000000}"/>
    <cellStyle name="Comma 11 2 2 6 7 2 2" xfId="55266" xr:uid="{00000000-0005-0000-0000-000005000000}"/>
    <cellStyle name="Comma 11 2 2 6 7 3" xfId="40146" xr:uid="{00000000-0005-0000-0000-000005000000}"/>
    <cellStyle name="Comma 11 2 2 6 8" xfId="15954" xr:uid="{00000000-0005-0000-0000-000005000000}"/>
    <cellStyle name="Comma 11 2 2 6 8 2" xfId="46194" xr:uid="{00000000-0005-0000-0000-000005000000}"/>
    <cellStyle name="Comma 11 2 2 6 9" xfId="31074" xr:uid="{00000000-0005-0000-0000-000005000000}"/>
    <cellStyle name="Comma 11 2 2 7" xfId="1590" xr:uid="{00000000-0005-0000-0000-000005000000}"/>
    <cellStyle name="Comma 11 2 2 7 2" xfId="10662" xr:uid="{00000000-0005-0000-0000-000005000000}"/>
    <cellStyle name="Comma 11 2 2 7 2 2" xfId="25782" xr:uid="{00000000-0005-0000-0000-000005000000}"/>
    <cellStyle name="Comma 11 2 2 7 2 2 2" xfId="56022" xr:uid="{00000000-0005-0000-0000-000005000000}"/>
    <cellStyle name="Comma 11 2 2 7 2 3" xfId="40902" xr:uid="{00000000-0005-0000-0000-000005000000}"/>
    <cellStyle name="Comma 11 2 2 7 3" xfId="16710" xr:uid="{00000000-0005-0000-0000-000005000000}"/>
    <cellStyle name="Comma 11 2 2 7 3 2" xfId="46950" xr:uid="{00000000-0005-0000-0000-000005000000}"/>
    <cellStyle name="Comma 11 2 2 7 4" xfId="31830" xr:uid="{00000000-0005-0000-0000-000005000000}"/>
    <cellStyle name="Comma 11 2 2 8" xfId="3102" xr:uid="{00000000-0005-0000-0000-000005000000}"/>
    <cellStyle name="Comma 11 2 2 8 2" xfId="12174" xr:uid="{00000000-0005-0000-0000-000005000000}"/>
    <cellStyle name="Comma 11 2 2 8 2 2" xfId="27294" xr:uid="{00000000-0005-0000-0000-000005000000}"/>
    <cellStyle name="Comma 11 2 2 8 2 2 2" xfId="57534" xr:uid="{00000000-0005-0000-0000-000005000000}"/>
    <cellStyle name="Comma 11 2 2 8 2 3" xfId="42414" xr:uid="{00000000-0005-0000-0000-000005000000}"/>
    <cellStyle name="Comma 11 2 2 8 3" xfId="18222" xr:uid="{00000000-0005-0000-0000-000005000000}"/>
    <cellStyle name="Comma 11 2 2 8 3 2" xfId="48462" xr:uid="{00000000-0005-0000-0000-000005000000}"/>
    <cellStyle name="Comma 11 2 2 8 4" xfId="33342" xr:uid="{00000000-0005-0000-0000-000005000000}"/>
    <cellStyle name="Comma 11 2 2 9" xfId="4614" xr:uid="{00000000-0005-0000-0000-000005000000}"/>
    <cellStyle name="Comma 11 2 2 9 2" xfId="13686" xr:uid="{00000000-0005-0000-0000-000005000000}"/>
    <cellStyle name="Comma 11 2 2 9 2 2" xfId="28806" xr:uid="{00000000-0005-0000-0000-000005000000}"/>
    <cellStyle name="Comma 11 2 2 9 2 2 2" xfId="59046" xr:uid="{00000000-0005-0000-0000-000005000000}"/>
    <cellStyle name="Comma 11 2 2 9 2 3" xfId="43926" xr:uid="{00000000-0005-0000-0000-000005000000}"/>
    <cellStyle name="Comma 11 2 2 9 3" xfId="19734" xr:uid="{00000000-0005-0000-0000-000005000000}"/>
    <cellStyle name="Comma 11 2 2 9 3 2" xfId="49974" xr:uid="{00000000-0005-0000-0000-000005000000}"/>
    <cellStyle name="Comma 11 2 2 9 4" xfId="34854" xr:uid="{00000000-0005-0000-0000-000005000000}"/>
    <cellStyle name="Comma 11 2 3" xfId="120" xr:uid="{00000000-0005-0000-0000-000008000000}"/>
    <cellStyle name="Comma 11 2 3 10" xfId="9192" xr:uid="{00000000-0005-0000-0000-000008000000}"/>
    <cellStyle name="Comma 11 2 3 10 2" xfId="24312" xr:uid="{00000000-0005-0000-0000-000008000000}"/>
    <cellStyle name="Comma 11 2 3 10 2 2" xfId="54552" xr:uid="{00000000-0005-0000-0000-000008000000}"/>
    <cellStyle name="Comma 11 2 3 10 3" xfId="39432" xr:uid="{00000000-0005-0000-0000-000008000000}"/>
    <cellStyle name="Comma 11 2 3 11" xfId="15240" xr:uid="{00000000-0005-0000-0000-000008000000}"/>
    <cellStyle name="Comma 11 2 3 11 2" xfId="45480" xr:uid="{00000000-0005-0000-0000-000008000000}"/>
    <cellStyle name="Comma 11 2 3 12" xfId="30360" xr:uid="{00000000-0005-0000-0000-000008000000}"/>
    <cellStyle name="Comma 11 2 3 2" xfId="372" xr:uid="{00000000-0005-0000-0000-000008000000}"/>
    <cellStyle name="Comma 11 2 3 2 10" xfId="30612" xr:uid="{00000000-0005-0000-0000-000008000000}"/>
    <cellStyle name="Comma 11 2 3 2 2" xfId="1128" xr:uid="{00000000-0005-0000-0000-000008000000}"/>
    <cellStyle name="Comma 11 2 3 2 2 2" xfId="2640" xr:uid="{00000000-0005-0000-0000-000008000000}"/>
    <cellStyle name="Comma 11 2 3 2 2 2 2" xfId="11712" xr:uid="{00000000-0005-0000-0000-000008000000}"/>
    <cellStyle name="Comma 11 2 3 2 2 2 2 2" xfId="26832" xr:uid="{00000000-0005-0000-0000-000008000000}"/>
    <cellStyle name="Comma 11 2 3 2 2 2 2 2 2" xfId="57072" xr:uid="{00000000-0005-0000-0000-000008000000}"/>
    <cellStyle name="Comma 11 2 3 2 2 2 2 3" xfId="41952" xr:uid="{00000000-0005-0000-0000-000008000000}"/>
    <cellStyle name="Comma 11 2 3 2 2 2 3" xfId="17760" xr:uid="{00000000-0005-0000-0000-000008000000}"/>
    <cellStyle name="Comma 11 2 3 2 2 2 3 2" xfId="48000" xr:uid="{00000000-0005-0000-0000-000008000000}"/>
    <cellStyle name="Comma 11 2 3 2 2 2 4" xfId="32880" xr:uid="{00000000-0005-0000-0000-000008000000}"/>
    <cellStyle name="Comma 11 2 3 2 2 3" xfId="4152" xr:uid="{00000000-0005-0000-0000-000008000000}"/>
    <cellStyle name="Comma 11 2 3 2 2 3 2" xfId="13224" xr:uid="{00000000-0005-0000-0000-000008000000}"/>
    <cellStyle name="Comma 11 2 3 2 2 3 2 2" xfId="28344" xr:uid="{00000000-0005-0000-0000-000008000000}"/>
    <cellStyle name="Comma 11 2 3 2 2 3 2 2 2" xfId="58584" xr:uid="{00000000-0005-0000-0000-000008000000}"/>
    <cellStyle name="Comma 11 2 3 2 2 3 2 3" xfId="43464" xr:uid="{00000000-0005-0000-0000-000008000000}"/>
    <cellStyle name="Comma 11 2 3 2 2 3 3" xfId="19272" xr:uid="{00000000-0005-0000-0000-000008000000}"/>
    <cellStyle name="Comma 11 2 3 2 2 3 3 2" xfId="49512" xr:uid="{00000000-0005-0000-0000-000008000000}"/>
    <cellStyle name="Comma 11 2 3 2 2 3 4" xfId="34392" xr:uid="{00000000-0005-0000-0000-000008000000}"/>
    <cellStyle name="Comma 11 2 3 2 2 4" xfId="5664" xr:uid="{00000000-0005-0000-0000-000008000000}"/>
    <cellStyle name="Comma 11 2 3 2 2 4 2" xfId="14736" xr:uid="{00000000-0005-0000-0000-000008000000}"/>
    <cellStyle name="Comma 11 2 3 2 2 4 2 2" xfId="29856" xr:uid="{00000000-0005-0000-0000-000008000000}"/>
    <cellStyle name="Comma 11 2 3 2 2 4 2 2 2" xfId="60096" xr:uid="{00000000-0005-0000-0000-000008000000}"/>
    <cellStyle name="Comma 11 2 3 2 2 4 2 3" xfId="44976" xr:uid="{00000000-0005-0000-0000-000008000000}"/>
    <cellStyle name="Comma 11 2 3 2 2 4 3" xfId="20784" xr:uid="{00000000-0005-0000-0000-000008000000}"/>
    <cellStyle name="Comma 11 2 3 2 2 4 3 2" xfId="51024" xr:uid="{00000000-0005-0000-0000-000008000000}"/>
    <cellStyle name="Comma 11 2 3 2 2 4 4" xfId="35904" xr:uid="{00000000-0005-0000-0000-000008000000}"/>
    <cellStyle name="Comma 11 2 3 2 2 5" xfId="7176" xr:uid="{00000000-0005-0000-0000-000008000000}"/>
    <cellStyle name="Comma 11 2 3 2 2 5 2" xfId="22296" xr:uid="{00000000-0005-0000-0000-000008000000}"/>
    <cellStyle name="Comma 11 2 3 2 2 5 2 2" xfId="52536" xr:uid="{00000000-0005-0000-0000-000008000000}"/>
    <cellStyle name="Comma 11 2 3 2 2 5 3" xfId="37416" xr:uid="{00000000-0005-0000-0000-000008000000}"/>
    <cellStyle name="Comma 11 2 3 2 2 6" xfId="8688" xr:uid="{00000000-0005-0000-0000-000008000000}"/>
    <cellStyle name="Comma 11 2 3 2 2 6 2" xfId="23808" xr:uid="{00000000-0005-0000-0000-000008000000}"/>
    <cellStyle name="Comma 11 2 3 2 2 6 2 2" xfId="54048" xr:uid="{00000000-0005-0000-0000-000008000000}"/>
    <cellStyle name="Comma 11 2 3 2 2 6 3" xfId="38928" xr:uid="{00000000-0005-0000-0000-000008000000}"/>
    <cellStyle name="Comma 11 2 3 2 2 7" xfId="10200" xr:uid="{00000000-0005-0000-0000-000008000000}"/>
    <cellStyle name="Comma 11 2 3 2 2 7 2" xfId="25320" xr:uid="{00000000-0005-0000-0000-000008000000}"/>
    <cellStyle name="Comma 11 2 3 2 2 7 2 2" xfId="55560" xr:uid="{00000000-0005-0000-0000-000008000000}"/>
    <cellStyle name="Comma 11 2 3 2 2 7 3" xfId="40440" xr:uid="{00000000-0005-0000-0000-000008000000}"/>
    <cellStyle name="Comma 11 2 3 2 2 8" xfId="16248" xr:uid="{00000000-0005-0000-0000-000008000000}"/>
    <cellStyle name="Comma 11 2 3 2 2 8 2" xfId="46488" xr:uid="{00000000-0005-0000-0000-000008000000}"/>
    <cellStyle name="Comma 11 2 3 2 2 9" xfId="31368" xr:uid="{00000000-0005-0000-0000-000008000000}"/>
    <cellStyle name="Comma 11 2 3 2 3" xfId="1884" xr:uid="{00000000-0005-0000-0000-000008000000}"/>
    <cellStyle name="Comma 11 2 3 2 3 2" xfId="10956" xr:uid="{00000000-0005-0000-0000-000008000000}"/>
    <cellStyle name="Comma 11 2 3 2 3 2 2" xfId="26076" xr:uid="{00000000-0005-0000-0000-000008000000}"/>
    <cellStyle name="Comma 11 2 3 2 3 2 2 2" xfId="56316" xr:uid="{00000000-0005-0000-0000-000008000000}"/>
    <cellStyle name="Comma 11 2 3 2 3 2 3" xfId="41196" xr:uid="{00000000-0005-0000-0000-000008000000}"/>
    <cellStyle name="Comma 11 2 3 2 3 3" xfId="17004" xr:uid="{00000000-0005-0000-0000-000008000000}"/>
    <cellStyle name="Comma 11 2 3 2 3 3 2" xfId="47244" xr:uid="{00000000-0005-0000-0000-000008000000}"/>
    <cellStyle name="Comma 11 2 3 2 3 4" xfId="32124" xr:uid="{00000000-0005-0000-0000-000008000000}"/>
    <cellStyle name="Comma 11 2 3 2 4" xfId="3396" xr:uid="{00000000-0005-0000-0000-000008000000}"/>
    <cellStyle name="Comma 11 2 3 2 4 2" xfId="12468" xr:uid="{00000000-0005-0000-0000-000008000000}"/>
    <cellStyle name="Comma 11 2 3 2 4 2 2" xfId="27588" xr:uid="{00000000-0005-0000-0000-000008000000}"/>
    <cellStyle name="Comma 11 2 3 2 4 2 2 2" xfId="57828" xr:uid="{00000000-0005-0000-0000-000008000000}"/>
    <cellStyle name="Comma 11 2 3 2 4 2 3" xfId="42708" xr:uid="{00000000-0005-0000-0000-000008000000}"/>
    <cellStyle name="Comma 11 2 3 2 4 3" xfId="18516" xr:uid="{00000000-0005-0000-0000-000008000000}"/>
    <cellStyle name="Comma 11 2 3 2 4 3 2" xfId="48756" xr:uid="{00000000-0005-0000-0000-000008000000}"/>
    <cellStyle name="Comma 11 2 3 2 4 4" xfId="33636" xr:uid="{00000000-0005-0000-0000-000008000000}"/>
    <cellStyle name="Comma 11 2 3 2 5" xfId="4908" xr:uid="{00000000-0005-0000-0000-000008000000}"/>
    <cellStyle name="Comma 11 2 3 2 5 2" xfId="13980" xr:uid="{00000000-0005-0000-0000-000008000000}"/>
    <cellStyle name="Comma 11 2 3 2 5 2 2" xfId="29100" xr:uid="{00000000-0005-0000-0000-000008000000}"/>
    <cellStyle name="Comma 11 2 3 2 5 2 2 2" xfId="59340" xr:uid="{00000000-0005-0000-0000-000008000000}"/>
    <cellStyle name="Comma 11 2 3 2 5 2 3" xfId="44220" xr:uid="{00000000-0005-0000-0000-000008000000}"/>
    <cellStyle name="Comma 11 2 3 2 5 3" xfId="20028" xr:uid="{00000000-0005-0000-0000-000008000000}"/>
    <cellStyle name="Comma 11 2 3 2 5 3 2" xfId="50268" xr:uid="{00000000-0005-0000-0000-000008000000}"/>
    <cellStyle name="Comma 11 2 3 2 5 4" xfId="35148" xr:uid="{00000000-0005-0000-0000-000008000000}"/>
    <cellStyle name="Comma 11 2 3 2 6" xfId="6420" xr:uid="{00000000-0005-0000-0000-000008000000}"/>
    <cellStyle name="Comma 11 2 3 2 6 2" xfId="21540" xr:uid="{00000000-0005-0000-0000-000008000000}"/>
    <cellStyle name="Comma 11 2 3 2 6 2 2" xfId="51780" xr:uid="{00000000-0005-0000-0000-000008000000}"/>
    <cellStyle name="Comma 11 2 3 2 6 3" xfId="36660" xr:uid="{00000000-0005-0000-0000-000008000000}"/>
    <cellStyle name="Comma 11 2 3 2 7" xfId="7932" xr:uid="{00000000-0005-0000-0000-000008000000}"/>
    <cellStyle name="Comma 11 2 3 2 7 2" xfId="23052" xr:uid="{00000000-0005-0000-0000-000008000000}"/>
    <cellStyle name="Comma 11 2 3 2 7 2 2" xfId="53292" xr:uid="{00000000-0005-0000-0000-000008000000}"/>
    <cellStyle name="Comma 11 2 3 2 7 3" xfId="38172" xr:uid="{00000000-0005-0000-0000-000008000000}"/>
    <cellStyle name="Comma 11 2 3 2 8" xfId="9444" xr:uid="{00000000-0005-0000-0000-000008000000}"/>
    <cellStyle name="Comma 11 2 3 2 8 2" xfId="24564" xr:uid="{00000000-0005-0000-0000-000008000000}"/>
    <cellStyle name="Comma 11 2 3 2 8 2 2" xfId="54804" xr:uid="{00000000-0005-0000-0000-000008000000}"/>
    <cellStyle name="Comma 11 2 3 2 8 3" xfId="39684" xr:uid="{00000000-0005-0000-0000-000008000000}"/>
    <cellStyle name="Comma 11 2 3 2 9" xfId="15492" xr:uid="{00000000-0005-0000-0000-000008000000}"/>
    <cellStyle name="Comma 11 2 3 2 9 2" xfId="45732" xr:uid="{00000000-0005-0000-0000-000008000000}"/>
    <cellStyle name="Comma 11 2 3 3" xfId="624" xr:uid="{00000000-0005-0000-0000-000018000000}"/>
    <cellStyle name="Comma 11 2 3 3 10" xfId="30864" xr:uid="{00000000-0005-0000-0000-000018000000}"/>
    <cellStyle name="Comma 11 2 3 3 2" xfId="1380" xr:uid="{00000000-0005-0000-0000-000018000000}"/>
    <cellStyle name="Comma 11 2 3 3 2 2" xfId="2892" xr:uid="{00000000-0005-0000-0000-000018000000}"/>
    <cellStyle name="Comma 11 2 3 3 2 2 2" xfId="11964" xr:uid="{00000000-0005-0000-0000-000018000000}"/>
    <cellStyle name="Comma 11 2 3 3 2 2 2 2" xfId="27084" xr:uid="{00000000-0005-0000-0000-000018000000}"/>
    <cellStyle name="Comma 11 2 3 3 2 2 2 2 2" xfId="57324" xr:uid="{00000000-0005-0000-0000-000018000000}"/>
    <cellStyle name="Comma 11 2 3 3 2 2 2 3" xfId="42204" xr:uid="{00000000-0005-0000-0000-000018000000}"/>
    <cellStyle name="Comma 11 2 3 3 2 2 3" xfId="18012" xr:uid="{00000000-0005-0000-0000-000018000000}"/>
    <cellStyle name="Comma 11 2 3 3 2 2 3 2" xfId="48252" xr:uid="{00000000-0005-0000-0000-000018000000}"/>
    <cellStyle name="Comma 11 2 3 3 2 2 4" xfId="33132" xr:uid="{00000000-0005-0000-0000-000018000000}"/>
    <cellStyle name="Comma 11 2 3 3 2 3" xfId="4404" xr:uid="{00000000-0005-0000-0000-000018000000}"/>
    <cellStyle name="Comma 11 2 3 3 2 3 2" xfId="13476" xr:uid="{00000000-0005-0000-0000-000018000000}"/>
    <cellStyle name="Comma 11 2 3 3 2 3 2 2" xfId="28596" xr:uid="{00000000-0005-0000-0000-000018000000}"/>
    <cellStyle name="Comma 11 2 3 3 2 3 2 2 2" xfId="58836" xr:uid="{00000000-0005-0000-0000-000018000000}"/>
    <cellStyle name="Comma 11 2 3 3 2 3 2 3" xfId="43716" xr:uid="{00000000-0005-0000-0000-000018000000}"/>
    <cellStyle name="Comma 11 2 3 3 2 3 3" xfId="19524" xr:uid="{00000000-0005-0000-0000-000018000000}"/>
    <cellStyle name="Comma 11 2 3 3 2 3 3 2" xfId="49764" xr:uid="{00000000-0005-0000-0000-000018000000}"/>
    <cellStyle name="Comma 11 2 3 3 2 3 4" xfId="34644" xr:uid="{00000000-0005-0000-0000-000018000000}"/>
    <cellStyle name="Comma 11 2 3 3 2 4" xfId="5916" xr:uid="{00000000-0005-0000-0000-000018000000}"/>
    <cellStyle name="Comma 11 2 3 3 2 4 2" xfId="14988" xr:uid="{00000000-0005-0000-0000-000018000000}"/>
    <cellStyle name="Comma 11 2 3 3 2 4 2 2" xfId="30108" xr:uid="{00000000-0005-0000-0000-000018000000}"/>
    <cellStyle name="Comma 11 2 3 3 2 4 2 2 2" xfId="60348" xr:uid="{00000000-0005-0000-0000-000018000000}"/>
    <cellStyle name="Comma 11 2 3 3 2 4 2 3" xfId="45228" xr:uid="{00000000-0005-0000-0000-000018000000}"/>
    <cellStyle name="Comma 11 2 3 3 2 4 3" xfId="21036" xr:uid="{00000000-0005-0000-0000-000018000000}"/>
    <cellStyle name="Comma 11 2 3 3 2 4 3 2" xfId="51276" xr:uid="{00000000-0005-0000-0000-000018000000}"/>
    <cellStyle name="Comma 11 2 3 3 2 4 4" xfId="36156" xr:uid="{00000000-0005-0000-0000-000018000000}"/>
    <cellStyle name="Comma 11 2 3 3 2 5" xfId="7428" xr:uid="{00000000-0005-0000-0000-000018000000}"/>
    <cellStyle name="Comma 11 2 3 3 2 5 2" xfId="22548" xr:uid="{00000000-0005-0000-0000-000018000000}"/>
    <cellStyle name="Comma 11 2 3 3 2 5 2 2" xfId="52788" xr:uid="{00000000-0005-0000-0000-000018000000}"/>
    <cellStyle name="Comma 11 2 3 3 2 5 3" xfId="37668" xr:uid="{00000000-0005-0000-0000-000018000000}"/>
    <cellStyle name="Comma 11 2 3 3 2 6" xfId="8940" xr:uid="{00000000-0005-0000-0000-000018000000}"/>
    <cellStyle name="Comma 11 2 3 3 2 6 2" xfId="24060" xr:uid="{00000000-0005-0000-0000-000018000000}"/>
    <cellStyle name="Comma 11 2 3 3 2 6 2 2" xfId="54300" xr:uid="{00000000-0005-0000-0000-000018000000}"/>
    <cellStyle name="Comma 11 2 3 3 2 6 3" xfId="39180" xr:uid="{00000000-0005-0000-0000-000018000000}"/>
    <cellStyle name="Comma 11 2 3 3 2 7" xfId="10452" xr:uid="{00000000-0005-0000-0000-000018000000}"/>
    <cellStyle name="Comma 11 2 3 3 2 7 2" xfId="25572" xr:uid="{00000000-0005-0000-0000-000018000000}"/>
    <cellStyle name="Comma 11 2 3 3 2 7 2 2" xfId="55812" xr:uid="{00000000-0005-0000-0000-000018000000}"/>
    <cellStyle name="Comma 11 2 3 3 2 7 3" xfId="40692" xr:uid="{00000000-0005-0000-0000-000018000000}"/>
    <cellStyle name="Comma 11 2 3 3 2 8" xfId="16500" xr:uid="{00000000-0005-0000-0000-000018000000}"/>
    <cellStyle name="Comma 11 2 3 3 2 8 2" xfId="46740" xr:uid="{00000000-0005-0000-0000-000018000000}"/>
    <cellStyle name="Comma 11 2 3 3 2 9" xfId="31620" xr:uid="{00000000-0005-0000-0000-000018000000}"/>
    <cellStyle name="Comma 11 2 3 3 3" xfId="2136" xr:uid="{00000000-0005-0000-0000-000018000000}"/>
    <cellStyle name="Comma 11 2 3 3 3 2" xfId="11208" xr:uid="{00000000-0005-0000-0000-000018000000}"/>
    <cellStyle name="Comma 11 2 3 3 3 2 2" xfId="26328" xr:uid="{00000000-0005-0000-0000-000018000000}"/>
    <cellStyle name="Comma 11 2 3 3 3 2 2 2" xfId="56568" xr:uid="{00000000-0005-0000-0000-000018000000}"/>
    <cellStyle name="Comma 11 2 3 3 3 2 3" xfId="41448" xr:uid="{00000000-0005-0000-0000-000018000000}"/>
    <cellStyle name="Comma 11 2 3 3 3 3" xfId="17256" xr:uid="{00000000-0005-0000-0000-000018000000}"/>
    <cellStyle name="Comma 11 2 3 3 3 3 2" xfId="47496" xr:uid="{00000000-0005-0000-0000-000018000000}"/>
    <cellStyle name="Comma 11 2 3 3 3 4" xfId="32376" xr:uid="{00000000-0005-0000-0000-000018000000}"/>
    <cellStyle name="Comma 11 2 3 3 4" xfId="3648" xr:uid="{00000000-0005-0000-0000-000018000000}"/>
    <cellStyle name="Comma 11 2 3 3 4 2" xfId="12720" xr:uid="{00000000-0005-0000-0000-000018000000}"/>
    <cellStyle name="Comma 11 2 3 3 4 2 2" xfId="27840" xr:uid="{00000000-0005-0000-0000-000018000000}"/>
    <cellStyle name="Comma 11 2 3 3 4 2 2 2" xfId="58080" xr:uid="{00000000-0005-0000-0000-000018000000}"/>
    <cellStyle name="Comma 11 2 3 3 4 2 3" xfId="42960" xr:uid="{00000000-0005-0000-0000-000018000000}"/>
    <cellStyle name="Comma 11 2 3 3 4 3" xfId="18768" xr:uid="{00000000-0005-0000-0000-000018000000}"/>
    <cellStyle name="Comma 11 2 3 3 4 3 2" xfId="49008" xr:uid="{00000000-0005-0000-0000-000018000000}"/>
    <cellStyle name="Comma 11 2 3 3 4 4" xfId="33888" xr:uid="{00000000-0005-0000-0000-000018000000}"/>
    <cellStyle name="Comma 11 2 3 3 5" xfId="5160" xr:uid="{00000000-0005-0000-0000-000018000000}"/>
    <cellStyle name="Comma 11 2 3 3 5 2" xfId="14232" xr:uid="{00000000-0005-0000-0000-000018000000}"/>
    <cellStyle name="Comma 11 2 3 3 5 2 2" xfId="29352" xr:uid="{00000000-0005-0000-0000-000018000000}"/>
    <cellStyle name="Comma 11 2 3 3 5 2 2 2" xfId="59592" xr:uid="{00000000-0005-0000-0000-000018000000}"/>
    <cellStyle name="Comma 11 2 3 3 5 2 3" xfId="44472" xr:uid="{00000000-0005-0000-0000-000018000000}"/>
    <cellStyle name="Comma 11 2 3 3 5 3" xfId="20280" xr:uid="{00000000-0005-0000-0000-000018000000}"/>
    <cellStyle name="Comma 11 2 3 3 5 3 2" xfId="50520" xr:uid="{00000000-0005-0000-0000-000018000000}"/>
    <cellStyle name="Comma 11 2 3 3 5 4" xfId="35400" xr:uid="{00000000-0005-0000-0000-000018000000}"/>
    <cellStyle name="Comma 11 2 3 3 6" xfId="6672" xr:uid="{00000000-0005-0000-0000-000018000000}"/>
    <cellStyle name="Comma 11 2 3 3 6 2" xfId="21792" xr:uid="{00000000-0005-0000-0000-000018000000}"/>
    <cellStyle name="Comma 11 2 3 3 6 2 2" xfId="52032" xr:uid="{00000000-0005-0000-0000-000018000000}"/>
    <cellStyle name="Comma 11 2 3 3 6 3" xfId="36912" xr:uid="{00000000-0005-0000-0000-000018000000}"/>
    <cellStyle name="Comma 11 2 3 3 7" xfId="8184" xr:uid="{00000000-0005-0000-0000-000018000000}"/>
    <cellStyle name="Comma 11 2 3 3 7 2" xfId="23304" xr:uid="{00000000-0005-0000-0000-000018000000}"/>
    <cellStyle name="Comma 11 2 3 3 7 2 2" xfId="53544" xr:uid="{00000000-0005-0000-0000-000018000000}"/>
    <cellStyle name="Comma 11 2 3 3 7 3" xfId="38424" xr:uid="{00000000-0005-0000-0000-000018000000}"/>
    <cellStyle name="Comma 11 2 3 3 8" xfId="9696" xr:uid="{00000000-0005-0000-0000-000018000000}"/>
    <cellStyle name="Comma 11 2 3 3 8 2" xfId="24816" xr:uid="{00000000-0005-0000-0000-000018000000}"/>
    <cellStyle name="Comma 11 2 3 3 8 2 2" xfId="55056" xr:uid="{00000000-0005-0000-0000-000018000000}"/>
    <cellStyle name="Comma 11 2 3 3 8 3" xfId="39936" xr:uid="{00000000-0005-0000-0000-000018000000}"/>
    <cellStyle name="Comma 11 2 3 3 9" xfId="15744" xr:uid="{00000000-0005-0000-0000-000018000000}"/>
    <cellStyle name="Comma 11 2 3 3 9 2" xfId="45984" xr:uid="{00000000-0005-0000-0000-000018000000}"/>
    <cellStyle name="Comma 11 2 3 4" xfId="876" xr:uid="{00000000-0005-0000-0000-000008000000}"/>
    <cellStyle name="Comma 11 2 3 4 2" xfId="2388" xr:uid="{00000000-0005-0000-0000-000008000000}"/>
    <cellStyle name="Comma 11 2 3 4 2 2" xfId="11460" xr:uid="{00000000-0005-0000-0000-000008000000}"/>
    <cellStyle name="Comma 11 2 3 4 2 2 2" xfId="26580" xr:uid="{00000000-0005-0000-0000-000008000000}"/>
    <cellStyle name="Comma 11 2 3 4 2 2 2 2" xfId="56820" xr:uid="{00000000-0005-0000-0000-000008000000}"/>
    <cellStyle name="Comma 11 2 3 4 2 2 3" xfId="41700" xr:uid="{00000000-0005-0000-0000-000008000000}"/>
    <cellStyle name="Comma 11 2 3 4 2 3" xfId="17508" xr:uid="{00000000-0005-0000-0000-000008000000}"/>
    <cellStyle name="Comma 11 2 3 4 2 3 2" xfId="47748" xr:uid="{00000000-0005-0000-0000-000008000000}"/>
    <cellStyle name="Comma 11 2 3 4 2 4" xfId="32628" xr:uid="{00000000-0005-0000-0000-000008000000}"/>
    <cellStyle name="Comma 11 2 3 4 3" xfId="3900" xr:uid="{00000000-0005-0000-0000-000008000000}"/>
    <cellStyle name="Comma 11 2 3 4 3 2" xfId="12972" xr:uid="{00000000-0005-0000-0000-000008000000}"/>
    <cellStyle name="Comma 11 2 3 4 3 2 2" xfId="28092" xr:uid="{00000000-0005-0000-0000-000008000000}"/>
    <cellStyle name="Comma 11 2 3 4 3 2 2 2" xfId="58332" xr:uid="{00000000-0005-0000-0000-000008000000}"/>
    <cellStyle name="Comma 11 2 3 4 3 2 3" xfId="43212" xr:uid="{00000000-0005-0000-0000-000008000000}"/>
    <cellStyle name="Comma 11 2 3 4 3 3" xfId="19020" xr:uid="{00000000-0005-0000-0000-000008000000}"/>
    <cellStyle name="Comma 11 2 3 4 3 3 2" xfId="49260" xr:uid="{00000000-0005-0000-0000-000008000000}"/>
    <cellStyle name="Comma 11 2 3 4 3 4" xfId="34140" xr:uid="{00000000-0005-0000-0000-000008000000}"/>
    <cellStyle name="Comma 11 2 3 4 4" xfId="5412" xr:uid="{00000000-0005-0000-0000-000008000000}"/>
    <cellStyle name="Comma 11 2 3 4 4 2" xfId="14484" xr:uid="{00000000-0005-0000-0000-000008000000}"/>
    <cellStyle name="Comma 11 2 3 4 4 2 2" xfId="29604" xr:uid="{00000000-0005-0000-0000-000008000000}"/>
    <cellStyle name="Comma 11 2 3 4 4 2 2 2" xfId="59844" xr:uid="{00000000-0005-0000-0000-000008000000}"/>
    <cellStyle name="Comma 11 2 3 4 4 2 3" xfId="44724" xr:uid="{00000000-0005-0000-0000-000008000000}"/>
    <cellStyle name="Comma 11 2 3 4 4 3" xfId="20532" xr:uid="{00000000-0005-0000-0000-000008000000}"/>
    <cellStyle name="Comma 11 2 3 4 4 3 2" xfId="50772" xr:uid="{00000000-0005-0000-0000-000008000000}"/>
    <cellStyle name="Comma 11 2 3 4 4 4" xfId="35652" xr:uid="{00000000-0005-0000-0000-000008000000}"/>
    <cellStyle name="Comma 11 2 3 4 5" xfId="6924" xr:uid="{00000000-0005-0000-0000-000008000000}"/>
    <cellStyle name="Comma 11 2 3 4 5 2" xfId="22044" xr:uid="{00000000-0005-0000-0000-000008000000}"/>
    <cellStyle name="Comma 11 2 3 4 5 2 2" xfId="52284" xr:uid="{00000000-0005-0000-0000-000008000000}"/>
    <cellStyle name="Comma 11 2 3 4 5 3" xfId="37164" xr:uid="{00000000-0005-0000-0000-000008000000}"/>
    <cellStyle name="Comma 11 2 3 4 6" xfId="8436" xr:uid="{00000000-0005-0000-0000-000008000000}"/>
    <cellStyle name="Comma 11 2 3 4 6 2" xfId="23556" xr:uid="{00000000-0005-0000-0000-000008000000}"/>
    <cellStyle name="Comma 11 2 3 4 6 2 2" xfId="53796" xr:uid="{00000000-0005-0000-0000-000008000000}"/>
    <cellStyle name="Comma 11 2 3 4 6 3" xfId="38676" xr:uid="{00000000-0005-0000-0000-000008000000}"/>
    <cellStyle name="Comma 11 2 3 4 7" xfId="9948" xr:uid="{00000000-0005-0000-0000-000008000000}"/>
    <cellStyle name="Comma 11 2 3 4 7 2" xfId="25068" xr:uid="{00000000-0005-0000-0000-000008000000}"/>
    <cellStyle name="Comma 11 2 3 4 7 2 2" xfId="55308" xr:uid="{00000000-0005-0000-0000-000008000000}"/>
    <cellStyle name="Comma 11 2 3 4 7 3" xfId="40188" xr:uid="{00000000-0005-0000-0000-000008000000}"/>
    <cellStyle name="Comma 11 2 3 4 8" xfId="15996" xr:uid="{00000000-0005-0000-0000-000008000000}"/>
    <cellStyle name="Comma 11 2 3 4 8 2" xfId="46236" xr:uid="{00000000-0005-0000-0000-000008000000}"/>
    <cellStyle name="Comma 11 2 3 4 9" xfId="31116" xr:uid="{00000000-0005-0000-0000-000008000000}"/>
    <cellStyle name="Comma 11 2 3 5" xfId="1632" xr:uid="{00000000-0005-0000-0000-000008000000}"/>
    <cellStyle name="Comma 11 2 3 5 2" xfId="10704" xr:uid="{00000000-0005-0000-0000-000008000000}"/>
    <cellStyle name="Comma 11 2 3 5 2 2" xfId="25824" xr:uid="{00000000-0005-0000-0000-000008000000}"/>
    <cellStyle name="Comma 11 2 3 5 2 2 2" xfId="56064" xr:uid="{00000000-0005-0000-0000-000008000000}"/>
    <cellStyle name="Comma 11 2 3 5 2 3" xfId="40944" xr:uid="{00000000-0005-0000-0000-000008000000}"/>
    <cellStyle name="Comma 11 2 3 5 3" xfId="16752" xr:uid="{00000000-0005-0000-0000-000008000000}"/>
    <cellStyle name="Comma 11 2 3 5 3 2" xfId="46992" xr:uid="{00000000-0005-0000-0000-000008000000}"/>
    <cellStyle name="Comma 11 2 3 5 4" xfId="31872" xr:uid="{00000000-0005-0000-0000-000008000000}"/>
    <cellStyle name="Comma 11 2 3 6" xfId="3144" xr:uid="{00000000-0005-0000-0000-000008000000}"/>
    <cellStyle name="Comma 11 2 3 6 2" xfId="12216" xr:uid="{00000000-0005-0000-0000-000008000000}"/>
    <cellStyle name="Comma 11 2 3 6 2 2" xfId="27336" xr:uid="{00000000-0005-0000-0000-000008000000}"/>
    <cellStyle name="Comma 11 2 3 6 2 2 2" xfId="57576" xr:uid="{00000000-0005-0000-0000-000008000000}"/>
    <cellStyle name="Comma 11 2 3 6 2 3" xfId="42456" xr:uid="{00000000-0005-0000-0000-000008000000}"/>
    <cellStyle name="Comma 11 2 3 6 3" xfId="18264" xr:uid="{00000000-0005-0000-0000-000008000000}"/>
    <cellStyle name="Comma 11 2 3 6 3 2" xfId="48504" xr:uid="{00000000-0005-0000-0000-000008000000}"/>
    <cellStyle name="Comma 11 2 3 6 4" xfId="33384" xr:uid="{00000000-0005-0000-0000-000008000000}"/>
    <cellStyle name="Comma 11 2 3 7" xfId="4656" xr:uid="{00000000-0005-0000-0000-000008000000}"/>
    <cellStyle name="Comma 11 2 3 7 2" xfId="13728" xr:uid="{00000000-0005-0000-0000-000008000000}"/>
    <cellStyle name="Comma 11 2 3 7 2 2" xfId="28848" xr:uid="{00000000-0005-0000-0000-000008000000}"/>
    <cellStyle name="Comma 11 2 3 7 2 2 2" xfId="59088" xr:uid="{00000000-0005-0000-0000-000008000000}"/>
    <cellStyle name="Comma 11 2 3 7 2 3" xfId="43968" xr:uid="{00000000-0005-0000-0000-000008000000}"/>
    <cellStyle name="Comma 11 2 3 7 3" xfId="19776" xr:uid="{00000000-0005-0000-0000-000008000000}"/>
    <cellStyle name="Comma 11 2 3 7 3 2" xfId="50016" xr:uid="{00000000-0005-0000-0000-000008000000}"/>
    <cellStyle name="Comma 11 2 3 7 4" xfId="34896" xr:uid="{00000000-0005-0000-0000-000008000000}"/>
    <cellStyle name="Comma 11 2 3 8" xfId="6168" xr:uid="{00000000-0005-0000-0000-000008000000}"/>
    <cellStyle name="Comma 11 2 3 8 2" xfId="21288" xr:uid="{00000000-0005-0000-0000-000008000000}"/>
    <cellStyle name="Comma 11 2 3 8 2 2" xfId="51528" xr:uid="{00000000-0005-0000-0000-000008000000}"/>
    <cellStyle name="Comma 11 2 3 8 3" xfId="36408" xr:uid="{00000000-0005-0000-0000-000008000000}"/>
    <cellStyle name="Comma 11 2 3 9" xfId="7680" xr:uid="{00000000-0005-0000-0000-000008000000}"/>
    <cellStyle name="Comma 11 2 3 9 2" xfId="22800" xr:uid="{00000000-0005-0000-0000-000008000000}"/>
    <cellStyle name="Comma 11 2 3 9 2 2" xfId="53040" xr:uid="{00000000-0005-0000-0000-000008000000}"/>
    <cellStyle name="Comma 11 2 3 9 3" xfId="37920" xr:uid="{00000000-0005-0000-0000-000008000000}"/>
    <cellStyle name="Comma 11 2 4" xfId="204" xr:uid="{00000000-0005-0000-0000-000008000000}"/>
    <cellStyle name="Comma 11 2 4 10" xfId="9276" xr:uid="{00000000-0005-0000-0000-000008000000}"/>
    <cellStyle name="Comma 11 2 4 10 2" xfId="24396" xr:uid="{00000000-0005-0000-0000-000008000000}"/>
    <cellStyle name="Comma 11 2 4 10 2 2" xfId="54636" xr:uid="{00000000-0005-0000-0000-000008000000}"/>
    <cellStyle name="Comma 11 2 4 10 3" xfId="39516" xr:uid="{00000000-0005-0000-0000-000008000000}"/>
    <cellStyle name="Comma 11 2 4 11" xfId="15324" xr:uid="{00000000-0005-0000-0000-000008000000}"/>
    <cellStyle name="Comma 11 2 4 11 2" xfId="45564" xr:uid="{00000000-0005-0000-0000-000008000000}"/>
    <cellStyle name="Comma 11 2 4 12" xfId="30444" xr:uid="{00000000-0005-0000-0000-000008000000}"/>
    <cellStyle name="Comma 11 2 4 2" xfId="456" xr:uid="{00000000-0005-0000-0000-000008000000}"/>
    <cellStyle name="Comma 11 2 4 2 10" xfId="30696" xr:uid="{00000000-0005-0000-0000-000008000000}"/>
    <cellStyle name="Comma 11 2 4 2 2" xfId="1212" xr:uid="{00000000-0005-0000-0000-000008000000}"/>
    <cellStyle name="Comma 11 2 4 2 2 2" xfId="2724" xr:uid="{00000000-0005-0000-0000-000008000000}"/>
    <cellStyle name="Comma 11 2 4 2 2 2 2" xfId="11796" xr:uid="{00000000-0005-0000-0000-000008000000}"/>
    <cellStyle name="Comma 11 2 4 2 2 2 2 2" xfId="26916" xr:uid="{00000000-0005-0000-0000-000008000000}"/>
    <cellStyle name="Comma 11 2 4 2 2 2 2 2 2" xfId="57156" xr:uid="{00000000-0005-0000-0000-000008000000}"/>
    <cellStyle name="Comma 11 2 4 2 2 2 2 3" xfId="42036" xr:uid="{00000000-0005-0000-0000-000008000000}"/>
    <cellStyle name="Comma 11 2 4 2 2 2 3" xfId="17844" xr:uid="{00000000-0005-0000-0000-000008000000}"/>
    <cellStyle name="Comma 11 2 4 2 2 2 3 2" xfId="48084" xr:uid="{00000000-0005-0000-0000-000008000000}"/>
    <cellStyle name="Comma 11 2 4 2 2 2 4" xfId="32964" xr:uid="{00000000-0005-0000-0000-000008000000}"/>
    <cellStyle name="Comma 11 2 4 2 2 3" xfId="4236" xr:uid="{00000000-0005-0000-0000-000008000000}"/>
    <cellStyle name="Comma 11 2 4 2 2 3 2" xfId="13308" xr:uid="{00000000-0005-0000-0000-000008000000}"/>
    <cellStyle name="Comma 11 2 4 2 2 3 2 2" xfId="28428" xr:uid="{00000000-0005-0000-0000-000008000000}"/>
    <cellStyle name="Comma 11 2 4 2 2 3 2 2 2" xfId="58668" xr:uid="{00000000-0005-0000-0000-000008000000}"/>
    <cellStyle name="Comma 11 2 4 2 2 3 2 3" xfId="43548" xr:uid="{00000000-0005-0000-0000-000008000000}"/>
    <cellStyle name="Comma 11 2 4 2 2 3 3" xfId="19356" xr:uid="{00000000-0005-0000-0000-000008000000}"/>
    <cellStyle name="Comma 11 2 4 2 2 3 3 2" xfId="49596" xr:uid="{00000000-0005-0000-0000-000008000000}"/>
    <cellStyle name="Comma 11 2 4 2 2 3 4" xfId="34476" xr:uid="{00000000-0005-0000-0000-000008000000}"/>
    <cellStyle name="Comma 11 2 4 2 2 4" xfId="5748" xr:uid="{00000000-0005-0000-0000-000008000000}"/>
    <cellStyle name="Comma 11 2 4 2 2 4 2" xfId="14820" xr:uid="{00000000-0005-0000-0000-000008000000}"/>
    <cellStyle name="Comma 11 2 4 2 2 4 2 2" xfId="29940" xr:uid="{00000000-0005-0000-0000-000008000000}"/>
    <cellStyle name="Comma 11 2 4 2 2 4 2 2 2" xfId="60180" xr:uid="{00000000-0005-0000-0000-000008000000}"/>
    <cellStyle name="Comma 11 2 4 2 2 4 2 3" xfId="45060" xr:uid="{00000000-0005-0000-0000-000008000000}"/>
    <cellStyle name="Comma 11 2 4 2 2 4 3" xfId="20868" xr:uid="{00000000-0005-0000-0000-000008000000}"/>
    <cellStyle name="Comma 11 2 4 2 2 4 3 2" xfId="51108" xr:uid="{00000000-0005-0000-0000-000008000000}"/>
    <cellStyle name="Comma 11 2 4 2 2 4 4" xfId="35988" xr:uid="{00000000-0005-0000-0000-000008000000}"/>
    <cellStyle name="Comma 11 2 4 2 2 5" xfId="7260" xr:uid="{00000000-0005-0000-0000-000008000000}"/>
    <cellStyle name="Comma 11 2 4 2 2 5 2" xfId="22380" xr:uid="{00000000-0005-0000-0000-000008000000}"/>
    <cellStyle name="Comma 11 2 4 2 2 5 2 2" xfId="52620" xr:uid="{00000000-0005-0000-0000-000008000000}"/>
    <cellStyle name="Comma 11 2 4 2 2 5 3" xfId="37500" xr:uid="{00000000-0005-0000-0000-000008000000}"/>
    <cellStyle name="Comma 11 2 4 2 2 6" xfId="8772" xr:uid="{00000000-0005-0000-0000-000008000000}"/>
    <cellStyle name="Comma 11 2 4 2 2 6 2" xfId="23892" xr:uid="{00000000-0005-0000-0000-000008000000}"/>
    <cellStyle name="Comma 11 2 4 2 2 6 2 2" xfId="54132" xr:uid="{00000000-0005-0000-0000-000008000000}"/>
    <cellStyle name="Comma 11 2 4 2 2 6 3" xfId="39012" xr:uid="{00000000-0005-0000-0000-000008000000}"/>
    <cellStyle name="Comma 11 2 4 2 2 7" xfId="10284" xr:uid="{00000000-0005-0000-0000-000008000000}"/>
    <cellStyle name="Comma 11 2 4 2 2 7 2" xfId="25404" xr:uid="{00000000-0005-0000-0000-000008000000}"/>
    <cellStyle name="Comma 11 2 4 2 2 7 2 2" xfId="55644" xr:uid="{00000000-0005-0000-0000-000008000000}"/>
    <cellStyle name="Comma 11 2 4 2 2 7 3" xfId="40524" xr:uid="{00000000-0005-0000-0000-000008000000}"/>
    <cellStyle name="Comma 11 2 4 2 2 8" xfId="16332" xr:uid="{00000000-0005-0000-0000-000008000000}"/>
    <cellStyle name="Comma 11 2 4 2 2 8 2" xfId="46572" xr:uid="{00000000-0005-0000-0000-000008000000}"/>
    <cellStyle name="Comma 11 2 4 2 2 9" xfId="31452" xr:uid="{00000000-0005-0000-0000-000008000000}"/>
    <cellStyle name="Comma 11 2 4 2 3" xfId="1968" xr:uid="{00000000-0005-0000-0000-000008000000}"/>
    <cellStyle name="Comma 11 2 4 2 3 2" xfId="11040" xr:uid="{00000000-0005-0000-0000-000008000000}"/>
    <cellStyle name="Comma 11 2 4 2 3 2 2" xfId="26160" xr:uid="{00000000-0005-0000-0000-000008000000}"/>
    <cellStyle name="Comma 11 2 4 2 3 2 2 2" xfId="56400" xr:uid="{00000000-0005-0000-0000-000008000000}"/>
    <cellStyle name="Comma 11 2 4 2 3 2 3" xfId="41280" xr:uid="{00000000-0005-0000-0000-000008000000}"/>
    <cellStyle name="Comma 11 2 4 2 3 3" xfId="17088" xr:uid="{00000000-0005-0000-0000-000008000000}"/>
    <cellStyle name="Comma 11 2 4 2 3 3 2" xfId="47328" xr:uid="{00000000-0005-0000-0000-000008000000}"/>
    <cellStyle name="Comma 11 2 4 2 3 4" xfId="32208" xr:uid="{00000000-0005-0000-0000-000008000000}"/>
    <cellStyle name="Comma 11 2 4 2 4" xfId="3480" xr:uid="{00000000-0005-0000-0000-000008000000}"/>
    <cellStyle name="Comma 11 2 4 2 4 2" xfId="12552" xr:uid="{00000000-0005-0000-0000-000008000000}"/>
    <cellStyle name="Comma 11 2 4 2 4 2 2" xfId="27672" xr:uid="{00000000-0005-0000-0000-000008000000}"/>
    <cellStyle name="Comma 11 2 4 2 4 2 2 2" xfId="57912" xr:uid="{00000000-0005-0000-0000-000008000000}"/>
    <cellStyle name="Comma 11 2 4 2 4 2 3" xfId="42792" xr:uid="{00000000-0005-0000-0000-000008000000}"/>
    <cellStyle name="Comma 11 2 4 2 4 3" xfId="18600" xr:uid="{00000000-0005-0000-0000-000008000000}"/>
    <cellStyle name="Comma 11 2 4 2 4 3 2" xfId="48840" xr:uid="{00000000-0005-0000-0000-000008000000}"/>
    <cellStyle name="Comma 11 2 4 2 4 4" xfId="33720" xr:uid="{00000000-0005-0000-0000-000008000000}"/>
    <cellStyle name="Comma 11 2 4 2 5" xfId="4992" xr:uid="{00000000-0005-0000-0000-000008000000}"/>
    <cellStyle name="Comma 11 2 4 2 5 2" xfId="14064" xr:uid="{00000000-0005-0000-0000-000008000000}"/>
    <cellStyle name="Comma 11 2 4 2 5 2 2" xfId="29184" xr:uid="{00000000-0005-0000-0000-000008000000}"/>
    <cellStyle name="Comma 11 2 4 2 5 2 2 2" xfId="59424" xr:uid="{00000000-0005-0000-0000-000008000000}"/>
    <cellStyle name="Comma 11 2 4 2 5 2 3" xfId="44304" xr:uid="{00000000-0005-0000-0000-000008000000}"/>
    <cellStyle name="Comma 11 2 4 2 5 3" xfId="20112" xr:uid="{00000000-0005-0000-0000-000008000000}"/>
    <cellStyle name="Comma 11 2 4 2 5 3 2" xfId="50352" xr:uid="{00000000-0005-0000-0000-000008000000}"/>
    <cellStyle name="Comma 11 2 4 2 5 4" xfId="35232" xr:uid="{00000000-0005-0000-0000-000008000000}"/>
    <cellStyle name="Comma 11 2 4 2 6" xfId="6504" xr:uid="{00000000-0005-0000-0000-000008000000}"/>
    <cellStyle name="Comma 11 2 4 2 6 2" xfId="21624" xr:uid="{00000000-0005-0000-0000-000008000000}"/>
    <cellStyle name="Comma 11 2 4 2 6 2 2" xfId="51864" xr:uid="{00000000-0005-0000-0000-000008000000}"/>
    <cellStyle name="Comma 11 2 4 2 6 3" xfId="36744" xr:uid="{00000000-0005-0000-0000-000008000000}"/>
    <cellStyle name="Comma 11 2 4 2 7" xfId="8016" xr:uid="{00000000-0005-0000-0000-000008000000}"/>
    <cellStyle name="Comma 11 2 4 2 7 2" xfId="23136" xr:uid="{00000000-0005-0000-0000-000008000000}"/>
    <cellStyle name="Comma 11 2 4 2 7 2 2" xfId="53376" xr:uid="{00000000-0005-0000-0000-000008000000}"/>
    <cellStyle name="Comma 11 2 4 2 7 3" xfId="38256" xr:uid="{00000000-0005-0000-0000-000008000000}"/>
    <cellStyle name="Comma 11 2 4 2 8" xfId="9528" xr:uid="{00000000-0005-0000-0000-000008000000}"/>
    <cellStyle name="Comma 11 2 4 2 8 2" xfId="24648" xr:uid="{00000000-0005-0000-0000-000008000000}"/>
    <cellStyle name="Comma 11 2 4 2 8 2 2" xfId="54888" xr:uid="{00000000-0005-0000-0000-000008000000}"/>
    <cellStyle name="Comma 11 2 4 2 8 3" xfId="39768" xr:uid="{00000000-0005-0000-0000-000008000000}"/>
    <cellStyle name="Comma 11 2 4 2 9" xfId="15576" xr:uid="{00000000-0005-0000-0000-000008000000}"/>
    <cellStyle name="Comma 11 2 4 2 9 2" xfId="45816" xr:uid="{00000000-0005-0000-0000-000008000000}"/>
    <cellStyle name="Comma 11 2 4 3" xfId="708" xr:uid="{00000000-0005-0000-0000-000019000000}"/>
    <cellStyle name="Comma 11 2 4 3 10" xfId="30948" xr:uid="{00000000-0005-0000-0000-000019000000}"/>
    <cellStyle name="Comma 11 2 4 3 2" xfId="1464" xr:uid="{00000000-0005-0000-0000-000019000000}"/>
    <cellStyle name="Comma 11 2 4 3 2 2" xfId="2976" xr:uid="{00000000-0005-0000-0000-000019000000}"/>
    <cellStyle name="Comma 11 2 4 3 2 2 2" xfId="12048" xr:uid="{00000000-0005-0000-0000-000019000000}"/>
    <cellStyle name="Comma 11 2 4 3 2 2 2 2" xfId="27168" xr:uid="{00000000-0005-0000-0000-000019000000}"/>
    <cellStyle name="Comma 11 2 4 3 2 2 2 2 2" xfId="57408" xr:uid="{00000000-0005-0000-0000-000019000000}"/>
    <cellStyle name="Comma 11 2 4 3 2 2 2 3" xfId="42288" xr:uid="{00000000-0005-0000-0000-000019000000}"/>
    <cellStyle name="Comma 11 2 4 3 2 2 3" xfId="18096" xr:uid="{00000000-0005-0000-0000-000019000000}"/>
    <cellStyle name="Comma 11 2 4 3 2 2 3 2" xfId="48336" xr:uid="{00000000-0005-0000-0000-000019000000}"/>
    <cellStyle name="Comma 11 2 4 3 2 2 4" xfId="33216" xr:uid="{00000000-0005-0000-0000-000019000000}"/>
    <cellStyle name="Comma 11 2 4 3 2 3" xfId="4488" xr:uid="{00000000-0005-0000-0000-000019000000}"/>
    <cellStyle name="Comma 11 2 4 3 2 3 2" xfId="13560" xr:uid="{00000000-0005-0000-0000-000019000000}"/>
    <cellStyle name="Comma 11 2 4 3 2 3 2 2" xfId="28680" xr:uid="{00000000-0005-0000-0000-000019000000}"/>
    <cellStyle name="Comma 11 2 4 3 2 3 2 2 2" xfId="58920" xr:uid="{00000000-0005-0000-0000-000019000000}"/>
    <cellStyle name="Comma 11 2 4 3 2 3 2 3" xfId="43800" xr:uid="{00000000-0005-0000-0000-000019000000}"/>
    <cellStyle name="Comma 11 2 4 3 2 3 3" xfId="19608" xr:uid="{00000000-0005-0000-0000-000019000000}"/>
    <cellStyle name="Comma 11 2 4 3 2 3 3 2" xfId="49848" xr:uid="{00000000-0005-0000-0000-000019000000}"/>
    <cellStyle name="Comma 11 2 4 3 2 3 4" xfId="34728" xr:uid="{00000000-0005-0000-0000-000019000000}"/>
    <cellStyle name="Comma 11 2 4 3 2 4" xfId="6000" xr:uid="{00000000-0005-0000-0000-000019000000}"/>
    <cellStyle name="Comma 11 2 4 3 2 4 2" xfId="15072" xr:uid="{00000000-0005-0000-0000-000019000000}"/>
    <cellStyle name="Comma 11 2 4 3 2 4 2 2" xfId="30192" xr:uid="{00000000-0005-0000-0000-000019000000}"/>
    <cellStyle name="Comma 11 2 4 3 2 4 2 2 2" xfId="60432" xr:uid="{00000000-0005-0000-0000-000019000000}"/>
    <cellStyle name="Comma 11 2 4 3 2 4 2 3" xfId="45312" xr:uid="{00000000-0005-0000-0000-000019000000}"/>
    <cellStyle name="Comma 11 2 4 3 2 4 3" xfId="21120" xr:uid="{00000000-0005-0000-0000-000019000000}"/>
    <cellStyle name="Comma 11 2 4 3 2 4 3 2" xfId="51360" xr:uid="{00000000-0005-0000-0000-000019000000}"/>
    <cellStyle name="Comma 11 2 4 3 2 4 4" xfId="36240" xr:uid="{00000000-0005-0000-0000-000019000000}"/>
    <cellStyle name="Comma 11 2 4 3 2 5" xfId="7512" xr:uid="{00000000-0005-0000-0000-000019000000}"/>
    <cellStyle name="Comma 11 2 4 3 2 5 2" xfId="22632" xr:uid="{00000000-0005-0000-0000-000019000000}"/>
    <cellStyle name="Comma 11 2 4 3 2 5 2 2" xfId="52872" xr:uid="{00000000-0005-0000-0000-000019000000}"/>
    <cellStyle name="Comma 11 2 4 3 2 5 3" xfId="37752" xr:uid="{00000000-0005-0000-0000-000019000000}"/>
    <cellStyle name="Comma 11 2 4 3 2 6" xfId="9024" xr:uid="{00000000-0005-0000-0000-000019000000}"/>
    <cellStyle name="Comma 11 2 4 3 2 6 2" xfId="24144" xr:uid="{00000000-0005-0000-0000-000019000000}"/>
    <cellStyle name="Comma 11 2 4 3 2 6 2 2" xfId="54384" xr:uid="{00000000-0005-0000-0000-000019000000}"/>
    <cellStyle name="Comma 11 2 4 3 2 6 3" xfId="39264" xr:uid="{00000000-0005-0000-0000-000019000000}"/>
    <cellStyle name="Comma 11 2 4 3 2 7" xfId="10536" xr:uid="{00000000-0005-0000-0000-000019000000}"/>
    <cellStyle name="Comma 11 2 4 3 2 7 2" xfId="25656" xr:uid="{00000000-0005-0000-0000-000019000000}"/>
    <cellStyle name="Comma 11 2 4 3 2 7 2 2" xfId="55896" xr:uid="{00000000-0005-0000-0000-000019000000}"/>
    <cellStyle name="Comma 11 2 4 3 2 7 3" xfId="40776" xr:uid="{00000000-0005-0000-0000-000019000000}"/>
    <cellStyle name="Comma 11 2 4 3 2 8" xfId="16584" xr:uid="{00000000-0005-0000-0000-000019000000}"/>
    <cellStyle name="Comma 11 2 4 3 2 8 2" xfId="46824" xr:uid="{00000000-0005-0000-0000-000019000000}"/>
    <cellStyle name="Comma 11 2 4 3 2 9" xfId="31704" xr:uid="{00000000-0005-0000-0000-000019000000}"/>
    <cellStyle name="Comma 11 2 4 3 3" xfId="2220" xr:uid="{00000000-0005-0000-0000-000019000000}"/>
    <cellStyle name="Comma 11 2 4 3 3 2" xfId="11292" xr:uid="{00000000-0005-0000-0000-000019000000}"/>
    <cellStyle name="Comma 11 2 4 3 3 2 2" xfId="26412" xr:uid="{00000000-0005-0000-0000-000019000000}"/>
    <cellStyle name="Comma 11 2 4 3 3 2 2 2" xfId="56652" xr:uid="{00000000-0005-0000-0000-000019000000}"/>
    <cellStyle name="Comma 11 2 4 3 3 2 3" xfId="41532" xr:uid="{00000000-0005-0000-0000-000019000000}"/>
    <cellStyle name="Comma 11 2 4 3 3 3" xfId="17340" xr:uid="{00000000-0005-0000-0000-000019000000}"/>
    <cellStyle name="Comma 11 2 4 3 3 3 2" xfId="47580" xr:uid="{00000000-0005-0000-0000-000019000000}"/>
    <cellStyle name="Comma 11 2 4 3 3 4" xfId="32460" xr:uid="{00000000-0005-0000-0000-000019000000}"/>
    <cellStyle name="Comma 11 2 4 3 4" xfId="3732" xr:uid="{00000000-0005-0000-0000-000019000000}"/>
    <cellStyle name="Comma 11 2 4 3 4 2" xfId="12804" xr:uid="{00000000-0005-0000-0000-000019000000}"/>
    <cellStyle name="Comma 11 2 4 3 4 2 2" xfId="27924" xr:uid="{00000000-0005-0000-0000-000019000000}"/>
    <cellStyle name="Comma 11 2 4 3 4 2 2 2" xfId="58164" xr:uid="{00000000-0005-0000-0000-000019000000}"/>
    <cellStyle name="Comma 11 2 4 3 4 2 3" xfId="43044" xr:uid="{00000000-0005-0000-0000-000019000000}"/>
    <cellStyle name="Comma 11 2 4 3 4 3" xfId="18852" xr:uid="{00000000-0005-0000-0000-000019000000}"/>
    <cellStyle name="Comma 11 2 4 3 4 3 2" xfId="49092" xr:uid="{00000000-0005-0000-0000-000019000000}"/>
    <cellStyle name="Comma 11 2 4 3 4 4" xfId="33972" xr:uid="{00000000-0005-0000-0000-000019000000}"/>
    <cellStyle name="Comma 11 2 4 3 5" xfId="5244" xr:uid="{00000000-0005-0000-0000-000019000000}"/>
    <cellStyle name="Comma 11 2 4 3 5 2" xfId="14316" xr:uid="{00000000-0005-0000-0000-000019000000}"/>
    <cellStyle name="Comma 11 2 4 3 5 2 2" xfId="29436" xr:uid="{00000000-0005-0000-0000-000019000000}"/>
    <cellStyle name="Comma 11 2 4 3 5 2 2 2" xfId="59676" xr:uid="{00000000-0005-0000-0000-000019000000}"/>
    <cellStyle name="Comma 11 2 4 3 5 2 3" xfId="44556" xr:uid="{00000000-0005-0000-0000-000019000000}"/>
    <cellStyle name="Comma 11 2 4 3 5 3" xfId="20364" xr:uid="{00000000-0005-0000-0000-000019000000}"/>
    <cellStyle name="Comma 11 2 4 3 5 3 2" xfId="50604" xr:uid="{00000000-0005-0000-0000-000019000000}"/>
    <cellStyle name="Comma 11 2 4 3 5 4" xfId="35484" xr:uid="{00000000-0005-0000-0000-000019000000}"/>
    <cellStyle name="Comma 11 2 4 3 6" xfId="6756" xr:uid="{00000000-0005-0000-0000-000019000000}"/>
    <cellStyle name="Comma 11 2 4 3 6 2" xfId="21876" xr:uid="{00000000-0005-0000-0000-000019000000}"/>
    <cellStyle name="Comma 11 2 4 3 6 2 2" xfId="52116" xr:uid="{00000000-0005-0000-0000-000019000000}"/>
    <cellStyle name="Comma 11 2 4 3 6 3" xfId="36996" xr:uid="{00000000-0005-0000-0000-000019000000}"/>
    <cellStyle name="Comma 11 2 4 3 7" xfId="8268" xr:uid="{00000000-0005-0000-0000-000019000000}"/>
    <cellStyle name="Comma 11 2 4 3 7 2" xfId="23388" xr:uid="{00000000-0005-0000-0000-000019000000}"/>
    <cellStyle name="Comma 11 2 4 3 7 2 2" xfId="53628" xr:uid="{00000000-0005-0000-0000-000019000000}"/>
    <cellStyle name="Comma 11 2 4 3 7 3" xfId="38508" xr:uid="{00000000-0005-0000-0000-000019000000}"/>
    <cellStyle name="Comma 11 2 4 3 8" xfId="9780" xr:uid="{00000000-0005-0000-0000-000019000000}"/>
    <cellStyle name="Comma 11 2 4 3 8 2" xfId="24900" xr:uid="{00000000-0005-0000-0000-000019000000}"/>
    <cellStyle name="Comma 11 2 4 3 8 2 2" xfId="55140" xr:uid="{00000000-0005-0000-0000-000019000000}"/>
    <cellStyle name="Comma 11 2 4 3 8 3" xfId="40020" xr:uid="{00000000-0005-0000-0000-000019000000}"/>
    <cellStyle name="Comma 11 2 4 3 9" xfId="15828" xr:uid="{00000000-0005-0000-0000-000019000000}"/>
    <cellStyle name="Comma 11 2 4 3 9 2" xfId="46068" xr:uid="{00000000-0005-0000-0000-000019000000}"/>
    <cellStyle name="Comma 11 2 4 4" xfId="960" xr:uid="{00000000-0005-0000-0000-000008000000}"/>
    <cellStyle name="Comma 11 2 4 4 2" xfId="2472" xr:uid="{00000000-0005-0000-0000-000008000000}"/>
    <cellStyle name="Comma 11 2 4 4 2 2" xfId="11544" xr:uid="{00000000-0005-0000-0000-000008000000}"/>
    <cellStyle name="Comma 11 2 4 4 2 2 2" xfId="26664" xr:uid="{00000000-0005-0000-0000-000008000000}"/>
    <cellStyle name="Comma 11 2 4 4 2 2 2 2" xfId="56904" xr:uid="{00000000-0005-0000-0000-000008000000}"/>
    <cellStyle name="Comma 11 2 4 4 2 2 3" xfId="41784" xr:uid="{00000000-0005-0000-0000-000008000000}"/>
    <cellStyle name="Comma 11 2 4 4 2 3" xfId="17592" xr:uid="{00000000-0005-0000-0000-000008000000}"/>
    <cellStyle name="Comma 11 2 4 4 2 3 2" xfId="47832" xr:uid="{00000000-0005-0000-0000-000008000000}"/>
    <cellStyle name="Comma 11 2 4 4 2 4" xfId="32712" xr:uid="{00000000-0005-0000-0000-000008000000}"/>
    <cellStyle name="Comma 11 2 4 4 3" xfId="3984" xr:uid="{00000000-0005-0000-0000-000008000000}"/>
    <cellStyle name="Comma 11 2 4 4 3 2" xfId="13056" xr:uid="{00000000-0005-0000-0000-000008000000}"/>
    <cellStyle name="Comma 11 2 4 4 3 2 2" xfId="28176" xr:uid="{00000000-0005-0000-0000-000008000000}"/>
    <cellStyle name="Comma 11 2 4 4 3 2 2 2" xfId="58416" xr:uid="{00000000-0005-0000-0000-000008000000}"/>
    <cellStyle name="Comma 11 2 4 4 3 2 3" xfId="43296" xr:uid="{00000000-0005-0000-0000-000008000000}"/>
    <cellStyle name="Comma 11 2 4 4 3 3" xfId="19104" xr:uid="{00000000-0005-0000-0000-000008000000}"/>
    <cellStyle name="Comma 11 2 4 4 3 3 2" xfId="49344" xr:uid="{00000000-0005-0000-0000-000008000000}"/>
    <cellStyle name="Comma 11 2 4 4 3 4" xfId="34224" xr:uid="{00000000-0005-0000-0000-000008000000}"/>
    <cellStyle name="Comma 11 2 4 4 4" xfId="5496" xr:uid="{00000000-0005-0000-0000-000008000000}"/>
    <cellStyle name="Comma 11 2 4 4 4 2" xfId="14568" xr:uid="{00000000-0005-0000-0000-000008000000}"/>
    <cellStyle name="Comma 11 2 4 4 4 2 2" xfId="29688" xr:uid="{00000000-0005-0000-0000-000008000000}"/>
    <cellStyle name="Comma 11 2 4 4 4 2 2 2" xfId="59928" xr:uid="{00000000-0005-0000-0000-000008000000}"/>
    <cellStyle name="Comma 11 2 4 4 4 2 3" xfId="44808" xr:uid="{00000000-0005-0000-0000-000008000000}"/>
    <cellStyle name="Comma 11 2 4 4 4 3" xfId="20616" xr:uid="{00000000-0005-0000-0000-000008000000}"/>
    <cellStyle name="Comma 11 2 4 4 4 3 2" xfId="50856" xr:uid="{00000000-0005-0000-0000-000008000000}"/>
    <cellStyle name="Comma 11 2 4 4 4 4" xfId="35736" xr:uid="{00000000-0005-0000-0000-000008000000}"/>
    <cellStyle name="Comma 11 2 4 4 5" xfId="7008" xr:uid="{00000000-0005-0000-0000-000008000000}"/>
    <cellStyle name="Comma 11 2 4 4 5 2" xfId="22128" xr:uid="{00000000-0005-0000-0000-000008000000}"/>
    <cellStyle name="Comma 11 2 4 4 5 2 2" xfId="52368" xr:uid="{00000000-0005-0000-0000-000008000000}"/>
    <cellStyle name="Comma 11 2 4 4 5 3" xfId="37248" xr:uid="{00000000-0005-0000-0000-000008000000}"/>
    <cellStyle name="Comma 11 2 4 4 6" xfId="8520" xr:uid="{00000000-0005-0000-0000-000008000000}"/>
    <cellStyle name="Comma 11 2 4 4 6 2" xfId="23640" xr:uid="{00000000-0005-0000-0000-000008000000}"/>
    <cellStyle name="Comma 11 2 4 4 6 2 2" xfId="53880" xr:uid="{00000000-0005-0000-0000-000008000000}"/>
    <cellStyle name="Comma 11 2 4 4 6 3" xfId="38760" xr:uid="{00000000-0005-0000-0000-000008000000}"/>
    <cellStyle name="Comma 11 2 4 4 7" xfId="10032" xr:uid="{00000000-0005-0000-0000-000008000000}"/>
    <cellStyle name="Comma 11 2 4 4 7 2" xfId="25152" xr:uid="{00000000-0005-0000-0000-000008000000}"/>
    <cellStyle name="Comma 11 2 4 4 7 2 2" xfId="55392" xr:uid="{00000000-0005-0000-0000-000008000000}"/>
    <cellStyle name="Comma 11 2 4 4 7 3" xfId="40272" xr:uid="{00000000-0005-0000-0000-000008000000}"/>
    <cellStyle name="Comma 11 2 4 4 8" xfId="16080" xr:uid="{00000000-0005-0000-0000-000008000000}"/>
    <cellStyle name="Comma 11 2 4 4 8 2" xfId="46320" xr:uid="{00000000-0005-0000-0000-000008000000}"/>
    <cellStyle name="Comma 11 2 4 4 9" xfId="31200" xr:uid="{00000000-0005-0000-0000-000008000000}"/>
    <cellStyle name="Comma 11 2 4 5" xfId="1716" xr:uid="{00000000-0005-0000-0000-000008000000}"/>
    <cellStyle name="Comma 11 2 4 5 2" xfId="10788" xr:uid="{00000000-0005-0000-0000-000008000000}"/>
    <cellStyle name="Comma 11 2 4 5 2 2" xfId="25908" xr:uid="{00000000-0005-0000-0000-000008000000}"/>
    <cellStyle name="Comma 11 2 4 5 2 2 2" xfId="56148" xr:uid="{00000000-0005-0000-0000-000008000000}"/>
    <cellStyle name="Comma 11 2 4 5 2 3" xfId="41028" xr:uid="{00000000-0005-0000-0000-000008000000}"/>
    <cellStyle name="Comma 11 2 4 5 3" xfId="16836" xr:uid="{00000000-0005-0000-0000-000008000000}"/>
    <cellStyle name="Comma 11 2 4 5 3 2" xfId="47076" xr:uid="{00000000-0005-0000-0000-000008000000}"/>
    <cellStyle name="Comma 11 2 4 5 4" xfId="31956" xr:uid="{00000000-0005-0000-0000-000008000000}"/>
    <cellStyle name="Comma 11 2 4 6" xfId="3228" xr:uid="{00000000-0005-0000-0000-000008000000}"/>
    <cellStyle name="Comma 11 2 4 6 2" xfId="12300" xr:uid="{00000000-0005-0000-0000-000008000000}"/>
    <cellStyle name="Comma 11 2 4 6 2 2" xfId="27420" xr:uid="{00000000-0005-0000-0000-000008000000}"/>
    <cellStyle name="Comma 11 2 4 6 2 2 2" xfId="57660" xr:uid="{00000000-0005-0000-0000-000008000000}"/>
    <cellStyle name="Comma 11 2 4 6 2 3" xfId="42540" xr:uid="{00000000-0005-0000-0000-000008000000}"/>
    <cellStyle name="Comma 11 2 4 6 3" xfId="18348" xr:uid="{00000000-0005-0000-0000-000008000000}"/>
    <cellStyle name="Comma 11 2 4 6 3 2" xfId="48588" xr:uid="{00000000-0005-0000-0000-000008000000}"/>
    <cellStyle name="Comma 11 2 4 6 4" xfId="33468" xr:uid="{00000000-0005-0000-0000-000008000000}"/>
    <cellStyle name="Comma 11 2 4 7" xfId="4740" xr:uid="{00000000-0005-0000-0000-000008000000}"/>
    <cellStyle name="Comma 11 2 4 7 2" xfId="13812" xr:uid="{00000000-0005-0000-0000-000008000000}"/>
    <cellStyle name="Comma 11 2 4 7 2 2" xfId="28932" xr:uid="{00000000-0005-0000-0000-000008000000}"/>
    <cellStyle name="Comma 11 2 4 7 2 2 2" xfId="59172" xr:uid="{00000000-0005-0000-0000-000008000000}"/>
    <cellStyle name="Comma 11 2 4 7 2 3" xfId="44052" xr:uid="{00000000-0005-0000-0000-000008000000}"/>
    <cellStyle name="Comma 11 2 4 7 3" xfId="19860" xr:uid="{00000000-0005-0000-0000-000008000000}"/>
    <cellStyle name="Comma 11 2 4 7 3 2" xfId="50100" xr:uid="{00000000-0005-0000-0000-000008000000}"/>
    <cellStyle name="Comma 11 2 4 7 4" xfId="34980" xr:uid="{00000000-0005-0000-0000-000008000000}"/>
    <cellStyle name="Comma 11 2 4 8" xfId="6252" xr:uid="{00000000-0005-0000-0000-000008000000}"/>
    <cellStyle name="Comma 11 2 4 8 2" xfId="21372" xr:uid="{00000000-0005-0000-0000-000008000000}"/>
    <cellStyle name="Comma 11 2 4 8 2 2" xfId="51612" xr:uid="{00000000-0005-0000-0000-000008000000}"/>
    <cellStyle name="Comma 11 2 4 8 3" xfId="36492" xr:uid="{00000000-0005-0000-0000-000008000000}"/>
    <cellStyle name="Comma 11 2 4 9" xfId="7764" xr:uid="{00000000-0005-0000-0000-000008000000}"/>
    <cellStyle name="Comma 11 2 4 9 2" xfId="22884" xr:uid="{00000000-0005-0000-0000-000008000000}"/>
    <cellStyle name="Comma 11 2 4 9 2 2" xfId="53124" xr:uid="{00000000-0005-0000-0000-000008000000}"/>
    <cellStyle name="Comma 11 2 4 9 3" xfId="38004" xr:uid="{00000000-0005-0000-0000-000008000000}"/>
    <cellStyle name="Comma 11 2 5" xfId="288" xr:uid="{00000000-0005-0000-0000-00003C000000}"/>
    <cellStyle name="Comma 11 2 5 10" xfId="30528" xr:uid="{00000000-0005-0000-0000-00003C000000}"/>
    <cellStyle name="Comma 11 2 5 2" xfId="1044" xr:uid="{00000000-0005-0000-0000-00003C000000}"/>
    <cellStyle name="Comma 11 2 5 2 2" xfId="2556" xr:uid="{00000000-0005-0000-0000-00003C000000}"/>
    <cellStyle name="Comma 11 2 5 2 2 2" xfId="11628" xr:uid="{00000000-0005-0000-0000-00003C000000}"/>
    <cellStyle name="Comma 11 2 5 2 2 2 2" xfId="26748" xr:uid="{00000000-0005-0000-0000-00003C000000}"/>
    <cellStyle name="Comma 11 2 5 2 2 2 2 2" xfId="56988" xr:uid="{00000000-0005-0000-0000-00003C000000}"/>
    <cellStyle name="Comma 11 2 5 2 2 2 3" xfId="41868" xr:uid="{00000000-0005-0000-0000-00003C000000}"/>
    <cellStyle name="Comma 11 2 5 2 2 3" xfId="17676" xr:uid="{00000000-0005-0000-0000-00003C000000}"/>
    <cellStyle name="Comma 11 2 5 2 2 3 2" xfId="47916" xr:uid="{00000000-0005-0000-0000-00003C000000}"/>
    <cellStyle name="Comma 11 2 5 2 2 4" xfId="32796" xr:uid="{00000000-0005-0000-0000-00003C000000}"/>
    <cellStyle name="Comma 11 2 5 2 3" xfId="4068" xr:uid="{00000000-0005-0000-0000-00003C000000}"/>
    <cellStyle name="Comma 11 2 5 2 3 2" xfId="13140" xr:uid="{00000000-0005-0000-0000-00003C000000}"/>
    <cellStyle name="Comma 11 2 5 2 3 2 2" xfId="28260" xr:uid="{00000000-0005-0000-0000-00003C000000}"/>
    <cellStyle name="Comma 11 2 5 2 3 2 2 2" xfId="58500" xr:uid="{00000000-0005-0000-0000-00003C000000}"/>
    <cellStyle name="Comma 11 2 5 2 3 2 3" xfId="43380" xr:uid="{00000000-0005-0000-0000-00003C000000}"/>
    <cellStyle name="Comma 11 2 5 2 3 3" xfId="19188" xr:uid="{00000000-0005-0000-0000-00003C000000}"/>
    <cellStyle name="Comma 11 2 5 2 3 3 2" xfId="49428" xr:uid="{00000000-0005-0000-0000-00003C000000}"/>
    <cellStyle name="Comma 11 2 5 2 3 4" xfId="34308" xr:uid="{00000000-0005-0000-0000-00003C000000}"/>
    <cellStyle name="Comma 11 2 5 2 4" xfId="5580" xr:uid="{00000000-0005-0000-0000-00003C000000}"/>
    <cellStyle name="Comma 11 2 5 2 4 2" xfId="14652" xr:uid="{00000000-0005-0000-0000-00003C000000}"/>
    <cellStyle name="Comma 11 2 5 2 4 2 2" xfId="29772" xr:uid="{00000000-0005-0000-0000-00003C000000}"/>
    <cellStyle name="Comma 11 2 5 2 4 2 2 2" xfId="60012" xr:uid="{00000000-0005-0000-0000-00003C000000}"/>
    <cellStyle name="Comma 11 2 5 2 4 2 3" xfId="44892" xr:uid="{00000000-0005-0000-0000-00003C000000}"/>
    <cellStyle name="Comma 11 2 5 2 4 3" xfId="20700" xr:uid="{00000000-0005-0000-0000-00003C000000}"/>
    <cellStyle name="Comma 11 2 5 2 4 3 2" xfId="50940" xr:uid="{00000000-0005-0000-0000-00003C000000}"/>
    <cellStyle name="Comma 11 2 5 2 4 4" xfId="35820" xr:uid="{00000000-0005-0000-0000-00003C000000}"/>
    <cellStyle name="Comma 11 2 5 2 5" xfId="7092" xr:uid="{00000000-0005-0000-0000-00003C000000}"/>
    <cellStyle name="Comma 11 2 5 2 5 2" xfId="22212" xr:uid="{00000000-0005-0000-0000-00003C000000}"/>
    <cellStyle name="Comma 11 2 5 2 5 2 2" xfId="52452" xr:uid="{00000000-0005-0000-0000-00003C000000}"/>
    <cellStyle name="Comma 11 2 5 2 5 3" xfId="37332" xr:uid="{00000000-0005-0000-0000-00003C000000}"/>
    <cellStyle name="Comma 11 2 5 2 6" xfId="8604" xr:uid="{00000000-0005-0000-0000-00003C000000}"/>
    <cellStyle name="Comma 11 2 5 2 6 2" xfId="23724" xr:uid="{00000000-0005-0000-0000-00003C000000}"/>
    <cellStyle name="Comma 11 2 5 2 6 2 2" xfId="53964" xr:uid="{00000000-0005-0000-0000-00003C000000}"/>
    <cellStyle name="Comma 11 2 5 2 6 3" xfId="38844" xr:uid="{00000000-0005-0000-0000-00003C000000}"/>
    <cellStyle name="Comma 11 2 5 2 7" xfId="10116" xr:uid="{00000000-0005-0000-0000-00003C000000}"/>
    <cellStyle name="Comma 11 2 5 2 7 2" xfId="25236" xr:uid="{00000000-0005-0000-0000-00003C000000}"/>
    <cellStyle name="Comma 11 2 5 2 7 2 2" xfId="55476" xr:uid="{00000000-0005-0000-0000-00003C000000}"/>
    <cellStyle name="Comma 11 2 5 2 7 3" xfId="40356" xr:uid="{00000000-0005-0000-0000-00003C000000}"/>
    <cellStyle name="Comma 11 2 5 2 8" xfId="16164" xr:uid="{00000000-0005-0000-0000-00003C000000}"/>
    <cellStyle name="Comma 11 2 5 2 8 2" xfId="46404" xr:uid="{00000000-0005-0000-0000-00003C000000}"/>
    <cellStyle name="Comma 11 2 5 2 9" xfId="31284" xr:uid="{00000000-0005-0000-0000-00003C000000}"/>
    <cellStyle name="Comma 11 2 5 3" xfId="1800" xr:uid="{00000000-0005-0000-0000-00003C000000}"/>
    <cellStyle name="Comma 11 2 5 3 2" xfId="10872" xr:uid="{00000000-0005-0000-0000-00003C000000}"/>
    <cellStyle name="Comma 11 2 5 3 2 2" xfId="25992" xr:uid="{00000000-0005-0000-0000-00003C000000}"/>
    <cellStyle name="Comma 11 2 5 3 2 2 2" xfId="56232" xr:uid="{00000000-0005-0000-0000-00003C000000}"/>
    <cellStyle name="Comma 11 2 5 3 2 3" xfId="41112" xr:uid="{00000000-0005-0000-0000-00003C000000}"/>
    <cellStyle name="Comma 11 2 5 3 3" xfId="16920" xr:uid="{00000000-0005-0000-0000-00003C000000}"/>
    <cellStyle name="Comma 11 2 5 3 3 2" xfId="47160" xr:uid="{00000000-0005-0000-0000-00003C000000}"/>
    <cellStyle name="Comma 11 2 5 3 4" xfId="32040" xr:uid="{00000000-0005-0000-0000-00003C000000}"/>
    <cellStyle name="Comma 11 2 5 4" xfId="3312" xr:uid="{00000000-0005-0000-0000-00003C000000}"/>
    <cellStyle name="Comma 11 2 5 4 2" xfId="12384" xr:uid="{00000000-0005-0000-0000-00003C000000}"/>
    <cellStyle name="Comma 11 2 5 4 2 2" xfId="27504" xr:uid="{00000000-0005-0000-0000-00003C000000}"/>
    <cellStyle name="Comma 11 2 5 4 2 2 2" xfId="57744" xr:uid="{00000000-0005-0000-0000-00003C000000}"/>
    <cellStyle name="Comma 11 2 5 4 2 3" xfId="42624" xr:uid="{00000000-0005-0000-0000-00003C000000}"/>
    <cellStyle name="Comma 11 2 5 4 3" xfId="18432" xr:uid="{00000000-0005-0000-0000-00003C000000}"/>
    <cellStyle name="Comma 11 2 5 4 3 2" xfId="48672" xr:uid="{00000000-0005-0000-0000-00003C000000}"/>
    <cellStyle name="Comma 11 2 5 4 4" xfId="33552" xr:uid="{00000000-0005-0000-0000-00003C000000}"/>
    <cellStyle name="Comma 11 2 5 5" xfId="4824" xr:uid="{00000000-0005-0000-0000-00003C000000}"/>
    <cellStyle name="Comma 11 2 5 5 2" xfId="13896" xr:uid="{00000000-0005-0000-0000-00003C000000}"/>
    <cellStyle name="Comma 11 2 5 5 2 2" xfId="29016" xr:uid="{00000000-0005-0000-0000-00003C000000}"/>
    <cellStyle name="Comma 11 2 5 5 2 2 2" xfId="59256" xr:uid="{00000000-0005-0000-0000-00003C000000}"/>
    <cellStyle name="Comma 11 2 5 5 2 3" xfId="44136" xr:uid="{00000000-0005-0000-0000-00003C000000}"/>
    <cellStyle name="Comma 11 2 5 5 3" xfId="19944" xr:uid="{00000000-0005-0000-0000-00003C000000}"/>
    <cellStyle name="Comma 11 2 5 5 3 2" xfId="50184" xr:uid="{00000000-0005-0000-0000-00003C000000}"/>
    <cellStyle name="Comma 11 2 5 5 4" xfId="35064" xr:uid="{00000000-0005-0000-0000-00003C000000}"/>
    <cellStyle name="Comma 11 2 5 6" xfId="6336" xr:uid="{00000000-0005-0000-0000-00003C000000}"/>
    <cellStyle name="Comma 11 2 5 6 2" xfId="21456" xr:uid="{00000000-0005-0000-0000-00003C000000}"/>
    <cellStyle name="Comma 11 2 5 6 2 2" xfId="51696" xr:uid="{00000000-0005-0000-0000-00003C000000}"/>
    <cellStyle name="Comma 11 2 5 6 3" xfId="36576" xr:uid="{00000000-0005-0000-0000-00003C000000}"/>
    <cellStyle name="Comma 11 2 5 7" xfId="7848" xr:uid="{00000000-0005-0000-0000-00003C000000}"/>
    <cellStyle name="Comma 11 2 5 7 2" xfId="22968" xr:uid="{00000000-0005-0000-0000-00003C000000}"/>
    <cellStyle name="Comma 11 2 5 7 2 2" xfId="53208" xr:uid="{00000000-0005-0000-0000-00003C000000}"/>
    <cellStyle name="Comma 11 2 5 7 3" xfId="38088" xr:uid="{00000000-0005-0000-0000-00003C000000}"/>
    <cellStyle name="Comma 11 2 5 8" xfId="9360" xr:uid="{00000000-0005-0000-0000-00003C000000}"/>
    <cellStyle name="Comma 11 2 5 8 2" xfId="24480" xr:uid="{00000000-0005-0000-0000-00003C000000}"/>
    <cellStyle name="Comma 11 2 5 8 2 2" xfId="54720" xr:uid="{00000000-0005-0000-0000-00003C000000}"/>
    <cellStyle name="Comma 11 2 5 8 3" xfId="39600" xr:uid="{00000000-0005-0000-0000-00003C000000}"/>
    <cellStyle name="Comma 11 2 5 9" xfId="15408" xr:uid="{00000000-0005-0000-0000-00003C000000}"/>
    <cellStyle name="Comma 11 2 5 9 2" xfId="45648" xr:uid="{00000000-0005-0000-0000-00003C000000}"/>
    <cellStyle name="Comma 11 2 6" xfId="540" xr:uid="{00000000-0005-0000-0000-000014000000}"/>
    <cellStyle name="Comma 11 2 6 10" xfId="30780" xr:uid="{00000000-0005-0000-0000-000014000000}"/>
    <cellStyle name="Comma 11 2 6 2" xfId="1296" xr:uid="{00000000-0005-0000-0000-000014000000}"/>
    <cellStyle name="Comma 11 2 6 2 2" xfId="2808" xr:uid="{00000000-0005-0000-0000-000014000000}"/>
    <cellStyle name="Comma 11 2 6 2 2 2" xfId="11880" xr:uid="{00000000-0005-0000-0000-000014000000}"/>
    <cellStyle name="Comma 11 2 6 2 2 2 2" xfId="27000" xr:uid="{00000000-0005-0000-0000-000014000000}"/>
    <cellStyle name="Comma 11 2 6 2 2 2 2 2" xfId="57240" xr:uid="{00000000-0005-0000-0000-000014000000}"/>
    <cellStyle name="Comma 11 2 6 2 2 2 3" xfId="42120" xr:uid="{00000000-0005-0000-0000-000014000000}"/>
    <cellStyle name="Comma 11 2 6 2 2 3" xfId="17928" xr:uid="{00000000-0005-0000-0000-000014000000}"/>
    <cellStyle name="Comma 11 2 6 2 2 3 2" xfId="48168" xr:uid="{00000000-0005-0000-0000-000014000000}"/>
    <cellStyle name="Comma 11 2 6 2 2 4" xfId="33048" xr:uid="{00000000-0005-0000-0000-000014000000}"/>
    <cellStyle name="Comma 11 2 6 2 3" xfId="4320" xr:uid="{00000000-0005-0000-0000-000014000000}"/>
    <cellStyle name="Comma 11 2 6 2 3 2" xfId="13392" xr:uid="{00000000-0005-0000-0000-000014000000}"/>
    <cellStyle name="Comma 11 2 6 2 3 2 2" xfId="28512" xr:uid="{00000000-0005-0000-0000-000014000000}"/>
    <cellStyle name="Comma 11 2 6 2 3 2 2 2" xfId="58752" xr:uid="{00000000-0005-0000-0000-000014000000}"/>
    <cellStyle name="Comma 11 2 6 2 3 2 3" xfId="43632" xr:uid="{00000000-0005-0000-0000-000014000000}"/>
    <cellStyle name="Comma 11 2 6 2 3 3" xfId="19440" xr:uid="{00000000-0005-0000-0000-000014000000}"/>
    <cellStyle name="Comma 11 2 6 2 3 3 2" xfId="49680" xr:uid="{00000000-0005-0000-0000-000014000000}"/>
    <cellStyle name="Comma 11 2 6 2 3 4" xfId="34560" xr:uid="{00000000-0005-0000-0000-000014000000}"/>
    <cellStyle name="Comma 11 2 6 2 4" xfId="5832" xr:uid="{00000000-0005-0000-0000-000014000000}"/>
    <cellStyle name="Comma 11 2 6 2 4 2" xfId="14904" xr:uid="{00000000-0005-0000-0000-000014000000}"/>
    <cellStyle name="Comma 11 2 6 2 4 2 2" xfId="30024" xr:uid="{00000000-0005-0000-0000-000014000000}"/>
    <cellStyle name="Comma 11 2 6 2 4 2 2 2" xfId="60264" xr:uid="{00000000-0005-0000-0000-000014000000}"/>
    <cellStyle name="Comma 11 2 6 2 4 2 3" xfId="45144" xr:uid="{00000000-0005-0000-0000-000014000000}"/>
    <cellStyle name="Comma 11 2 6 2 4 3" xfId="20952" xr:uid="{00000000-0005-0000-0000-000014000000}"/>
    <cellStyle name="Comma 11 2 6 2 4 3 2" xfId="51192" xr:uid="{00000000-0005-0000-0000-000014000000}"/>
    <cellStyle name="Comma 11 2 6 2 4 4" xfId="36072" xr:uid="{00000000-0005-0000-0000-000014000000}"/>
    <cellStyle name="Comma 11 2 6 2 5" xfId="7344" xr:uid="{00000000-0005-0000-0000-000014000000}"/>
    <cellStyle name="Comma 11 2 6 2 5 2" xfId="22464" xr:uid="{00000000-0005-0000-0000-000014000000}"/>
    <cellStyle name="Comma 11 2 6 2 5 2 2" xfId="52704" xr:uid="{00000000-0005-0000-0000-000014000000}"/>
    <cellStyle name="Comma 11 2 6 2 5 3" xfId="37584" xr:uid="{00000000-0005-0000-0000-000014000000}"/>
    <cellStyle name="Comma 11 2 6 2 6" xfId="8856" xr:uid="{00000000-0005-0000-0000-000014000000}"/>
    <cellStyle name="Comma 11 2 6 2 6 2" xfId="23976" xr:uid="{00000000-0005-0000-0000-000014000000}"/>
    <cellStyle name="Comma 11 2 6 2 6 2 2" xfId="54216" xr:uid="{00000000-0005-0000-0000-000014000000}"/>
    <cellStyle name="Comma 11 2 6 2 6 3" xfId="39096" xr:uid="{00000000-0005-0000-0000-000014000000}"/>
    <cellStyle name="Comma 11 2 6 2 7" xfId="10368" xr:uid="{00000000-0005-0000-0000-000014000000}"/>
    <cellStyle name="Comma 11 2 6 2 7 2" xfId="25488" xr:uid="{00000000-0005-0000-0000-000014000000}"/>
    <cellStyle name="Comma 11 2 6 2 7 2 2" xfId="55728" xr:uid="{00000000-0005-0000-0000-000014000000}"/>
    <cellStyle name="Comma 11 2 6 2 7 3" xfId="40608" xr:uid="{00000000-0005-0000-0000-000014000000}"/>
    <cellStyle name="Comma 11 2 6 2 8" xfId="16416" xr:uid="{00000000-0005-0000-0000-000014000000}"/>
    <cellStyle name="Comma 11 2 6 2 8 2" xfId="46656" xr:uid="{00000000-0005-0000-0000-000014000000}"/>
    <cellStyle name="Comma 11 2 6 2 9" xfId="31536" xr:uid="{00000000-0005-0000-0000-000014000000}"/>
    <cellStyle name="Comma 11 2 6 3" xfId="2052" xr:uid="{00000000-0005-0000-0000-000014000000}"/>
    <cellStyle name="Comma 11 2 6 3 2" xfId="11124" xr:uid="{00000000-0005-0000-0000-000014000000}"/>
    <cellStyle name="Comma 11 2 6 3 2 2" xfId="26244" xr:uid="{00000000-0005-0000-0000-000014000000}"/>
    <cellStyle name="Comma 11 2 6 3 2 2 2" xfId="56484" xr:uid="{00000000-0005-0000-0000-000014000000}"/>
    <cellStyle name="Comma 11 2 6 3 2 3" xfId="41364" xr:uid="{00000000-0005-0000-0000-000014000000}"/>
    <cellStyle name="Comma 11 2 6 3 3" xfId="17172" xr:uid="{00000000-0005-0000-0000-000014000000}"/>
    <cellStyle name="Comma 11 2 6 3 3 2" xfId="47412" xr:uid="{00000000-0005-0000-0000-000014000000}"/>
    <cellStyle name="Comma 11 2 6 3 4" xfId="32292" xr:uid="{00000000-0005-0000-0000-000014000000}"/>
    <cellStyle name="Comma 11 2 6 4" xfId="3564" xr:uid="{00000000-0005-0000-0000-000014000000}"/>
    <cellStyle name="Comma 11 2 6 4 2" xfId="12636" xr:uid="{00000000-0005-0000-0000-000014000000}"/>
    <cellStyle name="Comma 11 2 6 4 2 2" xfId="27756" xr:uid="{00000000-0005-0000-0000-000014000000}"/>
    <cellStyle name="Comma 11 2 6 4 2 2 2" xfId="57996" xr:uid="{00000000-0005-0000-0000-000014000000}"/>
    <cellStyle name="Comma 11 2 6 4 2 3" xfId="42876" xr:uid="{00000000-0005-0000-0000-000014000000}"/>
    <cellStyle name="Comma 11 2 6 4 3" xfId="18684" xr:uid="{00000000-0005-0000-0000-000014000000}"/>
    <cellStyle name="Comma 11 2 6 4 3 2" xfId="48924" xr:uid="{00000000-0005-0000-0000-000014000000}"/>
    <cellStyle name="Comma 11 2 6 4 4" xfId="33804" xr:uid="{00000000-0005-0000-0000-000014000000}"/>
    <cellStyle name="Comma 11 2 6 5" xfId="5076" xr:uid="{00000000-0005-0000-0000-000014000000}"/>
    <cellStyle name="Comma 11 2 6 5 2" xfId="14148" xr:uid="{00000000-0005-0000-0000-000014000000}"/>
    <cellStyle name="Comma 11 2 6 5 2 2" xfId="29268" xr:uid="{00000000-0005-0000-0000-000014000000}"/>
    <cellStyle name="Comma 11 2 6 5 2 2 2" xfId="59508" xr:uid="{00000000-0005-0000-0000-000014000000}"/>
    <cellStyle name="Comma 11 2 6 5 2 3" xfId="44388" xr:uid="{00000000-0005-0000-0000-000014000000}"/>
    <cellStyle name="Comma 11 2 6 5 3" xfId="20196" xr:uid="{00000000-0005-0000-0000-000014000000}"/>
    <cellStyle name="Comma 11 2 6 5 3 2" xfId="50436" xr:uid="{00000000-0005-0000-0000-000014000000}"/>
    <cellStyle name="Comma 11 2 6 5 4" xfId="35316" xr:uid="{00000000-0005-0000-0000-000014000000}"/>
    <cellStyle name="Comma 11 2 6 6" xfId="6588" xr:uid="{00000000-0005-0000-0000-000014000000}"/>
    <cellStyle name="Comma 11 2 6 6 2" xfId="21708" xr:uid="{00000000-0005-0000-0000-000014000000}"/>
    <cellStyle name="Comma 11 2 6 6 2 2" xfId="51948" xr:uid="{00000000-0005-0000-0000-000014000000}"/>
    <cellStyle name="Comma 11 2 6 6 3" xfId="36828" xr:uid="{00000000-0005-0000-0000-000014000000}"/>
    <cellStyle name="Comma 11 2 6 7" xfId="8100" xr:uid="{00000000-0005-0000-0000-000014000000}"/>
    <cellStyle name="Comma 11 2 6 7 2" xfId="23220" xr:uid="{00000000-0005-0000-0000-000014000000}"/>
    <cellStyle name="Comma 11 2 6 7 2 2" xfId="53460" xr:uid="{00000000-0005-0000-0000-000014000000}"/>
    <cellStyle name="Comma 11 2 6 7 3" xfId="38340" xr:uid="{00000000-0005-0000-0000-000014000000}"/>
    <cellStyle name="Comma 11 2 6 8" xfId="9612" xr:uid="{00000000-0005-0000-0000-000014000000}"/>
    <cellStyle name="Comma 11 2 6 8 2" xfId="24732" xr:uid="{00000000-0005-0000-0000-000014000000}"/>
    <cellStyle name="Comma 11 2 6 8 2 2" xfId="54972" xr:uid="{00000000-0005-0000-0000-000014000000}"/>
    <cellStyle name="Comma 11 2 6 8 3" xfId="39852" xr:uid="{00000000-0005-0000-0000-000014000000}"/>
    <cellStyle name="Comma 11 2 6 9" xfId="15660" xr:uid="{00000000-0005-0000-0000-000014000000}"/>
    <cellStyle name="Comma 11 2 6 9 2" xfId="45900" xr:uid="{00000000-0005-0000-0000-000014000000}"/>
    <cellStyle name="Comma 11 2 7" xfId="792" xr:uid="{00000000-0005-0000-0000-00003C000000}"/>
    <cellStyle name="Comma 11 2 7 2" xfId="2304" xr:uid="{00000000-0005-0000-0000-00003C000000}"/>
    <cellStyle name="Comma 11 2 7 2 2" xfId="11376" xr:uid="{00000000-0005-0000-0000-00003C000000}"/>
    <cellStyle name="Comma 11 2 7 2 2 2" xfId="26496" xr:uid="{00000000-0005-0000-0000-00003C000000}"/>
    <cellStyle name="Comma 11 2 7 2 2 2 2" xfId="56736" xr:uid="{00000000-0005-0000-0000-00003C000000}"/>
    <cellStyle name="Comma 11 2 7 2 2 3" xfId="41616" xr:uid="{00000000-0005-0000-0000-00003C000000}"/>
    <cellStyle name="Comma 11 2 7 2 3" xfId="17424" xr:uid="{00000000-0005-0000-0000-00003C000000}"/>
    <cellStyle name="Comma 11 2 7 2 3 2" xfId="47664" xr:uid="{00000000-0005-0000-0000-00003C000000}"/>
    <cellStyle name="Comma 11 2 7 2 4" xfId="32544" xr:uid="{00000000-0005-0000-0000-00003C000000}"/>
    <cellStyle name="Comma 11 2 7 3" xfId="3816" xr:uid="{00000000-0005-0000-0000-00003C000000}"/>
    <cellStyle name="Comma 11 2 7 3 2" xfId="12888" xr:uid="{00000000-0005-0000-0000-00003C000000}"/>
    <cellStyle name="Comma 11 2 7 3 2 2" xfId="28008" xr:uid="{00000000-0005-0000-0000-00003C000000}"/>
    <cellStyle name="Comma 11 2 7 3 2 2 2" xfId="58248" xr:uid="{00000000-0005-0000-0000-00003C000000}"/>
    <cellStyle name="Comma 11 2 7 3 2 3" xfId="43128" xr:uid="{00000000-0005-0000-0000-00003C000000}"/>
    <cellStyle name="Comma 11 2 7 3 3" xfId="18936" xr:uid="{00000000-0005-0000-0000-00003C000000}"/>
    <cellStyle name="Comma 11 2 7 3 3 2" xfId="49176" xr:uid="{00000000-0005-0000-0000-00003C000000}"/>
    <cellStyle name="Comma 11 2 7 3 4" xfId="34056" xr:uid="{00000000-0005-0000-0000-00003C000000}"/>
    <cellStyle name="Comma 11 2 7 4" xfId="5328" xr:uid="{00000000-0005-0000-0000-00003C000000}"/>
    <cellStyle name="Comma 11 2 7 4 2" xfId="14400" xr:uid="{00000000-0005-0000-0000-00003C000000}"/>
    <cellStyle name="Comma 11 2 7 4 2 2" xfId="29520" xr:uid="{00000000-0005-0000-0000-00003C000000}"/>
    <cellStyle name="Comma 11 2 7 4 2 2 2" xfId="59760" xr:uid="{00000000-0005-0000-0000-00003C000000}"/>
    <cellStyle name="Comma 11 2 7 4 2 3" xfId="44640" xr:uid="{00000000-0005-0000-0000-00003C000000}"/>
    <cellStyle name="Comma 11 2 7 4 3" xfId="20448" xr:uid="{00000000-0005-0000-0000-00003C000000}"/>
    <cellStyle name="Comma 11 2 7 4 3 2" xfId="50688" xr:uid="{00000000-0005-0000-0000-00003C000000}"/>
    <cellStyle name="Comma 11 2 7 4 4" xfId="35568" xr:uid="{00000000-0005-0000-0000-00003C000000}"/>
    <cellStyle name="Comma 11 2 7 5" xfId="6840" xr:uid="{00000000-0005-0000-0000-00003C000000}"/>
    <cellStyle name="Comma 11 2 7 5 2" xfId="21960" xr:uid="{00000000-0005-0000-0000-00003C000000}"/>
    <cellStyle name="Comma 11 2 7 5 2 2" xfId="52200" xr:uid="{00000000-0005-0000-0000-00003C000000}"/>
    <cellStyle name="Comma 11 2 7 5 3" xfId="37080" xr:uid="{00000000-0005-0000-0000-00003C000000}"/>
    <cellStyle name="Comma 11 2 7 6" xfId="8352" xr:uid="{00000000-0005-0000-0000-00003C000000}"/>
    <cellStyle name="Comma 11 2 7 6 2" xfId="23472" xr:uid="{00000000-0005-0000-0000-00003C000000}"/>
    <cellStyle name="Comma 11 2 7 6 2 2" xfId="53712" xr:uid="{00000000-0005-0000-0000-00003C000000}"/>
    <cellStyle name="Comma 11 2 7 6 3" xfId="38592" xr:uid="{00000000-0005-0000-0000-00003C000000}"/>
    <cellStyle name="Comma 11 2 7 7" xfId="9864" xr:uid="{00000000-0005-0000-0000-00003C000000}"/>
    <cellStyle name="Comma 11 2 7 7 2" xfId="24984" xr:uid="{00000000-0005-0000-0000-00003C000000}"/>
    <cellStyle name="Comma 11 2 7 7 2 2" xfId="55224" xr:uid="{00000000-0005-0000-0000-00003C000000}"/>
    <cellStyle name="Comma 11 2 7 7 3" xfId="40104" xr:uid="{00000000-0005-0000-0000-00003C000000}"/>
    <cellStyle name="Comma 11 2 7 8" xfId="15912" xr:uid="{00000000-0005-0000-0000-00003C000000}"/>
    <cellStyle name="Comma 11 2 7 8 2" xfId="46152" xr:uid="{00000000-0005-0000-0000-00003C000000}"/>
    <cellStyle name="Comma 11 2 7 9" xfId="31032" xr:uid="{00000000-0005-0000-0000-00003C000000}"/>
    <cellStyle name="Comma 11 2 8" xfId="1548" xr:uid="{00000000-0005-0000-0000-00003C000000}"/>
    <cellStyle name="Comma 11 2 8 2" xfId="10620" xr:uid="{00000000-0005-0000-0000-00003C000000}"/>
    <cellStyle name="Comma 11 2 8 2 2" xfId="25740" xr:uid="{00000000-0005-0000-0000-00003C000000}"/>
    <cellStyle name="Comma 11 2 8 2 2 2" xfId="55980" xr:uid="{00000000-0005-0000-0000-00003C000000}"/>
    <cellStyle name="Comma 11 2 8 2 3" xfId="40860" xr:uid="{00000000-0005-0000-0000-00003C000000}"/>
    <cellStyle name="Comma 11 2 8 3" xfId="16668" xr:uid="{00000000-0005-0000-0000-00003C000000}"/>
    <cellStyle name="Comma 11 2 8 3 2" xfId="46908" xr:uid="{00000000-0005-0000-0000-00003C000000}"/>
    <cellStyle name="Comma 11 2 8 4" xfId="31788" xr:uid="{00000000-0005-0000-0000-00003C000000}"/>
    <cellStyle name="Comma 11 2 9" xfId="3060" xr:uid="{00000000-0005-0000-0000-00003C000000}"/>
    <cellStyle name="Comma 11 2 9 2" xfId="12132" xr:uid="{00000000-0005-0000-0000-00003C000000}"/>
    <cellStyle name="Comma 11 2 9 2 2" xfId="27252" xr:uid="{00000000-0005-0000-0000-00003C000000}"/>
    <cellStyle name="Comma 11 2 9 2 2 2" xfId="57492" xr:uid="{00000000-0005-0000-0000-00003C000000}"/>
    <cellStyle name="Comma 11 2 9 2 3" xfId="42372" xr:uid="{00000000-0005-0000-0000-00003C000000}"/>
    <cellStyle name="Comma 11 2 9 3" xfId="18180" xr:uid="{00000000-0005-0000-0000-00003C000000}"/>
    <cellStyle name="Comma 11 2 9 3 2" xfId="48420" xr:uid="{00000000-0005-0000-0000-00003C000000}"/>
    <cellStyle name="Comma 11 2 9 4" xfId="33300" xr:uid="{00000000-0005-0000-0000-00003C000000}"/>
    <cellStyle name="Comma 11 3" xfId="50" xr:uid="{00000000-0005-0000-0000-000002000000}"/>
    <cellStyle name="Comma 11 3 10" xfId="4586" xr:uid="{00000000-0005-0000-0000-000002000000}"/>
    <cellStyle name="Comma 11 3 10 2" xfId="13658" xr:uid="{00000000-0005-0000-0000-000002000000}"/>
    <cellStyle name="Comma 11 3 10 2 2" xfId="28778" xr:uid="{00000000-0005-0000-0000-000002000000}"/>
    <cellStyle name="Comma 11 3 10 2 2 2" xfId="59018" xr:uid="{00000000-0005-0000-0000-000002000000}"/>
    <cellStyle name="Comma 11 3 10 2 3" xfId="43898" xr:uid="{00000000-0005-0000-0000-000002000000}"/>
    <cellStyle name="Comma 11 3 10 3" xfId="19706" xr:uid="{00000000-0005-0000-0000-000002000000}"/>
    <cellStyle name="Comma 11 3 10 3 2" xfId="49946" xr:uid="{00000000-0005-0000-0000-000002000000}"/>
    <cellStyle name="Comma 11 3 10 4" xfId="34826" xr:uid="{00000000-0005-0000-0000-000002000000}"/>
    <cellStyle name="Comma 11 3 11" xfId="6098" xr:uid="{00000000-0005-0000-0000-000002000000}"/>
    <cellStyle name="Comma 11 3 11 2" xfId="21218" xr:uid="{00000000-0005-0000-0000-000002000000}"/>
    <cellStyle name="Comma 11 3 11 2 2" xfId="51458" xr:uid="{00000000-0005-0000-0000-000002000000}"/>
    <cellStyle name="Comma 11 3 11 3" xfId="36338" xr:uid="{00000000-0005-0000-0000-000002000000}"/>
    <cellStyle name="Comma 11 3 12" xfId="7610" xr:uid="{00000000-0005-0000-0000-000002000000}"/>
    <cellStyle name="Comma 11 3 12 2" xfId="22730" xr:uid="{00000000-0005-0000-0000-000002000000}"/>
    <cellStyle name="Comma 11 3 12 2 2" xfId="52970" xr:uid="{00000000-0005-0000-0000-000002000000}"/>
    <cellStyle name="Comma 11 3 12 3" xfId="37850" xr:uid="{00000000-0005-0000-0000-000002000000}"/>
    <cellStyle name="Comma 11 3 13" xfId="9122" xr:uid="{00000000-0005-0000-0000-000002000000}"/>
    <cellStyle name="Comma 11 3 13 2" xfId="24242" xr:uid="{00000000-0005-0000-0000-000002000000}"/>
    <cellStyle name="Comma 11 3 13 2 2" xfId="54482" xr:uid="{00000000-0005-0000-0000-000002000000}"/>
    <cellStyle name="Comma 11 3 13 3" xfId="39362" xr:uid="{00000000-0005-0000-0000-000002000000}"/>
    <cellStyle name="Comma 11 3 14" xfId="15170" xr:uid="{00000000-0005-0000-0000-000002000000}"/>
    <cellStyle name="Comma 11 3 14 2" xfId="45410" xr:uid="{00000000-0005-0000-0000-000002000000}"/>
    <cellStyle name="Comma 11 3 15" xfId="30290" xr:uid="{00000000-0005-0000-0000-000002000000}"/>
    <cellStyle name="Comma 11 3 2" xfId="92" xr:uid="{00000000-0005-0000-0000-000006000000}"/>
    <cellStyle name="Comma 11 3 2 10" xfId="6140" xr:uid="{00000000-0005-0000-0000-000006000000}"/>
    <cellStyle name="Comma 11 3 2 10 2" xfId="21260" xr:uid="{00000000-0005-0000-0000-000006000000}"/>
    <cellStyle name="Comma 11 3 2 10 2 2" xfId="51500" xr:uid="{00000000-0005-0000-0000-000006000000}"/>
    <cellStyle name="Comma 11 3 2 10 3" xfId="36380" xr:uid="{00000000-0005-0000-0000-000006000000}"/>
    <cellStyle name="Comma 11 3 2 11" xfId="7652" xr:uid="{00000000-0005-0000-0000-000006000000}"/>
    <cellStyle name="Comma 11 3 2 11 2" xfId="22772" xr:uid="{00000000-0005-0000-0000-000006000000}"/>
    <cellStyle name="Comma 11 3 2 11 2 2" xfId="53012" xr:uid="{00000000-0005-0000-0000-000006000000}"/>
    <cellStyle name="Comma 11 3 2 11 3" xfId="37892" xr:uid="{00000000-0005-0000-0000-000006000000}"/>
    <cellStyle name="Comma 11 3 2 12" xfId="9164" xr:uid="{00000000-0005-0000-0000-000006000000}"/>
    <cellStyle name="Comma 11 3 2 12 2" xfId="24284" xr:uid="{00000000-0005-0000-0000-000006000000}"/>
    <cellStyle name="Comma 11 3 2 12 2 2" xfId="54524" xr:uid="{00000000-0005-0000-0000-000006000000}"/>
    <cellStyle name="Comma 11 3 2 12 3" xfId="39404" xr:uid="{00000000-0005-0000-0000-000006000000}"/>
    <cellStyle name="Comma 11 3 2 13" xfId="15212" xr:uid="{00000000-0005-0000-0000-000006000000}"/>
    <cellStyle name="Comma 11 3 2 13 2" xfId="45452" xr:uid="{00000000-0005-0000-0000-000006000000}"/>
    <cellStyle name="Comma 11 3 2 14" xfId="30332" xr:uid="{00000000-0005-0000-0000-000006000000}"/>
    <cellStyle name="Comma 11 3 2 2" xfId="176" xr:uid="{00000000-0005-0000-0000-00000B000000}"/>
    <cellStyle name="Comma 11 3 2 2 10" xfId="9248" xr:uid="{00000000-0005-0000-0000-00000B000000}"/>
    <cellStyle name="Comma 11 3 2 2 10 2" xfId="24368" xr:uid="{00000000-0005-0000-0000-00000B000000}"/>
    <cellStyle name="Comma 11 3 2 2 10 2 2" xfId="54608" xr:uid="{00000000-0005-0000-0000-00000B000000}"/>
    <cellStyle name="Comma 11 3 2 2 10 3" xfId="39488" xr:uid="{00000000-0005-0000-0000-00000B000000}"/>
    <cellStyle name="Comma 11 3 2 2 11" xfId="15296" xr:uid="{00000000-0005-0000-0000-00000B000000}"/>
    <cellStyle name="Comma 11 3 2 2 11 2" xfId="45536" xr:uid="{00000000-0005-0000-0000-00000B000000}"/>
    <cellStyle name="Comma 11 3 2 2 12" xfId="30416" xr:uid="{00000000-0005-0000-0000-00000B000000}"/>
    <cellStyle name="Comma 11 3 2 2 2" xfId="428" xr:uid="{00000000-0005-0000-0000-00000B000000}"/>
    <cellStyle name="Comma 11 3 2 2 2 10" xfId="30668" xr:uid="{00000000-0005-0000-0000-00000B000000}"/>
    <cellStyle name="Comma 11 3 2 2 2 2" xfId="1184" xr:uid="{00000000-0005-0000-0000-00000B000000}"/>
    <cellStyle name="Comma 11 3 2 2 2 2 2" xfId="2696" xr:uid="{00000000-0005-0000-0000-00000B000000}"/>
    <cellStyle name="Comma 11 3 2 2 2 2 2 2" xfId="11768" xr:uid="{00000000-0005-0000-0000-00000B000000}"/>
    <cellStyle name="Comma 11 3 2 2 2 2 2 2 2" xfId="26888" xr:uid="{00000000-0005-0000-0000-00000B000000}"/>
    <cellStyle name="Comma 11 3 2 2 2 2 2 2 2 2" xfId="57128" xr:uid="{00000000-0005-0000-0000-00000B000000}"/>
    <cellStyle name="Comma 11 3 2 2 2 2 2 2 3" xfId="42008" xr:uid="{00000000-0005-0000-0000-00000B000000}"/>
    <cellStyle name="Comma 11 3 2 2 2 2 2 3" xfId="17816" xr:uid="{00000000-0005-0000-0000-00000B000000}"/>
    <cellStyle name="Comma 11 3 2 2 2 2 2 3 2" xfId="48056" xr:uid="{00000000-0005-0000-0000-00000B000000}"/>
    <cellStyle name="Comma 11 3 2 2 2 2 2 4" xfId="32936" xr:uid="{00000000-0005-0000-0000-00000B000000}"/>
    <cellStyle name="Comma 11 3 2 2 2 2 3" xfId="4208" xr:uid="{00000000-0005-0000-0000-00000B000000}"/>
    <cellStyle name="Comma 11 3 2 2 2 2 3 2" xfId="13280" xr:uid="{00000000-0005-0000-0000-00000B000000}"/>
    <cellStyle name="Comma 11 3 2 2 2 2 3 2 2" xfId="28400" xr:uid="{00000000-0005-0000-0000-00000B000000}"/>
    <cellStyle name="Comma 11 3 2 2 2 2 3 2 2 2" xfId="58640" xr:uid="{00000000-0005-0000-0000-00000B000000}"/>
    <cellStyle name="Comma 11 3 2 2 2 2 3 2 3" xfId="43520" xr:uid="{00000000-0005-0000-0000-00000B000000}"/>
    <cellStyle name="Comma 11 3 2 2 2 2 3 3" xfId="19328" xr:uid="{00000000-0005-0000-0000-00000B000000}"/>
    <cellStyle name="Comma 11 3 2 2 2 2 3 3 2" xfId="49568" xr:uid="{00000000-0005-0000-0000-00000B000000}"/>
    <cellStyle name="Comma 11 3 2 2 2 2 3 4" xfId="34448" xr:uid="{00000000-0005-0000-0000-00000B000000}"/>
    <cellStyle name="Comma 11 3 2 2 2 2 4" xfId="5720" xr:uid="{00000000-0005-0000-0000-00000B000000}"/>
    <cellStyle name="Comma 11 3 2 2 2 2 4 2" xfId="14792" xr:uid="{00000000-0005-0000-0000-00000B000000}"/>
    <cellStyle name="Comma 11 3 2 2 2 2 4 2 2" xfId="29912" xr:uid="{00000000-0005-0000-0000-00000B000000}"/>
    <cellStyle name="Comma 11 3 2 2 2 2 4 2 2 2" xfId="60152" xr:uid="{00000000-0005-0000-0000-00000B000000}"/>
    <cellStyle name="Comma 11 3 2 2 2 2 4 2 3" xfId="45032" xr:uid="{00000000-0005-0000-0000-00000B000000}"/>
    <cellStyle name="Comma 11 3 2 2 2 2 4 3" xfId="20840" xr:uid="{00000000-0005-0000-0000-00000B000000}"/>
    <cellStyle name="Comma 11 3 2 2 2 2 4 3 2" xfId="51080" xr:uid="{00000000-0005-0000-0000-00000B000000}"/>
    <cellStyle name="Comma 11 3 2 2 2 2 4 4" xfId="35960" xr:uid="{00000000-0005-0000-0000-00000B000000}"/>
    <cellStyle name="Comma 11 3 2 2 2 2 5" xfId="7232" xr:uid="{00000000-0005-0000-0000-00000B000000}"/>
    <cellStyle name="Comma 11 3 2 2 2 2 5 2" xfId="22352" xr:uid="{00000000-0005-0000-0000-00000B000000}"/>
    <cellStyle name="Comma 11 3 2 2 2 2 5 2 2" xfId="52592" xr:uid="{00000000-0005-0000-0000-00000B000000}"/>
    <cellStyle name="Comma 11 3 2 2 2 2 5 3" xfId="37472" xr:uid="{00000000-0005-0000-0000-00000B000000}"/>
    <cellStyle name="Comma 11 3 2 2 2 2 6" xfId="8744" xr:uid="{00000000-0005-0000-0000-00000B000000}"/>
    <cellStyle name="Comma 11 3 2 2 2 2 6 2" xfId="23864" xr:uid="{00000000-0005-0000-0000-00000B000000}"/>
    <cellStyle name="Comma 11 3 2 2 2 2 6 2 2" xfId="54104" xr:uid="{00000000-0005-0000-0000-00000B000000}"/>
    <cellStyle name="Comma 11 3 2 2 2 2 6 3" xfId="38984" xr:uid="{00000000-0005-0000-0000-00000B000000}"/>
    <cellStyle name="Comma 11 3 2 2 2 2 7" xfId="10256" xr:uid="{00000000-0005-0000-0000-00000B000000}"/>
    <cellStyle name="Comma 11 3 2 2 2 2 7 2" xfId="25376" xr:uid="{00000000-0005-0000-0000-00000B000000}"/>
    <cellStyle name="Comma 11 3 2 2 2 2 7 2 2" xfId="55616" xr:uid="{00000000-0005-0000-0000-00000B000000}"/>
    <cellStyle name="Comma 11 3 2 2 2 2 7 3" xfId="40496" xr:uid="{00000000-0005-0000-0000-00000B000000}"/>
    <cellStyle name="Comma 11 3 2 2 2 2 8" xfId="16304" xr:uid="{00000000-0005-0000-0000-00000B000000}"/>
    <cellStyle name="Comma 11 3 2 2 2 2 8 2" xfId="46544" xr:uid="{00000000-0005-0000-0000-00000B000000}"/>
    <cellStyle name="Comma 11 3 2 2 2 2 9" xfId="31424" xr:uid="{00000000-0005-0000-0000-00000B000000}"/>
    <cellStyle name="Comma 11 3 2 2 2 3" xfId="1940" xr:uid="{00000000-0005-0000-0000-00000B000000}"/>
    <cellStyle name="Comma 11 3 2 2 2 3 2" xfId="11012" xr:uid="{00000000-0005-0000-0000-00000B000000}"/>
    <cellStyle name="Comma 11 3 2 2 2 3 2 2" xfId="26132" xr:uid="{00000000-0005-0000-0000-00000B000000}"/>
    <cellStyle name="Comma 11 3 2 2 2 3 2 2 2" xfId="56372" xr:uid="{00000000-0005-0000-0000-00000B000000}"/>
    <cellStyle name="Comma 11 3 2 2 2 3 2 3" xfId="41252" xr:uid="{00000000-0005-0000-0000-00000B000000}"/>
    <cellStyle name="Comma 11 3 2 2 2 3 3" xfId="17060" xr:uid="{00000000-0005-0000-0000-00000B000000}"/>
    <cellStyle name="Comma 11 3 2 2 2 3 3 2" xfId="47300" xr:uid="{00000000-0005-0000-0000-00000B000000}"/>
    <cellStyle name="Comma 11 3 2 2 2 3 4" xfId="32180" xr:uid="{00000000-0005-0000-0000-00000B000000}"/>
    <cellStyle name="Comma 11 3 2 2 2 4" xfId="3452" xr:uid="{00000000-0005-0000-0000-00000B000000}"/>
    <cellStyle name="Comma 11 3 2 2 2 4 2" xfId="12524" xr:uid="{00000000-0005-0000-0000-00000B000000}"/>
    <cellStyle name="Comma 11 3 2 2 2 4 2 2" xfId="27644" xr:uid="{00000000-0005-0000-0000-00000B000000}"/>
    <cellStyle name="Comma 11 3 2 2 2 4 2 2 2" xfId="57884" xr:uid="{00000000-0005-0000-0000-00000B000000}"/>
    <cellStyle name="Comma 11 3 2 2 2 4 2 3" xfId="42764" xr:uid="{00000000-0005-0000-0000-00000B000000}"/>
    <cellStyle name="Comma 11 3 2 2 2 4 3" xfId="18572" xr:uid="{00000000-0005-0000-0000-00000B000000}"/>
    <cellStyle name="Comma 11 3 2 2 2 4 3 2" xfId="48812" xr:uid="{00000000-0005-0000-0000-00000B000000}"/>
    <cellStyle name="Comma 11 3 2 2 2 4 4" xfId="33692" xr:uid="{00000000-0005-0000-0000-00000B000000}"/>
    <cellStyle name="Comma 11 3 2 2 2 5" xfId="4964" xr:uid="{00000000-0005-0000-0000-00000B000000}"/>
    <cellStyle name="Comma 11 3 2 2 2 5 2" xfId="14036" xr:uid="{00000000-0005-0000-0000-00000B000000}"/>
    <cellStyle name="Comma 11 3 2 2 2 5 2 2" xfId="29156" xr:uid="{00000000-0005-0000-0000-00000B000000}"/>
    <cellStyle name="Comma 11 3 2 2 2 5 2 2 2" xfId="59396" xr:uid="{00000000-0005-0000-0000-00000B000000}"/>
    <cellStyle name="Comma 11 3 2 2 2 5 2 3" xfId="44276" xr:uid="{00000000-0005-0000-0000-00000B000000}"/>
    <cellStyle name="Comma 11 3 2 2 2 5 3" xfId="20084" xr:uid="{00000000-0005-0000-0000-00000B000000}"/>
    <cellStyle name="Comma 11 3 2 2 2 5 3 2" xfId="50324" xr:uid="{00000000-0005-0000-0000-00000B000000}"/>
    <cellStyle name="Comma 11 3 2 2 2 5 4" xfId="35204" xr:uid="{00000000-0005-0000-0000-00000B000000}"/>
    <cellStyle name="Comma 11 3 2 2 2 6" xfId="6476" xr:uid="{00000000-0005-0000-0000-00000B000000}"/>
    <cellStyle name="Comma 11 3 2 2 2 6 2" xfId="21596" xr:uid="{00000000-0005-0000-0000-00000B000000}"/>
    <cellStyle name="Comma 11 3 2 2 2 6 2 2" xfId="51836" xr:uid="{00000000-0005-0000-0000-00000B000000}"/>
    <cellStyle name="Comma 11 3 2 2 2 6 3" xfId="36716" xr:uid="{00000000-0005-0000-0000-00000B000000}"/>
    <cellStyle name="Comma 11 3 2 2 2 7" xfId="7988" xr:uid="{00000000-0005-0000-0000-00000B000000}"/>
    <cellStyle name="Comma 11 3 2 2 2 7 2" xfId="23108" xr:uid="{00000000-0005-0000-0000-00000B000000}"/>
    <cellStyle name="Comma 11 3 2 2 2 7 2 2" xfId="53348" xr:uid="{00000000-0005-0000-0000-00000B000000}"/>
    <cellStyle name="Comma 11 3 2 2 2 7 3" xfId="38228" xr:uid="{00000000-0005-0000-0000-00000B000000}"/>
    <cellStyle name="Comma 11 3 2 2 2 8" xfId="9500" xr:uid="{00000000-0005-0000-0000-00000B000000}"/>
    <cellStyle name="Comma 11 3 2 2 2 8 2" xfId="24620" xr:uid="{00000000-0005-0000-0000-00000B000000}"/>
    <cellStyle name="Comma 11 3 2 2 2 8 2 2" xfId="54860" xr:uid="{00000000-0005-0000-0000-00000B000000}"/>
    <cellStyle name="Comma 11 3 2 2 2 8 3" xfId="39740" xr:uid="{00000000-0005-0000-0000-00000B000000}"/>
    <cellStyle name="Comma 11 3 2 2 2 9" xfId="15548" xr:uid="{00000000-0005-0000-0000-00000B000000}"/>
    <cellStyle name="Comma 11 3 2 2 2 9 2" xfId="45788" xr:uid="{00000000-0005-0000-0000-00000B000000}"/>
    <cellStyle name="Comma 11 3 2 2 3" xfId="680" xr:uid="{00000000-0005-0000-0000-00001C000000}"/>
    <cellStyle name="Comma 11 3 2 2 3 10" xfId="30920" xr:uid="{00000000-0005-0000-0000-00001C000000}"/>
    <cellStyle name="Comma 11 3 2 2 3 2" xfId="1436" xr:uid="{00000000-0005-0000-0000-00001C000000}"/>
    <cellStyle name="Comma 11 3 2 2 3 2 2" xfId="2948" xr:uid="{00000000-0005-0000-0000-00001C000000}"/>
    <cellStyle name="Comma 11 3 2 2 3 2 2 2" xfId="12020" xr:uid="{00000000-0005-0000-0000-00001C000000}"/>
    <cellStyle name="Comma 11 3 2 2 3 2 2 2 2" xfId="27140" xr:uid="{00000000-0005-0000-0000-00001C000000}"/>
    <cellStyle name="Comma 11 3 2 2 3 2 2 2 2 2" xfId="57380" xr:uid="{00000000-0005-0000-0000-00001C000000}"/>
    <cellStyle name="Comma 11 3 2 2 3 2 2 2 3" xfId="42260" xr:uid="{00000000-0005-0000-0000-00001C000000}"/>
    <cellStyle name="Comma 11 3 2 2 3 2 2 3" xfId="18068" xr:uid="{00000000-0005-0000-0000-00001C000000}"/>
    <cellStyle name="Comma 11 3 2 2 3 2 2 3 2" xfId="48308" xr:uid="{00000000-0005-0000-0000-00001C000000}"/>
    <cellStyle name="Comma 11 3 2 2 3 2 2 4" xfId="33188" xr:uid="{00000000-0005-0000-0000-00001C000000}"/>
    <cellStyle name="Comma 11 3 2 2 3 2 3" xfId="4460" xr:uid="{00000000-0005-0000-0000-00001C000000}"/>
    <cellStyle name="Comma 11 3 2 2 3 2 3 2" xfId="13532" xr:uid="{00000000-0005-0000-0000-00001C000000}"/>
    <cellStyle name="Comma 11 3 2 2 3 2 3 2 2" xfId="28652" xr:uid="{00000000-0005-0000-0000-00001C000000}"/>
    <cellStyle name="Comma 11 3 2 2 3 2 3 2 2 2" xfId="58892" xr:uid="{00000000-0005-0000-0000-00001C000000}"/>
    <cellStyle name="Comma 11 3 2 2 3 2 3 2 3" xfId="43772" xr:uid="{00000000-0005-0000-0000-00001C000000}"/>
    <cellStyle name="Comma 11 3 2 2 3 2 3 3" xfId="19580" xr:uid="{00000000-0005-0000-0000-00001C000000}"/>
    <cellStyle name="Comma 11 3 2 2 3 2 3 3 2" xfId="49820" xr:uid="{00000000-0005-0000-0000-00001C000000}"/>
    <cellStyle name="Comma 11 3 2 2 3 2 3 4" xfId="34700" xr:uid="{00000000-0005-0000-0000-00001C000000}"/>
    <cellStyle name="Comma 11 3 2 2 3 2 4" xfId="5972" xr:uid="{00000000-0005-0000-0000-00001C000000}"/>
    <cellStyle name="Comma 11 3 2 2 3 2 4 2" xfId="15044" xr:uid="{00000000-0005-0000-0000-00001C000000}"/>
    <cellStyle name="Comma 11 3 2 2 3 2 4 2 2" xfId="30164" xr:uid="{00000000-0005-0000-0000-00001C000000}"/>
    <cellStyle name="Comma 11 3 2 2 3 2 4 2 2 2" xfId="60404" xr:uid="{00000000-0005-0000-0000-00001C000000}"/>
    <cellStyle name="Comma 11 3 2 2 3 2 4 2 3" xfId="45284" xr:uid="{00000000-0005-0000-0000-00001C000000}"/>
    <cellStyle name="Comma 11 3 2 2 3 2 4 3" xfId="21092" xr:uid="{00000000-0005-0000-0000-00001C000000}"/>
    <cellStyle name="Comma 11 3 2 2 3 2 4 3 2" xfId="51332" xr:uid="{00000000-0005-0000-0000-00001C000000}"/>
    <cellStyle name="Comma 11 3 2 2 3 2 4 4" xfId="36212" xr:uid="{00000000-0005-0000-0000-00001C000000}"/>
    <cellStyle name="Comma 11 3 2 2 3 2 5" xfId="7484" xr:uid="{00000000-0005-0000-0000-00001C000000}"/>
    <cellStyle name="Comma 11 3 2 2 3 2 5 2" xfId="22604" xr:uid="{00000000-0005-0000-0000-00001C000000}"/>
    <cellStyle name="Comma 11 3 2 2 3 2 5 2 2" xfId="52844" xr:uid="{00000000-0005-0000-0000-00001C000000}"/>
    <cellStyle name="Comma 11 3 2 2 3 2 5 3" xfId="37724" xr:uid="{00000000-0005-0000-0000-00001C000000}"/>
    <cellStyle name="Comma 11 3 2 2 3 2 6" xfId="8996" xr:uid="{00000000-0005-0000-0000-00001C000000}"/>
    <cellStyle name="Comma 11 3 2 2 3 2 6 2" xfId="24116" xr:uid="{00000000-0005-0000-0000-00001C000000}"/>
    <cellStyle name="Comma 11 3 2 2 3 2 6 2 2" xfId="54356" xr:uid="{00000000-0005-0000-0000-00001C000000}"/>
    <cellStyle name="Comma 11 3 2 2 3 2 6 3" xfId="39236" xr:uid="{00000000-0005-0000-0000-00001C000000}"/>
    <cellStyle name="Comma 11 3 2 2 3 2 7" xfId="10508" xr:uid="{00000000-0005-0000-0000-00001C000000}"/>
    <cellStyle name="Comma 11 3 2 2 3 2 7 2" xfId="25628" xr:uid="{00000000-0005-0000-0000-00001C000000}"/>
    <cellStyle name="Comma 11 3 2 2 3 2 7 2 2" xfId="55868" xr:uid="{00000000-0005-0000-0000-00001C000000}"/>
    <cellStyle name="Comma 11 3 2 2 3 2 7 3" xfId="40748" xr:uid="{00000000-0005-0000-0000-00001C000000}"/>
    <cellStyle name="Comma 11 3 2 2 3 2 8" xfId="16556" xr:uid="{00000000-0005-0000-0000-00001C000000}"/>
    <cellStyle name="Comma 11 3 2 2 3 2 8 2" xfId="46796" xr:uid="{00000000-0005-0000-0000-00001C000000}"/>
    <cellStyle name="Comma 11 3 2 2 3 2 9" xfId="31676" xr:uid="{00000000-0005-0000-0000-00001C000000}"/>
    <cellStyle name="Comma 11 3 2 2 3 3" xfId="2192" xr:uid="{00000000-0005-0000-0000-00001C000000}"/>
    <cellStyle name="Comma 11 3 2 2 3 3 2" xfId="11264" xr:uid="{00000000-0005-0000-0000-00001C000000}"/>
    <cellStyle name="Comma 11 3 2 2 3 3 2 2" xfId="26384" xr:uid="{00000000-0005-0000-0000-00001C000000}"/>
    <cellStyle name="Comma 11 3 2 2 3 3 2 2 2" xfId="56624" xr:uid="{00000000-0005-0000-0000-00001C000000}"/>
    <cellStyle name="Comma 11 3 2 2 3 3 2 3" xfId="41504" xr:uid="{00000000-0005-0000-0000-00001C000000}"/>
    <cellStyle name="Comma 11 3 2 2 3 3 3" xfId="17312" xr:uid="{00000000-0005-0000-0000-00001C000000}"/>
    <cellStyle name="Comma 11 3 2 2 3 3 3 2" xfId="47552" xr:uid="{00000000-0005-0000-0000-00001C000000}"/>
    <cellStyle name="Comma 11 3 2 2 3 3 4" xfId="32432" xr:uid="{00000000-0005-0000-0000-00001C000000}"/>
    <cellStyle name="Comma 11 3 2 2 3 4" xfId="3704" xr:uid="{00000000-0005-0000-0000-00001C000000}"/>
    <cellStyle name="Comma 11 3 2 2 3 4 2" xfId="12776" xr:uid="{00000000-0005-0000-0000-00001C000000}"/>
    <cellStyle name="Comma 11 3 2 2 3 4 2 2" xfId="27896" xr:uid="{00000000-0005-0000-0000-00001C000000}"/>
    <cellStyle name="Comma 11 3 2 2 3 4 2 2 2" xfId="58136" xr:uid="{00000000-0005-0000-0000-00001C000000}"/>
    <cellStyle name="Comma 11 3 2 2 3 4 2 3" xfId="43016" xr:uid="{00000000-0005-0000-0000-00001C000000}"/>
    <cellStyle name="Comma 11 3 2 2 3 4 3" xfId="18824" xr:uid="{00000000-0005-0000-0000-00001C000000}"/>
    <cellStyle name="Comma 11 3 2 2 3 4 3 2" xfId="49064" xr:uid="{00000000-0005-0000-0000-00001C000000}"/>
    <cellStyle name="Comma 11 3 2 2 3 4 4" xfId="33944" xr:uid="{00000000-0005-0000-0000-00001C000000}"/>
    <cellStyle name="Comma 11 3 2 2 3 5" xfId="5216" xr:uid="{00000000-0005-0000-0000-00001C000000}"/>
    <cellStyle name="Comma 11 3 2 2 3 5 2" xfId="14288" xr:uid="{00000000-0005-0000-0000-00001C000000}"/>
    <cellStyle name="Comma 11 3 2 2 3 5 2 2" xfId="29408" xr:uid="{00000000-0005-0000-0000-00001C000000}"/>
    <cellStyle name="Comma 11 3 2 2 3 5 2 2 2" xfId="59648" xr:uid="{00000000-0005-0000-0000-00001C000000}"/>
    <cellStyle name="Comma 11 3 2 2 3 5 2 3" xfId="44528" xr:uid="{00000000-0005-0000-0000-00001C000000}"/>
    <cellStyle name="Comma 11 3 2 2 3 5 3" xfId="20336" xr:uid="{00000000-0005-0000-0000-00001C000000}"/>
    <cellStyle name="Comma 11 3 2 2 3 5 3 2" xfId="50576" xr:uid="{00000000-0005-0000-0000-00001C000000}"/>
    <cellStyle name="Comma 11 3 2 2 3 5 4" xfId="35456" xr:uid="{00000000-0005-0000-0000-00001C000000}"/>
    <cellStyle name="Comma 11 3 2 2 3 6" xfId="6728" xr:uid="{00000000-0005-0000-0000-00001C000000}"/>
    <cellStyle name="Comma 11 3 2 2 3 6 2" xfId="21848" xr:uid="{00000000-0005-0000-0000-00001C000000}"/>
    <cellStyle name="Comma 11 3 2 2 3 6 2 2" xfId="52088" xr:uid="{00000000-0005-0000-0000-00001C000000}"/>
    <cellStyle name="Comma 11 3 2 2 3 6 3" xfId="36968" xr:uid="{00000000-0005-0000-0000-00001C000000}"/>
    <cellStyle name="Comma 11 3 2 2 3 7" xfId="8240" xr:uid="{00000000-0005-0000-0000-00001C000000}"/>
    <cellStyle name="Comma 11 3 2 2 3 7 2" xfId="23360" xr:uid="{00000000-0005-0000-0000-00001C000000}"/>
    <cellStyle name="Comma 11 3 2 2 3 7 2 2" xfId="53600" xr:uid="{00000000-0005-0000-0000-00001C000000}"/>
    <cellStyle name="Comma 11 3 2 2 3 7 3" xfId="38480" xr:uid="{00000000-0005-0000-0000-00001C000000}"/>
    <cellStyle name="Comma 11 3 2 2 3 8" xfId="9752" xr:uid="{00000000-0005-0000-0000-00001C000000}"/>
    <cellStyle name="Comma 11 3 2 2 3 8 2" xfId="24872" xr:uid="{00000000-0005-0000-0000-00001C000000}"/>
    <cellStyle name="Comma 11 3 2 2 3 8 2 2" xfId="55112" xr:uid="{00000000-0005-0000-0000-00001C000000}"/>
    <cellStyle name="Comma 11 3 2 2 3 8 3" xfId="39992" xr:uid="{00000000-0005-0000-0000-00001C000000}"/>
    <cellStyle name="Comma 11 3 2 2 3 9" xfId="15800" xr:uid="{00000000-0005-0000-0000-00001C000000}"/>
    <cellStyle name="Comma 11 3 2 2 3 9 2" xfId="46040" xr:uid="{00000000-0005-0000-0000-00001C000000}"/>
    <cellStyle name="Comma 11 3 2 2 4" xfId="932" xr:uid="{00000000-0005-0000-0000-00000B000000}"/>
    <cellStyle name="Comma 11 3 2 2 4 2" xfId="2444" xr:uid="{00000000-0005-0000-0000-00000B000000}"/>
    <cellStyle name="Comma 11 3 2 2 4 2 2" xfId="11516" xr:uid="{00000000-0005-0000-0000-00000B000000}"/>
    <cellStyle name="Comma 11 3 2 2 4 2 2 2" xfId="26636" xr:uid="{00000000-0005-0000-0000-00000B000000}"/>
    <cellStyle name="Comma 11 3 2 2 4 2 2 2 2" xfId="56876" xr:uid="{00000000-0005-0000-0000-00000B000000}"/>
    <cellStyle name="Comma 11 3 2 2 4 2 2 3" xfId="41756" xr:uid="{00000000-0005-0000-0000-00000B000000}"/>
    <cellStyle name="Comma 11 3 2 2 4 2 3" xfId="17564" xr:uid="{00000000-0005-0000-0000-00000B000000}"/>
    <cellStyle name="Comma 11 3 2 2 4 2 3 2" xfId="47804" xr:uid="{00000000-0005-0000-0000-00000B000000}"/>
    <cellStyle name="Comma 11 3 2 2 4 2 4" xfId="32684" xr:uid="{00000000-0005-0000-0000-00000B000000}"/>
    <cellStyle name="Comma 11 3 2 2 4 3" xfId="3956" xr:uid="{00000000-0005-0000-0000-00000B000000}"/>
    <cellStyle name="Comma 11 3 2 2 4 3 2" xfId="13028" xr:uid="{00000000-0005-0000-0000-00000B000000}"/>
    <cellStyle name="Comma 11 3 2 2 4 3 2 2" xfId="28148" xr:uid="{00000000-0005-0000-0000-00000B000000}"/>
    <cellStyle name="Comma 11 3 2 2 4 3 2 2 2" xfId="58388" xr:uid="{00000000-0005-0000-0000-00000B000000}"/>
    <cellStyle name="Comma 11 3 2 2 4 3 2 3" xfId="43268" xr:uid="{00000000-0005-0000-0000-00000B000000}"/>
    <cellStyle name="Comma 11 3 2 2 4 3 3" xfId="19076" xr:uid="{00000000-0005-0000-0000-00000B000000}"/>
    <cellStyle name="Comma 11 3 2 2 4 3 3 2" xfId="49316" xr:uid="{00000000-0005-0000-0000-00000B000000}"/>
    <cellStyle name="Comma 11 3 2 2 4 3 4" xfId="34196" xr:uid="{00000000-0005-0000-0000-00000B000000}"/>
    <cellStyle name="Comma 11 3 2 2 4 4" xfId="5468" xr:uid="{00000000-0005-0000-0000-00000B000000}"/>
    <cellStyle name="Comma 11 3 2 2 4 4 2" xfId="14540" xr:uid="{00000000-0005-0000-0000-00000B000000}"/>
    <cellStyle name="Comma 11 3 2 2 4 4 2 2" xfId="29660" xr:uid="{00000000-0005-0000-0000-00000B000000}"/>
    <cellStyle name="Comma 11 3 2 2 4 4 2 2 2" xfId="59900" xr:uid="{00000000-0005-0000-0000-00000B000000}"/>
    <cellStyle name="Comma 11 3 2 2 4 4 2 3" xfId="44780" xr:uid="{00000000-0005-0000-0000-00000B000000}"/>
    <cellStyle name="Comma 11 3 2 2 4 4 3" xfId="20588" xr:uid="{00000000-0005-0000-0000-00000B000000}"/>
    <cellStyle name="Comma 11 3 2 2 4 4 3 2" xfId="50828" xr:uid="{00000000-0005-0000-0000-00000B000000}"/>
    <cellStyle name="Comma 11 3 2 2 4 4 4" xfId="35708" xr:uid="{00000000-0005-0000-0000-00000B000000}"/>
    <cellStyle name="Comma 11 3 2 2 4 5" xfId="6980" xr:uid="{00000000-0005-0000-0000-00000B000000}"/>
    <cellStyle name="Comma 11 3 2 2 4 5 2" xfId="22100" xr:uid="{00000000-0005-0000-0000-00000B000000}"/>
    <cellStyle name="Comma 11 3 2 2 4 5 2 2" xfId="52340" xr:uid="{00000000-0005-0000-0000-00000B000000}"/>
    <cellStyle name="Comma 11 3 2 2 4 5 3" xfId="37220" xr:uid="{00000000-0005-0000-0000-00000B000000}"/>
    <cellStyle name="Comma 11 3 2 2 4 6" xfId="8492" xr:uid="{00000000-0005-0000-0000-00000B000000}"/>
    <cellStyle name="Comma 11 3 2 2 4 6 2" xfId="23612" xr:uid="{00000000-0005-0000-0000-00000B000000}"/>
    <cellStyle name="Comma 11 3 2 2 4 6 2 2" xfId="53852" xr:uid="{00000000-0005-0000-0000-00000B000000}"/>
    <cellStyle name="Comma 11 3 2 2 4 6 3" xfId="38732" xr:uid="{00000000-0005-0000-0000-00000B000000}"/>
    <cellStyle name="Comma 11 3 2 2 4 7" xfId="10004" xr:uid="{00000000-0005-0000-0000-00000B000000}"/>
    <cellStyle name="Comma 11 3 2 2 4 7 2" xfId="25124" xr:uid="{00000000-0005-0000-0000-00000B000000}"/>
    <cellStyle name="Comma 11 3 2 2 4 7 2 2" xfId="55364" xr:uid="{00000000-0005-0000-0000-00000B000000}"/>
    <cellStyle name="Comma 11 3 2 2 4 7 3" xfId="40244" xr:uid="{00000000-0005-0000-0000-00000B000000}"/>
    <cellStyle name="Comma 11 3 2 2 4 8" xfId="16052" xr:uid="{00000000-0005-0000-0000-00000B000000}"/>
    <cellStyle name="Comma 11 3 2 2 4 8 2" xfId="46292" xr:uid="{00000000-0005-0000-0000-00000B000000}"/>
    <cellStyle name="Comma 11 3 2 2 4 9" xfId="31172" xr:uid="{00000000-0005-0000-0000-00000B000000}"/>
    <cellStyle name="Comma 11 3 2 2 5" xfId="1688" xr:uid="{00000000-0005-0000-0000-00000B000000}"/>
    <cellStyle name="Comma 11 3 2 2 5 2" xfId="10760" xr:uid="{00000000-0005-0000-0000-00000B000000}"/>
    <cellStyle name="Comma 11 3 2 2 5 2 2" xfId="25880" xr:uid="{00000000-0005-0000-0000-00000B000000}"/>
    <cellStyle name="Comma 11 3 2 2 5 2 2 2" xfId="56120" xr:uid="{00000000-0005-0000-0000-00000B000000}"/>
    <cellStyle name="Comma 11 3 2 2 5 2 3" xfId="41000" xr:uid="{00000000-0005-0000-0000-00000B000000}"/>
    <cellStyle name="Comma 11 3 2 2 5 3" xfId="16808" xr:uid="{00000000-0005-0000-0000-00000B000000}"/>
    <cellStyle name="Comma 11 3 2 2 5 3 2" xfId="47048" xr:uid="{00000000-0005-0000-0000-00000B000000}"/>
    <cellStyle name="Comma 11 3 2 2 5 4" xfId="31928" xr:uid="{00000000-0005-0000-0000-00000B000000}"/>
    <cellStyle name="Comma 11 3 2 2 6" xfId="3200" xr:uid="{00000000-0005-0000-0000-00000B000000}"/>
    <cellStyle name="Comma 11 3 2 2 6 2" xfId="12272" xr:uid="{00000000-0005-0000-0000-00000B000000}"/>
    <cellStyle name="Comma 11 3 2 2 6 2 2" xfId="27392" xr:uid="{00000000-0005-0000-0000-00000B000000}"/>
    <cellStyle name="Comma 11 3 2 2 6 2 2 2" xfId="57632" xr:uid="{00000000-0005-0000-0000-00000B000000}"/>
    <cellStyle name="Comma 11 3 2 2 6 2 3" xfId="42512" xr:uid="{00000000-0005-0000-0000-00000B000000}"/>
    <cellStyle name="Comma 11 3 2 2 6 3" xfId="18320" xr:uid="{00000000-0005-0000-0000-00000B000000}"/>
    <cellStyle name="Comma 11 3 2 2 6 3 2" xfId="48560" xr:uid="{00000000-0005-0000-0000-00000B000000}"/>
    <cellStyle name="Comma 11 3 2 2 6 4" xfId="33440" xr:uid="{00000000-0005-0000-0000-00000B000000}"/>
    <cellStyle name="Comma 11 3 2 2 7" xfId="4712" xr:uid="{00000000-0005-0000-0000-00000B000000}"/>
    <cellStyle name="Comma 11 3 2 2 7 2" xfId="13784" xr:uid="{00000000-0005-0000-0000-00000B000000}"/>
    <cellStyle name="Comma 11 3 2 2 7 2 2" xfId="28904" xr:uid="{00000000-0005-0000-0000-00000B000000}"/>
    <cellStyle name="Comma 11 3 2 2 7 2 2 2" xfId="59144" xr:uid="{00000000-0005-0000-0000-00000B000000}"/>
    <cellStyle name="Comma 11 3 2 2 7 2 3" xfId="44024" xr:uid="{00000000-0005-0000-0000-00000B000000}"/>
    <cellStyle name="Comma 11 3 2 2 7 3" xfId="19832" xr:uid="{00000000-0005-0000-0000-00000B000000}"/>
    <cellStyle name="Comma 11 3 2 2 7 3 2" xfId="50072" xr:uid="{00000000-0005-0000-0000-00000B000000}"/>
    <cellStyle name="Comma 11 3 2 2 7 4" xfId="34952" xr:uid="{00000000-0005-0000-0000-00000B000000}"/>
    <cellStyle name="Comma 11 3 2 2 8" xfId="6224" xr:uid="{00000000-0005-0000-0000-00000B000000}"/>
    <cellStyle name="Comma 11 3 2 2 8 2" xfId="21344" xr:uid="{00000000-0005-0000-0000-00000B000000}"/>
    <cellStyle name="Comma 11 3 2 2 8 2 2" xfId="51584" xr:uid="{00000000-0005-0000-0000-00000B000000}"/>
    <cellStyle name="Comma 11 3 2 2 8 3" xfId="36464" xr:uid="{00000000-0005-0000-0000-00000B000000}"/>
    <cellStyle name="Comma 11 3 2 2 9" xfId="7736" xr:uid="{00000000-0005-0000-0000-00000B000000}"/>
    <cellStyle name="Comma 11 3 2 2 9 2" xfId="22856" xr:uid="{00000000-0005-0000-0000-00000B000000}"/>
    <cellStyle name="Comma 11 3 2 2 9 2 2" xfId="53096" xr:uid="{00000000-0005-0000-0000-00000B000000}"/>
    <cellStyle name="Comma 11 3 2 2 9 3" xfId="37976" xr:uid="{00000000-0005-0000-0000-00000B000000}"/>
    <cellStyle name="Comma 11 3 2 3" xfId="260" xr:uid="{00000000-0005-0000-0000-00000B000000}"/>
    <cellStyle name="Comma 11 3 2 3 10" xfId="9332" xr:uid="{00000000-0005-0000-0000-00000B000000}"/>
    <cellStyle name="Comma 11 3 2 3 10 2" xfId="24452" xr:uid="{00000000-0005-0000-0000-00000B000000}"/>
    <cellStyle name="Comma 11 3 2 3 10 2 2" xfId="54692" xr:uid="{00000000-0005-0000-0000-00000B000000}"/>
    <cellStyle name="Comma 11 3 2 3 10 3" xfId="39572" xr:uid="{00000000-0005-0000-0000-00000B000000}"/>
    <cellStyle name="Comma 11 3 2 3 11" xfId="15380" xr:uid="{00000000-0005-0000-0000-00000B000000}"/>
    <cellStyle name="Comma 11 3 2 3 11 2" xfId="45620" xr:uid="{00000000-0005-0000-0000-00000B000000}"/>
    <cellStyle name="Comma 11 3 2 3 12" xfId="30500" xr:uid="{00000000-0005-0000-0000-00000B000000}"/>
    <cellStyle name="Comma 11 3 2 3 2" xfId="512" xr:uid="{00000000-0005-0000-0000-00000B000000}"/>
    <cellStyle name="Comma 11 3 2 3 2 10" xfId="30752" xr:uid="{00000000-0005-0000-0000-00000B000000}"/>
    <cellStyle name="Comma 11 3 2 3 2 2" xfId="1268" xr:uid="{00000000-0005-0000-0000-00000B000000}"/>
    <cellStyle name="Comma 11 3 2 3 2 2 2" xfId="2780" xr:uid="{00000000-0005-0000-0000-00000B000000}"/>
    <cellStyle name="Comma 11 3 2 3 2 2 2 2" xfId="11852" xr:uid="{00000000-0005-0000-0000-00000B000000}"/>
    <cellStyle name="Comma 11 3 2 3 2 2 2 2 2" xfId="26972" xr:uid="{00000000-0005-0000-0000-00000B000000}"/>
    <cellStyle name="Comma 11 3 2 3 2 2 2 2 2 2" xfId="57212" xr:uid="{00000000-0005-0000-0000-00000B000000}"/>
    <cellStyle name="Comma 11 3 2 3 2 2 2 2 3" xfId="42092" xr:uid="{00000000-0005-0000-0000-00000B000000}"/>
    <cellStyle name="Comma 11 3 2 3 2 2 2 3" xfId="17900" xr:uid="{00000000-0005-0000-0000-00000B000000}"/>
    <cellStyle name="Comma 11 3 2 3 2 2 2 3 2" xfId="48140" xr:uid="{00000000-0005-0000-0000-00000B000000}"/>
    <cellStyle name="Comma 11 3 2 3 2 2 2 4" xfId="33020" xr:uid="{00000000-0005-0000-0000-00000B000000}"/>
    <cellStyle name="Comma 11 3 2 3 2 2 3" xfId="4292" xr:uid="{00000000-0005-0000-0000-00000B000000}"/>
    <cellStyle name="Comma 11 3 2 3 2 2 3 2" xfId="13364" xr:uid="{00000000-0005-0000-0000-00000B000000}"/>
    <cellStyle name="Comma 11 3 2 3 2 2 3 2 2" xfId="28484" xr:uid="{00000000-0005-0000-0000-00000B000000}"/>
    <cellStyle name="Comma 11 3 2 3 2 2 3 2 2 2" xfId="58724" xr:uid="{00000000-0005-0000-0000-00000B000000}"/>
    <cellStyle name="Comma 11 3 2 3 2 2 3 2 3" xfId="43604" xr:uid="{00000000-0005-0000-0000-00000B000000}"/>
    <cellStyle name="Comma 11 3 2 3 2 2 3 3" xfId="19412" xr:uid="{00000000-0005-0000-0000-00000B000000}"/>
    <cellStyle name="Comma 11 3 2 3 2 2 3 3 2" xfId="49652" xr:uid="{00000000-0005-0000-0000-00000B000000}"/>
    <cellStyle name="Comma 11 3 2 3 2 2 3 4" xfId="34532" xr:uid="{00000000-0005-0000-0000-00000B000000}"/>
    <cellStyle name="Comma 11 3 2 3 2 2 4" xfId="5804" xr:uid="{00000000-0005-0000-0000-00000B000000}"/>
    <cellStyle name="Comma 11 3 2 3 2 2 4 2" xfId="14876" xr:uid="{00000000-0005-0000-0000-00000B000000}"/>
    <cellStyle name="Comma 11 3 2 3 2 2 4 2 2" xfId="29996" xr:uid="{00000000-0005-0000-0000-00000B000000}"/>
    <cellStyle name="Comma 11 3 2 3 2 2 4 2 2 2" xfId="60236" xr:uid="{00000000-0005-0000-0000-00000B000000}"/>
    <cellStyle name="Comma 11 3 2 3 2 2 4 2 3" xfId="45116" xr:uid="{00000000-0005-0000-0000-00000B000000}"/>
    <cellStyle name="Comma 11 3 2 3 2 2 4 3" xfId="20924" xr:uid="{00000000-0005-0000-0000-00000B000000}"/>
    <cellStyle name="Comma 11 3 2 3 2 2 4 3 2" xfId="51164" xr:uid="{00000000-0005-0000-0000-00000B000000}"/>
    <cellStyle name="Comma 11 3 2 3 2 2 4 4" xfId="36044" xr:uid="{00000000-0005-0000-0000-00000B000000}"/>
    <cellStyle name="Comma 11 3 2 3 2 2 5" xfId="7316" xr:uid="{00000000-0005-0000-0000-00000B000000}"/>
    <cellStyle name="Comma 11 3 2 3 2 2 5 2" xfId="22436" xr:uid="{00000000-0005-0000-0000-00000B000000}"/>
    <cellStyle name="Comma 11 3 2 3 2 2 5 2 2" xfId="52676" xr:uid="{00000000-0005-0000-0000-00000B000000}"/>
    <cellStyle name="Comma 11 3 2 3 2 2 5 3" xfId="37556" xr:uid="{00000000-0005-0000-0000-00000B000000}"/>
    <cellStyle name="Comma 11 3 2 3 2 2 6" xfId="8828" xr:uid="{00000000-0005-0000-0000-00000B000000}"/>
    <cellStyle name="Comma 11 3 2 3 2 2 6 2" xfId="23948" xr:uid="{00000000-0005-0000-0000-00000B000000}"/>
    <cellStyle name="Comma 11 3 2 3 2 2 6 2 2" xfId="54188" xr:uid="{00000000-0005-0000-0000-00000B000000}"/>
    <cellStyle name="Comma 11 3 2 3 2 2 6 3" xfId="39068" xr:uid="{00000000-0005-0000-0000-00000B000000}"/>
    <cellStyle name="Comma 11 3 2 3 2 2 7" xfId="10340" xr:uid="{00000000-0005-0000-0000-00000B000000}"/>
    <cellStyle name="Comma 11 3 2 3 2 2 7 2" xfId="25460" xr:uid="{00000000-0005-0000-0000-00000B000000}"/>
    <cellStyle name="Comma 11 3 2 3 2 2 7 2 2" xfId="55700" xr:uid="{00000000-0005-0000-0000-00000B000000}"/>
    <cellStyle name="Comma 11 3 2 3 2 2 7 3" xfId="40580" xr:uid="{00000000-0005-0000-0000-00000B000000}"/>
    <cellStyle name="Comma 11 3 2 3 2 2 8" xfId="16388" xr:uid="{00000000-0005-0000-0000-00000B000000}"/>
    <cellStyle name="Comma 11 3 2 3 2 2 8 2" xfId="46628" xr:uid="{00000000-0005-0000-0000-00000B000000}"/>
    <cellStyle name="Comma 11 3 2 3 2 2 9" xfId="31508" xr:uid="{00000000-0005-0000-0000-00000B000000}"/>
    <cellStyle name="Comma 11 3 2 3 2 3" xfId="2024" xr:uid="{00000000-0005-0000-0000-00000B000000}"/>
    <cellStyle name="Comma 11 3 2 3 2 3 2" xfId="11096" xr:uid="{00000000-0005-0000-0000-00000B000000}"/>
    <cellStyle name="Comma 11 3 2 3 2 3 2 2" xfId="26216" xr:uid="{00000000-0005-0000-0000-00000B000000}"/>
    <cellStyle name="Comma 11 3 2 3 2 3 2 2 2" xfId="56456" xr:uid="{00000000-0005-0000-0000-00000B000000}"/>
    <cellStyle name="Comma 11 3 2 3 2 3 2 3" xfId="41336" xr:uid="{00000000-0005-0000-0000-00000B000000}"/>
    <cellStyle name="Comma 11 3 2 3 2 3 3" xfId="17144" xr:uid="{00000000-0005-0000-0000-00000B000000}"/>
    <cellStyle name="Comma 11 3 2 3 2 3 3 2" xfId="47384" xr:uid="{00000000-0005-0000-0000-00000B000000}"/>
    <cellStyle name="Comma 11 3 2 3 2 3 4" xfId="32264" xr:uid="{00000000-0005-0000-0000-00000B000000}"/>
    <cellStyle name="Comma 11 3 2 3 2 4" xfId="3536" xr:uid="{00000000-0005-0000-0000-00000B000000}"/>
    <cellStyle name="Comma 11 3 2 3 2 4 2" xfId="12608" xr:uid="{00000000-0005-0000-0000-00000B000000}"/>
    <cellStyle name="Comma 11 3 2 3 2 4 2 2" xfId="27728" xr:uid="{00000000-0005-0000-0000-00000B000000}"/>
    <cellStyle name="Comma 11 3 2 3 2 4 2 2 2" xfId="57968" xr:uid="{00000000-0005-0000-0000-00000B000000}"/>
    <cellStyle name="Comma 11 3 2 3 2 4 2 3" xfId="42848" xr:uid="{00000000-0005-0000-0000-00000B000000}"/>
    <cellStyle name="Comma 11 3 2 3 2 4 3" xfId="18656" xr:uid="{00000000-0005-0000-0000-00000B000000}"/>
    <cellStyle name="Comma 11 3 2 3 2 4 3 2" xfId="48896" xr:uid="{00000000-0005-0000-0000-00000B000000}"/>
    <cellStyle name="Comma 11 3 2 3 2 4 4" xfId="33776" xr:uid="{00000000-0005-0000-0000-00000B000000}"/>
    <cellStyle name="Comma 11 3 2 3 2 5" xfId="5048" xr:uid="{00000000-0005-0000-0000-00000B000000}"/>
    <cellStyle name="Comma 11 3 2 3 2 5 2" xfId="14120" xr:uid="{00000000-0005-0000-0000-00000B000000}"/>
    <cellStyle name="Comma 11 3 2 3 2 5 2 2" xfId="29240" xr:uid="{00000000-0005-0000-0000-00000B000000}"/>
    <cellStyle name="Comma 11 3 2 3 2 5 2 2 2" xfId="59480" xr:uid="{00000000-0005-0000-0000-00000B000000}"/>
    <cellStyle name="Comma 11 3 2 3 2 5 2 3" xfId="44360" xr:uid="{00000000-0005-0000-0000-00000B000000}"/>
    <cellStyle name="Comma 11 3 2 3 2 5 3" xfId="20168" xr:uid="{00000000-0005-0000-0000-00000B000000}"/>
    <cellStyle name="Comma 11 3 2 3 2 5 3 2" xfId="50408" xr:uid="{00000000-0005-0000-0000-00000B000000}"/>
    <cellStyle name="Comma 11 3 2 3 2 5 4" xfId="35288" xr:uid="{00000000-0005-0000-0000-00000B000000}"/>
    <cellStyle name="Comma 11 3 2 3 2 6" xfId="6560" xr:uid="{00000000-0005-0000-0000-00000B000000}"/>
    <cellStyle name="Comma 11 3 2 3 2 6 2" xfId="21680" xr:uid="{00000000-0005-0000-0000-00000B000000}"/>
    <cellStyle name="Comma 11 3 2 3 2 6 2 2" xfId="51920" xr:uid="{00000000-0005-0000-0000-00000B000000}"/>
    <cellStyle name="Comma 11 3 2 3 2 6 3" xfId="36800" xr:uid="{00000000-0005-0000-0000-00000B000000}"/>
    <cellStyle name="Comma 11 3 2 3 2 7" xfId="8072" xr:uid="{00000000-0005-0000-0000-00000B000000}"/>
    <cellStyle name="Comma 11 3 2 3 2 7 2" xfId="23192" xr:uid="{00000000-0005-0000-0000-00000B000000}"/>
    <cellStyle name="Comma 11 3 2 3 2 7 2 2" xfId="53432" xr:uid="{00000000-0005-0000-0000-00000B000000}"/>
    <cellStyle name="Comma 11 3 2 3 2 7 3" xfId="38312" xr:uid="{00000000-0005-0000-0000-00000B000000}"/>
    <cellStyle name="Comma 11 3 2 3 2 8" xfId="9584" xr:uid="{00000000-0005-0000-0000-00000B000000}"/>
    <cellStyle name="Comma 11 3 2 3 2 8 2" xfId="24704" xr:uid="{00000000-0005-0000-0000-00000B000000}"/>
    <cellStyle name="Comma 11 3 2 3 2 8 2 2" xfId="54944" xr:uid="{00000000-0005-0000-0000-00000B000000}"/>
    <cellStyle name="Comma 11 3 2 3 2 8 3" xfId="39824" xr:uid="{00000000-0005-0000-0000-00000B000000}"/>
    <cellStyle name="Comma 11 3 2 3 2 9" xfId="15632" xr:uid="{00000000-0005-0000-0000-00000B000000}"/>
    <cellStyle name="Comma 11 3 2 3 2 9 2" xfId="45872" xr:uid="{00000000-0005-0000-0000-00000B000000}"/>
    <cellStyle name="Comma 11 3 2 3 3" xfId="764" xr:uid="{00000000-0005-0000-0000-00001D000000}"/>
    <cellStyle name="Comma 11 3 2 3 3 10" xfId="31004" xr:uid="{00000000-0005-0000-0000-00001D000000}"/>
    <cellStyle name="Comma 11 3 2 3 3 2" xfId="1520" xr:uid="{00000000-0005-0000-0000-00001D000000}"/>
    <cellStyle name="Comma 11 3 2 3 3 2 2" xfId="3032" xr:uid="{00000000-0005-0000-0000-00001D000000}"/>
    <cellStyle name="Comma 11 3 2 3 3 2 2 2" xfId="12104" xr:uid="{00000000-0005-0000-0000-00001D000000}"/>
    <cellStyle name="Comma 11 3 2 3 3 2 2 2 2" xfId="27224" xr:uid="{00000000-0005-0000-0000-00001D000000}"/>
    <cellStyle name="Comma 11 3 2 3 3 2 2 2 2 2" xfId="57464" xr:uid="{00000000-0005-0000-0000-00001D000000}"/>
    <cellStyle name="Comma 11 3 2 3 3 2 2 2 3" xfId="42344" xr:uid="{00000000-0005-0000-0000-00001D000000}"/>
    <cellStyle name="Comma 11 3 2 3 3 2 2 3" xfId="18152" xr:uid="{00000000-0005-0000-0000-00001D000000}"/>
    <cellStyle name="Comma 11 3 2 3 3 2 2 3 2" xfId="48392" xr:uid="{00000000-0005-0000-0000-00001D000000}"/>
    <cellStyle name="Comma 11 3 2 3 3 2 2 4" xfId="33272" xr:uid="{00000000-0005-0000-0000-00001D000000}"/>
    <cellStyle name="Comma 11 3 2 3 3 2 3" xfId="4544" xr:uid="{00000000-0005-0000-0000-00001D000000}"/>
    <cellStyle name="Comma 11 3 2 3 3 2 3 2" xfId="13616" xr:uid="{00000000-0005-0000-0000-00001D000000}"/>
    <cellStyle name="Comma 11 3 2 3 3 2 3 2 2" xfId="28736" xr:uid="{00000000-0005-0000-0000-00001D000000}"/>
    <cellStyle name="Comma 11 3 2 3 3 2 3 2 2 2" xfId="58976" xr:uid="{00000000-0005-0000-0000-00001D000000}"/>
    <cellStyle name="Comma 11 3 2 3 3 2 3 2 3" xfId="43856" xr:uid="{00000000-0005-0000-0000-00001D000000}"/>
    <cellStyle name="Comma 11 3 2 3 3 2 3 3" xfId="19664" xr:uid="{00000000-0005-0000-0000-00001D000000}"/>
    <cellStyle name="Comma 11 3 2 3 3 2 3 3 2" xfId="49904" xr:uid="{00000000-0005-0000-0000-00001D000000}"/>
    <cellStyle name="Comma 11 3 2 3 3 2 3 4" xfId="34784" xr:uid="{00000000-0005-0000-0000-00001D000000}"/>
    <cellStyle name="Comma 11 3 2 3 3 2 4" xfId="6056" xr:uid="{00000000-0005-0000-0000-00001D000000}"/>
    <cellStyle name="Comma 11 3 2 3 3 2 4 2" xfId="15128" xr:uid="{00000000-0005-0000-0000-00001D000000}"/>
    <cellStyle name="Comma 11 3 2 3 3 2 4 2 2" xfId="30248" xr:uid="{00000000-0005-0000-0000-00001D000000}"/>
    <cellStyle name="Comma 11 3 2 3 3 2 4 2 2 2" xfId="60488" xr:uid="{00000000-0005-0000-0000-00001D000000}"/>
    <cellStyle name="Comma 11 3 2 3 3 2 4 2 3" xfId="45368" xr:uid="{00000000-0005-0000-0000-00001D000000}"/>
    <cellStyle name="Comma 11 3 2 3 3 2 4 3" xfId="21176" xr:uid="{00000000-0005-0000-0000-00001D000000}"/>
    <cellStyle name="Comma 11 3 2 3 3 2 4 3 2" xfId="51416" xr:uid="{00000000-0005-0000-0000-00001D000000}"/>
    <cellStyle name="Comma 11 3 2 3 3 2 4 4" xfId="36296" xr:uid="{00000000-0005-0000-0000-00001D000000}"/>
    <cellStyle name="Comma 11 3 2 3 3 2 5" xfId="7568" xr:uid="{00000000-0005-0000-0000-00001D000000}"/>
    <cellStyle name="Comma 11 3 2 3 3 2 5 2" xfId="22688" xr:uid="{00000000-0005-0000-0000-00001D000000}"/>
    <cellStyle name="Comma 11 3 2 3 3 2 5 2 2" xfId="52928" xr:uid="{00000000-0005-0000-0000-00001D000000}"/>
    <cellStyle name="Comma 11 3 2 3 3 2 5 3" xfId="37808" xr:uid="{00000000-0005-0000-0000-00001D000000}"/>
    <cellStyle name="Comma 11 3 2 3 3 2 6" xfId="9080" xr:uid="{00000000-0005-0000-0000-00001D000000}"/>
    <cellStyle name="Comma 11 3 2 3 3 2 6 2" xfId="24200" xr:uid="{00000000-0005-0000-0000-00001D000000}"/>
    <cellStyle name="Comma 11 3 2 3 3 2 6 2 2" xfId="54440" xr:uid="{00000000-0005-0000-0000-00001D000000}"/>
    <cellStyle name="Comma 11 3 2 3 3 2 6 3" xfId="39320" xr:uid="{00000000-0005-0000-0000-00001D000000}"/>
    <cellStyle name="Comma 11 3 2 3 3 2 7" xfId="10592" xr:uid="{00000000-0005-0000-0000-00001D000000}"/>
    <cellStyle name="Comma 11 3 2 3 3 2 7 2" xfId="25712" xr:uid="{00000000-0005-0000-0000-00001D000000}"/>
    <cellStyle name="Comma 11 3 2 3 3 2 7 2 2" xfId="55952" xr:uid="{00000000-0005-0000-0000-00001D000000}"/>
    <cellStyle name="Comma 11 3 2 3 3 2 7 3" xfId="40832" xr:uid="{00000000-0005-0000-0000-00001D000000}"/>
    <cellStyle name="Comma 11 3 2 3 3 2 8" xfId="16640" xr:uid="{00000000-0005-0000-0000-00001D000000}"/>
    <cellStyle name="Comma 11 3 2 3 3 2 8 2" xfId="46880" xr:uid="{00000000-0005-0000-0000-00001D000000}"/>
    <cellStyle name="Comma 11 3 2 3 3 2 9" xfId="31760" xr:uid="{00000000-0005-0000-0000-00001D000000}"/>
    <cellStyle name="Comma 11 3 2 3 3 3" xfId="2276" xr:uid="{00000000-0005-0000-0000-00001D000000}"/>
    <cellStyle name="Comma 11 3 2 3 3 3 2" xfId="11348" xr:uid="{00000000-0005-0000-0000-00001D000000}"/>
    <cellStyle name="Comma 11 3 2 3 3 3 2 2" xfId="26468" xr:uid="{00000000-0005-0000-0000-00001D000000}"/>
    <cellStyle name="Comma 11 3 2 3 3 3 2 2 2" xfId="56708" xr:uid="{00000000-0005-0000-0000-00001D000000}"/>
    <cellStyle name="Comma 11 3 2 3 3 3 2 3" xfId="41588" xr:uid="{00000000-0005-0000-0000-00001D000000}"/>
    <cellStyle name="Comma 11 3 2 3 3 3 3" xfId="17396" xr:uid="{00000000-0005-0000-0000-00001D000000}"/>
    <cellStyle name="Comma 11 3 2 3 3 3 3 2" xfId="47636" xr:uid="{00000000-0005-0000-0000-00001D000000}"/>
    <cellStyle name="Comma 11 3 2 3 3 3 4" xfId="32516" xr:uid="{00000000-0005-0000-0000-00001D000000}"/>
    <cellStyle name="Comma 11 3 2 3 3 4" xfId="3788" xr:uid="{00000000-0005-0000-0000-00001D000000}"/>
    <cellStyle name="Comma 11 3 2 3 3 4 2" xfId="12860" xr:uid="{00000000-0005-0000-0000-00001D000000}"/>
    <cellStyle name="Comma 11 3 2 3 3 4 2 2" xfId="27980" xr:uid="{00000000-0005-0000-0000-00001D000000}"/>
    <cellStyle name="Comma 11 3 2 3 3 4 2 2 2" xfId="58220" xr:uid="{00000000-0005-0000-0000-00001D000000}"/>
    <cellStyle name="Comma 11 3 2 3 3 4 2 3" xfId="43100" xr:uid="{00000000-0005-0000-0000-00001D000000}"/>
    <cellStyle name="Comma 11 3 2 3 3 4 3" xfId="18908" xr:uid="{00000000-0005-0000-0000-00001D000000}"/>
    <cellStyle name="Comma 11 3 2 3 3 4 3 2" xfId="49148" xr:uid="{00000000-0005-0000-0000-00001D000000}"/>
    <cellStyle name="Comma 11 3 2 3 3 4 4" xfId="34028" xr:uid="{00000000-0005-0000-0000-00001D000000}"/>
    <cellStyle name="Comma 11 3 2 3 3 5" xfId="5300" xr:uid="{00000000-0005-0000-0000-00001D000000}"/>
    <cellStyle name="Comma 11 3 2 3 3 5 2" xfId="14372" xr:uid="{00000000-0005-0000-0000-00001D000000}"/>
    <cellStyle name="Comma 11 3 2 3 3 5 2 2" xfId="29492" xr:uid="{00000000-0005-0000-0000-00001D000000}"/>
    <cellStyle name="Comma 11 3 2 3 3 5 2 2 2" xfId="59732" xr:uid="{00000000-0005-0000-0000-00001D000000}"/>
    <cellStyle name="Comma 11 3 2 3 3 5 2 3" xfId="44612" xr:uid="{00000000-0005-0000-0000-00001D000000}"/>
    <cellStyle name="Comma 11 3 2 3 3 5 3" xfId="20420" xr:uid="{00000000-0005-0000-0000-00001D000000}"/>
    <cellStyle name="Comma 11 3 2 3 3 5 3 2" xfId="50660" xr:uid="{00000000-0005-0000-0000-00001D000000}"/>
    <cellStyle name="Comma 11 3 2 3 3 5 4" xfId="35540" xr:uid="{00000000-0005-0000-0000-00001D000000}"/>
    <cellStyle name="Comma 11 3 2 3 3 6" xfId="6812" xr:uid="{00000000-0005-0000-0000-00001D000000}"/>
    <cellStyle name="Comma 11 3 2 3 3 6 2" xfId="21932" xr:uid="{00000000-0005-0000-0000-00001D000000}"/>
    <cellStyle name="Comma 11 3 2 3 3 6 2 2" xfId="52172" xr:uid="{00000000-0005-0000-0000-00001D000000}"/>
    <cellStyle name="Comma 11 3 2 3 3 6 3" xfId="37052" xr:uid="{00000000-0005-0000-0000-00001D000000}"/>
    <cellStyle name="Comma 11 3 2 3 3 7" xfId="8324" xr:uid="{00000000-0005-0000-0000-00001D000000}"/>
    <cellStyle name="Comma 11 3 2 3 3 7 2" xfId="23444" xr:uid="{00000000-0005-0000-0000-00001D000000}"/>
    <cellStyle name="Comma 11 3 2 3 3 7 2 2" xfId="53684" xr:uid="{00000000-0005-0000-0000-00001D000000}"/>
    <cellStyle name="Comma 11 3 2 3 3 7 3" xfId="38564" xr:uid="{00000000-0005-0000-0000-00001D000000}"/>
    <cellStyle name="Comma 11 3 2 3 3 8" xfId="9836" xr:uid="{00000000-0005-0000-0000-00001D000000}"/>
    <cellStyle name="Comma 11 3 2 3 3 8 2" xfId="24956" xr:uid="{00000000-0005-0000-0000-00001D000000}"/>
    <cellStyle name="Comma 11 3 2 3 3 8 2 2" xfId="55196" xr:uid="{00000000-0005-0000-0000-00001D000000}"/>
    <cellStyle name="Comma 11 3 2 3 3 8 3" xfId="40076" xr:uid="{00000000-0005-0000-0000-00001D000000}"/>
    <cellStyle name="Comma 11 3 2 3 3 9" xfId="15884" xr:uid="{00000000-0005-0000-0000-00001D000000}"/>
    <cellStyle name="Comma 11 3 2 3 3 9 2" xfId="46124" xr:uid="{00000000-0005-0000-0000-00001D000000}"/>
    <cellStyle name="Comma 11 3 2 3 4" xfId="1016" xr:uid="{00000000-0005-0000-0000-00000B000000}"/>
    <cellStyle name="Comma 11 3 2 3 4 2" xfId="2528" xr:uid="{00000000-0005-0000-0000-00000B000000}"/>
    <cellStyle name="Comma 11 3 2 3 4 2 2" xfId="11600" xr:uid="{00000000-0005-0000-0000-00000B000000}"/>
    <cellStyle name="Comma 11 3 2 3 4 2 2 2" xfId="26720" xr:uid="{00000000-0005-0000-0000-00000B000000}"/>
    <cellStyle name="Comma 11 3 2 3 4 2 2 2 2" xfId="56960" xr:uid="{00000000-0005-0000-0000-00000B000000}"/>
    <cellStyle name="Comma 11 3 2 3 4 2 2 3" xfId="41840" xr:uid="{00000000-0005-0000-0000-00000B000000}"/>
    <cellStyle name="Comma 11 3 2 3 4 2 3" xfId="17648" xr:uid="{00000000-0005-0000-0000-00000B000000}"/>
    <cellStyle name="Comma 11 3 2 3 4 2 3 2" xfId="47888" xr:uid="{00000000-0005-0000-0000-00000B000000}"/>
    <cellStyle name="Comma 11 3 2 3 4 2 4" xfId="32768" xr:uid="{00000000-0005-0000-0000-00000B000000}"/>
    <cellStyle name="Comma 11 3 2 3 4 3" xfId="4040" xr:uid="{00000000-0005-0000-0000-00000B000000}"/>
    <cellStyle name="Comma 11 3 2 3 4 3 2" xfId="13112" xr:uid="{00000000-0005-0000-0000-00000B000000}"/>
    <cellStyle name="Comma 11 3 2 3 4 3 2 2" xfId="28232" xr:uid="{00000000-0005-0000-0000-00000B000000}"/>
    <cellStyle name="Comma 11 3 2 3 4 3 2 2 2" xfId="58472" xr:uid="{00000000-0005-0000-0000-00000B000000}"/>
    <cellStyle name="Comma 11 3 2 3 4 3 2 3" xfId="43352" xr:uid="{00000000-0005-0000-0000-00000B000000}"/>
    <cellStyle name="Comma 11 3 2 3 4 3 3" xfId="19160" xr:uid="{00000000-0005-0000-0000-00000B000000}"/>
    <cellStyle name="Comma 11 3 2 3 4 3 3 2" xfId="49400" xr:uid="{00000000-0005-0000-0000-00000B000000}"/>
    <cellStyle name="Comma 11 3 2 3 4 3 4" xfId="34280" xr:uid="{00000000-0005-0000-0000-00000B000000}"/>
    <cellStyle name="Comma 11 3 2 3 4 4" xfId="5552" xr:uid="{00000000-0005-0000-0000-00000B000000}"/>
    <cellStyle name="Comma 11 3 2 3 4 4 2" xfId="14624" xr:uid="{00000000-0005-0000-0000-00000B000000}"/>
    <cellStyle name="Comma 11 3 2 3 4 4 2 2" xfId="29744" xr:uid="{00000000-0005-0000-0000-00000B000000}"/>
    <cellStyle name="Comma 11 3 2 3 4 4 2 2 2" xfId="59984" xr:uid="{00000000-0005-0000-0000-00000B000000}"/>
    <cellStyle name="Comma 11 3 2 3 4 4 2 3" xfId="44864" xr:uid="{00000000-0005-0000-0000-00000B000000}"/>
    <cellStyle name="Comma 11 3 2 3 4 4 3" xfId="20672" xr:uid="{00000000-0005-0000-0000-00000B000000}"/>
    <cellStyle name="Comma 11 3 2 3 4 4 3 2" xfId="50912" xr:uid="{00000000-0005-0000-0000-00000B000000}"/>
    <cellStyle name="Comma 11 3 2 3 4 4 4" xfId="35792" xr:uid="{00000000-0005-0000-0000-00000B000000}"/>
    <cellStyle name="Comma 11 3 2 3 4 5" xfId="7064" xr:uid="{00000000-0005-0000-0000-00000B000000}"/>
    <cellStyle name="Comma 11 3 2 3 4 5 2" xfId="22184" xr:uid="{00000000-0005-0000-0000-00000B000000}"/>
    <cellStyle name="Comma 11 3 2 3 4 5 2 2" xfId="52424" xr:uid="{00000000-0005-0000-0000-00000B000000}"/>
    <cellStyle name="Comma 11 3 2 3 4 5 3" xfId="37304" xr:uid="{00000000-0005-0000-0000-00000B000000}"/>
    <cellStyle name="Comma 11 3 2 3 4 6" xfId="8576" xr:uid="{00000000-0005-0000-0000-00000B000000}"/>
    <cellStyle name="Comma 11 3 2 3 4 6 2" xfId="23696" xr:uid="{00000000-0005-0000-0000-00000B000000}"/>
    <cellStyle name="Comma 11 3 2 3 4 6 2 2" xfId="53936" xr:uid="{00000000-0005-0000-0000-00000B000000}"/>
    <cellStyle name="Comma 11 3 2 3 4 6 3" xfId="38816" xr:uid="{00000000-0005-0000-0000-00000B000000}"/>
    <cellStyle name="Comma 11 3 2 3 4 7" xfId="10088" xr:uid="{00000000-0005-0000-0000-00000B000000}"/>
    <cellStyle name="Comma 11 3 2 3 4 7 2" xfId="25208" xr:uid="{00000000-0005-0000-0000-00000B000000}"/>
    <cellStyle name="Comma 11 3 2 3 4 7 2 2" xfId="55448" xr:uid="{00000000-0005-0000-0000-00000B000000}"/>
    <cellStyle name="Comma 11 3 2 3 4 7 3" xfId="40328" xr:uid="{00000000-0005-0000-0000-00000B000000}"/>
    <cellStyle name="Comma 11 3 2 3 4 8" xfId="16136" xr:uid="{00000000-0005-0000-0000-00000B000000}"/>
    <cellStyle name="Comma 11 3 2 3 4 8 2" xfId="46376" xr:uid="{00000000-0005-0000-0000-00000B000000}"/>
    <cellStyle name="Comma 11 3 2 3 4 9" xfId="31256" xr:uid="{00000000-0005-0000-0000-00000B000000}"/>
    <cellStyle name="Comma 11 3 2 3 5" xfId="1772" xr:uid="{00000000-0005-0000-0000-00000B000000}"/>
    <cellStyle name="Comma 11 3 2 3 5 2" xfId="10844" xr:uid="{00000000-0005-0000-0000-00000B000000}"/>
    <cellStyle name="Comma 11 3 2 3 5 2 2" xfId="25964" xr:uid="{00000000-0005-0000-0000-00000B000000}"/>
    <cellStyle name="Comma 11 3 2 3 5 2 2 2" xfId="56204" xr:uid="{00000000-0005-0000-0000-00000B000000}"/>
    <cellStyle name="Comma 11 3 2 3 5 2 3" xfId="41084" xr:uid="{00000000-0005-0000-0000-00000B000000}"/>
    <cellStyle name="Comma 11 3 2 3 5 3" xfId="16892" xr:uid="{00000000-0005-0000-0000-00000B000000}"/>
    <cellStyle name="Comma 11 3 2 3 5 3 2" xfId="47132" xr:uid="{00000000-0005-0000-0000-00000B000000}"/>
    <cellStyle name="Comma 11 3 2 3 5 4" xfId="32012" xr:uid="{00000000-0005-0000-0000-00000B000000}"/>
    <cellStyle name="Comma 11 3 2 3 6" xfId="3284" xr:uid="{00000000-0005-0000-0000-00000B000000}"/>
    <cellStyle name="Comma 11 3 2 3 6 2" xfId="12356" xr:uid="{00000000-0005-0000-0000-00000B000000}"/>
    <cellStyle name="Comma 11 3 2 3 6 2 2" xfId="27476" xr:uid="{00000000-0005-0000-0000-00000B000000}"/>
    <cellStyle name="Comma 11 3 2 3 6 2 2 2" xfId="57716" xr:uid="{00000000-0005-0000-0000-00000B000000}"/>
    <cellStyle name="Comma 11 3 2 3 6 2 3" xfId="42596" xr:uid="{00000000-0005-0000-0000-00000B000000}"/>
    <cellStyle name="Comma 11 3 2 3 6 3" xfId="18404" xr:uid="{00000000-0005-0000-0000-00000B000000}"/>
    <cellStyle name="Comma 11 3 2 3 6 3 2" xfId="48644" xr:uid="{00000000-0005-0000-0000-00000B000000}"/>
    <cellStyle name="Comma 11 3 2 3 6 4" xfId="33524" xr:uid="{00000000-0005-0000-0000-00000B000000}"/>
    <cellStyle name="Comma 11 3 2 3 7" xfId="4796" xr:uid="{00000000-0005-0000-0000-00000B000000}"/>
    <cellStyle name="Comma 11 3 2 3 7 2" xfId="13868" xr:uid="{00000000-0005-0000-0000-00000B000000}"/>
    <cellStyle name="Comma 11 3 2 3 7 2 2" xfId="28988" xr:uid="{00000000-0005-0000-0000-00000B000000}"/>
    <cellStyle name="Comma 11 3 2 3 7 2 2 2" xfId="59228" xr:uid="{00000000-0005-0000-0000-00000B000000}"/>
    <cellStyle name="Comma 11 3 2 3 7 2 3" xfId="44108" xr:uid="{00000000-0005-0000-0000-00000B000000}"/>
    <cellStyle name="Comma 11 3 2 3 7 3" xfId="19916" xr:uid="{00000000-0005-0000-0000-00000B000000}"/>
    <cellStyle name="Comma 11 3 2 3 7 3 2" xfId="50156" xr:uid="{00000000-0005-0000-0000-00000B000000}"/>
    <cellStyle name="Comma 11 3 2 3 7 4" xfId="35036" xr:uid="{00000000-0005-0000-0000-00000B000000}"/>
    <cellStyle name="Comma 11 3 2 3 8" xfId="6308" xr:uid="{00000000-0005-0000-0000-00000B000000}"/>
    <cellStyle name="Comma 11 3 2 3 8 2" xfId="21428" xr:uid="{00000000-0005-0000-0000-00000B000000}"/>
    <cellStyle name="Comma 11 3 2 3 8 2 2" xfId="51668" xr:uid="{00000000-0005-0000-0000-00000B000000}"/>
    <cellStyle name="Comma 11 3 2 3 8 3" xfId="36548" xr:uid="{00000000-0005-0000-0000-00000B000000}"/>
    <cellStyle name="Comma 11 3 2 3 9" xfId="7820" xr:uid="{00000000-0005-0000-0000-00000B000000}"/>
    <cellStyle name="Comma 11 3 2 3 9 2" xfId="22940" xr:uid="{00000000-0005-0000-0000-00000B000000}"/>
    <cellStyle name="Comma 11 3 2 3 9 2 2" xfId="53180" xr:uid="{00000000-0005-0000-0000-00000B000000}"/>
    <cellStyle name="Comma 11 3 2 3 9 3" xfId="38060" xr:uid="{00000000-0005-0000-0000-00000B000000}"/>
    <cellStyle name="Comma 11 3 2 4" xfId="344" xr:uid="{00000000-0005-0000-0000-000006000000}"/>
    <cellStyle name="Comma 11 3 2 4 10" xfId="30584" xr:uid="{00000000-0005-0000-0000-000006000000}"/>
    <cellStyle name="Comma 11 3 2 4 2" xfId="1100" xr:uid="{00000000-0005-0000-0000-000006000000}"/>
    <cellStyle name="Comma 11 3 2 4 2 2" xfId="2612" xr:uid="{00000000-0005-0000-0000-000006000000}"/>
    <cellStyle name="Comma 11 3 2 4 2 2 2" xfId="11684" xr:uid="{00000000-0005-0000-0000-000006000000}"/>
    <cellStyle name="Comma 11 3 2 4 2 2 2 2" xfId="26804" xr:uid="{00000000-0005-0000-0000-000006000000}"/>
    <cellStyle name="Comma 11 3 2 4 2 2 2 2 2" xfId="57044" xr:uid="{00000000-0005-0000-0000-000006000000}"/>
    <cellStyle name="Comma 11 3 2 4 2 2 2 3" xfId="41924" xr:uid="{00000000-0005-0000-0000-000006000000}"/>
    <cellStyle name="Comma 11 3 2 4 2 2 3" xfId="17732" xr:uid="{00000000-0005-0000-0000-000006000000}"/>
    <cellStyle name="Comma 11 3 2 4 2 2 3 2" xfId="47972" xr:uid="{00000000-0005-0000-0000-000006000000}"/>
    <cellStyle name="Comma 11 3 2 4 2 2 4" xfId="32852" xr:uid="{00000000-0005-0000-0000-000006000000}"/>
    <cellStyle name="Comma 11 3 2 4 2 3" xfId="4124" xr:uid="{00000000-0005-0000-0000-000006000000}"/>
    <cellStyle name="Comma 11 3 2 4 2 3 2" xfId="13196" xr:uid="{00000000-0005-0000-0000-000006000000}"/>
    <cellStyle name="Comma 11 3 2 4 2 3 2 2" xfId="28316" xr:uid="{00000000-0005-0000-0000-000006000000}"/>
    <cellStyle name="Comma 11 3 2 4 2 3 2 2 2" xfId="58556" xr:uid="{00000000-0005-0000-0000-000006000000}"/>
    <cellStyle name="Comma 11 3 2 4 2 3 2 3" xfId="43436" xr:uid="{00000000-0005-0000-0000-000006000000}"/>
    <cellStyle name="Comma 11 3 2 4 2 3 3" xfId="19244" xr:uid="{00000000-0005-0000-0000-000006000000}"/>
    <cellStyle name="Comma 11 3 2 4 2 3 3 2" xfId="49484" xr:uid="{00000000-0005-0000-0000-000006000000}"/>
    <cellStyle name="Comma 11 3 2 4 2 3 4" xfId="34364" xr:uid="{00000000-0005-0000-0000-000006000000}"/>
    <cellStyle name="Comma 11 3 2 4 2 4" xfId="5636" xr:uid="{00000000-0005-0000-0000-000006000000}"/>
    <cellStyle name="Comma 11 3 2 4 2 4 2" xfId="14708" xr:uid="{00000000-0005-0000-0000-000006000000}"/>
    <cellStyle name="Comma 11 3 2 4 2 4 2 2" xfId="29828" xr:uid="{00000000-0005-0000-0000-000006000000}"/>
    <cellStyle name="Comma 11 3 2 4 2 4 2 2 2" xfId="60068" xr:uid="{00000000-0005-0000-0000-000006000000}"/>
    <cellStyle name="Comma 11 3 2 4 2 4 2 3" xfId="44948" xr:uid="{00000000-0005-0000-0000-000006000000}"/>
    <cellStyle name="Comma 11 3 2 4 2 4 3" xfId="20756" xr:uid="{00000000-0005-0000-0000-000006000000}"/>
    <cellStyle name="Comma 11 3 2 4 2 4 3 2" xfId="50996" xr:uid="{00000000-0005-0000-0000-000006000000}"/>
    <cellStyle name="Comma 11 3 2 4 2 4 4" xfId="35876" xr:uid="{00000000-0005-0000-0000-000006000000}"/>
    <cellStyle name="Comma 11 3 2 4 2 5" xfId="7148" xr:uid="{00000000-0005-0000-0000-000006000000}"/>
    <cellStyle name="Comma 11 3 2 4 2 5 2" xfId="22268" xr:uid="{00000000-0005-0000-0000-000006000000}"/>
    <cellStyle name="Comma 11 3 2 4 2 5 2 2" xfId="52508" xr:uid="{00000000-0005-0000-0000-000006000000}"/>
    <cellStyle name="Comma 11 3 2 4 2 5 3" xfId="37388" xr:uid="{00000000-0005-0000-0000-000006000000}"/>
    <cellStyle name="Comma 11 3 2 4 2 6" xfId="8660" xr:uid="{00000000-0005-0000-0000-000006000000}"/>
    <cellStyle name="Comma 11 3 2 4 2 6 2" xfId="23780" xr:uid="{00000000-0005-0000-0000-000006000000}"/>
    <cellStyle name="Comma 11 3 2 4 2 6 2 2" xfId="54020" xr:uid="{00000000-0005-0000-0000-000006000000}"/>
    <cellStyle name="Comma 11 3 2 4 2 6 3" xfId="38900" xr:uid="{00000000-0005-0000-0000-000006000000}"/>
    <cellStyle name="Comma 11 3 2 4 2 7" xfId="10172" xr:uid="{00000000-0005-0000-0000-000006000000}"/>
    <cellStyle name="Comma 11 3 2 4 2 7 2" xfId="25292" xr:uid="{00000000-0005-0000-0000-000006000000}"/>
    <cellStyle name="Comma 11 3 2 4 2 7 2 2" xfId="55532" xr:uid="{00000000-0005-0000-0000-000006000000}"/>
    <cellStyle name="Comma 11 3 2 4 2 7 3" xfId="40412" xr:uid="{00000000-0005-0000-0000-000006000000}"/>
    <cellStyle name="Comma 11 3 2 4 2 8" xfId="16220" xr:uid="{00000000-0005-0000-0000-000006000000}"/>
    <cellStyle name="Comma 11 3 2 4 2 8 2" xfId="46460" xr:uid="{00000000-0005-0000-0000-000006000000}"/>
    <cellStyle name="Comma 11 3 2 4 2 9" xfId="31340" xr:uid="{00000000-0005-0000-0000-000006000000}"/>
    <cellStyle name="Comma 11 3 2 4 3" xfId="1856" xr:uid="{00000000-0005-0000-0000-000006000000}"/>
    <cellStyle name="Comma 11 3 2 4 3 2" xfId="10928" xr:uid="{00000000-0005-0000-0000-000006000000}"/>
    <cellStyle name="Comma 11 3 2 4 3 2 2" xfId="26048" xr:uid="{00000000-0005-0000-0000-000006000000}"/>
    <cellStyle name="Comma 11 3 2 4 3 2 2 2" xfId="56288" xr:uid="{00000000-0005-0000-0000-000006000000}"/>
    <cellStyle name="Comma 11 3 2 4 3 2 3" xfId="41168" xr:uid="{00000000-0005-0000-0000-000006000000}"/>
    <cellStyle name="Comma 11 3 2 4 3 3" xfId="16976" xr:uid="{00000000-0005-0000-0000-000006000000}"/>
    <cellStyle name="Comma 11 3 2 4 3 3 2" xfId="47216" xr:uid="{00000000-0005-0000-0000-000006000000}"/>
    <cellStyle name="Comma 11 3 2 4 3 4" xfId="32096" xr:uid="{00000000-0005-0000-0000-000006000000}"/>
    <cellStyle name="Comma 11 3 2 4 4" xfId="3368" xr:uid="{00000000-0005-0000-0000-000006000000}"/>
    <cellStyle name="Comma 11 3 2 4 4 2" xfId="12440" xr:uid="{00000000-0005-0000-0000-000006000000}"/>
    <cellStyle name="Comma 11 3 2 4 4 2 2" xfId="27560" xr:uid="{00000000-0005-0000-0000-000006000000}"/>
    <cellStyle name="Comma 11 3 2 4 4 2 2 2" xfId="57800" xr:uid="{00000000-0005-0000-0000-000006000000}"/>
    <cellStyle name="Comma 11 3 2 4 4 2 3" xfId="42680" xr:uid="{00000000-0005-0000-0000-000006000000}"/>
    <cellStyle name="Comma 11 3 2 4 4 3" xfId="18488" xr:uid="{00000000-0005-0000-0000-000006000000}"/>
    <cellStyle name="Comma 11 3 2 4 4 3 2" xfId="48728" xr:uid="{00000000-0005-0000-0000-000006000000}"/>
    <cellStyle name="Comma 11 3 2 4 4 4" xfId="33608" xr:uid="{00000000-0005-0000-0000-000006000000}"/>
    <cellStyle name="Comma 11 3 2 4 5" xfId="4880" xr:uid="{00000000-0005-0000-0000-000006000000}"/>
    <cellStyle name="Comma 11 3 2 4 5 2" xfId="13952" xr:uid="{00000000-0005-0000-0000-000006000000}"/>
    <cellStyle name="Comma 11 3 2 4 5 2 2" xfId="29072" xr:uid="{00000000-0005-0000-0000-000006000000}"/>
    <cellStyle name="Comma 11 3 2 4 5 2 2 2" xfId="59312" xr:uid="{00000000-0005-0000-0000-000006000000}"/>
    <cellStyle name="Comma 11 3 2 4 5 2 3" xfId="44192" xr:uid="{00000000-0005-0000-0000-000006000000}"/>
    <cellStyle name="Comma 11 3 2 4 5 3" xfId="20000" xr:uid="{00000000-0005-0000-0000-000006000000}"/>
    <cellStyle name="Comma 11 3 2 4 5 3 2" xfId="50240" xr:uid="{00000000-0005-0000-0000-000006000000}"/>
    <cellStyle name="Comma 11 3 2 4 5 4" xfId="35120" xr:uid="{00000000-0005-0000-0000-000006000000}"/>
    <cellStyle name="Comma 11 3 2 4 6" xfId="6392" xr:uid="{00000000-0005-0000-0000-000006000000}"/>
    <cellStyle name="Comma 11 3 2 4 6 2" xfId="21512" xr:uid="{00000000-0005-0000-0000-000006000000}"/>
    <cellStyle name="Comma 11 3 2 4 6 2 2" xfId="51752" xr:uid="{00000000-0005-0000-0000-000006000000}"/>
    <cellStyle name="Comma 11 3 2 4 6 3" xfId="36632" xr:uid="{00000000-0005-0000-0000-000006000000}"/>
    <cellStyle name="Comma 11 3 2 4 7" xfId="7904" xr:uid="{00000000-0005-0000-0000-000006000000}"/>
    <cellStyle name="Comma 11 3 2 4 7 2" xfId="23024" xr:uid="{00000000-0005-0000-0000-000006000000}"/>
    <cellStyle name="Comma 11 3 2 4 7 2 2" xfId="53264" xr:uid="{00000000-0005-0000-0000-000006000000}"/>
    <cellStyle name="Comma 11 3 2 4 7 3" xfId="38144" xr:uid="{00000000-0005-0000-0000-000006000000}"/>
    <cellStyle name="Comma 11 3 2 4 8" xfId="9416" xr:uid="{00000000-0005-0000-0000-000006000000}"/>
    <cellStyle name="Comma 11 3 2 4 8 2" xfId="24536" xr:uid="{00000000-0005-0000-0000-000006000000}"/>
    <cellStyle name="Comma 11 3 2 4 8 2 2" xfId="54776" xr:uid="{00000000-0005-0000-0000-000006000000}"/>
    <cellStyle name="Comma 11 3 2 4 8 3" xfId="39656" xr:uid="{00000000-0005-0000-0000-000006000000}"/>
    <cellStyle name="Comma 11 3 2 4 9" xfId="15464" xr:uid="{00000000-0005-0000-0000-000006000000}"/>
    <cellStyle name="Comma 11 3 2 4 9 2" xfId="45704" xr:uid="{00000000-0005-0000-0000-000006000000}"/>
    <cellStyle name="Comma 11 3 2 5" xfId="596" xr:uid="{00000000-0005-0000-0000-00001B000000}"/>
    <cellStyle name="Comma 11 3 2 5 10" xfId="30836" xr:uid="{00000000-0005-0000-0000-00001B000000}"/>
    <cellStyle name="Comma 11 3 2 5 2" xfId="1352" xr:uid="{00000000-0005-0000-0000-00001B000000}"/>
    <cellStyle name="Comma 11 3 2 5 2 2" xfId="2864" xr:uid="{00000000-0005-0000-0000-00001B000000}"/>
    <cellStyle name="Comma 11 3 2 5 2 2 2" xfId="11936" xr:uid="{00000000-0005-0000-0000-00001B000000}"/>
    <cellStyle name="Comma 11 3 2 5 2 2 2 2" xfId="27056" xr:uid="{00000000-0005-0000-0000-00001B000000}"/>
    <cellStyle name="Comma 11 3 2 5 2 2 2 2 2" xfId="57296" xr:uid="{00000000-0005-0000-0000-00001B000000}"/>
    <cellStyle name="Comma 11 3 2 5 2 2 2 3" xfId="42176" xr:uid="{00000000-0005-0000-0000-00001B000000}"/>
    <cellStyle name="Comma 11 3 2 5 2 2 3" xfId="17984" xr:uid="{00000000-0005-0000-0000-00001B000000}"/>
    <cellStyle name="Comma 11 3 2 5 2 2 3 2" xfId="48224" xr:uid="{00000000-0005-0000-0000-00001B000000}"/>
    <cellStyle name="Comma 11 3 2 5 2 2 4" xfId="33104" xr:uid="{00000000-0005-0000-0000-00001B000000}"/>
    <cellStyle name="Comma 11 3 2 5 2 3" xfId="4376" xr:uid="{00000000-0005-0000-0000-00001B000000}"/>
    <cellStyle name="Comma 11 3 2 5 2 3 2" xfId="13448" xr:uid="{00000000-0005-0000-0000-00001B000000}"/>
    <cellStyle name="Comma 11 3 2 5 2 3 2 2" xfId="28568" xr:uid="{00000000-0005-0000-0000-00001B000000}"/>
    <cellStyle name="Comma 11 3 2 5 2 3 2 2 2" xfId="58808" xr:uid="{00000000-0005-0000-0000-00001B000000}"/>
    <cellStyle name="Comma 11 3 2 5 2 3 2 3" xfId="43688" xr:uid="{00000000-0005-0000-0000-00001B000000}"/>
    <cellStyle name="Comma 11 3 2 5 2 3 3" xfId="19496" xr:uid="{00000000-0005-0000-0000-00001B000000}"/>
    <cellStyle name="Comma 11 3 2 5 2 3 3 2" xfId="49736" xr:uid="{00000000-0005-0000-0000-00001B000000}"/>
    <cellStyle name="Comma 11 3 2 5 2 3 4" xfId="34616" xr:uid="{00000000-0005-0000-0000-00001B000000}"/>
    <cellStyle name="Comma 11 3 2 5 2 4" xfId="5888" xr:uid="{00000000-0005-0000-0000-00001B000000}"/>
    <cellStyle name="Comma 11 3 2 5 2 4 2" xfId="14960" xr:uid="{00000000-0005-0000-0000-00001B000000}"/>
    <cellStyle name="Comma 11 3 2 5 2 4 2 2" xfId="30080" xr:uid="{00000000-0005-0000-0000-00001B000000}"/>
    <cellStyle name="Comma 11 3 2 5 2 4 2 2 2" xfId="60320" xr:uid="{00000000-0005-0000-0000-00001B000000}"/>
    <cellStyle name="Comma 11 3 2 5 2 4 2 3" xfId="45200" xr:uid="{00000000-0005-0000-0000-00001B000000}"/>
    <cellStyle name="Comma 11 3 2 5 2 4 3" xfId="21008" xr:uid="{00000000-0005-0000-0000-00001B000000}"/>
    <cellStyle name="Comma 11 3 2 5 2 4 3 2" xfId="51248" xr:uid="{00000000-0005-0000-0000-00001B000000}"/>
    <cellStyle name="Comma 11 3 2 5 2 4 4" xfId="36128" xr:uid="{00000000-0005-0000-0000-00001B000000}"/>
    <cellStyle name="Comma 11 3 2 5 2 5" xfId="7400" xr:uid="{00000000-0005-0000-0000-00001B000000}"/>
    <cellStyle name="Comma 11 3 2 5 2 5 2" xfId="22520" xr:uid="{00000000-0005-0000-0000-00001B000000}"/>
    <cellStyle name="Comma 11 3 2 5 2 5 2 2" xfId="52760" xr:uid="{00000000-0005-0000-0000-00001B000000}"/>
    <cellStyle name="Comma 11 3 2 5 2 5 3" xfId="37640" xr:uid="{00000000-0005-0000-0000-00001B000000}"/>
    <cellStyle name="Comma 11 3 2 5 2 6" xfId="8912" xr:uid="{00000000-0005-0000-0000-00001B000000}"/>
    <cellStyle name="Comma 11 3 2 5 2 6 2" xfId="24032" xr:uid="{00000000-0005-0000-0000-00001B000000}"/>
    <cellStyle name="Comma 11 3 2 5 2 6 2 2" xfId="54272" xr:uid="{00000000-0005-0000-0000-00001B000000}"/>
    <cellStyle name="Comma 11 3 2 5 2 6 3" xfId="39152" xr:uid="{00000000-0005-0000-0000-00001B000000}"/>
    <cellStyle name="Comma 11 3 2 5 2 7" xfId="10424" xr:uid="{00000000-0005-0000-0000-00001B000000}"/>
    <cellStyle name="Comma 11 3 2 5 2 7 2" xfId="25544" xr:uid="{00000000-0005-0000-0000-00001B000000}"/>
    <cellStyle name="Comma 11 3 2 5 2 7 2 2" xfId="55784" xr:uid="{00000000-0005-0000-0000-00001B000000}"/>
    <cellStyle name="Comma 11 3 2 5 2 7 3" xfId="40664" xr:uid="{00000000-0005-0000-0000-00001B000000}"/>
    <cellStyle name="Comma 11 3 2 5 2 8" xfId="16472" xr:uid="{00000000-0005-0000-0000-00001B000000}"/>
    <cellStyle name="Comma 11 3 2 5 2 8 2" xfId="46712" xr:uid="{00000000-0005-0000-0000-00001B000000}"/>
    <cellStyle name="Comma 11 3 2 5 2 9" xfId="31592" xr:uid="{00000000-0005-0000-0000-00001B000000}"/>
    <cellStyle name="Comma 11 3 2 5 3" xfId="2108" xr:uid="{00000000-0005-0000-0000-00001B000000}"/>
    <cellStyle name="Comma 11 3 2 5 3 2" xfId="11180" xr:uid="{00000000-0005-0000-0000-00001B000000}"/>
    <cellStyle name="Comma 11 3 2 5 3 2 2" xfId="26300" xr:uid="{00000000-0005-0000-0000-00001B000000}"/>
    <cellStyle name="Comma 11 3 2 5 3 2 2 2" xfId="56540" xr:uid="{00000000-0005-0000-0000-00001B000000}"/>
    <cellStyle name="Comma 11 3 2 5 3 2 3" xfId="41420" xr:uid="{00000000-0005-0000-0000-00001B000000}"/>
    <cellStyle name="Comma 11 3 2 5 3 3" xfId="17228" xr:uid="{00000000-0005-0000-0000-00001B000000}"/>
    <cellStyle name="Comma 11 3 2 5 3 3 2" xfId="47468" xr:uid="{00000000-0005-0000-0000-00001B000000}"/>
    <cellStyle name="Comma 11 3 2 5 3 4" xfId="32348" xr:uid="{00000000-0005-0000-0000-00001B000000}"/>
    <cellStyle name="Comma 11 3 2 5 4" xfId="3620" xr:uid="{00000000-0005-0000-0000-00001B000000}"/>
    <cellStyle name="Comma 11 3 2 5 4 2" xfId="12692" xr:uid="{00000000-0005-0000-0000-00001B000000}"/>
    <cellStyle name="Comma 11 3 2 5 4 2 2" xfId="27812" xr:uid="{00000000-0005-0000-0000-00001B000000}"/>
    <cellStyle name="Comma 11 3 2 5 4 2 2 2" xfId="58052" xr:uid="{00000000-0005-0000-0000-00001B000000}"/>
    <cellStyle name="Comma 11 3 2 5 4 2 3" xfId="42932" xr:uid="{00000000-0005-0000-0000-00001B000000}"/>
    <cellStyle name="Comma 11 3 2 5 4 3" xfId="18740" xr:uid="{00000000-0005-0000-0000-00001B000000}"/>
    <cellStyle name="Comma 11 3 2 5 4 3 2" xfId="48980" xr:uid="{00000000-0005-0000-0000-00001B000000}"/>
    <cellStyle name="Comma 11 3 2 5 4 4" xfId="33860" xr:uid="{00000000-0005-0000-0000-00001B000000}"/>
    <cellStyle name="Comma 11 3 2 5 5" xfId="5132" xr:uid="{00000000-0005-0000-0000-00001B000000}"/>
    <cellStyle name="Comma 11 3 2 5 5 2" xfId="14204" xr:uid="{00000000-0005-0000-0000-00001B000000}"/>
    <cellStyle name="Comma 11 3 2 5 5 2 2" xfId="29324" xr:uid="{00000000-0005-0000-0000-00001B000000}"/>
    <cellStyle name="Comma 11 3 2 5 5 2 2 2" xfId="59564" xr:uid="{00000000-0005-0000-0000-00001B000000}"/>
    <cellStyle name="Comma 11 3 2 5 5 2 3" xfId="44444" xr:uid="{00000000-0005-0000-0000-00001B000000}"/>
    <cellStyle name="Comma 11 3 2 5 5 3" xfId="20252" xr:uid="{00000000-0005-0000-0000-00001B000000}"/>
    <cellStyle name="Comma 11 3 2 5 5 3 2" xfId="50492" xr:uid="{00000000-0005-0000-0000-00001B000000}"/>
    <cellStyle name="Comma 11 3 2 5 5 4" xfId="35372" xr:uid="{00000000-0005-0000-0000-00001B000000}"/>
    <cellStyle name="Comma 11 3 2 5 6" xfId="6644" xr:uid="{00000000-0005-0000-0000-00001B000000}"/>
    <cellStyle name="Comma 11 3 2 5 6 2" xfId="21764" xr:uid="{00000000-0005-0000-0000-00001B000000}"/>
    <cellStyle name="Comma 11 3 2 5 6 2 2" xfId="52004" xr:uid="{00000000-0005-0000-0000-00001B000000}"/>
    <cellStyle name="Comma 11 3 2 5 6 3" xfId="36884" xr:uid="{00000000-0005-0000-0000-00001B000000}"/>
    <cellStyle name="Comma 11 3 2 5 7" xfId="8156" xr:uid="{00000000-0005-0000-0000-00001B000000}"/>
    <cellStyle name="Comma 11 3 2 5 7 2" xfId="23276" xr:uid="{00000000-0005-0000-0000-00001B000000}"/>
    <cellStyle name="Comma 11 3 2 5 7 2 2" xfId="53516" xr:uid="{00000000-0005-0000-0000-00001B000000}"/>
    <cellStyle name="Comma 11 3 2 5 7 3" xfId="38396" xr:uid="{00000000-0005-0000-0000-00001B000000}"/>
    <cellStyle name="Comma 11 3 2 5 8" xfId="9668" xr:uid="{00000000-0005-0000-0000-00001B000000}"/>
    <cellStyle name="Comma 11 3 2 5 8 2" xfId="24788" xr:uid="{00000000-0005-0000-0000-00001B000000}"/>
    <cellStyle name="Comma 11 3 2 5 8 2 2" xfId="55028" xr:uid="{00000000-0005-0000-0000-00001B000000}"/>
    <cellStyle name="Comma 11 3 2 5 8 3" xfId="39908" xr:uid="{00000000-0005-0000-0000-00001B000000}"/>
    <cellStyle name="Comma 11 3 2 5 9" xfId="15716" xr:uid="{00000000-0005-0000-0000-00001B000000}"/>
    <cellStyle name="Comma 11 3 2 5 9 2" xfId="45956" xr:uid="{00000000-0005-0000-0000-00001B000000}"/>
    <cellStyle name="Comma 11 3 2 6" xfId="848" xr:uid="{00000000-0005-0000-0000-000006000000}"/>
    <cellStyle name="Comma 11 3 2 6 2" xfId="2360" xr:uid="{00000000-0005-0000-0000-000006000000}"/>
    <cellStyle name="Comma 11 3 2 6 2 2" xfId="11432" xr:uid="{00000000-0005-0000-0000-000006000000}"/>
    <cellStyle name="Comma 11 3 2 6 2 2 2" xfId="26552" xr:uid="{00000000-0005-0000-0000-000006000000}"/>
    <cellStyle name="Comma 11 3 2 6 2 2 2 2" xfId="56792" xr:uid="{00000000-0005-0000-0000-000006000000}"/>
    <cellStyle name="Comma 11 3 2 6 2 2 3" xfId="41672" xr:uid="{00000000-0005-0000-0000-000006000000}"/>
    <cellStyle name="Comma 11 3 2 6 2 3" xfId="17480" xr:uid="{00000000-0005-0000-0000-000006000000}"/>
    <cellStyle name="Comma 11 3 2 6 2 3 2" xfId="47720" xr:uid="{00000000-0005-0000-0000-000006000000}"/>
    <cellStyle name="Comma 11 3 2 6 2 4" xfId="32600" xr:uid="{00000000-0005-0000-0000-000006000000}"/>
    <cellStyle name="Comma 11 3 2 6 3" xfId="3872" xr:uid="{00000000-0005-0000-0000-000006000000}"/>
    <cellStyle name="Comma 11 3 2 6 3 2" xfId="12944" xr:uid="{00000000-0005-0000-0000-000006000000}"/>
    <cellStyle name="Comma 11 3 2 6 3 2 2" xfId="28064" xr:uid="{00000000-0005-0000-0000-000006000000}"/>
    <cellStyle name="Comma 11 3 2 6 3 2 2 2" xfId="58304" xr:uid="{00000000-0005-0000-0000-000006000000}"/>
    <cellStyle name="Comma 11 3 2 6 3 2 3" xfId="43184" xr:uid="{00000000-0005-0000-0000-000006000000}"/>
    <cellStyle name="Comma 11 3 2 6 3 3" xfId="18992" xr:uid="{00000000-0005-0000-0000-000006000000}"/>
    <cellStyle name="Comma 11 3 2 6 3 3 2" xfId="49232" xr:uid="{00000000-0005-0000-0000-000006000000}"/>
    <cellStyle name="Comma 11 3 2 6 3 4" xfId="34112" xr:uid="{00000000-0005-0000-0000-000006000000}"/>
    <cellStyle name="Comma 11 3 2 6 4" xfId="5384" xr:uid="{00000000-0005-0000-0000-000006000000}"/>
    <cellStyle name="Comma 11 3 2 6 4 2" xfId="14456" xr:uid="{00000000-0005-0000-0000-000006000000}"/>
    <cellStyle name="Comma 11 3 2 6 4 2 2" xfId="29576" xr:uid="{00000000-0005-0000-0000-000006000000}"/>
    <cellStyle name="Comma 11 3 2 6 4 2 2 2" xfId="59816" xr:uid="{00000000-0005-0000-0000-000006000000}"/>
    <cellStyle name="Comma 11 3 2 6 4 2 3" xfId="44696" xr:uid="{00000000-0005-0000-0000-000006000000}"/>
    <cellStyle name="Comma 11 3 2 6 4 3" xfId="20504" xr:uid="{00000000-0005-0000-0000-000006000000}"/>
    <cellStyle name="Comma 11 3 2 6 4 3 2" xfId="50744" xr:uid="{00000000-0005-0000-0000-000006000000}"/>
    <cellStyle name="Comma 11 3 2 6 4 4" xfId="35624" xr:uid="{00000000-0005-0000-0000-000006000000}"/>
    <cellStyle name="Comma 11 3 2 6 5" xfId="6896" xr:uid="{00000000-0005-0000-0000-000006000000}"/>
    <cellStyle name="Comma 11 3 2 6 5 2" xfId="22016" xr:uid="{00000000-0005-0000-0000-000006000000}"/>
    <cellStyle name="Comma 11 3 2 6 5 2 2" xfId="52256" xr:uid="{00000000-0005-0000-0000-000006000000}"/>
    <cellStyle name="Comma 11 3 2 6 5 3" xfId="37136" xr:uid="{00000000-0005-0000-0000-000006000000}"/>
    <cellStyle name="Comma 11 3 2 6 6" xfId="8408" xr:uid="{00000000-0005-0000-0000-000006000000}"/>
    <cellStyle name="Comma 11 3 2 6 6 2" xfId="23528" xr:uid="{00000000-0005-0000-0000-000006000000}"/>
    <cellStyle name="Comma 11 3 2 6 6 2 2" xfId="53768" xr:uid="{00000000-0005-0000-0000-000006000000}"/>
    <cellStyle name="Comma 11 3 2 6 6 3" xfId="38648" xr:uid="{00000000-0005-0000-0000-000006000000}"/>
    <cellStyle name="Comma 11 3 2 6 7" xfId="9920" xr:uid="{00000000-0005-0000-0000-000006000000}"/>
    <cellStyle name="Comma 11 3 2 6 7 2" xfId="25040" xr:uid="{00000000-0005-0000-0000-000006000000}"/>
    <cellStyle name="Comma 11 3 2 6 7 2 2" xfId="55280" xr:uid="{00000000-0005-0000-0000-000006000000}"/>
    <cellStyle name="Comma 11 3 2 6 7 3" xfId="40160" xr:uid="{00000000-0005-0000-0000-000006000000}"/>
    <cellStyle name="Comma 11 3 2 6 8" xfId="15968" xr:uid="{00000000-0005-0000-0000-000006000000}"/>
    <cellStyle name="Comma 11 3 2 6 8 2" xfId="46208" xr:uid="{00000000-0005-0000-0000-000006000000}"/>
    <cellStyle name="Comma 11 3 2 6 9" xfId="31088" xr:uid="{00000000-0005-0000-0000-000006000000}"/>
    <cellStyle name="Comma 11 3 2 7" xfId="1604" xr:uid="{00000000-0005-0000-0000-000006000000}"/>
    <cellStyle name="Comma 11 3 2 7 2" xfId="10676" xr:uid="{00000000-0005-0000-0000-000006000000}"/>
    <cellStyle name="Comma 11 3 2 7 2 2" xfId="25796" xr:uid="{00000000-0005-0000-0000-000006000000}"/>
    <cellStyle name="Comma 11 3 2 7 2 2 2" xfId="56036" xr:uid="{00000000-0005-0000-0000-000006000000}"/>
    <cellStyle name="Comma 11 3 2 7 2 3" xfId="40916" xr:uid="{00000000-0005-0000-0000-000006000000}"/>
    <cellStyle name="Comma 11 3 2 7 3" xfId="16724" xr:uid="{00000000-0005-0000-0000-000006000000}"/>
    <cellStyle name="Comma 11 3 2 7 3 2" xfId="46964" xr:uid="{00000000-0005-0000-0000-000006000000}"/>
    <cellStyle name="Comma 11 3 2 7 4" xfId="31844" xr:uid="{00000000-0005-0000-0000-000006000000}"/>
    <cellStyle name="Comma 11 3 2 8" xfId="3116" xr:uid="{00000000-0005-0000-0000-000006000000}"/>
    <cellStyle name="Comma 11 3 2 8 2" xfId="12188" xr:uid="{00000000-0005-0000-0000-000006000000}"/>
    <cellStyle name="Comma 11 3 2 8 2 2" xfId="27308" xr:uid="{00000000-0005-0000-0000-000006000000}"/>
    <cellStyle name="Comma 11 3 2 8 2 2 2" xfId="57548" xr:uid="{00000000-0005-0000-0000-000006000000}"/>
    <cellStyle name="Comma 11 3 2 8 2 3" xfId="42428" xr:uid="{00000000-0005-0000-0000-000006000000}"/>
    <cellStyle name="Comma 11 3 2 8 3" xfId="18236" xr:uid="{00000000-0005-0000-0000-000006000000}"/>
    <cellStyle name="Comma 11 3 2 8 3 2" xfId="48476" xr:uid="{00000000-0005-0000-0000-000006000000}"/>
    <cellStyle name="Comma 11 3 2 8 4" xfId="33356" xr:uid="{00000000-0005-0000-0000-000006000000}"/>
    <cellStyle name="Comma 11 3 2 9" xfId="4628" xr:uid="{00000000-0005-0000-0000-000006000000}"/>
    <cellStyle name="Comma 11 3 2 9 2" xfId="13700" xr:uid="{00000000-0005-0000-0000-000006000000}"/>
    <cellStyle name="Comma 11 3 2 9 2 2" xfId="28820" xr:uid="{00000000-0005-0000-0000-000006000000}"/>
    <cellStyle name="Comma 11 3 2 9 2 2 2" xfId="59060" xr:uid="{00000000-0005-0000-0000-000006000000}"/>
    <cellStyle name="Comma 11 3 2 9 2 3" xfId="43940" xr:uid="{00000000-0005-0000-0000-000006000000}"/>
    <cellStyle name="Comma 11 3 2 9 3" xfId="19748" xr:uid="{00000000-0005-0000-0000-000006000000}"/>
    <cellStyle name="Comma 11 3 2 9 3 2" xfId="49988" xr:uid="{00000000-0005-0000-0000-000006000000}"/>
    <cellStyle name="Comma 11 3 2 9 4" xfId="34868" xr:uid="{00000000-0005-0000-0000-000006000000}"/>
    <cellStyle name="Comma 11 3 3" xfId="134" xr:uid="{00000000-0005-0000-0000-00000A000000}"/>
    <cellStyle name="Comma 11 3 3 10" xfId="9206" xr:uid="{00000000-0005-0000-0000-00000A000000}"/>
    <cellStyle name="Comma 11 3 3 10 2" xfId="24326" xr:uid="{00000000-0005-0000-0000-00000A000000}"/>
    <cellStyle name="Comma 11 3 3 10 2 2" xfId="54566" xr:uid="{00000000-0005-0000-0000-00000A000000}"/>
    <cellStyle name="Comma 11 3 3 10 3" xfId="39446" xr:uid="{00000000-0005-0000-0000-00000A000000}"/>
    <cellStyle name="Comma 11 3 3 11" xfId="15254" xr:uid="{00000000-0005-0000-0000-00000A000000}"/>
    <cellStyle name="Comma 11 3 3 11 2" xfId="45494" xr:uid="{00000000-0005-0000-0000-00000A000000}"/>
    <cellStyle name="Comma 11 3 3 12" xfId="30374" xr:uid="{00000000-0005-0000-0000-00000A000000}"/>
    <cellStyle name="Comma 11 3 3 2" xfId="386" xr:uid="{00000000-0005-0000-0000-00000A000000}"/>
    <cellStyle name="Comma 11 3 3 2 10" xfId="30626" xr:uid="{00000000-0005-0000-0000-00000A000000}"/>
    <cellStyle name="Comma 11 3 3 2 2" xfId="1142" xr:uid="{00000000-0005-0000-0000-00000A000000}"/>
    <cellStyle name="Comma 11 3 3 2 2 2" xfId="2654" xr:uid="{00000000-0005-0000-0000-00000A000000}"/>
    <cellStyle name="Comma 11 3 3 2 2 2 2" xfId="11726" xr:uid="{00000000-0005-0000-0000-00000A000000}"/>
    <cellStyle name="Comma 11 3 3 2 2 2 2 2" xfId="26846" xr:uid="{00000000-0005-0000-0000-00000A000000}"/>
    <cellStyle name="Comma 11 3 3 2 2 2 2 2 2" xfId="57086" xr:uid="{00000000-0005-0000-0000-00000A000000}"/>
    <cellStyle name="Comma 11 3 3 2 2 2 2 3" xfId="41966" xr:uid="{00000000-0005-0000-0000-00000A000000}"/>
    <cellStyle name="Comma 11 3 3 2 2 2 3" xfId="17774" xr:uid="{00000000-0005-0000-0000-00000A000000}"/>
    <cellStyle name="Comma 11 3 3 2 2 2 3 2" xfId="48014" xr:uid="{00000000-0005-0000-0000-00000A000000}"/>
    <cellStyle name="Comma 11 3 3 2 2 2 4" xfId="32894" xr:uid="{00000000-0005-0000-0000-00000A000000}"/>
    <cellStyle name="Comma 11 3 3 2 2 3" xfId="4166" xr:uid="{00000000-0005-0000-0000-00000A000000}"/>
    <cellStyle name="Comma 11 3 3 2 2 3 2" xfId="13238" xr:uid="{00000000-0005-0000-0000-00000A000000}"/>
    <cellStyle name="Comma 11 3 3 2 2 3 2 2" xfId="28358" xr:uid="{00000000-0005-0000-0000-00000A000000}"/>
    <cellStyle name="Comma 11 3 3 2 2 3 2 2 2" xfId="58598" xr:uid="{00000000-0005-0000-0000-00000A000000}"/>
    <cellStyle name="Comma 11 3 3 2 2 3 2 3" xfId="43478" xr:uid="{00000000-0005-0000-0000-00000A000000}"/>
    <cellStyle name="Comma 11 3 3 2 2 3 3" xfId="19286" xr:uid="{00000000-0005-0000-0000-00000A000000}"/>
    <cellStyle name="Comma 11 3 3 2 2 3 3 2" xfId="49526" xr:uid="{00000000-0005-0000-0000-00000A000000}"/>
    <cellStyle name="Comma 11 3 3 2 2 3 4" xfId="34406" xr:uid="{00000000-0005-0000-0000-00000A000000}"/>
    <cellStyle name="Comma 11 3 3 2 2 4" xfId="5678" xr:uid="{00000000-0005-0000-0000-00000A000000}"/>
    <cellStyle name="Comma 11 3 3 2 2 4 2" xfId="14750" xr:uid="{00000000-0005-0000-0000-00000A000000}"/>
    <cellStyle name="Comma 11 3 3 2 2 4 2 2" xfId="29870" xr:uid="{00000000-0005-0000-0000-00000A000000}"/>
    <cellStyle name="Comma 11 3 3 2 2 4 2 2 2" xfId="60110" xr:uid="{00000000-0005-0000-0000-00000A000000}"/>
    <cellStyle name="Comma 11 3 3 2 2 4 2 3" xfId="44990" xr:uid="{00000000-0005-0000-0000-00000A000000}"/>
    <cellStyle name="Comma 11 3 3 2 2 4 3" xfId="20798" xr:uid="{00000000-0005-0000-0000-00000A000000}"/>
    <cellStyle name="Comma 11 3 3 2 2 4 3 2" xfId="51038" xr:uid="{00000000-0005-0000-0000-00000A000000}"/>
    <cellStyle name="Comma 11 3 3 2 2 4 4" xfId="35918" xr:uid="{00000000-0005-0000-0000-00000A000000}"/>
    <cellStyle name="Comma 11 3 3 2 2 5" xfId="7190" xr:uid="{00000000-0005-0000-0000-00000A000000}"/>
    <cellStyle name="Comma 11 3 3 2 2 5 2" xfId="22310" xr:uid="{00000000-0005-0000-0000-00000A000000}"/>
    <cellStyle name="Comma 11 3 3 2 2 5 2 2" xfId="52550" xr:uid="{00000000-0005-0000-0000-00000A000000}"/>
    <cellStyle name="Comma 11 3 3 2 2 5 3" xfId="37430" xr:uid="{00000000-0005-0000-0000-00000A000000}"/>
    <cellStyle name="Comma 11 3 3 2 2 6" xfId="8702" xr:uid="{00000000-0005-0000-0000-00000A000000}"/>
    <cellStyle name="Comma 11 3 3 2 2 6 2" xfId="23822" xr:uid="{00000000-0005-0000-0000-00000A000000}"/>
    <cellStyle name="Comma 11 3 3 2 2 6 2 2" xfId="54062" xr:uid="{00000000-0005-0000-0000-00000A000000}"/>
    <cellStyle name="Comma 11 3 3 2 2 6 3" xfId="38942" xr:uid="{00000000-0005-0000-0000-00000A000000}"/>
    <cellStyle name="Comma 11 3 3 2 2 7" xfId="10214" xr:uid="{00000000-0005-0000-0000-00000A000000}"/>
    <cellStyle name="Comma 11 3 3 2 2 7 2" xfId="25334" xr:uid="{00000000-0005-0000-0000-00000A000000}"/>
    <cellStyle name="Comma 11 3 3 2 2 7 2 2" xfId="55574" xr:uid="{00000000-0005-0000-0000-00000A000000}"/>
    <cellStyle name="Comma 11 3 3 2 2 7 3" xfId="40454" xr:uid="{00000000-0005-0000-0000-00000A000000}"/>
    <cellStyle name="Comma 11 3 3 2 2 8" xfId="16262" xr:uid="{00000000-0005-0000-0000-00000A000000}"/>
    <cellStyle name="Comma 11 3 3 2 2 8 2" xfId="46502" xr:uid="{00000000-0005-0000-0000-00000A000000}"/>
    <cellStyle name="Comma 11 3 3 2 2 9" xfId="31382" xr:uid="{00000000-0005-0000-0000-00000A000000}"/>
    <cellStyle name="Comma 11 3 3 2 3" xfId="1898" xr:uid="{00000000-0005-0000-0000-00000A000000}"/>
    <cellStyle name="Comma 11 3 3 2 3 2" xfId="10970" xr:uid="{00000000-0005-0000-0000-00000A000000}"/>
    <cellStyle name="Comma 11 3 3 2 3 2 2" xfId="26090" xr:uid="{00000000-0005-0000-0000-00000A000000}"/>
    <cellStyle name="Comma 11 3 3 2 3 2 2 2" xfId="56330" xr:uid="{00000000-0005-0000-0000-00000A000000}"/>
    <cellStyle name="Comma 11 3 3 2 3 2 3" xfId="41210" xr:uid="{00000000-0005-0000-0000-00000A000000}"/>
    <cellStyle name="Comma 11 3 3 2 3 3" xfId="17018" xr:uid="{00000000-0005-0000-0000-00000A000000}"/>
    <cellStyle name="Comma 11 3 3 2 3 3 2" xfId="47258" xr:uid="{00000000-0005-0000-0000-00000A000000}"/>
    <cellStyle name="Comma 11 3 3 2 3 4" xfId="32138" xr:uid="{00000000-0005-0000-0000-00000A000000}"/>
    <cellStyle name="Comma 11 3 3 2 4" xfId="3410" xr:uid="{00000000-0005-0000-0000-00000A000000}"/>
    <cellStyle name="Comma 11 3 3 2 4 2" xfId="12482" xr:uid="{00000000-0005-0000-0000-00000A000000}"/>
    <cellStyle name="Comma 11 3 3 2 4 2 2" xfId="27602" xr:uid="{00000000-0005-0000-0000-00000A000000}"/>
    <cellStyle name="Comma 11 3 3 2 4 2 2 2" xfId="57842" xr:uid="{00000000-0005-0000-0000-00000A000000}"/>
    <cellStyle name="Comma 11 3 3 2 4 2 3" xfId="42722" xr:uid="{00000000-0005-0000-0000-00000A000000}"/>
    <cellStyle name="Comma 11 3 3 2 4 3" xfId="18530" xr:uid="{00000000-0005-0000-0000-00000A000000}"/>
    <cellStyle name="Comma 11 3 3 2 4 3 2" xfId="48770" xr:uid="{00000000-0005-0000-0000-00000A000000}"/>
    <cellStyle name="Comma 11 3 3 2 4 4" xfId="33650" xr:uid="{00000000-0005-0000-0000-00000A000000}"/>
    <cellStyle name="Comma 11 3 3 2 5" xfId="4922" xr:uid="{00000000-0005-0000-0000-00000A000000}"/>
    <cellStyle name="Comma 11 3 3 2 5 2" xfId="13994" xr:uid="{00000000-0005-0000-0000-00000A000000}"/>
    <cellStyle name="Comma 11 3 3 2 5 2 2" xfId="29114" xr:uid="{00000000-0005-0000-0000-00000A000000}"/>
    <cellStyle name="Comma 11 3 3 2 5 2 2 2" xfId="59354" xr:uid="{00000000-0005-0000-0000-00000A000000}"/>
    <cellStyle name="Comma 11 3 3 2 5 2 3" xfId="44234" xr:uid="{00000000-0005-0000-0000-00000A000000}"/>
    <cellStyle name="Comma 11 3 3 2 5 3" xfId="20042" xr:uid="{00000000-0005-0000-0000-00000A000000}"/>
    <cellStyle name="Comma 11 3 3 2 5 3 2" xfId="50282" xr:uid="{00000000-0005-0000-0000-00000A000000}"/>
    <cellStyle name="Comma 11 3 3 2 5 4" xfId="35162" xr:uid="{00000000-0005-0000-0000-00000A000000}"/>
    <cellStyle name="Comma 11 3 3 2 6" xfId="6434" xr:uid="{00000000-0005-0000-0000-00000A000000}"/>
    <cellStyle name="Comma 11 3 3 2 6 2" xfId="21554" xr:uid="{00000000-0005-0000-0000-00000A000000}"/>
    <cellStyle name="Comma 11 3 3 2 6 2 2" xfId="51794" xr:uid="{00000000-0005-0000-0000-00000A000000}"/>
    <cellStyle name="Comma 11 3 3 2 6 3" xfId="36674" xr:uid="{00000000-0005-0000-0000-00000A000000}"/>
    <cellStyle name="Comma 11 3 3 2 7" xfId="7946" xr:uid="{00000000-0005-0000-0000-00000A000000}"/>
    <cellStyle name="Comma 11 3 3 2 7 2" xfId="23066" xr:uid="{00000000-0005-0000-0000-00000A000000}"/>
    <cellStyle name="Comma 11 3 3 2 7 2 2" xfId="53306" xr:uid="{00000000-0005-0000-0000-00000A000000}"/>
    <cellStyle name="Comma 11 3 3 2 7 3" xfId="38186" xr:uid="{00000000-0005-0000-0000-00000A000000}"/>
    <cellStyle name="Comma 11 3 3 2 8" xfId="9458" xr:uid="{00000000-0005-0000-0000-00000A000000}"/>
    <cellStyle name="Comma 11 3 3 2 8 2" xfId="24578" xr:uid="{00000000-0005-0000-0000-00000A000000}"/>
    <cellStyle name="Comma 11 3 3 2 8 2 2" xfId="54818" xr:uid="{00000000-0005-0000-0000-00000A000000}"/>
    <cellStyle name="Comma 11 3 3 2 8 3" xfId="39698" xr:uid="{00000000-0005-0000-0000-00000A000000}"/>
    <cellStyle name="Comma 11 3 3 2 9" xfId="15506" xr:uid="{00000000-0005-0000-0000-00000A000000}"/>
    <cellStyle name="Comma 11 3 3 2 9 2" xfId="45746" xr:uid="{00000000-0005-0000-0000-00000A000000}"/>
    <cellStyle name="Comma 11 3 3 3" xfId="638" xr:uid="{00000000-0005-0000-0000-00001E000000}"/>
    <cellStyle name="Comma 11 3 3 3 10" xfId="30878" xr:uid="{00000000-0005-0000-0000-00001E000000}"/>
    <cellStyle name="Comma 11 3 3 3 2" xfId="1394" xr:uid="{00000000-0005-0000-0000-00001E000000}"/>
    <cellStyle name="Comma 11 3 3 3 2 2" xfId="2906" xr:uid="{00000000-0005-0000-0000-00001E000000}"/>
    <cellStyle name="Comma 11 3 3 3 2 2 2" xfId="11978" xr:uid="{00000000-0005-0000-0000-00001E000000}"/>
    <cellStyle name="Comma 11 3 3 3 2 2 2 2" xfId="27098" xr:uid="{00000000-0005-0000-0000-00001E000000}"/>
    <cellStyle name="Comma 11 3 3 3 2 2 2 2 2" xfId="57338" xr:uid="{00000000-0005-0000-0000-00001E000000}"/>
    <cellStyle name="Comma 11 3 3 3 2 2 2 3" xfId="42218" xr:uid="{00000000-0005-0000-0000-00001E000000}"/>
    <cellStyle name="Comma 11 3 3 3 2 2 3" xfId="18026" xr:uid="{00000000-0005-0000-0000-00001E000000}"/>
    <cellStyle name="Comma 11 3 3 3 2 2 3 2" xfId="48266" xr:uid="{00000000-0005-0000-0000-00001E000000}"/>
    <cellStyle name="Comma 11 3 3 3 2 2 4" xfId="33146" xr:uid="{00000000-0005-0000-0000-00001E000000}"/>
    <cellStyle name="Comma 11 3 3 3 2 3" xfId="4418" xr:uid="{00000000-0005-0000-0000-00001E000000}"/>
    <cellStyle name="Comma 11 3 3 3 2 3 2" xfId="13490" xr:uid="{00000000-0005-0000-0000-00001E000000}"/>
    <cellStyle name="Comma 11 3 3 3 2 3 2 2" xfId="28610" xr:uid="{00000000-0005-0000-0000-00001E000000}"/>
    <cellStyle name="Comma 11 3 3 3 2 3 2 2 2" xfId="58850" xr:uid="{00000000-0005-0000-0000-00001E000000}"/>
    <cellStyle name="Comma 11 3 3 3 2 3 2 3" xfId="43730" xr:uid="{00000000-0005-0000-0000-00001E000000}"/>
    <cellStyle name="Comma 11 3 3 3 2 3 3" xfId="19538" xr:uid="{00000000-0005-0000-0000-00001E000000}"/>
    <cellStyle name="Comma 11 3 3 3 2 3 3 2" xfId="49778" xr:uid="{00000000-0005-0000-0000-00001E000000}"/>
    <cellStyle name="Comma 11 3 3 3 2 3 4" xfId="34658" xr:uid="{00000000-0005-0000-0000-00001E000000}"/>
    <cellStyle name="Comma 11 3 3 3 2 4" xfId="5930" xr:uid="{00000000-0005-0000-0000-00001E000000}"/>
    <cellStyle name="Comma 11 3 3 3 2 4 2" xfId="15002" xr:uid="{00000000-0005-0000-0000-00001E000000}"/>
    <cellStyle name="Comma 11 3 3 3 2 4 2 2" xfId="30122" xr:uid="{00000000-0005-0000-0000-00001E000000}"/>
    <cellStyle name="Comma 11 3 3 3 2 4 2 2 2" xfId="60362" xr:uid="{00000000-0005-0000-0000-00001E000000}"/>
    <cellStyle name="Comma 11 3 3 3 2 4 2 3" xfId="45242" xr:uid="{00000000-0005-0000-0000-00001E000000}"/>
    <cellStyle name="Comma 11 3 3 3 2 4 3" xfId="21050" xr:uid="{00000000-0005-0000-0000-00001E000000}"/>
    <cellStyle name="Comma 11 3 3 3 2 4 3 2" xfId="51290" xr:uid="{00000000-0005-0000-0000-00001E000000}"/>
    <cellStyle name="Comma 11 3 3 3 2 4 4" xfId="36170" xr:uid="{00000000-0005-0000-0000-00001E000000}"/>
    <cellStyle name="Comma 11 3 3 3 2 5" xfId="7442" xr:uid="{00000000-0005-0000-0000-00001E000000}"/>
    <cellStyle name="Comma 11 3 3 3 2 5 2" xfId="22562" xr:uid="{00000000-0005-0000-0000-00001E000000}"/>
    <cellStyle name="Comma 11 3 3 3 2 5 2 2" xfId="52802" xr:uid="{00000000-0005-0000-0000-00001E000000}"/>
    <cellStyle name="Comma 11 3 3 3 2 5 3" xfId="37682" xr:uid="{00000000-0005-0000-0000-00001E000000}"/>
    <cellStyle name="Comma 11 3 3 3 2 6" xfId="8954" xr:uid="{00000000-0005-0000-0000-00001E000000}"/>
    <cellStyle name="Comma 11 3 3 3 2 6 2" xfId="24074" xr:uid="{00000000-0005-0000-0000-00001E000000}"/>
    <cellStyle name="Comma 11 3 3 3 2 6 2 2" xfId="54314" xr:uid="{00000000-0005-0000-0000-00001E000000}"/>
    <cellStyle name="Comma 11 3 3 3 2 6 3" xfId="39194" xr:uid="{00000000-0005-0000-0000-00001E000000}"/>
    <cellStyle name="Comma 11 3 3 3 2 7" xfId="10466" xr:uid="{00000000-0005-0000-0000-00001E000000}"/>
    <cellStyle name="Comma 11 3 3 3 2 7 2" xfId="25586" xr:uid="{00000000-0005-0000-0000-00001E000000}"/>
    <cellStyle name="Comma 11 3 3 3 2 7 2 2" xfId="55826" xr:uid="{00000000-0005-0000-0000-00001E000000}"/>
    <cellStyle name="Comma 11 3 3 3 2 7 3" xfId="40706" xr:uid="{00000000-0005-0000-0000-00001E000000}"/>
    <cellStyle name="Comma 11 3 3 3 2 8" xfId="16514" xr:uid="{00000000-0005-0000-0000-00001E000000}"/>
    <cellStyle name="Comma 11 3 3 3 2 8 2" xfId="46754" xr:uid="{00000000-0005-0000-0000-00001E000000}"/>
    <cellStyle name="Comma 11 3 3 3 2 9" xfId="31634" xr:uid="{00000000-0005-0000-0000-00001E000000}"/>
    <cellStyle name="Comma 11 3 3 3 3" xfId="2150" xr:uid="{00000000-0005-0000-0000-00001E000000}"/>
    <cellStyle name="Comma 11 3 3 3 3 2" xfId="11222" xr:uid="{00000000-0005-0000-0000-00001E000000}"/>
    <cellStyle name="Comma 11 3 3 3 3 2 2" xfId="26342" xr:uid="{00000000-0005-0000-0000-00001E000000}"/>
    <cellStyle name="Comma 11 3 3 3 3 2 2 2" xfId="56582" xr:uid="{00000000-0005-0000-0000-00001E000000}"/>
    <cellStyle name="Comma 11 3 3 3 3 2 3" xfId="41462" xr:uid="{00000000-0005-0000-0000-00001E000000}"/>
    <cellStyle name="Comma 11 3 3 3 3 3" xfId="17270" xr:uid="{00000000-0005-0000-0000-00001E000000}"/>
    <cellStyle name="Comma 11 3 3 3 3 3 2" xfId="47510" xr:uid="{00000000-0005-0000-0000-00001E000000}"/>
    <cellStyle name="Comma 11 3 3 3 3 4" xfId="32390" xr:uid="{00000000-0005-0000-0000-00001E000000}"/>
    <cellStyle name="Comma 11 3 3 3 4" xfId="3662" xr:uid="{00000000-0005-0000-0000-00001E000000}"/>
    <cellStyle name="Comma 11 3 3 3 4 2" xfId="12734" xr:uid="{00000000-0005-0000-0000-00001E000000}"/>
    <cellStyle name="Comma 11 3 3 3 4 2 2" xfId="27854" xr:uid="{00000000-0005-0000-0000-00001E000000}"/>
    <cellStyle name="Comma 11 3 3 3 4 2 2 2" xfId="58094" xr:uid="{00000000-0005-0000-0000-00001E000000}"/>
    <cellStyle name="Comma 11 3 3 3 4 2 3" xfId="42974" xr:uid="{00000000-0005-0000-0000-00001E000000}"/>
    <cellStyle name="Comma 11 3 3 3 4 3" xfId="18782" xr:uid="{00000000-0005-0000-0000-00001E000000}"/>
    <cellStyle name="Comma 11 3 3 3 4 3 2" xfId="49022" xr:uid="{00000000-0005-0000-0000-00001E000000}"/>
    <cellStyle name="Comma 11 3 3 3 4 4" xfId="33902" xr:uid="{00000000-0005-0000-0000-00001E000000}"/>
    <cellStyle name="Comma 11 3 3 3 5" xfId="5174" xr:uid="{00000000-0005-0000-0000-00001E000000}"/>
    <cellStyle name="Comma 11 3 3 3 5 2" xfId="14246" xr:uid="{00000000-0005-0000-0000-00001E000000}"/>
    <cellStyle name="Comma 11 3 3 3 5 2 2" xfId="29366" xr:uid="{00000000-0005-0000-0000-00001E000000}"/>
    <cellStyle name="Comma 11 3 3 3 5 2 2 2" xfId="59606" xr:uid="{00000000-0005-0000-0000-00001E000000}"/>
    <cellStyle name="Comma 11 3 3 3 5 2 3" xfId="44486" xr:uid="{00000000-0005-0000-0000-00001E000000}"/>
    <cellStyle name="Comma 11 3 3 3 5 3" xfId="20294" xr:uid="{00000000-0005-0000-0000-00001E000000}"/>
    <cellStyle name="Comma 11 3 3 3 5 3 2" xfId="50534" xr:uid="{00000000-0005-0000-0000-00001E000000}"/>
    <cellStyle name="Comma 11 3 3 3 5 4" xfId="35414" xr:uid="{00000000-0005-0000-0000-00001E000000}"/>
    <cellStyle name="Comma 11 3 3 3 6" xfId="6686" xr:uid="{00000000-0005-0000-0000-00001E000000}"/>
    <cellStyle name="Comma 11 3 3 3 6 2" xfId="21806" xr:uid="{00000000-0005-0000-0000-00001E000000}"/>
    <cellStyle name="Comma 11 3 3 3 6 2 2" xfId="52046" xr:uid="{00000000-0005-0000-0000-00001E000000}"/>
    <cellStyle name="Comma 11 3 3 3 6 3" xfId="36926" xr:uid="{00000000-0005-0000-0000-00001E000000}"/>
    <cellStyle name="Comma 11 3 3 3 7" xfId="8198" xr:uid="{00000000-0005-0000-0000-00001E000000}"/>
    <cellStyle name="Comma 11 3 3 3 7 2" xfId="23318" xr:uid="{00000000-0005-0000-0000-00001E000000}"/>
    <cellStyle name="Comma 11 3 3 3 7 2 2" xfId="53558" xr:uid="{00000000-0005-0000-0000-00001E000000}"/>
    <cellStyle name="Comma 11 3 3 3 7 3" xfId="38438" xr:uid="{00000000-0005-0000-0000-00001E000000}"/>
    <cellStyle name="Comma 11 3 3 3 8" xfId="9710" xr:uid="{00000000-0005-0000-0000-00001E000000}"/>
    <cellStyle name="Comma 11 3 3 3 8 2" xfId="24830" xr:uid="{00000000-0005-0000-0000-00001E000000}"/>
    <cellStyle name="Comma 11 3 3 3 8 2 2" xfId="55070" xr:uid="{00000000-0005-0000-0000-00001E000000}"/>
    <cellStyle name="Comma 11 3 3 3 8 3" xfId="39950" xr:uid="{00000000-0005-0000-0000-00001E000000}"/>
    <cellStyle name="Comma 11 3 3 3 9" xfId="15758" xr:uid="{00000000-0005-0000-0000-00001E000000}"/>
    <cellStyle name="Comma 11 3 3 3 9 2" xfId="45998" xr:uid="{00000000-0005-0000-0000-00001E000000}"/>
    <cellStyle name="Comma 11 3 3 4" xfId="890" xr:uid="{00000000-0005-0000-0000-00000A000000}"/>
    <cellStyle name="Comma 11 3 3 4 2" xfId="2402" xr:uid="{00000000-0005-0000-0000-00000A000000}"/>
    <cellStyle name="Comma 11 3 3 4 2 2" xfId="11474" xr:uid="{00000000-0005-0000-0000-00000A000000}"/>
    <cellStyle name="Comma 11 3 3 4 2 2 2" xfId="26594" xr:uid="{00000000-0005-0000-0000-00000A000000}"/>
    <cellStyle name="Comma 11 3 3 4 2 2 2 2" xfId="56834" xr:uid="{00000000-0005-0000-0000-00000A000000}"/>
    <cellStyle name="Comma 11 3 3 4 2 2 3" xfId="41714" xr:uid="{00000000-0005-0000-0000-00000A000000}"/>
    <cellStyle name="Comma 11 3 3 4 2 3" xfId="17522" xr:uid="{00000000-0005-0000-0000-00000A000000}"/>
    <cellStyle name="Comma 11 3 3 4 2 3 2" xfId="47762" xr:uid="{00000000-0005-0000-0000-00000A000000}"/>
    <cellStyle name="Comma 11 3 3 4 2 4" xfId="32642" xr:uid="{00000000-0005-0000-0000-00000A000000}"/>
    <cellStyle name="Comma 11 3 3 4 3" xfId="3914" xr:uid="{00000000-0005-0000-0000-00000A000000}"/>
    <cellStyle name="Comma 11 3 3 4 3 2" xfId="12986" xr:uid="{00000000-0005-0000-0000-00000A000000}"/>
    <cellStyle name="Comma 11 3 3 4 3 2 2" xfId="28106" xr:uid="{00000000-0005-0000-0000-00000A000000}"/>
    <cellStyle name="Comma 11 3 3 4 3 2 2 2" xfId="58346" xr:uid="{00000000-0005-0000-0000-00000A000000}"/>
    <cellStyle name="Comma 11 3 3 4 3 2 3" xfId="43226" xr:uid="{00000000-0005-0000-0000-00000A000000}"/>
    <cellStyle name="Comma 11 3 3 4 3 3" xfId="19034" xr:uid="{00000000-0005-0000-0000-00000A000000}"/>
    <cellStyle name="Comma 11 3 3 4 3 3 2" xfId="49274" xr:uid="{00000000-0005-0000-0000-00000A000000}"/>
    <cellStyle name="Comma 11 3 3 4 3 4" xfId="34154" xr:uid="{00000000-0005-0000-0000-00000A000000}"/>
    <cellStyle name="Comma 11 3 3 4 4" xfId="5426" xr:uid="{00000000-0005-0000-0000-00000A000000}"/>
    <cellStyle name="Comma 11 3 3 4 4 2" xfId="14498" xr:uid="{00000000-0005-0000-0000-00000A000000}"/>
    <cellStyle name="Comma 11 3 3 4 4 2 2" xfId="29618" xr:uid="{00000000-0005-0000-0000-00000A000000}"/>
    <cellStyle name="Comma 11 3 3 4 4 2 2 2" xfId="59858" xr:uid="{00000000-0005-0000-0000-00000A000000}"/>
    <cellStyle name="Comma 11 3 3 4 4 2 3" xfId="44738" xr:uid="{00000000-0005-0000-0000-00000A000000}"/>
    <cellStyle name="Comma 11 3 3 4 4 3" xfId="20546" xr:uid="{00000000-0005-0000-0000-00000A000000}"/>
    <cellStyle name="Comma 11 3 3 4 4 3 2" xfId="50786" xr:uid="{00000000-0005-0000-0000-00000A000000}"/>
    <cellStyle name="Comma 11 3 3 4 4 4" xfId="35666" xr:uid="{00000000-0005-0000-0000-00000A000000}"/>
    <cellStyle name="Comma 11 3 3 4 5" xfId="6938" xr:uid="{00000000-0005-0000-0000-00000A000000}"/>
    <cellStyle name="Comma 11 3 3 4 5 2" xfId="22058" xr:uid="{00000000-0005-0000-0000-00000A000000}"/>
    <cellStyle name="Comma 11 3 3 4 5 2 2" xfId="52298" xr:uid="{00000000-0005-0000-0000-00000A000000}"/>
    <cellStyle name="Comma 11 3 3 4 5 3" xfId="37178" xr:uid="{00000000-0005-0000-0000-00000A000000}"/>
    <cellStyle name="Comma 11 3 3 4 6" xfId="8450" xr:uid="{00000000-0005-0000-0000-00000A000000}"/>
    <cellStyle name="Comma 11 3 3 4 6 2" xfId="23570" xr:uid="{00000000-0005-0000-0000-00000A000000}"/>
    <cellStyle name="Comma 11 3 3 4 6 2 2" xfId="53810" xr:uid="{00000000-0005-0000-0000-00000A000000}"/>
    <cellStyle name="Comma 11 3 3 4 6 3" xfId="38690" xr:uid="{00000000-0005-0000-0000-00000A000000}"/>
    <cellStyle name="Comma 11 3 3 4 7" xfId="9962" xr:uid="{00000000-0005-0000-0000-00000A000000}"/>
    <cellStyle name="Comma 11 3 3 4 7 2" xfId="25082" xr:uid="{00000000-0005-0000-0000-00000A000000}"/>
    <cellStyle name="Comma 11 3 3 4 7 2 2" xfId="55322" xr:uid="{00000000-0005-0000-0000-00000A000000}"/>
    <cellStyle name="Comma 11 3 3 4 7 3" xfId="40202" xr:uid="{00000000-0005-0000-0000-00000A000000}"/>
    <cellStyle name="Comma 11 3 3 4 8" xfId="16010" xr:uid="{00000000-0005-0000-0000-00000A000000}"/>
    <cellStyle name="Comma 11 3 3 4 8 2" xfId="46250" xr:uid="{00000000-0005-0000-0000-00000A000000}"/>
    <cellStyle name="Comma 11 3 3 4 9" xfId="31130" xr:uid="{00000000-0005-0000-0000-00000A000000}"/>
    <cellStyle name="Comma 11 3 3 5" xfId="1646" xr:uid="{00000000-0005-0000-0000-00000A000000}"/>
    <cellStyle name="Comma 11 3 3 5 2" xfId="10718" xr:uid="{00000000-0005-0000-0000-00000A000000}"/>
    <cellStyle name="Comma 11 3 3 5 2 2" xfId="25838" xr:uid="{00000000-0005-0000-0000-00000A000000}"/>
    <cellStyle name="Comma 11 3 3 5 2 2 2" xfId="56078" xr:uid="{00000000-0005-0000-0000-00000A000000}"/>
    <cellStyle name="Comma 11 3 3 5 2 3" xfId="40958" xr:uid="{00000000-0005-0000-0000-00000A000000}"/>
    <cellStyle name="Comma 11 3 3 5 3" xfId="16766" xr:uid="{00000000-0005-0000-0000-00000A000000}"/>
    <cellStyle name="Comma 11 3 3 5 3 2" xfId="47006" xr:uid="{00000000-0005-0000-0000-00000A000000}"/>
    <cellStyle name="Comma 11 3 3 5 4" xfId="31886" xr:uid="{00000000-0005-0000-0000-00000A000000}"/>
    <cellStyle name="Comma 11 3 3 6" xfId="3158" xr:uid="{00000000-0005-0000-0000-00000A000000}"/>
    <cellStyle name="Comma 11 3 3 6 2" xfId="12230" xr:uid="{00000000-0005-0000-0000-00000A000000}"/>
    <cellStyle name="Comma 11 3 3 6 2 2" xfId="27350" xr:uid="{00000000-0005-0000-0000-00000A000000}"/>
    <cellStyle name="Comma 11 3 3 6 2 2 2" xfId="57590" xr:uid="{00000000-0005-0000-0000-00000A000000}"/>
    <cellStyle name="Comma 11 3 3 6 2 3" xfId="42470" xr:uid="{00000000-0005-0000-0000-00000A000000}"/>
    <cellStyle name="Comma 11 3 3 6 3" xfId="18278" xr:uid="{00000000-0005-0000-0000-00000A000000}"/>
    <cellStyle name="Comma 11 3 3 6 3 2" xfId="48518" xr:uid="{00000000-0005-0000-0000-00000A000000}"/>
    <cellStyle name="Comma 11 3 3 6 4" xfId="33398" xr:uid="{00000000-0005-0000-0000-00000A000000}"/>
    <cellStyle name="Comma 11 3 3 7" xfId="4670" xr:uid="{00000000-0005-0000-0000-00000A000000}"/>
    <cellStyle name="Comma 11 3 3 7 2" xfId="13742" xr:uid="{00000000-0005-0000-0000-00000A000000}"/>
    <cellStyle name="Comma 11 3 3 7 2 2" xfId="28862" xr:uid="{00000000-0005-0000-0000-00000A000000}"/>
    <cellStyle name="Comma 11 3 3 7 2 2 2" xfId="59102" xr:uid="{00000000-0005-0000-0000-00000A000000}"/>
    <cellStyle name="Comma 11 3 3 7 2 3" xfId="43982" xr:uid="{00000000-0005-0000-0000-00000A000000}"/>
    <cellStyle name="Comma 11 3 3 7 3" xfId="19790" xr:uid="{00000000-0005-0000-0000-00000A000000}"/>
    <cellStyle name="Comma 11 3 3 7 3 2" xfId="50030" xr:uid="{00000000-0005-0000-0000-00000A000000}"/>
    <cellStyle name="Comma 11 3 3 7 4" xfId="34910" xr:uid="{00000000-0005-0000-0000-00000A000000}"/>
    <cellStyle name="Comma 11 3 3 8" xfId="6182" xr:uid="{00000000-0005-0000-0000-00000A000000}"/>
    <cellStyle name="Comma 11 3 3 8 2" xfId="21302" xr:uid="{00000000-0005-0000-0000-00000A000000}"/>
    <cellStyle name="Comma 11 3 3 8 2 2" xfId="51542" xr:uid="{00000000-0005-0000-0000-00000A000000}"/>
    <cellStyle name="Comma 11 3 3 8 3" xfId="36422" xr:uid="{00000000-0005-0000-0000-00000A000000}"/>
    <cellStyle name="Comma 11 3 3 9" xfId="7694" xr:uid="{00000000-0005-0000-0000-00000A000000}"/>
    <cellStyle name="Comma 11 3 3 9 2" xfId="22814" xr:uid="{00000000-0005-0000-0000-00000A000000}"/>
    <cellStyle name="Comma 11 3 3 9 2 2" xfId="53054" xr:uid="{00000000-0005-0000-0000-00000A000000}"/>
    <cellStyle name="Comma 11 3 3 9 3" xfId="37934" xr:uid="{00000000-0005-0000-0000-00000A000000}"/>
    <cellStyle name="Comma 11 3 4" xfId="218" xr:uid="{00000000-0005-0000-0000-00000A000000}"/>
    <cellStyle name="Comma 11 3 4 10" xfId="9290" xr:uid="{00000000-0005-0000-0000-00000A000000}"/>
    <cellStyle name="Comma 11 3 4 10 2" xfId="24410" xr:uid="{00000000-0005-0000-0000-00000A000000}"/>
    <cellStyle name="Comma 11 3 4 10 2 2" xfId="54650" xr:uid="{00000000-0005-0000-0000-00000A000000}"/>
    <cellStyle name="Comma 11 3 4 10 3" xfId="39530" xr:uid="{00000000-0005-0000-0000-00000A000000}"/>
    <cellStyle name="Comma 11 3 4 11" xfId="15338" xr:uid="{00000000-0005-0000-0000-00000A000000}"/>
    <cellStyle name="Comma 11 3 4 11 2" xfId="45578" xr:uid="{00000000-0005-0000-0000-00000A000000}"/>
    <cellStyle name="Comma 11 3 4 12" xfId="30458" xr:uid="{00000000-0005-0000-0000-00000A000000}"/>
    <cellStyle name="Comma 11 3 4 2" xfId="470" xr:uid="{00000000-0005-0000-0000-00000A000000}"/>
    <cellStyle name="Comma 11 3 4 2 10" xfId="30710" xr:uid="{00000000-0005-0000-0000-00000A000000}"/>
    <cellStyle name="Comma 11 3 4 2 2" xfId="1226" xr:uid="{00000000-0005-0000-0000-00000A000000}"/>
    <cellStyle name="Comma 11 3 4 2 2 2" xfId="2738" xr:uid="{00000000-0005-0000-0000-00000A000000}"/>
    <cellStyle name="Comma 11 3 4 2 2 2 2" xfId="11810" xr:uid="{00000000-0005-0000-0000-00000A000000}"/>
    <cellStyle name="Comma 11 3 4 2 2 2 2 2" xfId="26930" xr:uid="{00000000-0005-0000-0000-00000A000000}"/>
    <cellStyle name="Comma 11 3 4 2 2 2 2 2 2" xfId="57170" xr:uid="{00000000-0005-0000-0000-00000A000000}"/>
    <cellStyle name="Comma 11 3 4 2 2 2 2 3" xfId="42050" xr:uid="{00000000-0005-0000-0000-00000A000000}"/>
    <cellStyle name="Comma 11 3 4 2 2 2 3" xfId="17858" xr:uid="{00000000-0005-0000-0000-00000A000000}"/>
    <cellStyle name="Comma 11 3 4 2 2 2 3 2" xfId="48098" xr:uid="{00000000-0005-0000-0000-00000A000000}"/>
    <cellStyle name="Comma 11 3 4 2 2 2 4" xfId="32978" xr:uid="{00000000-0005-0000-0000-00000A000000}"/>
    <cellStyle name="Comma 11 3 4 2 2 3" xfId="4250" xr:uid="{00000000-0005-0000-0000-00000A000000}"/>
    <cellStyle name="Comma 11 3 4 2 2 3 2" xfId="13322" xr:uid="{00000000-0005-0000-0000-00000A000000}"/>
    <cellStyle name="Comma 11 3 4 2 2 3 2 2" xfId="28442" xr:uid="{00000000-0005-0000-0000-00000A000000}"/>
    <cellStyle name="Comma 11 3 4 2 2 3 2 2 2" xfId="58682" xr:uid="{00000000-0005-0000-0000-00000A000000}"/>
    <cellStyle name="Comma 11 3 4 2 2 3 2 3" xfId="43562" xr:uid="{00000000-0005-0000-0000-00000A000000}"/>
    <cellStyle name="Comma 11 3 4 2 2 3 3" xfId="19370" xr:uid="{00000000-0005-0000-0000-00000A000000}"/>
    <cellStyle name="Comma 11 3 4 2 2 3 3 2" xfId="49610" xr:uid="{00000000-0005-0000-0000-00000A000000}"/>
    <cellStyle name="Comma 11 3 4 2 2 3 4" xfId="34490" xr:uid="{00000000-0005-0000-0000-00000A000000}"/>
    <cellStyle name="Comma 11 3 4 2 2 4" xfId="5762" xr:uid="{00000000-0005-0000-0000-00000A000000}"/>
    <cellStyle name="Comma 11 3 4 2 2 4 2" xfId="14834" xr:uid="{00000000-0005-0000-0000-00000A000000}"/>
    <cellStyle name="Comma 11 3 4 2 2 4 2 2" xfId="29954" xr:uid="{00000000-0005-0000-0000-00000A000000}"/>
    <cellStyle name="Comma 11 3 4 2 2 4 2 2 2" xfId="60194" xr:uid="{00000000-0005-0000-0000-00000A000000}"/>
    <cellStyle name="Comma 11 3 4 2 2 4 2 3" xfId="45074" xr:uid="{00000000-0005-0000-0000-00000A000000}"/>
    <cellStyle name="Comma 11 3 4 2 2 4 3" xfId="20882" xr:uid="{00000000-0005-0000-0000-00000A000000}"/>
    <cellStyle name="Comma 11 3 4 2 2 4 3 2" xfId="51122" xr:uid="{00000000-0005-0000-0000-00000A000000}"/>
    <cellStyle name="Comma 11 3 4 2 2 4 4" xfId="36002" xr:uid="{00000000-0005-0000-0000-00000A000000}"/>
    <cellStyle name="Comma 11 3 4 2 2 5" xfId="7274" xr:uid="{00000000-0005-0000-0000-00000A000000}"/>
    <cellStyle name="Comma 11 3 4 2 2 5 2" xfId="22394" xr:uid="{00000000-0005-0000-0000-00000A000000}"/>
    <cellStyle name="Comma 11 3 4 2 2 5 2 2" xfId="52634" xr:uid="{00000000-0005-0000-0000-00000A000000}"/>
    <cellStyle name="Comma 11 3 4 2 2 5 3" xfId="37514" xr:uid="{00000000-0005-0000-0000-00000A000000}"/>
    <cellStyle name="Comma 11 3 4 2 2 6" xfId="8786" xr:uid="{00000000-0005-0000-0000-00000A000000}"/>
    <cellStyle name="Comma 11 3 4 2 2 6 2" xfId="23906" xr:uid="{00000000-0005-0000-0000-00000A000000}"/>
    <cellStyle name="Comma 11 3 4 2 2 6 2 2" xfId="54146" xr:uid="{00000000-0005-0000-0000-00000A000000}"/>
    <cellStyle name="Comma 11 3 4 2 2 6 3" xfId="39026" xr:uid="{00000000-0005-0000-0000-00000A000000}"/>
    <cellStyle name="Comma 11 3 4 2 2 7" xfId="10298" xr:uid="{00000000-0005-0000-0000-00000A000000}"/>
    <cellStyle name="Comma 11 3 4 2 2 7 2" xfId="25418" xr:uid="{00000000-0005-0000-0000-00000A000000}"/>
    <cellStyle name="Comma 11 3 4 2 2 7 2 2" xfId="55658" xr:uid="{00000000-0005-0000-0000-00000A000000}"/>
    <cellStyle name="Comma 11 3 4 2 2 7 3" xfId="40538" xr:uid="{00000000-0005-0000-0000-00000A000000}"/>
    <cellStyle name="Comma 11 3 4 2 2 8" xfId="16346" xr:uid="{00000000-0005-0000-0000-00000A000000}"/>
    <cellStyle name="Comma 11 3 4 2 2 8 2" xfId="46586" xr:uid="{00000000-0005-0000-0000-00000A000000}"/>
    <cellStyle name="Comma 11 3 4 2 2 9" xfId="31466" xr:uid="{00000000-0005-0000-0000-00000A000000}"/>
    <cellStyle name="Comma 11 3 4 2 3" xfId="1982" xr:uid="{00000000-0005-0000-0000-00000A000000}"/>
    <cellStyle name="Comma 11 3 4 2 3 2" xfId="11054" xr:uid="{00000000-0005-0000-0000-00000A000000}"/>
    <cellStyle name="Comma 11 3 4 2 3 2 2" xfId="26174" xr:uid="{00000000-0005-0000-0000-00000A000000}"/>
    <cellStyle name="Comma 11 3 4 2 3 2 2 2" xfId="56414" xr:uid="{00000000-0005-0000-0000-00000A000000}"/>
    <cellStyle name="Comma 11 3 4 2 3 2 3" xfId="41294" xr:uid="{00000000-0005-0000-0000-00000A000000}"/>
    <cellStyle name="Comma 11 3 4 2 3 3" xfId="17102" xr:uid="{00000000-0005-0000-0000-00000A000000}"/>
    <cellStyle name="Comma 11 3 4 2 3 3 2" xfId="47342" xr:uid="{00000000-0005-0000-0000-00000A000000}"/>
    <cellStyle name="Comma 11 3 4 2 3 4" xfId="32222" xr:uid="{00000000-0005-0000-0000-00000A000000}"/>
    <cellStyle name="Comma 11 3 4 2 4" xfId="3494" xr:uid="{00000000-0005-0000-0000-00000A000000}"/>
    <cellStyle name="Comma 11 3 4 2 4 2" xfId="12566" xr:uid="{00000000-0005-0000-0000-00000A000000}"/>
    <cellStyle name="Comma 11 3 4 2 4 2 2" xfId="27686" xr:uid="{00000000-0005-0000-0000-00000A000000}"/>
    <cellStyle name="Comma 11 3 4 2 4 2 2 2" xfId="57926" xr:uid="{00000000-0005-0000-0000-00000A000000}"/>
    <cellStyle name="Comma 11 3 4 2 4 2 3" xfId="42806" xr:uid="{00000000-0005-0000-0000-00000A000000}"/>
    <cellStyle name="Comma 11 3 4 2 4 3" xfId="18614" xr:uid="{00000000-0005-0000-0000-00000A000000}"/>
    <cellStyle name="Comma 11 3 4 2 4 3 2" xfId="48854" xr:uid="{00000000-0005-0000-0000-00000A000000}"/>
    <cellStyle name="Comma 11 3 4 2 4 4" xfId="33734" xr:uid="{00000000-0005-0000-0000-00000A000000}"/>
    <cellStyle name="Comma 11 3 4 2 5" xfId="5006" xr:uid="{00000000-0005-0000-0000-00000A000000}"/>
    <cellStyle name="Comma 11 3 4 2 5 2" xfId="14078" xr:uid="{00000000-0005-0000-0000-00000A000000}"/>
    <cellStyle name="Comma 11 3 4 2 5 2 2" xfId="29198" xr:uid="{00000000-0005-0000-0000-00000A000000}"/>
    <cellStyle name="Comma 11 3 4 2 5 2 2 2" xfId="59438" xr:uid="{00000000-0005-0000-0000-00000A000000}"/>
    <cellStyle name="Comma 11 3 4 2 5 2 3" xfId="44318" xr:uid="{00000000-0005-0000-0000-00000A000000}"/>
    <cellStyle name="Comma 11 3 4 2 5 3" xfId="20126" xr:uid="{00000000-0005-0000-0000-00000A000000}"/>
    <cellStyle name="Comma 11 3 4 2 5 3 2" xfId="50366" xr:uid="{00000000-0005-0000-0000-00000A000000}"/>
    <cellStyle name="Comma 11 3 4 2 5 4" xfId="35246" xr:uid="{00000000-0005-0000-0000-00000A000000}"/>
    <cellStyle name="Comma 11 3 4 2 6" xfId="6518" xr:uid="{00000000-0005-0000-0000-00000A000000}"/>
    <cellStyle name="Comma 11 3 4 2 6 2" xfId="21638" xr:uid="{00000000-0005-0000-0000-00000A000000}"/>
    <cellStyle name="Comma 11 3 4 2 6 2 2" xfId="51878" xr:uid="{00000000-0005-0000-0000-00000A000000}"/>
    <cellStyle name="Comma 11 3 4 2 6 3" xfId="36758" xr:uid="{00000000-0005-0000-0000-00000A000000}"/>
    <cellStyle name="Comma 11 3 4 2 7" xfId="8030" xr:uid="{00000000-0005-0000-0000-00000A000000}"/>
    <cellStyle name="Comma 11 3 4 2 7 2" xfId="23150" xr:uid="{00000000-0005-0000-0000-00000A000000}"/>
    <cellStyle name="Comma 11 3 4 2 7 2 2" xfId="53390" xr:uid="{00000000-0005-0000-0000-00000A000000}"/>
    <cellStyle name="Comma 11 3 4 2 7 3" xfId="38270" xr:uid="{00000000-0005-0000-0000-00000A000000}"/>
    <cellStyle name="Comma 11 3 4 2 8" xfId="9542" xr:uid="{00000000-0005-0000-0000-00000A000000}"/>
    <cellStyle name="Comma 11 3 4 2 8 2" xfId="24662" xr:uid="{00000000-0005-0000-0000-00000A000000}"/>
    <cellStyle name="Comma 11 3 4 2 8 2 2" xfId="54902" xr:uid="{00000000-0005-0000-0000-00000A000000}"/>
    <cellStyle name="Comma 11 3 4 2 8 3" xfId="39782" xr:uid="{00000000-0005-0000-0000-00000A000000}"/>
    <cellStyle name="Comma 11 3 4 2 9" xfId="15590" xr:uid="{00000000-0005-0000-0000-00000A000000}"/>
    <cellStyle name="Comma 11 3 4 2 9 2" xfId="45830" xr:uid="{00000000-0005-0000-0000-00000A000000}"/>
    <cellStyle name="Comma 11 3 4 3" xfId="722" xr:uid="{00000000-0005-0000-0000-00001F000000}"/>
    <cellStyle name="Comma 11 3 4 3 10" xfId="30962" xr:uid="{00000000-0005-0000-0000-00001F000000}"/>
    <cellStyle name="Comma 11 3 4 3 2" xfId="1478" xr:uid="{00000000-0005-0000-0000-00001F000000}"/>
    <cellStyle name="Comma 11 3 4 3 2 2" xfId="2990" xr:uid="{00000000-0005-0000-0000-00001F000000}"/>
    <cellStyle name="Comma 11 3 4 3 2 2 2" xfId="12062" xr:uid="{00000000-0005-0000-0000-00001F000000}"/>
    <cellStyle name="Comma 11 3 4 3 2 2 2 2" xfId="27182" xr:uid="{00000000-0005-0000-0000-00001F000000}"/>
    <cellStyle name="Comma 11 3 4 3 2 2 2 2 2" xfId="57422" xr:uid="{00000000-0005-0000-0000-00001F000000}"/>
    <cellStyle name="Comma 11 3 4 3 2 2 2 3" xfId="42302" xr:uid="{00000000-0005-0000-0000-00001F000000}"/>
    <cellStyle name="Comma 11 3 4 3 2 2 3" xfId="18110" xr:uid="{00000000-0005-0000-0000-00001F000000}"/>
    <cellStyle name="Comma 11 3 4 3 2 2 3 2" xfId="48350" xr:uid="{00000000-0005-0000-0000-00001F000000}"/>
    <cellStyle name="Comma 11 3 4 3 2 2 4" xfId="33230" xr:uid="{00000000-0005-0000-0000-00001F000000}"/>
    <cellStyle name="Comma 11 3 4 3 2 3" xfId="4502" xr:uid="{00000000-0005-0000-0000-00001F000000}"/>
    <cellStyle name="Comma 11 3 4 3 2 3 2" xfId="13574" xr:uid="{00000000-0005-0000-0000-00001F000000}"/>
    <cellStyle name="Comma 11 3 4 3 2 3 2 2" xfId="28694" xr:uid="{00000000-0005-0000-0000-00001F000000}"/>
    <cellStyle name="Comma 11 3 4 3 2 3 2 2 2" xfId="58934" xr:uid="{00000000-0005-0000-0000-00001F000000}"/>
    <cellStyle name="Comma 11 3 4 3 2 3 2 3" xfId="43814" xr:uid="{00000000-0005-0000-0000-00001F000000}"/>
    <cellStyle name="Comma 11 3 4 3 2 3 3" xfId="19622" xr:uid="{00000000-0005-0000-0000-00001F000000}"/>
    <cellStyle name="Comma 11 3 4 3 2 3 3 2" xfId="49862" xr:uid="{00000000-0005-0000-0000-00001F000000}"/>
    <cellStyle name="Comma 11 3 4 3 2 3 4" xfId="34742" xr:uid="{00000000-0005-0000-0000-00001F000000}"/>
    <cellStyle name="Comma 11 3 4 3 2 4" xfId="6014" xr:uid="{00000000-0005-0000-0000-00001F000000}"/>
    <cellStyle name="Comma 11 3 4 3 2 4 2" xfId="15086" xr:uid="{00000000-0005-0000-0000-00001F000000}"/>
    <cellStyle name="Comma 11 3 4 3 2 4 2 2" xfId="30206" xr:uid="{00000000-0005-0000-0000-00001F000000}"/>
    <cellStyle name="Comma 11 3 4 3 2 4 2 2 2" xfId="60446" xr:uid="{00000000-0005-0000-0000-00001F000000}"/>
    <cellStyle name="Comma 11 3 4 3 2 4 2 3" xfId="45326" xr:uid="{00000000-0005-0000-0000-00001F000000}"/>
    <cellStyle name="Comma 11 3 4 3 2 4 3" xfId="21134" xr:uid="{00000000-0005-0000-0000-00001F000000}"/>
    <cellStyle name="Comma 11 3 4 3 2 4 3 2" xfId="51374" xr:uid="{00000000-0005-0000-0000-00001F000000}"/>
    <cellStyle name="Comma 11 3 4 3 2 4 4" xfId="36254" xr:uid="{00000000-0005-0000-0000-00001F000000}"/>
    <cellStyle name="Comma 11 3 4 3 2 5" xfId="7526" xr:uid="{00000000-0005-0000-0000-00001F000000}"/>
    <cellStyle name="Comma 11 3 4 3 2 5 2" xfId="22646" xr:uid="{00000000-0005-0000-0000-00001F000000}"/>
    <cellStyle name="Comma 11 3 4 3 2 5 2 2" xfId="52886" xr:uid="{00000000-0005-0000-0000-00001F000000}"/>
    <cellStyle name="Comma 11 3 4 3 2 5 3" xfId="37766" xr:uid="{00000000-0005-0000-0000-00001F000000}"/>
    <cellStyle name="Comma 11 3 4 3 2 6" xfId="9038" xr:uid="{00000000-0005-0000-0000-00001F000000}"/>
    <cellStyle name="Comma 11 3 4 3 2 6 2" xfId="24158" xr:uid="{00000000-0005-0000-0000-00001F000000}"/>
    <cellStyle name="Comma 11 3 4 3 2 6 2 2" xfId="54398" xr:uid="{00000000-0005-0000-0000-00001F000000}"/>
    <cellStyle name="Comma 11 3 4 3 2 6 3" xfId="39278" xr:uid="{00000000-0005-0000-0000-00001F000000}"/>
    <cellStyle name="Comma 11 3 4 3 2 7" xfId="10550" xr:uid="{00000000-0005-0000-0000-00001F000000}"/>
    <cellStyle name="Comma 11 3 4 3 2 7 2" xfId="25670" xr:uid="{00000000-0005-0000-0000-00001F000000}"/>
    <cellStyle name="Comma 11 3 4 3 2 7 2 2" xfId="55910" xr:uid="{00000000-0005-0000-0000-00001F000000}"/>
    <cellStyle name="Comma 11 3 4 3 2 7 3" xfId="40790" xr:uid="{00000000-0005-0000-0000-00001F000000}"/>
    <cellStyle name="Comma 11 3 4 3 2 8" xfId="16598" xr:uid="{00000000-0005-0000-0000-00001F000000}"/>
    <cellStyle name="Comma 11 3 4 3 2 8 2" xfId="46838" xr:uid="{00000000-0005-0000-0000-00001F000000}"/>
    <cellStyle name="Comma 11 3 4 3 2 9" xfId="31718" xr:uid="{00000000-0005-0000-0000-00001F000000}"/>
    <cellStyle name="Comma 11 3 4 3 3" xfId="2234" xr:uid="{00000000-0005-0000-0000-00001F000000}"/>
    <cellStyle name="Comma 11 3 4 3 3 2" xfId="11306" xr:uid="{00000000-0005-0000-0000-00001F000000}"/>
    <cellStyle name="Comma 11 3 4 3 3 2 2" xfId="26426" xr:uid="{00000000-0005-0000-0000-00001F000000}"/>
    <cellStyle name="Comma 11 3 4 3 3 2 2 2" xfId="56666" xr:uid="{00000000-0005-0000-0000-00001F000000}"/>
    <cellStyle name="Comma 11 3 4 3 3 2 3" xfId="41546" xr:uid="{00000000-0005-0000-0000-00001F000000}"/>
    <cellStyle name="Comma 11 3 4 3 3 3" xfId="17354" xr:uid="{00000000-0005-0000-0000-00001F000000}"/>
    <cellStyle name="Comma 11 3 4 3 3 3 2" xfId="47594" xr:uid="{00000000-0005-0000-0000-00001F000000}"/>
    <cellStyle name="Comma 11 3 4 3 3 4" xfId="32474" xr:uid="{00000000-0005-0000-0000-00001F000000}"/>
    <cellStyle name="Comma 11 3 4 3 4" xfId="3746" xr:uid="{00000000-0005-0000-0000-00001F000000}"/>
    <cellStyle name="Comma 11 3 4 3 4 2" xfId="12818" xr:uid="{00000000-0005-0000-0000-00001F000000}"/>
    <cellStyle name="Comma 11 3 4 3 4 2 2" xfId="27938" xr:uid="{00000000-0005-0000-0000-00001F000000}"/>
    <cellStyle name="Comma 11 3 4 3 4 2 2 2" xfId="58178" xr:uid="{00000000-0005-0000-0000-00001F000000}"/>
    <cellStyle name="Comma 11 3 4 3 4 2 3" xfId="43058" xr:uid="{00000000-0005-0000-0000-00001F000000}"/>
    <cellStyle name="Comma 11 3 4 3 4 3" xfId="18866" xr:uid="{00000000-0005-0000-0000-00001F000000}"/>
    <cellStyle name="Comma 11 3 4 3 4 3 2" xfId="49106" xr:uid="{00000000-0005-0000-0000-00001F000000}"/>
    <cellStyle name="Comma 11 3 4 3 4 4" xfId="33986" xr:uid="{00000000-0005-0000-0000-00001F000000}"/>
    <cellStyle name="Comma 11 3 4 3 5" xfId="5258" xr:uid="{00000000-0005-0000-0000-00001F000000}"/>
    <cellStyle name="Comma 11 3 4 3 5 2" xfId="14330" xr:uid="{00000000-0005-0000-0000-00001F000000}"/>
    <cellStyle name="Comma 11 3 4 3 5 2 2" xfId="29450" xr:uid="{00000000-0005-0000-0000-00001F000000}"/>
    <cellStyle name="Comma 11 3 4 3 5 2 2 2" xfId="59690" xr:uid="{00000000-0005-0000-0000-00001F000000}"/>
    <cellStyle name="Comma 11 3 4 3 5 2 3" xfId="44570" xr:uid="{00000000-0005-0000-0000-00001F000000}"/>
    <cellStyle name="Comma 11 3 4 3 5 3" xfId="20378" xr:uid="{00000000-0005-0000-0000-00001F000000}"/>
    <cellStyle name="Comma 11 3 4 3 5 3 2" xfId="50618" xr:uid="{00000000-0005-0000-0000-00001F000000}"/>
    <cellStyle name="Comma 11 3 4 3 5 4" xfId="35498" xr:uid="{00000000-0005-0000-0000-00001F000000}"/>
    <cellStyle name="Comma 11 3 4 3 6" xfId="6770" xr:uid="{00000000-0005-0000-0000-00001F000000}"/>
    <cellStyle name="Comma 11 3 4 3 6 2" xfId="21890" xr:uid="{00000000-0005-0000-0000-00001F000000}"/>
    <cellStyle name="Comma 11 3 4 3 6 2 2" xfId="52130" xr:uid="{00000000-0005-0000-0000-00001F000000}"/>
    <cellStyle name="Comma 11 3 4 3 6 3" xfId="37010" xr:uid="{00000000-0005-0000-0000-00001F000000}"/>
    <cellStyle name="Comma 11 3 4 3 7" xfId="8282" xr:uid="{00000000-0005-0000-0000-00001F000000}"/>
    <cellStyle name="Comma 11 3 4 3 7 2" xfId="23402" xr:uid="{00000000-0005-0000-0000-00001F000000}"/>
    <cellStyle name="Comma 11 3 4 3 7 2 2" xfId="53642" xr:uid="{00000000-0005-0000-0000-00001F000000}"/>
    <cellStyle name="Comma 11 3 4 3 7 3" xfId="38522" xr:uid="{00000000-0005-0000-0000-00001F000000}"/>
    <cellStyle name="Comma 11 3 4 3 8" xfId="9794" xr:uid="{00000000-0005-0000-0000-00001F000000}"/>
    <cellStyle name="Comma 11 3 4 3 8 2" xfId="24914" xr:uid="{00000000-0005-0000-0000-00001F000000}"/>
    <cellStyle name="Comma 11 3 4 3 8 2 2" xfId="55154" xr:uid="{00000000-0005-0000-0000-00001F000000}"/>
    <cellStyle name="Comma 11 3 4 3 8 3" xfId="40034" xr:uid="{00000000-0005-0000-0000-00001F000000}"/>
    <cellStyle name="Comma 11 3 4 3 9" xfId="15842" xr:uid="{00000000-0005-0000-0000-00001F000000}"/>
    <cellStyle name="Comma 11 3 4 3 9 2" xfId="46082" xr:uid="{00000000-0005-0000-0000-00001F000000}"/>
    <cellStyle name="Comma 11 3 4 4" xfId="974" xr:uid="{00000000-0005-0000-0000-00000A000000}"/>
    <cellStyle name="Comma 11 3 4 4 2" xfId="2486" xr:uid="{00000000-0005-0000-0000-00000A000000}"/>
    <cellStyle name="Comma 11 3 4 4 2 2" xfId="11558" xr:uid="{00000000-0005-0000-0000-00000A000000}"/>
    <cellStyle name="Comma 11 3 4 4 2 2 2" xfId="26678" xr:uid="{00000000-0005-0000-0000-00000A000000}"/>
    <cellStyle name="Comma 11 3 4 4 2 2 2 2" xfId="56918" xr:uid="{00000000-0005-0000-0000-00000A000000}"/>
    <cellStyle name="Comma 11 3 4 4 2 2 3" xfId="41798" xr:uid="{00000000-0005-0000-0000-00000A000000}"/>
    <cellStyle name="Comma 11 3 4 4 2 3" xfId="17606" xr:uid="{00000000-0005-0000-0000-00000A000000}"/>
    <cellStyle name="Comma 11 3 4 4 2 3 2" xfId="47846" xr:uid="{00000000-0005-0000-0000-00000A000000}"/>
    <cellStyle name="Comma 11 3 4 4 2 4" xfId="32726" xr:uid="{00000000-0005-0000-0000-00000A000000}"/>
    <cellStyle name="Comma 11 3 4 4 3" xfId="3998" xr:uid="{00000000-0005-0000-0000-00000A000000}"/>
    <cellStyle name="Comma 11 3 4 4 3 2" xfId="13070" xr:uid="{00000000-0005-0000-0000-00000A000000}"/>
    <cellStyle name="Comma 11 3 4 4 3 2 2" xfId="28190" xr:uid="{00000000-0005-0000-0000-00000A000000}"/>
    <cellStyle name="Comma 11 3 4 4 3 2 2 2" xfId="58430" xr:uid="{00000000-0005-0000-0000-00000A000000}"/>
    <cellStyle name="Comma 11 3 4 4 3 2 3" xfId="43310" xr:uid="{00000000-0005-0000-0000-00000A000000}"/>
    <cellStyle name="Comma 11 3 4 4 3 3" xfId="19118" xr:uid="{00000000-0005-0000-0000-00000A000000}"/>
    <cellStyle name="Comma 11 3 4 4 3 3 2" xfId="49358" xr:uid="{00000000-0005-0000-0000-00000A000000}"/>
    <cellStyle name="Comma 11 3 4 4 3 4" xfId="34238" xr:uid="{00000000-0005-0000-0000-00000A000000}"/>
    <cellStyle name="Comma 11 3 4 4 4" xfId="5510" xr:uid="{00000000-0005-0000-0000-00000A000000}"/>
    <cellStyle name="Comma 11 3 4 4 4 2" xfId="14582" xr:uid="{00000000-0005-0000-0000-00000A000000}"/>
    <cellStyle name="Comma 11 3 4 4 4 2 2" xfId="29702" xr:uid="{00000000-0005-0000-0000-00000A000000}"/>
    <cellStyle name="Comma 11 3 4 4 4 2 2 2" xfId="59942" xr:uid="{00000000-0005-0000-0000-00000A000000}"/>
    <cellStyle name="Comma 11 3 4 4 4 2 3" xfId="44822" xr:uid="{00000000-0005-0000-0000-00000A000000}"/>
    <cellStyle name="Comma 11 3 4 4 4 3" xfId="20630" xr:uid="{00000000-0005-0000-0000-00000A000000}"/>
    <cellStyle name="Comma 11 3 4 4 4 3 2" xfId="50870" xr:uid="{00000000-0005-0000-0000-00000A000000}"/>
    <cellStyle name="Comma 11 3 4 4 4 4" xfId="35750" xr:uid="{00000000-0005-0000-0000-00000A000000}"/>
    <cellStyle name="Comma 11 3 4 4 5" xfId="7022" xr:uid="{00000000-0005-0000-0000-00000A000000}"/>
    <cellStyle name="Comma 11 3 4 4 5 2" xfId="22142" xr:uid="{00000000-0005-0000-0000-00000A000000}"/>
    <cellStyle name="Comma 11 3 4 4 5 2 2" xfId="52382" xr:uid="{00000000-0005-0000-0000-00000A000000}"/>
    <cellStyle name="Comma 11 3 4 4 5 3" xfId="37262" xr:uid="{00000000-0005-0000-0000-00000A000000}"/>
    <cellStyle name="Comma 11 3 4 4 6" xfId="8534" xr:uid="{00000000-0005-0000-0000-00000A000000}"/>
    <cellStyle name="Comma 11 3 4 4 6 2" xfId="23654" xr:uid="{00000000-0005-0000-0000-00000A000000}"/>
    <cellStyle name="Comma 11 3 4 4 6 2 2" xfId="53894" xr:uid="{00000000-0005-0000-0000-00000A000000}"/>
    <cellStyle name="Comma 11 3 4 4 6 3" xfId="38774" xr:uid="{00000000-0005-0000-0000-00000A000000}"/>
    <cellStyle name="Comma 11 3 4 4 7" xfId="10046" xr:uid="{00000000-0005-0000-0000-00000A000000}"/>
    <cellStyle name="Comma 11 3 4 4 7 2" xfId="25166" xr:uid="{00000000-0005-0000-0000-00000A000000}"/>
    <cellStyle name="Comma 11 3 4 4 7 2 2" xfId="55406" xr:uid="{00000000-0005-0000-0000-00000A000000}"/>
    <cellStyle name="Comma 11 3 4 4 7 3" xfId="40286" xr:uid="{00000000-0005-0000-0000-00000A000000}"/>
    <cellStyle name="Comma 11 3 4 4 8" xfId="16094" xr:uid="{00000000-0005-0000-0000-00000A000000}"/>
    <cellStyle name="Comma 11 3 4 4 8 2" xfId="46334" xr:uid="{00000000-0005-0000-0000-00000A000000}"/>
    <cellStyle name="Comma 11 3 4 4 9" xfId="31214" xr:uid="{00000000-0005-0000-0000-00000A000000}"/>
    <cellStyle name="Comma 11 3 4 5" xfId="1730" xr:uid="{00000000-0005-0000-0000-00000A000000}"/>
    <cellStyle name="Comma 11 3 4 5 2" xfId="10802" xr:uid="{00000000-0005-0000-0000-00000A000000}"/>
    <cellStyle name="Comma 11 3 4 5 2 2" xfId="25922" xr:uid="{00000000-0005-0000-0000-00000A000000}"/>
    <cellStyle name="Comma 11 3 4 5 2 2 2" xfId="56162" xr:uid="{00000000-0005-0000-0000-00000A000000}"/>
    <cellStyle name="Comma 11 3 4 5 2 3" xfId="41042" xr:uid="{00000000-0005-0000-0000-00000A000000}"/>
    <cellStyle name="Comma 11 3 4 5 3" xfId="16850" xr:uid="{00000000-0005-0000-0000-00000A000000}"/>
    <cellStyle name="Comma 11 3 4 5 3 2" xfId="47090" xr:uid="{00000000-0005-0000-0000-00000A000000}"/>
    <cellStyle name="Comma 11 3 4 5 4" xfId="31970" xr:uid="{00000000-0005-0000-0000-00000A000000}"/>
    <cellStyle name="Comma 11 3 4 6" xfId="3242" xr:uid="{00000000-0005-0000-0000-00000A000000}"/>
    <cellStyle name="Comma 11 3 4 6 2" xfId="12314" xr:uid="{00000000-0005-0000-0000-00000A000000}"/>
    <cellStyle name="Comma 11 3 4 6 2 2" xfId="27434" xr:uid="{00000000-0005-0000-0000-00000A000000}"/>
    <cellStyle name="Comma 11 3 4 6 2 2 2" xfId="57674" xr:uid="{00000000-0005-0000-0000-00000A000000}"/>
    <cellStyle name="Comma 11 3 4 6 2 3" xfId="42554" xr:uid="{00000000-0005-0000-0000-00000A000000}"/>
    <cellStyle name="Comma 11 3 4 6 3" xfId="18362" xr:uid="{00000000-0005-0000-0000-00000A000000}"/>
    <cellStyle name="Comma 11 3 4 6 3 2" xfId="48602" xr:uid="{00000000-0005-0000-0000-00000A000000}"/>
    <cellStyle name="Comma 11 3 4 6 4" xfId="33482" xr:uid="{00000000-0005-0000-0000-00000A000000}"/>
    <cellStyle name="Comma 11 3 4 7" xfId="4754" xr:uid="{00000000-0005-0000-0000-00000A000000}"/>
    <cellStyle name="Comma 11 3 4 7 2" xfId="13826" xr:uid="{00000000-0005-0000-0000-00000A000000}"/>
    <cellStyle name="Comma 11 3 4 7 2 2" xfId="28946" xr:uid="{00000000-0005-0000-0000-00000A000000}"/>
    <cellStyle name="Comma 11 3 4 7 2 2 2" xfId="59186" xr:uid="{00000000-0005-0000-0000-00000A000000}"/>
    <cellStyle name="Comma 11 3 4 7 2 3" xfId="44066" xr:uid="{00000000-0005-0000-0000-00000A000000}"/>
    <cellStyle name="Comma 11 3 4 7 3" xfId="19874" xr:uid="{00000000-0005-0000-0000-00000A000000}"/>
    <cellStyle name="Comma 11 3 4 7 3 2" xfId="50114" xr:uid="{00000000-0005-0000-0000-00000A000000}"/>
    <cellStyle name="Comma 11 3 4 7 4" xfId="34994" xr:uid="{00000000-0005-0000-0000-00000A000000}"/>
    <cellStyle name="Comma 11 3 4 8" xfId="6266" xr:uid="{00000000-0005-0000-0000-00000A000000}"/>
    <cellStyle name="Comma 11 3 4 8 2" xfId="21386" xr:uid="{00000000-0005-0000-0000-00000A000000}"/>
    <cellStyle name="Comma 11 3 4 8 2 2" xfId="51626" xr:uid="{00000000-0005-0000-0000-00000A000000}"/>
    <cellStyle name="Comma 11 3 4 8 3" xfId="36506" xr:uid="{00000000-0005-0000-0000-00000A000000}"/>
    <cellStyle name="Comma 11 3 4 9" xfId="7778" xr:uid="{00000000-0005-0000-0000-00000A000000}"/>
    <cellStyle name="Comma 11 3 4 9 2" xfId="22898" xr:uid="{00000000-0005-0000-0000-00000A000000}"/>
    <cellStyle name="Comma 11 3 4 9 2 2" xfId="53138" xr:uid="{00000000-0005-0000-0000-00000A000000}"/>
    <cellStyle name="Comma 11 3 4 9 3" xfId="38018" xr:uid="{00000000-0005-0000-0000-00000A000000}"/>
    <cellStyle name="Comma 11 3 5" xfId="302" xr:uid="{00000000-0005-0000-0000-000002000000}"/>
    <cellStyle name="Comma 11 3 5 10" xfId="30542" xr:uid="{00000000-0005-0000-0000-000002000000}"/>
    <cellStyle name="Comma 11 3 5 2" xfId="1058" xr:uid="{00000000-0005-0000-0000-000002000000}"/>
    <cellStyle name="Comma 11 3 5 2 2" xfId="2570" xr:uid="{00000000-0005-0000-0000-000002000000}"/>
    <cellStyle name="Comma 11 3 5 2 2 2" xfId="11642" xr:uid="{00000000-0005-0000-0000-000002000000}"/>
    <cellStyle name="Comma 11 3 5 2 2 2 2" xfId="26762" xr:uid="{00000000-0005-0000-0000-000002000000}"/>
    <cellStyle name="Comma 11 3 5 2 2 2 2 2" xfId="57002" xr:uid="{00000000-0005-0000-0000-000002000000}"/>
    <cellStyle name="Comma 11 3 5 2 2 2 3" xfId="41882" xr:uid="{00000000-0005-0000-0000-000002000000}"/>
    <cellStyle name="Comma 11 3 5 2 2 3" xfId="17690" xr:uid="{00000000-0005-0000-0000-000002000000}"/>
    <cellStyle name="Comma 11 3 5 2 2 3 2" xfId="47930" xr:uid="{00000000-0005-0000-0000-000002000000}"/>
    <cellStyle name="Comma 11 3 5 2 2 4" xfId="32810" xr:uid="{00000000-0005-0000-0000-000002000000}"/>
    <cellStyle name="Comma 11 3 5 2 3" xfId="4082" xr:uid="{00000000-0005-0000-0000-000002000000}"/>
    <cellStyle name="Comma 11 3 5 2 3 2" xfId="13154" xr:uid="{00000000-0005-0000-0000-000002000000}"/>
    <cellStyle name="Comma 11 3 5 2 3 2 2" xfId="28274" xr:uid="{00000000-0005-0000-0000-000002000000}"/>
    <cellStyle name="Comma 11 3 5 2 3 2 2 2" xfId="58514" xr:uid="{00000000-0005-0000-0000-000002000000}"/>
    <cellStyle name="Comma 11 3 5 2 3 2 3" xfId="43394" xr:uid="{00000000-0005-0000-0000-000002000000}"/>
    <cellStyle name="Comma 11 3 5 2 3 3" xfId="19202" xr:uid="{00000000-0005-0000-0000-000002000000}"/>
    <cellStyle name="Comma 11 3 5 2 3 3 2" xfId="49442" xr:uid="{00000000-0005-0000-0000-000002000000}"/>
    <cellStyle name="Comma 11 3 5 2 3 4" xfId="34322" xr:uid="{00000000-0005-0000-0000-000002000000}"/>
    <cellStyle name="Comma 11 3 5 2 4" xfId="5594" xr:uid="{00000000-0005-0000-0000-000002000000}"/>
    <cellStyle name="Comma 11 3 5 2 4 2" xfId="14666" xr:uid="{00000000-0005-0000-0000-000002000000}"/>
    <cellStyle name="Comma 11 3 5 2 4 2 2" xfId="29786" xr:uid="{00000000-0005-0000-0000-000002000000}"/>
    <cellStyle name="Comma 11 3 5 2 4 2 2 2" xfId="60026" xr:uid="{00000000-0005-0000-0000-000002000000}"/>
    <cellStyle name="Comma 11 3 5 2 4 2 3" xfId="44906" xr:uid="{00000000-0005-0000-0000-000002000000}"/>
    <cellStyle name="Comma 11 3 5 2 4 3" xfId="20714" xr:uid="{00000000-0005-0000-0000-000002000000}"/>
    <cellStyle name="Comma 11 3 5 2 4 3 2" xfId="50954" xr:uid="{00000000-0005-0000-0000-000002000000}"/>
    <cellStyle name="Comma 11 3 5 2 4 4" xfId="35834" xr:uid="{00000000-0005-0000-0000-000002000000}"/>
    <cellStyle name="Comma 11 3 5 2 5" xfId="7106" xr:uid="{00000000-0005-0000-0000-000002000000}"/>
    <cellStyle name="Comma 11 3 5 2 5 2" xfId="22226" xr:uid="{00000000-0005-0000-0000-000002000000}"/>
    <cellStyle name="Comma 11 3 5 2 5 2 2" xfId="52466" xr:uid="{00000000-0005-0000-0000-000002000000}"/>
    <cellStyle name="Comma 11 3 5 2 5 3" xfId="37346" xr:uid="{00000000-0005-0000-0000-000002000000}"/>
    <cellStyle name="Comma 11 3 5 2 6" xfId="8618" xr:uid="{00000000-0005-0000-0000-000002000000}"/>
    <cellStyle name="Comma 11 3 5 2 6 2" xfId="23738" xr:uid="{00000000-0005-0000-0000-000002000000}"/>
    <cellStyle name="Comma 11 3 5 2 6 2 2" xfId="53978" xr:uid="{00000000-0005-0000-0000-000002000000}"/>
    <cellStyle name="Comma 11 3 5 2 6 3" xfId="38858" xr:uid="{00000000-0005-0000-0000-000002000000}"/>
    <cellStyle name="Comma 11 3 5 2 7" xfId="10130" xr:uid="{00000000-0005-0000-0000-000002000000}"/>
    <cellStyle name="Comma 11 3 5 2 7 2" xfId="25250" xr:uid="{00000000-0005-0000-0000-000002000000}"/>
    <cellStyle name="Comma 11 3 5 2 7 2 2" xfId="55490" xr:uid="{00000000-0005-0000-0000-000002000000}"/>
    <cellStyle name="Comma 11 3 5 2 7 3" xfId="40370" xr:uid="{00000000-0005-0000-0000-000002000000}"/>
    <cellStyle name="Comma 11 3 5 2 8" xfId="16178" xr:uid="{00000000-0005-0000-0000-000002000000}"/>
    <cellStyle name="Comma 11 3 5 2 8 2" xfId="46418" xr:uid="{00000000-0005-0000-0000-000002000000}"/>
    <cellStyle name="Comma 11 3 5 2 9" xfId="31298" xr:uid="{00000000-0005-0000-0000-000002000000}"/>
    <cellStyle name="Comma 11 3 5 3" xfId="1814" xr:uid="{00000000-0005-0000-0000-000002000000}"/>
    <cellStyle name="Comma 11 3 5 3 2" xfId="10886" xr:uid="{00000000-0005-0000-0000-000002000000}"/>
    <cellStyle name="Comma 11 3 5 3 2 2" xfId="26006" xr:uid="{00000000-0005-0000-0000-000002000000}"/>
    <cellStyle name="Comma 11 3 5 3 2 2 2" xfId="56246" xr:uid="{00000000-0005-0000-0000-000002000000}"/>
    <cellStyle name="Comma 11 3 5 3 2 3" xfId="41126" xr:uid="{00000000-0005-0000-0000-000002000000}"/>
    <cellStyle name="Comma 11 3 5 3 3" xfId="16934" xr:uid="{00000000-0005-0000-0000-000002000000}"/>
    <cellStyle name="Comma 11 3 5 3 3 2" xfId="47174" xr:uid="{00000000-0005-0000-0000-000002000000}"/>
    <cellStyle name="Comma 11 3 5 3 4" xfId="32054" xr:uid="{00000000-0005-0000-0000-000002000000}"/>
    <cellStyle name="Comma 11 3 5 4" xfId="3326" xr:uid="{00000000-0005-0000-0000-000002000000}"/>
    <cellStyle name="Comma 11 3 5 4 2" xfId="12398" xr:uid="{00000000-0005-0000-0000-000002000000}"/>
    <cellStyle name="Comma 11 3 5 4 2 2" xfId="27518" xr:uid="{00000000-0005-0000-0000-000002000000}"/>
    <cellStyle name="Comma 11 3 5 4 2 2 2" xfId="57758" xr:uid="{00000000-0005-0000-0000-000002000000}"/>
    <cellStyle name="Comma 11 3 5 4 2 3" xfId="42638" xr:uid="{00000000-0005-0000-0000-000002000000}"/>
    <cellStyle name="Comma 11 3 5 4 3" xfId="18446" xr:uid="{00000000-0005-0000-0000-000002000000}"/>
    <cellStyle name="Comma 11 3 5 4 3 2" xfId="48686" xr:uid="{00000000-0005-0000-0000-000002000000}"/>
    <cellStyle name="Comma 11 3 5 4 4" xfId="33566" xr:uid="{00000000-0005-0000-0000-000002000000}"/>
    <cellStyle name="Comma 11 3 5 5" xfId="4838" xr:uid="{00000000-0005-0000-0000-000002000000}"/>
    <cellStyle name="Comma 11 3 5 5 2" xfId="13910" xr:uid="{00000000-0005-0000-0000-000002000000}"/>
    <cellStyle name="Comma 11 3 5 5 2 2" xfId="29030" xr:uid="{00000000-0005-0000-0000-000002000000}"/>
    <cellStyle name="Comma 11 3 5 5 2 2 2" xfId="59270" xr:uid="{00000000-0005-0000-0000-000002000000}"/>
    <cellStyle name="Comma 11 3 5 5 2 3" xfId="44150" xr:uid="{00000000-0005-0000-0000-000002000000}"/>
    <cellStyle name="Comma 11 3 5 5 3" xfId="19958" xr:uid="{00000000-0005-0000-0000-000002000000}"/>
    <cellStyle name="Comma 11 3 5 5 3 2" xfId="50198" xr:uid="{00000000-0005-0000-0000-000002000000}"/>
    <cellStyle name="Comma 11 3 5 5 4" xfId="35078" xr:uid="{00000000-0005-0000-0000-000002000000}"/>
    <cellStyle name="Comma 11 3 5 6" xfId="6350" xr:uid="{00000000-0005-0000-0000-000002000000}"/>
    <cellStyle name="Comma 11 3 5 6 2" xfId="21470" xr:uid="{00000000-0005-0000-0000-000002000000}"/>
    <cellStyle name="Comma 11 3 5 6 2 2" xfId="51710" xr:uid="{00000000-0005-0000-0000-000002000000}"/>
    <cellStyle name="Comma 11 3 5 6 3" xfId="36590" xr:uid="{00000000-0005-0000-0000-000002000000}"/>
    <cellStyle name="Comma 11 3 5 7" xfId="7862" xr:uid="{00000000-0005-0000-0000-000002000000}"/>
    <cellStyle name="Comma 11 3 5 7 2" xfId="22982" xr:uid="{00000000-0005-0000-0000-000002000000}"/>
    <cellStyle name="Comma 11 3 5 7 2 2" xfId="53222" xr:uid="{00000000-0005-0000-0000-000002000000}"/>
    <cellStyle name="Comma 11 3 5 7 3" xfId="38102" xr:uid="{00000000-0005-0000-0000-000002000000}"/>
    <cellStyle name="Comma 11 3 5 8" xfId="9374" xr:uid="{00000000-0005-0000-0000-000002000000}"/>
    <cellStyle name="Comma 11 3 5 8 2" xfId="24494" xr:uid="{00000000-0005-0000-0000-000002000000}"/>
    <cellStyle name="Comma 11 3 5 8 2 2" xfId="54734" xr:uid="{00000000-0005-0000-0000-000002000000}"/>
    <cellStyle name="Comma 11 3 5 8 3" xfId="39614" xr:uid="{00000000-0005-0000-0000-000002000000}"/>
    <cellStyle name="Comma 11 3 5 9" xfId="15422" xr:uid="{00000000-0005-0000-0000-000002000000}"/>
    <cellStyle name="Comma 11 3 5 9 2" xfId="45662" xr:uid="{00000000-0005-0000-0000-000002000000}"/>
    <cellStyle name="Comma 11 3 6" xfId="554" xr:uid="{00000000-0005-0000-0000-00001A000000}"/>
    <cellStyle name="Comma 11 3 6 10" xfId="30794" xr:uid="{00000000-0005-0000-0000-00001A000000}"/>
    <cellStyle name="Comma 11 3 6 2" xfId="1310" xr:uid="{00000000-0005-0000-0000-00001A000000}"/>
    <cellStyle name="Comma 11 3 6 2 2" xfId="2822" xr:uid="{00000000-0005-0000-0000-00001A000000}"/>
    <cellStyle name="Comma 11 3 6 2 2 2" xfId="11894" xr:uid="{00000000-0005-0000-0000-00001A000000}"/>
    <cellStyle name="Comma 11 3 6 2 2 2 2" xfId="27014" xr:uid="{00000000-0005-0000-0000-00001A000000}"/>
    <cellStyle name="Comma 11 3 6 2 2 2 2 2" xfId="57254" xr:uid="{00000000-0005-0000-0000-00001A000000}"/>
    <cellStyle name="Comma 11 3 6 2 2 2 3" xfId="42134" xr:uid="{00000000-0005-0000-0000-00001A000000}"/>
    <cellStyle name="Comma 11 3 6 2 2 3" xfId="17942" xr:uid="{00000000-0005-0000-0000-00001A000000}"/>
    <cellStyle name="Comma 11 3 6 2 2 3 2" xfId="48182" xr:uid="{00000000-0005-0000-0000-00001A000000}"/>
    <cellStyle name="Comma 11 3 6 2 2 4" xfId="33062" xr:uid="{00000000-0005-0000-0000-00001A000000}"/>
    <cellStyle name="Comma 11 3 6 2 3" xfId="4334" xr:uid="{00000000-0005-0000-0000-00001A000000}"/>
    <cellStyle name="Comma 11 3 6 2 3 2" xfId="13406" xr:uid="{00000000-0005-0000-0000-00001A000000}"/>
    <cellStyle name="Comma 11 3 6 2 3 2 2" xfId="28526" xr:uid="{00000000-0005-0000-0000-00001A000000}"/>
    <cellStyle name="Comma 11 3 6 2 3 2 2 2" xfId="58766" xr:uid="{00000000-0005-0000-0000-00001A000000}"/>
    <cellStyle name="Comma 11 3 6 2 3 2 3" xfId="43646" xr:uid="{00000000-0005-0000-0000-00001A000000}"/>
    <cellStyle name="Comma 11 3 6 2 3 3" xfId="19454" xr:uid="{00000000-0005-0000-0000-00001A000000}"/>
    <cellStyle name="Comma 11 3 6 2 3 3 2" xfId="49694" xr:uid="{00000000-0005-0000-0000-00001A000000}"/>
    <cellStyle name="Comma 11 3 6 2 3 4" xfId="34574" xr:uid="{00000000-0005-0000-0000-00001A000000}"/>
    <cellStyle name="Comma 11 3 6 2 4" xfId="5846" xr:uid="{00000000-0005-0000-0000-00001A000000}"/>
    <cellStyle name="Comma 11 3 6 2 4 2" xfId="14918" xr:uid="{00000000-0005-0000-0000-00001A000000}"/>
    <cellStyle name="Comma 11 3 6 2 4 2 2" xfId="30038" xr:uid="{00000000-0005-0000-0000-00001A000000}"/>
    <cellStyle name="Comma 11 3 6 2 4 2 2 2" xfId="60278" xr:uid="{00000000-0005-0000-0000-00001A000000}"/>
    <cellStyle name="Comma 11 3 6 2 4 2 3" xfId="45158" xr:uid="{00000000-0005-0000-0000-00001A000000}"/>
    <cellStyle name="Comma 11 3 6 2 4 3" xfId="20966" xr:uid="{00000000-0005-0000-0000-00001A000000}"/>
    <cellStyle name="Comma 11 3 6 2 4 3 2" xfId="51206" xr:uid="{00000000-0005-0000-0000-00001A000000}"/>
    <cellStyle name="Comma 11 3 6 2 4 4" xfId="36086" xr:uid="{00000000-0005-0000-0000-00001A000000}"/>
    <cellStyle name="Comma 11 3 6 2 5" xfId="7358" xr:uid="{00000000-0005-0000-0000-00001A000000}"/>
    <cellStyle name="Comma 11 3 6 2 5 2" xfId="22478" xr:uid="{00000000-0005-0000-0000-00001A000000}"/>
    <cellStyle name="Comma 11 3 6 2 5 2 2" xfId="52718" xr:uid="{00000000-0005-0000-0000-00001A000000}"/>
    <cellStyle name="Comma 11 3 6 2 5 3" xfId="37598" xr:uid="{00000000-0005-0000-0000-00001A000000}"/>
    <cellStyle name="Comma 11 3 6 2 6" xfId="8870" xr:uid="{00000000-0005-0000-0000-00001A000000}"/>
    <cellStyle name="Comma 11 3 6 2 6 2" xfId="23990" xr:uid="{00000000-0005-0000-0000-00001A000000}"/>
    <cellStyle name="Comma 11 3 6 2 6 2 2" xfId="54230" xr:uid="{00000000-0005-0000-0000-00001A000000}"/>
    <cellStyle name="Comma 11 3 6 2 6 3" xfId="39110" xr:uid="{00000000-0005-0000-0000-00001A000000}"/>
    <cellStyle name="Comma 11 3 6 2 7" xfId="10382" xr:uid="{00000000-0005-0000-0000-00001A000000}"/>
    <cellStyle name="Comma 11 3 6 2 7 2" xfId="25502" xr:uid="{00000000-0005-0000-0000-00001A000000}"/>
    <cellStyle name="Comma 11 3 6 2 7 2 2" xfId="55742" xr:uid="{00000000-0005-0000-0000-00001A000000}"/>
    <cellStyle name="Comma 11 3 6 2 7 3" xfId="40622" xr:uid="{00000000-0005-0000-0000-00001A000000}"/>
    <cellStyle name="Comma 11 3 6 2 8" xfId="16430" xr:uid="{00000000-0005-0000-0000-00001A000000}"/>
    <cellStyle name="Comma 11 3 6 2 8 2" xfId="46670" xr:uid="{00000000-0005-0000-0000-00001A000000}"/>
    <cellStyle name="Comma 11 3 6 2 9" xfId="31550" xr:uid="{00000000-0005-0000-0000-00001A000000}"/>
    <cellStyle name="Comma 11 3 6 3" xfId="2066" xr:uid="{00000000-0005-0000-0000-00001A000000}"/>
    <cellStyle name="Comma 11 3 6 3 2" xfId="11138" xr:uid="{00000000-0005-0000-0000-00001A000000}"/>
    <cellStyle name="Comma 11 3 6 3 2 2" xfId="26258" xr:uid="{00000000-0005-0000-0000-00001A000000}"/>
    <cellStyle name="Comma 11 3 6 3 2 2 2" xfId="56498" xr:uid="{00000000-0005-0000-0000-00001A000000}"/>
    <cellStyle name="Comma 11 3 6 3 2 3" xfId="41378" xr:uid="{00000000-0005-0000-0000-00001A000000}"/>
    <cellStyle name="Comma 11 3 6 3 3" xfId="17186" xr:uid="{00000000-0005-0000-0000-00001A000000}"/>
    <cellStyle name="Comma 11 3 6 3 3 2" xfId="47426" xr:uid="{00000000-0005-0000-0000-00001A000000}"/>
    <cellStyle name="Comma 11 3 6 3 4" xfId="32306" xr:uid="{00000000-0005-0000-0000-00001A000000}"/>
    <cellStyle name="Comma 11 3 6 4" xfId="3578" xr:uid="{00000000-0005-0000-0000-00001A000000}"/>
    <cellStyle name="Comma 11 3 6 4 2" xfId="12650" xr:uid="{00000000-0005-0000-0000-00001A000000}"/>
    <cellStyle name="Comma 11 3 6 4 2 2" xfId="27770" xr:uid="{00000000-0005-0000-0000-00001A000000}"/>
    <cellStyle name="Comma 11 3 6 4 2 2 2" xfId="58010" xr:uid="{00000000-0005-0000-0000-00001A000000}"/>
    <cellStyle name="Comma 11 3 6 4 2 3" xfId="42890" xr:uid="{00000000-0005-0000-0000-00001A000000}"/>
    <cellStyle name="Comma 11 3 6 4 3" xfId="18698" xr:uid="{00000000-0005-0000-0000-00001A000000}"/>
    <cellStyle name="Comma 11 3 6 4 3 2" xfId="48938" xr:uid="{00000000-0005-0000-0000-00001A000000}"/>
    <cellStyle name="Comma 11 3 6 4 4" xfId="33818" xr:uid="{00000000-0005-0000-0000-00001A000000}"/>
    <cellStyle name="Comma 11 3 6 5" xfId="5090" xr:uid="{00000000-0005-0000-0000-00001A000000}"/>
    <cellStyle name="Comma 11 3 6 5 2" xfId="14162" xr:uid="{00000000-0005-0000-0000-00001A000000}"/>
    <cellStyle name="Comma 11 3 6 5 2 2" xfId="29282" xr:uid="{00000000-0005-0000-0000-00001A000000}"/>
    <cellStyle name="Comma 11 3 6 5 2 2 2" xfId="59522" xr:uid="{00000000-0005-0000-0000-00001A000000}"/>
    <cellStyle name="Comma 11 3 6 5 2 3" xfId="44402" xr:uid="{00000000-0005-0000-0000-00001A000000}"/>
    <cellStyle name="Comma 11 3 6 5 3" xfId="20210" xr:uid="{00000000-0005-0000-0000-00001A000000}"/>
    <cellStyle name="Comma 11 3 6 5 3 2" xfId="50450" xr:uid="{00000000-0005-0000-0000-00001A000000}"/>
    <cellStyle name="Comma 11 3 6 5 4" xfId="35330" xr:uid="{00000000-0005-0000-0000-00001A000000}"/>
    <cellStyle name="Comma 11 3 6 6" xfId="6602" xr:uid="{00000000-0005-0000-0000-00001A000000}"/>
    <cellStyle name="Comma 11 3 6 6 2" xfId="21722" xr:uid="{00000000-0005-0000-0000-00001A000000}"/>
    <cellStyle name="Comma 11 3 6 6 2 2" xfId="51962" xr:uid="{00000000-0005-0000-0000-00001A000000}"/>
    <cellStyle name="Comma 11 3 6 6 3" xfId="36842" xr:uid="{00000000-0005-0000-0000-00001A000000}"/>
    <cellStyle name="Comma 11 3 6 7" xfId="8114" xr:uid="{00000000-0005-0000-0000-00001A000000}"/>
    <cellStyle name="Comma 11 3 6 7 2" xfId="23234" xr:uid="{00000000-0005-0000-0000-00001A000000}"/>
    <cellStyle name="Comma 11 3 6 7 2 2" xfId="53474" xr:uid="{00000000-0005-0000-0000-00001A000000}"/>
    <cellStyle name="Comma 11 3 6 7 3" xfId="38354" xr:uid="{00000000-0005-0000-0000-00001A000000}"/>
    <cellStyle name="Comma 11 3 6 8" xfId="9626" xr:uid="{00000000-0005-0000-0000-00001A000000}"/>
    <cellStyle name="Comma 11 3 6 8 2" xfId="24746" xr:uid="{00000000-0005-0000-0000-00001A000000}"/>
    <cellStyle name="Comma 11 3 6 8 2 2" xfId="54986" xr:uid="{00000000-0005-0000-0000-00001A000000}"/>
    <cellStyle name="Comma 11 3 6 8 3" xfId="39866" xr:uid="{00000000-0005-0000-0000-00001A000000}"/>
    <cellStyle name="Comma 11 3 6 9" xfId="15674" xr:uid="{00000000-0005-0000-0000-00001A000000}"/>
    <cellStyle name="Comma 11 3 6 9 2" xfId="45914" xr:uid="{00000000-0005-0000-0000-00001A000000}"/>
    <cellStyle name="Comma 11 3 7" xfId="806" xr:uid="{00000000-0005-0000-0000-000002000000}"/>
    <cellStyle name="Comma 11 3 7 2" xfId="2318" xr:uid="{00000000-0005-0000-0000-000002000000}"/>
    <cellStyle name="Comma 11 3 7 2 2" xfId="11390" xr:uid="{00000000-0005-0000-0000-000002000000}"/>
    <cellStyle name="Comma 11 3 7 2 2 2" xfId="26510" xr:uid="{00000000-0005-0000-0000-000002000000}"/>
    <cellStyle name="Comma 11 3 7 2 2 2 2" xfId="56750" xr:uid="{00000000-0005-0000-0000-000002000000}"/>
    <cellStyle name="Comma 11 3 7 2 2 3" xfId="41630" xr:uid="{00000000-0005-0000-0000-000002000000}"/>
    <cellStyle name="Comma 11 3 7 2 3" xfId="17438" xr:uid="{00000000-0005-0000-0000-000002000000}"/>
    <cellStyle name="Comma 11 3 7 2 3 2" xfId="47678" xr:uid="{00000000-0005-0000-0000-000002000000}"/>
    <cellStyle name="Comma 11 3 7 2 4" xfId="32558" xr:uid="{00000000-0005-0000-0000-000002000000}"/>
    <cellStyle name="Comma 11 3 7 3" xfId="3830" xr:uid="{00000000-0005-0000-0000-000002000000}"/>
    <cellStyle name="Comma 11 3 7 3 2" xfId="12902" xr:uid="{00000000-0005-0000-0000-000002000000}"/>
    <cellStyle name="Comma 11 3 7 3 2 2" xfId="28022" xr:uid="{00000000-0005-0000-0000-000002000000}"/>
    <cellStyle name="Comma 11 3 7 3 2 2 2" xfId="58262" xr:uid="{00000000-0005-0000-0000-000002000000}"/>
    <cellStyle name="Comma 11 3 7 3 2 3" xfId="43142" xr:uid="{00000000-0005-0000-0000-000002000000}"/>
    <cellStyle name="Comma 11 3 7 3 3" xfId="18950" xr:uid="{00000000-0005-0000-0000-000002000000}"/>
    <cellStyle name="Comma 11 3 7 3 3 2" xfId="49190" xr:uid="{00000000-0005-0000-0000-000002000000}"/>
    <cellStyle name="Comma 11 3 7 3 4" xfId="34070" xr:uid="{00000000-0005-0000-0000-000002000000}"/>
    <cellStyle name="Comma 11 3 7 4" xfId="5342" xr:uid="{00000000-0005-0000-0000-000002000000}"/>
    <cellStyle name="Comma 11 3 7 4 2" xfId="14414" xr:uid="{00000000-0005-0000-0000-000002000000}"/>
    <cellStyle name="Comma 11 3 7 4 2 2" xfId="29534" xr:uid="{00000000-0005-0000-0000-000002000000}"/>
    <cellStyle name="Comma 11 3 7 4 2 2 2" xfId="59774" xr:uid="{00000000-0005-0000-0000-000002000000}"/>
    <cellStyle name="Comma 11 3 7 4 2 3" xfId="44654" xr:uid="{00000000-0005-0000-0000-000002000000}"/>
    <cellStyle name="Comma 11 3 7 4 3" xfId="20462" xr:uid="{00000000-0005-0000-0000-000002000000}"/>
    <cellStyle name="Comma 11 3 7 4 3 2" xfId="50702" xr:uid="{00000000-0005-0000-0000-000002000000}"/>
    <cellStyle name="Comma 11 3 7 4 4" xfId="35582" xr:uid="{00000000-0005-0000-0000-000002000000}"/>
    <cellStyle name="Comma 11 3 7 5" xfId="6854" xr:uid="{00000000-0005-0000-0000-000002000000}"/>
    <cellStyle name="Comma 11 3 7 5 2" xfId="21974" xr:uid="{00000000-0005-0000-0000-000002000000}"/>
    <cellStyle name="Comma 11 3 7 5 2 2" xfId="52214" xr:uid="{00000000-0005-0000-0000-000002000000}"/>
    <cellStyle name="Comma 11 3 7 5 3" xfId="37094" xr:uid="{00000000-0005-0000-0000-000002000000}"/>
    <cellStyle name="Comma 11 3 7 6" xfId="8366" xr:uid="{00000000-0005-0000-0000-000002000000}"/>
    <cellStyle name="Comma 11 3 7 6 2" xfId="23486" xr:uid="{00000000-0005-0000-0000-000002000000}"/>
    <cellStyle name="Comma 11 3 7 6 2 2" xfId="53726" xr:uid="{00000000-0005-0000-0000-000002000000}"/>
    <cellStyle name="Comma 11 3 7 6 3" xfId="38606" xr:uid="{00000000-0005-0000-0000-000002000000}"/>
    <cellStyle name="Comma 11 3 7 7" xfId="9878" xr:uid="{00000000-0005-0000-0000-000002000000}"/>
    <cellStyle name="Comma 11 3 7 7 2" xfId="24998" xr:uid="{00000000-0005-0000-0000-000002000000}"/>
    <cellStyle name="Comma 11 3 7 7 2 2" xfId="55238" xr:uid="{00000000-0005-0000-0000-000002000000}"/>
    <cellStyle name="Comma 11 3 7 7 3" xfId="40118" xr:uid="{00000000-0005-0000-0000-000002000000}"/>
    <cellStyle name="Comma 11 3 7 8" xfId="15926" xr:uid="{00000000-0005-0000-0000-000002000000}"/>
    <cellStyle name="Comma 11 3 7 8 2" xfId="46166" xr:uid="{00000000-0005-0000-0000-000002000000}"/>
    <cellStyle name="Comma 11 3 7 9" xfId="31046" xr:uid="{00000000-0005-0000-0000-000002000000}"/>
    <cellStyle name="Comma 11 3 8" xfId="1562" xr:uid="{00000000-0005-0000-0000-000002000000}"/>
    <cellStyle name="Comma 11 3 8 2" xfId="10634" xr:uid="{00000000-0005-0000-0000-000002000000}"/>
    <cellStyle name="Comma 11 3 8 2 2" xfId="25754" xr:uid="{00000000-0005-0000-0000-000002000000}"/>
    <cellStyle name="Comma 11 3 8 2 2 2" xfId="55994" xr:uid="{00000000-0005-0000-0000-000002000000}"/>
    <cellStyle name="Comma 11 3 8 2 3" xfId="40874" xr:uid="{00000000-0005-0000-0000-000002000000}"/>
    <cellStyle name="Comma 11 3 8 3" xfId="16682" xr:uid="{00000000-0005-0000-0000-000002000000}"/>
    <cellStyle name="Comma 11 3 8 3 2" xfId="46922" xr:uid="{00000000-0005-0000-0000-000002000000}"/>
    <cellStyle name="Comma 11 3 8 4" xfId="31802" xr:uid="{00000000-0005-0000-0000-000002000000}"/>
    <cellStyle name="Comma 11 3 9" xfId="3074" xr:uid="{00000000-0005-0000-0000-000002000000}"/>
    <cellStyle name="Comma 11 3 9 2" xfId="12146" xr:uid="{00000000-0005-0000-0000-000002000000}"/>
    <cellStyle name="Comma 11 3 9 2 2" xfId="27266" xr:uid="{00000000-0005-0000-0000-000002000000}"/>
    <cellStyle name="Comma 11 3 9 2 2 2" xfId="57506" xr:uid="{00000000-0005-0000-0000-000002000000}"/>
    <cellStyle name="Comma 11 3 9 2 3" xfId="42386" xr:uid="{00000000-0005-0000-0000-000002000000}"/>
    <cellStyle name="Comma 11 3 9 3" xfId="18194" xr:uid="{00000000-0005-0000-0000-000002000000}"/>
    <cellStyle name="Comma 11 3 9 3 2" xfId="48434" xr:uid="{00000000-0005-0000-0000-000002000000}"/>
    <cellStyle name="Comma 11 3 9 4" xfId="33314" xr:uid="{00000000-0005-0000-0000-000002000000}"/>
    <cellStyle name="Comma 11 4" xfId="64" xr:uid="{00000000-0005-0000-0000-000004000000}"/>
    <cellStyle name="Comma 11 4 10" xfId="6112" xr:uid="{00000000-0005-0000-0000-000004000000}"/>
    <cellStyle name="Comma 11 4 10 2" xfId="21232" xr:uid="{00000000-0005-0000-0000-000004000000}"/>
    <cellStyle name="Comma 11 4 10 2 2" xfId="51472" xr:uid="{00000000-0005-0000-0000-000004000000}"/>
    <cellStyle name="Comma 11 4 10 3" xfId="36352" xr:uid="{00000000-0005-0000-0000-000004000000}"/>
    <cellStyle name="Comma 11 4 11" xfId="7624" xr:uid="{00000000-0005-0000-0000-000004000000}"/>
    <cellStyle name="Comma 11 4 11 2" xfId="22744" xr:uid="{00000000-0005-0000-0000-000004000000}"/>
    <cellStyle name="Comma 11 4 11 2 2" xfId="52984" xr:uid="{00000000-0005-0000-0000-000004000000}"/>
    <cellStyle name="Comma 11 4 11 3" xfId="37864" xr:uid="{00000000-0005-0000-0000-000004000000}"/>
    <cellStyle name="Comma 11 4 12" xfId="9136" xr:uid="{00000000-0005-0000-0000-000004000000}"/>
    <cellStyle name="Comma 11 4 12 2" xfId="24256" xr:uid="{00000000-0005-0000-0000-000004000000}"/>
    <cellStyle name="Comma 11 4 12 2 2" xfId="54496" xr:uid="{00000000-0005-0000-0000-000004000000}"/>
    <cellStyle name="Comma 11 4 12 3" xfId="39376" xr:uid="{00000000-0005-0000-0000-000004000000}"/>
    <cellStyle name="Comma 11 4 13" xfId="15184" xr:uid="{00000000-0005-0000-0000-000004000000}"/>
    <cellStyle name="Comma 11 4 13 2" xfId="45424" xr:uid="{00000000-0005-0000-0000-000004000000}"/>
    <cellStyle name="Comma 11 4 14" xfId="30304" xr:uid="{00000000-0005-0000-0000-000004000000}"/>
    <cellStyle name="Comma 11 4 2" xfId="148" xr:uid="{00000000-0005-0000-0000-00000C000000}"/>
    <cellStyle name="Comma 11 4 2 10" xfId="9220" xr:uid="{00000000-0005-0000-0000-00000C000000}"/>
    <cellStyle name="Comma 11 4 2 10 2" xfId="24340" xr:uid="{00000000-0005-0000-0000-00000C000000}"/>
    <cellStyle name="Comma 11 4 2 10 2 2" xfId="54580" xr:uid="{00000000-0005-0000-0000-00000C000000}"/>
    <cellStyle name="Comma 11 4 2 10 3" xfId="39460" xr:uid="{00000000-0005-0000-0000-00000C000000}"/>
    <cellStyle name="Comma 11 4 2 11" xfId="15268" xr:uid="{00000000-0005-0000-0000-00000C000000}"/>
    <cellStyle name="Comma 11 4 2 11 2" xfId="45508" xr:uid="{00000000-0005-0000-0000-00000C000000}"/>
    <cellStyle name="Comma 11 4 2 12" xfId="30388" xr:uid="{00000000-0005-0000-0000-00000C000000}"/>
    <cellStyle name="Comma 11 4 2 2" xfId="400" xr:uid="{00000000-0005-0000-0000-00000C000000}"/>
    <cellStyle name="Comma 11 4 2 2 10" xfId="30640" xr:uid="{00000000-0005-0000-0000-00000C000000}"/>
    <cellStyle name="Comma 11 4 2 2 2" xfId="1156" xr:uid="{00000000-0005-0000-0000-00000C000000}"/>
    <cellStyle name="Comma 11 4 2 2 2 2" xfId="2668" xr:uid="{00000000-0005-0000-0000-00000C000000}"/>
    <cellStyle name="Comma 11 4 2 2 2 2 2" xfId="11740" xr:uid="{00000000-0005-0000-0000-00000C000000}"/>
    <cellStyle name="Comma 11 4 2 2 2 2 2 2" xfId="26860" xr:uid="{00000000-0005-0000-0000-00000C000000}"/>
    <cellStyle name="Comma 11 4 2 2 2 2 2 2 2" xfId="57100" xr:uid="{00000000-0005-0000-0000-00000C000000}"/>
    <cellStyle name="Comma 11 4 2 2 2 2 2 3" xfId="41980" xr:uid="{00000000-0005-0000-0000-00000C000000}"/>
    <cellStyle name="Comma 11 4 2 2 2 2 3" xfId="17788" xr:uid="{00000000-0005-0000-0000-00000C000000}"/>
    <cellStyle name="Comma 11 4 2 2 2 2 3 2" xfId="48028" xr:uid="{00000000-0005-0000-0000-00000C000000}"/>
    <cellStyle name="Comma 11 4 2 2 2 2 4" xfId="32908" xr:uid="{00000000-0005-0000-0000-00000C000000}"/>
    <cellStyle name="Comma 11 4 2 2 2 3" xfId="4180" xr:uid="{00000000-0005-0000-0000-00000C000000}"/>
    <cellStyle name="Comma 11 4 2 2 2 3 2" xfId="13252" xr:uid="{00000000-0005-0000-0000-00000C000000}"/>
    <cellStyle name="Comma 11 4 2 2 2 3 2 2" xfId="28372" xr:uid="{00000000-0005-0000-0000-00000C000000}"/>
    <cellStyle name="Comma 11 4 2 2 2 3 2 2 2" xfId="58612" xr:uid="{00000000-0005-0000-0000-00000C000000}"/>
    <cellStyle name="Comma 11 4 2 2 2 3 2 3" xfId="43492" xr:uid="{00000000-0005-0000-0000-00000C000000}"/>
    <cellStyle name="Comma 11 4 2 2 2 3 3" xfId="19300" xr:uid="{00000000-0005-0000-0000-00000C000000}"/>
    <cellStyle name="Comma 11 4 2 2 2 3 3 2" xfId="49540" xr:uid="{00000000-0005-0000-0000-00000C000000}"/>
    <cellStyle name="Comma 11 4 2 2 2 3 4" xfId="34420" xr:uid="{00000000-0005-0000-0000-00000C000000}"/>
    <cellStyle name="Comma 11 4 2 2 2 4" xfId="5692" xr:uid="{00000000-0005-0000-0000-00000C000000}"/>
    <cellStyle name="Comma 11 4 2 2 2 4 2" xfId="14764" xr:uid="{00000000-0005-0000-0000-00000C000000}"/>
    <cellStyle name="Comma 11 4 2 2 2 4 2 2" xfId="29884" xr:uid="{00000000-0005-0000-0000-00000C000000}"/>
    <cellStyle name="Comma 11 4 2 2 2 4 2 2 2" xfId="60124" xr:uid="{00000000-0005-0000-0000-00000C000000}"/>
    <cellStyle name="Comma 11 4 2 2 2 4 2 3" xfId="45004" xr:uid="{00000000-0005-0000-0000-00000C000000}"/>
    <cellStyle name="Comma 11 4 2 2 2 4 3" xfId="20812" xr:uid="{00000000-0005-0000-0000-00000C000000}"/>
    <cellStyle name="Comma 11 4 2 2 2 4 3 2" xfId="51052" xr:uid="{00000000-0005-0000-0000-00000C000000}"/>
    <cellStyle name="Comma 11 4 2 2 2 4 4" xfId="35932" xr:uid="{00000000-0005-0000-0000-00000C000000}"/>
    <cellStyle name="Comma 11 4 2 2 2 5" xfId="7204" xr:uid="{00000000-0005-0000-0000-00000C000000}"/>
    <cellStyle name="Comma 11 4 2 2 2 5 2" xfId="22324" xr:uid="{00000000-0005-0000-0000-00000C000000}"/>
    <cellStyle name="Comma 11 4 2 2 2 5 2 2" xfId="52564" xr:uid="{00000000-0005-0000-0000-00000C000000}"/>
    <cellStyle name="Comma 11 4 2 2 2 5 3" xfId="37444" xr:uid="{00000000-0005-0000-0000-00000C000000}"/>
    <cellStyle name="Comma 11 4 2 2 2 6" xfId="8716" xr:uid="{00000000-0005-0000-0000-00000C000000}"/>
    <cellStyle name="Comma 11 4 2 2 2 6 2" xfId="23836" xr:uid="{00000000-0005-0000-0000-00000C000000}"/>
    <cellStyle name="Comma 11 4 2 2 2 6 2 2" xfId="54076" xr:uid="{00000000-0005-0000-0000-00000C000000}"/>
    <cellStyle name="Comma 11 4 2 2 2 6 3" xfId="38956" xr:uid="{00000000-0005-0000-0000-00000C000000}"/>
    <cellStyle name="Comma 11 4 2 2 2 7" xfId="10228" xr:uid="{00000000-0005-0000-0000-00000C000000}"/>
    <cellStyle name="Comma 11 4 2 2 2 7 2" xfId="25348" xr:uid="{00000000-0005-0000-0000-00000C000000}"/>
    <cellStyle name="Comma 11 4 2 2 2 7 2 2" xfId="55588" xr:uid="{00000000-0005-0000-0000-00000C000000}"/>
    <cellStyle name="Comma 11 4 2 2 2 7 3" xfId="40468" xr:uid="{00000000-0005-0000-0000-00000C000000}"/>
    <cellStyle name="Comma 11 4 2 2 2 8" xfId="16276" xr:uid="{00000000-0005-0000-0000-00000C000000}"/>
    <cellStyle name="Comma 11 4 2 2 2 8 2" xfId="46516" xr:uid="{00000000-0005-0000-0000-00000C000000}"/>
    <cellStyle name="Comma 11 4 2 2 2 9" xfId="31396" xr:uid="{00000000-0005-0000-0000-00000C000000}"/>
    <cellStyle name="Comma 11 4 2 2 3" xfId="1912" xr:uid="{00000000-0005-0000-0000-00000C000000}"/>
    <cellStyle name="Comma 11 4 2 2 3 2" xfId="10984" xr:uid="{00000000-0005-0000-0000-00000C000000}"/>
    <cellStyle name="Comma 11 4 2 2 3 2 2" xfId="26104" xr:uid="{00000000-0005-0000-0000-00000C000000}"/>
    <cellStyle name="Comma 11 4 2 2 3 2 2 2" xfId="56344" xr:uid="{00000000-0005-0000-0000-00000C000000}"/>
    <cellStyle name="Comma 11 4 2 2 3 2 3" xfId="41224" xr:uid="{00000000-0005-0000-0000-00000C000000}"/>
    <cellStyle name="Comma 11 4 2 2 3 3" xfId="17032" xr:uid="{00000000-0005-0000-0000-00000C000000}"/>
    <cellStyle name="Comma 11 4 2 2 3 3 2" xfId="47272" xr:uid="{00000000-0005-0000-0000-00000C000000}"/>
    <cellStyle name="Comma 11 4 2 2 3 4" xfId="32152" xr:uid="{00000000-0005-0000-0000-00000C000000}"/>
    <cellStyle name="Comma 11 4 2 2 4" xfId="3424" xr:uid="{00000000-0005-0000-0000-00000C000000}"/>
    <cellStyle name="Comma 11 4 2 2 4 2" xfId="12496" xr:uid="{00000000-0005-0000-0000-00000C000000}"/>
    <cellStyle name="Comma 11 4 2 2 4 2 2" xfId="27616" xr:uid="{00000000-0005-0000-0000-00000C000000}"/>
    <cellStyle name="Comma 11 4 2 2 4 2 2 2" xfId="57856" xr:uid="{00000000-0005-0000-0000-00000C000000}"/>
    <cellStyle name="Comma 11 4 2 2 4 2 3" xfId="42736" xr:uid="{00000000-0005-0000-0000-00000C000000}"/>
    <cellStyle name="Comma 11 4 2 2 4 3" xfId="18544" xr:uid="{00000000-0005-0000-0000-00000C000000}"/>
    <cellStyle name="Comma 11 4 2 2 4 3 2" xfId="48784" xr:uid="{00000000-0005-0000-0000-00000C000000}"/>
    <cellStyle name="Comma 11 4 2 2 4 4" xfId="33664" xr:uid="{00000000-0005-0000-0000-00000C000000}"/>
    <cellStyle name="Comma 11 4 2 2 5" xfId="4936" xr:uid="{00000000-0005-0000-0000-00000C000000}"/>
    <cellStyle name="Comma 11 4 2 2 5 2" xfId="14008" xr:uid="{00000000-0005-0000-0000-00000C000000}"/>
    <cellStyle name="Comma 11 4 2 2 5 2 2" xfId="29128" xr:uid="{00000000-0005-0000-0000-00000C000000}"/>
    <cellStyle name="Comma 11 4 2 2 5 2 2 2" xfId="59368" xr:uid="{00000000-0005-0000-0000-00000C000000}"/>
    <cellStyle name="Comma 11 4 2 2 5 2 3" xfId="44248" xr:uid="{00000000-0005-0000-0000-00000C000000}"/>
    <cellStyle name="Comma 11 4 2 2 5 3" xfId="20056" xr:uid="{00000000-0005-0000-0000-00000C000000}"/>
    <cellStyle name="Comma 11 4 2 2 5 3 2" xfId="50296" xr:uid="{00000000-0005-0000-0000-00000C000000}"/>
    <cellStyle name="Comma 11 4 2 2 5 4" xfId="35176" xr:uid="{00000000-0005-0000-0000-00000C000000}"/>
    <cellStyle name="Comma 11 4 2 2 6" xfId="6448" xr:uid="{00000000-0005-0000-0000-00000C000000}"/>
    <cellStyle name="Comma 11 4 2 2 6 2" xfId="21568" xr:uid="{00000000-0005-0000-0000-00000C000000}"/>
    <cellStyle name="Comma 11 4 2 2 6 2 2" xfId="51808" xr:uid="{00000000-0005-0000-0000-00000C000000}"/>
    <cellStyle name="Comma 11 4 2 2 6 3" xfId="36688" xr:uid="{00000000-0005-0000-0000-00000C000000}"/>
    <cellStyle name="Comma 11 4 2 2 7" xfId="7960" xr:uid="{00000000-0005-0000-0000-00000C000000}"/>
    <cellStyle name="Comma 11 4 2 2 7 2" xfId="23080" xr:uid="{00000000-0005-0000-0000-00000C000000}"/>
    <cellStyle name="Comma 11 4 2 2 7 2 2" xfId="53320" xr:uid="{00000000-0005-0000-0000-00000C000000}"/>
    <cellStyle name="Comma 11 4 2 2 7 3" xfId="38200" xr:uid="{00000000-0005-0000-0000-00000C000000}"/>
    <cellStyle name="Comma 11 4 2 2 8" xfId="9472" xr:uid="{00000000-0005-0000-0000-00000C000000}"/>
    <cellStyle name="Comma 11 4 2 2 8 2" xfId="24592" xr:uid="{00000000-0005-0000-0000-00000C000000}"/>
    <cellStyle name="Comma 11 4 2 2 8 2 2" xfId="54832" xr:uid="{00000000-0005-0000-0000-00000C000000}"/>
    <cellStyle name="Comma 11 4 2 2 8 3" xfId="39712" xr:uid="{00000000-0005-0000-0000-00000C000000}"/>
    <cellStyle name="Comma 11 4 2 2 9" xfId="15520" xr:uid="{00000000-0005-0000-0000-00000C000000}"/>
    <cellStyle name="Comma 11 4 2 2 9 2" xfId="45760" xr:uid="{00000000-0005-0000-0000-00000C000000}"/>
    <cellStyle name="Comma 11 4 2 3" xfId="652" xr:uid="{00000000-0005-0000-0000-000021000000}"/>
    <cellStyle name="Comma 11 4 2 3 10" xfId="30892" xr:uid="{00000000-0005-0000-0000-000021000000}"/>
    <cellStyle name="Comma 11 4 2 3 2" xfId="1408" xr:uid="{00000000-0005-0000-0000-000021000000}"/>
    <cellStyle name="Comma 11 4 2 3 2 2" xfId="2920" xr:uid="{00000000-0005-0000-0000-000021000000}"/>
    <cellStyle name="Comma 11 4 2 3 2 2 2" xfId="11992" xr:uid="{00000000-0005-0000-0000-000021000000}"/>
    <cellStyle name="Comma 11 4 2 3 2 2 2 2" xfId="27112" xr:uid="{00000000-0005-0000-0000-000021000000}"/>
    <cellStyle name="Comma 11 4 2 3 2 2 2 2 2" xfId="57352" xr:uid="{00000000-0005-0000-0000-000021000000}"/>
    <cellStyle name="Comma 11 4 2 3 2 2 2 3" xfId="42232" xr:uid="{00000000-0005-0000-0000-000021000000}"/>
    <cellStyle name="Comma 11 4 2 3 2 2 3" xfId="18040" xr:uid="{00000000-0005-0000-0000-000021000000}"/>
    <cellStyle name="Comma 11 4 2 3 2 2 3 2" xfId="48280" xr:uid="{00000000-0005-0000-0000-000021000000}"/>
    <cellStyle name="Comma 11 4 2 3 2 2 4" xfId="33160" xr:uid="{00000000-0005-0000-0000-000021000000}"/>
    <cellStyle name="Comma 11 4 2 3 2 3" xfId="4432" xr:uid="{00000000-0005-0000-0000-000021000000}"/>
    <cellStyle name="Comma 11 4 2 3 2 3 2" xfId="13504" xr:uid="{00000000-0005-0000-0000-000021000000}"/>
    <cellStyle name="Comma 11 4 2 3 2 3 2 2" xfId="28624" xr:uid="{00000000-0005-0000-0000-000021000000}"/>
    <cellStyle name="Comma 11 4 2 3 2 3 2 2 2" xfId="58864" xr:uid="{00000000-0005-0000-0000-000021000000}"/>
    <cellStyle name="Comma 11 4 2 3 2 3 2 3" xfId="43744" xr:uid="{00000000-0005-0000-0000-000021000000}"/>
    <cellStyle name="Comma 11 4 2 3 2 3 3" xfId="19552" xr:uid="{00000000-0005-0000-0000-000021000000}"/>
    <cellStyle name="Comma 11 4 2 3 2 3 3 2" xfId="49792" xr:uid="{00000000-0005-0000-0000-000021000000}"/>
    <cellStyle name="Comma 11 4 2 3 2 3 4" xfId="34672" xr:uid="{00000000-0005-0000-0000-000021000000}"/>
    <cellStyle name="Comma 11 4 2 3 2 4" xfId="5944" xr:uid="{00000000-0005-0000-0000-000021000000}"/>
    <cellStyle name="Comma 11 4 2 3 2 4 2" xfId="15016" xr:uid="{00000000-0005-0000-0000-000021000000}"/>
    <cellStyle name="Comma 11 4 2 3 2 4 2 2" xfId="30136" xr:uid="{00000000-0005-0000-0000-000021000000}"/>
    <cellStyle name="Comma 11 4 2 3 2 4 2 2 2" xfId="60376" xr:uid="{00000000-0005-0000-0000-000021000000}"/>
    <cellStyle name="Comma 11 4 2 3 2 4 2 3" xfId="45256" xr:uid="{00000000-0005-0000-0000-000021000000}"/>
    <cellStyle name="Comma 11 4 2 3 2 4 3" xfId="21064" xr:uid="{00000000-0005-0000-0000-000021000000}"/>
    <cellStyle name="Comma 11 4 2 3 2 4 3 2" xfId="51304" xr:uid="{00000000-0005-0000-0000-000021000000}"/>
    <cellStyle name="Comma 11 4 2 3 2 4 4" xfId="36184" xr:uid="{00000000-0005-0000-0000-000021000000}"/>
    <cellStyle name="Comma 11 4 2 3 2 5" xfId="7456" xr:uid="{00000000-0005-0000-0000-000021000000}"/>
    <cellStyle name="Comma 11 4 2 3 2 5 2" xfId="22576" xr:uid="{00000000-0005-0000-0000-000021000000}"/>
    <cellStyle name="Comma 11 4 2 3 2 5 2 2" xfId="52816" xr:uid="{00000000-0005-0000-0000-000021000000}"/>
    <cellStyle name="Comma 11 4 2 3 2 5 3" xfId="37696" xr:uid="{00000000-0005-0000-0000-000021000000}"/>
    <cellStyle name="Comma 11 4 2 3 2 6" xfId="8968" xr:uid="{00000000-0005-0000-0000-000021000000}"/>
    <cellStyle name="Comma 11 4 2 3 2 6 2" xfId="24088" xr:uid="{00000000-0005-0000-0000-000021000000}"/>
    <cellStyle name="Comma 11 4 2 3 2 6 2 2" xfId="54328" xr:uid="{00000000-0005-0000-0000-000021000000}"/>
    <cellStyle name="Comma 11 4 2 3 2 6 3" xfId="39208" xr:uid="{00000000-0005-0000-0000-000021000000}"/>
    <cellStyle name="Comma 11 4 2 3 2 7" xfId="10480" xr:uid="{00000000-0005-0000-0000-000021000000}"/>
    <cellStyle name="Comma 11 4 2 3 2 7 2" xfId="25600" xr:uid="{00000000-0005-0000-0000-000021000000}"/>
    <cellStyle name="Comma 11 4 2 3 2 7 2 2" xfId="55840" xr:uid="{00000000-0005-0000-0000-000021000000}"/>
    <cellStyle name="Comma 11 4 2 3 2 7 3" xfId="40720" xr:uid="{00000000-0005-0000-0000-000021000000}"/>
    <cellStyle name="Comma 11 4 2 3 2 8" xfId="16528" xr:uid="{00000000-0005-0000-0000-000021000000}"/>
    <cellStyle name="Comma 11 4 2 3 2 8 2" xfId="46768" xr:uid="{00000000-0005-0000-0000-000021000000}"/>
    <cellStyle name="Comma 11 4 2 3 2 9" xfId="31648" xr:uid="{00000000-0005-0000-0000-000021000000}"/>
    <cellStyle name="Comma 11 4 2 3 3" xfId="2164" xr:uid="{00000000-0005-0000-0000-000021000000}"/>
    <cellStyle name="Comma 11 4 2 3 3 2" xfId="11236" xr:uid="{00000000-0005-0000-0000-000021000000}"/>
    <cellStyle name="Comma 11 4 2 3 3 2 2" xfId="26356" xr:uid="{00000000-0005-0000-0000-000021000000}"/>
    <cellStyle name="Comma 11 4 2 3 3 2 2 2" xfId="56596" xr:uid="{00000000-0005-0000-0000-000021000000}"/>
    <cellStyle name="Comma 11 4 2 3 3 2 3" xfId="41476" xr:uid="{00000000-0005-0000-0000-000021000000}"/>
    <cellStyle name="Comma 11 4 2 3 3 3" xfId="17284" xr:uid="{00000000-0005-0000-0000-000021000000}"/>
    <cellStyle name="Comma 11 4 2 3 3 3 2" xfId="47524" xr:uid="{00000000-0005-0000-0000-000021000000}"/>
    <cellStyle name="Comma 11 4 2 3 3 4" xfId="32404" xr:uid="{00000000-0005-0000-0000-000021000000}"/>
    <cellStyle name="Comma 11 4 2 3 4" xfId="3676" xr:uid="{00000000-0005-0000-0000-000021000000}"/>
    <cellStyle name="Comma 11 4 2 3 4 2" xfId="12748" xr:uid="{00000000-0005-0000-0000-000021000000}"/>
    <cellStyle name="Comma 11 4 2 3 4 2 2" xfId="27868" xr:uid="{00000000-0005-0000-0000-000021000000}"/>
    <cellStyle name="Comma 11 4 2 3 4 2 2 2" xfId="58108" xr:uid="{00000000-0005-0000-0000-000021000000}"/>
    <cellStyle name="Comma 11 4 2 3 4 2 3" xfId="42988" xr:uid="{00000000-0005-0000-0000-000021000000}"/>
    <cellStyle name="Comma 11 4 2 3 4 3" xfId="18796" xr:uid="{00000000-0005-0000-0000-000021000000}"/>
    <cellStyle name="Comma 11 4 2 3 4 3 2" xfId="49036" xr:uid="{00000000-0005-0000-0000-000021000000}"/>
    <cellStyle name="Comma 11 4 2 3 4 4" xfId="33916" xr:uid="{00000000-0005-0000-0000-000021000000}"/>
    <cellStyle name="Comma 11 4 2 3 5" xfId="5188" xr:uid="{00000000-0005-0000-0000-000021000000}"/>
    <cellStyle name="Comma 11 4 2 3 5 2" xfId="14260" xr:uid="{00000000-0005-0000-0000-000021000000}"/>
    <cellStyle name="Comma 11 4 2 3 5 2 2" xfId="29380" xr:uid="{00000000-0005-0000-0000-000021000000}"/>
    <cellStyle name="Comma 11 4 2 3 5 2 2 2" xfId="59620" xr:uid="{00000000-0005-0000-0000-000021000000}"/>
    <cellStyle name="Comma 11 4 2 3 5 2 3" xfId="44500" xr:uid="{00000000-0005-0000-0000-000021000000}"/>
    <cellStyle name="Comma 11 4 2 3 5 3" xfId="20308" xr:uid="{00000000-0005-0000-0000-000021000000}"/>
    <cellStyle name="Comma 11 4 2 3 5 3 2" xfId="50548" xr:uid="{00000000-0005-0000-0000-000021000000}"/>
    <cellStyle name="Comma 11 4 2 3 5 4" xfId="35428" xr:uid="{00000000-0005-0000-0000-000021000000}"/>
    <cellStyle name="Comma 11 4 2 3 6" xfId="6700" xr:uid="{00000000-0005-0000-0000-000021000000}"/>
    <cellStyle name="Comma 11 4 2 3 6 2" xfId="21820" xr:uid="{00000000-0005-0000-0000-000021000000}"/>
    <cellStyle name="Comma 11 4 2 3 6 2 2" xfId="52060" xr:uid="{00000000-0005-0000-0000-000021000000}"/>
    <cellStyle name="Comma 11 4 2 3 6 3" xfId="36940" xr:uid="{00000000-0005-0000-0000-000021000000}"/>
    <cellStyle name="Comma 11 4 2 3 7" xfId="8212" xr:uid="{00000000-0005-0000-0000-000021000000}"/>
    <cellStyle name="Comma 11 4 2 3 7 2" xfId="23332" xr:uid="{00000000-0005-0000-0000-000021000000}"/>
    <cellStyle name="Comma 11 4 2 3 7 2 2" xfId="53572" xr:uid="{00000000-0005-0000-0000-000021000000}"/>
    <cellStyle name="Comma 11 4 2 3 7 3" xfId="38452" xr:uid="{00000000-0005-0000-0000-000021000000}"/>
    <cellStyle name="Comma 11 4 2 3 8" xfId="9724" xr:uid="{00000000-0005-0000-0000-000021000000}"/>
    <cellStyle name="Comma 11 4 2 3 8 2" xfId="24844" xr:uid="{00000000-0005-0000-0000-000021000000}"/>
    <cellStyle name="Comma 11 4 2 3 8 2 2" xfId="55084" xr:uid="{00000000-0005-0000-0000-000021000000}"/>
    <cellStyle name="Comma 11 4 2 3 8 3" xfId="39964" xr:uid="{00000000-0005-0000-0000-000021000000}"/>
    <cellStyle name="Comma 11 4 2 3 9" xfId="15772" xr:uid="{00000000-0005-0000-0000-000021000000}"/>
    <cellStyle name="Comma 11 4 2 3 9 2" xfId="46012" xr:uid="{00000000-0005-0000-0000-000021000000}"/>
    <cellStyle name="Comma 11 4 2 4" xfId="904" xr:uid="{00000000-0005-0000-0000-00000C000000}"/>
    <cellStyle name="Comma 11 4 2 4 2" xfId="2416" xr:uid="{00000000-0005-0000-0000-00000C000000}"/>
    <cellStyle name="Comma 11 4 2 4 2 2" xfId="11488" xr:uid="{00000000-0005-0000-0000-00000C000000}"/>
    <cellStyle name="Comma 11 4 2 4 2 2 2" xfId="26608" xr:uid="{00000000-0005-0000-0000-00000C000000}"/>
    <cellStyle name="Comma 11 4 2 4 2 2 2 2" xfId="56848" xr:uid="{00000000-0005-0000-0000-00000C000000}"/>
    <cellStyle name="Comma 11 4 2 4 2 2 3" xfId="41728" xr:uid="{00000000-0005-0000-0000-00000C000000}"/>
    <cellStyle name="Comma 11 4 2 4 2 3" xfId="17536" xr:uid="{00000000-0005-0000-0000-00000C000000}"/>
    <cellStyle name="Comma 11 4 2 4 2 3 2" xfId="47776" xr:uid="{00000000-0005-0000-0000-00000C000000}"/>
    <cellStyle name="Comma 11 4 2 4 2 4" xfId="32656" xr:uid="{00000000-0005-0000-0000-00000C000000}"/>
    <cellStyle name="Comma 11 4 2 4 3" xfId="3928" xr:uid="{00000000-0005-0000-0000-00000C000000}"/>
    <cellStyle name="Comma 11 4 2 4 3 2" xfId="13000" xr:uid="{00000000-0005-0000-0000-00000C000000}"/>
    <cellStyle name="Comma 11 4 2 4 3 2 2" xfId="28120" xr:uid="{00000000-0005-0000-0000-00000C000000}"/>
    <cellStyle name="Comma 11 4 2 4 3 2 2 2" xfId="58360" xr:uid="{00000000-0005-0000-0000-00000C000000}"/>
    <cellStyle name="Comma 11 4 2 4 3 2 3" xfId="43240" xr:uid="{00000000-0005-0000-0000-00000C000000}"/>
    <cellStyle name="Comma 11 4 2 4 3 3" xfId="19048" xr:uid="{00000000-0005-0000-0000-00000C000000}"/>
    <cellStyle name="Comma 11 4 2 4 3 3 2" xfId="49288" xr:uid="{00000000-0005-0000-0000-00000C000000}"/>
    <cellStyle name="Comma 11 4 2 4 3 4" xfId="34168" xr:uid="{00000000-0005-0000-0000-00000C000000}"/>
    <cellStyle name="Comma 11 4 2 4 4" xfId="5440" xr:uid="{00000000-0005-0000-0000-00000C000000}"/>
    <cellStyle name="Comma 11 4 2 4 4 2" xfId="14512" xr:uid="{00000000-0005-0000-0000-00000C000000}"/>
    <cellStyle name="Comma 11 4 2 4 4 2 2" xfId="29632" xr:uid="{00000000-0005-0000-0000-00000C000000}"/>
    <cellStyle name="Comma 11 4 2 4 4 2 2 2" xfId="59872" xr:uid="{00000000-0005-0000-0000-00000C000000}"/>
    <cellStyle name="Comma 11 4 2 4 4 2 3" xfId="44752" xr:uid="{00000000-0005-0000-0000-00000C000000}"/>
    <cellStyle name="Comma 11 4 2 4 4 3" xfId="20560" xr:uid="{00000000-0005-0000-0000-00000C000000}"/>
    <cellStyle name="Comma 11 4 2 4 4 3 2" xfId="50800" xr:uid="{00000000-0005-0000-0000-00000C000000}"/>
    <cellStyle name="Comma 11 4 2 4 4 4" xfId="35680" xr:uid="{00000000-0005-0000-0000-00000C000000}"/>
    <cellStyle name="Comma 11 4 2 4 5" xfId="6952" xr:uid="{00000000-0005-0000-0000-00000C000000}"/>
    <cellStyle name="Comma 11 4 2 4 5 2" xfId="22072" xr:uid="{00000000-0005-0000-0000-00000C000000}"/>
    <cellStyle name="Comma 11 4 2 4 5 2 2" xfId="52312" xr:uid="{00000000-0005-0000-0000-00000C000000}"/>
    <cellStyle name="Comma 11 4 2 4 5 3" xfId="37192" xr:uid="{00000000-0005-0000-0000-00000C000000}"/>
    <cellStyle name="Comma 11 4 2 4 6" xfId="8464" xr:uid="{00000000-0005-0000-0000-00000C000000}"/>
    <cellStyle name="Comma 11 4 2 4 6 2" xfId="23584" xr:uid="{00000000-0005-0000-0000-00000C000000}"/>
    <cellStyle name="Comma 11 4 2 4 6 2 2" xfId="53824" xr:uid="{00000000-0005-0000-0000-00000C000000}"/>
    <cellStyle name="Comma 11 4 2 4 6 3" xfId="38704" xr:uid="{00000000-0005-0000-0000-00000C000000}"/>
    <cellStyle name="Comma 11 4 2 4 7" xfId="9976" xr:uid="{00000000-0005-0000-0000-00000C000000}"/>
    <cellStyle name="Comma 11 4 2 4 7 2" xfId="25096" xr:uid="{00000000-0005-0000-0000-00000C000000}"/>
    <cellStyle name="Comma 11 4 2 4 7 2 2" xfId="55336" xr:uid="{00000000-0005-0000-0000-00000C000000}"/>
    <cellStyle name="Comma 11 4 2 4 7 3" xfId="40216" xr:uid="{00000000-0005-0000-0000-00000C000000}"/>
    <cellStyle name="Comma 11 4 2 4 8" xfId="16024" xr:uid="{00000000-0005-0000-0000-00000C000000}"/>
    <cellStyle name="Comma 11 4 2 4 8 2" xfId="46264" xr:uid="{00000000-0005-0000-0000-00000C000000}"/>
    <cellStyle name="Comma 11 4 2 4 9" xfId="31144" xr:uid="{00000000-0005-0000-0000-00000C000000}"/>
    <cellStyle name="Comma 11 4 2 5" xfId="1660" xr:uid="{00000000-0005-0000-0000-00000C000000}"/>
    <cellStyle name="Comma 11 4 2 5 2" xfId="10732" xr:uid="{00000000-0005-0000-0000-00000C000000}"/>
    <cellStyle name="Comma 11 4 2 5 2 2" xfId="25852" xr:uid="{00000000-0005-0000-0000-00000C000000}"/>
    <cellStyle name="Comma 11 4 2 5 2 2 2" xfId="56092" xr:uid="{00000000-0005-0000-0000-00000C000000}"/>
    <cellStyle name="Comma 11 4 2 5 2 3" xfId="40972" xr:uid="{00000000-0005-0000-0000-00000C000000}"/>
    <cellStyle name="Comma 11 4 2 5 3" xfId="16780" xr:uid="{00000000-0005-0000-0000-00000C000000}"/>
    <cellStyle name="Comma 11 4 2 5 3 2" xfId="47020" xr:uid="{00000000-0005-0000-0000-00000C000000}"/>
    <cellStyle name="Comma 11 4 2 5 4" xfId="31900" xr:uid="{00000000-0005-0000-0000-00000C000000}"/>
    <cellStyle name="Comma 11 4 2 6" xfId="3172" xr:uid="{00000000-0005-0000-0000-00000C000000}"/>
    <cellStyle name="Comma 11 4 2 6 2" xfId="12244" xr:uid="{00000000-0005-0000-0000-00000C000000}"/>
    <cellStyle name="Comma 11 4 2 6 2 2" xfId="27364" xr:uid="{00000000-0005-0000-0000-00000C000000}"/>
    <cellStyle name="Comma 11 4 2 6 2 2 2" xfId="57604" xr:uid="{00000000-0005-0000-0000-00000C000000}"/>
    <cellStyle name="Comma 11 4 2 6 2 3" xfId="42484" xr:uid="{00000000-0005-0000-0000-00000C000000}"/>
    <cellStyle name="Comma 11 4 2 6 3" xfId="18292" xr:uid="{00000000-0005-0000-0000-00000C000000}"/>
    <cellStyle name="Comma 11 4 2 6 3 2" xfId="48532" xr:uid="{00000000-0005-0000-0000-00000C000000}"/>
    <cellStyle name="Comma 11 4 2 6 4" xfId="33412" xr:uid="{00000000-0005-0000-0000-00000C000000}"/>
    <cellStyle name="Comma 11 4 2 7" xfId="4684" xr:uid="{00000000-0005-0000-0000-00000C000000}"/>
    <cellStyle name="Comma 11 4 2 7 2" xfId="13756" xr:uid="{00000000-0005-0000-0000-00000C000000}"/>
    <cellStyle name="Comma 11 4 2 7 2 2" xfId="28876" xr:uid="{00000000-0005-0000-0000-00000C000000}"/>
    <cellStyle name="Comma 11 4 2 7 2 2 2" xfId="59116" xr:uid="{00000000-0005-0000-0000-00000C000000}"/>
    <cellStyle name="Comma 11 4 2 7 2 3" xfId="43996" xr:uid="{00000000-0005-0000-0000-00000C000000}"/>
    <cellStyle name="Comma 11 4 2 7 3" xfId="19804" xr:uid="{00000000-0005-0000-0000-00000C000000}"/>
    <cellStyle name="Comma 11 4 2 7 3 2" xfId="50044" xr:uid="{00000000-0005-0000-0000-00000C000000}"/>
    <cellStyle name="Comma 11 4 2 7 4" xfId="34924" xr:uid="{00000000-0005-0000-0000-00000C000000}"/>
    <cellStyle name="Comma 11 4 2 8" xfId="6196" xr:uid="{00000000-0005-0000-0000-00000C000000}"/>
    <cellStyle name="Comma 11 4 2 8 2" xfId="21316" xr:uid="{00000000-0005-0000-0000-00000C000000}"/>
    <cellStyle name="Comma 11 4 2 8 2 2" xfId="51556" xr:uid="{00000000-0005-0000-0000-00000C000000}"/>
    <cellStyle name="Comma 11 4 2 8 3" xfId="36436" xr:uid="{00000000-0005-0000-0000-00000C000000}"/>
    <cellStyle name="Comma 11 4 2 9" xfId="7708" xr:uid="{00000000-0005-0000-0000-00000C000000}"/>
    <cellStyle name="Comma 11 4 2 9 2" xfId="22828" xr:uid="{00000000-0005-0000-0000-00000C000000}"/>
    <cellStyle name="Comma 11 4 2 9 2 2" xfId="53068" xr:uid="{00000000-0005-0000-0000-00000C000000}"/>
    <cellStyle name="Comma 11 4 2 9 3" xfId="37948" xr:uid="{00000000-0005-0000-0000-00000C000000}"/>
    <cellStyle name="Comma 11 4 3" xfId="232" xr:uid="{00000000-0005-0000-0000-00000C000000}"/>
    <cellStyle name="Comma 11 4 3 10" xfId="9304" xr:uid="{00000000-0005-0000-0000-00000C000000}"/>
    <cellStyle name="Comma 11 4 3 10 2" xfId="24424" xr:uid="{00000000-0005-0000-0000-00000C000000}"/>
    <cellStyle name="Comma 11 4 3 10 2 2" xfId="54664" xr:uid="{00000000-0005-0000-0000-00000C000000}"/>
    <cellStyle name="Comma 11 4 3 10 3" xfId="39544" xr:uid="{00000000-0005-0000-0000-00000C000000}"/>
    <cellStyle name="Comma 11 4 3 11" xfId="15352" xr:uid="{00000000-0005-0000-0000-00000C000000}"/>
    <cellStyle name="Comma 11 4 3 11 2" xfId="45592" xr:uid="{00000000-0005-0000-0000-00000C000000}"/>
    <cellStyle name="Comma 11 4 3 12" xfId="30472" xr:uid="{00000000-0005-0000-0000-00000C000000}"/>
    <cellStyle name="Comma 11 4 3 2" xfId="484" xr:uid="{00000000-0005-0000-0000-00000C000000}"/>
    <cellStyle name="Comma 11 4 3 2 10" xfId="30724" xr:uid="{00000000-0005-0000-0000-00000C000000}"/>
    <cellStyle name="Comma 11 4 3 2 2" xfId="1240" xr:uid="{00000000-0005-0000-0000-00000C000000}"/>
    <cellStyle name="Comma 11 4 3 2 2 2" xfId="2752" xr:uid="{00000000-0005-0000-0000-00000C000000}"/>
    <cellStyle name="Comma 11 4 3 2 2 2 2" xfId="11824" xr:uid="{00000000-0005-0000-0000-00000C000000}"/>
    <cellStyle name="Comma 11 4 3 2 2 2 2 2" xfId="26944" xr:uid="{00000000-0005-0000-0000-00000C000000}"/>
    <cellStyle name="Comma 11 4 3 2 2 2 2 2 2" xfId="57184" xr:uid="{00000000-0005-0000-0000-00000C000000}"/>
    <cellStyle name="Comma 11 4 3 2 2 2 2 3" xfId="42064" xr:uid="{00000000-0005-0000-0000-00000C000000}"/>
    <cellStyle name="Comma 11 4 3 2 2 2 3" xfId="17872" xr:uid="{00000000-0005-0000-0000-00000C000000}"/>
    <cellStyle name="Comma 11 4 3 2 2 2 3 2" xfId="48112" xr:uid="{00000000-0005-0000-0000-00000C000000}"/>
    <cellStyle name="Comma 11 4 3 2 2 2 4" xfId="32992" xr:uid="{00000000-0005-0000-0000-00000C000000}"/>
    <cellStyle name="Comma 11 4 3 2 2 3" xfId="4264" xr:uid="{00000000-0005-0000-0000-00000C000000}"/>
    <cellStyle name="Comma 11 4 3 2 2 3 2" xfId="13336" xr:uid="{00000000-0005-0000-0000-00000C000000}"/>
    <cellStyle name="Comma 11 4 3 2 2 3 2 2" xfId="28456" xr:uid="{00000000-0005-0000-0000-00000C000000}"/>
    <cellStyle name="Comma 11 4 3 2 2 3 2 2 2" xfId="58696" xr:uid="{00000000-0005-0000-0000-00000C000000}"/>
    <cellStyle name="Comma 11 4 3 2 2 3 2 3" xfId="43576" xr:uid="{00000000-0005-0000-0000-00000C000000}"/>
    <cellStyle name="Comma 11 4 3 2 2 3 3" xfId="19384" xr:uid="{00000000-0005-0000-0000-00000C000000}"/>
    <cellStyle name="Comma 11 4 3 2 2 3 3 2" xfId="49624" xr:uid="{00000000-0005-0000-0000-00000C000000}"/>
    <cellStyle name="Comma 11 4 3 2 2 3 4" xfId="34504" xr:uid="{00000000-0005-0000-0000-00000C000000}"/>
    <cellStyle name="Comma 11 4 3 2 2 4" xfId="5776" xr:uid="{00000000-0005-0000-0000-00000C000000}"/>
    <cellStyle name="Comma 11 4 3 2 2 4 2" xfId="14848" xr:uid="{00000000-0005-0000-0000-00000C000000}"/>
    <cellStyle name="Comma 11 4 3 2 2 4 2 2" xfId="29968" xr:uid="{00000000-0005-0000-0000-00000C000000}"/>
    <cellStyle name="Comma 11 4 3 2 2 4 2 2 2" xfId="60208" xr:uid="{00000000-0005-0000-0000-00000C000000}"/>
    <cellStyle name="Comma 11 4 3 2 2 4 2 3" xfId="45088" xr:uid="{00000000-0005-0000-0000-00000C000000}"/>
    <cellStyle name="Comma 11 4 3 2 2 4 3" xfId="20896" xr:uid="{00000000-0005-0000-0000-00000C000000}"/>
    <cellStyle name="Comma 11 4 3 2 2 4 3 2" xfId="51136" xr:uid="{00000000-0005-0000-0000-00000C000000}"/>
    <cellStyle name="Comma 11 4 3 2 2 4 4" xfId="36016" xr:uid="{00000000-0005-0000-0000-00000C000000}"/>
    <cellStyle name="Comma 11 4 3 2 2 5" xfId="7288" xr:uid="{00000000-0005-0000-0000-00000C000000}"/>
    <cellStyle name="Comma 11 4 3 2 2 5 2" xfId="22408" xr:uid="{00000000-0005-0000-0000-00000C000000}"/>
    <cellStyle name="Comma 11 4 3 2 2 5 2 2" xfId="52648" xr:uid="{00000000-0005-0000-0000-00000C000000}"/>
    <cellStyle name="Comma 11 4 3 2 2 5 3" xfId="37528" xr:uid="{00000000-0005-0000-0000-00000C000000}"/>
    <cellStyle name="Comma 11 4 3 2 2 6" xfId="8800" xr:uid="{00000000-0005-0000-0000-00000C000000}"/>
    <cellStyle name="Comma 11 4 3 2 2 6 2" xfId="23920" xr:uid="{00000000-0005-0000-0000-00000C000000}"/>
    <cellStyle name="Comma 11 4 3 2 2 6 2 2" xfId="54160" xr:uid="{00000000-0005-0000-0000-00000C000000}"/>
    <cellStyle name="Comma 11 4 3 2 2 6 3" xfId="39040" xr:uid="{00000000-0005-0000-0000-00000C000000}"/>
    <cellStyle name="Comma 11 4 3 2 2 7" xfId="10312" xr:uid="{00000000-0005-0000-0000-00000C000000}"/>
    <cellStyle name="Comma 11 4 3 2 2 7 2" xfId="25432" xr:uid="{00000000-0005-0000-0000-00000C000000}"/>
    <cellStyle name="Comma 11 4 3 2 2 7 2 2" xfId="55672" xr:uid="{00000000-0005-0000-0000-00000C000000}"/>
    <cellStyle name="Comma 11 4 3 2 2 7 3" xfId="40552" xr:uid="{00000000-0005-0000-0000-00000C000000}"/>
    <cellStyle name="Comma 11 4 3 2 2 8" xfId="16360" xr:uid="{00000000-0005-0000-0000-00000C000000}"/>
    <cellStyle name="Comma 11 4 3 2 2 8 2" xfId="46600" xr:uid="{00000000-0005-0000-0000-00000C000000}"/>
    <cellStyle name="Comma 11 4 3 2 2 9" xfId="31480" xr:uid="{00000000-0005-0000-0000-00000C000000}"/>
    <cellStyle name="Comma 11 4 3 2 3" xfId="1996" xr:uid="{00000000-0005-0000-0000-00000C000000}"/>
    <cellStyle name="Comma 11 4 3 2 3 2" xfId="11068" xr:uid="{00000000-0005-0000-0000-00000C000000}"/>
    <cellStyle name="Comma 11 4 3 2 3 2 2" xfId="26188" xr:uid="{00000000-0005-0000-0000-00000C000000}"/>
    <cellStyle name="Comma 11 4 3 2 3 2 2 2" xfId="56428" xr:uid="{00000000-0005-0000-0000-00000C000000}"/>
    <cellStyle name="Comma 11 4 3 2 3 2 3" xfId="41308" xr:uid="{00000000-0005-0000-0000-00000C000000}"/>
    <cellStyle name="Comma 11 4 3 2 3 3" xfId="17116" xr:uid="{00000000-0005-0000-0000-00000C000000}"/>
    <cellStyle name="Comma 11 4 3 2 3 3 2" xfId="47356" xr:uid="{00000000-0005-0000-0000-00000C000000}"/>
    <cellStyle name="Comma 11 4 3 2 3 4" xfId="32236" xr:uid="{00000000-0005-0000-0000-00000C000000}"/>
    <cellStyle name="Comma 11 4 3 2 4" xfId="3508" xr:uid="{00000000-0005-0000-0000-00000C000000}"/>
    <cellStyle name="Comma 11 4 3 2 4 2" xfId="12580" xr:uid="{00000000-0005-0000-0000-00000C000000}"/>
    <cellStyle name="Comma 11 4 3 2 4 2 2" xfId="27700" xr:uid="{00000000-0005-0000-0000-00000C000000}"/>
    <cellStyle name="Comma 11 4 3 2 4 2 2 2" xfId="57940" xr:uid="{00000000-0005-0000-0000-00000C000000}"/>
    <cellStyle name="Comma 11 4 3 2 4 2 3" xfId="42820" xr:uid="{00000000-0005-0000-0000-00000C000000}"/>
    <cellStyle name="Comma 11 4 3 2 4 3" xfId="18628" xr:uid="{00000000-0005-0000-0000-00000C000000}"/>
    <cellStyle name="Comma 11 4 3 2 4 3 2" xfId="48868" xr:uid="{00000000-0005-0000-0000-00000C000000}"/>
    <cellStyle name="Comma 11 4 3 2 4 4" xfId="33748" xr:uid="{00000000-0005-0000-0000-00000C000000}"/>
    <cellStyle name="Comma 11 4 3 2 5" xfId="5020" xr:uid="{00000000-0005-0000-0000-00000C000000}"/>
    <cellStyle name="Comma 11 4 3 2 5 2" xfId="14092" xr:uid="{00000000-0005-0000-0000-00000C000000}"/>
    <cellStyle name="Comma 11 4 3 2 5 2 2" xfId="29212" xr:uid="{00000000-0005-0000-0000-00000C000000}"/>
    <cellStyle name="Comma 11 4 3 2 5 2 2 2" xfId="59452" xr:uid="{00000000-0005-0000-0000-00000C000000}"/>
    <cellStyle name="Comma 11 4 3 2 5 2 3" xfId="44332" xr:uid="{00000000-0005-0000-0000-00000C000000}"/>
    <cellStyle name="Comma 11 4 3 2 5 3" xfId="20140" xr:uid="{00000000-0005-0000-0000-00000C000000}"/>
    <cellStyle name="Comma 11 4 3 2 5 3 2" xfId="50380" xr:uid="{00000000-0005-0000-0000-00000C000000}"/>
    <cellStyle name="Comma 11 4 3 2 5 4" xfId="35260" xr:uid="{00000000-0005-0000-0000-00000C000000}"/>
    <cellStyle name="Comma 11 4 3 2 6" xfId="6532" xr:uid="{00000000-0005-0000-0000-00000C000000}"/>
    <cellStyle name="Comma 11 4 3 2 6 2" xfId="21652" xr:uid="{00000000-0005-0000-0000-00000C000000}"/>
    <cellStyle name="Comma 11 4 3 2 6 2 2" xfId="51892" xr:uid="{00000000-0005-0000-0000-00000C000000}"/>
    <cellStyle name="Comma 11 4 3 2 6 3" xfId="36772" xr:uid="{00000000-0005-0000-0000-00000C000000}"/>
    <cellStyle name="Comma 11 4 3 2 7" xfId="8044" xr:uid="{00000000-0005-0000-0000-00000C000000}"/>
    <cellStyle name="Comma 11 4 3 2 7 2" xfId="23164" xr:uid="{00000000-0005-0000-0000-00000C000000}"/>
    <cellStyle name="Comma 11 4 3 2 7 2 2" xfId="53404" xr:uid="{00000000-0005-0000-0000-00000C000000}"/>
    <cellStyle name="Comma 11 4 3 2 7 3" xfId="38284" xr:uid="{00000000-0005-0000-0000-00000C000000}"/>
    <cellStyle name="Comma 11 4 3 2 8" xfId="9556" xr:uid="{00000000-0005-0000-0000-00000C000000}"/>
    <cellStyle name="Comma 11 4 3 2 8 2" xfId="24676" xr:uid="{00000000-0005-0000-0000-00000C000000}"/>
    <cellStyle name="Comma 11 4 3 2 8 2 2" xfId="54916" xr:uid="{00000000-0005-0000-0000-00000C000000}"/>
    <cellStyle name="Comma 11 4 3 2 8 3" xfId="39796" xr:uid="{00000000-0005-0000-0000-00000C000000}"/>
    <cellStyle name="Comma 11 4 3 2 9" xfId="15604" xr:uid="{00000000-0005-0000-0000-00000C000000}"/>
    <cellStyle name="Comma 11 4 3 2 9 2" xfId="45844" xr:uid="{00000000-0005-0000-0000-00000C000000}"/>
    <cellStyle name="Comma 11 4 3 3" xfId="736" xr:uid="{00000000-0005-0000-0000-000022000000}"/>
    <cellStyle name="Comma 11 4 3 3 10" xfId="30976" xr:uid="{00000000-0005-0000-0000-000022000000}"/>
    <cellStyle name="Comma 11 4 3 3 2" xfId="1492" xr:uid="{00000000-0005-0000-0000-000022000000}"/>
    <cellStyle name="Comma 11 4 3 3 2 2" xfId="3004" xr:uid="{00000000-0005-0000-0000-000022000000}"/>
    <cellStyle name="Comma 11 4 3 3 2 2 2" xfId="12076" xr:uid="{00000000-0005-0000-0000-000022000000}"/>
    <cellStyle name="Comma 11 4 3 3 2 2 2 2" xfId="27196" xr:uid="{00000000-0005-0000-0000-000022000000}"/>
    <cellStyle name="Comma 11 4 3 3 2 2 2 2 2" xfId="57436" xr:uid="{00000000-0005-0000-0000-000022000000}"/>
    <cellStyle name="Comma 11 4 3 3 2 2 2 3" xfId="42316" xr:uid="{00000000-0005-0000-0000-000022000000}"/>
    <cellStyle name="Comma 11 4 3 3 2 2 3" xfId="18124" xr:uid="{00000000-0005-0000-0000-000022000000}"/>
    <cellStyle name="Comma 11 4 3 3 2 2 3 2" xfId="48364" xr:uid="{00000000-0005-0000-0000-000022000000}"/>
    <cellStyle name="Comma 11 4 3 3 2 2 4" xfId="33244" xr:uid="{00000000-0005-0000-0000-000022000000}"/>
    <cellStyle name="Comma 11 4 3 3 2 3" xfId="4516" xr:uid="{00000000-0005-0000-0000-000022000000}"/>
    <cellStyle name="Comma 11 4 3 3 2 3 2" xfId="13588" xr:uid="{00000000-0005-0000-0000-000022000000}"/>
    <cellStyle name="Comma 11 4 3 3 2 3 2 2" xfId="28708" xr:uid="{00000000-0005-0000-0000-000022000000}"/>
    <cellStyle name="Comma 11 4 3 3 2 3 2 2 2" xfId="58948" xr:uid="{00000000-0005-0000-0000-000022000000}"/>
    <cellStyle name="Comma 11 4 3 3 2 3 2 3" xfId="43828" xr:uid="{00000000-0005-0000-0000-000022000000}"/>
    <cellStyle name="Comma 11 4 3 3 2 3 3" xfId="19636" xr:uid="{00000000-0005-0000-0000-000022000000}"/>
    <cellStyle name="Comma 11 4 3 3 2 3 3 2" xfId="49876" xr:uid="{00000000-0005-0000-0000-000022000000}"/>
    <cellStyle name="Comma 11 4 3 3 2 3 4" xfId="34756" xr:uid="{00000000-0005-0000-0000-000022000000}"/>
    <cellStyle name="Comma 11 4 3 3 2 4" xfId="6028" xr:uid="{00000000-0005-0000-0000-000022000000}"/>
    <cellStyle name="Comma 11 4 3 3 2 4 2" xfId="15100" xr:uid="{00000000-0005-0000-0000-000022000000}"/>
    <cellStyle name="Comma 11 4 3 3 2 4 2 2" xfId="30220" xr:uid="{00000000-0005-0000-0000-000022000000}"/>
    <cellStyle name="Comma 11 4 3 3 2 4 2 2 2" xfId="60460" xr:uid="{00000000-0005-0000-0000-000022000000}"/>
    <cellStyle name="Comma 11 4 3 3 2 4 2 3" xfId="45340" xr:uid="{00000000-0005-0000-0000-000022000000}"/>
    <cellStyle name="Comma 11 4 3 3 2 4 3" xfId="21148" xr:uid="{00000000-0005-0000-0000-000022000000}"/>
    <cellStyle name="Comma 11 4 3 3 2 4 3 2" xfId="51388" xr:uid="{00000000-0005-0000-0000-000022000000}"/>
    <cellStyle name="Comma 11 4 3 3 2 4 4" xfId="36268" xr:uid="{00000000-0005-0000-0000-000022000000}"/>
    <cellStyle name="Comma 11 4 3 3 2 5" xfId="7540" xr:uid="{00000000-0005-0000-0000-000022000000}"/>
    <cellStyle name="Comma 11 4 3 3 2 5 2" xfId="22660" xr:uid="{00000000-0005-0000-0000-000022000000}"/>
    <cellStyle name="Comma 11 4 3 3 2 5 2 2" xfId="52900" xr:uid="{00000000-0005-0000-0000-000022000000}"/>
    <cellStyle name="Comma 11 4 3 3 2 5 3" xfId="37780" xr:uid="{00000000-0005-0000-0000-000022000000}"/>
    <cellStyle name="Comma 11 4 3 3 2 6" xfId="9052" xr:uid="{00000000-0005-0000-0000-000022000000}"/>
    <cellStyle name="Comma 11 4 3 3 2 6 2" xfId="24172" xr:uid="{00000000-0005-0000-0000-000022000000}"/>
    <cellStyle name="Comma 11 4 3 3 2 6 2 2" xfId="54412" xr:uid="{00000000-0005-0000-0000-000022000000}"/>
    <cellStyle name="Comma 11 4 3 3 2 6 3" xfId="39292" xr:uid="{00000000-0005-0000-0000-000022000000}"/>
    <cellStyle name="Comma 11 4 3 3 2 7" xfId="10564" xr:uid="{00000000-0005-0000-0000-000022000000}"/>
    <cellStyle name="Comma 11 4 3 3 2 7 2" xfId="25684" xr:uid="{00000000-0005-0000-0000-000022000000}"/>
    <cellStyle name="Comma 11 4 3 3 2 7 2 2" xfId="55924" xr:uid="{00000000-0005-0000-0000-000022000000}"/>
    <cellStyle name="Comma 11 4 3 3 2 7 3" xfId="40804" xr:uid="{00000000-0005-0000-0000-000022000000}"/>
    <cellStyle name="Comma 11 4 3 3 2 8" xfId="16612" xr:uid="{00000000-0005-0000-0000-000022000000}"/>
    <cellStyle name="Comma 11 4 3 3 2 8 2" xfId="46852" xr:uid="{00000000-0005-0000-0000-000022000000}"/>
    <cellStyle name="Comma 11 4 3 3 2 9" xfId="31732" xr:uid="{00000000-0005-0000-0000-000022000000}"/>
    <cellStyle name="Comma 11 4 3 3 3" xfId="2248" xr:uid="{00000000-0005-0000-0000-000022000000}"/>
    <cellStyle name="Comma 11 4 3 3 3 2" xfId="11320" xr:uid="{00000000-0005-0000-0000-000022000000}"/>
    <cellStyle name="Comma 11 4 3 3 3 2 2" xfId="26440" xr:uid="{00000000-0005-0000-0000-000022000000}"/>
    <cellStyle name="Comma 11 4 3 3 3 2 2 2" xfId="56680" xr:uid="{00000000-0005-0000-0000-000022000000}"/>
    <cellStyle name="Comma 11 4 3 3 3 2 3" xfId="41560" xr:uid="{00000000-0005-0000-0000-000022000000}"/>
    <cellStyle name="Comma 11 4 3 3 3 3" xfId="17368" xr:uid="{00000000-0005-0000-0000-000022000000}"/>
    <cellStyle name="Comma 11 4 3 3 3 3 2" xfId="47608" xr:uid="{00000000-0005-0000-0000-000022000000}"/>
    <cellStyle name="Comma 11 4 3 3 3 4" xfId="32488" xr:uid="{00000000-0005-0000-0000-000022000000}"/>
    <cellStyle name="Comma 11 4 3 3 4" xfId="3760" xr:uid="{00000000-0005-0000-0000-000022000000}"/>
    <cellStyle name="Comma 11 4 3 3 4 2" xfId="12832" xr:uid="{00000000-0005-0000-0000-000022000000}"/>
    <cellStyle name="Comma 11 4 3 3 4 2 2" xfId="27952" xr:uid="{00000000-0005-0000-0000-000022000000}"/>
    <cellStyle name="Comma 11 4 3 3 4 2 2 2" xfId="58192" xr:uid="{00000000-0005-0000-0000-000022000000}"/>
    <cellStyle name="Comma 11 4 3 3 4 2 3" xfId="43072" xr:uid="{00000000-0005-0000-0000-000022000000}"/>
    <cellStyle name="Comma 11 4 3 3 4 3" xfId="18880" xr:uid="{00000000-0005-0000-0000-000022000000}"/>
    <cellStyle name="Comma 11 4 3 3 4 3 2" xfId="49120" xr:uid="{00000000-0005-0000-0000-000022000000}"/>
    <cellStyle name="Comma 11 4 3 3 4 4" xfId="34000" xr:uid="{00000000-0005-0000-0000-000022000000}"/>
    <cellStyle name="Comma 11 4 3 3 5" xfId="5272" xr:uid="{00000000-0005-0000-0000-000022000000}"/>
    <cellStyle name="Comma 11 4 3 3 5 2" xfId="14344" xr:uid="{00000000-0005-0000-0000-000022000000}"/>
    <cellStyle name="Comma 11 4 3 3 5 2 2" xfId="29464" xr:uid="{00000000-0005-0000-0000-000022000000}"/>
    <cellStyle name="Comma 11 4 3 3 5 2 2 2" xfId="59704" xr:uid="{00000000-0005-0000-0000-000022000000}"/>
    <cellStyle name="Comma 11 4 3 3 5 2 3" xfId="44584" xr:uid="{00000000-0005-0000-0000-000022000000}"/>
    <cellStyle name="Comma 11 4 3 3 5 3" xfId="20392" xr:uid="{00000000-0005-0000-0000-000022000000}"/>
    <cellStyle name="Comma 11 4 3 3 5 3 2" xfId="50632" xr:uid="{00000000-0005-0000-0000-000022000000}"/>
    <cellStyle name="Comma 11 4 3 3 5 4" xfId="35512" xr:uid="{00000000-0005-0000-0000-000022000000}"/>
    <cellStyle name="Comma 11 4 3 3 6" xfId="6784" xr:uid="{00000000-0005-0000-0000-000022000000}"/>
    <cellStyle name="Comma 11 4 3 3 6 2" xfId="21904" xr:uid="{00000000-0005-0000-0000-000022000000}"/>
    <cellStyle name="Comma 11 4 3 3 6 2 2" xfId="52144" xr:uid="{00000000-0005-0000-0000-000022000000}"/>
    <cellStyle name="Comma 11 4 3 3 6 3" xfId="37024" xr:uid="{00000000-0005-0000-0000-000022000000}"/>
    <cellStyle name="Comma 11 4 3 3 7" xfId="8296" xr:uid="{00000000-0005-0000-0000-000022000000}"/>
    <cellStyle name="Comma 11 4 3 3 7 2" xfId="23416" xr:uid="{00000000-0005-0000-0000-000022000000}"/>
    <cellStyle name="Comma 11 4 3 3 7 2 2" xfId="53656" xr:uid="{00000000-0005-0000-0000-000022000000}"/>
    <cellStyle name="Comma 11 4 3 3 7 3" xfId="38536" xr:uid="{00000000-0005-0000-0000-000022000000}"/>
    <cellStyle name="Comma 11 4 3 3 8" xfId="9808" xr:uid="{00000000-0005-0000-0000-000022000000}"/>
    <cellStyle name="Comma 11 4 3 3 8 2" xfId="24928" xr:uid="{00000000-0005-0000-0000-000022000000}"/>
    <cellStyle name="Comma 11 4 3 3 8 2 2" xfId="55168" xr:uid="{00000000-0005-0000-0000-000022000000}"/>
    <cellStyle name="Comma 11 4 3 3 8 3" xfId="40048" xr:uid="{00000000-0005-0000-0000-000022000000}"/>
    <cellStyle name="Comma 11 4 3 3 9" xfId="15856" xr:uid="{00000000-0005-0000-0000-000022000000}"/>
    <cellStyle name="Comma 11 4 3 3 9 2" xfId="46096" xr:uid="{00000000-0005-0000-0000-000022000000}"/>
    <cellStyle name="Comma 11 4 3 4" xfId="988" xr:uid="{00000000-0005-0000-0000-00000C000000}"/>
    <cellStyle name="Comma 11 4 3 4 2" xfId="2500" xr:uid="{00000000-0005-0000-0000-00000C000000}"/>
    <cellStyle name="Comma 11 4 3 4 2 2" xfId="11572" xr:uid="{00000000-0005-0000-0000-00000C000000}"/>
    <cellStyle name="Comma 11 4 3 4 2 2 2" xfId="26692" xr:uid="{00000000-0005-0000-0000-00000C000000}"/>
    <cellStyle name="Comma 11 4 3 4 2 2 2 2" xfId="56932" xr:uid="{00000000-0005-0000-0000-00000C000000}"/>
    <cellStyle name="Comma 11 4 3 4 2 2 3" xfId="41812" xr:uid="{00000000-0005-0000-0000-00000C000000}"/>
    <cellStyle name="Comma 11 4 3 4 2 3" xfId="17620" xr:uid="{00000000-0005-0000-0000-00000C000000}"/>
    <cellStyle name="Comma 11 4 3 4 2 3 2" xfId="47860" xr:uid="{00000000-0005-0000-0000-00000C000000}"/>
    <cellStyle name="Comma 11 4 3 4 2 4" xfId="32740" xr:uid="{00000000-0005-0000-0000-00000C000000}"/>
    <cellStyle name="Comma 11 4 3 4 3" xfId="4012" xr:uid="{00000000-0005-0000-0000-00000C000000}"/>
    <cellStyle name="Comma 11 4 3 4 3 2" xfId="13084" xr:uid="{00000000-0005-0000-0000-00000C000000}"/>
    <cellStyle name="Comma 11 4 3 4 3 2 2" xfId="28204" xr:uid="{00000000-0005-0000-0000-00000C000000}"/>
    <cellStyle name="Comma 11 4 3 4 3 2 2 2" xfId="58444" xr:uid="{00000000-0005-0000-0000-00000C000000}"/>
    <cellStyle name="Comma 11 4 3 4 3 2 3" xfId="43324" xr:uid="{00000000-0005-0000-0000-00000C000000}"/>
    <cellStyle name="Comma 11 4 3 4 3 3" xfId="19132" xr:uid="{00000000-0005-0000-0000-00000C000000}"/>
    <cellStyle name="Comma 11 4 3 4 3 3 2" xfId="49372" xr:uid="{00000000-0005-0000-0000-00000C000000}"/>
    <cellStyle name="Comma 11 4 3 4 3 4" xfId="34252" xr:uid="{00000000-0005-0000-0000-00000C000000}"/>
    <cellStyle name="Comma 11 4 3 4 4" xfId="5524" xr:uid="{00000000-0005-0000-0000-00000C000000}"/>
    <cellStyle name="Comma 11 4 3 4 4 2" xfId="14596" xr:uid="{00000000-0005-0000-0000-00000C000000}"/>
    <cellStyle name="Comma 11 4 3 4 4 2 2" xfId="29716" xr:uid="{00000000-0005-0000-0000-00000C000000}"/>
    <cellStyle name="Comma 11 4 3 4 4 2 2 2" xfId="59956" xr:uid="{00000000-0005-0000-0000-00000C000000}"/>
    <cellStyle name="Comma 11 4 3 4 4 2 3" xfId="44836" xr:uid="{00000000-0005-0000-0000-00000C000000}"/>
    <cellStyle name="Comma 11 4 3 4 4 3" xfId="20644" xr:uid="{00000000-0005-0000-0000-00000C000000}"/>
    <cellStyle name="Comma 11 4 3 4 4 3 2" xfId="50884" xr:uid="{00000000-0005-0000-0000-00000C000000}"/>
    <cellStyle name="Comma 11 4 3 4 4 4" xfId="35764" xr:uid="{00000000-0005-0000-0000-00000C000000}"/>
    <cellStyle name="Comma 11 4 3 4 5" xfId="7036" xr:uid="{00000000-0005-0000-0000-00000C000000}"/>
    <cellStyle name="Comma 11 4 3 4 5 2" xfId="22156" xr:uid="{00000000-0005-0000-0000-00000C000000}"/>
    <cellStyle name="Comma 11 4 3 4 5 2 2" xfId="52396" xr:uid="{00000000-0005-0000-0000-00000C000000}"/>
    <cellStyle name="Comma 11 4 3 4 5 3" xfId="37276" xr:uid="{00000000-0005-0000-0000-00000C000000}"/>
    <cellStyle name="Comma 11 4 3 4 6" xfId="8548" xr:uid="{00000000-0005-0000-0000-00000C000000}"/>
    <cellStyle name="Comma 11 4 3 4 6 2" xfId="23668" xr:uid="{00000000-0005-0000-0000-00000C000000}"/>
    <cellStyle name="Comma 11 4 3 4 6 2 2" xfId="53908" xr:uid="{00000000-0005-0000-0000-00000C000000}"/>
    <cellStyle name="Comma 11 4 3 4 6 3" xfId="38788" xr:uid="{00000000-0005-0000-0000-00000C000000}"/>
    <cellStyle name="Comma 11 4 3 4 7" xfId="10060" xr:uid="{00000000-0005-0000-0000-00000C000000}"/>
    <cellStyle name="Comma 11 4 3 4 7 2" xfId="25180" xr:uid="{00000000-0005-0000-0000-00000C000000}"/>
    <cellStyle name="Comma 11 4 3 4 7 2 2" xfId="55420" xr:uid="{00000000-0005-0000-0000-00000C000000}"/>
    <cellStyle name="Comma 11 4 3 4 7 3" xfId="40300" xr:uid="{00000000-0005-0000-0000-00000C000000}"/>
    <cellStyle name="Comma 11 4 3 4 8" xfId="16108" xr:uid="{00000000-0005-0000-0000-00000C000000}"/>
    <cellStyle name="Comma 11 4 3 4 8 2" xfId="46348" xr:uid="{00000000-0005-0000-0000-00000C000000}"/>
    <cellStyle name="Comma 11 4 3 4 9" xfId="31228" xr:uid="{00000000-0005-0000-0000-00000C000000}"/>
    <cellStyle name="Comma 11 4 3 5" xfId="1744" xr:uid="{00000000-0005-0000-0000-00000C000000}"/>
    <cellStyle name="Comma 11 4 3 5 2" xfId="10816" xr:uid="{00000000-0005-0000-0000-00000C000000}"/>
    <cellStyle name="Comma 11 4 3 5 2 2" xfId="25936" xr:uid="{00000000-0005-0000-0000-00000C000000}"/>
    <cellStyle name="Comma 11 4 3 5 2 2 2" xfId="56176" xr:uid="{00000000-0005-0000-0000-00000C000000}"/>
    <cellStyle name="Comma 11 4 3 5 2 3" xfId="41056" xr:uid="{00000000-0005-0000-0000-00000C000000}"/>
    <cellStyle name="Comma 11 4 3 5 3" xfId="16864" xr:uid="{00000000-0005-0000-0000-00000C000000}"/>
    <cellStyle name="Comma 11 4 3 5 3 2" xfId="47104" xr:uid="{00000000-0005-0000-0000-00000C000000}"/>
    <cellStyle name="Comma 11 4 3 5 4" xfId="31984" xr:uid="{00000000-0005-0000-0000-00000C000000}"/>
    <cellStyle name="Comma 11 4 3 6" xfId="3256" xr:uid="{00000000-0005-0000-0000-00000C000000}"/>
    <cellStyle name="Comma 11 4 3 6 2" xfId="12328" xr:uid="{00000000-0005-0000-0000-00000C000000}"/>
    <cellStyle name="Comma 11 4 3 6 2 2" xfId="27448" xr:uid="{00000000-0005-0000-0000-00000C000000}"/>
    <cellStyle name="Comma 11 4 3 6 2 2 2" xfId="57688" xr:uid="{00000000-0005-0000-0000-00000C000000}"/>
    <cellStyle name="Comma 11 4 3 6 2 3" xfId="42568" xr:uid="{00000000-0005-0000-0000-00000C000000}"/>
    <cellStyle name="Comma 11 4 3 6 3" xfId="18376" xr:uid="{00000000-0005-0000-0000-00000C000000}"/>
    <cellStyle name="Comma 11 4 3 6 3 2" xfId="48616" xr:uid="{00000000-0005-0000-0000-00000C000000}"/>
    <cellStyle name="Comma 11 4 3 6 4" xfId="33496" xr:uid="{00000000-0005-0000-0000-00000C000000}"/>
    <cellStyle name="Comma 11 4 3 7" xfId="4768" xr:uid="{00000000-0005-0000-0000-00000C000000}"/>
    <cellStyle name="Comma 11 4 3 7 2" xfId="13840" xr:uid="{00000000-0005-0000-0000-00000C000000}"/>
    <cellStyle name="Comma 11 4 3 7 2 2" xfId="28960" xr:uid="{00000000-0005-0000-0000-00000C000000}"/>
    <cellStyle name="Comma 11 4 3 7 2 2 2" xfId="59200" xr:uid="{00000000-0005-0000-0000-00000C000000}"/>
    <cellStyle name="Comma 11 4 3 7 2 3" xfId="44080" xr:uid="{00000000-0005-0000-0000-00000C000000}"/>
    <cellStyle name="Comma 11 4 3 7 3" xfId="19888" xr:uid="{00000000-0005-0000-0000-00000C000000}"/>
    <cellStyle name="Comma 11 4 3 7 3 2" xfId="50128" xr:uid="{00000000-0005-0000-0000-00000C000000}"/>
    <cellStyle name="Comma 11 4 3 7 4" xfId="35008" xr:uid="{00000000-0005-0000-0000-00000C000000}"/>
    <cellStyle name="Comma 11 4 3 8" xfId="6280" xr:uid="{00000000-0005-0000-0000-00000C000000}"/>
    <cellStyle name="Comma 11 4 3 8 2" xfId="21400" xr:uid="{00000000-0005-0000-0000-00000C000000}"/>
    <cellStyle name="Comma 11 4 3 8 2 2" xfId="51640" xr:uid="{00000000-0005-0000-0000-00000C000000}"/>
    <cellStyle name="Comma 11 4 3 8 3" xfId="36520" xr:uid="{00000000-0005-0000-0000-00000C000000}"/>
    <cellStyle name="Comma 11 4 3 9" xfId="7792" xr:uid="{00000000-0005-0000-0000-00000C000000}"/>
    <cellStyle name="Comma 11 4 3 9 2" xfId="22912" xr:uid="{00000000-0005-0000-0000-00000C000000}"/>
    <cellStyle name="Comma 11 4 3 9 2 2" xfId="53152" xr:uid="{00000000-0005-0000-0000-00000C000000}"/>
    <cellStyle name="Comma 11 4 3 9 3" xfId="38032" xr:uid="{00000000-0005-0000-0000-00000C000000}"/>
    <cellStyle name="Comma 11 4 4" xfId="316" xr:uid="{00000000-0005-0000-0000-000004000000}"/>
    <cellStyle name="Comma 11 4 4 10" xfId="30556" xr:uid="{00000000-0005-0000-0000-000004000000}"/>
    <cellStyle name="Comma 11 4 4 2" xfId="1072" xr:uid="{00000000-0005-0000-0000-000004000000}"/>
    <cellStyle name="Comma 11 4 4 2 2" xfId="2584" xr:uid="{00000000-0005-0000-0000-000004000000}"/>
    <cellStyle name="Comma 11 4 4 2 2 2" xfId="11656" xr:uid="{00000000-0005-0000-0000-000004000000}"/>
    <cellStyle name="Comma 11 4 4 2 2 2 2" xfId="26776" xr:uid="{00000000-0005-0000-0000-000004000000}"/>
    <cellStyle name="Comma 11 4 4 2 2 2 2 2" xfId="57016" xr:uid="{00000000-0005-0000-0000-000004000000}"/>
    <cellStyle name="Comma 11 4 4 2 2 2 3" xfId="41896" xr:uid="{00000000-0005-0000-0000-000004000000}"/>
    <cellStyle name="Comma 11 4 4 2 2 3" xfId="17704" xr:uid="{00000000-0005-0000-0000-000004000000}"/>
    <cellStyle name="Comma 11 4 4 2 2 3 2" xfId="47944" xr:uid="{00000000-0005-0000-0000-000004000000}"/>
    <cellStyle name="Comma 11 4 4 2 2 4" xfId="32824" xr:uid="{00000000-0005-0000-0000-000004000000}"/>
    <cellStyle name="Comma 11 4 4 2 3" xfId="4096" xr:uid="{00000000-0005-0000-0000-000004000000}"/>
    <cellStyle name="Comma 11 4 4 2 3 2" xfId="13168" xr:uid="{00000000-0005-0000-0000-000004000000}"/>
    <cellStyle name="Comma 11 4 4 2 3 2 2" xfId="28288" xr:uid="{00000000-0005-0000-0000-000004000000}"/>
    <cellStyle name="Comma 11 4 4 2 3 2 2 2" xfId="58528" xr:uid="{00000000-0005-0000-0000-000004000000}"/>
    <cellStyle name="Comma 11 4 4 2 3 2 3" xfId="43408" xr:uid="{00000000-0005-0000-0000-000004000000}"/>
    <cellStyle name="Comma 11 4 4 2 3 3" xfId="19216" xr:uid="{00000000-0005-0000-0000-000004000000}"/>
    <cellStyle name="Comma 11 4 4 2 3 3 2" xfId="49456" xr:uid="{00000000-0005-0000-0000-000004000000}"/>
    <cellStyle name="Comma 11 4 4 2 3 4" xfId="34336" xr:uid="{00000000-0005-0000-0000-000004000000}"/>
    <cellStyle name="Comma 11 4 4 2 4" xfId="5608" xr:uid="{00000000-0005-0000-0000-000004000000}"/>
    <cellStyle name="Comma 11 4 4 2 4 2" xfId="14680" xr:uid="{00000000-0005-0000-0000-000004000000}"/>
    <cellStyle name="Comma 11 4 4 2 4 2 2" xfId="29800" xr:uid="{00000000-0005-0000-0000-000004000000}"/>
    <cellStyle name="Comma 11 4 4 2 4 2 2 2" xfId="60040" xr:uid="{00000000-0005-0000-0000-000004000000}"/>
    <cellStyle name="Comma 11 4 4 2 4 2 3" xfId="44920" xr:uid="{00000000-0005-0000-0000-000004000000}"/>
    <cellStyle name="Comma 11 4 4 2 4 3" xfId="20728" xr:uid="{00000000-0005-0000-0000-000004000000}"/>
    <cellStyle name="Comma 11 4 4 2 4 3 2" xfId="50968" xr:uid="{00000000-0005-0000-0000-000004000000}"/>
    <cellStyle name="Comma 11 4 4 2 4 4" xfId="35848" xr:uid="{00000000-0005-0000-0000-000004000000}"/>
    <cellStyle name="Comma 11 4 4 2 5" xfId="7120" xr:uid="{00000000-0005-0000-0000-000004000000}"/>
    <cellStyle name="Comma 11 4 4 2 5 2" xfId="22240" xr:uid="{00000000-0005-0000-0000-000004000000}"/>
    <cellStyle name="Comma 11 4 4 2 5 2 2" xfId="52480" xr:uid="{00000000-0005-0000-0000-000004000000}"/>
    <cellStyle name="Comma 11 4 4 2 5 3" xfId="37360" xr:uid="{00000000-0005-0000-0000-000004000000}"/>
    <cellStyle name="Comma 11 4 4 2 6" xfId="8632" xr:uid="{00000000-0005-0000-0000-000004000000}"/>
    <cellStyle name="Comma 11 4 4 2 6 2" xfId="23752" xr:uid="{00000000-0005-0000-0000-000004000000}"/>
    <cellStyle name="Comma 11 4 4 2 6 2 2" xfId="53992" xr:uid="{00000000-0005-0000-0000-000004000000}"/>
    <cellStyle name="Comma 11 4 4 2 6 3" xfId="38872" xr:uid="{00000000-0005-0000-0000-000004000000}"/>
    <cellStyle name="Comma 11 4 4 2 7" xfId="10144" xr:uid="{00000000-0005-0000-0000-000004000000}"/>
    <cellStyle name="Comma 11 4 4 2 7 2" xfId="25264" xr:uid="{00000000-0005-0000-0000-000004000000}"/>
    <cellStyle name="Comma 11 4 4 2 7 2 2" xfId="55504" xr:uid="{00000000-0005-0000-0000-000004000000}"/>
    <cellStyle name="Comma 11 4 4 2 7 3" xfId="40384" xr:uid="{00000000-0005-0000-0000-000004000000}"/>
    <cellStyle name="Comma 11 4 4 2 8" xfId="16192" xr:uid="{00000000-0005-0000-0000-000004000000}"/>
    <cellStyle name="Comma 11 4 4 2 8 2" xfId="46432" xr:uid="{00000000-0005-0000-0000-000004000000}"/>
    <cellStyle name="Comma 11 4 4 2 9" xfId="31312" xr:uid="{00000000-0005-0000-0000-000004000000}"/>
    <cellStyle name="Comma 11 4 4 3" xfId="1828" xr:uid="{00000000-0005-0000-0000-000004000000}"/>
    <cellStyle name="Comma 11 4 4 3 2" xfId="10900" xr:uid="{00000000-0005-0000-0000-000004000000}"/>
    <cellStyle name="Comma 11 4 4 3 2 2" xfId="26020" xr:uid="{00000000-0005-0000-0000-000004000000}"/>
    <cellStyle name="Comma 11 4 4 3 2 2 2" xfId="56260" xr:uid="{00000000-0005-0000-0000-000004000000}"/>
    <cellStyle name="Comma 11 4 4 3 2 3" xfId="41140" xr:uid="{00000000-0005-0000-0000-000004000000}"/>
    <cellStyle name="Comma 11 4 4 3 3" xfId="16948" xr:uid="{00000000-0005-0000-0000-000004000000}"/>
    <cellStyle name="Comma 11 4 4 3 3 2" xfId="47188" xr:uid="{00000000-0005-0000-0000-000004000000}"/>
    <cellStyle name="Comma 11 4 4 3 4" xfId="32068" xr:uid="{00000000-0005-0000-0000-000004000000}"/>
    <cellStyle name="Comma 11 4 4 4" xfId="3340" xr:uid="{00000000-0005-0000-0000-000004000000}"/>
    <cellStyle name="Comma 11 4 4 4 2" xfId="12412" xr:uid="{00000000-0005-0000-0000-000004000000}"/>
    <cellStyle name="Comma 11 4 4 4 2 2" xfId="27532" xr:uid="{00000000-0005-0000-0000-000004000000}"/>
    <cellStyle name="Comma 11 4 4 4 2 2 2" xfId="57772" xr:uid="{00000000-0005-0000-0000-000004000000}"/>
    <cellStyle name="Comma 11 4 4 4 2 3" xfId="42652" xr:uid="{00000000-0005-0000-0000-000004000000}"/>
    <cellStyle name="Comma 11 4 4 4 3" xfId="18460" xr:uid="{00000000-0005-0000-0000-000004000000}"/>
    <cellStyle name="Comma 11 4 4 4 3 2" xfId="48700" xr:uid="{00000000-0005-0000-0000-000004000000}"/>
    <cellStyle name="Comma 11 4 4 4 4" xfId="33580" xr:uid="{00000000-0005-0000-0000-000004000000}"/>
    <cellStyle name="Comma 11 4 4 5" xfId="4852" xr:uid="{00000000-0005-0000-0000-000004000000}"/>
    <cellStyle name="Comma 11 4 4 5 2" xfId="13924" xr:uid="{00000000-0005-0000-0000-000004000000}"/>
    <cellStyle name="Comma 11 4 4 5 2 2" xfId="29044" xr:uid="{00000000-0005-0000-0000-000004000000}"/>
    <cellStyle name="Comma 11 4 4 5 2 2 2" xfId="59284" xr:uid="{00000000-0005-0000-0000-000004000000}"/>
    <cellStyle name="Comma 11 4 4 5 2 3" xfId="44164" xr:uid="{00000000-0005-0000-0000-000004000000}"/>
    <cellStyle name="Comma 11 4 4 5 3" xfId="19972" xr:uid="{00000000-0005-0000-0000-000004000000}"/>
    <cellStyle name="Comma 11 4 4 5 3 2" xfId="50212" xr:uid="{00000000-0005-0000-0000-000004000000}"/>
    <cellStyle name="Comma 11 4 4 5 4" xfId="35092" xr:uid="{00000000-0005-0000-0000-000004000000}"/>
    <cellStyle name="Comma 11 4 4 6" xfId="6364" xr:uid="{00000000-0005-0000-0000-000004000000}"/>
    <cellStyle name="Comma 11 4 4 6 2" xfId="21484" xr:uid="{00000000-0005-0000-0000-000004000000}"/>
    <cellStyle name="Comma 11 4 4 6 2 2" xfId="51724" xr:uid="{00000000-0005-0000-0000-000004000000}"/>
    <cellStyle name="Comma 11 4 4 6 3" xfId="36604" xr:uid="{00000000-0005-0000-0000-000004000000}"/>
    <cellStyle name="Comma 11 4 4 7" xfId="7876" xr:uid="{00000000-0005-0000-0000-000004000000}"/>
    <cellStyle name="Comma 11 4 4 7 2" xfId="22996" xr:uid="{00000000-0005-0000-0000-000004000000}"/>
    <cellStyle name="Comma 11 4 4 7 2 2" xfId="53236" xr:uid="{00000000-0005-0000-0000-000004000000}"/>
    <cellStyle name="Comma 11 4 4 7 3" xfId="38116" xr:uid="{00000000-0005-0000-0000-000004000000}"/>
    <cellStyle name="Comma 11 4 4 8" xfId="9388" xr:uid="{00000000-0005-0000-0000-000004000000}"/>
    <cellStyle name="Comma 11 4 4 8 2" xfId="24508" xr:uid="{00000000-0005-0000-0000-000004000000}"/>
    <cellStyle name="Comma 11 4 4 8 2 2" xfId="54748" xr:uid="{00000000-0005-0000-0000-000004000000}"/>
    <cellStyle name="Comma 11 4 4 8 3" xfId="39628" xr:uid="{00000000-0005-0000-0000-000004000000}"/>
    <cellStyle name="Comma 11 4 4 9" xfId="15436" xr:uid="{00000000-0005-0000-0000-000004000000}"/>
    <cellStyle name="Comma 11 4 4 9 2" xfId="45676" xr:uid="{00000000-0005-0000-0000-000004000000}"/>
    <cellStyle name="Comma 11 4 5" xfId="568" xr:uid="{00000000-0005-0000-0000-000020000000}"/>
    <cellStyle name="Comma 11 4 5 10" xfId="30808" xr:uid="{00000000-0005-0000-0000-000020000000}"/>
    <cellStyle name="Comma 11 4 5 2" xfId="1324" xr:uid="{00000000-0005-0000-0000-000020000000}"/>
    <cellStyle name="Comma 11 4 5 2 2" xfId="2836" xr:uid="{00000000-0005-0000-0000-000020000000}"/>
    <cellStyle name="Comma 11 4 5 2 2 2" xfId="11908" xr:uid="{00000000-0005-0000-0000-000020000000}"/>
    <cellStyle name="Comma 11 4 5 2 2 2 2" xfId="27028" xr:uid="{00000000-0005-0000-0000-000020000000}"/>
    <cellStyle name="Comma 11 4 5 2 2 2 2 2" xfId="57268" xr:uid="{00000000-0005-0000-0000-000020000000}"/>
    <cellStyle name="Comma 11 4 5 2 2 2 3" xfId="42148" xr:uid="{00000000-0005-0000-0000-000020000000}"/>
    <cellStyle name="Comma 11 4 5 2 2 3" xfId="17956" xr:uid="{00000000-0005-0000-0000-000020000000}"/>
    <cellStyle name="Comma 11 4 5 2 2 3 2" xfId="48196" xr:uid="{00000000-0005-0000-0000-000020000000}"/>
    <cellStyle name="Comma 11 4 5 2 2 4" xfId="33076" xr:uid="{00000000-0005-0000-0000-000020000000}"/>
    <cellStyle name="Comma 11 4 5 2 3" xfId="4348" xr:uid="{00000000-0005-0000-0000-000020000000}"/>
    <cellStyle name="Comma 11 4 5 2 3 2" xfId="13420" xr:uid="{00000000-0005-0000-0000-000020000000}"/>
    <cellStyle name="Comma 11 4 5 2 3 2 2" xfId="28540" xr:uid="{00000000-0005-0000-0000-000020000000}"/>
    <cellStyle name="Comma 11 4 5 2 3 2 2 2" xfId="58780" xr:uid="{00000000-0005-0000-0000-000020000000}"/>
    <cellStyle name="Comma 11 4 5 2 3 2 3" xfId="43660" xr:uid="{00000000-0005-0000-0000-000020000000}"/>
    <cellStyle name="Comma 11 4 5 2 3 3" xfId="19468" xr:uid="{00000000-0005-0000-0000-000020000000}"/>
    <cellStyle name="Comma 11 4 5 2 3 3 2" xfId="49708" xr:uid="{00000000-0005-0000-0000-000020000000}"/>
    <cellStyle name="Comma 11 4 5 2 3 4" xfId="34588" xr:uid="{00000000-0005-0000-0000-000020000000}"/>
    <cellStyle name="Comma 11 4 5 2 4" xfId="5860" xr:uid="{00000000-0005-0000-0000-000020000000}"/>
    <cellStyle name="Comma 11 4 5 2 4 2" xfId="14932" xr:uid="{00000000-0005-0000-0000-000020000000}"/>
    <cellStyle name="Comma 11 4 5 2 4 2 2" xfId="30052" xr:uid="{00000000-0005-0000-0000-000020000000}"/>
    <cellStyle name="Comma 11 4 5 2 4 2 2 2" xfId="60292" xr:uid="{00000000-0005-0000-0000-000020000000}"/>
    <cellStyle name="Comma 11 4 5 2 4 2 3" xfId="45172" xr:uid="{00000000-0005-0000-0000-000020000000}"/>
    <cellStyle name="Comma 11 4 5 2 4 3" xfId="20980" xr:uid="{00000000-0005-0000-0000-000020000000}"/>
    <cellStyle name="Comma 11 4 5 2 4 3 2" xfId="51220" xr:uid="{00000000-0005-0000-0000-000020000000}"/>
    <cellStyle name="Comma 11 4 5 2 4 4" xfId="36100" xr:uid="{00000000-0005-0000-0000-000020000000}"/>
    <cellStyle name="Comma 11 4 5 2 5" xfId="7372" xr:uid="{00000000-0005-0000-0000-000020000000}"/>
    <cellStyle name="Comma 11 4 5 2 5 2" xfId="22492" xr:uid="{00000000-0005-0000-0000-000020000000}"/>
    <cellStyle name="Comma 11 4 5 2 5 2 2" xfId="52732" xr:uid="{00000000-0005-0000-0000-000020000000}"/>
    <cellStyle name="Comma 11 4 5 2 5 3" xfId="37612" xr:uid="{00000000-0005-0000-0000-000020000000}"/>
    <cellStyle name="Comma 11 4 5 2 6" xfId="8884" xr:uid="{00000000-0005-0000-0000-000020000000}"/>
    <cellStyle name="Comma 11 4 5 2 6 2" xfId="24004" xr:uid="{00000000-0005-0000-0000-000020000000}"/>
    <cellStyle name="Comma 11 4 5 2 6 2 2" xfId="54244" xr:uid="{00000000-0005-0000-0000-000020000000}"/>
    <cellStyle name="Comma 11 4 5 2 6 3" xfId="39124" xr:uid="{00000000-0005-0000-0000-000020000000}"/>
    <cellStyle name="Comma 11 4 5 2 7" xfId="10396" xr:uid="{00000000-0005-0000-0000-000020000000}"/>
    <cellStyle name="Comma 11 4 5 2 7 2" xfId="25516" xr:uid="{00000000-0005-0000-0000-000020000000}"/>
    <cellStyle name="Comma 11 4 5 2 7 2 2" xfId="55756" xr:uid="{00000000-0005-0000-0000-000020000000}"/>
    <cellStyle name="Comma 11 4 5 2 7 3" xfId="40636" xr:uid="{00000000-0005-0000-0000-000020000000}"/>
    <cellStyle name="Comma 11 4 5 2 8" xfId="16444" xr:uid="{00000000-0005-0000-0000-000020000000}"/>
    <cellStyle name="Comma 11 4 5 2 8 2" xfId="46684" xr:uid="{00000000-0005-0000-0000-000020000000}"/>
    <cellStyle name="Comma 11 4 5 2 9" xfId="31564" xr:uid="{00000000-0005-0000-0000-000020000000}"/>
    <cellStyle name="Comma 11 4 5 3" xfId="2080" xr:uid="{00000000-0005-0000-0000-000020000000}"/>
    <cellStyle name="Comma 11 4 5 3 2" xfId="11152" xr:uid="{00000000-0005-0000-0000-000020000000}"/>
    <cellStyle name="Comma 11 4 5 3 2 2" xfId="26272" xr:uid="{00000000-0005-0000-0000-000020000000}"/>
    <cellStyle name="Comma 11 4 5 3 2 2 2" xfId="56512" xr:uid="{00000000-0005-0000-0000-000020000000}"/>
    <cellStyle name="Comma 11 4 5 3 2 3" xfId="41392" xr:uid="{00000000-0005-0000-0000-000020000000}"/>
    <cellStyle name="Comma 11 4 5 3 3" xfId="17200" xr:uid="{00000000-0005-0000-0000-000020000000}"/>
    <cellStyle name="Comma 11 4 5 3 3 2" xfId="47440" xr:uid="{00000000-0005-0000-0000-000020000000}"/>
    <cellStyle name="Comma 11 4 5 3 4" xfId="32320" xr:uid="{00000000-0005-0000-0000-000020000000}"/>
    <cellStyle name="Comma 11 4 5 4" xfId="3592" xr:uid="{00000000-0005-0000-0000-000020000000}"/>
    <cellStyle name="Comma 11 4 5 4 2" xfId="12664" xr:uid="{00000000-0005-0000-0000-000020000000}"/>
    <cellStyle name="Comma 11 4 5 4 2 2" xfId="27784" xr:uid="{00000000-0005-0000-0000-000020000000}"/>
    <cellStyle name="Comma 11 4 5 4 2 2 2" xfId="58024" xr:uid="{00000000-0005-0000-0000-000020000000}"/>
    <cellStyle name="Comma 11 4 5 4 2 3" xfId="42904" xr:uid="{00000000-0005-0000-0000-000020000000}"/>
    <cellStyle name="Comma 11 4 5 4 3" xfId="18712" xr:uid="{00000000-0005-0000-0000-000020000000}"/>
    <cellStyle name="Comma 11 4 5 4 3 2" xfId="48952" xr:uid="{00000000-0005-0000-0000-000020000000}"/>
    <cellStyle name="Comma 11 4 5 4 4" xfId="33832" xr:uid="{00000000-0005-0000-0000-000020000000}"/>
    <cellStyle name="Comma 11 4 5 5" xfId="5104" xr:uid="{00000000-0005-0000-0000-000020000000}"/>
    <cellStyle name="Comma 11 4 5 5 2" xfId="14176" xr:uid="{00000000-0005-0000-0000-000020000000}"/>
    <cellStyle name="Comma 11 4 5 5 2 2" xfId="29296" xr:uid="{00000000-0005-0000-0000-000020000000}"/>
    <cellStyle name="Comma 11 4 5 5 2 2 2" xfId="59536" xr:uid="{00000000-0005-0000-0000-000020000000}"/>
    <cellStyle name="Comma 11 4 5 5 2 3" xfId="44416" xr:uid="{00000000-0005-0000-0000-000020000000}"/>
    <cellStyle name="Comma 11 4 5 5 3" xfId="20224" xr:uid="{00000000-0005-0000-0000-000020000000}"/>
    <cellStyle name="Comma 11 4 5 5 3 2" xfId="50464" xr:uid="{00000000-0005-0000-0000-000020000000}"/>
    <cellStyle name="Comma 11 4 5 5 4" xfId="35344" xr:uid="{00000000-0005-0000-0000-000020000000}"/>
    <cellStyle name="Comma 11 4 5 6" xfId="6616" xr:uid="{00000000-0005-0000-0000-000020000000}"/>
    <cellStyle name="Comma 11 4 5 6 2" xfId="21736" xr:uid="{00000000-0005-0000-0000-000020000000}"/>
    <cellStyle name="Comma 11 4 5 6 2 2" xfId="51976" xr:uid="{00000000-0005-0000-0000-000020000000}"/>
    <cellStyle name="Comma 11 4 5 6 3" xfId="36856" xr:uid="{00000000-0005-0000-0000-000020000000}"/>
    <cellStyle name="Comma 11 4 5 7" xfId="8128" xr:uid="{00000000-0005-0000-0000-000020000000}"/>
    <cellStyle name="Comma 11 4 5 7 2" xfId="23248" xr:uid="{00000000-0005-0000-0000-000020000000}"/>
    <cellStyle name="Comma 11 4 5 7 2 2" xfId="53488" xr:uid="{00000000-0005-0000-0000-000020000000}"/>
    <cellStyle name="Comma 11 4 5 7 3" xfId="38368" xr:uid="{00000000-0005-0000-0000-000020000000}"/>
    <cellStyle name="Comma 11 4 5 8" xfId="9640" xr:uid="{00000000-0005-0000-0000-000020000000}"/>
    <cellStyle name="Comma 11 4 5 8 2" xfId="24760" xr:uid="{00000000-0005-0000-0000-000020000000}"/>
    <cellStyle name="Comma 11 4 5 8 2 2" xfId="55000" xr:uid="{00000000-0005-0000-0000-000020000000}"/>
    <cellStyle name="Comma 11 4 5 8 3" xfId="39880" xr:uid="{00000000-0005-0000-0000-000020000000}"/>
    <cellStyle name="Comma 11 4 5 9" xfId="15688" xr:uid="{00000000-0005-0000-0000-000020000000}"/>
    <cellStyle name="Comma 11 4 5 9 2" xfId="45928" xr:uid="{00000000-0005-0000-0000-000020000000}"/>
    <cellStyle name="Comma 11 4 6" xfId="820" xr:uid="{00000000-0005-0000-0000-000004000000}"/>
    <cellStyle name="Comma 11 4 6 2" xfId="2332" xr:uid="{00000000-0005-0000-0000-000004000000}"/>
    <cellStyle name="Comma 11 4 6 2 2" xfId="11404" xr:uid="{00000000-0005-0000-0000-000004000000}"/>
    <cellStyle name="Comma 11 4 6 2 2 2" xfId="26524" xr:uid="{00000000-0005-0000-0000-000004000000}"/>
    <cellStyle name="Comma 11 4 6 2 2 2 2" xfId="56764" xr:uid="{00000000-0005-0000-0000-000004000000}"/>
    <cellStyle name="Comma 11 4 6 2 2 3" xfId="41644" xr:uid="{00000000-0005-0000-0000-000004000000}"/>
    <cellStyle name="Comma 11 4 6 2 3" xfId="17452" xr:uid="{00000000-0005-0000-0000-000004000000}"/>
    <cellStyle name="Comma 11 4 6 2 3 2" xfId="47692" xr:uid="{00000000-0005-0000-0000-000004000000}"/>
    <cellStyle name="Comma 11 4 6 2 4" xfId="32572" xr:uid="{00000000-0005-0000-0000-000004000000}"/>
    <cellStyle name="Comma 11 4 6 3" xfId="3844" xr:uid="{00000000-0005-0000-0000-000004000000}"/>
    <cellStyle name="Comma 11 4 6 3 2" xfId="12916" xr:uid="{00000000-0005-0000-0000-000004000000}"/>
    <cellStyle name="Comma 11 4 6 3 2 2" xfId="28036" xr:uid="{00000000-0005-0000-0000-000004000000}"/>
    <cellStyle name="Comma 11 4 6 3 2 2 2" xfId="58276" xr:uid="{00000000-0005-0000-0000-000004000000}"/>
    <cellStyle name="Comma 11 4 6 3 2 3" xfId="43156" xr:uid="{00000000-0005-0000-0000-000004000000}"/>
    <cellStyle name="Comma 11 4 6 3 3" xfId="18964" xr:uid="{00000000-0005-0000-0000-000004000000}"/>
    <cellStyle name="Comma 11 4 6 3 3 2" xfId="49204" xr:uid="{00000000-0005-0000-0000-000004000000}"/>
    <cellStyle name="Comma 11 4 6 3 4" xfId="34084" xr:uid="{00000000-0005-0000-0000-000004000000}"/>
    <cellStyle name="Comma 11 4 6 4" xfId="5356" xr:uid="{00000000-0005-0000-0000-000004000000}"/>
    <cellStyle name="Comma 11 4 6 4 2" xfId="14428" xr:uid="{00000000-0005-0000-0000-000004000000}"/>
    <cellStyle name="Comma 11 4 6 4 2 2" xfId="29548" xr:uid="{00000000-0005-0000-0000-000004000000}"/>
    <cellStyle name="Comma 11 4 6 4 2 2 2" xfId="59788" xr:uid="{00000000-0005-0000-0000-000004000000}"/>
    <cellStyle name="Comma 11 4 6 4 2 3" xfId="44668" xr:uid="{00000000-0005-0000-0000-000004000000}"/>
    <cellStyle name="Comma 11 4 6 4 3" xfId="20476" xr:uid="{00000000-0005-0000-0000-000004000000}"/>
    <cellStyle name="Comma 11 4 6 4 3 2" xfId="50716" xr:uid="{00000000-0005-0000-0000-000004000000}"/>
    <cellStyle name="Comma 11 4 6 4 4" xfId="35596" xr:uid="{00000000-0005-0000-0000-000004000000}"/>
    <cellStyle name="Comma 11 4 6 5" xfId="6868" xr:uid="{00000000-0005-0000-0000-000004000000}"/>
    <cellStyle name="Comma 11 4 6 5 2" xfId="21988" xr:uid="{00000000-0005-0000-0000-000004000000}"/>
    <cellStyle name="Comma 11 4 6 5 2 2" xfId="52228" xr:uid="{00000000-0005-0000-0000-000004000000}"/>
    <cellStyle name="Comma 11 4 6 5 3" xfId="37108" xr:uid="{00000000-0005-0000-0000-000004000000}"/>
    <cellStyle name="Comma 11 4 6 6" xfId="8380" xr:uid="{00000000-0005-0000-0000-000004000000}"/>
    <cellStyle name="Comma 11 4 6 6 2" xfId="23500" xr:uid="{00000000-0005-0000-0000-000004000000}"/>
    <cellStyle name="Comma 11 4 6 6 2 2" xfId="53740" xr:uid="{00000000-0005-0000-0000-000004000000}"/>
    <cellStyle name="Comma 11 4 6 6 3" xfId="38620" xr:uid="{00000000-0005-0000-0000-000004000000}"/>
    <cellStyle name="Comma 11 4 6 7" xfId="9892" xr:uid="{00000000-0005-0000-0000-000004000000}"/>
    <cellStyle name="Comma 11 4 6 7 2" xfId="25012" xr:uid="{00000000-0005-0000-0000-000004000000}"/>
    <cellStyle name="Comma 11 4 6 7 2 2" xfId="55252" xr:uid="{00000000-0005-0000-0000-000004000000}"/>
    <cellStyle name="Comma 11 4 6 7 3" xfId="40132" xr:uid="{00000000-0005-0000-0000-000004000000}"/>
    <cellStyle name="Comma 11 4 6 8" xfId="15940" xr:uid="{00000000-0005-0000-0000-000004000000}"/>
    <cellStyle name="Comma 11 4 6 8 2" xfId="46180" xr:uid="{00000000-0005-0000-0000-000004000000}"/>
    <cellStyle name="Comma 11 4 6 9" xfId="31060" xr:uid="{00000000-0005-0000-0000-000004000000}"/>
    <cellStyle name="Comma 11 4 7" xfId="1576" xr:uid="{00000000-0005-0000-0000-000004000000}"/>
    <cellStyle name="Comma 11 4 7 2" xfId="10648" xr:uid="{00000000-0005-0000-0000-000004000000}"/>
    <cellStyle name="Comma 11 4 7 2 2" xfId="25768" xr:uid="{00000000-0005-0000-0000-000004000000}"/>
    <cellStyle name="Comma 11 4 7 2 2 2" xfId="56008" xr:uid="{00000000-0005-0000-0000-000004000000}"/>
    <cellStyle name="Comma 11 4 7 2 3" xfId="40888" xr:uid="{00000000-0005-0000-0000-000004000000}"/>
    <cellStyle name="Comma 11 4 7 3" xfId="16696" xr:uid="{00000000-0005-0000-0000-000004000000}"/>
    <cellStyle name="Comma 11 4 7 3 2" xfId="46936" xr:uid="{00000000-0005-0000-0000-000004000000}"/>
    <cellStyle name="Comma 11 4 7 4" xfId="31816" xr:uid="{00000000-0005-0000-0000-000004000000}"/>
    <cellStyle name="Comma 11 4 8" xfId="3088" xr:uid="{00000000-0005-0000-0000-000004000000}"/>
    <cellStyle name="Comma 11 4 8 2" xfId="12160" xr:uid="{00000000-0005-0000-0000-000004000000}"/>
    <cellStyle name="Comma 11 4 8 2 2" xfId="27280" xr:uid="{00000000-0005-0000-0000-000004000000}"/>
    <cellStyle name="Comma 11 4 8 2 2 2" xfId="57520" xr:uid="{00000000-0005-0000-0000-000004000000}"/>
    <cellStyle name="Comma 11 4 8 2 3" xfId="42400" xr:uid="{00000000-0005-0000-0000-000004000000}"/>
    <cellStyle name="Comma 11 4 8 3" xfId="18208" xr:uid="{00000000-0005-0000-0000-000004000000}"/>
    <cellStyle name="Comma 11 4 8 3 2" xfId="48448" xr:uid="{00000000-0005-0000-0000-000004000000}"/>
    <cellStyle name="Comma 11 4 8 4" xfId="33328" xr:uid="{00000000-0005-0000-0000-000004000000}"/>
    <cellStyle name="Comma 11 4 9" xfId="4600" xr:uid="{00000000-0005-0000-0000-000004000000}"/>
    <cellStyle name="Comma 11 4 9 2" xfId="13672" xr:uid="{00000000-0005-0000-0000-000004000000}"/>
    <cellStyle name="Comma 11 4 9 2 2" xfId="28792" xr:uid="{00000000-0005-0000-0000-000004000000}"/>
    <cellStyle name="Comma 11 4 9 2 2 2" xfId="59032" xr:uid="{00000000-0005-0000-0000-000004000000}"/>
    <cellStyle name="Comma 11 4 9 2 3" xfId="43912" xr:uid="{00000000-0005-0000-0000-000004000000}"/>
    <cellStyle name="Comma 11 4 9 3" xfId="19720" xr:uid="{00000000-0005-0000-0000-000004000000}"/>
    <cellStyle name="Comma 11 4 9 3 2" xfId="49960" xr:uid="{00000000-0005-0000-0000-000004000000}"/>
    <cellStyle name="Comma 11 4 9 4" xfId="34840" xr:uid="{00000000-0005-0000-0000-000004000000}"/>
    <cellStyle name="Comma 11 5" xfId="106" xr:uid="{00000000-0005-0000-0000-000007000000}"/>
    <cellStyle name="Comma 11 5 10" xfId="9178" xr:uid="{00000000-0005-0000-0000-000007000000}"/>
    <cellStyle name="Comma 11 5 10 2" xfId="24298" xr:uid="{00000000-0005-0000-0000-000007000000}"/>
    <cellStyle name="Comma 11 5 10 2 2" xfId="54538" xr:uid="{00000000-0005-0000-0000-000007000000}"/>
    <cellStyle name="Comma 11 5 10 3" xfId="39418" xr:uid="{00000000-0005-0000-0000-000007000000}"/>
    <cellStyle name="Comma 11 5 11" xfId="15226" xr:uid="{00000000-0005-0000-0000-000007000000}"/>
    <cellStyle name="Comma 11 5 11 2" xfId="45466" xr:uid="{00000000-0005-0000-0000-000007000000}"/>
    <cellStyle name="Comma 11 5 12" xfId="30346" xr:uid="{00000000-0005-0000-0000-000007000000}"/>
    <cellStyle name="Comma 11 5 2" xfId="358" xr:uid="{00000000-0005-0000-0000-000007000000}"/>
    <cellStyle name="Comma 11 5 2 10" xfId="30598" xr:uid="{00000000-0005-0000-0000-000007000000}"/>
    <cellStyle name="Comma 11 5 2 2" xfId="1114" xr:uid="{00000000-0005-0000-0000-000007000000}"/>
    <cellStyle name="Comma 11 5 2 2 2" xfId="2626" xr:uid="{00000000-0005-0000-0000-000007000000}"/>
    <cellStyle name="Comma 11 5 2 2 2 2" xfId="11698" xr:uid="{00000000-0005-0000-0000-000007000000}"/>
    <cellStyle name="Comma 11 5 2 2 2 2 2" xfId="26818" xr:uid="{00000000-0005-0000-0000-000007000000}"/>
    <cellStyle name="Comma 11 5 2 2 2 2 2 2" xfId="57058" xr:uid="{00000000-0005-0000-0000-000007000000}"/>
    <cellStyle name="Comma 11 5 2 2 2 2 3" xfId="41938" xr:uid="{00000000-0005-0000-0000-000007000000}"/>
    <cellStyle name="Comma 11 5 2 2 2 3" xfId="17746" xr:uid="{00000000-0005-0000-0000-000007000000}"/>
    <cellStyle name="Comma 11 5 2 2 2 3 2" xfId="47986" xr:uid="{00000000-0005-0000-0000-000007000000}"/>
    <cellStyle name="Comma 11 5 2 2 2 4" xfId="32866" xr:uid="{00000000-0005-0000-0000-000007000000}"/>
    <cellStyle name="Comma 11 5 2 2 3" xfId="4138" xr:uid="{00000000-0005-0000-0000-000007000000}"/>
    <cellStyle name="Comma 11 5 2 2 3 2" xfId="13210" xr:uid="{00000000-0005-0000-0000-000007000000}"/>
    <cellStyle name="Comma 11 5 2 2 3 2 2" xfId="28330" xr:uid="{00000000-0005-0000-0000-000007000000}"/>
    <cellStyle name="Comma 11 5 2 2 3 2 2 2" xfId="58570" xr:uid="{00000000-0005-0000-0000-000007000000}"/>
    <cellStyle name="Comma 11 5 2 2 3 2 3" xfId="43450" xr:uid="{00000000-0005-0000-0000-000007000000}"/>
    <cellStyle name="Comma 11 5 2 2 3 3" xfId="19258" xr:uid="{00000000-0005-0000-0000-000007000000}"/>
    <cellStyle name="Comma 11 5 2 2 3 3 2" xfId="49498" xr:uid="{00000000-0005-0000-0000-000007000000}"/>
    <cellStyle name="Comma 11 5 2 2 3 4" xfId="34378" xr:uid="{00000000-0005-0000-0000-000007000000}"/>
    <cellStyle name="Comma 11 5 2 2 4" xfId="5650" xr:uid="{00000000-0005-0000-0000-000007000000}"/>
    <cellStyle name="Comma 11 5 2 2 4 2" xfId="14722" xr:uid="{00000000-0005-0000-0000-000007000000}"/>
    <cellStyle name="Comma 11 5 2 2 4 2 2" xfId="29842" xr:uid="{00000000-0005-0000-0000-000007000000}"/>
    <cellStyle name="Comma 11 5 2 2 4 2 2 2" xfId="60082" xr:uid="{00000000-0005-0000-0000-000007000000}"/>
    <cellStyle name="Comma 11 5 2 2 4 2 3" xfId="44962" xr:uid="{00000000-0005-0000-0000-000007000000}"/>
    <cellStyle name="Comma 11 5 2 2 4 3" xfId="20770" xr:uid="{00000000-0005-0000-0000-000007000000}"/>
    <cellStyle name="Comma 11 5 2 2 4 3 2" xfId="51010" xr:uid="{00000000-0005-0000-0000-000007000000}"/>
    <cellStyle name="Comma 11 5 2 2 4 4" xfId="35890" xr:uid="{00000000-0005-0000-0000-000007000000}"/>
    <cellStyle name="Comma 11 5 2 2 5" xfId="7162" xr:uid="{00000000-0005-0000-0000-000007000000}"/>
    <cellStyle name="Comma 11 5 2 2 5 2" xfId="22282" xr:uid="{00000000-0005-0000-0000-000007000000}"/>
    <cellStyle name="Comma 11 5 2 2 5 2 2" xfId="52522" xr:uid="{00000000-0005-0000-0000-000007000000}"/>
    <cellStyle name="Comma 11 5 2 2 5 3" xfId="37402" xr:uid="{00000000-0005-0000-0000-000007000000}"/>
    <cellStyle name="Comma 11 5 2 2 6" xfId="8674" xr:uid="{00000000-0005-0000-0000-000007000000}"/>
    <cellStyle name="Comma 11 5 2 2 6 2" xfId="23794" xr:uid="{00000000-0005-0000-0000-000007000000}"/>
    <cellStyle name="Comma 11 5 2 2 6 2 2" xfId="54034" xr:uid="{00000000-0005-0000-0000-000007000000}"/>
    <cellStyle name="Comma 11 5 2 2 6 3" xfId="38914" xr:uid="{00000000-0005-0000-0000-000007000000}"/>
    <cellStyle name="Comma 11 5 2 2 7" xfId="10186" xr:uid="{00000000-0005-0000-0000-000007000000}"/>
    <cellStyle name="Comma 11 5 2 2 7 2" xfId="25306" xr:uid="{00000000-0005-0000-0000-000007000000}"/>
    <cellStyle name="Comma 11 5 2 2 7 2 2" xfId="55546" xr:uid="{00000000-0005-0000-0000-000007000000}"/>
    <cellStyle name="Comma 11 5 2 2 7 3" xfId="40426" xr:uid="{00000000-0005-0000-0000-000007000000}"/>
    <cellStyle name="Comma 11 5 2 2 8" xfId="16234" xr:uid="{00000000-0005-0000-0000-000007000000}"/>
    <cellStyle name="Comma 11 5 2 2 8 2" xfId="46474" xr:uid="{00000000-0005-0000-0000-000007000000}"/>
    <cellStyle name="Comma 11 5 2 2 9" xfId="31354" xr:uid="{00000000-0005-0000-0000-000007000000}"/>
    <cellStyle name="Comma 11 5 2 3" xfId="1870" xr:uid="{00000000-0005-0000-0000-000007000000}"/>
    <cellStyle name="Comma 11 5 2 3 2" xfId="10942" xr:uid="{00000000-0005-0000-0000-000007000000}"/>
    <cellStyle name="Comma 11 5 2 3 2 2" xfId="26062" xr:uid="{00000000-0005-0000-0000-000007000000}"/>
    <cellStyle name="Comma 11 5 2 3 2 2 2" xfId="56302" xr:uid="{00000000-0005-0000-0000-000007000000}"/>
    <cellStyle name="Comma 11 5 2 3 2 3" xfId="41182" xr:uid="{00000000-0005-0000-0000-000007000000}"/>
    <cellStyle name="Comma 11 5 2 3 3" xfId="16990" xr:uid="{00000000-0005-0000-0000-000007000000}"/>
    <cellStyle name="Comma 11 5 2 3 3 2" xfId="47230" xr:uid="{00000000-0005-0000-0000-000007000000}"/>
    <cellStyle name="Comma 11 5 2 3 4" xfId="32110" xr:uid="{00000000-0005-0000-0000-000007000000}"/>
    <cellStyle name="Comma 11 5 2 4" xfId="3382" xr:uid="{00000000-0005-0000-0000-000007000000}"/>
    <cellStyle name="Comma 11 5 2 4 2" xfId="12454" xr:uid="{00000000-0005-0000-0000-000007000000}"/>
    <cellStyle name="Comma 11 5 2 4 2 2" xfId="27574" xr:uid="{00000000-0005-0000-0000-000007000000}"/>
    <cellStyle name="Comma 11 5 2 4 2 2 2" xfId="57814" xr:uid="{00000000-0005-0000-0000-000007000000}"/>
    <cellStyle name="Comma 11 5 2 4 2 3" xfId="42694" xr:uid="{00000000-0005-0000-0000-000007000000}"/>
    <cellStyle name="Comma 11 5 2 4 3" xfId="18502" xr:uid="{00000000-0005-0000-0000-000007000000}"/>
    <cellStyle name="Comma 11 5 2 4 3 2" xfId="48742" xr:uid="{00000000-0005-0000-0000-000007000000}"/>
    <cellStyle name="Comma 11 5 2 4 4" xfId="33622" xr:uid="{00000000-0005-0000-0000-000007000000}"/>
    <cellStyle name="Comma 11 5 2 5" xfId="4894" xr:uid="{00000000-0005-0000-0000-000007000000}"/>
    <cellStyle name="Comma 11 5 2 5 2" xfId="13966" xr:uid="{00000000-0005-0000-0000-000007000000}"/>
    <cellStyle name="Comma 11 5 2 5 2 2" xfId="29086" xr:uid="{00000000-0005-0000-0000-000007000000}"/>
    <cellStyle name="Comma 11 5 2 5 2 2 2" xfId="59326" xr:uid="{00000000-0005-0000-0000-000007000000}"/>
    <cellStyle name="Comma 11 5 2 5 2 3" xfId="44206" xr:uid="{00000000-0005-0000-0000-000007000000}"/>
    <cellStyle name="Comma 11 5 2 5 3" xfId="20014" xr:uid="{00000000-0005-0000-0000-000007000000}"/>
    <cellStyle name="Comma 11 5 2 5 3 2" xfId="50254" xr:uid="{00000000-0005-0000-0000-000007000000}"/>
    <cellStyle name="Comma 11 5 2 5 4" xfId="35134" xr:uid="{00000000-0005-0000-0000-000007000000}"/>
    <cellStyle name="Comma 11 5 2 6" xfId="6406" xr:uid="{00000000-0005-0000-0000-000007000000}"/>
    <cellStyle name="Comma 11 5 2 6 2" xfId="21526" xr:uid="{00000000-0005-0000-0000-000007000000}"/>
    <cellStyle name="Comma 11 5 2 6 2 2" xfId="51766" xr:uid="{00000000-0005-0000-0000-000007000000}"/>
    <cellStyle name="Comma 11 5 2 6 3" xfId="36646" xr:uid="{00000000-0005-0000-0000-000007000000}"/>
    <cellStyle name="Comma 11 5 2 7" xfId="7918" xr:uid="{00000000-0005-0000-0000-000007000000}"/>
    <cellStyle name="Comma 11 5 2 7 2" xfId="23038" xr:uid="{00000000-0005-0000-0000-000007000000}"/>
    <cellStyle name="Comma 11 5 2 7 2 2" xfId="53278" xr:uid="{00000000-0005-0000-0000-000007000000}"/>
    <cellStyle name="Comma 11 5 2 7 3" xfId="38158" xr:uid="{00000000-0005-0000-0000-000007000000}"/>
    <cellStyle name="Comma 11 5 2 8" xfId="9430" xr:uid="{00000000-0005-0000-0000-000007000000}"/>
    <cellStyle name="Comma 11 5 2 8 2" xfId="24550" xr:uid="{00000000-0005-0000-0000-000007000000}"/>
    <cellStyle name="Comma 11 5 2 8 2 2" xfId="54790" xr:uid="{00000000-0005-0000-0000-000007000000}"/>
    <cellStyle name="Comma 11 5 2 8 3" xfId="39670" xr:uid="{00000000-0005-0000-0000-000007000000}"/>
    <cellStyle name="Comma 11 5 2 9" xfId="15478" xr:uid="{00000000-0005-0000-0000-000007000000}"/>
    <cellStyle name="Comma 11 5 2 9 2" xfId="45718" xr:uid="{00000000-0005-0000-0000-000007000000}"/>
    <cellStyle name="Comma 11 5 3" xfId="610" xr:uid="{00000000-0005-0000-0000-000023000000}"/>
    <cellStyle name="Comma 11 5 3 10" xfId="30850" xr:uid="{00000000-0005-0000-0000-000023000000}"/>
    <cellStyle name="Comma 11 5 3 2" xfId="1366" xr:uid="{00000000-0005-0000-0000-000023000000}"/>
    <cellStyle name="Comma 11 5 3 2 2" xfId="2878" xr:uid="{00000000-0005-0000-0000-000023000000}"/>
    <cellStyle name="Comma 11 5 3 2 2 2" xfId="11950" xr:uid="{00000000-0005-0000-0000-000023000000}"/>
    <cellStyle name="Comma 11 5 3 2 2 2 2" xfId="27070" xr:uid="{00000000-0005-0000-0000-000023000000}"/>
    <cellStyle name="Comma 11 5 3 2 2 2 2 2" xfId="57310" xr:uid="{00000000-0005-0000-0000-000023000000}"/>
    <cellStyle name="Comma 11 5 3 2 2 2 3" xfId="42190" xr:uid="{00000000-0005-0000-0000-000023000000}"/>
    <cellStyle name="Comma 11 5 3 2 2 3" xfId="17998" xr:uid="{00000000-0005-0000-0000-000023000000}"/>
    <cellStyle name="Comma 11 5 3 2 2 3 2" xfId="48238" xr:uid="{00000000-0005-0000-0000-000023000000}"/>
    <cellStyle name="Comma 11 5 3 2 2 4" xfId="33118" xr:uid="{00000000-0005-0000-0000-000023000000}"/>
    <cellStyle name="Comma 11 5 3 2 3" xfId="4390" xr:uid="{00000000-0005-0000-0000-000023000000}"/>
    <cellStyle name="Comma 11 5 3 2 3 2" xfId="13462" xr:uid="{00000000-0005-0000-0000-000023000000}"/>
    <cellStyle name="Comma 11 5 3 2 3 2 2" xfId="28582" xr:uid="{00000000-0005-0000-0000-000023000000}"/>
    <cellStyle name="Comma 11 5 3 2 3 2 2 2" xfId="58822" xr:uid="{00000000-0005-0000-0000-000023000000}"/>
    <cellStyle name="Comma 11 5 3 2 3 2 3" xfId="43702" xr:uid="{00000000-0005-0000-0000-000023000000}"/>
    <cellStyle name="Comma 11 5 3 2 3 3" xfId="19510" xr:uid="{00000000-0005-0000-0000-000023000000}"/>
    <cellStyle name="Comma 11 5 3 2 3 3 2" xfId="49750" xr:uid="{00000000-0005-0000-0000-000023000000}"/>
    <cellStyle name="Comma 11 5 3 2 3 4" xfId="34630" xr:uid="{00000000-0005-0000-0000-000023000000}"/>
    <cellStyle name="Comma 11 5 3 2 4" xfId="5902" xr:uid="{00000000-0005-0000-0000-000023000000}"/>
    <cellStyle name="Comma 11 5 3 2 4 2" xfId="14974" xr:uid="{00000000-0005-0000-0000-000023000000}"/>
    <cellStyle name="Comma 11 5 3 2 4 2 2" xfId="30094" xr:uid="{00000000-0005-0000-0000-000023000000}"/>
    <cellStyle name="Comma 11 5 3 2 4 2 2 2" xfId="60334" xr:uid="{00000000-0005-0000-0000-000023000000}"/>
    <cellStyle name="Comma 11 5 3 2 4 2 3" xfId="45214" xr:uid="{00000000-0005-0000-0000-000023000000}"/>
    <cellStyle name="Comma 11 5 3 2 4 3" xfId="21022" xr:uid="{00000000-0005-0000-0000-000023000000}"/>
    <cellStyle name="Comma 11 5 3 2 4 3 2" xfId="51262" xr:uid="{00000000-0005-0000-0000-000023000000}"/>
    <cellStyle name="Comma 11 5 3 2 4 4" xfId="36142" xr:uid="{00000000-0005-0000-0000-000023000000}"/>
    <cellStyle name="Comma 11 5 3 2 5" xfId="7414" xr:uid="{00000000-0005-0000-0000-000023000000}"/>
    <cellStyle name="Comma 11 5 3 2 5 2" xfId="22534" xr:uid="{00000000-0005-0000-0000-000023000000}"/>
    <cellStyle name="Comma 11 5 3 2 5 2 2" xfId="52774" xr:uid="{00000000-0005-0000-0000-000023000000}"/>
    <cellStyle name="Comma 11 5 3 2 5 3" xfId="37654" xr:uid="{00000000-0005-0000-0000-000023000000}"/>
    <cellStyle name="Comma 11 5 3 2 6" xfId="8926" xr:uid="{00000000-0005-0000-0000-000023000000}"/>
    <cellStyle name="Comma 11 5 3 2 6 2" xfId="24046" xr:uid="{00000000-0005-0000-0000-000023000000}"/>
    <cellStyle name="Comma 11 5 3 2 6 2 2" xfId="54286" xr:uid="{00000000-0005-0000-0000-000023000000}"/>
    <cellStyle name="Comma 11 5 3 2 6 3" xfId="39166" xr:uid="{00000000-0005-0000-0000-000023000000}"/>
    <cellStyle name="Comma 11 5 3 2 7" xfId="10438" xr:uid="{00000000-0005-0000-0000-000023000000}"/>
    <cellStyle name="Comma 11 5 3 2 7 2" xfId="25558" xr:uid="{00000000-0005-0000-0000-000023000000}"/>
    <cellStyle name="Comma 11 5 3 2 7 2 2" xfId="55798" xr:uid="{00000000-0005-0000-0000-000023000000}"/>
    <cellStyle name="Comma 11 5 3 2 7 3" xfId="40678" xr:uid="{00000000-0005-0000-0000-000023000000}"/>
    <cellStyle name="Comma 11 5 3 2 8" xfId="16486" xr:uid="{00000000-0005-0000-0000-000023000000}"/>
    <cellStyle name="Comma 11 5 3 2 8 2" xfId="46726" xr:uid="{00000000-0005-0000-0000-000023000000}"/>
    <cellStyle name="Comma 11 5 3 2 9" xfId="31606" xr:uid="{00000000-0005-0000-0000-000023000000}"/>
    <cellStyle name="Comma 11 5 3 3" xfId="2122" xr:uid="{00000000-0005-0000-0000-000023000000}"/>
    <cellStyle name="Comma 11 5 3 3 2" xfId="11194" xr:uid="{00000000-0005-0000-0000-000023000000}"/>
    <cellStyle name="Comma 11 5 3 3 2 2" xfId="26314" xr:uid="{00000000-0005-0000-0000-000023000000}"/>
    <cellStyle name="Comma 11 5 3 3 2 2 2" xfId="56554" xr:uid="{00000000-0005-0000-0000-000023000000}"/>
    <cellStyle name="Comma 11 5 3 3 2 3" xfId="41434" xr:uid="{00000000-0005-0000-0000-000023000000}"/>
    <cellStyle name="Comma 11 5 3 3 3" xfId="17242" xr:uid="{00000000-0005-0000-0000-000023000000}"/>
    <cellStyle name="Comma 11 5 3 3 3 2" xfId="47482" xr:uid="{00000000-0005-0000-0000-000023000000}"/>
    <cellStyle name="Comma 11 5 3 3 4" xfId="32362" xr:uid="{00000000-0005-0000-0000-000023000000}"/>
    <cellStyle name="Comma 11 5 3 4" xfId="3634" xr:uid="{00000000-0005-0000-0000-000023000000}"/>
    <cellStyle name="Comma 11 5 3 4 2" xfId="12706" xr:uid="{00000000-0005-0000-0000-000023000000}"/>
    <cellStyle name="Comma 11 5 3 4 2 2" xfId="27826" xr:uid="{00000000-0005-0000-0000-000023000000}"/>
    <cellStyle name="Comma 11 5 3 4 2 2 2" xfId="58066" xr:uid="{00000000-0005-0000-0000-000023000000}"/>
    <cellStyle name="Comma 11 5 3 4 2 3" xfId="42946" xr:uid="{00000000-0005-0000-0000-000023000000}"/>
    <cellStyle name="Comma 11 5 3 4 3" xfId="18754" xr:uid="{00000000-0005-0000-0000-000023000000}"/>
    <cellStyle name="Comma 11 5 3 4 3 2" xfId="48994" xr:uid="{00000000-0005-0000-0000-000023000000}"/>
    <cellStyle name="Comma 11 5 3 4 4" xfId="33874" xr:uid="{00000000-0005-0000-0000-000023000000}"/>
    <cellStyle name="Comma 11 5 3 5" xfId="5146" xr:uid="{00000000-0005-0000-0000-000023000000}"/>
    <cellStyle name="Comma 11 5 3 5 2" xfId="14218" xr:uid="{00000000-0005-0000-0000-000023000000}"/>
    <cellStyle name="Comma 11 5 3 5 2 2" xfId="29338" xr:uid="{00000000-0005-0000-0000-000023000000}"/>
    <cellStyle name="Comma 11 5 3 5 2 2 2" xfId="59578" xr:uid="{00000000-0005-0000-0000-000023000000}"/>
    <cellStyle name="Comma 11 5 3 5 2 3" xfId="44458" xr:uid="{00000000-0005-0000-0000-000023000000}"/>
    <cellStyle name="Comma 11 5 3 5 3" xfId="20266" xr:uid="{00000000-0005-0000-0000-000023000000}"/>
    <cellStyle name="Comma 11 5 3 5 3 2" xfId="50506" xr:uid="{00000000-0005-0000-0000-000023000000}"/>
    <cellStyle name="Comma 11 5 3 5 4" xfId="35386" xr:uid="{00000000-0005-0000-0000-000023000000}"/>
    <cellStyle name="Comma 11 5 3 6" xfId="6658" xr:uid="{00000000-0005-0000-0000-000023000000}"/>
    <cellStyle name="Comma 11 5 3 6 2" xfId="21778" xr:uid="{00000000-0005-0000-0000-000023000000}"/>
    <cellStyle name="Comma 11 5 3 6 2 2" xfId="52018" xr:uid="{00000000-0005-0000-0000-000023000000}"/>
    <cellStyle name="Comma 11 5 3 6 3" xfId="36898" xr:uid="{00000000-0005-0000-0000-000023000000}"/>
    <cellStyle name="Comma 11 5 3 7" xfId="8170" xr:uid="{00000000-0005-0000-0000-000023000000}"/>
    <cellStyle name="Comma 11 5 3 7 2" xfId="23290" xr:uid="{00000000-0005-0000-0000-000023000000}"/>
    <cellStyle name="Comma 11 5 3 7 2 2" xfId="53530" xr:uid="{00000000-0005-0000-0000-000023000000}"/>
    <cellStyle name="Comma 11 5 3 7 3" xfId="38410" xr:uid="{00000000-0005-0000-0000-000023000000}"/>
    <cellStyle name="Comma 11 5 3 8" xfId="9682" xr:uid="{00000000-0005-0000-0000-000023000000}"/>
    <cellStyle name="Comma 11 5 3 8 2" xfId="24802" xr:uid="{00000000-0005-0000-0000-000023000000}"/>
    <cellStyle name="Comma 11 5 3 8 2 2" xfId="55042" xr:uid="{00000000-0005-0000-0000-000023000000}"/>
    <cellStyle name="Comma 11 5 3 8 3" xfId="39922" xr:uid="{00000000-0005-0000-0000-000023000000}"/>
    <cellStyle name="Comma 11 5 3 9" xfId="15730" xr:uid="{00000000-0005-0000-0000-000023000000}"/>
    <cellStyle name="Comma 11 5 3 9 2" xfId="45970" xr:uid="{00000000-0005-0000-0000-000023000000}"/>
    <cellStyle name="Comma 11 5 4" xfId="862" xr:uid="{00000000-0005-0000-0000-000007000000}"/>
    <cellStyle name="Comma 11 5 4 2" xfId="2374" xr:uid="{00000000-0005-0000-0000-000007000000}"/>
    <cellStyle name="Comma 11 5 4 2 2" xfId="11446" xr:uid="{00000000-0005-0000-0000-000007000000}"/>
    <cellStyle name="Comma 11 5 4 2 2 2" xfId="26566" xr:uid="{00000000-0005-0000-0000-000007000000}"/>
    <cellStyle name="Comma 11 5 4 2 2 2 2" xfId="56806" xr:uid="{00000000-0005-0000-0000-000007000000}"/>
    <cellStyle name="Comma 11 5 4 2 2 3" xfId="41686" xr:uid="{00000000-0005-0000-0000-000007000000}"/>
    <cellStyle name="Comma 11 5 4 2 3" xfId="17494" xr:uid="{00000000-0005-0000-0000-000007000000}"/>
    <cellStyle name="Comma 11 5 4 2 3 2" xfId="47734" xr:uid="{00000000-0005-0000-0000-000007000000}"/>
    <cellStyle name="Comma 11 5 4 2 4" xfId="32614" xr:uid="{00000000-0005-0000-0000-000007000000}"/>
    <cellStyle name="Comma 11 5 4 3" xfId="3886" xr:uid="{00000000-0005-0000-0000-000007000000}"/>
    <cellStyle name="Comma 11 5 4 3 2" xfId="12958" xr:uid="{00000000-0005-0000-0000-000007000000}"/>
    <cellStyle name="Comma 11 5 4 3 2 2" xfId="28078" xr:uid="{00000000-0005-0000-0000-000007000000}"/>
    <cellStyle name="Comma 11 5 4 3 2 2 2" xfId="58318" xr:uid="{00000000-0005-0000-0000-000007000000}"/>
    <cellStyle name="Comma 11 5 4 3 2 3" xfId="43198" xr:uid="{00000000-0005-0000-0000-000007000000}"/>
    <cellStyle name="Comma 11 5 4 3 3" xfId="19006" xr:uid="{00000000-0005-0000-0000-000007000000}"/>
    <cellStyle name="Comma 11 5 4 3 3 2" xfId="49246" xr:uid="{00000000-0005-0000-0000-000007000000}"/>
    <cellStyle name="Comma 11 5 4 3 4" xfId="34126" xr:uid="{00000000-0005-0000-0000-000007000000}"/>
    <cellStyle name="Comma 11 5 4 4" xfId="5398" xr:uid="{00000000-0005-0000-0000-000007000000}"/>
    <cellStyle name="Comma 11 5 4 4 2" xfId="14470" xr:uid="{00000000-0005-0000-0000-000007000000}"/>
    <cellStyle name="Comma 11 5 4 4 2 2" xfId="29590" xr:uid="{00000000-0005-0000-0000-000007000000}"/>
    <cellStyle name="Comma 11 5 4 4 2 2 2" xfId="59830" xr:uid="{00000000-0005-0000-0000-000007000000}"/>
    <cellStyle name="Comma 11 5 4 4 2 3" xfId="44710" xr:uid="{00000000-0005-0000-0000-000007000000}"/>
    <cellStyle name="Comma 11 5 4 4 3" xfId="20518" xr:uid="{00000000-0005-0000-0000-000007000000}"/>
    <cellStyle name="Comma 11 5 4 4 3 2" xfId="50758" xr:uid="{00000000-0005-0000-0000-000007000000}"/>
    <cellStyle name="Comma 11 5 4 4 4" xfId="35638" xr:uid="{00000000-0005-0000-0000-000007000000}"/>
    <cellStyle name="Comma 11 5 4 5" xfId="6910" xr:uid="{00000000-0005-0000-0000-000007000000}"/>
    <cellStyle name="Comma 11 5 4 5 2" xfId="22030" xr:uid="{00000000-0005-0000-0000-000007000000}"/>
    <cellStyle name="Comma 11 5 4 5 2 2" xfId="52270" xr:uid="{00000000-0005-0000-0000-000007000000}"/>
    <cellStyle name="Comma 11 5 4 5 3" xfId="37150" xr:uid="{00000000-0005-0000-0000-000007000000}"/>
    <cellStyle name="Comma 11 5 4 6" xfId="8422" xr:uid="{00000000-0005-0000-0000-000007000000}"/>
    <cellStyle name="Comma 11 5 4 6 2" xfId="23542" xr:uid="{00000000-0005-0000-0000-000007000000}"/>
    <cellStyle name="Comma 11 5 4 6 2 2" xfId="53782" xr:uid="{00000000-0005-0000-0000-000007000000}"/>
    <cellStyle name="Comma 11 5 4 6 3" xfId="38662" xr:uid="{00000000-0005-0000-0000-000007000000}"/>
    <cellStyle name="Comma 11 5 4 7" xfId="9934" xr:uid="{00000000-0005-0000-0000-000007000000}"/>
    <cellStyle name="Comma 11 5 4 7 2" xfId="25054" xr:uid="{00000000-0005-0000-0000-000007000000}"/>
    <cellStyle name="Comma 11 5 4 7 2 2" xfId="55294" xr:uid="{00000000-0005-0000-0000-000007000000}"/>
    <cellStyle name="Comma 11 5 4 7 3" xfId="40174" xr:uid="{00000000-0005-0000-0000-000007000000}"/>
    <cellStyle name="Comma 11 5 4 8" xfId="15982" xr:uid="{00000000-0005-0000-0000-000007000000}"/>
    <cellStyle name="Comma 11 5 4 8 2" xfId="46222" xr:uid="{00000000-0005-0000-0000-000007000000}"/>
    <cellStyle name="Comma 11 5 4 9" xfId="31102" xr:uid="{00000000-0005-0000-0000-000007000000}"/>
    <cellStyle name="Comma 11 5 5" xfId="1618" xr:uid="{00000000-0005-0000-0000-000007000000}"/>
    <cellStyle name="Comma 11 5 5 2" xfId="10690" xr:uid="{00000000-0005-0000-0000-000007000000}"/>
    <cellStyle name="Comma 11 5 5 2 2" xfId="25810" xr:uid="{00000000-0005-0000-0000-000007000000}"/>
    <cellStyle name="Comma 11 5 5 2 2 2" xfId="56050" xr:uid="{00000000-0005-0000-0000-000007000000}"/>
    <cellStyle name="Comma 11 5 5 2 3" xfId="40930" xr:uid="{00000000-0005-0000-0000-000007000000}"/>
    <cellStyle name="Comma 11 5 5 3" xfId="16738" xr:uid="{00000000-0005-0000-0000-000007000000}"/>
    <cellStyle name="Comma 11 5 5 3 2" xfId="46978" xr:uid="{00000000-0005-0000-0000-000007000000}"/>
    <cellStyle name="Comma 11 5 5 4" xfId="31858" xr:uid="{00000000-0005-0000-0000-000007000000}"/>
    <cellStyle name="Comma 11 5 6" xfId="3130" xr:uid="{00000000-0005-0000-0000-000007000000}"/>
    <cellStyle name="Comma 11 5 6 2" xfId="12202" xr:uid="{00000000-0005-0000-0000-000007000000}"/>
    <cellStyle name="Comma 11 5 6 2 2" xfId="27322" xr:uid="{00000000-0005-0000-0000-000007000000}"/>
    <cellStyle name="Comma 11 5 6 2 2 2" xfId="57562" xr:uid="{00000000-0005-0000-0000-000007000000}"/>
    <cellStyle name="Comma 11 5 6 2 3" xfId="42442" xr:uid="{00000000-0005-0000-0000-000007000000}"/>
    <cellStyle name="Comma 11 5 6 3" xfId="18250" xr:uid="{00000000-0005-0000-0000-000007000000}"/>
    <cellStyle name="Comma 11 5 6 3 2" xfId="48490" xr:uid="{00000000-0005-0000-0000-000007000000}"/>
    <cellStyle name="Comma 11 5 6 4" xfId="33370" xr:uid="{00000000-0005-0000-0000-000007000000}"/>
    <cellStyle name="Comma 11 5 7" xfId="4642" xr:uid="{00000000-0005-0000-0000-000007000000}"/>
    <cellStyle name="Comma 11 5 7 2" xfId="13714" xr:uid="{00000000-0005-0000-0000-000007000000}"/>
    <cellStyle name="Comma 11 5 7 2 2" xfId="28834" xr:uid="{00000000-0005-0000-0000-000007000000}"/>
    <cellStyle name="Comma 11 5 7 2 2 2" xfId="59074" xr:uid="{00000000-0005-0000-0000-000007000000}"/>
    <cellStyle name="Comma 11 5 7 2 3" xfId="43954" xr:uid="{00000000-0005-0000-0000-000007000000}"/>
    <cellStyle name="Comma 11 5 7 3" xfId="19762" xr:uid="{00000000-0005-0000-0000-000007000000}"/>
    <cellStyle name="Comma 11 5 7 3 2" xfId="50002" xr:uid="{00000000-0005-0000-0000-000007000000}"/>
    <cellStyle name="Comma 11 5 7 4" xfId="34882" xr:uid="{00000000-0005-0000-0000-000007000000}"/>
    <cellStyle name="Comma 11 5 8" xfId="6154" xr:uid="{00000000-0005-0000-0000-000007000000}"/>
    <cellStyle name="Comma 11 5 8 2" xfId="21274" xr:uid="{00000000-0005-0000-0000-000007000000}"/>
    <cellStyle name="Comma 11 5 8 2 2" xfId="51514" xr:uid="{00000000-0005-0000-0000-000007000000}"/>
    <cellStyle name="Comma 11 5 8 3" xfId="36394" xr:uid="{00000000-0005-0000-0000-000007000000}"/>
    <cellStyle name="Comma 11 5 9" xfId="7666" xr:uid="{00000000-0005-0000-0000-000007000000}"/>
    <cellStyle name="Comma 11 5 9 2" xfId="22786" xr:uid="{00000000-0005-0000-0000-000007000000}"/>
    <cellStyle name="Comma 11 5 9 2 2" xfId="53026" xr:uid="{00000000-0005-0000-0000-000007000000}"/>
    <cellStyle name="Comma 11 5 9 3" xfId="37906" xr:uid="{00000000-0005-0000-0000-000007000000}"/>
    <cellStyle name="Comma 11 6" xfId="190" xr:uid="{00000000-0005-0000-0000-000007000000}"/>
    <cellStyle name="Comma 11 6 10" xfId="9262" xr:uid="{00000000-0005-0000-0000-000007000000}"/>
    <cellStyle name="Comma 11 6 10 2" xfId="24382" xr:uid="{00000000-0005-0000-0000-000007000000}"/>
    <cellStyle name="Comma 11 6 10 2 2" xfId="54622" xr:uid="{00000000-0005-0000-0000-000007000000}"/>
    <cellStyle name="Comma 11 6 10 3" xfId="39502" xr:uid="{00000000-0005-0000-0000-000007000000}"/>
    <cellStyle name="Comma 11 6 11" xfId="15310" xr:uid="{00000000-0005-0000-0000-000007000000}"/>
    <cellStyle name="Comma 11 6 11 2" xfId="45550" xr:uid="{00000000-0005-0000-0000-000007000000}"/>
    <cellStyle name="Comma 11 6 12" xfId="30430" xr:uid="{00000000-0005-0000-0000-000007000000}"/>
    <cellStyle name="Comma 11 6 2" xfId="442" xr:uid="{00000000-0005-0000-0000-000007000000}"/>
    <cellStyle name="Comma 11 6 2 10" xfId="30682" xr:uid="{00000000-0005-0000-0000-000007000000}"/>
    <cellStyle name="Comma 11 6 2 2" xfId="1198" xr:uid="{00000000-0005-0000-0000-000007000000}"/>
    <cellStyle name="Comma 11 6 2 2 2" xfId="2710" xr:uid="{00000000-0005-0000-0000-000007000000}"/>
    <cellStyle name="Comma 11 6 2 2 2 2" xfId="11782" xr:uid="{00000000-0005-0000-0000-000007000000}"/>
    <cellStyle name="Comma 11 6 2 2 2 2 2" xfId="26902" xr:uid="{00000000-0005-0000-0000-000007000000}"/>
    <cellStyle name="Comma 11 6 2 2 2 2 2 2" xfId="57142" xr:uid="{00000000-0005-0000-0000-000007000000}"/>
    <cellStyle name="Comma 11 6 2 2 2 2 3" xfId="42022" xr:uid="{00000000-0005-0000-0000-000007000000}"/>
    <cellStyle name="Comma 11 6 2 2 2 3" xfId="17830" xr:uid="{00000000-0005-0000-0000-000007000000}"/>
    <cellStyle name="Comma 11 6 2 2 2 3 2" xfId="48070" xr:uid="{00000000-0005-0000-0000-000007000000}"/>
    <cellStyle name="Comma 11 6 2 2 2 4" xfId="32950" xr:uid="{00000000-0005-0000-0000-000007000000}"/>
    <cellStyle name="Comma 11 6 2 2 3" xfId="4222" xr:uid="{00000000-0005-0000-0000-000007000000}"/>
    <cellStyle name="Comma 11 6 2 2 3 2" xfId="13294" xr:uid="{00000000-0005-0000-0000-000007000000}"/>
    <cellStyle name="Comma 11 6 2 2 3 2 2" xfId="28414" xr:uid="{00000000-0005-0000-0000-000007000000}"/>
    <cellStyle name="Comma 11 6 2 2 3 2 2 2" xfId="58654" xr:uid="{00000000-0005-0000-0000-000007000000}"/>
    <cellStyle name="Comma 11 6 2 2 3 2 3" xfId="43534" xr:uid="{00000000-0005-0000-0000-000007000000}"/>
    <cellStyle name="Comma 11 6 2 2 3 3" xfId="19342" xr:uid="{00000000-0005-0000-0000-000007000000}"/>
    <cellStyle name="Comma 11 6 2 2 3 3 2" xfId="49582" xr:uid="{00000000-0005-0000-0000-000007000000}"/>
    <cellStyle name="Comma 11 6 2 2 3 4" xfId="34462" xr:uid="{00000000-0005-0000-0000-000007000000}"/>
    <cellStyle name="Comma 11 6 2 2 4" xfId="5734" xr:uid="{00000000-0005-0000-0000-000007000000}"/>
    <cellStyle name="Comma 11 6 2 2 4 2" xfId="14806" xr:uid="{00000000-0005-0000-0000-000007000000}"/>
    <cellStyle name="Comma 11 6 2 2 4 2 2" xfId="29926" xr:uid="{00000000-0005-0000-0000-000007000000}"/>
    <cellStyle name="Comma 11 6 2 2 4 2 2 2" xfId="60166" xr:uid="{00000000-0005-0000-0000-000007000000}"/>
    <cellStyle name="Comma 11 6 2 2 4 2 3" xfId="45046" xr:uid="{00000000-0005-0000-0000-000007000000}"/>
    <cellStyle name="Comma 11 6 2 2 4 3" xfId="20854" xr:uid="{00000000-0005-0000-0000-000007000000}"/>
    <cellStyle name="Comma 11 6 2 2 4 3 2" xfId="51094" xr:uid="{00000000-0005-0000-0000-000007000000}"/>
    <cellStyle name="Comma 11 6 2 2 4 4" xfId="35974" xr:uid="{00000000-0005-0000-0000-000007000000}"/>
    <cellStyle name="Comma 11 6 2 2 5" xfId="7246" xr:uid="{00000000-0005-0000-0000-000007000000}"/>
    <cellStyle name="Comma 11 6 2 2 5 2" xfId="22366" xr:uid="{00000000-0005-0000-0000-000007000000}"/>
    <cellStyle name="Comma 11 6 2 2 5 2 2" xfId="52606" xr:uid="{00000000-0005-0000-0000-000007000000}"/>
    <cellStyle name="Comma 11 6 2 2 5 3" xfId="37486" xr:uid="{00000000-0005-0000-0000-000007000000}"/>
    <cellStyle name="Comma 11 6 2 2 6" xfId="8758" xr:uid="{00000000-0005-0000-0000-000007000000}"/>
    <cellStyle name="Comma 11 6 2 2 6 2" xfId="23878" xr:uid="{00000000-0005-0000-0000-000007000000}"/>
    <cellStyle name="Comma 11 6 2 2 6 2 2" xfId="54118" xr:uid="{00000000-0005-0000-0000-000007000000}"/>
    <cellStyle name="Comma 11 6 2 2 6 3" xfId="38998" xr:uid="{00000000-0005-0000-0000-000007000000}"/>
    <cellStyle name="Comma 11 6 2 2 7" xfId="10270" xr:uid="{00000000-0005-0000-0000-000007000000}"/>
    <cellStyle name="Comma 11 6 2 2 7 2" xfId="25390" xr:uid="{00000000-0005-0000-0000-000007000000}"/>
    <cellStyle name="Comma 11 6 2 2 7 2 2" xfId="55630" xr:uid="{00000000-0005-0000-0000-000007000000}"/>
    <cellStyle name="Comma 11 6 2 2 7 3" xfId="40510" xr:uid="{00000000-0005-0000-0000-000007000000}"/>
    <cellStyle name="Comma 11 6 2 2 8" xfId="16318" xr:uid="{00000000-0005-0000-0000-000007000000}"/>
    <cellStyle name="Comma 11 6 2 2 8 2" xfId="46558" xr:uid="{00000000-0005-0000-0000-000007000000}"/>
    <cellStyle name="Comma 11 6 2 2 9" xfId="31438" xr:uid="{00000000-0005-0000-0000-000007000000}"/>
    <cellStyle name="Comma 11 6 2 3" xfId="1954" xr:uid="{00000000-0005-0000-0000-000007000000}"/>
    <cellStyle name="Comma 11 6 2 3 2" xfId="11026" xr:uid="{00000000-0005-0000-0000-000007000000}"/>
    <cellStyle name="Comma 11 6 2 3 2 2" xfId="26146" xr:uid="{00000000-0005-0000-0000-000007000000}"/>
    <cellStyle name="Comma 11 6 2 3 2 2 2" xfId="56386" xr:uid="{00000000-0005-0000-0000-000007000000}"/>
    <cellStyle name="Comma 11 6 2 3 2 3" xfId="41266" xr:uid="{00000000-0005-0000-0000-000007000000}"/>
    <cellStyle name="Comma 11 6 2 3 3" xfId="17074" xr:uid="{00000000-0005-0000-0000-000007000000}"/>
    <cellStyle name="Comma 11 6 2 3 3 2" xfId="47314" xr:uid="{00000000-0005-0000-0000-000007000000}"/>
    <cellStyle name="Comma 11 6 2 3 4" xfId="32194" xr:uid="{00000000-0005-0000-0000-000007000000}"/>
    <cellStyle name="Comma 11 6 2 4" xfId="3466" xr:uid="{00000000-0005-0000-0000-000007000000}"/>
    <cellStyle name="Comma 11 6 2 4 2" xfId="12538" xr:uid="{00000000-0005-0000-0000-000007000000}"/>
    <cellStyle name="Comma 11 6 2 4 2 2" xfId="27658" xr:uid="{00000000-0005-0000-0000-000007000000}"/>
    <cellStyle name="Comma 11 6 2 4 2 2 2" xfId="57898" xr:uid="{00000000-0005-0000-0000-000007000000}"/>
    <cellStyle name="Comma 11 6 2 4 2 3" xfId="42778" xr:uid="{00000000-0005-0000-0000-000007000000}"/>
    <cellStyle name="Comma 11 6 2 4 3" xfId="18586" xr:uid="{00000000-0005-0000-0000-000007000000}"/>
    <cellStyle name="Comma 11 6 2 4 3 2" xfId="48826" xr:uid="{00000000-0005-0000-0000-000007000000}"/>
    <cellStyle name="Comma 11 6 2 4 4" xfId="33706" xr:uid="{00000000-0005-0000-0000-000007000000}"/>
    <cellStyle name="Comma 11 6 2 5" xfId="4978" xr:uid="{00000000-0005-0000-0000-000007000000}"/>
    <cellStyle name="Comma 11 6 2 5 2" xfId="14050" xr:uid="{00000000-0005-0000-0000-000007000000}"/>
    <cellStyle name="Comma 11 6 2 5 2 2" xfId="29170" xr:uid="{00000000-0005-0000-0000-000007000000}"/>
    <cellStyle name="Comma 11 6 2 5 2 2 2" xfId="59410" xr:uid="{00000000-0005-0000-0000-000007000000}"/>
    <cellStyle name="Comma 11 6 2 5 2 3" xfId="44290" xr:uid="{00000000-0005-0000-0000-000007000000}"/>
    <cellStyle name="Comma 11 6 2 5 3" xfId="20098" xr:uid="{00000000-0005-0000-0000-000007000000}"/>
    <cellStyle name="Comma 11 6 2 5 3 2" xfId="50338" xr:uid="{00000000-0005-0000-0000-000007000000}"/>
    <cellStyle name="Comma 11 6 2 5 4" xfId="35218" xr:uid="{00000000-0005-0000-0000-000007000000}"/>
    <cellStyle name="Comma 11 6 2 6" xfId="6490" xr:uid="{00000000-0005-0000-0000-000007000000}"/>
    <cellStyle name="Comma 11 6 2 6 2" xfId="21610" xr:uid="{00000000-0005-0000-0000-000007000000}"/>
    <cellStyle name="Comma 11 6 2 6 2 2" xfId="51850" xr:uid="{00000000-0005-0000-0000-000007000000}"/>
    <cellStyle name="Comma 11 6 2 6 3" xfId="36730" xr:uid="{00000000-0005-0000-0000-000007000000}"/>
    <cellStyle name="Comma 11 6 2 7" xfId="8002" xr:uid="{00000000-0005-0000-0000-000007000000}"/>
    <cellStyle name="Comma 11 6 2 7 2" xfId="23122" xr:uid="{00000000-0005-0000-0000-000007000000}"/>
    <cellStyle name="Comma 11 6 2 7 2 2" xfId="53362" xr:uid="{00000000-0005-0000-0000-000007000000}"/>
    <cellStyle name="Comma 11 6 2 7 3" xfId="38242" xr:uid="{00000000-0005-0000-0000-000007000000}"/>
    <cellStyle name="Comma 11 6 2 8" xfId="9514" xr:uid="{00000000-0005-0000-0000-000007000000}"/>
    <cellStyle name="Comma 11 6 2 8 2" xfId="24634" xr:uid="{00000000-0005-0000-0000-000007000000}"/>
    <cellStyle name="Comma 11 6 2 8 2 2" xfId="54874" xr:uid="{00000000-0005-0000-0000-000007000000}"/>
    <cellStyle name="Comma 11 6 2 8 3" xfId="39754" xr:uid="{00000000-0005-0000-0000-000007000000}"/>
    <cellStyle name="Comma 11 6 2 9" xfId="15562" xr:uid="{00000000-0005-0000-0000-000007000000}"/>
    <cellStyle name="Comma 11 6 2 9 2" xfId="45802" xr:uid="{00000000-0005-0000-0000-000007000000}"/>
    <cellStyle name="Comma 11 6 3" xfId="694" xr:uid="{00000000-0005-0000-0000-000024000000}"/>
    <cellStyle name="Comma 11 6 3 10" xfId="30934" xr:uid="{00000000-0005-0000-0000-000024000000}"/>
    <cellStyle name="Comma 11 6 3 2" xfId="1450" xr:uid="{00000000-0005-0000-0000-000024000000}"/>
    <cellStyle name="Comma 11 6 3 2 2" xfId="2962" xr:uid="{00000000-0005-0000-0000-000024000000}"/>
    <cellStyle name="Comma 11 6 3 2 2 2" xfId="12034" xr:uid="{00000000-0005-0000-0000-000024000000}"/>
    <cellStyle name="Comma 11 6 3 2 2 2 2" xfId="27154" xr:uid="{00000000-0005-0000-0000-000024000000}"/>
    <cellStyle name="Comma 11 6 3 2 2 2 2 2" xfId="57394" xr:uid="{00000000-0005-0000-0000-000024000000}"/>
    <cellStyle name="Comma 11 6 3 2 2 2 3" xfId="42274" xr:uid="{00000000-0005-0000-0000-000024000000}"/>
    <cellStyle name="Comma 11 6 3 2 2 3" xfId="18082" xr:uid="{00000000-0005-0000-0000-000024000000}"/>
    <cellStyle name="Comma 11 6 3 2 2 3 2" xfId="48322" xr:uid="{00000000-0005-0000-0000-000024000000}"/>
    <cellStyle name="Comma 11 6 3 2 2 4" xfId="33202" xr:uid="{00000000-0005-0000-0000-000024000000}"/>
    <cellStyle name="Comma 11 6 3 2 3" xfId="4474" xr:uid="{00000000-0005-0000-0000-000024000000}"/>
    <cellStyle name="Comma 11 6 3 2 3 2" xfId="13546" xr:uid="{00000000-0005-0000-0000-000024000000}"/>
    <cellStyle name="Comma 11 6 3 2 3 2 2" xfId="28666" xr:uid="{00000000-0005-0000-0000-000024000000}"/>
    <cellStyle name="Comma 11 6 3 2 3 2 2 2" xfId="58906" xr:uid="{00000000-0005-0000-0000-000024000000}"/>
    <cellStyle name="Comma 11 6 3 2 3 2 3" xfId="43786" xr:uid="{00000000-0005-0000-0000-000024000000}"/>
    <cellStyle name="Comma 11 6 3 2 3 3" xfId="19594" xr:uid="{00000000-0005-0000-0000-000024000000}"/>
    <cellStyle name="Comma 11 6 3 2 3 3 2" xfId="49834" xr:uid="{00000000-0005-0000-0000-000024000000}"/>
    <cellStyle name="Comma 11 6 3 2 3 4" xfId="34714" xr:uid="{00000000-0005-0000-0000-000024000000}"/>
    <cellStyle name="Comma 11 6 3 2 4" xfId="5986" xr:uid="{00000000-0005-0000-0000-000024000000}"/>
    <cellStyle name="Comma 11 6 3 2 4 2" xfId="15058" xr:uid="{00000000-0005-0000-0000-000024000000}"/>
    <cellStyle name="Comma 11 6 3 2 4 2 2" xfId="30178" xr:uid="{00000000-0005-0000-0000-000024000000}"/>
    <cellStyle name="Comma 11 6 3 2 4 2 2 2" xfId="60418" xr:uid="{00000000-0005-0000-0000-000024000000}"/>
    <cellStyle name="Comma 11 6 3 2 4 2 3" xfId="45298" xr:uid="{00000000-0005-0000-0000-000024000000}"/>
    <cellStyle name="Comma 11 6 3 2 4 3" xfId="21106" xr:uid="{00000000-0005-0000-0000-000024000000}"/>
    <cellStyle name="Comma 11 6 3 2 4 3 2" xfId="51346" xr:uid="{00000000-0005-0000-0000-000024000000}"/>
    <cellStyle name="Comma 11 6 3 2 4 4" xfId="36226" xr:uid="{00000000-0005-0000-0000-000024000000}"/>
    <cellStyle name="Comma 11 6 3 2 5" xfId="7498" xr:uid="{00000000-0005-0000-0000-000024000000}"/>
    <cellStyle name="Comma 11 6 3 2 5 2" xfId="22618" xr:uid="{00000000-0005-0000-0000-000024000000}"/>
    <cellStyle name="Comma 11 6 3 2 5 2 2" xfId="52858" xr:uid="{00000000-0005-0000-0000-000024000000}"/>
    <cellStyle name="Comma 11 6 3 2 5 3" xfId="37738" xr:uid="{00000000-0005-0000-0000-000024000000}"/>
    <cellStyle name="Comma 11 6 3 2 6" xfId="9010" xr:uid="{00000000-0005-0000-0000-000024000000}"/>
    <cellStyle name="Comma 11 6 3 2 6 2" xfId="24130" xr:uid="{00000000-0005-0000-0000-000024000000}"/>
    <cellStyle name="Comma 11 6 3 2 6 2 2" xfId="54370" xr:uid="{00000000-0005-0000-0000-000024000000}"/>
    <cellStyle name="Comma 11 6 3 2 6 3" xfId="39250" xr:uid="{00000000-0005-0000-0000-000024000000}"/>
    <cellStyle name="Comma 11 6 3 2 7" xfId="10522" xr:uid="{00000000-0005-0000-0000-000024000000}"/>
    <cellStyle name="Comma 11 6 3 2 7 2" xfId="25642" xr:uid="{00000000-0005-0000-0000-000024000000}"/>
    <cellStyle name="Comma 11 6 3 2 7 2 2" xfId="55882" xr:uid="{00000000-0005-0000-0000-000024000000}"/>
    <cellStyle name="Comma 11 6 3 2 7 3" xfId="40762" xr:uid="{00000000-0005-0000-0000-000024000000}"/>
    <cellStyle name="Comma 11 6 3 2 8" xfId="16570" xr:uid="{00000000-0005-0000-0000-000024000000}"/>
    <cellStyle name="Comma 11 6 3 2 8 2" xfId="46810" xr:uid="{00000000-0005-0000-0000-000024000000}"/>
    <cellStyle name="Comma 11 6 3 2 9" xfId="31690" xr:uid="{00000000-0005-0000-0000-000024000000}"/>
    <cellStyle name="Comma 11 6 3 3" xfId="2206" xr:uid="{00000000-0005-0000-0000-000024000000}"/>
    <cellStyle name="Comma 11 6 3 3 2" xfId="11278" xr:uid="{00000000-0005-0000-0000-000024000000}"/>
    <cellStyle name="Comma 11 6 3 3 2 2" xfId="26398" xr:uid="{00000000-0005-0000-0000-000024000000}"/>
    <cellStyle name="Comma 11 6 3 3 2 2 2" xfId="56638" xr:uid="{00000000-0005-0000-0000-000024000000}"/>
    <cellStyle name="Comma 11 6 3 3 2 3" xfId="41518" xr:uid="{00000000-0005-0000-0000-000024000000}"/>
    <cellStyle name="Comma 11 6 3 3 3" xfId="17326" xr:uid="{00000000-0005-0000-0000-000024000000}"/>
    <cellStyle name="Comma 11 6 3 3 3 2" xfId="47566" xr:uid="{00000000-0005-0000-0000-000024000000}"/>
    <cellStyle name="Comma 11 6 3 3 4" xfId="32446" xr:uid="{00000000-0005-0000-0000-000024000000}"/>
    <cellStyle name="Comma 11 6 3 4" xfId="3718" xr:uid="{00000000-0005-0000-0000-000024000000}"/>
    <cellStyle name="Comma 11 6 3 4 2" xfId="12790" xr:uid="{00000000-0005-0000-0000-000024000000}"/>
    <cellStyle name="Comma 11 6 3 4 2 2" xfId="27910" xr:uid="{00000000-0005-0000-0000-000024000000}"/>
    <cellStyle name="Comma 11 6 3 4 2 2 2" xfId="58150" xr:uid="{00000000-0005-0000-0000-000024000000}"/>
    <cellStyle name="Comma 11 6 3 4 2 3" xfId="43030" xr:uid="{00000000-0005-0000-0000-000024000000}"/>
    <cellStyle name="Comma 11 6 3 4 3" xfId="18838" xr:uid="{00000000-0005-0000-0000-000024000000}"/>
    <cellStyle name="Comma 11 6 3 4 3 2" xfId="49078" xr:uid="{00000000-0005-0000-0000-000024000000}"/>
    <cellStyle name="Comma 11 6 3 4 4" xfId="33958" xr:uid="{00000000-0005-0000-0000-000024000000}"/>
    <cellStyle name="Comma 11 6 3 5" xfId="5230" xr:uid="{00000000-0005-0000-0000-000024000000}"/>
    <cellStyle name="Comma 11 6 3 5 2" xfId="14302" xr:uid="{00000000-0005-0000-0000-000024000000}"/>
    <cellStyle name="Comma 11 6 3 5 2 2" xfId="29422" xr:uid="{00000000-0005-0000-0000-000024000000}"/>
    <cellStyle name="Comma 11 6 3 5 2 2 2" xfId="59662" xr:uid="{00000000-0005-0000-0000-000024000000}"/>
    <cellStyle name="Comma 11 6 3 5 2 3" xfId="44542" xr:uid="{00000000-0005-0000-0000-000024000000}"/>
    <cellStyle name="Comma 11 6 3 5 3" xfId="20350" xr:uid="{00000000-0005-0000-0000-000024000000}"/>
    <cellStyle name="Comma 11 6 3 5 3 2" xfId="50590" xr:uid="{00000000-0005-0000-0000-000024000000}"/>
    <cellStyle name="Comma 11 6 3 5 4" xfId="35470" xr:uid="{00000000-0005-0000-0000-000024000000}"/>
    <cellStyle name="Comma 11 6 3 6" xfId="6742" xr:uid="{00000000-0005-0000-0000-000024000000}"/>
    <cellStyle name="Comma 11 6 3 6 2" xfId="21862" xr:uid="{00000000-0005-0000-0000-000024000000}"/>
    <cellStyle name="Comma 11 6 3 6 2 2" xfId="52102" xr:uid="{00000000-0005-0000-0000-000024000000}"/>
    <cellStyle name="Comma 11 6 3 6 3" xfId="36982" xr:uid="{00000000-0005-0000-0000-000024000000}"/>
    <cellStyle name="Comma 11 6 3 7" xfId="8254" xr:uid="{00000000-0005-0000-0000-000024000000}"/>
    <cellStyle name="Comma 11 6 3 7 2" xfId="23374" xr:uid="{00000000-0005-0000-0000-000024000000}"/>
    <cellStyle name="Comma 11 6 3 7 2 2" xfId="53614" xr:uid="{00000000-0005-0000-0000-000024000000}"/>
    <cellStyle name="Comma 11 6 3 7 3" xfId="38494" xr:uid="{00000000-0005-0000-0000-000024000000}"/>
    <cellStyle name="Comma 11 6 3 8" xfId="9766" xr:uid="{00000000-0005-0000-0000-000024000000}"/>
    <cellStyle name="Comma 11 6 3 8 2" xfId="24886" xr:uid="{00000000-0005-0000-0000-000024000000}"/>
    <cellStyle name="Comma 11 6 3 8 2 2" xfId="55126" xr:uid="{00000000-0005-0000-0000-000024000000}"/>
    <cellStyle name="Comma 11 6 3 8 3" xfId="40006" xr:uid="{00000000-0005-0000-0000-000024000000}"/>
    <cellStyle name="Comma 11 6 3 9" xfId="15814" xr:uid="{00000000-0005-0000-0000-000024000000}"/>
    <cellStyle name="Comma 11 6 3 9 2" xfId="46054" xr:uid="{00000000-0005-0000-0000-000024000000}"/>
    <cellStyle name="Comma 11 6 4" xfId="946" xr:uid="{00000000-0005-0000-0000-000007000000}"/>
    <cellStyle name="Comma 11 6 4 2" xfId="2458" xr:uid="{00000000-0005-0000-0000-000007000000}"/>
    <cellStyle name="Comma 11 6 4 2 2" xfId="11530" xr:uid="{00000000-0005-0000-0000-000007000000}"/>
    <cellStyle name="Comma 11 6 4 2 2 2" xfId="26650" xr:uid="{00000000-0005-0000-0000-000007000000}"/>
    <cellStyle name="Comma 11 6 4 2 2 2 2" xfId="56890" xr:uid="{00000000-0005-0000-0000-000007000000}"/>
    <cellStyle name="Comma 11 6 4 2 2 3" xfId="41770" xr:uid="{00000000-0005-0000-0000-000007000000}"/>
    <cellStyle name="Comma 11 6 4 2 3" xfId="17578" xr:uid="{00000000-0005-0000-0000-000007000000}"/>
    <cellStyle name="Comma 11 6 4 2 3 2" xfId="47818" xr:uid="{00000000-0005-0000-0000-000007000000}"/>
    <cellStyle name="Comma 11 6 4 2 4" xfId="32698" xr:uid="{00000000-0005-0000-0000-000007000000}"/>
    <cellStyle name="Comma 11 6 4 3" xfId="3970" xr:uid="{00000000-0005-0000-0000-000007000000}"/>
    <cellStyle name="Comma 11 6 4 3 2" xfId="13042" xr:uid="{00000000-0005-0000-0000-000007000000}"/>
    <cellStyle name="Comma 11 6 4 3 2 2" xfId="28162" xr:uid="{00000000-0005-0000-0000-000007000000}"/>
    <cellStyle name="Comma 11 6 4 3 2 2 2" xfId="58402" xr:uid="{00000000-0005-0000-0000-000007000000}"/>
    <cellStyle name="Comma 11 6 4 3 2 3" xfId="43282" xr:uid="{00000000-0005-0000-0000-000007000000}"/>
    <cellStyle name="Comma 11 6 4 3 3" xfId="19090" xr:uid="{00000000-0005-0000-0000-000007000000}"/>
    <cellStyle name="Comma 11 6 4 3 3 2" xfId="49330" xr:uid="{00000000-0005-0000-0000-000007000000}"/>
    <cellStyle name="Comma 11 6 4 3 4" xfId="34210" xr:uid="{00000000-0005-0000-0000-000007000000}"/>
    <cellStyle name="Comma 11 6 4 4" xfId="5482" xr:uid="{00000000-0005-0000-0000-000007000000}"/>
    <cellStyle name="Comma 11 6 4 4 2" xfId="14554" xr:uid="{00000000-0005-0000-0000-000007000000}"/>
    <cellStyle name="Comma 11 6 4 4 2 2" xfId="29674" xr:uid="{00000000-0005-0000-0000-000007000000}"/>
    <cellStyle name="Comma 11 6 4 4 2 2 2" xfId="59914" xr:uid="{00000000-0005-0000-0000-000007000000}"/>
    <cellStyle name="Comma 11 6 4 4 2 3" xfId="44794" xr:uid="{00000000-0005-0000-0000-000007000000}"/>
    <cellStyle name="Comma 11 6 4 4 3" xfId="20602" xr:uid="{00000000-0005-0000-0000-000007000000}"/>
    <cellStyle name="Comma 11 6 4 4 3 2" xfId="50842" xr:uid="{00000000-0005-0000-0000-000007000000}"/>
    <cellStyle name="Comma 11 6 4 4 4" xfId="35722" xr:uid="{00000000-0005-0000-0000-000007000000}"/>
    <cellStyle name="Comma 11 6 4 5" xfId="6994" xr:uid="{00000000-0005-0000-0000-000007000000}"/>
    <cellStyle name="Comma 11 6 4 5 2" xfId="22114" xr:uid="{00000000-0005-0000-0000-000007000000}"/>
    <cellStyle name="Comma 11 6 4 5 2 2" xfId="52354" xr:uid="{00000000-0005-0000-0000-000007000000}"/>
    <cellStyle name="Comma 11 6 4 5 3" xfId="37234" xr:uid="{00000000-0005-0000-0000-000007000000}"/>
    <cellStyle name="Comma 11 6 4 6" xfId="8506" xr:uid="{00000000-0005-0000-0000-000007000000}"/>
    <cellStyle name="Comma 11 6 4 6 2" xfId="23626" xr:uid="{00000000-0005-0000-0000-000007000000}"/>
    <cellStyle name="Comma 11 6 4 6 2 2" xfId="53866" xr:uid="{00000000-0005-0000-0000-000007000000}"/>
    <cellStyle name="Comma 11 6 4 6 3" xfId="38746" xr:uid="{00000000-0005-0000-0000-000007000000}"/>
    <cellStyle name="Comma 11 6 4 7" xfId="10018" xr:uid="{00000000-0005-0000-0000-000007000000}"/>
    <cellStyle name="Comma 11 6 4 7 2" xfId="25138" xr:uid="{00000000-0005-0000-0000-000007000000}"/>
    <cellStyle name="Comma 11 6 4 7 2 2" xfId="55378" xr:uid="{00000000-0005-0000-0000-000007000000}"/>
    <cellStyle name="Comma 11 6 4 7 3" xfId="40258" xr:uid="{00000000-0005-0000-0000-000007000000}"/>
    <cellStyle name="Comma 11 6 4 8" xfId="16066" xr:uid="{00000000-0005-0000-0000-000007000000}"/>
    <cellStyle name="Comma 11 6 4 8 2" xfId="46306" xr:uid="{00000000-0005-0000-0000-000007000000}"/>
    <cellStyle name="Comma 11 6 4 9" xfId="31186" xr:uid="{00000000-0005-0000-0000-000007000000}"/>
    <cellStyle name="Comma 11 6 5" xfId="1702" xr:uid="{00000000-0005-0000-0000-000007000000}"/>
    <cellStyle name="Comma 11 6 5 2" xfId="10774" xr:uid="{00000000-0005-0000-0000-000007000000}"/>
    <cellStyle name="Comma 11 6 5 2 2" xfId="25894" xr:uid="{00000000-0005-0000-0000-000007000000}"/>
    <cellStyle name="Comma 11 6 5 2 2 2" xfId="56134" xr:uid="{00000000-0005-0000-0000-000007000000}"/>
    <cellStyle name="Comma 11 6 5 2 3" xfId="41014" xr:uid="{00000000-0005-0000-0000-000007000000}"/>
    <cellStyle name="Comma 11 6 5 3" xfId="16822" xr:uid="{00000000-0005-0000-0000-000007000000}"/>
    <cellStyle name="Comma 11 6 5 3 2" xfId="47062" xr:uid="{00000000-0005-0000-0000-000007000000}"/>
    <cellStyle name="Comma 11 6 5 4" xfId="31942" xr:uid="{00000000-0005-0000-0000-000007000000}"/>
    <cellStyle name="Comma 11 6 6" xfId="3214" xr:uid="{00000000-0005-0000-0000-000007000000}"/>
    <cellStyle name="Comma 11 6 6 2" xfId="12286" xr:uid="{00000000-0005-0000-0000-000007000000}"/>
    <cellStyle name="Comma 11 6 6 2 2" xfId="27406" xr:uid="{00000000-0005-0000-0000-000007000000}"/>
    <cellStyle name="Comma 11 6 6 2 2 2" xfId="57646" xr:uid="{00000000-0005-0000-0000-000007000000}"/>
    <cellStyle name="Comma 11 6 6 2 3" xfId="42526" xr:uid="{00000000-0005-0000-0000-000007000000}"/>
    <cellStyle name="Comma 11 6 6 3" xfId="18334" xr:uid="{00000000-0005-0000-0000-000007000000}"/>
    <cellStyle name="Comma 11 6 6 3 2" xfId="48574" xr:uid="{00000000-0005-0000-0000-000007000000}"/>
    <cellStyle name="Comma 11 6 6 4" xfId="33454" xr:uid="{00000000-0005-0000-0000-000007000000}"/>
    <cellStyle name="Comma 11 6 7" xfId="4726" xr:uid="{00000000-0005-0000-0000-000007000000}"/>
    <cellStyle name="Comma 11 6 7 2" xfId="13798" xr:uid="{00000000-0005-0000-0000-000007000000}"/>
    <cellStyle name="Comma 11 6 7 2 2" xfId="28918" xr:uid="{00000000-0005-0000-0000-000007000000}"/>
    <cellStyle name="Comma 11 6 7 2 2 2" xfId="59158" xr:uid="{00000000-0005-0000-0000-000007000000}"/>
    <cellStyle name="Comma 11 6 7 2 3" xfId="44038" xr:uid="{00000000-0005-0000-0000-000007000000}"/>
    <cellStyle name="Comma 11 6 7 3" xfId="19846" xr:uid="{00000000-0005-0000-0000-000007000000}"/>
    <cellStyle name="Comma 11 6 7 3 2" xfId="50086" xr:uid="{00000000-0005-0000-0000-000007000000}"/>
    <cellStyle name="Comma 11 6 7 4" xfId="34966" xr:uid="{00000000-0005-0000-0000-000007000000}"/>
    <cellStyle name="Comma 11 6 8" xfId="6238" xr:uid="{00000000-0005-0000-0000-000007000000}"/>
    <cellStyle name="Comma 11 6 8 2" xfId="21358" xr:uid="{00000000-0005-0000-0000-000007000000}"/>
    <cellStyle name="Comma 11 6 8 2 2" xfId="51598" xr:uid="{00000000-0005-0000-0000-000007000000}"/>
    <cellStyle name="Comma 11 6 8 3" xfId="36478" xr:uid="{00000000-0005-0000-0000-000007000000}"/>
    <cellStyle name="Comma 11 6 9" xfId="7750" xr:uid="{00000000-0005-0000-0000-000007000000}"/>
    <cellStyle name="Comma 11 6 9 2" xfId="22870" xr:uid="{00000000-0005-0000-0000-000007000000}"/>
    <cellStyle name="Comma 11 6 9 2 2" xfId="53110" xr:uid="{00000000-0005-0000-0000-000007000000}"/>
    <cellStyle name="Comma 11 6 9 3" xfId="37990" xr:uid="{00000000-0005-0000-0000-000007000000}"/>
    <cellStyle name="Comma 11 7" xfId="274" xr:uid="{00000000-0005-0000-0000-00003C000000}"/>
    <cellStyle name="Comma 11 7 10" xfId="30514" xr:uid="{00000000-0005-0000-0000-00003C000000}"/>
    <cellStyle name="Comma 11 7 2" xfId="1030" xr:uid="{00000000-0005-0000-0000-00003C000000}"/>
    <cellStyle name="Comma 11 7 2 2" xfId="2542" xr:uid="{00000000-0005-0000-0000-00003C000000}"/>
    <cellStyle name="Comma 11 7 2 2 2" xfId="11614" xr:uid="{00000000-0005-0000-0000-00003C000000}"/>
    <cellStyle name="Comma 11 7 2 2 2 2" xfId="26734" xr:uid="{00000000-0005-0000-0000-00003C000000}"/>
    <cellStyle name="Comma 11 7 2 2 2 2 2" xfId="56974" xr:uid="{00000000-0005-0000-0000-00003C000000}"/>
    <cellStyle name="Comma 11 7 2 2 2 3" xfId="41854" xr:uid="{00000000-0005-0000-0000-00003C000000}"/>
    <cellStyle name="Comma 11 7 2 2 3" xfId="17662" xr:uid="{00000000-0005-0000-0000-00003C000000}"/>
    <cellStyle name="Comma 11 7 2 2 3 2" xfId="47902" xr:uid="{00000000-0005-0000-0000-00003C000000}"/>
    <cellStyle name="Comma 11 7 2 2 4" xfId="32782" xr:uid="{00000000-0005-0000-0000-00003C000000}"/>
    <cellStyle name="Comma 11 7 2 3" xfId="4054" xr:uid="{00000000-0005-0000-0000-00003C000000}"/>
    <cellStyle name="Comma 11 7 2 3 2" xfId="13126" xr:uid="{00000000-0005-0000-0000-00003C000000}"/>
    <cellStyle name="Comma 11 7 2 3 2 2" xfId="28246" xr:uid="{00000000-0005-0000-0000-00003C000000}"/>
    <cellStyle name="Comma 11 7 2 3 2 2 2" xfId="58486" xr:uid="{00000000-0005-0000-0000-00003C000000}"/>
    <cellStyle name="Comma 11 7 2 3 2 3" xfId="43366" xr:uid="{00000000-0005-0000-0000-00003C000000}"/>
    <cellStyle name="Comma 11 7 2 3 3" xfId="19174" xr:uid="{00000000-0005-0000-0000-00003C000000}"/>
    <cellStyle name="Comma 11 7 2 3 3 2" xfId="49414" xr:uid="{00000000-0005-0000-0000-00003C000000}"/>
    <cellStyle name="Comma 11 7 2 3 4" xfId="34294" xr:uid="{00000000-0005-0000-0000-00003C000000}"/>
    <cellStyle name="Comma 11 7 2 4" xfId="5566" xr:uid="{00000000-0005-0000-0000-00003C000000}"/>
    <cellStyle name="Comma 11 7 2 4 2" xfId="14638" xr:uid="{00000000-0005-0000-0000-00003C000000}"/>
    <cellStyle name="Comma 11 7 2 4 2 2" xfId="29758" xr:uid="{00000000-0005-0000-0000-00003C000000}"/>
    <cellStyle name="Comma 11 7 2 4 2 2 2" xfId="59998" xr:uid="{00000000-0005-0000-0000-00003C000000}"/>
    <cellStyle name="Comma 11 7 2 4 2 3" xfId="44878" xr:uid="{00000000-0005-0000-0000-00003C000000}"/>
    <cellStyle name="Comma 11 7 2 4 3" xfId="20686" xr:uid="{00000000-0005-0000-0000-00003C000000}"/>
    <cellStyle name="Comma 11 7 2 4 3 2" xfId="50926" xr:uid="{00000000-0005-0000-0000-00003C000000}"/>
    <cellStyle name="Comma 11 7 2 4 4" xfId="35806" xr:uid="{00000000-0005-0000-0000-00003C000000}"/>
    <cellStyle name="Comma 11 7 2 5" xfId="7078" xr:uid="{00000000-0005-0000-0000-00003C000000}"/>
    <cellStyle name="Comma 11 7 2 5 2" xfId="22198" xr:uid="{00000000-0005-0000-0000-00003C000000}"/>
    <cellStyle name="Comma 11 7 2 5 2 2" xfId="52438" xr:uid="{00000000-0005-0000-0000-00003C000000}"/>
    <cellStyle name="Comma 11 7 2 5 3" xfId="37318" xr:uid="{00000000-0005-0000-0000-00003C000000}"/>
    <cellStyle name="Comma 11 7 2 6" xfId="8590" xr:uid="{00000000-0005-0000-0000-00003C000000}"/>
    <cellStyle name="Comma 11 7 2 6 2" xfId="23710" xr:uid="{00000000-0005-0000-0000-00003C000000}"/>
    <cellStyle name="Comma 11 7 2 6 2 2" xfId="53950" xr:uid="{00000000-0005-0000-0000-00003C000000}"/>
    <cellStyle name="Comma 11 7 2 6 3" xfId="38830" xr:uid="{00000000-0005-0000-0000-00003C000000}"/>
    <cellStyle name="Comma 11 7 2 7" xfId="10102" xr:uid="{00000000-0005-0000-0000-00003C000000}"/>
    <cellStyle name="Comma 11 7 2 7 2" xfId="25222" xr:uid="{00000000-0005-0000-0000-00003C000000}"/>
    <cellStyle name="Comma 11 7 2 7 2 2" xfId="55462" xr:uid="{00000000-0005-0000-0000-00003C000000}"/>
    <cellStyle name="Comma 11 7 2 7 3" xfId="40342" xr:uid="{00000000-0005-0000-0000-00003C000000}"/>
    <cellStyle name="Comma 11 7 2 8" xfId="16150" xr:uid="{00000000-0005-0000-0000-00003C000000}"/>
    <cellStyle name="Comma 11 7 2 8 2" xfId="46390" xr:uid="{00000000-0005-0000-0000-00003C000000}"/>
    <cellStyle name="Comma 11 7 2 9" xfId="31270" xr:uid="{00000000-0005-0000-0000-00003C000000}"/>
    <cellStyle name="Comma 11 7 3" xfId="1786" xr:uid="{00000000-0005-0000-0000-00003C000000}"/>
    <cellStyle name="Comma 11 7 3 2" xfId="10858" xr:uid="{00000000-0005-0000-0000-00003C000000}"/>
    <cellStyle name="Comma 11 7 3 2 2" xfId="25978" xr:uid="{00000000-0005-0000-0000-00003C000000}"/>
    <cellStyle name="Comma 11 7 3 2 2 2" xfId="56218" xr:uid="{00000000-0005-0000-0000-00003C000000}"/>
    <cellStyle name="Comma 11 7 3 2 3" xfId="41098" xr:uid="{00000000-0005-0000-0000-00003C000000}"/>
    <cellStyle name="Comma 11 7 3 3" xfId="16906" xr:uid="{00000000-0005-0000-0000-00003C000000}"/>
    <cellStyle name="Comma 11 7 3 3 2" xfId="47146" xr:uid="{00000000-0005-0000-0000-00003C000000}"/>
    <cellStyle name="Comma 11 7 3 4" xfId="32026" xr:uid="{00000000-0005-0000-0000-00003C000000}"/>
    <cellStyle name="Comma 11 7 4" xfId="3298" xr:uid="{00000000-0005-0000-0000-00003C000000}"/>
    <cellStyle name="Comma 11 7 4 2" xfId="12370" xr:uid="{00000000-0005-0000-0000-00003C000000}"/>
    <cellStyle name="Comma 11 7 4 2 2" xfId="27490" xr:uid="{00000000-0005-0000-0000-00003C000000}"/>
    <cellStyle name="Comma 11 7 4 2 2 2" xfId="57730" xr:uid="{00000000-0005-0000-0000-00003C000000}"/>
    <cellStyle name="Comma 11 7 4 2 3" xfId="42610" xr:uid="{00000000-0005-0000-0000-00003C000000}"/>
    <cellStyle name="Comma 11 7 4 3" xfId="18418" xr:uid="{00000000-0005-0000-0000-00003C000000}"/>
    <cellStyle name="Comma 11 7 4 3 2" xfId="48658" xr:uid="{00000000-0005-0000-0000-00003C000000}"/>
    <cellStyle name="Comma 11 7 4 4" xfId="33538" xr:uid="{00000000-0005-0000-0000-00003C000000}"/>
    <cellStyle name="Comma 11 7 5" xfId="4810" xr:uid="{00000000-0005-0000-0000-00003C000000}"/>
    <cellStyle name="Comma 11 7 5 2" xfId="13882" xr:uid="{00000000-0005-0000-0000-00003C000000}"/>
    <cellStyle name="Comma 11 7 5 2 2" xfId="29002" xr:uid="{00000000-0005-0000-0000-00003C000000}"/>
    <cellStyle name="Comma 11 7 5 2 2 2" xfId="59242" xr:uid="{00000000-0005-0000-0000-00003C000000}"/>
    <cellStyle name="Comma 11 7 5 2 3" xfId="44122" xr:uid="{00000000-0005-0000-0000-00003C000000}"/>
    <cellStyle name="Comma 11 7 5 3" xfId="19930" xr:uid="{00000000-0005-0000-0000-00003C000000}"/>
    <cellStyle name="Comma 11 7 5 3 2" xfId="50170" xr:uid="{00000000-0005-0000-0000-00003C000000}"/>
    <cellStyle name="Comma 11 7 5 4" xfId="35050" xr:uid="{00000000-0005-0000-0000-00003C000000}"/>
    <cellStyle name="Comma 11 7 6" xfId="6322" xr:uid="{00000000-0005-0000-0000-00003C000000}"/>
    <cellStyle name="Comma 11 7 6 2" xfId="21442" xr:uid="{00000000-0005-0000-0000-00003C000000}"/>
    <cellStyle name="Comma 11 7 6 2 2" xfId="51682" xr:uid="{00000000-0005-0000-0000-00003C000000}"/>
    <cellStyle name="Comma 11 7 6 3" xfId="36562" xr:uid="{00000000-0005-0000-0000-00003C000000}"/>
    <cellStyle name="Comma 11 7 7" xfId="7834" xr:uid="{00000000-0005-0000-0000-00003C000000}"/>
    <cellStyle name="Comma 11 7 7 2" xfId="22954" xr:uid="{00000000-0005-0000-0000-00003C000000}"/>
    <cellStyle name="Comma 11 7 7 2 2" xfId="53194" xr:uid="{00000000-0005-0000-0000-00003C000000}"/>
    <cellStyle name="Comma 11 7 7 3" xfId="38074" xr:uid="{00000000-0005-0000-0000-00003C000000}"/>
    <cellStyle name="Comma 11 7 8" xfId="9346" xr:uid="{00000000-0005-0000-0000-00003C000000}"/>
    <cellStyle name="Comma 11 7 8 2" xfId="24466" xr:uid="{00000000-0005-0000-0000-00003C000000}"/>
    <cellStyle name="Comma 11 7 8 2 2" xfId="54706" xr:uid="{00000000-0005-0000-0000-00003C000000}"/>
    <cellStyle name="Comma 11 7 8 3" xfId="39586" xr:uid="{00000000-0005-0000-0000-00003C000000}"/>
    <cellStyle name="Comma 11 7 9" xfId="15394" xr:uid="{00000000-0005-0000-0000-00003C000000}"/>
    <cellStyle name="Comma 11 7 9 2" xfId="45634" xr:uid="{00000000-0005-0000-0000-00003C000000}"/>
    <cellStyle name="Comma 11 8" xfId="526" xr:uid="{00000000-0005-0000-0000-000013000000}"/>
    <cellStyle name="Comma 11 8 10" xfId="30766" xr:uid="{00000000-0005-0000-0000-000013000000}"/>
    <cellStyle name="Comma 11 8 2" xfId="1282" xr:uid="{00000000-0005-0000-0000-000013000000}"/>
    <cellStyle name="Comma 11 8 2 2" xfId="2794" xr:uid="{00000000-0005-0000-0000-000013000000}"/>
    <cellStyle name="Comma 11 8 2 2 2" xfId="11866" xr:uid="{00000000-0005-0000-0000-000013000000}"/>
    <cellStyle name="Comma 11 8 2 2 2 2" xfId="26986" xr:uid="{00000000-0005-0000-0000-000013000000}"/>
    <cellStyle name="Comma 11 8 2 2 2 2 2" xfId="57226" xr:uid="{00000000-0005-0000-0000-000013000000}"/>
    <cellStyle name="Comma 11 8 2 2 2 3" xfId="42106" xr:uid="{00000000-0005-0000-0000-000013000000}"/>
    <cellStyle name="Comma 11 8 2 2 3" xfId="17914" xr:uid="{00000000-0005-0000-0000-000013000000}"/>
    <cellStyle name="Comma 11 8 2 2 3 2" xfId="48154" xr:uid="{00000000-0005-0000-0000-000013000000}"/>
    <cellStyle name="Comma 11 8 2 2 4" xfId="33034" xr:uid="{00000000-0005-0000-0000-000013000000}"/>
    <cellStyle name="Comma 11 8 2 3" xfId="4306" xr:uid="{00000000-0005-0000-0000-000013000000}"/>
    <cellStyle name="Comma 11 8 2 3 2" xfId="13378" xr:uid="{00000000-0005-0000-0000-000013000000}"/>
    <cellStyle name="Comma 11 8 2 3 2 2" xfId="28498" xr:uid="{00000000-0005-0000-0000-000013000000}"/>
    <cellStyle name="Comma 11 8 2 3 2 2 2" xfId="58738" xr:uid="{00000000-0005-0000-0000-000013000000}"/>
    <cellStyle name="Comma 11 8 2 3 2 3" xfId="43618" xr:uid="{00000000-0005-0000-0000-000013000000}"/>
    <cellStyle name="Comma 11 8 2 3 3" xfId="19426" xr:uid="{00000000-0005-0000-0000-000013000000}"/>
    <cellStyle name="Comma 11 8 2 3 3 2" xfId="49666" xr:uid="{00000000-0005-0000-0000-000013000000}"/>
    <cellStyle name="Comma 11 8 2 3 4" xfId="34546" xr:uid="{00000000-0005-0000-0000-000013000000}"/>
    <cellStyle name="Comma 11 8 2 4" xfId="5818" xr:uid="{00000000-0005-0000-0000-000013000000}"/>
    <cellStyle name="Comma 11 8 2 4 2" xfId="14890" xr:uid="{00000000-0005-0000-0000-000013000000}"/>
    <cellStyle name="Comma 11 8 2 4 2 2" xfId="30010" xr:uid="{00000000-0005-0000-0000-000013000000}"/>
    <cellStyle name="Comma 11 8 2 4 2 2 2" xfId="60250" xr:uid="{00000000-0005-0000-0000-000013000000}"/>
    <cellStyle name="Comma 11 8 2 4 2 3" xfId="45130" xr:uid="{00000000-0005-0000-0000-000013000000}"/>
    <cellStyle name="Comma 11 8 2 4 3" xfId="20938" xr:uid="{00000000-0005-0000-0000-000013000000}"/>
    <cellStyle name="Comma 11 8 2 4 3 2" xfId="51178" xr:uid="{00000000-0005-0000-0000-000013000000}"/>
    <cellStyle name="Comma 11 8 2 4 4" xfId="36058" xr:uid="{00000000-0005-0000-0000-000013000000}"/>
    <cellStyle name="Comma 11 8 2 5" xfId="7330" xr:uid="{00000000-0005-0000-0000-000013000000}"/>
    <cellStyle name="Comma 11 8 2 5 2" xfId="22450" xr:uid="{00000000-0005-0000-0000-000013000000}"/>
    <cellStyle name="Comma 11 8 2 5 2 2" xfId="52690" xr:uid="{00000000-0005-0000-0000-000013000000}"/>
    <cellStyle name="Comma 11 8 2 5 3" xfId="37570" xr:uid="{00000000-0005-0000-0000-000013000000}"/>
    <cellStyle name="Comma 11 8 2 6" xfId="8842" xr:uid="{00000000-0005-0000-0000-000013000000}"/>
    <cellStyle name="Comma 11 8 2 6 2" xfId="23962" xr:uid="{00000000-0005-0000-0000-000013000000}"/>
    <cellStyle name="Comma 11 8 2 6 2 2" xfId="54202" xr:uid="{00000000-0005-0000-0000-000013000000}"/>
    <cellStyle name="Comma 11 8 2 6 3" xfId="39082" xr:uid="{00000000-0005-0000-0000-000013000000}"/>
    <cellStyle name="Comma 11 8 2 7" xfId="10354" xr:uid="{00000000-0005-0000-0000-000013000000}"/>
    <cellStyle name="Comma 11 8 2 7 2" xfId="25474" xr:uid="{00000000-0005-0000-0000-000013000000}"/>
    <cellStyle name="Comma 11 8 2 7 2 2" xfId="55714" xr:uid="{00000000-0005-0000-0000-000013000000}"/>
    <cellStyle name="Comma 11 8 2 7 3" xfId="40594" xr:uid="{00000000-0005-0000-0000-000013000000}"/>
    <cellStyle name="Comma 11 8 2 8" xfId="16402" xr:uid="{00000000-0005-0000-0000-000013000000}"/>
    <cellStyle name="Comma 11 8 2 8 2" xfId="46642" xr:uid="{00000000-0005-0000-0000-000013000000}"/>
    <cellStyle name="Comma 11 8 2 9" xfId="31522" xr:uid="{00000000-0005-0000-0000-000013000000}"/>
    <cellStyle name="Comma 11 8 3" xfId="2038" xr:uid="{00000000-0005-0000-0000-000013000000}"/>
    <cellStyle name="Comma 11 8 3 2" xfId="11110" xr:uid="{00000000-0005-0000-0000-000013000000}"/>
    <cellStyle name="Comma 11 8 3 2 2" xfId="26230" xr:uid="{00000000-0005-0000-0000-000013000000}"/>
    <cellStyle name="Comma 11 8 3 2 2 2" xfId="56470" xr:uid="{00000000-0005-0000-0000-000013000000}"/>
    <cellStyle name="Comma 11 8 3 2 3" xfId="41350" xr:uid="{00000000-0005-0000-0000-000013000000}"/>
    <cellStyle name="Comma 11 8 3 3" xfId="17158" xr:uid="{00000000-0005-0000-0000-000013000000}"/>
    <cellStyle name="Comma 11 8 3 3 2" xfId="47398" xr:uid="{00000000-0005-0000-0000-000013000000}"/>
    <cellStyle name="Comma 11 8 3 4" xfId="32278" xr:uid="{00000000-0005-0000-0000-000013000000}"/>
    <cellStyle name="Comma 11 8 4" xfId="3550" xr:uid="{00000000-0005-0000-0000-000013000000}"/>
    <cellStyle name="Comma 11 8 4 2" xfId="12622" xr:uid="{00000000-0005-0000-0000-000013000000}"/>
    <cellStyle name="Comma 11 8 4 2 2" xfId="27742" xr:uid="{00000000-0005-0000-0000-000013000000}"/>
    <cellStyle name="Comma 11 8 4 2 2 2" xfId="57982" xr:uid="{00000000-0005-0000-0000-000013000000}"/>
    <cellStyle name="Comma 11 8 4 2 3" xfId="42862" xr:uid="{00000000-0005-0000-0000-000013000000}"/>
    <cellStyle name="Comma 11 8 4 3" xfId="18670" xr:uid="{00000000-0005-0000-0000-000013000000}"/>
    <cellStyle name="Comma 11 8 4 3 2" xfId="48910" xr:uid="{00000000-0005-0000-0000-000013000000}"/>
    <cellStyle name="Comma 11 8 4 4" xfId="33790" xr:uid="{00000000-0005-0000-0000-000013000000}"/>
    <cellStyle name="Comma 11 8 5" xfId="5062" xr:uid="{00000000-0005-0000-0000-000013000000}"/>
    <cellStyle name="Comma 11 8 5 2" xfId="14134" xr:uid="{00000000-0005-0000-0000-000013000000}"/>
    <cellStyle name="Comma 11 8 5 2 2" xfId="29254" xr:uid="{00000000-0005-0000-0000-000013000000}"/>
    <cellStyle name="Comma 11 8 5 2 2 2" xfId="59494" xr:uid="{00000000-0005-0000-0000-000013000000}"/>
    <cellStyle name="Comma 11 8 5 2 3" xfId="44374" xr:uid="{00000000-0005-0000-0000-000013000000}"/>
    <cellStyle name="Comma 11 8 5 3" xfId="20182" xr:uid="{00000000-0005-0000-0000-000013000000}"/>
    <cellStyle name="Comma 11 8 5 3 2" xfId="50422" xr:uid="{00000000-0005-0000-0000-000013000000}"/>
    <cellStyle name="Comma 11 8 5 4" xfId="35302" xr:uid="{00000000-0005-0000-0000-000013000000}"/>
    <cellStyle name="Comma 11 8 6" xfId="6574" xr:uid="{00000000-0005-0000-0000-000013000000}"/>
    <cellStyle name="Comma 11 8 6 2" xfId="21694" xr:uid="{00000000-0005-0000-0000-000013000000}"/>
    <cellStyle name="Comma 11 8 6 2 2" xfId="51934" xr:uid="{00000000-0005-0000-0000-000013000000}"/>
    <cellStyle name="Comma 11 8 6 3" xfId="36814" xr:uid="{00000000-0005-0000-0000-000013000000}"/>
    <cellStyle name="Comma 11 8 7" xfId="8086" xr:uid="{00000000-0005-0000-0000-000013000000}"/>
    <cellStyle name="Comma 11 8 7 2" xfId="23206" xr:uid="{00000000-0005-0000-0000-000013000000}"/>
    <cellStyle name="Comma 11 8 7 2 2" xfId="53446" xr:uid="{00000000-0005-0000-0000-000013000000}"/>
    <cellStyle name="Comma 11 8 7 3" xfId="38326" xr:uid="{00000000-0005-0000-0000-000013000000}"/>
    <cellStyle name="Comma 11 8 8" xfId="9598" xr:uid="{00000000-0005-0000-0000-000013000000}"/>
    <cellStyle name="Comma 11 8 8 2" xfId="24718" xr:uid="{00000000-0005-0000-0000-000013000000}"/>
    <cellStyle name="Comma 11 8 8 2 2" xfId="54958" xr:uid="{00000000-0005-0000-0000-000013000000}"/>
    <cellStyle name="Comma 11 8 8 3" xfId="39838" xr:uid="{00000000-0005-0000-0000-000013000000}"/>
    <cellStyle name="Comma 11 8 9" xfId="15646" xr:uid="{00000000-0005-0000-0000-000013000000}"/>
    <cellStyle name="Comma 11 8 9 2" xfId="45886" xr:uid="{00000000-0005-0000-0000-000013000000}"/>
    <cellStyle name="Comma 11 9" xfId="778" xr:uid="{00000000-0005-0000-0000-00003C000000}"/>
    <cellStyle name="Comma 11 9 2" xfId="2290" xr:uid="{00000000-0005-0000-0000-00003C000000}"/>
    <cellStyle name="Comma 11 9 2 2" xfId="11362" xr:uid="{00000000-0005-0000-0000-00003C000000}"/>
    <cellStyle name="Comma 11 9 2 2 2" xfId="26482" xr:uid="{00000000-0005-0000-0000-00003C000000}"/>
    <cellStyle name="Comma 11 9 2 2 2 2" xfId="56722" xr:uid="{00000000-0005-0000-0000-00003C000000}"/>
    <cellStyle name="Comma 11 9 2 2 3" xfId="41602" xr:uid="{00000000-0005-0000-0000-00003C000000}"/>
    <cellStyle name="Comma 11 9 2 3" xfId="17410" xr:uid="{00000000-0005-0000-0000-00003C000000}"/>
    <cellStyle name="Comma 11 9 2 3 2" xfId="47650" xr:uid="{00000000-0005-0000-0000-00003C000000}"/>
    <cellStyle name="Comma 11 9 2 4" xfId="32530" xr:uid="{00000000-0005-0000-0000-00003C000000}"/>
    <cellStyle name="Comma 11 9 3" xfId="3802" xr:uid="{00000000-0005-0000-0000-00003C000000}"/>
    <cellStyle name="Comma 11 9 3 2" xfId="12874" xr:uid="{00000000-0005-0000-0000-00003C000000}"/>
    <cellStyle name="Comma 11 9 3 2 2" xfId="27994" xr:uid="{00000000-0005-0000-0000-00003C000000}"/>
    <cellStyle name="Comma 11 9 3 2 2 2" xfId="58234" xr:uid="{00000000-0005-0000-0000-00003C000000}"/>
    <cellStyle name="Comma 11 9 3 2 3" xfId="43114" xr:uid="{00000000-0005-0000-0000-00003C000000}"/>
    <cellStyle name="Comma 11 9 3 3" xfId="18922" xr:uid="{00000000-0005-0000-0000-00003C000000}"/>
    <cellStyle name="Comma 11 9 3 3 2" xfId="49162" xr:uid="{00000000-0005-0000-0000-00003C000000}"/>
    <cellStyle name="Comma 11 9 3 4" xfId="34042" xr:uid="{00000000-0005-0000-0000-00003C000000}"/>
    <cellStyle name="Comma 11 9 4" xfId="5314" xr:uid="{00000000-0005-0000-0000-00003C000000}"/>
    <cellStyle name="Comma 11 9 4 2" xfId="14386" xr:uid="{00000000-0005-0000-0000-00003C000000}"/>
    <cellStyle name="Comma 11 9 4 2 2" xfId="29506" xr:uid="{00000000-0005-0000-0000-00003C000000}"/>
    <cellStyle name="Comma 11 9 4 2 2 2" xfId="59746" xr:uid="{00000000-0005-0000-0000-00003C000000}"/>
    <cellStyle name="Comma 11 9 4 2 3" xfId="44626" xr:uid="{00000000-0005-0000-0000-00003C000000}"/>
    <cellStyle name="Comma 11 9 4 3" xfId="20434" xr:uid="{00000000-0005-0000-0000-00003C000000}"/>
    <cellStyle name="Comma 11 9 4 3 2" xfId="50674" xr:uid="{00000000-0005-0000-0000-00003C000000}"/>
    <cellStyle name="Comma 11 9 4 4" xfId="35554" xr:uid="{00000000-0005-0000-0000-00003C000000}"/>
    <cellStyle name="Comma 11 9 5" xfId="6826" xr:uid="{00000000-0005-0000-0000-00003C000000}"/>
    <cellStyle name="Comma 11 9 5 2" xfId="21946" xr:uid="{00000000-0005-0000-0000-00003C000000}"/>
    <cellStyle name="Comma 11 9 5 2 2" xfId="52186" xr:uid="{00000000-0005-0000-0000-00003C000000}"/>
    <cellStyle name="Comma 11 9 5 3" xfId="37066" xr:uid="{00000000-0005-0000-0000-00003C000000}"/>
    <cellStyle name="Comma 11 9 6" xfId="8338" xr:uid="{00000000-0005-0000-0000-00003C000000}"/>
    <cellStyle name="Comma 11 9 6 2" xfId="23458" xr:uid="{00000000-0005-0000-0000-00003C000000}"/>
    <cellStyle name="Comma 11 9 6 2 2" xfId="53698" xr:uid="{00000000-0005-0000-0000-00003C000000}"/>
    <cellStyle name="Comma 11 9 6 3" xfId="38578" xr:uid="{00000000-0005-0000-0000-00003C000000}"/>
    <cellStyle name="Comma 11 9 7" xfId="9850" xr:uid="{00000000-0005-0000-0000-00003C000000}"/>
    <cellStyle name="Comma 11 9 7 2" xfId="24970" xr:uid="{00000000-0005-0000-0000-00003C000000}"/>
    <cellStyle name="Comma 11 9 7 2 2" xfId="55210" xr:uid="{00000000-0005-0000-0000-00003C000000}"/>
    <cellStyle name="Comma 11 9 7 3" xfId="40090" xr:uid="{00000000-0005-0000-0000-00003C000000}"/>
    <cellStyle name="Comma 11 9 8" xfId="15898" xr:uid="{00000000-0005-0000-0000-00003C000000}"/>
    <cellStyle name="Comma 11 9 8 2" xfId="46138" xr:uid="{00000000-0005-0000-0000-00003C000000}"/>
    <cellStyle name="Comma 11 9 9" xfId="31018" xr:uid="{00000000-0005-0000-0000-00003C000000}"/>
    <cellStyle name="Comma 12" xfId="23" xr:uid="{00000000-0005-0000-0000-00003D000000}"/>
    <cellStyle name="Comma 12 10" xfId="1535" xr:uid="{00000000-0005-0000-0000-00003D000000}"/>
    <cellStyle name="Comma 12 10 2" xfId="10607" xr:uid="{00000000-0005-0000-0000-00003D000000}"/>
    <cellStyle name="Comma 12 10 2 2" xfId="25727" xr:uid="{00000000-0005-0000-0000-00003D000000}"/>
    <cellStyle name="Comma 12 10 2 2 2" xfId="55967" xr:uid="{00000000-0005-0000-0000-00003D000000}"/>
    <cellStyle name="Comma 12 10 2 3" xfId="40847" xr:uid="{00000000-0005-0000-0000-00003D000000}"/>
    <cellStyle name="Comma 12 10 3" xfId="16655" xr:uid="{00000000-0005-0000-0000-00003D000000}"/>
    <cellStyle name="Comma 12 10 3 2" xfId="46895" xr:uid="{00000000-0005-0000-0000-00003D000000}"/>
    <cellStyle name="Comma 12 10 4" xfId="31775" xr:uid="{00000000-0005-0000-0000-00003D000000}"/>
    <cellStyle name="Comma 12 11" xfId="3047" xr:uid="{00000000-0005-0000-0000-00003D000000}"/>
    <cellStyle name="Comma 12 11 2" xfId="12119" xr:uid="{00000000-0005-0000-0000-00003D000000}"/>
    <cellStyle name="Comma 12 11 2 2" xfId="27239" xr:uid="{00000000-0005-0000-0000-00003D000000}"/>
    <cellStyle name="Comma 12 11 2 2 2" xfId="57479" xr:uid="{00000000-0005-0000-0000-00003D000000}"/>
    <cellStyle name="Comma 12 11 2 3" xfId="42359" xr:uid="{00000000-0005-0000-0000-00003D000000}"/>
    <cellStyle name="Comma 12 11 3" xfId="18167" xr:uid="{00000000-0005-0000-0000-00003D000000}"/>
    <cellStyle name="Comma 12 11 3 2" xfId="48407" xr:uid="{00000000-0005-0000-0000-00003D000000}"/>
    <cellStyle name="Comma 12 11 4" xfId="33287" xr:uid="{00000000-0005-0000-0000-00003D000000}"/>
    <cellStyle name="Comma 12 12" xfId="4559" xr:uid="{00000000-0005-0000-0000-00003D000000}"/>
    <cellStyle name="Comma 12 12 2" xfId="13631" xr:uid="{00000000-0005-0000-0000-00003D000000}"/>
    <cellStyle name="Comma 12 12 2 2" xfId="28751" xr:uid="{00000000-0005-0000-0000-00003D000000}"/>
    <cellStyle name="Comma 12 12 2 2 2" xfId="58991" xr:uid="{00000000-0005-0000-0000-00003D000000}"/>
    <cellStyle name="Comma 12 12 2 3" xfId="43871" xr:uid="{00000000-0005-0000-0000-00003D000000}"/>
    <cellStyle name="Comma 12 12 3" xfId="19679" xr:uid="{00000000-0005-0000-0000-00003D000000}"/>
    <cellStyle name="Comma 12 12 3 2" xfId="49919" xr:uid="{00000000-0005-0000-0000-00003D000000}"/>
    <cellStyle name="Comma 12 12 4" xfId="34799" xr:uid="{00000000-0005-0000-0000-00003D000000}"/>
    <cellStyle name="Comma 12 13" xfId="6071" xr:uid="{00000000-0005-0000-0000-00003D000000}"/>
    <cellStyle name="Comma 12 13 2" xfId="21191" xr:uid="{00000000-0005-0000-0000-00003D000000}"/>
    <cellStyle name="Comma 12 13 2 2" xfId="51431" xr:uid="{00000000-0005-0000-0000-00003D000000}"/>
    <cellStyle name="Comma 12 13 3" xfId="36311" xr:uid="{00000000-0005-0000-0000-00003D000000}"/>
    <cellStyle name="Comma 12 14" xfId="7583" xr:uid="{00000000-0005-0000-0000-00003D000000}"/>
    <cellStyle name="Comma 12 14 2" xfId="22703" xr:uid="{00000000-0005-0000-0000-00003D000000}"/>
    <cellStyle name="Comma 12 14 2 2" xfId="52943" xr:uid="{00000000-0005-0000-0000-00003D000000}"/>
    <cellStyle name="Comma 12 14 3" xfId="37823" xr:uid="{00000000-0005-0000-0000-00003D000000}"/>
    <cellStyle name="Comma 12 15" xfId="9095" xr:uid="{00000000-0005-0000-0000-00003D000000}"/>
    <cellStyle name="Comma 12 15 2" xfId="24215" xr:uid="{00000000-0005-0000-0000-00003D000000}"/>
    <cellStyle name="Comma 12 15 2 2" xfId="54455" xr:uid="{00000000-0005-0000-0000-00003D000000}"/>
    <cellStyle name="Comma 12 15 3" xfId="39335" xr:uid="{00000000-0005-0000-0000-00003D000000}"/>
    <cellStyle name="Comma 12 16" xfId="15143" xr:uid="{00000000-0005-0000-0000-00003D000000}"/>
    <cellStyle name="Comma 12 16 2" xfId="45383" xr:uid="{00000000-0005-0000-0000-00003D000000}"/>
    <cellStyle name="Comma 12 17" xfId="30263" xr:uid="{00000000-0005-0000-0000-00003D000000}"/>
    <cellStyle name="Comma 12 2" xfId="37" xr:uid="{00000000-0005-0000-0000-00003D000000}"/>
    <cellStyle name="Comma 12 2 10" xfId="4573" xr:uid="{00000000-0005-0000-0000-00003D000000}"/>
    <cellStyle name="Comma 12 2 10 2" xfId="13645" xr:uid="{00000000-0005-0000-0000-00003D000000}"/>
    <cellStyle name="Comma 12 2 10 2 2" xfId="28765" xr:uid="{00000000-0005-0000-0000-00003D000000}"/>
    <cellStyle name="Comma 12 2 10 2 2 2" xfId="59005" xr:uid="{00000000-0005-0000-0000-00003D000000}"/>
    <cellStyle name="Comma 12 2 10 2 3" xfId="43885" xr:uid="{00000000-0005-0000-0000-00003D000000}"/>
    <cellStyle name="Comma 12 2 10 3" xfId="19693" xr:uid="{00000000-0005-0000-0000-00003D000000}"/>
    <cellStyle name="Comma 12 2 10 3 2" xfId="49933" xr:uid="{00000000-0005-0000-0000-00003D000000}"/>
    <cellStyle name="Comma 12 2 10 4" xfId="34813" xr:uid="{00000000-0005-0000-0000-00003D000000}"/>
    <cellStyle name="Comma 12 2 11" xfId="6085" xr:uid="{00000000-0005-0000-0000-00003D000000}"/>
    <cellStyle name="Comma 12 2 11 2" xfId="21205" xr:uid="{00000000-0005-0000-0000-00003D000000}"/>
    <cellStyle name="Comma 12 2 11 2 2" xfId="51445" xr:uid="{00000000-0005-0000-0000-00003D000000}"/>
    <cellStyle name="Comma 12 2 11 3" xfId="36325" xr:uid="{00000000-0005-0000-0000-00003D000000}"/>
    <cellStyle name="Comma 12 2 12" xfId="7597" xr:uid="{00000000-0005-0000-0000-00003D000000}"/>
    <cellStyle name="Comma 12 2 12 2" xfId="22717" xr:uid="{00000000-0005-0000-0000-00003D000000}"/>
    <cellStyle name="Comma 12 2 12 2 2" xfId="52957" xr:uid="{00000000-0005-0000-0000-00003D000000}"/>
    <cellStyle name="Comma 12 2 12 3" xfId="37837" xr:uid="{00000000-0005-0000-0000-00003D000000}"/>
    <cellStyle name="Comma 12 2 13" xfId="9109" xr:uid="{00000000-0005-0000-0000-00003D000000}"/>
    <cellStyle name="Comma 12 2 13 2" xfId="24229" xr:uid="{00000000-0005-0000-0000-00003D000000}"/>
    <cellStyle name="Comma 12 2 13 2 2" xfId="54469" xr:uid="{00000000-0005-0000-0000-00003D000000}"/>
    <cellStyle name="Comma 12 2 13 3" xfId="39349" xr:uid="{00000000-0005-0000-0000-00003D000000}"/>
    <cellStyle name="Comma 12 2 14" xfId="15157" xr:uid="{00000000-0005-0000-0000-00003D000000}"/>
    <cellStyle name="Comma 12 2 14 2" xfId="45397" xr:uid="{00000000-0005-0000-0000-00003D000000}"/>
    <cellStyle name="Comma 12 2 15" xfId="30277" xr:uid="{00000000-0005-0000-0000-00003D000000}"/>
    <cellStyle name="Comma 12 2 2" xfId="79" xr:uid="{00000000-0005-0000-0000-000008000000}"/>
    <cellStyle name="Comma 12 2 2 10" xfId="6127" xr:uid="{00000000-0005-0000-0000-000008000000}"/>
    <cellStyle name="Comma 12 2 2 10 2" xfId="21247" xr:uid="{00000000-0005-0000-0000-000008000000}"/>
    <cellStyle name="Comma 12 2 2 10 2 2" xfId="51487" xr:uid="{00000000-0005-0000-0000-000008000000}"/>
    <cellStyle name="Comma 12 2 2 10 3" xfId="36367" xr:uid="{00000000-0005-0000-0000-000008000000}"/>
    <cellStyle name="Comma 12 2 2 11" xfId="7639" xr:uid="{00000000-0005-0000-0000-000008000000}"/>
    <cellStyle name="Comma 12 2 2 11 2" xfId="22759" xr:uid="{00000000-0005-0000-0000-000008000000}"/>
    <cellStyle name="Comma 12 2 2 11 2 2" xfId="52999" xr:uid="{00000000-0005-0000-0000-000008000000}"/>
    <cellStyle name="Comma 12 2 2 11 3" xfId="37879" xr:uid="{00000000-0005-0000-0000-000008000000}"/>
    <cellStyle name="Comma 12 2 2 12" xfId="9151" xr:uid="{00000000-0005-0000-0000-000008000000}"/>
    <cellStyle name="Comma 12 2 2 12 2" xfId="24271" xr:uid="{00000000-0005-0000-0000-000008000000}"/>
    <cellStyle name="Comma 12 2 2 12 2 2" xfId="54511" xr:uid="{00000000-0005-0000-0000-000008000000}"/>
    <cellStyle name="Comma 12 2 2 12 3" xfId="39391" xr:uid="{00000000-0005-0000-0000-000008000000}"/>
    <cellStyle name="Comma 12 2 2 13" xfId="15199" xr:uid="{00000000-0005-0000-0000-000008000000}"/>
    <cellStyle name="Comma 12 2 2 13 2" xfId="45439" xr:uid="{00000000-0005-0000-0000-000008000000}"/>
    <cellStyle name="Comma 12 2 2 14" xfId="30319" xr:uid="{00000000-0005-0000-0000-000008000000}"/>
    <cellStyle name="Comma 12 2 2 2" xfId="163" xr:uid="{00000000-0005-0000-0000-00000F000000}"/>
    <cellStyle name="Comma 12 2 2 2 10" xfId="9235" xr:uid="{00000000-0005-0000-0000-00000F000000}"/>
    <cellStyle name="Comma 12 2 2 2 10 2" xfId="24355" xr:uid="{00000000-0005-0000-0000-00000F000000}"/>
    <cellStyle name="Comma 12 2 2 2 10 2 2" xfId="54595" xr:uid="{00000000-0005-0000-0000-00000F000000}"/>
    <cellStyle name="Comma 12 2 2 2 10 3" xfId="39475" xr:uid="{00000000-0005-0000-0000-00000F000000}"/>
    <cellStyle name="Comma 12 2 2 2 11" xfId="15283" xr:uid="{00000000-0005-0000-0000-00000F000000}"/>
    <cellStyle name="Comma 12 2 2 2 11 2" xfId="45523" xr:uid="{00000000-0005-0000-0000-00000F000000}"/>
    <cellStyle name="Comma 12 2 2 2 12" xfId="30403" xr:uid="{00000000-0005-0000-0000-00000F000000}"/>
    <cellStyle name="Comma 12 2 2 2 2" xfId="415" xr:uid="{00000000-0005-0000-0000-00000F000000}"/>
    <cellStyle name="Comma 12 2 2 2 2 10" xfId="30655" xr:uid="{00000000-0005-0000-0000-00000F000000}"/>
    <cellStyle name="Comma 12 2 2 2 2 2" xfId="1171" xr:uid="{00000000-0005-0000-0000-00000F000000}"/>
    <cellStyle name="Comma 12 2 2 2 2 2 2" xfId="2683" xr:uid="{00000000-0005-0000-0000-00000F000000}"/>
    <cellStyle name="Comma 12 2 2 2 2 2 2 2" xfId="11755" xr:uid="{00000000-0005-0000-0000-00000F000000}"/>
    <cellStyle name="Comma 12 2 2 2 2 2 2 2 2" xfId="26875" xr:uid="{00000000-0005-0000-0000-00000F000000}"/>
    <cellStyle name="Comma 12 2 2 2 2 2 2 2 2 2" xfId="57115" xr:uid="{00000000-0005-0000-0000-00000F000000}"/>
    <cellStyle name="Comma 12 2 2 2 2 2 2 2 3" xfId="41995" xr:uid="{00000000-0005-0000-0000-00000F000000}"/>
    <cellStyle name="Comma 12 2 2 2 2 2 2 3" xfId="17803" xr:uid="{00000000-0005-0000-0000-00000F000000}"/>
    <cellStyle name="Comma 12 2 2 2 2 2 2 3 2" xfId="48043" xr:uid="{00000000-0005-0000-0000-00000F000000}"/>
    <cellStyle name="Comma 12 2 2 2 2 2 2 4" xfId="32923" xr:uid="{00000000-0005-0000-0000-00000F000000}"/>
    <cellStyle name="Comma 12 2 2 2 2 2 3" xfId="4195" xr:uid="{00000000-0005-0000-0000-00000F000000}"/>
    <cellStyle name="Comma 12 2 2 2 2 2 3 2" xfId="13267" xr:uid="{00000000-0005-0000-0000-00000F000000}"/>
    <cellStyle name="Comma 12 2 2 2 2 2 3 2 2" xfId="28387" xr:uid="{00000000-0005-0000-0000-00000F000000}"/>
    <cellStyle name="Comma 12 2 2 2 2 2 3 2 2 2" xfId="58627" xr:uid="{00000000-0005-0000-0000-00000F000000}"/>
    <cellStyle name="Comma 12 2 2 2 2 2 3 2 3" xfId="43507" xr:uid="{00000000-0005-0000-0000-00000F000000}"/>
    <cellStyle name="Comma 12 2 2 2 2 2 3 3" xfId="19315" xr:uid="{00000000-0005-0000-0000-00000F000000}"/>
    <cellStyle name="Comma 12 2 2 2 2 2 3 3 2" xfId="49555" xr:uid="{00000000-0005-0000-0000-00000F000000}"/>
    <cellStyle name="Comma 12 2 2 2 2 2 3 4" xfId="34435" xr:uid="{00000000-0005-0000-0000-00000F000000}"/>
    <cellStyle name="Comma 12 2 2 2 2 2 4" xfId="5707" xr:uid="{00000000-0005-0000-0000-00000F000000}"/>
    <cellStyle name="Comma 12 2 2 2 2 2 4 2" xfId="14779" xr:uid="{00000000-0005-0000-0000-00000F000000}"/>
    <cellStyle name="Comma 12 2 2 2 2 2 4 2 2" xfId="29899" xr:uid="{00000000-0005-0000-0000-00000F000000}"/>
    <cellStyle name="Comma 12 2 2 2 2 2 4 2 2 2" xfId="60139" xr:uid="{00000000-0005-0000-0000-00000F000000}"/>
    <cellStyle name="Comma 12 2 2 2 2 2 4 2 3" xfId="45019" xr:uid="{00000000-0005-0000-0000-00000F000000}"/>
    <cellStyle name="Comma 12 2 2 2 2 2 4 3" xfId="20827" xr:uid="{00000000-0005-0000-0000-00000F000000}"/>
    <cellStyle name="Comma 12 2 2 2 2 2 4 3 2" xfId="51067" xr:uid="{00000000-0005-0000-0000-00000F000000}"/>
    <cellStyle name="Comma 12 2 2 2 2 2 4 4" xfId="35947" xr:uid="{00000000-0005-0000-0000-00000F000000}"/>
    <cellStyle name="Comma 12 2 2 2 2 2 5" xfId="7219" xr:uid="{00000000-0005-0000-0000-00000F000000}"/>
    <cellStyle name="Comma 12 2 2 2 2 2 5 2" xfId="22339" xr:uid="{00000000-0005-0000-0000-00000F000000}"/>
    <cellStyle name="Comma 12 2 2 2 2 2 5 2 2" xfId="52579" xr:uid="{00000000-0005-0000-0000-00000F000000}"/>
    <cellStyle name="Comma 12 2 2 2 2 2 5 3" xfId="37459" xr:uid="{00000000-0005-0000-0000-00000F000000}"/>
    <cellStyle name="Comma 12 2 2 2 2 2 6" xfId="8731" xr:uid="{00000000-0005-0000-0000-00000F000000}"/>
    <cellStyle name="Comma 12 2 2 2 2 2 6 2" xfId="23851" xr:uid="{00000000-0005-0000-0000-00000F000000}"/>
    <cellStyle name="Comma 12 2 2 2 2 2 6 2 2" xfId="54091" xr:uid="{00000000-0005-0000-0000-00000F000000}"/>
    <cellStyle name="Comma 12 2 2 2 2 2 6 3" xfId="38971" xr:uid="{00000000-0005-0000-0000-00000F000000}"/>
    <cellStyle name="Comma 12 2 2 2 2 2 7" xfId="10243" xr:uid="{00000000-0005-0000-0000-00000F000000}"/>
    <cellStyle name="Comma 12 2 2 2 2 2 7 2" xfId="25363" xr:uid="{00000000-0005-0000-0000-00000F000000}"/>
    <cellStyle name="Comma 12 2 2 2 2 2 7 2 2" xfId="55603" xr:uid="{00000000-0005-0000-0000-00000F000000}"/>
    <cellStyle name="Comma 12 2 2 2 2 2 7 3" xfId="40483" xr:uid="{00000000-0005-0000-0000-00000F000000}"/>
    <cellStyle name="Comma 12 2 2 2 2 2 8" xfId="16291" xr:uid="{00000000-0005-0000-0000-00000F000000}"/>
    <cellStyle name="Comma 12 2 2 2 2 2 8 2" xfId="46531" xr:uid="{00000000-0005-0000-0000-00000F000000}"/>
    <cellStyle name="Comma 12 2 2 2 2 2 9" xfId="31411" xr:uid="{00000000-0005-0000-0000-00000F000000}"/>
    <cellStyle name="Comma 12 2 2 2 2 3" xfId="1927" xr:uid="{00000000-0005-0000-0000-00000F000000}"/>
    <cellStyle name="Comma 12 2 2 2 2 3 2" xfId="10999" xr:uid="{00000000-0005-0000-0000-00000F000000}"/>
    <cellStyle name="Comma 12 2 2 2 2 3 2 2" xfId="26119" xr:uid="{00000000-0005-0000-0000-00000F000000}"/>
    <cellStyle name="Comma 12 2 2 2 2 3 2 2 2" xfId="56359" xr:uid="{00000000-0005-0000-0000-00000F000000}"/>
    <cellStyle name="Comma 12 2 2 2 2 3 2 3" xfId="41239" xr:uid="{00000000-0005-0000-0000-00000F000000}"/>
    <cellStyle name="Comma 12 2 2 2 2 3 3" xfId="17047" xr:uid="{00000000-0005-0000-0000-00000F000000}"/>
    <cellStyle name="Comma 12 2 2 2 2 3 3 2" xfId="47287" xr:uid="{00000000-0005-0000-0000-00000F000000}"/>
    <cellStyle name="Comma 12 2 2 2 2 3 4" xfId="32167" xr:uid="{00000000-0005-0000-0000-00000F000000}"/>
    <cellStyle name="Comma 12 2 2 2 2 4" xfId="3439" xr:uid="{00000000-0005-0000-0000-00000F000000}"/>
    <cellStyle name="Comma 12 2 2 2 2 4 2" xfId="12511" xr:uid="{00000000-0005-0000-0000-00000F000000}"/>
    <cellStyle name="Comma 12 2 2 2 2 4 2 2" xfId="27631" xr:uid="{00000000-0005-0000-0000-00000F000000}"/>
    <cellStyle name="Comma 12 2 2 2 2 4 2 2 2" xfId="57871" xr:uid="{00000000-0005-0000-0000-00000F000000}"/>
    <cellStyle name="Comma 12 2 2 2 2 4 2 3" xfId="42751" xr:uid="{00000000-0005-0000-0000-00000F000000}"/>
    <cellStyle name="Comma 12 2 2 2 2 4 3" xfId="18559" xr:uid="{00000000-0005-0000-0000-00000F000000}"/>
    <cellStyle name="Comma 12 2 2 2 2 4 3 2" xfId="48799" xr:uid="{00000000-0005-0000-0000-00000F000000}"/>
    <cellStyle name="Comma 12 2 2 2 2 4 4" xfId="33679" xr:uid="{00000000-0005-0000-0000-00000F000000}"/>
    <cellStyle name="Comma 12 2 2 2 2 5" xfId="4951" xr:uid="{00000000-0005-0000-0000-00000F000000}"/>
    <cellStyle name="Comma 12 2 2 2 2 5 2" xfId="14023" xr:uid="{00000000-0005-0000-0000-00000F000000}"/>
    <cellStyle name="Comma 12 2 2 2 2 5 2 2" xfId="29143" xr:uid="{00000000-0005-0000-0000-00000F000000}"/>
    <cellStyle name="Comma 12 2 2 2 2 5 2 2 2" xfId="59383" xr:uid="{00000000-0005-0000-0000-00000F000000}"/>
    <cellStyle name="Comma 12 2 2 2 2 5 2 3" xfId="44263" xr:uid="{00000000-0005-0000-0000-00000F000000}"/>
    <cellStyle name="Comma 12 2 2 2 2 5 3" xfId="20071" xr:uid="{00000000-0005-0000-0000-00000F000000}"/>
    <cellStyle name="Comma 12 2 2 2 2 5 3 2" xfId="50311" xr:uid="{00000000-0005-0000-0000-00000F000000}"/>
    <cellStyle name="Comma 12 2 2 2 2 5 4" xfId="35191" xr:uid="{00000000-0005-0000-0000-00000F000000}"/>
    <cellStyle name="Comma 12 2 2 2 2 6" xfId="6463" xr:uid="{00000000-0005-0000-0000-00000F000000}"/>
    <cellStyle name="Comma 12 2 2 2 2 6 2" xfId="21583" xr:uid="{00000000-0005-0000-0000-00000F000000}"/>
    <cellStyle name="Comma 12 2 2 2 2 6 2 2" xfId="51823" xr:uid="{00000000-0005-0000-0000-00000F000000}"/>
    <cellStyle name="Comma 12 2 2 2 2 6 3" xfId="36703" xr:uid="{00000000-0005-0000-0000-00000F000000}"/>
    <cellStyle name="Comma 12 2 2 2 2 7" xfId="7975" xr:uid="{00000000-0005-0000-0000-00000F000000}"/>
    <cellStyle name="Comma 12 2 2 2 2 7 2" xfId="23095" xr:uid="{00000000-0005-0000-0000-00000F000000}"/>
    <cellStyle name="Comma 12 2 2 2 2 7 2 2" xfId="53335" xr:uid="{00000000-0005-0000-0000-00000F000000}"/>
    <cellStyle name="Comma 12 2 2 2 2 7 3" xfId="38215" xr:uid="{00000000-0005-0000-0000-00000F000000}"/>
    <cellStyle name="Comma 12 2 2 2 2 8" xfId="9487" xr:uid="{00000000-0005-0000-0000-00000F000000}"/>
    <cellStyle name="Comma 12 2 2 2 2 8 2" xfId="24607" xr:uid="{00000000-0005-0000-0000-00000F000000}"/>
    <cellStyle name="Comma 12 2 2 2 2 8 2 2" xfId="54847" xr:uid="{00000000-0005-0000-0000-00000F000000}"/>
    <cellStyle name="Comma 12 2 2 2 2 8 3" xfId="39727" xr:uid="{00000000-0005-0000-0000-00000F000000}"/>
    <cellStyle name="Comma 12 2 2 2 2 9" xfId="15535" xr:uid="{00000000-0005-0000-0000-00000F000000}"/>
    <cellStyle name="Comma 12 2 2 2 2 9 2" xfId="45775" xr:uid="{00000000-0005-0000-0000-00000F000000}"/>
    <cellStyle name="Comma 12 2 2 2 3" xfId="667" xr:uid="{00000000-0005-0000-0000-000028000000}"/>
    <cellStyle name="Comma 12 2 2 2 3 10" xfId="30907" xr:uid="{00000000-0005-0000-0000-000028000000}"/>
    <cellStyle name="Comma 12 2 2 2 3 2" xfId="1423" xr:uid="{00000000-0005-0000-0000-000028000000}"/>
    <cellStyle name="Comma 12 2 2 2 3 2 2" xfId="2935" xr:uid="{00000000-0005-0000-0000-000028000000}"/>
    <cellStyle name="Comma 12 2 2 2 3 2 2 2" xfId="12007" xr:uid="{00000000-0005-0000-0000-000028000000}"/>
    <cellStyle name="Comma 12 2 2 2 3 2 2 2 2" xfId="27127" xr:uid="{00000000-0005-0000-0000-000028000000}"/>
    <cellStyle name="Comma 12 2 2 2 3 2 2 2 2 2" xfId="57367" xr:uid="{00000000-0005-0000-0000-000028000000}"/>
    <cellStyle name="Comma 12 2 2 2 3 2 2 2 3" xfId="42247" xr:uid="{00000000-0005-0000-0000-000028000000}"/>
    <cellStyle name="Comma 12 2 2 2 3 2 2 3" xfId="18055" xr:uid="{00000000-0005-0000-0000-000028000000}"/>
    <cellStyle name="Comma 12 2 2 2 3 2 2 3 2" xfId="48295" xr:uid="{00000000-0005-0000-0000-000028000000}"/>
    <cellStyle name="Comma 12 2 2 2 3 2 2 4" xfId="33175" xr:uid="{00000000-0005-0000-0000-000028000000}"/>
    <cellStyle name="Comma 12 2 2 2 3 2 3" xfId="4447" xr:uid="{00000000-0005-0000-0000-000028000000}"/>
    <cellStyle name="Comma 12 2 2 2 3 2 3 2" xfId="13519" xr:uid="{00000000-0005-0000-0000-000028000000}"/>
    <cellStyle name="Comma 12 2 2 2 3 2 3 2 2" xfId="28639" xr:uid="{00000000-0005-0000-0000-000028000000}"/>
    <cellStyle name="Comma 12 2 2 2 3 2 3 2 2 2" xfId="58879" xr:uid="{00000000-0005-0000-0000-000028000000}"/>
    <cellStyle name="Comma 12 2 2 2 3 2 3 2 3" xfId="43759" xr:uid="{00000000-0005-0000-0000-000028000000}"/>
    <cellStyle name="Comma 12 2 2 2 3 2 3 3" xfId="19567" xr:uid="{00000000-0005-0000-0000-000028000000}"/>
    <cellStyle name="Comma 12 2 2 2 3 2 3 3 2" xfId="49807" xr:uid="{00000000-0005-0000-0000-000028000000}"/>
    <cellStyle name="Comma 12 2 2 2 3 2 3 4" xfId="34687" xr:uid="{00000000-0005-0000-0000-000028000000}"/>
    <cellStyle name="Comma 12 2 2 2 3 2 4" xfId="5959" xr:uid="{00000000-0005-0000-0000-000028000000}"/>
    <cellStyle name="Comma 12 2 2 2 3 2 4 2" xfId="15031" xr:uid="{00000000-0005-0000-0000-000028000000}"/>
    <cellStyle name="Comma 12 2 2 2 3 2 4 2 2" xfId="30151" xr:uid="{00000000-0005-0000-0000-000028000000}"/>
    <cellStyle name="Comma 12 2 2 2 3 2 4 2 2 2" xfId="60391" xr:uid="{00000000-0005-0000-0000-000028000000}"/>
    <cellStyle name="Comma 12 2 2 2 3 2 4 2 3" xfId="45271" xr:uid="{00000000-0005-0000-0000-000028000000}"/>
    <cellStyle name="Comma 12 2 2 2 3 2 4 3" xfId="21079" xr:uid="{00000000-0005-0000-0000-000028000000}"/>
    <cellStyle name="Comma 12 2 2 2 3 2 4 3 2" xfId="51319" xr:uid="{00000000-0005-0000-0000-000028000000}"/>
    <cellStyle name="Comma 12 2 2 2 3 2 4 4" xfId="36199" xr:uid="{00000000-0005-0000-0000-000028000000}"/>
    <cellStyle name="Comma 12 2 2 2 3 2 5" xfId="7471" xr:uid="{00000000-0005-0000-0000-000028000000}"/>
    <cellStyle name="Comma 12 2 2 2 3 2 5 2" xfId="22591" xr:uid="{00000000-0005-0000-0000-000028000000}"/>
    <cellStyle name="Comma 12 2 2 2 3 2 5 2 2" xfId="52831" xr:uid="{00000000-0005-0000-0000-000028000000}"/>
    <cellStyle name="Comma 12 2 2 2 3 2 5 3" xfId="37711" xr:uid="{00000000-0005-0000-0000-000028000000}"/>
    <cellStyle name="Comma 12 2 2 2 3 2 6" xfId="8983" xr:uid="{00000000-0005-0000-0000-000028000000}"/>
    <cellStyle name="Comma 12 2 2 2 3 2 6 2" xfId="24103" xr:uid="{00000000-0005-0000-0000-000028000000}"/>
    <cellStyle name="Comma 12 2 2 2 3 2 6 2 2" xfId="54343" xr:uid="{00000000-0005-0000-0000-000028000000}"/>
    <cellStyle name="Comma 12 2 2 2 3 2 6 3" xfId="39223" xr:uid="{00000000-0005-0000-0000-000028000000}"/>
    <cellStyle name="Comma 12 2 2 2 3 2 7" xfId="10495" xr:uid="{00000000-0005-0000-0000-000028000000}"/>
    <cellStyle name="Comma 12 2 2 2 3 2 7 2" xfId="25615" xr:uid="{00000000-0005-0000-0000-000028000000}"/>
    <cellStyle name="Comma 12 2 2 2 3 2 7 2 2" xfId="55855" xr:uid="{00000000-0005-0000-0000-000028000000}"/>
    <cellStyle name="Comma 12 2 2 2 3 2 7 3" xfId="40735" xr:uid="{00000000-0005-0000-0000-000028000000}"/>
    <cellStyle name="Comma 12 2 2 2 3 2 8" xfId="16543" xr:uid="{00000000-0005-0000-0000-000028000000}"/>
    <cellStyle name="Comma 12 2 2 2 3 2 8 2" xfId="46783" xr:uid="{00000000-0005-0000-0000-000028000000}"/>
    <cellStyle name="Comma 12 2 2 2 3 2 9" xfId="31663" xr:uid="{00000000-0005-0000-0000-000028000000}"/>
    <cellStyle name="Comma 12 2 2 2 3 3" xfId="2179" xr:uid="{00000000-0005-0000-0000-000028000000}"/>
    <cellStyle name="Comma 12 2 2 2 3 3 2" xfId="11251" xr:uid="{00000000-0005-0000-0000-000028000000}"/>
    <cellStyle name="Comma 12 2 2 2 3 3 2 2" xfId="26371" xr:uid="{00000000-0005-0000-0000-000028000000}"/>
    <cellStyle name="Comma 12 2 2 2 3 3 2 2 2" xfId="56611" xr:uid="{00000000-0005-0000-0000-000028000000}"/>
    <cellStyle name="Comma 12 2 2 2 3 3 2 3" xfId="41491" xr:uid="{00000000-0005-0000-0000-000028000000}"/>
    <cellStyle name="Comma 12 2 2 2 3 3 3" xfId="17299" xr:uid="{00000000-0005-0000-0000-000028000000}"/>
    <cellStyle name="Comma 12 2 2 2 3 3 3 2" xfId="47539" xr:uid="{00000000-0005-0000-0000-000028000000}"/>
    <cellStyle name="Comma 12 2 2 2 3 3 4" xfId="32419" xr:uid="{00000000-0005-0000-0000-000028000000}"/>
    <cellStyle name="Comma 12 2 2 2 3 4" xfId="3691" xr:uid="{00000000-0005-0000-0000-000028000000}"/>
    <cellStyle name="Comma 12 2 2 2 3 4 2" xfId="12763" xr:uid="{00000000-0005-0000-0000-000028000000}"/>
    <cellStyle name="Comma 12 2 2 2 3 4 2 2" xfId="27883" xr:uid="{00000000-0005-0000-0000-000028000000}"/>
    <cellStyle name="Comma 12 2 2 2 3 4 2 2 2" xfId="58123" xr:uid="{00000000-0005-0000-0000-000028000000}"/>
    <cellStyle name="Comma 12 2 2 2 3 4 2 3" xfId="43003" xr:uid="{00000000-0005-0000-0000-000028000000}"/>
    <cellStyle name="Comma 12 2 2 2 3 4 3" xfId="18811" xr:uid="{00000000-0005-0000-0000-000028000000}"/>
    <cellStyle name="Comma 12 2 2 2 3 4 3 2" xfId="49051" xr:uid="{00000000-0005-0000-0000-000028000000}"/>
    <cellStyle name="Comma 12 2 2 2 3 4 4" xfId="33931" xr:uid="{00000000-0005-0000-0000-000028000000}"/>
    <cellStyle name="Comma 12 2 2 2 3 5" xfId="5203" xr:uid="{00000000-0005-0000-0000-000028000000}"/>
    <cellStyle name="Comma 12 2 2 2 3 5 2" xfId="14275" xr:uid="{00000000-0005-0000-0000-000028000000}"/>
    <cellStyle name="Comma 12 2 2 2 3 5 2 2" xfId="29395" xr:uid="{00000000-0005-0000-0000-000028000000}"/>
    <cellStyle name="Comma 12 2 2 2 3 5 2 2 2" xfId="59635" xr:uid="{00000000-0005-0000-0000-000028000000}"/>
    <cellStyle name="Comma 12 2 2 2 3 5 2 3" xfId="44515" xr:uid="{00000000-0005-0000-0000-000028000000}"/>
    <cellStyle name="Comma 12 2 2 2 3 5 3" xfId="20323" xr:uid="{00000000-0005-0000-0000-000028000000}"/>
    <cellStyle name="Comma 12 2 2 2 3 5 3 2" xfId="50563" xr:uid="{00000000-0005-0000-0000-000028000000}"/>
    <cellStyle name="Comma 12 2 2 2 3 5 4" xfId="35443" xr:uid="{00000000-0005-0000-0000-000028000000}"/>
    <cellStyle name="Comma 12 2 2 2 3 6" xfId="6715" xr:uid="{00000000-0005-0000-0000-000028000000}"/>
    <cellStyle name="Comma 12 2 2 2 3 6 2" xfId="21835" xr:uid="{00000000-0005-0000-0000-000028000000}"/>
    <cellStyle name="Comma 12 2 2 2 3 6 2 2" xfId="52075" xr:uid="{00000000-0005-0000-0000-000028000000}"/>
    <cellStyle name="Comma 12 2 2 2 3 6 3" xfId="36955" xr:uid="{00000000-0005-0000-0000-000028000000}"/>
    <cellStyle name="Comma 12 2 2 2 3 7" xfId="8227" xr:uid="{00000000-0005-0000-0000-000028000000}"/>
    <cellStyle name="Comma 12 2 2 2 3 7 2" xfId="23347" xr:uid="{00000000-0005-0000-0000-000028000000}"/>
    <cellStyle name="Comma 12 2 2 2 3 7 2 2" xfId="53587" xr:uid="{00000000-0005-0000-0000-000028000000}"/>
    <cellStyle name="Comma 12 2 2 2 3 7 3" xfId="38467" xr:uid="{00000000-0005-0000-0000-000028000000}"/>
    <cellStyle name="Comma 12 2 2 2 3 8" xfId="9739" xr:uid="{00000000-0005-0000-0000-000028000000}"/>
    <cellStyle name="Comma 12 2 2 2 3 8 2" xfId="24859" xr:uid="{00000000-0005-0000-0000-000028000000}"/>
    <cellStyle name="Comma 12 2 2 2 3 8 2 2" xfId="55099" xr:uid="{00000000-0005-0000-0000-000028000000}"/>
    <cellStyle name="Comma 12 2 2 2 3 8 3" xfId="39979" xr:uid="{00000000-0005-0000-0000-000028000000}"/>
    <cellStyle name="Comma 12 2 2 2 3 9" xfId="15787" xr:uid="{00000000-0005-0000-0000-000028000000}"/>
    <cellStyle name="Comma 12 2 2 2 3 9 2" xfId="46027" xr:uid="{00000000-0005-0000-0000-000028000000}"/>
    <cellStyle name="Comma 12 2 2 2 4" xfId="919" xr:uid="{00000000-0005-0000-0000-00000F000000}"/>
    <cellStyle name="Comma 12 2 2 2 4 2" xfId="2431" xr:uid="{00000000-0005-0000-0000-00000F000000}"/>
    <cellStyle name="Comma 12 2 2 2 4 2 2" xfId="11503" xr:uid="{00000000-0005-0000-0000-00000F000000}"/>
    <cellStyle name="Comma 12 2 2 2 4 2 2 2" xfId="26623" xr:uid="{00000000-0005-0000-0000-00000F000000}"/>
    <cellStyle name="Comma 12 2 2 2 4 2 2 2 2" xfId="56863" xr:uid="{00000000-0005-0000-0000-00000F000000}"/>
    <cellStyle name="Comma 12 2 2 2 4 2 2 3" xfId="41743" xr:uid="{00000000-0005-0000-0000-00000F000000}"/>
    <cellStyle name="Comma 12 2 2 2 4 2 3" xfId="17551" xr:uid="{00000000-0005-0000-0000-00000F000000}"/>
    <cellStyle name="Comma 12 2 2 2 4 2 3 2" xfId="47791" xr:uid="{00000000-0005-0000-0000-00000F000000}"/>
    <cellStyle name="Comma 12 2 2 2 4 2 4" xfId="32671" xr:uid="{00000000-0005-0000-0000-00000F000000}"/>
    <cellStyle name="Comma 12 2 2 2 4 3" xfId="3943" xr:uid="{00000000-0005-0000-0000-00000F000000}"/>
    <cellStyle name="Comma 12 2 2 2 4 3 2" xfId="13015" xr:uid="{00000000-0005-0000-0000-00000F000000}"/>
    <cellStyle name="Comma 12 2 2 2 4 3 2 2" xfId="28135" xr:uid="{00000000-0005-0000-0000-00000F000000}"/>
    <cellStyle name="Comma 12 2 2 2 4 3 2 2 2" xfId="58375" xr:uid="{00000000-0005-0000-0000-00000F000000}"/>
    <cellStyle name="Comma 12 2 2 2 4 3 2 3" xfId="43255" xr:uid="{00000000-0005-0000-0000-00000F000000}"/>
    <cellStyle name="Comma 12 2 2 2 4 3 3" xfId="19063" xr:uid="{00000000-0005-0000-0000-00000F000000}"/>
    <cellStyle name="Comma 12 2 2 2 4 3 3 2" xfId="49303" xr:uid="{00000000-0005-0000-0000-00000F000000}"/>
    <cellStyle name="Comma 12 2 2 2 4 3 4" xfId="34183" xr:uid="{00000000-0005-0000-0000-00000F000000}"/>
    <cellStyle name="Comma 12 2 2 2 4 4" xfId="5455" xr:uid="{00000000-0005-0000-0000-00000F000000}"/>
    <cellStyle name="Comma 12 2 2 2 4 4 2" xfId="14527" xr:uid="{00000000-0005-0000-0000-00000F000000}"/>
    <cellStyle name="Comma 12 2 2 2 4 4 2 2" xfId="29647" xr:uid="{00000000-0005-0000-0000-00000F000000}"/>
    <cellStyle name="Comma 12 2 2 2 4 4 2 2 2" xfId="59887" xr:uid="{00000000-0005-0000-0000-00000F000000}"/>
    <cellStyle name="Comma 12 2 2 2 4 4 2 3" xfId="44767" xr:uid="{00000000-0005-0000-0000-00000F000000}"/>
    <cellStyle name="Comma 12 2 2 2 4 4 3" xfId="20575" xr:uid="{00000000-0005-0000-0000-00000F000000}"/>
    <cellStyle name="Comma 12 2 2 2 4 4 3 2" xfId="50815" xr:uid="{00000000-0005-0000-0000-00000F000000}"/>
    <cellStyle name="Comma 12 2 2 2 4 4 4" xfId="35695" xr:uid="{00000000-0005-0000-0000-00000F000000}"/>
    <cellStyle name="Comma 12 2 2 2 4 5" xfId="6967" xr:uid="{00000000-0005-0000-0000-00000F000000}"/>
    <cellStyle name="Comma 12 2 2 2 4 5 2" xfId="22087" xr:uid="{00000000-0005-0000-0000-00000F000000}"/>
    <cellStyle name="Comma 12 2 2 2 4 5 2 2" xfId="52327" xr:uid="{00000000-0005-0000-0000-00000F000000}"/>
    <cellStyle name="Comma 12 2 2 2 4 5 3" xfId="37207" xr:uid="{00000000-0005-0000-0000-00000F000000}"/>
    <cellStyle name="Comma 12 2 2 2 4 6" xfId="8479" xr:uid="{00000000-0005-0000-0000-00000F000000}"/>
    <cellStyle name="Comma 12 2 2 2 4 6 2" xfId="23599" xr:uid="{00000000-0005-0000-0000-00000F000000}"/>
    <cellStyle name="Comma 12 2 2 2 4 6 2 2" xfId="53839" xr:uid="{00000000-0005-0000-0000-00000F000000}"/>
    <cellStyle name="Comma 12 2 2 2 4 6 3" xfId="38719" xr:uid="{00000000-0005-0000-0000-00000F000000}"/>
    <cellStyle name="Comma 12 2 2 2 4 7" xfId="9991" xr:uid="{00000000-0005-0000-0000-00000F000000}"/>
    <cellStyle name="Comma 12 2 2 2 4 7 2" xfId="25111" xr:uid="{00000000-0005-0000-0000-00000F000000}"/>
    <cellStyle name="Comma 12 2 2 2 4 7 2 2" xfId="55351" xr:uid="{00000000-0005-0000-0000-00000F000000}"/>
    <cellStyle name="Comma 12 2 2 2 4 7 3" xfId="40231" xr:uid="{00000000-0005-0000-0000-00000F000000}"/>
    <cellStyle name="Comma 12 2 2 2 4 8" xfId="16039" xr:uid="{00000000-0005-0000-0000-00000F000000}"/>
    <cellStyle name="Comma 12 2 2 2 4 8 2" xfId="46279" xr:uid="{00000000-0005-0000-0000-00000F000000}"/>
    <cellStyle name="Comma 12 2 2 2 4 9" xfId="31159" xr:uid="{00000000-0005-0000-0000-00000F000000}"/>
    <cellStyle name="Comma 12 2 2 2 5" xfId="1675" xr:uid="{00000000-0005-0000-0000-00000F000000}"/>
    <cellStyle name="Comma 12 2 2 2 5 2" xfId="10747" xr:uid="{00000000-0005-0000-0000-00000F000000}"/>
    <cellStyle name="Comma 12 2 2 2 5 2 2" xfId="25867" xr:uid="{00000000-0005-0000-0000-00000F000000}"/>
    <cellStyle name="Comma 12 2 2 2 5 2 2 2" xfId="56107" xr:uid="{00000000-0005-0000-0000-00000F000000}"/>
    <cellStyle name="Comma 12 2 2 2 5 2 3" xfId="40987" xr:uid="{00000000-0005-0000-0000-00000F000000}"/>
    <cellStyle name="Comma 12 2 2 2 5 3" xfId="16795" xr:uid="{00000000-0005-0000-0000-00000F000000}"/>
    <cellStyle name="Comma 12 2 2 2 5 3 2" xfId="47035" xr:uid="{00000000-0005-0000-0000-00000F000000}"/>
    <cellStyle name="Comma 12 2 2 2 5 4" xfId="31915" xr:uid="{00000000-0005-0000-0000-00000F000000}"/>
    <cellStyle name="Comma 12 2 2 2 6" xfId="3187" xr:uid="{00000000-0005-0000-0000-00000F000000}"/>
    <cellStyle name="Comma 12 2 2 2 6 2" xfId="12259" xr:uid="{00000000-0005-0000-0000-00000F000000}"/>
    <cellStyle name="Comma 12 2 2 2 6 2 2" xfId="27379" xr:uid="{00000000-0005-0000-0000-00000F000000}"/>
    <cellStyle name="Comma 12 2 2 2 6 2 2 2" xfId="57619" xr:uid="{00000000-0005-0000-0000-00000F000000}"/>
    <cellStyle name="Comma 12 2 2 2 6 2 3" xfId="42499" xr:uid="{00000000-0005-0000-0000-00000F000000}"/>
    <cellStyle name="Comma 12 2 2 2 6 3" xfId="18307" xr:uid="{00000000-0005-0000-0000-00000F000000}"/>
    <cellStyle name="Comma 12 2 2 2 6 3 2" xfId="48547" xr:uid="{00000000-0005-0000-0000-00000F000000}"/>
    <cellStyle name="Comma 12 2 2 2 6 4" xfId="33427" xr:uid="{00000000-0005-0000-0000-00000F000000}"/>
    <cellStyle name="Comma 12 2 2 2 7" xfId="4699" xr:uid="{00000000-0005-0000-0000-00000F000000}"/>
    <cellStyle name="Comma 12 2 2 2 7 2" xfId="13771" xr:uid="{00000000-0005-0000-0000-00000F000000}"/>
    <cellStyle name="Comma 12 2 2 2 7 2 2" xfId="28891" xr:uid="{00000000-0005-0000-0000-00000F000000}"/>
    <cellStyle name="Comma 12 2 2 2 7 2 2 2" xfId="59131" xr:uid="{00000000-0005-0000-0000-00000F000000}"/>
    <cellStyle name="Comma 12 2 2 2 7 2 3" xfId="44011" xr:uid="{00000000-0005-0000-0000-00000F000000}"/>
    <cellStyle name="Comma 12 2 2 2 7 3" xfId="19819" xr:uid="{00000000-0005-0000-0000-00000F000000}"/>
    <cellStyle name="Comma 12 2 2 2 7 3 2" xfId="50059" xr:uid="{00000000-0005-0000-0000-00000F000000}"/>
    <cellStyle name="Comma 12 2 2 2 7 4" xfId="34939" xr:uid="{00000000-0005-0000-0000-00000F000000}"/>
    <cellStyle name="Comma 12 2 2 2 8" xfId="6211" xr:uid="{00000000-0005-0000-0000-00000F000000}"/>
    <cellStyle name="Comma 12 2 2 2 8 2" xfId="21331" xr:uid="{00000000-0005-0000-0000-00000F000000}"/>
    <cellStyle name="Comma 12 2 2 2 8 2 2" xfId="51571" xr:uid="{00000000-0005-0000-0000-00000F000000}"/>
    <cellStyle name="Comma 12 2 2 2 8 3" xfId="36451" xr:uid="{00000000-0005-0000-0000-00000F000000}"/>
    <cellStyle name="Comma 12 2 2 2 9" xfId="7723" xr:uid="{00000000-0005-0000-0000-00000F000000}"/>
    <cellStyle name="Comma 12 2 2 2 9 2" xfId="22843" xr:uid="{00000000-0005-0000-0000-00000F000000}"/>
    <cellStyle name="Comma 12 2 2 2 9 2 2" xfId="53083" xr:uid="{00000000-0005-0000-0000-00000F000000}"/>
    <cellStyle name="Comma 12 2 2 2 9 3" xfId="37963" xr:uid="{00000000-0005-0000-0000-00000F000000}"/>
    <cellStyle name="Comma 12 2 2 3" xfId="247" xr:uid="{00000000-0005-0000-0000-00000F000000}"/>
    <cellStyle name="Comma 12 2 2 3 10" xfId="9319" xr:uid="{00000000-0005-0000-0000-00000F000000}"/>
    <cellStyle name="Comma 12 2 2 3 10 2" xfId="24439" xr:uid="{00000000-0005-0000-0000-00000F000000}"/>
    <cellStyle name="Comma 12 2 2 3 10 2 2" xfId="54679" xr:uid="{00000000-0005-0000-0000-00000F000000}"/>
    <cellStyle name="Comma 12 2 2 3 10 3" xfId="39559" xr:uid="{00000000-0005-0000-0000-00000F000000}"/>
    <cellStyle name="Comma 12 2 2 3 11" xfId="15367" xr:uid="{00000000-0005-0000-0000-00000F000000}"/>
    <cellStyle name="Comma 12 2 2 3 11 2" xfId="45607" xr:uid="{00000000-0005-0000-0000-00000F000000}"/>
    <cellStyle name="Comma 12 2 2 3 12" xfId="30487" xr:uid="{00000000-0005-0000-0000-00000F000000}"/>
    <cellStyle name="Comma 12 2 2 3 2" xfId="499" xr:uid="{00000000-0005-0000-0000-00000F000000}"/>
    <cellStyle name="Comma 12 2 2 3 2 10" xfId="30739" xr:uid="{00000000-0005-0000-0000-00000F000000}"/>
    <cellStyle name="Comma 12 2 2 3 2 2" xfId="1255" xr:uid="{00000000-0005-0000-0000-00000F000000}"/>
    <cellStyle name="Comma 12 2 2 3 2 2 2" xfId="2767" xr:uid="{00000000-0005-0000-0000-00000F000000}"/>
    <cellStyle name="Comma 12 2 2 3 2 2 2 2" xfId="11839" xr:uid="{00000000-0005-0000-0000-00000F000000}"/>
    <cellStyle name="Comma 12 2 2 3 2 2 2 2 2" xfId="26959" xr:uid="{00000000-0005-0000-0000-00000F000000}"/>
    <cellStyle name="Comma 12 2 2 3 2 2 2 2 2 2" xfId="57199" xr:uid="{00000000-0005-0000-0000-00000F000000}"/>
    <cellStyle name="Comma 12 2 2 3 2 2 2 2 3" xfId="42079" xr:uid="{00000000-0005-0000-0000-00000F000000}"/>
    <cellStyle name="Comma 12 2 2 3 2 2 2 3" xfId="17887" xr:uid="{00000000-0005-0000-0000-00000F000000}"/>
    <cellStyle name="Comma 12 2 2 3 2 2 2 3 2" xfId="48127" xr:uid="{00000000-0005-0000-0000-00000F000000}"/>
    <cellStyle name="Comma 12 2 2 3 2 2 2 4" xfId="33007" xr:uid="{00000000-0005-0000-0000-00000F000000}"/>
    <cellStyle name="Comma 12 2 2 3 2 2 3" xfId="4279" xr:uid="{00000000-0005-0000-0000-00000F000000}"/>
    <cellStyle name="Comma 12 2 2 3 2 2 3 2" xfId="13351" xr:uid="{00000000-0005-0000-0000-00000F000000}"/>
    <cellStyle name="Comma 12 2 2 3 2 2 3 2 2" xfId="28471" xr:uid="{00000000-0005-0000-0000-00000F000000}"/>
    <cellStyle name="Comma 12 2 2 3 2 2 3 2 2 2" xfId="58711" xr:uid="{00000000-0005-0000-0000-00000F000000}"/>
    <cellStyle name="Comma 12 2 2 3 2 2 3 2 3" xfId="43591" xr:uid="{00000000-0005-0000-0000-00000F000000}"/>
    <cellStyle name="Comma 12 2 2 3 2 2 3 3" xfId="19399" xr:uid="{00000000-0005-0000-0000-00000F000000}"/>
    <cellStyle name="Comma 12 2 2 3 2 2 3 3 2" xfId="49639" xr:uid="{00000000-0005-0000-0000-00000F000000}"/>
    <cellStyle name="Comma 12 2 2 3 2 2 3 4" xfId="34519" xr:uid="{00000000-0005-0000-0000-00000F000000}"/>
    <cellStyle name="Comma 12 2 2 3 2 2 4" xfId="5791" xr:uid="{00000000-0005-0000-0000-00000F000000}"/>
    <cellStyle name="Comma 12 2 2 3 2 2 4 2" xfId="14863" xr:uid="{00000000-0005-0000-0000-00000F000000}"/>
    <cellStyle name="Comma 12 2 2 3 2 2 4 2 2" xfId="29983" xr:uid="{00000000-0005-0000-0000-00000F000000}"/>
    <cellStyle name="Comma 12 2 2 3 2 2 4 2 2 2" xfId="60223" xr:uid="{00000000-0005-0000-0000-00000F000000}"/>
    <cellStyle name="Comma 12 2 2 3 2 2 4 2 3" xfId="45103" xr:uid="{00000000-0005-0000-0000-00000F000000}"/>
    <cellStyle name="Comma 12 2 2 3 2 2 4 3" xfId="20911" xr:uid="{00000000-0005-0000-0000-00000F000000}"/>
    <cellStyle name="Comma 12 2 2 3 2 2 4 3 2" xfId="51151" xr:uid="{00000000-0005-0000-0000-00000F000000}"/>
    <cellStyle name="Comma 12 2 2 3 2 2 4 4" xfId="36031" xr:uid="{00000000-0005-0000-0000-00000F000000}"/>
    <cellStyle name="Comma 12 2 2 3 2 2 5" xfId="7303" xr:uid="{00000000-0005-0000-0000-00000F000000}"/>
    <cellStyle name="Comma 12 2 2 3 2 2 5 2" xfId="22423" xr:uid="{00000000-0005-0000-0000-00000F000000}"/>
    <cellStyle name="Comma 12 2 2 3 2 2 5 2 2" xfId="52663" xr:uid="{00000000-0005-0000-0000-00000F000000}"/>
    <cellStyle name="Comma 12 2 2 3 2 2 5 3" xfId="37543" xr:uid="{00000000-0005-0000-0000-00000F000000}"/>
    <cellStyle name="Comma 12 2 2 3 2 2 6" xfId="8815" xr:uid="{00000000-0005-0000-0000-00000F000000}"/>
    <cellStyle name="Comma 12 2 2 3 2 2 6 2" xfId="23935" xr:uid="{00000000-0005-0000-0000-00000F000000}"/>
    <cellStyle name="Comma 12 2 2 3 2 2 6 2 2" xfId="54175" xr:uid="{00000000-0005-0000-0000-00000F000000}"/>
    <cellStyle name="Comma 12 2 2 3 2 2 6 3" xfId="39055" xr:uid="{00000000-0005-0000-0000-00000F000000}"/>
    <cellStyle name="Comma 12 2 2 3 2 2 7" xfId="10327" xr:uid="{00000000-0005-0000-0000-00000F000000}"/>
    <cellStyle name="Comma 12 2 2 3 2 2 7 2" xfId="25447" xr:uid="{00000000-0005-0000-0000-00000F000000}"/>
    <cellStyle name="Comma 12 2 2 3 2 2 7 2 2" xfId="55687" xr:uid="{00000000-0005-0000-0000-00000F000000}"/>
    <cellStyle name="Comma 12 2 2 3 2 2 7 3" xfId="40567" xr:uid="{00000000-0005-0000-0000-00000F000000}"/>
    <cellStyle name="Comma 12 2 2 3 2 2 8" xfId="16375" xr:uid="{00000000-0005-0000-0000-00000F000000}"/>
    <cellStyle name="Comma 12 2 2 3 2 2 8 2" xfId="46615" xr:uid="{00000000-0005-0000-0000-00000F000000}"/>
    <cellStyle name="Comma 12 2 2 3 2 2 9" xfId="31495" xr:uid="{00000000-0005-0000-0000-00000F000000}"/>
    <cellStyle name="Comma 12 2 2 3 2 3" xfId="2011" xr:uid="{00000000-0005-0000-0000-00000F000000}"/>
    <cellStyle name="Comma 12 2 2 3 2 3 2" xfId="11083" xr:uid="{00000000-0005-0000-0000-00000F000000}"/>
    <cellStyle name="Comma 12 2 2 3 2 3 2 2" xfId="26203" xr:uid="{00000000-0005-0000-0000-00000F000000}"/>
    <cellStyle name="Comma 12 2 2 3 2 3 2 2 2" xfId="56443" xr:uid="{00000000-0005-0000-0000-00000F000000}"/>
    <cellStyle name="Comma 12 2 2 3 2 3 2 3" xfId="41323" xr:uid="{00000000-0005-0000-0000-00000F000000}"/>
    <cellStyle name="Comma 12 2 2 3 2 3 3" xfId="17131" xr:uid="{00000000-0005-0000-0000-00000F000000}"/>
    <cellStyle name="Comma 12 2 2 3 2 3 3 2" xfId="47371" xr:uid="{00000000-0005-0000-0000-00000F000000}"/>
    <cellStyle name="Comma 12 2 2 3 2 3 4" xfId="32251" xr:uid="{00000000-0005-0000-0000-00000F000000}"/>
    <cellStyle name="Comma 12 2 2 3 2 4" xfId="3523" xr:uid="{00000000-0005-0000-0000-00000F000000}"/>
    <cellStyle name="Comma 12 2 2 3 2 4 2" xfId="12595" xr:uid="{00000000-0005-0000-0000-00000F000000}"/>
    <cellStyle name="Comma 12 2 2 3 2 4 2 2" xfId="27715" xr:uid="{00000000-0005-0000-0000-00000F000000}"/>
    <cellStyle name="Comma 12 2 2 3 2 4 2 2 2" xfId="57955" xr:uid="{00000000-0005-0000-0000-00000F000000}"/>
    <cellStyle name="Comma 12 2 2 3 2 4 2 3" xfId="42835" xr:uid="{00000000-0005-0000-0000-00000F000000}"/>
    <cellStyle name="Comma 12 2 2 3 2 4 3" xfId="18643" xr:uid="{00000000-0005-0000-0000-00000F000000}"/>
    <cellStyle name="Comma 12 2 2 3 2 4 3 2" xfId="48883" xr:uid="{00000000-0005-0000-0000-00000F000000}"/>
    <cellStyle name="Comma 12 2 2 3 2 4 4" xfId="33763" xr:uid="{00000000-0005-0000-0000-00000F000000}"/>
    <cellStyle name="Comma 12 2 2 3 2 5" xfId="5035" xr:uid="{00000000-0005-0000-0000-00000F000000}"/>
    <cellStyle name="Comma 12 2 2 3 2 5 2" xfId="14107" xr:uid="{00000000-0005-0000-0000-00000F000000}"/>
    <cellStyle name="Comma 12 2 2 3 2 5 2 2" xfId="29227" xr:uid="{00000000-0005-0000-0000-00000F000000}"/>
    <cellStyle name="Comma 12 2 2 3 2 5 2 2 2" xfId="59467" xr:uid="{00000000-0005-0000-0000-00000F000000}"/>
    <cellStyle name="Comma 12 2 2 3 2 5 2 3" xfId="44347" xr:uid="{00000000-0005-0000-0000-00000F000000}"/>
    <cellStyle name="Comma 12 2 2 3 2 5 3" xfId="20155" xr:uid="{00000000-0005-0000-0000-00000F000000}"/>
    <cellStyle name="Comma 12 2 2 3 2 5 3 2" xfId="50395" xr:uid="{00000000-0005-0000-0000-00000F000000}"/>
    <cellStyle name="Comma 12 2 2 3 2 5 4" xfId="35275" xr:uid="{00000000-0005-0000-0000-00000F000000}"/>
    <cellStyle name="Comma 12 2 2 3 2 6" xfId="6547" xr:uid="{00000000-0005-0000-0000-00000F000000}"/>
    <cellStyle name="Comma 12 2 2 3 2 6 2" xfId="21667" xr:uid="{00000000-0005-0000-0000-00000F000000}"/>
    <cellStyle name="Comma 12 2 2 3 2 6 2 2" xfId="51907" xr:uid="{00000000-0005-0000-0000-00000F000000}"/>
    <cellStyle name="Comma 12 2 2 3 2 6 3" xfId="36787" xr:uid="{00000000-0005-0000-0000-00000F000000}"/>
    <cellStyle name="Comma 12 2 2 3 2 7" xfId="8059" xr:uid="{00000000-0005-0000-0000-00000F000000}"/>
    <cellStyle name="Comma 12 2 2 3 2 7 2" xfId="23179" xr:uid="{00000000-0005-0000-0000-00000F000000}"/>
    <cellStyle name="Comma 12 2 2 3 2 7 2 2" xfId="53419" xr:uid="{00000000-0005-0000-0000-00000F000000}"/>
    <cellStyle name="Comma 12 2 2 3 2 7 3" xfId="38299" xr:uid="{00000000-0005-0000-0000-00000F000000}"/>
    <cellStyle name="Comma 12 2 2 3 2 8" xfId="9571" xr:uid="{00000000-0005-0000-0000-00000F000000}"/>
    <cellStyle name="Comma 12 2 2 3 2 8 2" xfId="24691" xr:uid="{00000000-0005-0000-0000-00000F000000}"/>
    <cellStyle name="Comma 12 2 2 3 2 8 2 2" xfId="54931" xr:uid="{00000000-0005-0000-0000-00000F000000}"/>
    <cellStyle name="Comma 12 2 2 3 2 8 3" xfId="39811" xr:uid="{00000000-0005-0000-0000-00000F000000}"/>
    <cellStyle name="Comma 12 2 2 3 2 9" xfId="15619" xr:uid="{00000000-0005-0000-0000-00000F000000}"/>
    <cellStyle name="Comma 12 2 2 3 2 9 2" xfId="45859" xr:uid="{00000000-0005-0000-0000-00000F000000}"/>
    <cellStyle name="Comma 12 2 2 3 3" xfId="751" xr:uid="{00000000-0005-0000-0000-000029000000}"/>
    <cellStyle name="Comma 12 2 2 3 3 10" xfId="30991" xr:uid="{00000000-0005-0000-0000-000029000000}"/>
    <cellStyle name="Comma 12 2 2 3 3 2" xfId="1507" xr:uid="{00000000-0005-0000-0000-000029000000}"/>
    <cellStyle name="Comma 12 2 2 3 3 2 2" xfId="3019" xr:uid="{00000000-0005-0000-0000-000029000000}"/>
    <cellStyle name="Comma 12 2 2 3 3 2 2 2" xfId="12091" xr:uid="{00000000-0005-0000-0000-000029000000}"/>
    <cellStyle name="Comma 12 2 2 3 3 2 2 2 2" xfId="27211" xr:uid="{00000000-0005-0000-0000-000029000000}"/>
    <cellStyle name="Comma 12 2 2 3 3 2 2 2 2 2" xfId="57451" xr:uid="{00000000-0005-0000-0000-000029000000}"/>
    <cellStyle name="Comma 12 2 2 3 3 2 2 2 3" xfId="42331" xr:uid="{00000000-0005-0000-0000-000029000000}"/>
    <cellStyle name="Comma 12 2 2 3 3 2 2 3" xfId="18139" xr:uid="{00000000-0005-0000-0000-000029000000}"/>
    <cellStyle name="Comma 12 2 2 3 3 2 2 3 2" xfId="48379" xr:uid="{00000000-0005-0000-0000-000029000000}"/>
    <cellStyle name="Comma 12 2 2 3 3 2 2 4" xfId="33259" xr:uid="{00000000-0005-0000-0000-000029000000}"/>
    <cellStyle name="Comma 12 2 2 3 3 2 3" xfId="4531" xr:uid="{00000000-0005-0000-0000-000029000000}"/>
    <cellStyle name="Comma 12 2 2 3 3 2 3 2" xfId="13603" xr:uid="{00000000-0005-0000-0000-000029000000}"/>
    <cellStyle name="Comma 12 2 2 3 3 2 3 2 2" xfId="28723" xr:uid="{00000000-0005-0000-0000-000029000000}"/>
    <cellStyle name="Comma 12 2 2 3 3 2 3 2 2 2" xfId="58963" xr:uid="{00000000-0005-0000-0000-000029000000}"/>
    <cellStyle name="Comma 12 2 2 3 3 2 3 2 3" xfId="43843" xr:uid="{00000000-0005-0000-0000-000029000000}"/>
    <cellStyle name="Comma 12 2 2 3 3 2 3 3" xfId="19651" xr:uid="{00000000-0005-0000-0000-000029000000}"/>
    <cellStyle name="Comma 12 2 2 3 3 2 3 3 2" xfId="49891" xr:uid="{00000000-0005-0000-0000-000029000000}"/>
    <cellStyle name="Comma 12 2 2 3 3 2 3 4" xfId="34771" xr:uid="{00000000-0005-0000-0000-000029000000}"/>
    <cellStyle name="Comma 12 2 2 3 3 2 4" xfId="6043" xr:uid="{00000000-0005-0000-0000-000029000000}"/>
    <cellStyle name="Comma 12 2 2 3 3 2 4 2" xfId="15115" xr:uid="{00000000-0005-0000-0000-000029000000}"/>
    <cellStyle name="Comma 12 2 2 3 3 2 4 2 2" xfId="30235" xr:uid="{00000000-0005-0000-0000-000029000000}"/>
    <cellStyle name="Comma 12 2 2 3 3 2 4 2 2 2" xfId="60475" xr:uid="{00000000-0005-0000-0000-000029000000}"/>
    <cellStyle name="Comma 12 2 2 3 3 2 4 2 3" xfId="45355" xr:uid="{00000000-0005-0000-0000-000029000000}"/>
    <cellStyle name="Comma 12 2 2 3 3 2 4 3" xfId="21163" xr:uid="{00000000-0005-0000-0000-000029000000}"/>
    <cellStyle name="Comma 12 2 2 3 3 2 4 3 2" xfId="51403" xr:uid="{00000000-0005-0000-0000-000029000000}"/>
    <cellStyle name="Comma 12 2 2 3 3 2 4 4" xfId="36283" xr:uid="{00000000-0005-0000-0000-000029000000}"/>
    <cellStyle name="Comma 12 2 2 3 3 2 5" xfId="7555" xr:uid="{00000000-0005-0000-0000-000029000000}"/>
    <cellStyle name="Comma 12 2 2 3 3 2 5 2" xfId="22675" xr:uid="{00000000-0005-0000-0000-000029000000}"/>
    <cellStyle name="Comma 12 2 2 3 3 2 5 2 2" xfId="52915" xr:uid="{00000000-0005-0000-0000-000029000000}"/>
    <cellStyle name="Comma 12 2 2 3 3 2 5 3" xfId="37795" xr:uid="{00000000-0005-0000-0000-000029000000}"/>
    <cellStyle name="Comma 12 2 2 3 3 2 6" xfId="9067" xr:uid="{00000000-0005-0000-0000-000029000000}"/>
    <cellStyle name="Comma 12 2 2 3 3 2 6 2" xfId="24187" xr:uid="{00000000-0005-0000-0000-000029000000}"/>
    <cellStyle name="Comma 12 2 2 3 3 2 6 2 2" xfId="54427" xr:uid="{00000000-0005-0000-0000-000029000000}"/>
    <cellStyle name="Comma 12 2 2 3 3 2 6 3" xfId="39307" xr:uid="{00000000-0005-0000-0000-000029000000}"/>
    <cellStyle name="Comma 12 2 2 3 3 2 7" xfId="10579" xr:uid="{00000000-0005-0000-0000-000029000000}"/>
    <cellStyle name="Comma 12 2 2 3 3 2 7 2" xfId="25699" xr:uid="{00000000-0005-0000-0000-000029000000}"/>
    <cellStyle name="Comma 12 2 2 3 3 2 7 2 2" xfId="55939" xr:uid="{00000000-0005-0000-0000-000029000000}"/>
    <cellStyle name="Comma 12 2 2 3 3 2 7 3" xfId="40819" xr:uid="{00000000-0005-0000-0000-000029000000}"/>
    <cellStyle name="Comma 12 2 2 3 3 2 8" xfId="16627" xr:uid="{00000000-0005-0000-0000-000029000000}"/>
    <cellStyle name="Comma 12 2 2 3 3 2 8 2" xfId="46867" xr:uid="{00000000-0005-0000-0000-000029000000}"/>
    <cellStyle name="Comma 12 2 2 3 3 2 9" xfId="31747" xr:uid="{00000000-0005-0000-0000-000029000000}"/>
    <cellStyle name="Comma 12 2 2 3 3 3" xfId="2263" xr:uid="{00000000-0005-0000-0000-000029000000}"/>
    <cellStyle name="Comma 12 2 2 3 3 3 2" xfId="11335" xr:uid="{00000000-0005-0000-0000-000029000000}"/>
    <cellStyle name="Comma 12 2 2 3 3 3 2 2" xfId="26455" xr:uid="{00000000-0005-0000-0000-000029000000}"/>
    <cellStyle name="Comma 12 2 2 3 3 3 2 2 2" xfId="56695" xr:uid="{00000000-0005-0000-0000-000029000000}"/>
    <cellStyle name="Comma 12 2 2 3 3 3 2 3" xfId="41575" xr:uid="{00000000-0005-0000-0000-000029000000}"/>
    <cellStyle name="Comma 12 2 2 3 3 3 3" xfId="17383" xr:uid="{00000000-0005-0000-0000-000029000000}"/>
    <cellStyle name="Comma 12 2 2 3 3 3 3 2" xfId="47623" xr:uid="{00000000-0005-0000-0000-000029000000}"/>
    <cellStyle name="Comma 12 2 2 3 3 3 4" xfId="32503" xr:uid="{00000000-0005-0000-0000-000029000000}"/>
    <cellStyle name="Comma 12 2 2 3 3 4" xfId="3775" xr:uid="{00000000-0005-0000-0000-000029000000}"/>
    <cellStyle name="Comma 12 2 2 3 3 4 2" xfId="12847" xr:uid="{00000000-0005-0000-0000-000029000000}"/>
    <cellStyle name="Comma 12 2 2 3 3 4 2 2" xfId="27967" xr:uid="{00000000-0005-0000-0000-000029000000}"/>
    <cellStyle name="Comma 12 2 2 3 3 4 2 2 2" xfId="58207" xr:uid="{00000000-0005-0000-0000-000029000000}"/>
    <cellStyle name="Comma 12 2 2 3 3 4 2 3" xfId="43087" xr:uid="{00000000-0005-0000-0000-000029000000}"/>
    <cellStyle name="Comma 12 2 2 3 3 4 3" xfId="18895" xr:uid="{00000000-0005-0000-0000-000029000000}"/>
    <cellStyle name="Comma 12 2 2 3 3 4 3 2" xfId="49135" xr:uid="{00000000-0005-0000-0000-000029000000}"/>
    <cellStyle name="Comma 12 2 2 3 3 4 4" xfId="34015" xr:uid="{00000000-0005-0000-0000-000029000000}"/>
    <cellStyle name="Comma 12 2 2 3 3 5" xfId="5287" xr:uid="{00000000-0005-0000-0000-000029000000}"/>
    <cellStyle name="Comma 12 2 2 3 3 5 2" xfId="14359" xr:uid="{00000000-0005-0000-0000-000029000000}"/>
    <cellStyle name="Comma 12 2 2 3 3 5 2 2" xfId="29479" xr:uid="{00000000-0005-0000-0000-000029000000}"/>
    <cellStyle name="Comma 12 2 2 3 3 5 2 2 2" xfId="59719" xr:uid="{00000000-0005-0000-0000-000029000000}"/>
    <cellStyle name="Comma 12 2 2 3 3 5 2 3" xfId="44599" xr:uid="{00000000-0005-0000-0000-000029000000}"/>
    <cellStyle name="Comma 12 2 2 3 3 5 3" xfId="20407" xr:uid="{00000000-0005-0000-0000-000029000000}"/>
    <cellStyle name="Comma 12 2 2 3 3 5 3 2" xfId="50647" xr:uid="{00000000-0005-0000-0000-000029000000}"/>
    <cellStyle name="Comma 12 2 2 3 3 5 4" xfId="35527" xr:uid="{00000000-0005-0000-0000-000029000000}"/>
    <cellStyle name="Comma 12 2 2 3 3 6" xfId="6799" xr:uid="{00000000-0005-0000-0000-000029000000}"/>
    <cellStyle name="Comma 12 2 2 3 3 6 2" xfId="21919" xr:uid="{00000000-0005-0000-0000-000029000000}"/>
    <cellStyle name="Comma 12 2 2 3 3 6 2 2" xfId="52159" xr:uid="{00000000-0005-0000-0000-000029000000}"/>
    <cellStyle name="Comma 12 2 2 3 3 6 3" xfId="37039" xr:uid="{00000000-0005-0000-0000-000029000000}"/>
    <cellStyle name="Comma 12 2 2 3 3 7" xfId="8311" xr:uid="{00000000-0005-0000-0000-000029000000}"/>
    <cellStyle name="Comma 12 2 2 3 3 7 2" xfId="23431" xr:uid="{00000000-0005-0000-0000-000029000000}"/>
    <cellStyle name="Comma 12 2 2 3 3 7 2 2" xfId="53671" xr:uid="{00000000-0005-0000-0000-000029000000}"/>
    <cellStyle name="Comma 12 2 2 3 3 7 3" xfId="38551" xr:uid="{00000000-0005-0000-0000-000029000000}"/>
    <cellStyle name="Comma 12 2 2 3 3 8" xfId="9823" xr:uid="{00000000-0005-0000-0000-000029000000}"/>
    <cellStyle name="Comma 12 2 2 3 3 8 2" xfId="24943" xr:uid="{00000000-0005-0000-0000-000029000000}"/>
    <cellStyle name="Comma 12 2 2 3 3 8 2 2" xfId="55183" xr:uid="{00000000-0005-0000-0000-000029000000}"/>
    <cellStyle name="Comma 12 2 2 3 3 8 3" xfId="40063" xr:uid="{00000000-0005-0000-0000-000029000000}"/>
    <cellStyle name="Comma 12 2 2 3 3 9" xfId="15871" xr:uid="{00000000-0005-0000-0000-000029000000}"/>
    <cellStyle name="Comma 12 2 2 3 3 9 2" xfId="46111" xr:uid="{00000000-0005-0000-0000-000029000000}"/>
    <cellStyle name="Comma 12 2 2 3 4" xfId="1003" xr:uid="{00000000-0005-0000-0000-00000F000000}"/>
    <cellStyle name="Comma 12 2 2 3 4 2" xfId="2515" xr:uid="{00000000-0005-0000-0000-00000F000000}"/>
    <cellStyle name="Comma 12 2 2 3 4 2 2" xfId="11587" xr:uid="{00000000-0005-0000-0000-00000F000000}"/>
    <cellStyle name="Comma 12 2 2 3 4 2 2 2" xfId="26707" xr:uid="{00000000-0005-0000-0000-00000F000000}"/>
    <cellStyle name="Comma 12 2 2 3 4 2 2 2 2" xfId="56947" xr:uid="{00000000-0005-0000-0000-00000F000000}"/>
    <cellStyle name="Comma 12 2 2 3 4 2 2 3" xfId="41827" xr:uid="{00000000-0005-0000-0000-00000F000000}"/>
    <cellStyle name="Comma 12 2 2 3 4 2 3" xfId="17635" xr:uid="{00000000-0005-0000-0000-00000F000000}"/>
    <cellStyle name="Comma 12 2 2 3 4 2 3 2" xfId="47875" xr:uid="{00000000-0005-0000-0000-00000F000000}"/>
    <cellStyle name="Comma 12 2 2 3 4 2 4" xfId="32755" xr:uid="{00000000-0005-0000-0000-00000F000000}"/>
    <cellStyle name="Comma 12 2 2 3 4 3" xfId="4027" xr:uid="{00000000-0005-0000-0000-00000F000000}"/>
    <cellStyle name="Comma 12 2 2 3 4 3 2" xfId="13099" xr:uid="{00000000-0005-0000-0000-00000F000000}"/>
    <cellStyle name="Comma 12 2 2 3 4 3 2 2" xfId="28219" xr:uid="{00000000-0005-0000-0000-00000F000000}"/>
    <cellStyle name="Comma 12 2 2 3 4 3 2 2 2" xfId="58459" xr:uid="{00000000-0005-0000-0000-00000F000000}"/>
    <cellStyle name="Comma 12 2 2 3 4 3 2 3" xfId="43339" xr:uid="{00000000-0005-0000-0000-00000F000000}"/>
    <cellStyle name="Comma 12 2 2 3 4 3 3" xfId="19147" xr:uid="{00000000-0005-0000-0000-00000F000000}"/>
    <cellStyle name="Comma 12 2 2 3 4 3 3 2" xfId="49387" xr:uid="{00000000-0005-0000-0000-00000F000000}"/>
    <cellStyle name="Comma 12 2 2 3 4 3 4" xfId="34267" xr:uid="{00000000-0005-0000-0000-00000F000000}"/>
    <cellStyle name="Comma 12 2 2 3 4 4" xfId="5539" xr:uid="{00000000-0005-0000-0000-00000F000000}"/>
    <cellStyle name="Comma 12 2 2 3 4 4 2" xfId="14611" xr:uid="{00000000-0005-0000-0000-00000F000000}"/>
    <cellStyle name="Comma 12 2 2 3 4 4 2 2" xfId="29731" xr:uid="{00000000-0005-0000-0000-00000F000000}"/>
    <cellStyle name="Comma 12 2 2 3 4 4 2 2 2" xfId="59971" xr:uid="{00000000-0005-0000-0000-00000F000000}"/>
    <cellStyle name="Comma 12 2 2 3 4 4 2 3" xfId="44851" xr:uid="{00000000-0005-0000-0000-00000F000000}"/>
    <cellStyle name="Comma 12 2 2 3 4 4 3" xfId="20659" xr:uid="{00000000-0005-0000-0000-00000F000000}"/>
    <cellStyle name="Comma 12 2 2 3 4 4 3 2" xfId="50899" xr:uid="{00000000-0005-0000-0000-00000F000000}"/>
    <cellStyle name="Comma 12 2 2 3 4 4 4" xfId="35779" xr:uid="{00000000-0005-0000-0000-00000F000000}"/>
    <cellStyle name="Comma 12 2 2 3 4 5" xfId="7051" xr:uid="{00000000-0005-0000-0000-00000F000000}"/>
    <cellStyle name="Comma 12 2 2 3 4 5 2" xfId="22171" xr:uid="{00000000-0005-0000-0000-00000F000000}"/>
    <cellStyle name="Comma 12 2 2 3 4 5 2 2" xfId="52411" xr:uid="{00000000-0005-0000-0000-00000F000000}"/>
    <cellStyle name="Comma 12 2 2 3 4 5 3" xfId="37291" xr:uid="{00000000-0005-0000-0000-00000F000000}"/>
    <cellStyle name="Comma 12 2 2 3 4 6" xfId="8563" xr:uid="{00000000-0005-0000-0000-00000F000000}"/>
    <cellStyle name="Comma 12 2 2 3 4 6 2" xfId="23683" xr:uid="{00000000-0005-0000-0000-00000F000000}"/>
    <cellStyle name="Comma 12 2 2 3 4 6 2 2" xfId="53923" xr:uid="{00000000-0005-0000-0000-00000F000000}"/>
    <cellStyle name="Comma 12 2 2 3 4 6 3" xfId="38803" xr:uid="{00000000-0005-0000-0000-00000F000000}"/>
    <cellStyle name="Comma 12 2 2 3 4 7" xfId="10075" xr:uid="{00000000-0005-0000-0000-00000F000000}"/>
    <cellStyle name="Comma 12 2 2 3 4 7 2" xfId="25195" xr:uid="{00000000-0005-0000-0000-00000F000000}"/>
    <cellStyle name="Comma 12 2 2 3 4 7 2 2" xfId="55435" xr:uid="{00000000-0005-0000-0000-00000F000000}"/>
    <cellStyle name="Comma 12 2 2 3 4 7 3" xfId="40315" xr:uid="{00000000-0005-0000-0000-00000F000000}"/>
    <cellStyle name="Comma 12 2 2 3 4 8" xfId="16123" xr:uid="{00000000-0005-0000-0000-00000F000000}"/>
    <cellStyle name="Comma 12 2 2 3 4 8 2" xfId="46363" xr:uid="{00000000-0005-0000-0000-00000F000000}"/>
    <cellStyle name="Comma 12 2 2 3 4 9" xfId="31243" xr:uid="{00000000-0005-0000-0000-00000F000000}"/>
    <cellStyle name="Comma 12 2 2 3 5" xfId="1759" xr:uid="{00000000-0005-0000-0000-00000F000000}"/>
    <cellStyle name="Comma 12 2 2 3 5 2" xfId="10831" xr:uid="{00000000-0005-0000-0000-00000F000000}"/>
    <cellStyle name="Comma 12 2 2 3 5 2 2" xfId="25951" xr:uid="{00000000-0005-0000-0000-00000F000000}"/>
    <cellStyle name="Comma 12 2 2 3 5 2 2 2" xfId="56191" xr:uid="{00000000-0005-0000-0000-00000F000000}"/>
    <cellStyle name="Comma 12 2 2 3 5 2 3" xfId="41071" xr:uid="{00000000-0005-0000-0000-00000F000000}"/>
    <cellStyle name="Comma 12 2 2 3 5 3" xfId="16879" xr:uid="{00000000-0005-0000-0000-00000F000000}"/>
    <cellStyle name="Comma 12 2 2 3 5 3 2" xfId="47119" xr:uid="{00000000-0005-0000-0000-00000F000000}"/>
    <cellStyle name="Comma 12 2 2 3 5 4" xfId="31999" xr:uid="{00000000-0005-0000-0000-00000F000000}"/>
    <cellStyle name="Comma 12 2 2 3 6" xfId="3271" xr:uid="{00000000-0005-0000-0000-00000F000000}"/>
    <cellStyle name="Comma 12 2 2 3 6 2" xfId="12343" xr:uid="{00000000-0005-0000-0000-00000F000000}"/>
    <cellStyle name="Comma 12 2 2 3 6 2 2" xfId="27463" xr:uid="{00000000-0005-0000-0000-00000F000000}"/>
    <cellStyle name="Comma 12 2 2 3 6 2 2 2" xfId="57703" xr:uid="{00000000-0005-0000-0000-00000F000000}"/>
    <cellStyle name="Comma 12 2 2 3 6 2 3" xfId="42583" xr:uid="{00000000-0005-0000-0000-00000F000000}"/>
    <cellStyle name="Comma 12 2 2 3 6 3" xfId="18391" xr:uid="{00000000-0005-0000-0000-00000F000000}"/>
    <cellStyle name="Comma 12 2 2 3 6 3 2" xfId="48631" xr:uid="{00000000-0005-0000-0000-00000F000000}"/>
    <cellStyle name="Comma 12 2 2 3 6 4" xfId="33511" xr:uid="{00000000-0005-0000-0000-00000F000000}"/>
    <cellStyle name="Comma 12 2 2 3 7" xfId="4783" xr:uid="{00000000-0005-0000-0000-00000F000000}"/>
    <cellStyle name="Comma 12 2 2 3 7 2" xfId="13855" xr:uid="{00000000-0005-0000-0000-00000F000000}"/>
    <cellStyle name="Comma 12 2 2 3 7 2 2" xfId="28975" xr:uid="{00000000-0005-0000-0000-00000F000000}"/>
    <cellStyle name="Comma 12 2 2 3 7 2 2 2" xfId="59215" xr:uid="{00000000-0005-0000-0000-00000F000000}"/>
    <cellStyle name="Comma 12 2 2 3 7 2 3" xfId="44095" xr:uid="{00000000-0005-0000-0000-00000F000000}"/>
    <cellStyle name="Comma 12 2 2 3 7 3" xfId="19903" xr:uid="{00000000-0005-0000-0000-00000F000000}"/>
    <cellStyle name="Comma 12 2 2 3 7 3 2" xfId="50143" xr:uid="{00000000-0005-0000-0000-00000F000000}"/>
    <cellStyle name="Comma 12 2 2 3 7 4" xfId="35023" xr:uid="{00000000-0005-0000-0000-00000F000000}"/>
    <cellStyle name="Comma 12 2 2 3 8" xfId="6295" xr:uid="{00000000-0005-0000-0000-00000F000000}"/>
    <cellStyle name="Comma 12 2 2 3 8 2" xfId="21415" xr:uid="{00000000-0005-0000-0000-00000F000000}"/>
    <cellStyle name="Comma 12 2 2 3 8 2 2" xfId="51655" xr:uid="{00000000-0005-0000-0000-00000F000000}"/>
    <cellStyle name="Comma 12 2 2 3 8 3" xfId="36535" xr:uid="{00000000-0005-0000-0000-00000F000000}"/>
    <cellStyle name="Comma 12 2 2 3 9" xfId="7807" xr:uid="{00000000-0005-0000-0000-00000F000000}"/>
    <cellStyle name="Comma 12 2 2 3 9 2" xfId="22927" xr:uid="{00000000-0005-0000-0000-00000F000000}"/>
    <cellStyle name="Comma 12 2 2 3 9 2 2" xfId="53167" xr:uid="{00000000-0005-0000-0000-00000F000000}"/>
    <cellStyle name="Comma 12 2 2 3 9 3" xfId="38047" xr:uid="{00000000-0005-0000-0000-00000F000000}"/>
    <cellStyle name="Comma 12 2 2 4" xfId="331" xr:uid="{00000000-0005-0000-0000-000008000000}"/>
    <cellStyle name="Comma 12 2 2 4 10" xfId="30571" xr:uid="{00000000-0005-0000-0000-000008000000}"/>
    <cellStyle name="Comma 12 2 2 4 2" xfId="1087" xr:uid="{00000000-0005-0000-0000-000008000000}"/>
    <cellStyle name="Comma 12 2 2 4 2 2" xfId="2599" xr:uid="{00000000-0005-0000-0000-000008000000}"/>
    <cellStyle name="Comma 12 2 2 4 2 2 2" xfId="11671" xr:uid="{00000000-0005-0000-0000-000008000000}"/>
    <cellStyle name="Comma 12 2 2 4 2 2 2 2" xfId="26791" xr:uid="{00000000-0005-0000-0000-000008000000}"/>
    <cellStyle name="Comma 12 2 2 4 2 2 2 2 2" xfId="57031" xr:uid="{00000000-0005-0000-0000-000008000000}"/>
    <cellStyle name="Comma 12 2 2 4 2 2 2 3" xfId="41911" xr:uid="{00000000-0005-0000-0000-000008000000}"/>
    <cellStyle name="Comma 12 2 2 4 2 2 3" xfId="17719" xr:uid="{00000000-0005-0000-0000-000008000000}"/>
    <cellStyle name="Comma 12 2 2 4 2 2 3 2" xfId="47959" xr:uid="{00000000-0005-0000-0000-000008000000}"/>
    <cellStyle name="Comma 12 2 2 4 2 2 4" xfId="32839" xr:uid="{00000000-0005-0000-0000-000008000000}"/>
    <cellStyle name="Comma 12 2 2 4 2 3" xfId="4111" xr:uid="{00000000-0005-0000-0000-000008000000}"/>
    <cellStyle name="Comma 12 2 2 4 2 3 2" xfId="13183" xr:uid="{00000000-0005-0000-0000-000008000000}"/>
    <cellStyle name="Comma 12 2 2 4 2 3 2 2" xfId="28303" xr:uid="{00000000-0005-0000-0000-000008000000}"/>
    <cellStyle name="Comma 12 2 2 4 2 3 2 2 2" xfId="58543" xr:uid="{00000000-0005-0000-0000-000008000000}"/>
    <cellStyle name="Comma 12 2 2 4 2 3 2 3" xfId="43423" xr:uid="{00000000-0005-0000-0000-000008000000}"/>
    <cellStyle name="Comma 12 2 2 4 2 3 3" xfId="19231" xr:uid="{00000000-0005-0000-0000-000008000000}"/>
    <cellStyle name="Comma 12 2 2 4 2 3 3 2" xfId="49471" xr:uid="{00000000-0005-0000-0000-000008000000}"/>
    <cellStyle name="Comma 12 2 2 4 2 3 4" xfId="34351" xr:uid="{00000000-0005-0000-0000-000008000000}"/>
    <cellStyle name="Comma 12 2 2 4 2 4" xfId="5623" xr:uid="{00000000-0005-0000-0000-000008000000}"/>
    <cellStyle name="Comma 12 2 2 4 2 4 2" xfId="14695" xr:uid="{00000000-0005-0000-0000-000008000000}"/>
    <cellStyle name="Comma 12 2 2 4 2 4 2 2" xfId="29815" xr:uid="{00000000-0005-0000-0000-000008000000}"/>
    <cellStyle name="Comma 12 2 2 4 2 4 2 2 2" xfId="60055" xr:uid="{00000000-0005-0000-0000-000008000000}"/>
    <cellStyle name="Comma 12 2 2 4 2 4 2 3" xfId="44935" xr:uid="{00000000-0005-0000-0000-000008000000}"/>
    <cellStyle name="Comma 12 2 2 4 2 4 3" xfId="20743" xr:uid="{00000000-0005-0000-0000-000008000000}"/>
    <cellStyle name="Comma 12 2 2 4 2 4 3 2" xfId="50983" xr:uid="{00000000-0005-0000-0000-000008000000}"/>
    <cellStyle name="Comma 12 2 2 4 2 4 4" xfId="35863" xr:uid="{00000000-0005-0000-0000-000008000000}"/>
    <cellStyle name="Comma 12 2 2 4 2 5" xfId="7135" xr:uid="{00000000-0005-0000-0000-000008000000}"/>
    <cellStyle name="Comma 12 2 2 4 2 5 2" xfId="22255" xr:uid="{00000000-0005-0000-0000-000008000000}"/>
    <cellStyle name="Comma 12 2 2 4 2 5 2 2" xfId="52495" xr:uid="{00000000-0005-0000-0000-000008000000}"/>
    <cellStyle name="Comma 12 2 2 4 2 5 3" xfId="37375" xr:uid="{00000000-0005-0000-0000-000008000000}"/>
    <cellStyle name="Comma 12 2 2 4 2 6" xfId="8647" xr:uid="{00000000-0005-0000-0000-000008000000}"/>
    <cellStyle name="Comma 12 2 2 4 2 6 2" xfId="23767" xr:uid="{00000000-0005-0000-0000-000008000000}"/>
    <cellStyle name="Comma 12 2 2 4 2 6 2 2" xfId="54007" xr:uid="{00000000-0005-0000-0000-000008000000}"/>
    <cellStyle name="Comma 12 2 2 4 2 6 3" xfId="38887" xr:uid="{00000000-0005-0000-0000-000008000000}"/>
    <cellStyle name="Comma 12 2 2 4 2 7" xfId="10159" xr:uid="{00000000-0005-0000-0000-000008000000}"/>
    <cellStyle name="Comma 12 2 2 4 2 7 2" xfId="25279" xr:uid="{00000000-0005-0000-0000-000008000000}"/>
    <cellStyle name="Comma 12 2 2 4 2 7 2 2" xfId="55519" xr:uid="{00000000-0005-0000-0000-000008000000}"/>
    <cellStyle name="Comma 12 2 2 4 2 7 3" xfId="40399" xr:uid="{00000000-0005-0000-0000-000008000000}"/>
    <cellStyle name="Comma 12 2 2 4 2 8" xfId="16207" xr:uid="{00000000-0005-0000-0000-000008000000}"/>
    <cellStyle name="Comma 12 2 2 4 2 8 2" xfId="46447" xr:uid="{00000000-0005-0000-0000-000008000000}"/>
    <cellStyle name="Comma 12 2 2 4 2 9" xfId="31327" xr:uid="{00000000-0005-0000-0000-000008000000}"/>
    <cellStyle name="Comma 12 2 2 4 3" xfId="1843" xr:uid="{00000000-0005-0000-0000-000008000000}"/>
    <cellStyle name="Comma 12 2 2 4 3 2" xfId="10915" xr:uid="{00000000-0005-0000-0000-000008000000}"/>
    <cellStyle name="Comma 12 2 2 4 3 2 2" xfId="26035" xr:uid="{00000000-0005-0000-0000-000008000000}"/>
    <cellStyle name="Comma 12 2 2 4 3 2 2 2" xfId="56275" xr:uid="{00000000-0005-0000-0000-000008000000}"/>
    <cellStyle name="Comma 12 2 2 4 3 2 3" xfId="41155" xr:uid="{00000000-0005-0000-0000-000008000000}"/>
    <cellStyle name="Comma 12 2 2 4 3 3" xfId="16963" xr:uid="{00000000-0005-0000-0000-000008000000}"/>
    <cellStyle name="Comma 12 2 2 4 3 3 2" xfId="47203" xr:uid="{00000000-0005-0000-0000-000008000000}"/>
    <cellStyle name="Comma 12 2 2 4 3 4" xfId="32083" xr:uid="{00000000-0005-0000-0000-000008000000}"/>
    <cellStyle name="Comma 12 2 2 4 4" xfId="3355" xr:uid="{00000000-0005-0000-0000-000008000000}"/>
    <cellStyle name="Comma 12 2 2 4 4 2" xfId="12427" xr:uid="{00000000-0005-0000-0000-000008000000}"/>
    <cellStyle name="Comma 12 2 2 4 4 2 2" xfId="27547" xr:uid="{00000000-0005-0000-0000-000008000000}"/>
    <cellStyle name="Comma 12 2 2 4 4 2 2 2" xfId="57787" xr:uid="{00000000-0005-0000-0000-000008000000}"/>
    <cellStyle name="Comma 12 2 2 4 4 2 3" xfId="42667" xr:uid="{00000000-0005-0000-0000-000008000000}"/>
    <cellStyle name="Comma 12 2 2 4 4 3" xfId="18475" xr:uid="{00000000-0005-0000-0000-000008000000}"/>
    <cellStyle name="Comma 12 2 2 4 4 3 2" xfId="48715" xr:uid="{00000000-0005-0000-0000-000008000000}"/>
    <cellStyle name="Comma 12 2 2 4 4 4" xfId="33595" xr:uid="{00000000-0005-0000-0000-000008000000}"/>
    <cellStyle name="Comma 12 2 2 4 5" xfId="4867" xr:uid="{00000000-0005-0000-0000-000008000000}"/>
    <cellStyle name="Comma 12 2 2 4 5 2" xfId="13939" xr:uid="{00000000-0005-0000-0000-000008000000}"/>
    <cellStyle name="Comma 12 2 2 4 5 2 2" xfId="29059" xr:uid="{00000000-0005-0000-0000-000008000000}"/>
    <cellStyle name="Comma 12 2 2 4 5 2 2 2" xfId="59299" xr:uid="{00000000-0005-0000-0000-000008000000}"/>
    <cellStyle name="Comma 12 2 2 4 5 2 3" xfId="44179" xr:uid="{00000000-0005-0000-0000-000008000000}"/>
    <cellStyle name="Comma 12 2 2 4 5 3" xfId="19987" xr:uid="{00000000-0005-0000-0000-000008000000}"/>
    <cellStyle name="Comma 12 2 2 4 5 3 2" xfId="50227" xr:uid="{00000000-0005-0000-0000-000008000000}"/>
    <cellStyle name="Comma 12 2 2 4 5 4" xfId="35107" xr:uid="{00000000-0005-0000-0000-000008000000}"/>
    <cellStyle name="Comma 12 2 2 4 6" xfId="6379" xr:uid="{00000000-0005-0000-0000-000008000000}"/>
    <cellStyle name="Comma 12 2 2 4 6 2" xfId="21499" xr:uid="{00000000-0005-0000-0000-000008000000}"/>
    <cellStyle name="Comma 12 2 2 4 6 2 2" xfId="51739" xr:uid="{00000000-0005-0000-0000-000008000000}"/>
    <cellStyle name="Comma 12 2 2 4 6 3" xfId="36619" xr:uid="{00000000-0005-0000-0000-000008000000}"/>
    <cellStyle name="Comma 12 2 2 4 7" xfId="7891" xr:uid="{00000000-0005-0000-0000-000008000000}"/>
    <cellStyle name="Comma 12 2 2 4 7 2" xfId="23011" xr:uid="{00000000-0005-0000-0000-000008000000}"/>
    <cellStyle name="Comma 12 2 2 4 7 2 2" xfId="53251" xr:uid="{00000000-0005-0000-0000-000008000000}"/>
    <cellStyle name="Comma 12 2 2 4 7 3" xfId="38131" xr:uid="{00000000-0005-0000-0000-000008000000}"/>
    <cellStyle name="Comma 12 2 2 4 8" xfId="9403" xr:uid="{00000000-0005-0000-0000-000008000000}"/>
    <cellStyle name="Comma 12 2 2 4 8 2" xfId="24523" xr:uid="{00000000-0005-0000-0000-000008000000}"/>
    <cellStyle name="Comma 12 2 2 4 8 2 2" xfId="54763" xr:uid="{00000000-0005-0000-0000-000008000000}"/>
    <cellStyle name="Comma 12 2 2 4 8 3" xfId="39643" xr:uid="{00000000-0005-0000-0000-000008000000}"/>
    <cellStyle name="Comma 12 2 2 4 9" xfId="15451" xr:uid="{00000000-0005-0000-0000-000008000000}"/>
    <cellStyle name="Comma 12 2 2 4 9 2" xfId="45691" xr:uid="{00000000-0005-0000-0000-000008000000}"/>
    <cellStyle name="Comma 12 2 2 5" xfId="583" xr:uid="{00000000-0005-0000-0000-000027000000}"/>
    <cellStyle name="Comma 12 2 2 5 10" xfId="30823" xr:uid="{00000000-0005-0000-0000-000027000000}"/>
    <cellStyle name="Comma 12 2 2 5 2" xfId="1339" xr:uid="{00000000-0005-0000-0000-000027000000}"/>
    <cellStyle name="Comma 12 2 2 5 2 2" xfId="2851" xr:uid="{00000000-0005-0000-0000-000027000000}"/>
    <cellStyle name="Comma 12 2 2 5 2 2 2" xfId="11923" xr:uid="{00000000-0005-0000-0000-000027000000}"/>
    <cellStyle name="Comma 12 2 2 5 2 2 2 2" xfId="27043" xr:uid="{00000000-0005-0000-0000-000027000000}"/>
    <cellStyle name="Comma 12 2 2 5 2 2 2 2 2" xfId="57283" xr:uid="{00000000-0005-0000-0000-000027000000}"/>
    <cellStyle name="Comma 12 2 2 5 2 2 2 3" xfId="42163" xr:uid="{00000000-0005-0000-0000-000027000000}"/>
    <cellStyle name="Comma 12 2 2 5 2 2 3" xfId="17971" xr:uid="{00000000-0005-0000-0000-000027000000}"/>
    <cellStyle name="Comma 12 2 2 5 2 2 3 2" xfId="48211" xr:uid="{00000000-0005-0000-0000-000027000000}"/>
    <cellStyle name="Comma 12 2 2 5 2 2 4" xfId="33091" xr:uid="{00000000-0005-0000-0000-000027000000}"/>
    <cellStyle name="Comma 12 2 2 5 2 3" xfId="4363" xr:uid="{00000000-0005-0000-0000-000027000000}"/>
    <cellStyle name="Comma 12 2 2 5 2 3 2" xfId="13435" xr:uid="{00000000-0005-0000-0000-000027000000}"/>
    <cellStyle name="Comma 12 2 2 5 2 3 2 2" xfId="28555" xr:uid="{00000000-0005-0000-0000-000027000000}"/>
    <cellStyle name="Comma 12 2 2 5 2 3 2 2 2" xfId="58795" xr:uid="{00000000-0005-0000-0000-000027000000}"/>
    <cellStyle name="Comma 12 2 2 5 2 3 2 3" xfId="43675" xr:uid="{00000000-0005-0000-0000-000027000000}"/>
    <cellStyle name="Comma 12 2 2 5 2 3 3" xfId="19483" xr:uid="{00000000-0005-0000-0000-000027000000}"/>
    <cellStyle name="Comma 12 2 2 5 2 3 3 2" xfId="49723" xr:uid="{00000000-0005-0000-0000-000027000000}"/>
    <cellStyle name="Comma 12 2 2 5 2 3 4" xfId="34603" xr:uid="{00000000-0005-0000-0000-000027000000}"/>
    <cellStyle name="Comma 12 2 2 5 2 4" xfId="5875" xr:uid="{00000000-0005-0000-0000-000027000000}"/>
    <cellStyle name="Comma 12 2 2 5 2 4 2" xfId="14947" xr:uid="{00000000-0005-0000-0000-000027000000}"/>
    <cellStyle name="Comma 12 2 2 5 2 4 2 2" xfId="30067" xr:uid="{00000000-0005-0000-0000-000027000000}"/>
    <cellStyle name="Comma 12 2 2 5 2 4 2 2 2" xfId="60307" xr:uid="{00000000-0005-0000-0000-000027000000}"/>
    <cellStyle name="Comma 12 2 2 5 2 4 2 3" xfId="45187" xr:uid="{00000000-0005-0000-0000-000027000000}"/>
    <cellStyle name="Comma 12 2 2 5 2 4 3" xfId="20995" xr:uid="{00000000-0005-0000-0000-000027000000}"/>
    <cellStyle name="Comma 12 2 2 5 2 4 3 2" xfId="51235" xr:uid="{00000000-0005-0000-0000-000027000000}"/>
    <cellStyle name="Comma 12 2 2 5 2 4 4" xfId="36115" xr:uid="{00000000-0005-0000-0000-000027000000}"/>
    <cellStyle name="Comma 12 2 2 5 2 5" xfId="7387" xr:uid="{00000000-0005-0000-0000-000027000000}"/>
    <cellStyle name="Comma 12 2 2 5 2 5 2" xfId="22507" xr:uid="{00000000-0005-0000-0000-000027000000}"/>
    <cellStyle name="Comma 12 2 2 5 2 5 2 2" xfId="52747" xr:uid="{00000000-0005-0000-0000-000027000000}"/>
    <cellStyle name="Comma 12 2 2 5 2 5 3" xfId="37627" xr:uid="{00000000-0005-0000-0000-000027000000}"/>
    <cellStyle name="Comma 12 2 2 5 2 6" xfId="8899" xr:uid="{00000000-0005-0000-0000-000027000000}"/>
    <cellStyle name="Comma 12 2 2 5 2 6 2" xfId="24019" xr:uid="{00000000-0005-0000-0000-000027000000}"/>
    <cellStyle name="Comma 12 2 2 5 2 6 2 2" xfId="54259" xr:uid="{00000000-0005-0000-0000-000027000000}"/>
    <cellStyle name="Comma 12 2 2 5 2 6 3" xfId="39139" xr:uid="{00000000-0005-0000-0000-000027000000}"/>
    <cellStyle name="Comma 12 2 2 5 2 7" xfId="10411" xr:uid="{00000000-0005-0000-0000-000027000000}"/>
    <cellStyle name="Comma 12 2 2 5 2 7 2" xfId="25531" xr:uid="{00000000-0005-0000-0000-000027000000}"/>
    <cellStyle name="Comma 12 2 2 5 2 7 2 2" xfId="55771" xr:uid="{00000000-0005-0000-0000-000027000000}"/>
    <cellStyle name="Comma 12 2 2 5 2 7 3" xfId="40651" xr:uid="{00000000-0005-0000-0000-000027000000}"/>
    <cellStyle name="Comma 12 2 2 5 2 8" xfId="16459" xr:uid="{00000000-0005-0000-0000-000027000000}"/>
    <cellStyle name="Comma 12 2 2 5 2 8 2" xfId="46699" xr:uid="{00000000-0005-0000-0000-000027000000}"/>
    <cellStyle name="Comma 12 2 2 5 2 9" xfId="31579" xr:uid="{00000000-0005-0000-0000-000027000000}"/>
    <cellStyle name="Comma 12 2 2 5 3" xfId="2095" xr:uid="{00000000-0005-0000-0000-000027000000}"/>
    <cellStyle name="Comma 12 2 2 5 3 2" xfId="11167" xr:uid="{00000000-0005-0000-0000-000027000000}"/>
    <cellStyle name="Comma 12 2 2 5 3 2 2" xfId="26287" xr:uid="{00000000-0005-0000-0000-000027000000}"/>
    <cellStyle name="Comma 12 2 2 5 3 2 2 2" xfId="56527" xr:uid="{00000000-0005-0000-0000-000027000000}"/>
    <cellStyle name="Comma 12 2 2 5 3 2 3" xfId="41407" xr:uid="{00000000-0005-0000-0000-000027000000}"/>
    <cellStyle name="Comma 12 2 2 5 3 3" xfId="17215" xr:uid="{00000000-0005-0000-0000-000027000000}"/>
    <cellStyle name="Comma 12 2 2 5 3 3 2" xfId="47455" xr:uid="{00000000-0005-0000-0000-000027000000}"/>
    <cellStyle name="Comma 12 2 2 5 3 4" xfId="32335" xr:uid="{00000000-0005-0000-0000-000027000000}"/>
    <cellStyle name="Comma 12 2 2 5 4" xfId="3607" xr:uid="{00000000-0005-0000-0000-000027000000}"/>
    <cellStyle name="Comma 12 2 2 5 4 2" xfId="12679" xr:uid="{00000000-0005-0000-0000-000027000000}"/>
    <cellStyle name="Comma 12 2 2 5 4 2 2" xfId="27799" xr:uid="{00000000-0005-0000-0000-000027000000}"/>
    <cellStyle name="Comma 12 2 2 5 4 2 2 2" xfId="58039" xr:uid="{00000000-0005-0000-0000-000027000000}"/>
    <cellStyle name="Comma 12 2 2 5 4 2 3" xfId="42919" xr:uid="{00000000-0005-0000-0000-000027000000}"/>
    <cellStyle name="Comma 12 2 2 5 4 3" xfId="18727" xr:uid="{00000000-0005-0000-0000-000027000000}"/>
    <cellStyle name="Comma 12 2 2 5 4 3 2" xfId="48967" xr:uid="{00000000-0005-0000-0000-000027000000}"/>
    <cellStyle name="Comma 12 2 2 5 4 4" xfId="33847" xr:uid="{00000000-0005-0000-0000-000027000000}"/>
    <cellStyle name="Comma 12 2 2 5 5" xfId="5119" xr:uid="{00000000-0005-0000-0000-000027000000}"/>
    <cellStyle name="Comma 12 2 2 5 5 2" xfId="14191" xr:uid="{00000000-0005-0000-0000-000027000000}"/>
    <cellStyle name="Comma 12 2 2 5 5 2 2" xfId="29311" xr:uid="{00000000-0005-0000-0000-000027000000}"/>
    <cellStyle name="Comma 12 2 2 5 5 2 2 2" xfId="59551" xr:uid="{00000000-0005-0000-0000-000027000000}"/>
    <cellStyle name="Comma 12 2 2 5 5 2 3" xfId="44431" xr:uid="{00000000-0005-0000-0000-000027000000}"/>
    <cellStyle name="Comma 12 2 2 5 5 3" xfId="20239" xr:uid="{00000000-0005-0000-0000-000027000000}"/>
    <cellStyle name="Comma 12 2 2 5 5 3 2" xfId="50479" xr:uid="{00000000-0005-0000-0000-000027000000}"/>
    <cellStyle name="Comma 12 2 2 5 5 4" xfId="35359" xr:uid="{00000000-0005-0000-0000-000027000000}"/>
    <cellStyle name="Comma 12 2 2 5 6" xfId="6631" xr:uid="{00000000-0005-0000-0000-000027000000}"/>
    <cellStyle name="Comma 12 2 2 5 6 2" xfId="21751" xr:uid="{00000000-0005-0000-0000-000027000000}"/>
    <cellStyle name="Comma 12 2 2 5 6 2 2" xfId="51991" xr:uid="{00000000-0005-0000-0000-000027000000}"/>
    <cellStyle name="Comma 12 2 2 5 6 3" xfId="36871" xr:uid="{00000000-0005-0000-0000-000027000000}"/>
    <cellStyle name="Comma 12 2 2 5 7" xfId="8143" xr:uid="{00000000-0005-0000-0000-000027000000}"/>
    <cellStyle name="Comma 12 2 2 5 7 2" xfId="23263" xr:uid="{00000000-0005-0000-0000-000027000000}"/>
    <cellStyle name="Comma 12 2 2 5 7 2 2" xfId="53503" xr:uid="{00000000-0005-0000-0000-000027000000}"/>
    <cellStyle name="Comma 12 2 2 5 7 3" xfId="38383" xr:uid="{00000000-0005-0000-0000-000027000000}"/>
    <cellStyle name="Comma 12 2 2 5 8" xfId="9655" xr:uid="{00000000-0005-0000-0000-000027000000}"/>
    <cellStyle name="Comma 12 2 2 5 8 2" xfId="24775" xr:uid="{00000000-0005-0000-0000-000027000000}"/>
    <cellStyle name="Comma 12 2 2 5 8 2 2" xfId="55015" xr:uid="{00000000-0005-0000-0000-000027000000}"/>
    <cellStyle name="Comma 12 2 2 5 8 3" xfId="39895" xr:uid="{00000000-0005-0000-0000-000027000000}"/>
    <cellStyle name="Comma 12 2 2 5 9" xfId="15703" xr:uid="{00000000-0005-0000-0000-000027000000}"/>
    <cellStyle name="Comma 12 2 2 5 9 2" xfId="45943" xr:uid="{00000000-0005-0000-0000-000027000000}"/>
    <cellStyle name="Comma 12 2 2 6" xfId="835" xr:uid="{00000000-0005-0000-0000-000008000000}"/>
    <cellStyle name="Comma 12 2 2 6 2" xfId="2347" xr:uid="{00000000-0005-0000-0000-000008000000}"/>
    <cellStyle name="Comma 12 2 2 6 2 2" xfId="11419" xr:uid="{00000000-0005-0000-0000-000008000000}"/>
    <cellStyle name="Comma 12 2 2 6 2 2 2" xfId="26539" xr:uid="{00000000-0005-0000-0000-000008000000}"/>
    <cellStyle name="Comma 12 2 2 6 2 2 2 2" xfId="56779" xr:uid="{00000000-0005-0000-0000-000008000000}"/>
    <cellStyle name="Comma 12 2 2 6 2 2 3" xfId="41659" xr:uid="{00000000-0005-0000-0000-000008000000}"/>
    <cellStyle name="Comma 12 2 2 6 2 3" xfId="17467" xr:uid="{00000000-0005-0000-0000-000008000000}"/>
    <cellStyle name="Comma 12 2 2 6 2 3 2" xfId="47707" xr:uid="{00000000-0005-0000-0000-000008000000}"/>
    <cellStyle name="Comma 12 2 2 6 2 4" xfId="32587" xr:uid="{00000000-0005-0000-0000-000008000000}"/>
    <cellStyle name="Comma 12 2 2 6 3" xfId="3859" xr:uid="{00000000-0005-0000-0000-000008000000}"/>
    <cellStyle name="Comma 12 2 2 6 3 2" xfId="12931" xr:uid="{00000000-0005-0000-0000-000008000000}"/>
    <cellStyle name="Comma 12 2 2 6 3 2 2" xfId="28051" xr:uid="{00000000-0005-0000-0000-000008000000}"/>
    <cellStyle name="Comma 12 2 2 6 3 2 2 2" xfId="58291" xr:uid="{00000000-0005-0000-0000-000008000000}"/>
    <cellStyle name="Comma 12 2 2 6 3 2 3" xfId="43171" xr:uid="{00000000-0005-0000-0000-000008000000}"/>
    <cellStyle name="Comma 12 2 2 6 3 3" xfId="18979" xr:uid="{00000000-0005-0000-0000-000008000000}"/>
    <cellStyle name="Comma 12 2 2 6 3 3 2" xfId="49219" xr:uid="{00000000-0005-0000-0000-000008000000}"/>
    <cellStyle name="Comma 12 2 2 6 3 4" xfId="34099" xr:uid="{00000000-0005-0000-0000-000008000000}"/>
    <cellStyle name="Comma 12 2 2 6 4" xfId="5371" xr:uid="{00000000-0005-0000-0000-000008000000}"/>
    <cellStyle name="Comma 12 2 2 6 4 2" xfId="14443" xr:uid="{00000000-0005-0000-0000-000008000000}"/>
    <cellStyle name="Comma 12 2 2 6 4 2 2" xfId="29563" xr:uid="{00000000-0005-0000-0000-000008000000}"/>
    <cellStyle name="Comma 12 2 2 6 4 2 2 2" xfId="59803" xr:uid="{00000000-0005-0000-0000-000008000000}"/>
    <cellStyle name="Comma 12 2 2 6 4 2 3" xfId="44683" xr:uid="{00000000-0005-0000-0000-000008000000}"/>
    <cellStyle name="Comma 12 2 2 6 4 3" xfId="20491" xr:uid="{00000000-0005-0000-0000-000008000000}"/>
    <cellStyle name="Comma 12 2 2 6 4 3 2" xfId="50731" xr:uid="{00000000-0005-0000-0000-000008000000}"/>
    <cellStyle name="Comma 12 2 2 6 4 4" xfId="35611" xr:uid="{00000000-0005-0000-0000-000008000000}"/>
    <cellStyle name="Comma 12 2 2 6 5" xfId="6883" xr:uid="{00000000-0005-0000-0000-000008000000}"/>
    <cellStyle name="Comma 12 2 2 6 5 2" xfId="22003" xr:uid="{00000000-0005-0000-0000-000008000000}"/>
    <cellStyle name="Comma 12 2 2 6 5 2 2" xfId="52243" xr:uid="{00000000-0005-0000-0000-000008000000}"/>
    <cellStyle name="Comma 12 2 2 6 5 3" xfId="37123" xr:uid="{00000000-0005-0000-0000-000008000000}"/>
    <cellStyle name="Comma 12 2 2 6 6" xfId="8395" xr:uid="{00000000-0005-0000-0000-000008000000}"/>
    <cellStyle name="Comma 12 2 2 6 6 2" xfId="23515" xr:uid="{00000000-0005-0000-0000-000008000000}"/>
    <cellStyle name="Comma 12 2 2 6 6 2 2" xfId="53755" xr:uid="{00000000-0005-0000-0000-000008000000}"/>
    <cellStyle name="Comma 12 2 2 6 6 3" xfId="38635" xr:uid="{00000000-0005-0000-0000-000008000000}"/>
    <cellStyle name="Comma 12 2 2 6 7" xfId="9907" xr:uid="{00000000-0005-0000-0000-000008000000}"/>
    <cellStyle name="Comma 12 2 2 6 7 2" xfId="25027" xr:uid="{00000000-0005-0000-0000-000008000000}"/>
    <cellStyle name="Comma 12 2 2 6 7 2 2" xfId="55267" xr:uid="{00000000-0005-0000-0000-000008000000}"/>
    <cellStyle name="Comma 12 2 2 6 7 3" xfId="40147" xr:uid="{00000000-0005-0000-0000-000008000000}"/>
    <cellStyle name="Comma 12 2 2 6 8" xfId="15955" xr:uid="{00000000-0005-0000-0000-000008000000}"/>
    <cellStyle name="Comma 12 2 2 6 8 2" xfId="46195" xr:uid="{00000000-0005-0000-0000-000008000000}"/>
    <cellStyle name="Comma 12 2 2 6 9" xfId="31075" xr:uid="{00000000-0005-0000-0000-000008000000}"/>
    <cellStyle name="Comma 12 2 2 7" xfId="1591" xr:uid="{00000000-0005-0000-0000-000008000000}"/>
    <cellStyle name="Comma 12 2 2 7 2" xfId="10663" xr:uid="{00000000-0005-0000-0000-000008000000}"/>
    <cellStyle name="Comma 12 2 2 7 2 2" xfId="25783" xr:uid="{00000000-0005-0000-0000-000008000000}"/>
    <cellStyle name="Comma 12 2 2 7 2 2 2" xfId="56023" xr:uid="{00000000-0005-0000-0000-000008000000}"/>
    <cellStyle name="Comma 12 2 2 7 2 3" xfId="40903" xr:uid="{00000000-0005-0000-0000-000008000000}"/>
    <cellStyle name="Comma 12 2 2 7 3" xfId="16711" xr:uid="{00000000-0005-0000-0000-000008000000}"/>
    <cellStyle name="Comma 12 2 2 7 3 2" xfId="46951" xr:uid="{00000000-0005-0000-0000-000008000000}"/>
    <cellStyle name="Comma 12 2 2 7 4" xfId="31831" xr:uid="{00000000-0005-0000-0000-000008000000}"/>
    <cellStyle name="Comma 12 2 2 8" xfId="3103" xr:uid="{00000000-0005-0000-0000-000008000000}"/>
    <cellStyle name="Comma 12 2 2 8 2" xfId="12175" xr:uid="{00000000-0005-0000-0000-000008000000}"/>
    <cellStyle name="Comma 12 2 2 8 2 2" xfId="27295" xr:uid="{00000000-0005-0000-0000-000008000000}"/>
    <cellStyle name="Comma 12 2 2 8 2 2 2" xfId="57535" xr:uid="{00000000-0005-0000-0000-000008000000}"/>
    <cellStyle name="Comma 12 2 2 8 2 3" xfId="42415" xr:uid="{00000000-0005-0000-0000-000008000000}"/>
    <cellStyle name="Comma 12 2 2 8 3" xfId="18223" xr:uid="{00000000-0005-0000-0000-000008000000}"/>
    <cellStyle name="Comma 12 2 2 8 3 2" xfId="48463" xr:uid="{00000000-0005-0000-0000-000008000000}"/>
    <cellStyle name="Comma 12 2 2 8 4" xfId="33343" xr:uid="{00000000-0005-0000-0000-000008000000}"/>
    <cellStyle name="Comma 12 2 2 9" xfId="4615" xr:uid="{00000000-0005-0000-0000-000008000000}"/>
    <cellStyle name="Comma 12 2 2 9 2" xfId="13687" xr:uid="{00000000-0005-0000-0000-000008000000}"/>
    <cellStyle name="Comma 12 2 2 9 2 2" xfId="28807" xr:uid="{00000000-0005-0000-0000-000008000000}"/>
    <cellStyle name="Comma 12 2 2 9 2 2 2" xfId="59047" xr:uid="{00000000-0005-0000-0000-000008000000}"/>
    <cellStyle name="Comma 12 2 2 9 2 3" xfId="43927" xr:uid="{00000000-0005-0000-0000-000008000000}"/>
    <cellStyle name="Comma 12 2 2 9 3" xfId="19735" xr:uid="{00000000-0005-0000-0000-000008000000}"/>
    <cellStyle name="Comma 12 2 2 9 3 2" xfId="49975" xr:uid="{00000000-0005-0000-0000-000008000000}"/>
    <cellStyle name="Comma 12 2 2 9 4" xfId="34855" xr:uid="{00000000-0005-0000-0000-000008000000}"/>
    <cellStyle name="Comma 12 2 3" xfId="121" xr:uid="{00000000-0005-0000-0000-00000E000000}"/>
    <cellStyle name="Comma 12 2 3 10" xfId="9193" xr:uid="{00000000-0005-0000-0000-00000E000000}"/>
    <cellStyle name="Comma 12 2 3 10 2" xfId="24313" xr:uid="{00000000-0005-0000-0000-00000E000000}"/>
    <cellStyle name="Comma 12 2 3 10 2 2" xfId="54553" xr:uid="{00000000-0005-0000-0000-00000E000000}"/>
    <cellStyle name="Comma 12 2 3 10 3" xfId="39433" xr:uid="{00000000-0005-0000-0000-00000E000000}"/>
    <cellStyle name="Comma 12 2 3 11" xfId="15241" xr:uid="{00000000-0005-0000-0000-00000E000000}"/>
    <cellStyle name="Comma 12 2 3 11 2" xfId="45481" xr:uid="{00000000-0005-0000-0000-00000E000000}"/>
    <cellStyle name="Comma 12 2 3 12" xfId="30361" xr:uid="{00000000-0005-0000-0000-00000E000000}"/>
    <cellStyle name="Comma 12 2 3 2" xfId="373" xr:uid="{00000000-0005-0000-0000-00000E000000}"/>
    <cellStyle name="Comma 12 2 3 2 10" xfId="30613" xr:uid="{00000000-0005-0000-0000-00000E000000}"/>
    <cellStyle name="Comma 12 2 3 2 2" xfId="1129" xr:uid="{00000000-0005-0000-0000-00000E000000}"/>
    <cellStyle name="Comma 12 2 3 2 2 2" xfId="2641" xr:uid="{00000000-0005-0000-0000-00000E000000}"/>
    <cellStyle name="Comma 12 2 3 2 2 2 2" xfId="11713" xr:uid="{00000000-0005-0000-0000-00000E000000}"/>
    <cellStyle name="Comma 12 2 3 2 2 2 2 2" xfId="26833" xr:uid="{00000000-0005-0000-0000-00000E000000}"/>
    <cellStyle name="Comma 12 2 3 2 2 2 2 2 2" xfId="57073" xr:uid="{00000000-0005-0000-0000-00000E000000}"/>
    <cellStyle name="Comma 12 2 3 2 2 2 2 3" xfId="41953" xr:uid="{00000000-0005-0000-0000-00000E000000}"/>
    <cellStyle name="Comma 12 2 3 2 2 2 3" xfId="17761" xr:uid="{00000000-0005-0000-0000-00000E000000}"/>
    <cellStyle name="Comma 12 2 3 2 2 2 3 2" xfId="48001" xr:uid="{00000000-0005-0000-0000-00000E000000}"/>
    <cellStyle name="Comma 12 2 3 2 2 2 4" xfId="32881" xr:uid="{00000000-0005-0000-0000-00000E000000}"/>
    <cellStyle name="Comma 12 2 3 2 2 3" xfId="4153" xr:uid="{00000000-0005-0000-0000-00000E000000}"/>
    <cellStyle name="Comma 12 2 3 2 2 3 2" xfId="13225" xr:uid="{00000000-0005-0000-0000-00000E000000}"/>
    <cellStyle name="Comma 12 2 3 2 2 3 2 2" xfId="28345" xr:uid="{00000000-0005-0000-0000-00000E000000}"/>
    <cellStyle name="Comma 12 2 3 2 2 3 2 2 2" xfId="58585" xr:uid="{00000000-0005-0000-0000-00000E000000}"/>
    <cellStyle name="Comma 12 2 3 2 2 3 2 3" xfId="43465" xr:uid="{00000000-0005-0000-0000-00000E000000}"/>
    <cellStyle name="Comma 12 2 3 2 2 3 3" xfId="19273" xr:uid="{00000000-0005-0000-0000-00000E000000}"/>
    <cellStyle name="Comma 12 2 3 2 2 3 3 2" xfId="49513" xr:uid="{00000000-0005-0000-0000-00000E000000}"/>
    <cellStyle name="Comma 12 2 3 2 2 3 4" xfId="34393" xr:uid="{00000000-0005-0000-0000-00000E000000}"/>
    <cellStyle name="Comma 12 2 3 2 2 4" xfId="5665" xr:uid="{00000000-0005-0000-0000-00000E000000}"/>
    <cellStyle name="Comma 12 2 3 2 2 4 2" xfId="14737" xr:uid="{00000000-0005-0000-0000-00000E000000}"/>
    <cellStyle name="Comma 12 2 3 2 2 4 2 2" xfId="29857" xr:uid="{00000000-0005-0000-0000-00000E000000}"/>
    <cellStyle name="Comma 12 2 3 2 2 4 2 2 2" xfId="60097" xr:uid="{00000000-0005-0000-0000-00000E000000}"/>
    <cellStyle name="Comma 12 2 3 2 2 4 2 3" xfId="44977" xr:uid="{00000000-0005-0000-0000-00000E000000}"/>
    <cellStyle name="Comma 12 2 3 2 2 4 3" xfId="20785" xr:uid="{00000000-0005-0000-0000-00000E000000}"/>
    <cellStyle name="Comma 12 2 3 2 2 4 3 2" xfId="51025" xr:uid="{00000000-0005-0000-0000-00000E000000}"/>
    <cellStyle name="Comma 12 2 3 2 2 4 4" xfId="35905" xr:uid="{00000000-0005-0000-0000-00000E000000}"/>
    <cellStyle name="Comma 12 2 3 2 2 5" xfId="7177" xr:uid="{00000000-0005-0000-0000-00000E000000}"/>
    <cellStyle name="Comma 12 2 3 2 2 5 2" xfId="22297" xr:uid="{00000000-0005-0000-0000-00000E000000}"/>
    <cellStyle name="Comma 12 2 3 2 2 5 2 2" xfId="52537" xr:uid="{00000000-0005-0000-0000-00000E000000}"/>
    <cellStyle name="Comma 12 2 3 2 2 5 3" xfId="37417" xr:uid="{00000000-0005-0000-0000-00000E000000}"/>
    <cellStyle name="Comma 12 2 3 2 2 6" xfId="8689" xr:uid="{00000000-0005-0000-0000-00000E000000}"/>
    <cellStyle name="Comma 12 2 3 2 2 6 2" xfId="23809" xr:uid="{00000000-0005-0000-0000-00000E000000}"/>
    <cellStyle name="Comma 12 2 3 2 2 6 2 2" xfId="54049" xr:uid="{00000000-0005-0000-0000-00000E000000}"/>
    <cellStyle name="Comma 12 2 3 2 2 6 3" xfId="38929" xr:uid="{00000000-0005-0000-0000-00000E000000}"/>
    <cellStyle name="Comma 12 2 3 2 2 7" xfId="10201" xr:uid="{00000000-0005-0000-0000-00000E000000}"/>
    <cellStyle name="Comma 12 2 3 2 2 7 2" xfId="25321" xr:uid="{00000000-0005-0000-0000-00000E000000}"/>
    <cellStyle name="Comma 12 2 3 2 2 7 2 2" xfId="55561" xr:uid="{00000000-0005-0000-0000-00000E000000}"/>
    <cellStyle name="Comma 12 2 3 2 2 7 3" xfId="40441" xr:uid="{00000000-0005-0000-0000-00000E000000}"/>
    <cellStyle name="Comma 12 2 3 2 2 8" xfId="16249" xr:uid="{00000000-0005-0000-0000-00000E000000}"/>
    <cellStyle name="Comma 12 2 3 2 2 8 2" xfId="46489" xr:uid="{00000000-0005-0000-0000-00000E000000}"/>
    <cellStyle name="Comma 12 2 3 2 2 9" xfId="31369" xr:uid="{00000000-0005-0000-0000-00000E000000}"/>
    <cellStyle name="Comma 12 2 3 2 3" xfId="1885" xr:uid="{00000000-0005-0000-0000-00000E000000}"/>
    <cellStyle name="Comma 12 2 3 2 3 2" xfId="10957" xr:uid="{00000000-0005-0000-0000-00000E000000}"/>
    <cellStyle name="Comma 12 2 3 2 3 2 2" xfId="26077" xr:uid="{00000000-0005-0000-0000-00000E000000}"/>
    <cellStyle name="Comma 12 2 3 2 3 2 2 2" xfId="56317" xr:uid="{00000000-0005-0000-0000-00000E000000}"/>
    <cellStyle name="Comma 12 2 3 2 3 2 3" xfId="41197" xr:uid="{00000000-0005-0000-0000-00000E000000}"/>
    <cellStyle name="Comma 12 2 3 2 3 3" xfId="17005" xr:uid="{00000000-0005-0000-0000-00000E000000}"/>
    <cellStyle name="Comma 12 2 3 2 3 3 2" xfId="47245" xr:uid="{00000000-0005-0000-0000-00000E000000}"/>
    <cellStyle name="Comma 12 2 3 2 3 4" xfId="32125" xr:uid="{00000000-0005-0000-0000-00000E000000}"/>
    <cellStyle name="Comma 12 2 3 2 4" xfId="3397" xr:uid="{00000000-0005-0000-0000-00000E000000}"/>
    <cellStyle name="Comma 12 2 3 2 4 2" xfId="12469" xr:uid="{00000000-0005-0000-0000-00000E000000}"/>
    <cellStyle name="Comma 12 2 3 2 4 2 2" xfId="27589" xr:uid="{00000000-0005-0000-0000-00000E000000}"/>
    <cellStyle name="Comma 12 2 3 2 4 2 2 2" xfId="57829" xr:uid="{00000000-0005-0000-0000-00000E000000}"/>
    <cellStyle name="Comma 12 2 3 2 4 2 3" xfId="42709" xr:uid="{00000000-0005-0000-0000-00000E000000}"/>
    <cellStyle name="Comma 12 2 3 2 4 3" xfId="18517" xr:uid="{00000000-0005-0000-0000-00000E000000}"/>
    <cellStyle name="Comma 12 2 3 2 4 3 2" xfId="48757" xr:uid="{00000000-0005-0000-0000-00000E000000}"/>
    <cellStyle name="Comma 12 2 3 2 4 4" xfId="33637" xr:uid="{00000000-0005-0000-0000-00000E000000}"/>
    <cellStyle name="Comma 12 2 3 2 5" xfId="4909" xr:uid="{00000000-0005-0000-0000-00000E000000}"/>
    <cellStyle name="Comma 12 2 3 2 5 2" xfId="13981" xr:uid="{00000000-0005-0000-0000-00000E000000}"/>
    <cellStyle name="Comma 12 2 3 2 5 2 2" xfId="29101" xr:uid="{00000000-0005-0000-0000-00000E000000}"/>
    <cellStyle name="Comma 12 2 3 2 5 2 2 2" xfId="59341" xr:uid="{00000000-0005-0000-0000-00000E000000}"/>
    <cellStyle name="Comma 12 2 3 2 5 2 3" xfId="44221" xr:uid="{00000000-0005-0000-0000-00000E000000}"/>
    <cellStyle name="Comma 12 2 3 2 5 3" xfId="20029" xr:uid="{00000000-0005-0000-0000-00000E000000}"/>
    <cellStyle name="Comma 12 2 3 2 5 3 2" xfId="50269" xr:uid="{00000000-0005-0000-0000-00000E000000}"/>
    <cellStyle name="Comma 12 2 3 2 5 4" xfId="35149" xr:uid="{00000000-0005-0000-0000-00000E000000}"/>
    <cellStyle name="Comma 12 2 3 2 6" xfId="6421" xr:uid="{00000000-0005-0000-0000-00000E000000}"/>
    <cellStyle name="Comma 12 2 3 2 6 2" xfId="21541" xr:uid="{00000000-0005-0000-0000-00000E000000}"/>
    <cellStyle name="Comma 12 2 3 2 6 2 2" xfId="51781" xr:uid="{00000000-0005-0000-0000-00000E000000}"/>
    <cellStyle name="Comma 12 2 3 2 6 3" xfId="36661" xr:uid="{00000000-0005-0000-0000-00000E000000}"/>
    <cellStyle name="Comma 12 2 3 2 7" xfId="7933" xr:uid="{00000000-0005-0000-0000-00000E000000}"/>
    <cellStyle name="Comma 12 2 3 2 7 2" xfId="23053" xr:uid="{00000000-0005-0000-0000-00000E000000}"/>
    <cellStyle name="Comma 12 2 3 2 7 2 2" xfId="53293" xr:uid="{00000000-0005-0000-0000-00000E000000}"/>
    <cellStyle name="Comma 12 2 3 2 7 3" xfId="38173" xr:uid="{00000000-0005-0000-0000-00000E000000}"/>
    <cellStyle name="Comma 12 2 3 2 8" xfId="9445" xr:uid="{00000000-0005-0000-0000-00000E000000}"/>
    <cellStyle name="Comma 12 2 3 2 8 2" xfId="24565" xr:uid="{00000000-0005-0000-0000-00000E000000}"/>
    <cellStyle name="Comma 12 2 3 2 8 2 2" xfId="54805" xr:uid="{00000000-0005-0000-0000-00000E000000}"/>
    <cellStyle name="Comma 12 2 3 2 8 3" xfId="39685" xr:uid="{00000000-0005-0000-0000-00000E000000}"/>
    <cellStyle name="Comma 12 2 3 2 9" xfId="15493" xr:uid="{00000000-0005-0000-0000-00000E000000}"/>
    <cellStyle name="Comma 12 2 3 2 9 2" xfId="45733" xr:uid="{00000000-0005-0000-0000-00000E000000}"/>
    <cellStyle name="Comma 12 2 3 3" xfId="625" xr:uid="{00000000-0005-0000-0000-00002A000000}"/>
    <cellStyle name="Comma 12 2 3 3 10" xfId="30865" xr:uid="{00000000-0005-0000-0000-00002A000000}"/>
    <cellStyle name="Comma 12 2 3 3 2" xfId="1381" xr:uid="{00000000-0005-0000-0000-00002A000000}"/>
    <cellStyle name="Comma 12 2 3 3 2 2" xfId="2893" xr:uid="{00000000-0005-0000-0000-00002A000000}"/>
    <cellStyle name="Comma 12 2 3 3 2 2 2" xfId="11965" xr:uid="{00000000-0005-0000-0000-00002A000000}"/>
    <cellStyle name="Comma 12 2 3 3 2 2 2 2" xfId="27085" xr:uid="{00000000-0005-0000-0000-00002A000000}"/>
    <cellStyle name="Comma 12 2 3 3 2 2 2 2 2" xfId="57325" xr:uid="{00000000-0005-0000-0000-00002A000000}"/>
    <cellStyle name="Comma 12 2 3 3 2 2 2 3" xfId="42205" xr:uid="{00000000-0005-0000-0000-00002A000000}"/>
    <cellStyle name="Comma 12 2 3 3 2 2 3" xfId="18013" xr:uid="{00000000-0005-0000-0000-00002A000000}"/>
    <cellStyle name="Comma 12 2 3 3 2 2 3 2" xfId="48253" xr:uid="{00000000-0005-0000-0000-00002A000000}"/>
    <cellStyle name="Comma 12 2 3 3 2 2 4" xfId="33133" xr:uid="{00000000-0005-0000-0000-00002A000000}"/>
    <cellStyle name="Comma 12 2 3 3 2 3" xfId="4405" xr:uid="{00000000-0005-0000-0000-00002A000000}"/>
    <cellStyle name="Comma 12 2 3 3 2 3 2" xfId="13477" xr:uid="{00000000-0005-0000-0000-00002A000000}"/>
    <cellStyle name="Comma 12 2 3 3 2 3 2 2" xfId="28597" xr:uid="{00000000-0005-0000-0000-00002A000000}"/>
    <cellStyle name="Comma 12 2 3 3 2 3 2 2 2" xfId="58837" xr:uid="{00000000-0005-0000-0000-00002A000000}"/>
    <cellStyle name="Comma 12 2 3 3 2 3 2 3" xfId="43717" xr:uid="{00000000-0005-0000-0000-00002A000000}"/>
    <cellStyle name="Comma 12 2 3 3 2 3 3" xfId="19525" xr:uid="{00000000-0005-0000-0000-00002A000000}"/>
    <cellStyle name="Comma 12 2 3 3 2 3 3 2" xfId="49765" xr:uid="{00000000-0005-0000-0000-00002A000000}"/>
    <cellStyle name="Comma 12 2 3 3 2 3 4" xfId="34645" xr:uid="{00000000-0005-0000-0000-00002A000000}"/>
    <cellStyle name="Comma 12 2 3 3 2 4" xfId="5917" xr:uid="{00000000-0005-0000-0000-00002A000000}"/>
    <cellStyle name="Comma 12 2 3 3 2 4 2" xfId="14989" xr:uid="{00000000-0005-0000-0000-00002A000000}"/>
    <cellStyle name="Comma 12 2 3 3 2 4 2 2" xfId="30109" xr:uid="{00000000-0005-0000-0000-00002A000000}"/>
    <cellStyle name="Comma 12 2 3 3 2 4 2 2 2" xfId="60349" xr:uid="{00000000-0005-0000-0000-00002A000000}"/>
    <cellStyle name="Comma 12 2 3 3 2 4 2 3" xfId="45229" xr:uid="{00000000-0005-0000-0000-00002A000000}"/>
    <cellStyle name="Comma 12 2 3 3 2 4 3" xfId="21037" xr:uid="{00000000-0005-0000-0000-00002A000000}"/>
    <cellStyle name="Comma 12 2 3 3 2 4 3 2" xfId="51277" xr:uid="{00000000-0005-0000-0000-00002A000000}"/>
    <cellStyle name="Comma 12 2 3 3 2 4 4" xfId="36157" xr:uid="{00000000-0005-0000-0000-00002A000000}"/>
    <cellStyle name="Comma 12 2 3 3 2 5" xfId="7429" xr:uid="{00000000-0005-0000-0000-00002A000000}"/>
    <cellStyle name="Comma 12 2 3 3 2 5 2" xfId="22549" xr:uid="{00000000-0005-0000-0000-00002A000000}"/>
    <cellStyle name="Comma 12 2 3 3 2 5 2 2" xfId="52789" xr:uid="{00000000-0005-0000-0000-00002A000000}"/>
    <cellStyle name="Comma 12 2 3 3 2 5 3" xfId="37669" xr:uid="{00000000-0005-0000-0000-00002A000000}"/>
    <cellStyle name="Comma 12 2 3 3 2 6" xfId="8941" xr:uid="{00000000-0005-0000-0000-00002A000000}"/>
    <cellStyle name="Comma 12 2 3 3 2 6 2" xfId="24061" xr:uid="{00000000-0005-0000-0000-00002A000000}"/>
    <cellStyle name="Comma 12 2 3 3 2 6 2 2" xfId="54301" xr:uid="{00000000-0005-0000-0000-00002A000000}"/>
    <cellStyle name="Comma 12 2 3 3 2 6 3" xfId="39181" xr:uid="{00000000-0005-0000-0000-00002A000000}"/>
    <cellStyle name="Comma 12 2 3 3 2 7" xfId="10453" xr:uid="{00000000-0005-0000-0000-00002A000000}"/>
    <cellStyle name="Comma 12 2 3 3 2 7 2" xfId="25573" xr:uid="{00000000-0005-0000-0000-00002A000000}"/>
    <cellStyle name="Comma 12 2 3 3 2 7 2 2" xfId="55813" xr:uid="{00000000-0005-0000-0000-00002A000000}"/>
    <cellStyle name="Comma 12 2 3 3 2 7 3" xfId="40693" xr:uid="{00000000-0005-0000-0000-00002A000000}"/>
    <cellStyle name="Comma 12 2 3 3 2 8" xfId="16501" xr:uid="{00000000-0005-0000-0000-00002A000000}"/>
    <cellStyle name="Comma 12 2 3 3 2 8 2" xfId="46741" xr:uid="{00000000-0005-0000-0000-00002A000000}"/>
    <cellStyle name="Comma 12 2 3 3 2 9" xfId="31621" xr:uid="{00000000-0005-0000-0000-00002A000000}"/>
    <cellStyle name="Comma 12 2 3 3 3" xfId="2137" xr:uid="{00000000-0005-0000-0000-00002A000000}"/>
    <cellStyle name="Comma 12 2 3 3 3 2" xfId="11209" xr:uid="{00000000-0005-0000-0000-00002A000000}"/>
    <cellStyle name="Comma 12 2 3 3 3 2 2" xfId="26329" xr:uid="{00000000-0005-0000-0000-00002A000000}"/>
    <cellStyle name="Comma 12 2 3 3 3 2 2 2" xfId="56569" xr:uid="{00000000-0005-0000-0000-00002A000000}"/>
    <cellStyle name="Comma 12 2 3 3 3 2 3" xfId="41449" xr:uid="{00000000-0005-0000-0000-00002A000000}"/>
    <cellStyle name="Comma 12 2 3 3 3 3" xfId="17257" xr:uid="{00000000-0005-0000-0000-00002A000000}"/>
    <cellStyle name="Comma 12 2 3 3 3 3 2" xfId="47497" xr:uid="{00000000-0005-0000-0000-00002A000000}"/>
    <cellStyle name="Comma 12 2 3 3 3 4" xfId="32377" xr:uid="{00000000-0005-0000-0000-00002A000000}"/>
    <cellStyle name="Comma 12 2 3 3 4" xfId="3649" xr:uid="{00000000-0005-0000-0000-00002A000000}"/>
    <cellStyle name="Comma 12 2 3 3 4 2" xfId="12721" xr:uid="{00000000-0005-0000-0000-00002A000000}"/>
    <cellStyle name="Comma 12 2 3 3 4 2 2" xfId="27841" xr:uid="{00000000-0005-0000-0000-00002A000000}"/>
    <cellStyle name="Comma 12 2 3 3 4 2 2 2" xfId="58081" xr:uid="{00000000-0005-0000-0000-00002A000000}"/>
    <cellStyle name="Comma 12 2 3 3 4 2 3" xfId="42961" xr:uid="{00000000-0005-0000-0000-00002A000000}"/>
    <cellStyle name="Comma 12 2 3 3 4 3" xfId="18769" xr:uid="{00000000-0005-0000-0000-00002A000000}"/>
    <cellStyle name="Comma 12 2 3 3 4 3 2" xfId="49009" xr:uid="{00000000-0005-0000-0000-00002A000000}"/>
    <cellStyle name="Comma 12 2 3 3 4 4" xfId="33889" xr:uid="{00000000-0005-0000-0000-00002A000000}"/>
    <cellStyle name="Comma 12 2 3 3 5" xfId="5161" xr:uid="{00000000-0005-0000-0000-00002A000000}"/>
    <cellStyle name="Comma 12 2 3 3 5 2" xfId="14233" xr:uid="{00000000-0005-0000-0000-00002A000000}"/>
    <cellStyle name="Comma 12 2 3 3 5 2 2" xfId="29353" xr:uid="{00000000-0005-0000-0000-00002A000000}"/>
    <cellStyle name="Comma 12 2 3 3 5 2 2 2" xfId="59593" xr:uid="{00000000-0005-0000-0000-00002A000000}"/>
    <cellStyle name="Comma 12 2 3 3 5 2 3" xfId="44473" xr:uid="{00000000-0005-0000-0000-00002A000000}"/>
    <cellStyle name="Comma 12 2 3 3 5 3" xfId="20281" xr:uid="{00000000-0005-0000-0000-00002A000000}"/>
    <cellStyle name="Comma 12 2 3 3 5 3 2" xfId="50521" xr:uid="{00000000-0005-0000-0000-00002A000000}"/>
    <cellStyle name="Comma 12 2 3 3 5 4" xfId="35401" xr:uid="{00000000-0005-0000-0000-00002A000000}"/>
    <cellStyle name="Comma 12 2 3 3 6" xfId="6673" xr:uid="{00000000-0005-0000-0000-00002A000000}"/>
    <cellStyle name="Comma 12 2 3 3 6 2" xfId="21793" xr:uid="{00000000-0005-0000-0000-00002A000000}"/>
    <cellStyle name="Comma 12 2 3 3 6 2 2" xfId="52033" xr:uid="{00000000-0005-0000-0000-00002A000000}"/>
    <cellStyle name="Comma 12 2 3 3 6 3" xfId="36913" xr:uid="{00000000-0005-0000-0000-00002A000000}"/>
    <cellStyle name="Comma 12 2 3 3 7" xfId="8185" xr:uid="{00000000-0005-0000-0000-00002A000000}"/>
    <cellStyle name="Comma 12 2 3 3 7 2" xfId="23305" xr:uid="{00000000-0005-0000-0000-00002A000000}"/>
    <cellStyle name="Comma 12 2 3 3 7 2 2" xfId="53545" xr:uid="{00000000-0005-0000-0000-00002A000000}"/>
    <cellStyle name="Comma 12 2 3 3 7 3" xfId="38425" xr:uid="{00000000-0005-0000-0000-00002A000000}"/>
    <cellStyle name="Comma 12 2 3 3 8" xfId="9697" xr:uid="{00000000-0005-0000-0000-00002A000000}"/>
    <cellStyle name="Comma 12 2 3 3 8 2" xfId="24817" xr:uid="{00000000-0005-0000-0000-00002A000000}"/>
    <cellStyle name="Comma 12 2 3 3 8 2 2" xfId="55057" xr:uid="{00000000-0005-0000-0000-00002A000000}"/>
    <cellStyle name="Comma 12 2 3 3 8 3" xfId="39937" xr:uid="{00000000-0005-0000-0000-00002A000000}"/>
    <cellStyle name="Comma 12 2 3 3 9" xfId="15745" xr:uid="{00000000-0005-0000-0000-00002A000000}"/>
    <cellStyle name="Comma 12 2 3 3 9 2" xfId="45985" xr:uid="{00000000-0005-0000-0000-00002A000000}"/>
    <cellStyle name="Comma 12 2 3 4" xfId="877" xr:uid="{00000000-0005-0000-0000-00000E000000}"/>
    <cellStyle name="Comma 12 2 3 4 2" xfId="2389" xr:uid="{00000000-0005-0000-0000-00000E000000}"/>
    <cellStyle name="Comma 12 2 3 4 2 2" xfId="11461" xr:uid="{00000000-0005-0000-0000-00000E000000}"/>
    <cellStyle name="Comma 12 2 3 4 2 2 2" xfId="26581" xr:uid="{00000000-0005-0000-0000-00000E000000}"/>
    <cellStyle name="Comma 12 2 3 4 2 2 2 2" xfId="56821" xr:uid="{00000000-0005-0000-0000-00000E000000}"/>
    <cellStyle name="Comma 12 2 3 4 2 2 3" xfId="41701" xr:uid="{00000000-0005-0000-0000-00000E000000}"/>
    <cellStyle name="Comma 12 2 3 4 2 3" xfId="17509" xr:uid="{00000000-0005-0000-0000-00000E000000}"/>
    <cellStyle name="Comma 12 2 3 4 2 3 2" xfId="47749" xr:uid="{00000000-0005-0000-0000-00000E000000}"/>
    <cellStyle name="Comma 12 2 3 4 2 4" xfId="32629" xr:uid="{00000000-0005-0000-0000-00000E000000}"/>
    <cellStyle name="Comma 12 2 3 4 3" xfId="3901" xr:uid="{00000000-0005-0000-0000-00000E000000}"/>
    <cellStyle name="Comma 12 2 3 4 3 2" xfId="12973" xr:uid="{00000000-0005-0000-0000-00000E000000}"/>
    <cellStyle name="Comma 12 2 3 4 3 2 2" xfId="28093" xr:uid="{00000000-0005-0000-0000-00000E000000}"/>
    <cellStyle name="Comma 12 2 3 4 3 2 2 2" xfId="58333" xr:uid="{00000000-0005-0000-0000-00000E000000}"/>
    <cellStyle name="Comma 12 2 3 4 3 2 3" xfId="43213" xr:uid="{00000000-0005-0000-0000-00000E000000}"/>
    <cellStyle name="Comma 12 2 3 4 3 3" xfId="19021" xr:uid="{00000000-0005-0000-0000-00000E000000}"/>
    <cellStyle name="Comma 12 2 3 4 3 3 2" xfId="49261" xr:uid="{00000000-0005-0000-0000-00000E000000}"/>
    <cellStyle name="Comma 12 2 3 4 3 4" xfId="34141" xr:uid="{00000000-0005-0000-0000-00000E000000}"/>
    <cellStyle name="Comma 12 2 3 4 4" xfId="5413" xr:uid="{00000000-0005-0000-0000-00000E000000}"/>
    <cellStyle name="Comma 12 2 3 4 4 2" xfId="14485" xr:uid="{00000000-0005-0000-0000-00000E000000}"/>
    <cellStyle name="Comma 12 2 3 4 4 2 2" xfId="29605" xr:uid="{00000000-0005-0000-0000-00000E000000}"/>
    <cellStyle name="Comma 12 2 3 4 4 2 2 2" xfId="59845" xr:uid="{00000000-0005-0000-0000-00000E000000}"/>
    <cellStyle name="Comma 12 2 3 4 4 2 3" xfId="44725" xr:uid="{00000000-0005-0000-0000-00000E000000}"/>
    <cellStyle name="Comma 12 2 3 4 4 3" xfId="20533" xr:uid="{00000000-0005-0000-0000-00000E000000}"/>
    <cellStyle name="Comma 12 2 3 4 4 3 2" xfId="50773" xr:uid="{00000000-0005-0000-0000-00000E000000}"/>
    <cellStyle name="Comma 12 2 3 4 4 4" xfId="35653" xr:uid="{00000000-0005-0000-0000-00000E000000}"/>
    <cellStyle name="Comma 12 2 3 4 5" xfId="6925" xr:uid="{00000000-0005-0000-0000-00000E000000}"/>
    <cellStyle name="Comma 12 2 3 4 5 2" xfId="22045" xr:uid="{00000000-0005-0000-0000-00000E000000}"/>
    <cellStyle name="Comma 12 2 3 4 5 2 2" xfId="52285" xr:uid="{00000000-0005-0000-0000-00000E000000}"/>
    <cellStyle name="Comma 12 2 3 4 5 3" xfId="37165" xr:uid="{00000000-0005-0000-0000-00000E000000}"/>
    <cellStyle name="Comma 12 2 3 4 6" xfId="8437" xr:uid="{00000000-0005-0000-0000-00000E000000}"/>
    <cellStyle name="Comma 12 2 3 4 6 2" xfId="23557" xr:uid="{00000000-0005-0000-0000-00000E000000}"/>
    <cellStyle name="Comma 12 2 3 4 6 2 2" xfId="53797" xr:uid="{00000000-0005-0000-0000-00000E000000}"/>
    <cellStyle name="Comma 12 2 3 4 6 3" xfId="38677" xr:uid="{00000000-0005-0000-0000-00000E000000}"/>
    <cellStyle name="Comma 12 2 3 4 7" xfId="9949" xr:uid="{00000000-0005-0000-0000-00000E000000}"/>
    <cellStyle name="Comma 12 2 3 4 7 2" xfId="25069" xr:uid="{00000000-0005-0000-0000-00000E000000}"/>
    <cellStyle name="Comma 12 2 3 4 7 2 2" xfId="55309" xr:uid="{00000000-0005-0000-0000-00000E000000}"/>
    <cellStyle name="Comma 12 2 3 4 7 3" xfId="40189" xr:uid="{00000000-0005-0000-0000-00000E000000}"/>
    <cellStyle name="Comma 12 2 3 4 8" xfId="15997" xr:uid="{00000000-0005-0000-0000-00000E000000}"/>
    <cellStyle name="Comma 12 2 3 4 8 2" xfId="46237" xr:uid="{00000000-0005-0000-0000-00000E000000}"/>
    <cellStyle name="Comma 12 2 3 4 9" xfId="31117" xr:uid="{00000000-0005-0000-0000-00000E000000}"/>
    <cellStyle name="Comma 12 2 3 5" xfId="1633" xr:uid="{00000000-0005-0000-0000-00000E000000}"/>
    <cellStyle name="Comma 12 2 3 5 2" xfId="10705" xr:uid="{00000000-0005-0000-0000-00000E000000}"/>
    <cellStyle name="Comma 12 2 3 5 2 2" xfId="25825" xr:uid="{00000000-0005-0000-0000-00000E000000}"/>
    <cellStyle name="Comma 12 2 3 5 2 2 2" xfId="56065" xr:uid="{00000000-0005-0000-0000-00000E000000}"/>
    <cellStyle name="Comma 12 2 3 5 2 3" xfId="40945" xr:uid="{00000000-0005-0000-0000-00000E000000}"/>
    <cellStyle name="Comma 12 2 3 5 3" xfId="16753" xr:uid="{00000000-0005-0000-0000-00000E000000}"/>
    <cellStyle name="Comma 12 2 3 5 3 2" xfId="46993" xr:uid="{00000000-0005-0000-0000-00000E000000}"/>
    <cellStyle name="Comma 12 2 3 5 4" xfId="31873" xr:uid="{00000000-0005-0000-0000-00000E000000}"/>
    <cellStyle name="Comma 12 2 3 6" xfId="3145" xr:uid="{00000000-0005-0000-0000-00000E000000}"/>
    <cellStyle name="Comma 12 2 3 6 2" xfId="12217" xr:uid="{00000000-0005-0000-0000-00000E000000}"/>
    <cellStyle name="Comma 12 2 3 6 2 2" xfId="27337" xr:uid="{00000000-0005-0000-0000-00000E000000}"/>
    <cellStyle name="Comma 12 2 3 6 2 2 2" xfId="57577" xr:uid="{00000000-0005-0000-0000-00000E000000}"/>
    <cellStyle name="Comma 12 2 3 6 2 3" xfId="42457" xr:uid="{00000000-0005-0000-0000-00000E000000}"/>
    <cellStyle name="Comma 12 2 3 6 3" xfId="18265" xr:uid="{00000000-0005-0000-0000-00000E000000}"/>
    <cellStyle name="Comma 12 2 3 6 3 2" xfId="48505" xr:uid="{00000000-0005-0000-0000-00000E000000}"/>
    <cellStyle name="Comma 12 2 3 6 4" xfId="33385" xr:uid="{00000000-0005-0000-0000-00000E000000}"/>
    <cellStyle name="Comma 12 2 3 7" xfId="4657" xr:uid="{00000000-0005-0000-0000-00000E000000}"/>
    <cellStyle name="Comma 12 2 3 7 2" xfId="13729" xr:uid="{00000000-0005-0000-0000-00000E000000}"/>
    <cellStyle name="Comma 12 2 3 7 2 2" xfId="28849" xr:uid="{00000000-0005-0000-0000-00000E000000}"/>
    <cellStyle name="Comma 12 2 3 7 2 2 2" xfId="59089" xr:uid="{00000000-0005-0000-0000-00000E000000}"/>
    <cellStyle name="Comma 12 2 3 7 2 3" xfId="43969" xr:uid="{00000000-0005-0000-0000-00000E000000}"/>
    <cellStyle name="Comma 12 2 3 7 3" xfId="19777" xr:uid="{00000000-0005-0000-0000-00000E000000}"/>
    <cellStyle name="Comma 12 2 3 7 3 2" xfId="50017" xr:uid="{00000000-0005-0000-0000-00000E000000}"/>
    <cellStyle name="Comma 12 2 3 7 4" xfId="34897" xr:uid="{00000000-0005-0000-0000-00000E000000}"/>
    <cellStyle name="Comma 12 2 3 8" xfId="6169" xr:uid="{00000000-0005-0000-0000-00000E000000}"/>
    <cellStyle name="Comma 12 2 3 8 2" xfId="21289" xr:uid="{00000000-0005-0000-0000-00000E000000}"/>
    <cellStyle name="Comma 12 2 3 8 2 2" xfId="51529" xr:uid="{00000000-0005-0000-0000-00000E000000}"/>
    <cellStyle name="Comma 12 2 3 8 3" xfId="36409" xr:uid="{00000000-0005-0000-0000-00000E000000}"/>
    <cellStyle name="Comma 12 2 3 9" xfId="7681" xr:uid="{00000000-0005-0000-0000-00000E000000}"/>
    <cellStyle name="Comma 12 2 3 9 2" xfId="22801" xr:uid="{00000000-0005-0000-0000-00000E000000}"/>
    <cellStyle name="Comma 12 2 3 9 2 2" xfId="53041" xr:uid="{00000000-0005-0000-0000-00000E000000}"/>
    <cellStyle name="Comma 12 2 3 9 3" xfId="37921" xr:uid="{00000000-0005-0000-0000-00000E000000}"/>
    <cellStyle name="Comma 12 2 4" xfId="205" xr:uid="{00000000-0005-0000-0000-00000E000000}"/>
    <cellStyle name="Comma 12 2 4 10" xfId="9277" xr:uid="{00000000-0005-0000-0000-00000E000000}"/>
    <cellStyle name="Comma 12 2 4 10 2" xfId="24397" xr:uid="{00000000-0005-0000-0000-00000E000000}"/>
    <cellStyle name="Comma 12 2 4 10 2 2" xfId="54637" xr:uid="{00000000-0005-0000-0000-00000E000000}"/>
    <cellStyle name="Comma 12 2 4 10 3" xfId="39517" xr:uid="{00000000-0005-0000-0000-00000E000000}"/>
    <cellStyle name="Comma 12 2 4 11" xfId="15325" xr:uid="{00000000-0005-0000-0000-00000E000000}"/>
    <cellStyle name="Comma 12 2 4 11 2" xfId="45565" xr:uid="{00000000-0005-0000-0000-00000E000000}"/>
    <cellStyle name="Comma 12 2 4 12" xfId="30445" xr:uid="{00000000-0005-0000-0000-00000E000000}"/>
    <cellStyle name="Comma 12 2 4 2" xfId="457" xr:uid="{00000000-0005-0000-0000-00000E000000}"/>
    <cellStyle name="Comma 12 2 4 2 10" xfId="30697" xr:uid="{00000000-0005-0000-0000-00000E000000}"/>
    <cellStyle name="Comma 12 2 4 2 2" xfId="1213" xr:uid="{00000000-0005-0000-0000-00000E000000}"/>
    <cellStyle name="Comma 12 2 4 2 2 2" xfId="2725" xr:uid="{00000000-0005-0000-0000-00000E000000}"/>
    <cellStyle name="Comma 12 2 4 2 2 2 2" xfId="11797" xr:uid="{00000000-0005-0000-0000-00000E000000}"/>
    <cellStyle name="Comma 12 2 4 2 2 2 2 2" xfId="26917" xr:uid="{00000000-0005-0000-0000-00000E000000}"/>
    <cellStyle name="Comma 12 2 4 2 2 2 2 2 2" xfId="57157" xr:uid="{00000000-0005-0000-0000-00000E000000}"/>
    <cellStyle name="Comma 12 2 4 2 2 2 2 3" xfId="42037" xr:uid="{00000000-0005-0000-0000-00000E000000}"/>
    <cellStyle name="Comma 12 2 4 2 2 2 3" xfId="17845" xr:uid="{00000000-0005-0000-0000-00000E000000}"/>
    <cellStyle name="Comma 12 2 4 2 2 2 3 2" xfId="48085" xr:uid="{00000000-0005-0000-0000-00000E000000}"/>
    <cellStyle name="Comma 12 2 4 2 2 2 4" xfId="32965" xr:uid="{00000000-0005-0000-0000-00000E000000}"/>
    <cellStyle name="Comma 12 2 4 2 2 3" xfId="4237" xr:uid="{00000000-0005-0000-0000-00000E000000}"/>
    <cellStyle name="Comma 12 2 4 2 2 3 2" xfId="13309" xr:uid="{00000000-0005-0000-0000-00000E000000}"/>
    <cellStyle name="Comma 12 2 4 2 2 3 2 2" xfId="28429" xr:uid="{00000000-0005-0000-0000-00000E000000}"/>
    <cellStyle name="Comma 12 2 4 2 2 3 2 2 2" xfId="58669" xr:uid="{00000000-0005-0000-0000-00000E000000}"/>
    <cellStyle name="Comma 12 2 4 2 2 3 2 3" xfId="43549" xr:uid="{00000000-0005-0000-0000-00000E000000}"/>
    <cellStyle name="Comma 12 2 4 2 2 3 3" xfId="19357" xr:uid="{00000000-0005-0000-0000-00000E000000}"/>
    <cellStyle name="Comma 12 2 4 2 2 3 3 2" xfId="49597" xr:uid="{00000000-0005-0000-0000-00000E000000}"/>
    <cellStyle name="Comma 12 2 4 2 2 3 4" xfId="34477" xr:uid="{00000000-0005-0000-0000-00000E000000}"/>
    <cellStyle name="Comma 12 2 4 2 2 4" xfId="5749" xr:uid="{00000000-0005-0000-0000-00000E000000}"/>
    <cellStyle name="Comma 12 2 4 2 2 4 2" xfId="14821" xr:uid="{00000000-0005-0000-0000-00000E000000}"/>
    <cellStyle name="Comma 12 2 4 2 2 4 2 2" xfId="29941" xr:uid="{00000000-0005-0000-0000-00000E000000}"/>
    <cellStyle name="Comma 12 2 4 2 2 4 2 2 2" xfId="60181" xr:uid="{00000000-0005-0000-0000-00000E000000}"/>
    <cellStyle name="Comma 12 2 4 2 2 4 2 3" xfId="45061" xr:uid="{00000000-0005-0000-0000-00000E000000}"/>
    <cellStyle name="Comma 12 2 4 2 2 4 3" xfId="20869" xr:uid="{00000000-0005-0000-0000-00000E000000}"/>
    <cellStyle name="Comma 12 2 4 2 2 4 3 2" xfId="51109" xr:uid="{00000000-0005-0000-0000-00000E000000}"/>
    <cellStyle name="Comma 12 2 4 2 2 4 4" xfId="35989" xr:uid="{00000000-0005-0000-0000-00000E000000}"/>
    <cellStyle name="Comma 12 2 4 2 2 5" xfId="7261" xr:uid="{00000000-0005-0000-0000-00000E000000}"/>
    <cellStyle name="Comma 12 2 4 2 2 5 2" xfId="22381" xr:uid="{00000000-0005-0000-0000-00000E000000}"/>
    <cellStyle name="Comma 12 2 4 2 2 5 2 2" xfId="52621" xr:uid="{00000000-0005-0000-0000-00000E000000}"/>
    <cellStyle name="Comma 12 2 4 2 2 5 3" xfId="37501" xr:uid="{00000000-0005-0000-0000-00000E000000}"/>
    <cellStyle name="Comma 12 2 4 2 2 6" xfId="8773" xr:uid="{00000000-0005-0000-0000-00000E000000}"/>
    <cellStyle name="Comma 12 2 4 2 2 6 2" xfId="23893" xr:uid="{00000000-0005-0000-0000-00000E000000}"/>
    <cellStyle name="Comma 12 2 4 2 2 6 2 2" xfId="54133" xr:uid="{00000000-0005-0000-0000-00000E000000}"/>
    <cellStyle name="Comma 12 2 4 2 2 6 3" xfId="39013" xr:uid="{00000000-0005-0000-0000-00000E000000}"/>
    <cellStyle name="Comma 12 2 4 2 2 7" xfId="10285" xr:uid="{00000000-0005-0000-0000-00000E000000}"/>
    <cellStyle name="Comma 12 2 4 2 2 7 2" xfId="25405" xr:uid="{00000000-0005-0000-0000-00000E000000}"/>
    <cellStyle name="Comma 12 2 4 2 2 7 2 2" xfId="55645" xr:uid="{00000000-0005-0000-0000-00000E000000}"/>
    <cellStyle name="Comma 12 2 4 2 2 7 3" xfId="40525" xr:uid="{00000000-0005-0000-0000-00000E000000}"/>
    <cellStyle name="Comma 12 2 4 2 2 8" xfId="16333" xr:uid="{00000000-0005-0000-0000-00000E000000}"/>
    <cellStyle name="Comma 12 2 4 2 2 8 2" xfId="46573" xr:uid="{00000000-0005-0000-0000-00000E000000}"/>
    <cellStyle name="Comma 12 2 4 2 2 9" xfId="31453" xr:uid="{00000000-0005-0000-0000-00000E000000}"/>
    <cellStyle name="Comma 12 2 4 2 3" xfId="1969" xr:uid="{00000000-0005-0000-0000-00000E000000}"/>
    <cellStyle name="Comma 12 2 4 2 3 2" xfId="11041" xr:uid="{00000000-0005-0000-0000-00000E000000}"/>
    <cellStyle name="Comma 12 2 4 2 3 2 2" xfId="26161" xr:uid="{00000000-0005-0000-0000-00000E000000}"/>
    <cellStyle name="Comma 12 2 4 2 3 2 2 2" xfId="56401" xr:uid="{00000000-0005-0000-0000-00000E000000}"/>
    <cellStyle name="Comma 12 2 4 2 3 2 3" xfId="41281" xr:uid="{00000000-0005-0000-0000-00000E000000}"/>
    <cellStyle name="Comma 12 2 4 2 3 3" xfId="17089" xr:uid="{00000000-0005-0000-0000-00000E000000}"/>
    <cellStyle name="Comma 12 2 4 2 3 3 2" xfId="47329" xr:uid="{00000000-0005-0000-0000-00000E000000}"/>
    <cellStyle name="Comma 12 2 4 2 3 4" xfId="32209" xr:uid="{00000000-0005-0000-0000-00000E000000}"/>
    <cellStyle name="Comma 12 2 4 2 4" xfId="3481" xr:uid="{00000000-0005-0000-0000-00000E000000}"/>
    <cellStyle name="Comma 12 2 4 2 4 2" xfId="12553" xr:uid="{00000000-0005-0000-0000-00000E000000}"/>
    <cellStyle name="Comma 12 2 4 2 4 2 2" xfId="27673" xr:uid="{00000000-0005-0000-0000-00000E000000}"/>
    <cellStyle name="Comma 12 2 4 2 4 2 2 2" xfId="57913" xr:uid="{00000000-0005-0000-0000-00000E000000}"/>
    <cellStyle name="Comma 12 2 4 2 4 2 3" xfId="42793" xr:uid="{00000000-0005-0000-0000-00000E000000}"/>
    <cellStyle name="Comma 12 2 4 2 4 3" xfId="18601" xr:uid="{00000000-0005-0000-0000-00000E000000}"/>
    <cellStyle name="Comma 12 2 4 2 4 3 2" xfId="48841" xr:uid="{00000000-0005-0000-0000-00000E000000}"/>
    <cellStyle name="Comma 12 2 4 2 4 4" xfId="33721" xr:uid="{00000000-0005-0000-0000-00000E000000}"/>
    <cellStyle name="Comma 12 2 4 2 5" xfId="4993" xr:uid="{00000000-0005-0000-0000-00000E000000}"/>
    <cellStyle name="Comma 12 2 4 2 5 2" xfId="14065" xr:uid="{00000000-0005-0000-0000-00000E000000}"/>
    <cellStyle name="Comma 12 2 4 2 5 2 2" xfId="29185" xr:uid="{00000000-0005-0000-0000-00000E000000}"/>
    <cellStyle name="Comma 12 2 4 2 5 2 2 2" xfId="59425" xr:uid="{00000000-0005-0000-0000-00000E000000}"/>
    <cellStyle name="Comma 12 2 4 2 5 2 3" xfId="44305" xr:uid="{00000000-0005-0000-0000-00000E000000}"/>
    <cellStyle name="Comma 12 2 4 2 5 3" xfId="20113" xr:uid="{00000000-0005-0000-0000-00000E000000}"/>
    <cellStyle name="Comma 12 2 4 2 5 3 2" xfId="50353" xr:uid="{00000000-0005-0000-0000-00000E000000}"/>
    <cellStyle name="Comma 12 2 4 2 5 4" xfId="35233" xr:uid="{00000000-0005-0000-0000-00000E000000}"/>
    <cellStyle name="Comma 12 2 4 2 6" xfId="6505" xr:uid="{00000000-0005-0000-0000-00000E000000}"/>
    <cellStyle name="Comma 12 2 4 2 6 2" xfId="21625" xr:uid="{00000000-0005-0000-0000-00000E000000}"/>
    <cellStyle name="Comma 12 2 4 2 6 2 2" xfId="51865" xr:uid="{00000000-0005-0000-0000-00000E000000}"/>
    <cellStyle name="Comma 12 2 4 2 6 3" xfId="36745" xr:uid="{00000000-0005-0000-0000-00000E000000}"/>
    <cellStyle name="Comma 12 2 4 2 7" xfId="8017" xr:uid="{00000000-0005-0000-0000-00000E000000}"/>
    <cellStyle name="Comma 12 2 4 2 7 2" xfId="23137" xr:uid="{00000000-0005-0000-0000-00000E000000}"/>
    <cellStyle name="Comma 12 2 4 2 7 2 2" xfId="53377" xr:uid="{00000000-0005-0000-0000-00000E000000}"/>
    <cellStyle name="Comma 12 2 4 2 7 3" xfId="38257" xr:uid="{00000000-0005-0000-0000-00000E000000}"/>
    <cellStyle name="Comma 12 2 4 2 8" xfId="9529" xr:uid="{00000000-0005-0000-0000-00000E000000}"/>
    <cellStyle name="Comma 12 2 4 2 8 2" xfId="24649" xr:uid="{00000000-0005-0000-0000-00000E000000}"/>
    <cellStyle name="Comma 12 2 4 2 8 2 2" xfId="54889" xr:uid="{00000000-0005-0000-0000-00000E000000}"/>
    <cellStyle name="Comma 12 2 4 2 8 3" xfId="39769" xr:uid="{00000000-0005-0000-0000-00000E000000}"/>
    <cellStyle name="Comma 12 2 4 2 9" xfId="15577" xr:uid="{00000000-0005-0000-0000-00000E000000}"/>
    <cellStyle name="Comma 12 2 4 2 9 2" xfId="45817" xr:uid="{00000000-0005-0000-0000-00000E000000}"/>
    <cellStyle name="Comma 12 2 4 3" xfId="709" xr:uid="{00000000-0005-0000-0000-00002B000000}"/>
    <cellStyle name="Comma 12 2 4 3 10" xfId="30949" xr:uid="{00000000-0005-0000-0000-00002B000000}"/>
    <cellStyle name="Comma 12 2 4 3 2" xfId="1465" xr:uid="{00000000-0005-0000-0000-00002B000000}"/>
    <cellStyle name="Comma 12 2 4 3 2 2" xfId="2977" xr:uid="{00000000-0005-0000-0000-00002B000000}"/>
    <cellStyle name="Comma 12 2 4 3 2 2 2" xfId="12049" xr:uid="{00000000-0005-0000-0000-00002B000000}"/>
    <cellStyle name="Comma 12 2 4 3 2 2 2 2" xfId="27169" xr:uid="{00000000-0005-0000-0000-00002B000000}"/>
    <cellStyle name="Comma 12 2 4 3 2 2 2 2 2" xfId="57409" xr:uid="{00000000-0005-0000-0000-00002B000000}"/>
    <cellStyle name="Comma 12 2 4 3 2 2 2 3" xfId="42289" xr:uid="{00000000-0005-0000-0000-00002B000000}"/>
    <cellStyle name="Comma 12 2 4 3 2 2 3" xfId="18097" xr:uid="{00000000-0005-0000-0000-00002B000000}"/>
    <cellStyle name="Comma 12 2 4 3 2 2 3 2" xfId="48337" xr:uid="{00000000-0005-0000-0000-00002B000000}"/>
    <cellStyle name="Comma 12 2 4 3 2 2 4" xfId="33217" xr:uid="{00000000-0005-0000-0000-00002B000000}"/>
    <cellStyle name="Comma 12 2 4 3 2 3" xfId="4489" xr:uid="{00000000-0005-0000-0000-00002B000000}"/>
    <cellStyle name="Comma 12 2 4 3 2 3 2" xfId="13561" xr:uid="{00000000-0005-0000-0000-00002B000000}"/>
    <cellStyle name="Comma 12 2 4 3 2 3 2 2" xfId="28681" xr:uid="{00000000-0005-0000-0000-00002B000000}"/>
    <cellStyle name="Comma 12 2 4 3 2 3 2 2 2" xfId="58921" xr:uid="{00000000-0005-0000-0000-00002B000000}"/>
    <cellStyle name="Comma 12 2 4 3 2 3 2 3" xfId="43801" xr:uid="{00000000-0005-0000-0000-00002B000000}"/>
    <cellStyle name="Comma 12 2 4 3 2 3 3" xfId="19609" xr:uid="{00000000-0005-0000-0000-00002B000000}"/>
    <cellStyle name="Comma 12 2 4 3 2 3 3 2" xfId="49849" xr:uid="{00000000-0005-0000-0000-00002B000000}"/>
    <cellStyle name="Comma 12 2 4 3 2 3 4" xfId="34729" xr:uid="{00000000-0005-0000-0000-00002B000000}"/>
    <cellStyle name="Comma 12 2 4 3 2 4" xfId="6001" xr:uid="{00000000-0005-0000-0000-00002B000000}"/>
    <cellStyle name="Comma 12 2 4 3 2 4 2" xfId="15073" xr:uid="{00000000-0005-0000-0000-00002B000000}"/>
    <cellStyle name="Comma 12 2 4 3 2 4 2 2" xfId="30193" xr:uid="{00000000-0005-0000-0000-00002B000000}"/>
    <cellStyle name="Comma 12 2 4 3 2 4 2 2 2" xfId="60433" xr:uid="{00000000-0005-0000-0000-00002B000000}"/>
    <cellStyle name="Comma 12 2 4 3 2 4 2 3" xfId="45313" xr:uid="{00000000-0005-0000-0000-00002B000000}"/>
    <cellStyle name="Comma 12 2 4 3 2 4 3" xfId="21121" xr:uid="{00000000-0005-0000-0000-00002B000000}"/>
    <cellStyle name="Comma 12 2 4 3 2 4 3 2" xfId="51361" xr:uid="{00000000-0005-0000-0000-00002B000000}"/>
    <cellStyle name="Comma 12 2 4 3 2 4 4" xfId="36241" xr:uid="{00000000-0005-0000-0000-00002B000000}"/>
    <cellStyle name="Comma 12 2 4 3 2 5" xfId="7513" xr:uid="{00000000-0005-0000-0000-00002B000000}"/>
    <cellStyle name="Comma 12 2 4 3 2 5 2" xfId="22633" xr:uid="{00000000-0005-0000-0000-00002B000000}"/>
    <cellStyle name="Comma 12 2 4 3 2 5 2 2" xfId="52873" xr:uid="{00000000-0005-0000-0000-00002B000000}"/>
    <cellStyle name="Comma 12 2 4 3 2 5 3" xfId="37753" xr:uid="{00000000-0005-0000-0000-00002B000000}"/>
    <cellStyle name="Comma 12 2 4 3 2 6" xfId="9025" xr:uid="{00000000-0005-0000-0000-00002B000000}"/>
    <cellStyle name="Comma 12 2 4 3 2 6 2" xfId="24145" xr:uid="{00000000-0005-0000-0000-00002B000000}"/>
    <cellStyle name="Comma 12 2 4 3 2 6 2 2" xfId="54385" xr:uid="{00000000-0005-0000-0000-00002B000000}"/>
    <cellStyle name="Comma 12 2 4 3 2 6 3" xfId="39265" xr:uid="{00000000-0005-0000-0000-00002B000000}"/>
    <cellStyle name="Comma 12 2 4 3 2 7" xfId="10537" xr:uid="{00000000-0005-0000-0000-00002B000000}"/>
    <cellStyle name="Comma 12 2 4 3 2 7 2" xfId="25657" xr:uid="{00000000-0005-0000-0000-00002B000000}"/>
    <cellStyle name="Comma 12 2 4 3 2 7 2 2" xfId="55897" xr:uid="{00000000-0005-0000-0000-00002B000000}"/>
    <cellStyle name="Comma 12 2 4 3 2 7 3" xfId="40777" xr:uid="{00000000-0005-0000-0000-00002B000000}"/>
    <cellStyle name="Comma 12 2 4 3 2 8" xfId="16585" xr:uid="{00000000-0005-0000-0000-00002B000000}"/>
    <cellStyle name="Comma 12 2 4 3 2 8 2" xfId="46825" xr:uid="{00000000-0005-0000-0000-00002B000000}"/>
    <cellStyle name="Comma 12 2 4 3 2 9" xfId="31705" xr:uid="{00000000-0005-0000-0000-00002B000000}"/>
    <cellStyle name="Comma 12 2 4 3 3" xfId="2221" xr:uid="{00000000-0005-0000-0000-00002B000000}"/>
    <cellStyle name="Comma 12 2 4 3 3 2" xfId="11293" xr:uid="{00000000-0005-0000-0000-00002B000000}"/>
    <cellStyle name="Comma 12 2 4 3 3 2 2" xfId="26413" xr:uid="{00000000-0005-0000-0000-00002B000000}"/>
    <cellStyle name="Comma 12 2 4 3 3 2 2 2" xfId="56653" xr:uid="{00000000-0005-0000-0000-00002B000000}"/>
    <cellStyle name="Comma 12 2 4 3 3 2 3" xfId="41533" xr:uid="{00000000-0005-0000-0000-00002B000000}"/>
    <cellStyle name="Comma 12 2 4 3 3 3" xfId="17341" xr:uid="{00000000-0005-0000-0000-00002B000000}"/>
    <cellStyle name="Comma 12 2 4 3 3 3 2" xfId="47581" xr:uid="{00000000-0005-0000-0000-00002B000000}"/>
    <cellStyle name="Comma 12 2 4 3 3 4" xfId="32461" xr:uid="{00000000-0005-0000-0000-00002B000000}"/>
    <cellStyle name="Comma 12 2 4 3 4" xfId="3733" xr:uid="{00000000-0005-0000-0000-00002B000000}"/>
    <cellStyle name="Comma 12 2 4 3 4 2" xfId="12805" xr:uid="{00000000-0005-0000-0000-00002B000000}"/>
    <cellStyle name="Comma 12 2 4 3 4 2 2" xfId="27925" xr:uid="{00000000-0005-0000-0000-00002B000000}"/>
    <cellStyle name="Comma 12 2 4 3 4 2 2 2" xfId="58165" xr:uid="{00000000-0005-0000-0000-00002B000000}"/>
    <cellStyle name="Comma 12 2 4 3 4 2 3" xfId="43045" xr:uid="{00000000-0005-0000-0000-00002B000000}"/>
    <cellStyle name="Comma 12 2 4 3 4 3" xfId="18853" xr:uid="{00000000-0005-0000-0000-00002B000000}"/>
    <cellStyle name="Comma 12 2 4 3 4 3 2" xfId="49093" xr:uid="{00000000-0005-0000-0000-00002B000000}"/>
    <cellStyle name="Comma 12 2 4 3 4 4" xfId="33973" xr:uid="{00000000-0005-0000-0000-00002B000000}"/>
    <cellStyle name="Comma 12 2 4 3 5" xfId="5245" xr:uid="{00000000-0005-0000-0000-00002B000000}"/>
    <cellStyle name="Comma 12 2 4 3 5 2" xfId="14317" xr:uid="{00000000-0005-0000-0000-00002B000000}"/>
    <cellStyle name="Comma 12 2 4 3 5 2 2" xfId="29437" xr:uid="{00000000-0005-0000-0000-00002B000000}"/>
    <cellStyle name="Comma 12 2 4 3 5 2 2 2" xfId="59677" xr:uid="{00000000-0005-0000-0000-00002B000000}"/>
    <cellStyle name="Comma 12 2 4 3 5 2 3" xfId="44557" xr:uid="{00000000-0005-0000-0000-00002B000000}"/>
    <cellStyle name="Comma 12 2 4 3 5 3" xfId="20365" xr:uid="{00000000-0005-0000-0000-00002B000000}"/>
    <cellStyle name="Comma 12 2 4 3 5 3 2" xfId="50605" xr:uid="{00000000-0005-0000-0000-00002B000000}"/>
    <cellStyle name="Comma 12 2 4 3 5 4" xfId="35485" xr:uid="{00000000-0005-0000-0000-00002B000000}"/>
    <cellStyle name="Comma 12 2 4 3 6" xfId="6757" xr:uid="{00000000-0005-0000-0000-00002B000000}"/>
    <cellStyle name="Comma 12 2 4 3 6 2" xfId="21877" xr:uid="{00000000-0005-0000-0000-00002B000000}"/>
    <cellStyle name="Comma 12 2 4 3 6 2 2" xfId="52117" xr:uid="{00000000-0005-0000-0000-00002B000000}"/>
    <cellStyle name="Comma 12 2 4 3 6 3" xfId="36997" xr:uid="{00000000-0005-0000-0000-00002B000000}"/>
    <cellStyle name="Comma 12 2 4 3 7" xfId="8269" xr:uid="{00000000-0005-0000-0000-00002B000000}"/>
    <cellStyle name="Comma 12 2 4 3 7 2" xfId="23389" xr:uid="{00000000-0005-0000-0000-00002B000000}"/>
    <cellStyle name="Comma 12 2 4 3 7 2 2" xfId="53629" xr:uid="{00000000-0005-0000-0000-00002B000000}"/>
    <cellStyle name="Comma 12 2 4 3 7 3" xfId="38509" xr:uid="{00000000-0005-0000-0000-00002B000000}"/>
    <cellStyle name="Comma 12 2 4 3 8" xfId="9781" xr:uid="{00000000-0005-0000-0000-00002B000000}"/>
    <cellStyle name="Comma 12 2 4 3 8 2" xfId="24901" xr:uid="{00000000-0005-0000-0000-00002B000000}"/>
    <cellStyle name="Comma 12 2 4 3 8 2 2" xfId="55141" xr:uid="{00000000-0005-0000-0000-00002B000000}"/>
    <cellStyle name="Comma 12 2 4 3 8 3" xfId="40021" xr:uid="{00000000-0005-0000-0000-00002B000000}"/>
    <cellStyle name="Comma 12 2 4 3 9" xfId="15829" xr:uid="{00000000-0005-0000-0000-00002B000000}"/>
    <cellStyle name="Comma 12 2 4 3 9 2" xfId="46069" xr:uid="{00000000-0005-0000-0000-00002B000000}"/>
    <cellStyle name="Comma 12 2 4 4" xfId="961" xr:uid="{00000000-0005-0000-0000-00000E000000}"/>
    <cellStyle name="Comma 12 2 4 4 2" xfId="2473" xr:uid="{00000000-0005-0000-0000-00000E000000}"/>
    <cellStyle name="Comma 12 2 4 4 2 2" xfId="11545" xr:uid="{00000000-0005-0000-0000-00000E000000}"/>
    <cellStyle name="Comma 12 2 4 4 2 2 2" xfId="26665" xr:uid="{00000000-0005-0000-0000-00000E000000}"/>
    <cellStyle name="Comma 12 2 4 4 2 2 2 2" xfId="56905" xr:uid="{00000000-0005-0000-0000-00000E000000}"/>
    <cellStyle name="Comma 12 2 4 4 2 2 3" xfId="41785" xr:uid="{00000000-0005-0000-0000-00000E000000}"/>
    <cellStyle name="Comma 12 2 4 4 2 3" xfId="17593" xr:uid="{00000000-0005-0000-0000-00000E000000}"/>
    <cellStyle name="Comma 12 2 4 4 2 3 2" xfId="47833" xr:uid="{00000000-0005-0000-0000-00000E000000}"/>
    <cellStyle name="Comma 12 2 4 4 2 4" xfId="32713" xr:uid="{00000000-0005-0000-0000-00000E000000}"/>
    <cellStyle name="Comma 12 2 4 4 3" xfId="3985" xr:uid="{00000000-0005-0000-0000-00000E000000}"/>
    <cellStyle name="Comma 12 2 4 4 3 2" xfId="13057" xr:uid="{00000000-0005-0000-0000-00000E000000}"/>
    <cellStyle name="Comma 12 2 4 4 3 2 2" xfId="28177" xr:uid="{00000000-0005-0000-0000-00000E000000}"/>
    <cellStyle name="Comma 12 2 4 4 3 2 2 2" xfId="58417" xr:uid="{00000000-0005-0000-0000-00000E000000}"/>
    <cellStyle name="Comma 12 2 4 4 3 2 3" xfId="43297" xr:uid="{00000000-0005-0000-0000-00000E000000}"/>
    <cellStyle name="Comma 12 2 4 4 3 3" xfId="19105" xr:uid="{00000000-0005-0000-0000-00000E000000}"/>
    <cellStyle name="Comma 12 2 4 4 3 3 2" xfId="49345" xr:uid="{00000000-0005-0000-0000-00000E000000}"/>
    <cellStyle name="Comma 12 2 4 4 3 4" xfId="34225" xr:uid="{00000000-0005-0000-0000-00000E000000}"/>
    <cellStyle name="Comma 12 2 4 4 4" xfId="5497" xr:uid="{00000000-0005-0000-0000-00000E000000}"/>
    <cellStyle name="Comma 12 2 4 4 4 2" xfId="14569" xr:uid="{00000000-0005-0000-0000-00000E000000}"/>
    <cellStyle name="Comma 12 2 4 4 4 2 2" xfId="29689" xr:uid="{00000000-0005-0000-0000-00000E000000}"/>
    <cellStyle name="Comma 12 2 4 4 4 2 2 2" xfId="59929" xr:uid="{00000000-0005-0000-0000-00000E000000}"/>
    <cellStyle name="Comma 12 2 4 4 4 2 3" xfId="44809" xr:uid="{00000000-0005-0000-0000-00000E000000}"/>
    <cellStyle name="Comma 12 2 4 4 4 3" xfId="20617" xr:uid="{00000000-0005-0000-0000-00000E000000}"/>
    <cellStyle name="Comma 12 2 4 4 4 3 2" xfId="50857" xr:uid="{00000000-0005-0000-0000-00000E000000}"/>
    <cellStyle name="Comma 12 2 4 4 4 4" xfId="35737" xr:uid="{00000000-0005-0000-0000-00000E000000}"/>
    <cellStyle name="Comma 12 2 4 4 5" xfId="7009" xr:uid="{00000000-0005-0000-0000-00000E000000}"/>
    <cellStyle name="Comma 12 2 4 4 5 2" xfId="22129" xr:uid="{00000000-0005-0000-0000-00000E000000}"/>
    <cellStyle name="Comma 12 2 4 4 5 2 2" xfId="52369" xr:uid="{00000000-0005-0000-0000-00000E000000}"/>
    <cellStyle name="Comma 12 2 4 4 5 3" xfId="37249" xr:uid="{00000000-0005-0000-0000-00000E000000}"/>
    <cellStyle name="Comma 12 2 4 4 6" xfId="8521" xr:uid="{00000000-0005-0000-0000-00000E000000}"/>
    <cellStyle name="Comma 12 2 4 4 6 2" xfId="23641" xr:uid="{00000000-0005-0000-0000-00000E000000}"/>
    <cellStyle name="Comma 12 2 4 4 6 2 2" xfId="53881" xr:uid="{00000000-0005-0000-0000-00000E000000}"/>
    <cellStyle name="Comma 12 2 4 4 6 3" xfId="38761" xr:uid="{00000000-0005-0000-0000-00000E000000}"/>
    <cellStyle name="Comma 12 2 4 4 7" xfId="10033" xr:uid="{00000000-0005-0000-0000-00000E000000}"/>
    <cellStyle name="Comma 12 2 4 4 7 2" xfId="25153" xr:uid="{00000000-0005-0000-0000-00000E000000}"/>
    <cellStyle name="Comma 12 2 4 4 7 2 2" xfId="55393" xr:uid="{00000000-0005-0000-0000-00000E000000}"/>
    <cellStyle name="Comma 12 2 4 4 7 3" xfId="40273" xr:uid="{00000000-0005-0000-0000-00000E000000}"/>
    <cellStyle name="Comma 12 2 4 4 8" xfId="16081" xr:uid="{00000000-0005-0000-0000-00000E000000}"/>
    <cellStyle name="Comma 12 2 4 4 8 2" xfId="46321" xr:uid="{00000000-0005-0000-0000-00000E000000}"/>
    <cellStyle name="Comma 12 2 4 4 9" xfId="31201" xr:uid="{00000000-0005-0000-0000-00000E000000}"/>
    <cellStyle name="Comma 12 2 4 5" xfId="1717" xr:uid="{00000000-0005-0000-0000-00000E000000}"/>
    <cellStyle name="Comma 12 2 4 5 2" xfId="10789" xr:uid="{00000000-0005-0000-0000-00000E000000}"/>
    <cellStyle name="Comma 12 2 4 5 2 2" xfId="25909" xr:uid="{00000000-0005-0000-0000-00000E000000}"/>
    <cellStyle name="Comma 12 2 4 5 2 2 2" xfId="56149" xr:uid="{00000000-0005-0000-0000-00000E000000}"/>
    <cellStyle name="Comma 12 2 4 5 2 3" xfId="41029" xr:uid="{00000000-0005-0000-0000-00000E000000}"/>
    <cellStyle name="Comma 12 2 4 5 3" xfId="16837" xr:uid="{00000000-0005-0000-0000-00000E000000}"/>
    <cellStyle name="Comma 12 2 4 5 3 2" xfId="47077" xr:uid="{00000000-0005-0000-0000-00000E000000}"/>
    <cellStyle name="Comma 12 2 4 5 4" xfId="31957" xr:uid="{00000000-0005-0000-0000-00000E000000}"/>
    <cellStyle name="Comma 12 2 4 6" xfId="3229" xr:uid="{00000000-0005-0000-0000-00000E000000}"/>
    <cellStyle name="Comma 12 2 4 6 2" xfId="12301" xr:uid="{00000000-0005-0000-0000-00000E000000}"/>
    <cellStyle name="Comma 12 2 4 6 2 2" xfId="27421" xr:uid="{00000000-0005-0000-0000-00000E000000}"/>
    <cellStyle name="Comma 12 2 4 6 2 2 2" xfId="57661" xr:uid="{00000000-0005-0000-0000-00000E000000}"/>
    <cellStyle name="Comma 12 2 4 6 2 3" xfId="42541" xr:uid="{00000000-0005-0000-0000-00000E000000}"/>
    <cellStyle name="Comma 12 2 4 6 3" xfId="18349" xr:uid="{00000000-0005-0000-0000-00000E000000}"/>
    <cellStyle name="Comma 12 2 4 6 3 2" xfId="48589" xr:uid="{00000000-0005-0000-0000-00000E000000}"/>
    <cellStyle name="Comma 12 2 4 6 4" xfId="33469" xr:uid="{00000000-0005-0000-0000-00000E000000}"/>
    <cellStyle name="Comma 12 2 4 7" xfId="4741" xr:uid="{00000000-0005-0000-0000-00000E000000}"/>
    <cellStyle name="Comma 12 2 4 7 2" xfId="13813" xr:uid="{00000000-0005-0000-0000-00000E000000}"/>
    <cellStyle name="Comma 12 2 4 7 2 2" xfId="28933" xr:uid="{00000000-0005-0000-0000-00000E000000}"/>
    <cellStyle name="Comma 12 2 4 7 2 2 2" xfId="59173" xr:uid="{00000000-0005-0000-0000-00000E000000}"/>
    <cellStyle name="Comma 12 2 4 7 2 3" xfId="44053" xr:uid="{00000000-0005-0000-0000-00000E000000}"/>
    <cellStyle name="Comma 12 2 4 7 3" xfId="19861" xr:uid="{00000000-0005-0000-0000-00000E000000}"/>
    <cellStyle name="Comma 12 2 4 7 3 2" xfId="50101" xr:uid="{00000000-0005-0000-0000-00000E000000}"/>
    <cellStyle name="Comma 12 2 4 7 4" xfId="34981" xr:uid="{00000000-0005-0000-0000-00000E000000}"/>
    <cellStyle name="Comma 12 2 4 8" xfId="6253" xr:uid="{00000000-0005-0000-0000-00000E000000}"/>
    <cellStyle name="Comma 12 2 4 8 2" xfId="21373" xr:uid="{00000000-0005-0000-0000-00000E000000}"/>
    <cellStyle name="Comma 12 2 4 8 2 2" xfId="51613" xr:uid="{00000000-0005-0000-0000-00000E000000}"/>
    <cellStyle name="Comma 12 2 4 8 3" xfId="36493" xr:uid="{00000000-0005-0000-0000-00000E000000}"/>
    <cellStyle name="Comma 12 2 4 9" xfId="7765" xr:uid="{00000000-0005-0000-0000-00000E000000}"/>
    <cellStyle name="Comma 12 2 4 9 2" xfId="22885" xr:uid="{00000000-0005-0000-0000-00000E000000}"/>
    <cellStyle name="Comma 12 2 4 9 2 2" xfId="53125" xr:uid="{00000000-0005-0000-0000-00000E000000}"/>
    <cellStyle name="Comma 12 2 4 9 3" xfId="38005" xr:uid="{00000000-0005-0000-0000-00000E000000}"/>
    <cellStyle name="Comma 12 2 5" xfId="289" xr:uid="{00000000-0005-0000-0000-00003D000000}"/>
    <cellStyle name="Comma 12 2 5 10" xfId="30529" xr:uid="{00000000-0005-0000-0000-00003D000000}"/>
    <cellStyle name="Comma 12 2 5 2" xfId="1045" xr:uid="{00000000-0005-0000-0000-00003D000000}"/>
    <cellStyle name="Comma 12 2 5 2 2" xfId="2557" xr:uid="{00000000-0005-0000-0000-00003D000000}"/>
    <cellStyle name="Comma 12 2 5 2 2 2" xfId="11629" xr:uid="{00000000-0005-0000-0000-00003D000000}"/>
    <cellStyle name="Comma 12 2 5 2 2 2 2" xfId="26749" xr:uid="{00000000-0005-0000-0000-00003D000000}"/>
    <cellStyle name="Comma 12 2 5 2 2 2 2 2" xfId="56989" xr:uid="{00000000-0005-0000-0000-00003D000000}"/>
    <cellStyle name="Comma 12 2 5 2 2 2 3" xfId="41869" xr:uid="{00000000-0005-0000-0000-00003D000000}"/>
    <cellStyle name="Comma 12 2 5 2 2 3" xfId="17677" xr:uid="{00000000-0005-0000-0000-00003D000000}"/>
    <cellStyle name="Comma 12 2 5 2 2 3 2" xfId="47917" xr:uid="{00000000-0005-0000-0000-00003D000000}"/>
    <cellStyle name="Comma 12 2 5 2 2 4" xfId="32797" xr:uid="{00000000-0005-0000-0000-00003D000000}"/>
    <cellStyle name="Comma 12 2 5 2 3" xfId="4069" xr:uid="{00000000-0005-0000-0000-00003D000000}"/>
    <cellStyle name="Comma 12 2 5 2 3 2" xfId="13141" xr:uid="{00000000-0005-0000-0000-00003D000000}"/>
    <cellStyle name="Comma 12 2 5 2 3 2 2" xfId="28261" xr:uid="{00000000-0005-0000-0000-00003D000000}"/>
    <cellStyle name="Comma 12 2 5 2 3 2 2 2" xfId="58501" xr:uid="{00000000-0005-0000-0000-00003D000000}"/>
    <cellStyle name="Comma 12 2 5 2 3 2 3" xfId="43381" xr:uid="{00000000-0005-0000-0000-00003D000000}"/>
    <cellStyle name="Comma 12 2 5 2 3 3" xfId="19189" xr:uid="{00000000-0005-0000-0000-00003D000000}"/>
    <cellStyle name="Comma 12 2 5 2 3 3 2" xfId="49429" xr:uid="{00000000-0005-0000-0000-00003D000000}"/>
    <cellStyle name="Comma 12 2 5 2 3 4" xfId="34309" xr:uid="{00000000-0005-0000-0000-00003D000000}"/>
    <cellStyle name="Comma 12 2 5 2 4" xfId="5581" xr:uid="{00000000-0005-0000-0000-00003D000000}"/>
    <cellStyle name="Comma 12 2 5 2 4 2" xfId="14653" xr:uid="{00000000-0005-0000-0000-00003D000000}"/>
    <cellStyle name="Comma 12 2 5 2 4 2 2" xfId="29773" xr:uid="{00000000-0005-0000-0000-00003D000000}"/>
    <cellStyle name="Comma 12 2 5 2 4 2 2 2" xfId="60013" xr:uid="{00000000-0005-0000-0000-00003D000000}"/>
    <cellStyle name="Comma 12 2 5 2 4 2 3" xfId="44893" xr:uid="{00000000-0005-0000-0000-00003D000000}"/>
    <cellStyle name="Comma 12 2 5 2 4 3" xfId="20701" xr:uid="{00000000-0005-0000-0000-00003D000000}"/>
    <cellStyle name="Comma 12 2 5 2 4 3 2" xfId="50941" xr:uid="{00000000-0005-0000-0000-00003D000000}"/>
    <cellStyle name="Comma 12 2 5 2 4 4" xfId="35821" xr:uid="{00000000-0005-0000-0000-00003D000000}"/>
    <cellStyle name="Comma 12 2 5 2 5" xfId="7093" xr:uid="{00000000-0005-0000-0000-00003D000000}"/>
    <cellStyle name="Comma 12 2 5 2 5 2" xfId="22213" xr:uid="{00000000-0005-0000-0000-00003D000000}"/>
    <cellStyle name="Comma 12 2 5 2 5 2 2" xfId="52453" xr:uid="{00000000-0005-0000-0000-00003D000000}"/>
    <cellStyle name="Comma 12 2 5 2 5 3" xfId="37333" xr:uid="{00000000-0005-0000-0000-00003D000000}"/>
    <cellStyle name="Comma 12 2 5 2 6" xfId="8605" xr:uid="{00000000-0005-0000-0000-00003D000000}"/>
    <cellStyle name="Comma 12 2 5 2 6 2" xfId="23725" xr:uid="{00000000-0005-0000-0000-00003D000000}"/>
    <cellStyle name="Comma 12 2 5 2 6 2 2" xfId="53965" xr:uid="{00000000-0005-0000-0000-00003D000000}"/>
    <cellStyle name="Comma 12 2 5 2 6 3" xfId="38845" xr:uid="{00000000-0005-0000-0000-00003D000000}"/>
    <cellStyle name="Comma 12 2 5 2 7" xfId="10117" xr:uid="{00000000-0005-0000-0000-00003D000000}"/>
    <cellStyle name="Comma 12 2 5 2 7 2" xfId="25237" xr:uid="{00000000-0005-0000-0000-00003D000000}"/>
    <cellStyle name="Comma 12 2 5 2 7 2 2" xfId="55477" xr:uid="{00000000-0005-0000-0000-00003D000000}"/>
    <cellStyle name="Comma 12 2 5 2 7 3" xfId="40357" xr:uid="{00000000-0005-0000-0000-00003D000000}"/>
    <cellStyle name="Comma 12 2 5 2 8" xfId="16165" xr:uid="{00000000-0005-0000-0000-00003D000000}"/>
    <cellStyle name="Comma 12 2 5 2 8 2" xfId="46405" xr:uid="{00000000-0005-0000-0000-00003D000000}"/>
    <cellStyle name="Comma 12 2 5 2 9" xfId="31285" xr:uid="{00000000-0005-0000-0000-00003D000000}"/>
    <cellStyle name="Comma 12 2 5 3" xfId="1801" xr:uid="{00000000-0005-0000-0000-00003D000000}"/>
    <cellStyle name="Comma 12 2 5 3 2" xfId="10873" xr:uid="{00000000-0005-0000-0000-00003D000000}"/>
    <cellStyle name="Comma 12 2 5 3 2 2" xfId="25993" xr:uid="{00000000-0005-0000-0000-00003D000000}"/>
    <cellStyle name="Comma 12 2 5 3 2 2 2" xfId="56233" xr:uid="{00000000-0005-0000-0000-00003D000000}"/>
    <cellStyle name="Comma 12 2 5 3 2 3" xfId="41113" xr:uid="{00000000-0005-0000-0000-00003D000000}"/>
    <cellStyle name="Comma 12 2 5 3 3" xfId="16921" xr:uid="{00000000-0005-0000-0000-00003D000000}"/>
    <cellStyle name="Comma 12 2 5 3 3 2" xfId="47161" xr:uid="{00000000-0005-0000-0000-00003D000000}"/>
    <cellStyle name="Comma 12 2 5 3 4" xfId="32041" xr:uid="{00000000-0005-0000-0000-00003D000000}"/>
    <cellStyle name="Comma 12 2 5 4" xfId="3313" xr:uid="{00000000-0005-0000-0000-00003D000000}"/>
    <cellStyle name="Comma 12 2 5 4 2" xfId="12385" xr:uid="{00000000-0005-0000-0000-00003D000000}"/>
    <cellStyle name="Comma 12 2 5 4 2 2" xfId="27505" xr:uid="{00000000-0005-0000-0000-00003D000000}"/>
    <cellStyle name="Comma 12 2 5 4 2 2 2" xfId="57745" xr:uid="{00000000-0005-0000-0000-00003D000000}"/>
    <cellStyle name="Comma 12 2 5 4 2 3" xfId="42625" xr:uid="{00000000-0005-0000-0000-00003D000000}"/>
    <cellStyle name="Comma 12 2 5 4 3" xfId="18433" xr:uid="{00000000-0005-0000-0000-00003D000000}"/>
    <cellStyle name="Comma 12 2 5 4 3 2" xfId="48673" xr:uid="{00000000-0005-0000-0000-00003D000000}"/>
    <cellStyle name="Comma 12 2 5 4 4" xfId="33553" xr:uid="{00000000-0005-0000-0000-00003D000000}"/>
    <cellStyle name="Comma 12 2 5 5" xfId="4825" xr:uid="{00000000-0005-0000-0000-00003D000000}"/>
    <cellStyle name="Comma 12 2 5 5 2" xfId="13897" xr:uid="{00000000-0005-0000-0000-00003D000000}"/>
    <cellStyle name="Comma 12 2 5 5 2 2" xfId="29017" xr:uid="{00000000-0005-0000-0000-00003D000000}"/>
    <cellStyle name="Comma 12 2 5 5 2 2 2" xfId="59257" xr:uid="{00000000-0005-0000-0000-00003D000000}"/>
    <cellStyle name="Comma 12 2 5 5 2 3" xfId="44137" xr:uid="{00000000-0005-0000-0000-00003D000000}"/>
    <cellStyle name="Comma 12 2 5 5 3" xfId="19945" xr:uid="{00000000-0005-0000-0000-00003D000000}"/>
    <cellStyle name="Comma 12 2 5 5 3 2" xfId="50185" xr:uid="{00000000-0005-0000-0000-00003D000000}"/>
    <cellStyle name="Comma 12 2 5 5 4" xfId="35065" xr:uid="{00000000-0005-0000-0000-00003D000000}"/>
    <cellStyle name="Comma 12 2 5 6" xfId="6337" xr:uid="{00000000-0005-0000-0000-00003D000000}"/>
    <cellStyle name="Comma 12 2 5 6 2" xfId="21457" xr:uid="{00000000-0005-0000-0000-00003D000000}"/>
    <cellStyle name="Comma 12 2 5 6 2 2" xfId="51697" xr:uid="{00000000-0005-0000-0000-00003D000000}"/>
    <cellStyle name="Comma 12 2 5 6 3" xfId="36577" xr:uid="{00000000-0005-0000-0000-00003D000000}"/>
    <cellStyle name="Comma 12 2 5 7" xfId="7849" xr:uid="{00000000-0005-0000-0000-00003D000000}"/>
    <cellStyle name="Comma 12 2 5 7 2" xfId="22969" xr:uid="{00000000-0005-0000-0000-00003D000000}"/>
    <cellStyle name="Comma 12 2 5 7 2 2" xfId="53209" xr:uid="{00000000-0005-0000-0000-00003D000000}"/>
    <cellStyle name="Comma 12 2 5 7 3" xfId="38089" xr:uid="{00000000-0005-0000-0000-00003D000000}"/>
    <cellStyle name="Comma 12 2 5 8" xfId="9361" xr:uid="{00000000-0005-0000-0000-00003D000000}"/>
    <cellStyle name="Comma 12 2 5 8 2" xfId="24481" xr:uid="{00000000-0005-0000-0000-00003D000000}"/>
    <cellStyle name="Comma 12 2 5 8 2 2" xfId="54721" xr:uid="{00000000-0005-0000-0000-00003D000000}"/>
    <cellStyle name="Comma 12 2 5 8 3" xfId="39601" xr:uid="{00000000-0005-0000-0000-00003D000000}"/>
    <cellStyle name="Comma 12 2 5 9" xfId="15409" xr:uid="{00000000-0005-0000-0000-00003D000000}"/>
    <cellStyle name="Comma 12 2 5 9 2" xfId="45649" xr:uid="{00000000-0005-0000-0000-00003D000000}"/>
    <cellStyle name="Comma 12 2 6" xfId="541" xr:uid="{00000000-0005-0000-0000-000026000000}"/>
    <cellStyle name="Comma 12 2 6 10" xfId="30781" xr:uid="{00000000-0005-0000-0000-000026000000}"/>
    <cellStyle name="Comma 12 2 6 2" xfId="1297" xr:uid="{00000000-0005-0000-0000-000026000000}"/>
    <cellStyle name="Comma 12 2 6 2 2" xfId="2809" xr:uid="{00000000-0005-0000-0000-000026000000}"/>
    <cellStyle name="Comma 12 2 6 2 2 2" xfId="11881" xr:uid="{00000000-0005-0000-0000-000026000000}"/>
    <cellStyle name="Comma 12 2 6 2 2 2 2" xfId="27001" xr:uid="{00000000-0005-0000-0000-000026000000}"/>
    <cellStyle name="Comma 12 2 6 2 2 2 2 2" xfId="57241" xr:uid="{00000000-0005-0000-0000-000026000000}"/>
    <cellStyle name="Comma 12 2 6 2 2 2 3" xfId="42121" xr:uid="{00000000-0005-0000-0000-000026000000}"/>
    <cellStyle name="Comma 12 2 6 2 2 3" xfId="17929" xr:uid="{00000000-0005-0000-0000-000026000000}"/>
    <cellStyle name="Comma 12 2 6 2 2 3 2" xfId="48169" xr:uid="{00000000-0005-0000-0000-000026000000}"/>
    <cellStyle name="Comma 12 2 6 2 2 4" xfId="33049" xr:uid="{00000000-0005-0000-0000-000026000000}"/>
    <cellStyle name="Comma 12 2 6 2 3" xfId="4321" xr:uid="{00000000-0005-0000-0000-000026000000}"/>
    <cellStyle name="Comma 12 2 6 2 3 2" xfId="13393" xr:uid="{00000000-0005-0000-0000-000026000000}"/>
    <cellStyle name="Comma 12 2 6 2 3 2 2" xfId="28513" xr:uid="{00000000-0005-0000-0000-000026000000}"/>
    <cellStyle name="Comma 12 2 6 2 3 2 2 2" xfId="58753" xr:uid="{00000000-0005-0000-0000-000026000000}"/>
    <cellStyle name="Comma 12 2 6 2 3 2 3" xfId="43633" xr:uid="{00000000-0005-0000-0000-000026000000}"/>
    <cellStyle name="Comma 12 2 6 2 3 3" xfId="19441" xr:uid="{00000000-0005-0000-0000-000026000000}"/>
    <cellStyle name="Comma 12 2 6 2 3 3 2" xfId="49681" xr:uid="{00000000-0005-0000-0000-000026000000}"/>
    <cellStyle name="Comma 12 2 6 2 3 4" xfId="34561" xr:uid="{00000000-0005-0000-0000-000026000000}"/>
    <cellStyle name="Comma 12 2 6 2 4" xfId="5833" xr:uid="{00000000-0005-0000-0000-000026000000}"/>
    <cellStyle name="Comma 12 2 6 2 4 2" xfId="14905" xr:uid="{00000000-0005-0000-0000-000026000000}"/>
    <cellStyle name="Comma 12 2 6 2 4 2 2" xfId="30025" xr:uid="{00000000-0005-0000-0000-000026000000}"/>
    <cellStyle name="Comma 12 2 6 2 4 2 2 2" xfId="60265" xr:uid="{00000000-0005-0000-0000-000026000000}"/>
    <cellStyle name="Comma 12 2 6 2 4 2 3" xfId="45145" xr:uid="{00000000-0005-0000-0000-000026000000}"/>
    <cellStyle name="Comma 12 2 6 2 4 3" xfId="20953" xr:uid="{00000000-0005-0000-0000-000026000000}"/>
    <cellStyle name="Comma 12 2 6 2 4 3 2" xfId="51193" xr:uid="{00000000-0005-0000-0000-000026000000}"/>
    <cellStyle name="Comma 12 2 6 2 4 4" xfId="36073" xr:uid="{00000000-0005-0000-0000-000026000000}"/>
    <cellStyle name="Comma 12 2 6 2 5" xfId="7345" xr:uid="{00000000-0005-0000-0000-000026000000}"/>
    <cellStyle name="Comma 12 2 6 2 5 2" xfId="22465" xr:uid="{00000000-0005-0000-0000-000026000000}"/>
    <cellStyle name="Comma 12 2 6 2 5 2 2" xfId="52705" xr:uid="{00000000-0005-0000-0000-000026000000}"/>
    <cellStyle name="Comma 12 2 6 2 5 3" xfId="37585" xr:uid="{00000000-0005-0000-0000-000026000000}"/>
    <cellStyle name="Comma 12 2 6 2 6" xfId="8857" xr:uid="{00000000-0005-0000-0000-000026000000}"/>
    <cellStyle name="Comma 12 2 6 2 6 2" xfId="23977" xr:uid="{00000000-0005-0000-0000-000026000000}"/>
    <cellStyle name="Comma 12 2 6 2 6 2 2" xfId="54217" xr:uid="{00000000-0005-0000-0000-000026000000}"/>
    <cellStyle name="Comma 12 2 6 2 6 3" xfId="39097" xr:uid="{00000000-0005-0000-0000-000026000000}"/>
    <cellStyle name="Comma 12 2 6 2 7" xfId="10369" xr:uid="{00000000-0005-0000-0000-000026000000}"/>
    <cellStyle name="Comma 12 2 6 2 7 2" xfId="25489" xr:uid="{00000000-0005-0000-0000-000026000000}"/>
    <cellStyle name="Comma 12 2 6 2 7 2 2" xfId="55729" xr:uid="{00000000-0005-0000-0000-000026000000}"/>
    <cellStyle name="Comma 12 2 6 2 7 3" xfId="40609" xr:uid="{00000000-0005-0000-0000-000026000000}"/>
    <cellStyle name="Comma 12 2 6 2 8" xfId="16417" xr:uid="{00000000-0005-0000-0000-000026000000}"/>
    <cellStyle name="Comma 12 2 6 2 8 2" xfId="46657" xr:uid="{00000000-0005-0000-0000-000026000000}"/>
    <cellStyle name="Comma 12 2 6 2 9" xfId="31537" xr:uid="{00000000-0005-0000-0000-000026000000}"/>
    <cellStyle name="Comma 12 2 6 3" xfId="2053" xr:uid="{00000000-0005-0000-0000-000026000000}"/>
    <cellStyle name="Comma 12 2 6 3 2" xfId="11125" xr:uid="{00000000-0005-0000-0000-000026000000}"/>
    <cellStyle name="Comma 12 2 6 3 2 2" xfId="26245" xr:uid="{00000000-0005-0000-0000-000026000000}"/>
    <cellStyle name="Comma 12 2 6 3 2 2 2" xfId="56485" xr:uid="{00000000-0005-0000-0000-000026000000}"/>
    <cellStyle name="Comma 12 2 6 3 2 3" xfId="41365" xr:uid="{00000000-0005-0000-0000-000026000000}"/>
    <cellStyle name="Comma 12 2 6 3 3" xfId="17173" xr:uid="{00000000-0005-0000-0000-000026000000}"/>
    <cellStyle name="Comma 12 2 6 3 3 2" xfId="47413" xr:uid="{00000000-0005-0000-0000-000026000000}"/>
    <cellStyle name="Comma 12 2 6 3 4" xfId="32293" xr:uid="{00000000-0005-0000-0000-000026000000}"/>
    <cellStyle name="Comma 12 2 6 4" xfId="3565" xr:uid="{00000000-0005-0000-0000-000026000000}"/>
    <cellStyle name="Comma 12 2 6 4 2" xfId="12637" xr:uid="{00000000-0005-0000-0000-000026000000}"/>
    <cellStyle name="Comma 12 2 6 4 2 2" xfId="27757" xr:uid="{00000000-0005-0000-0000-000026000000}"/>
    <cellStyle name="Comma 12 2 6 4 2 2 2" xfId="57997" xr:uid="{00000000-0005-0000-0000-000026000000}"/>
    <cellStyle name="Comma 12 2 6 4 2 3" xfId="42877" xr:uid="{00000000-0005-0000-0000-000026000000}"/>
    <cellStyle name="Comma 12 2 6 4 3" xfId="18685" xr:uid="{00000000-0005-0000-0000-000026000000}"/>
    <cellStyle name="Comma 12 2 6 4 3 2" xfId="48925" xr:uid="{00000000-0005-0000-0000-000026000000}"/>
    <cellStyle name="Comma 12 2 6 4 4" xfId="33805" xr:uid="{00000000-0005-0000-0000-000026000000}"/>
    <cellStyle name="Comma 12 2 6 5" xfId="5077" xr:uid="{00000000-0005-0000-0000-000026000000}"/>
    <cellStyle name="Comma 12 2 6 5 2" xfId="14149" xr:uid="{00000000-0005-0000-0000-000026000000}"/>
    <cellStyle name="Comma 12 2 6 5 2 2" xfId="29269" xr:uid="{00000000-0005-0000-0000-000026000000}"/>
    <cellStyle name="Comma 12 2 6 5 2 2 2" xfId="59509" xr:uid="{00000000-0005-0000-0000-000026000000}"/>
    <cellStyle name="Comma 12 2 6 5 2 3" xfId="44389" xr:uid="{00000000-0005-0000-0000-000026000000}"/>
    <cellStyle name="Comma 12 2 6 5 3" xfId="20197" xr:uid="{00000000-0005-0000-0000-000026000000}"/>
    <cellStyle name="Comma 12 2 6 5 3 2" xfId="50437" xr:uid="{00000000-0005-0000-0000-000026000000}"/>
    <cellStyle name="Comma 12 2 6 5 4" xfId="35317" xr:uid="{00000000-0005-0000-0000-000026000000}"/>
    <cellStyle name="Comma 12 2 6 6" xfId="6589" xr:uid="{00000000-0005-0000-0000-000026000000}"/>
    <cellStyle name="Comma 12 2 6 6 2" xfId="21709" xr:uid="{00000000-0005-0000-0000-000026000000}"/>
    <cellStyle name="Comma 12 2 6 6 2 2" xfId="51949" xr:uid="{00000000-0005-0000-0000-000026000000}"/>
    <cellStyle name="Comma 12 2 6 6 3" xfId="36829" xr:uid="{00000000-0005-0000-0000-000026000000}"/>
    <cellStyle name="Comma 12 2 6 7" xfId="8101" xr:uid="{00000000-0005-0000-0000-000026000000}"/>
    <cellStyle name="Comma 12 2 6 7 2" xfId="23221" xr:uid="{00000000-0005-0000-0000-000026000000}"/>
    <cellStyle name="Comma 12 2 6 7 2 2" xfId="53461" xr:uid="{00000000-0005-0000-0000-000026000000}"/>
    <cellStyle name="Comma 12 2 6 7 3" xfId="38341" xr:uid="{00000000-0005-0000-0000-000026000000}"/>
    <cellStyle name="Comma 12 2 6 8" xfId="9613" xr:uid="{00000000-0005-0000-0000-000026000000}"/>
    <cellStyle name="Comma 12 2 6 8 2" xfId="24733" xr:uid="{00000000-0005-0000-0000-000026000000}"/>
    <cellStyle name="Comma 12 2 6 8 2 2" xfId="54973" xr:uid="{00000000-0005-0000-0000-000026000000}"/>
    <cellStyle name="Comma 12 2 6 8 3" xfId="39853" xr:uid="{00000000-0005-0000-0000-000026000000}"/>
    <cellStyle name="Comma 12 2 6 9" xfId="15661" xr:uid="{00000000-0005-0000-0000-000026000000}"/>
    <cellStyle name="Comma 12 2 6 9 2" xfId="45901" xr:uid="{00000000-0005-0000-0000-000026000000}"/>
    <cellStyle name="Comma 12 2 7" xfId="793" xr:uid="{00000000-0005-0000-0000-00003D000000}"/>
    <cellStyle name="Comma 12 2 7 2" xfId="2305" xr:uid="{00000000-0005-0000-0000-00003D000000}"/>
    <cellStyle name="Comma 12 2 7 2 2" xfId="11377" xr:uid="{00000000-0005-0000-0000-00003D000000}"/>
    <cellStyle name="Comma 12 2 7 2 2 2" xfId="26497" xr:uid="{00000000-0005-0000-0000-00003D000000}"/>
    <cellStyle name="Comma 12 2 7 2 2 2 2" xfId="56737" xr:uid="{00000000-0005-0000-0000-00003D000000}"/>
    <cellStyle name="Comma 12 2 7 2 2 3" xfId="41617" xr:uid="{00000000-0005-0000-0000-00003D000000}"/>
    <cellStyle name="Comma 12 2 7 2 3" xfId="17425" xr:uid="{00000000-0005-0000-0000-00003D000000}"/>
    <cellStyle name="Comma 12 2 7 2 3 2" xfId="47665" xr:uid="{00000000-0005-0000-0000-00003D000000}"/>
    <cellStyle name="Comma 12 2 7 2 4" xfId="32545" xr:uid="{00000000-0005-0000-0000-00003D000000}"/>
    <cellStyle name="Comma 12 2 7 3" xfId="3817" xr:uid="{00000000-0005-0000-0000-00003D000000}"/>
    <cellStyle name="Comma 12 2 7 3 2" xfId="12889" xr:uid="{00000000-0005-0000-0000-00003D000000}"/>
    <cellStyle name="Comma 12 2 7 3 2 2" xfId="28009" xr:uid="{00000000-0005-0000-0000-00003D000000}"/>
    <cellStyle name="Comma 12 2 7 3 2 2 2" xfId="58249" xr:uid="{00000000-0005-0000-0000-00003D000000}"/>
    <cellStyle name="Comma 12 2 7 3 2 3" xfId="43129" xr:uid="{00000000-0005-0000-0000-00003D000000}"/>
    <cellStyle name="Comma 12 2 7 3 3" xfId="18937" xr:uid="{00000000-0005-0000-0000-00003D000000}"/>
    <cellStyle name="Comma 12 2 7 3 3 2" xfId="49177" xr:uid="{00000000-0005-0000-0000-00003D000000}"/>
    <cellStyle name="Comma 12 2 7 3 4" xfId="34057" xr:uid="{00000000-0005-0000-0000-00003D000000}"/>
    <cellStyle name="Comma 12 2 7 4" xfId="5329" xr:uid="{00000000-0005-0000-0000-00003D000000}"/>
    <cellStyle name="Comma 12 2 7 4 2" xfId="14401" xr:uid="{00000000-0005-0000-0000-00003D000000}"/>
    <cellStyle name="Comma 12 2 7 4 2 2" xfId="29521" xr:uid="{00000000-0005-0000-0000-00003D000000}"/>
    <cellStyle name="Comma 12 2 7 4 2 2 2" xfId="59761" xr:uid="{00000000-0005-0000-0000-00003D000000}"/>
    <cellStyle name="Comma 12 2 7 4 2 3" xfId="44641" xr:uid="{00000000-0005-0000-0000-00003D000000}"/>
    <cellStyle name="Comma 12 2 7 4 3" xfId="20449" xr:uid="{00000000-0005-0000-0000-00003D000000}"/>
    <cellStyle name="Comma 12 2 7 4 3 2" xfId="50689" xr:uid="{00000000-0005-0000-0000-00003D000000}"/>
    <cellStyle name="Comma 12 2 7 4 4" xfId="35569" xr:uid="{00000000-0005-0000-0000-00003D000000}"/>
    <cellStyle name="Comma 12 2 7 5" xfId="6841" xr:uid="{00000000-0005-0000-0000-00003D000000}"/>
    <cellStyle name="Comma 12 2 7 5 2" xfId="21961" xr:uid="{00000000-0005-0000-0000-00003D000000}"/>
    <cellStyle name="Comma 12 2 7 5 2 2" xfId="52201" xr:uid="{00000000-0005-0000-0000-00003D000000}"/>
    <cellStyle name="Comma 12 2 7 5 3" xfId="37081" xr:uid="{00000000-0005-0000-0000-00003D000000}"/>
    <cellStyle name="Comma 12 2 7 6" xfId="8353" xr:uid="{00000000-0005-0000-0000-00003D000000}"/>
    <cellStyle name="Comma 12 2 7 6 2" xfId="23473" xr:uid="{00000000-0005-0000-0000-00003D000000}"/>
    <cellStyle name="Comma 12 2 7 6 2 2" xfId="53713" xr:uid="{00000000-0005-0000-0000-00003D000000}"/>
    <cellStyle name="Comma 12 2 7 6 3" xfId="38593" xr:uid="{00000000-0005-0000-0000-00003D000000}"/>
    <cellStyle name="Comma 12 2 7 7" xfId="9865" xr:uid="{00000000-0005-0000-0000-00003D000000}"/>
    <cellStyle name="Comma 12 2 7 7 2" xfId="24985" xr:uid="{00000000-0005-0000-0000-00003D000000}"/>
    <cellStyle name="Comma 12 2 7 7 2 2" xfId="55225" xr:uid="{00000000-0005-0000-0000-00003D000000}"/>
    <cellStyle name="Comma 12 2 7 7 3" xfId="40105" xr:uid="{00000000-0005-0000-0000-00003D000000}"/>
    <cellStyle name="Comma 12 2 7 8" xfId="15913" xr:uid="{00000000-0005-0000-0000-00003D000000}"/>
    <cellStyle name="Comma 12 2 7 8 2" xfId="46153" xr:uid="{00000000-0005-0000-0000-00003D000000}"/>
    <cellStyle name="Comma 12 2 7 9" xfId="31033" xr:uid="{00000000-0005-0000-0000-00003D000000}"/>
    <cellStyle name="Comma 12 2 8" xfId="1549" xr:uid="{00000000-0005-0000-0000-00003D000000}"/>
    <cellStyle name="Comma 12 2 8 2" xfId="10621" xr:uid="{00000000-0005-0000-0000-00003D000000}"/>
    <cellStyle name="Comma 12 2 8 2 2" xfId="25741" xr:uid="{00000000-0005-0000-0000-00003D000000}"/>
    <cellStyle name="Comma 12 2 8 2 2 2" xfId="55981" xr:uid="{00000000-0005-0000-0000-00003D000000}"/>
    <cellStyle name="Comma 12 2 8 2 3" xfId="40861" xr:uid="{00000000-0005-0000-0000-00003D000000}"/>
    <cellStyle name="Comma 12 2 8 3" xfId="16669" xr:uid="{00000000-0005-0000-0000-00003D000000}"/>
    <cellStyle name="Comma 12 2 8 3 2" xfId="46909" xr:uid="{00000000-0005-0000-0000-00003D000000}"/>
    <cellStyle name="Comma 12 2 8 4" xfId="31789" xr:uid="{00000000-0005-0000-0000-00003D000000}"/>
    <cellStyle name="Comma 12 2 9" xfId="3061" xr:uid="{00000000-0005-0000-0000-00003D000000}"/>
    <cellStyle name="Comma 12 2 9 2" xfId="12133" xr:uid="{00000000-0005-0000-0000-00003D000000}"/>
    <cellStyle name="Comma 12 2 9 2 2" xfId="27253" xr:uid="{00000000-0005-0000-0000-00003D000000}"/>
    <cellStyle name="Comma 12 2 9 2 2 2" xfId="57493" xr:uid="{00000000-0005-0000-0000-00003D000000}"/>
    <cellStyle name="Comma 12 2 9 2 3" xfId="42373" xr:uid="{00000000-0005-0000-0000-00003D000000}"/>
    <cellStyle name="Comma 12 2 9 3" xfId="18181" xr:uid="{00000000-0005-0000-0000-00003D000000}"/>
    <cellStyle name="Comma 12 2 9 3 2" xfId="48421" xr:uid="{00000000-0005-0000-0000-00003D000000}"/>
    <cellStyle name="Comma 12 2 9 4" xfId="33301" xr:uid="{00000000-0005-0000-0000-00003D000000}"/>
    <cellStyle name="Comma 12 3" xfId="51" xr:uid="{00000000-0005-0000-0000-000003000000}"/>
    <cellStyle name="Comma 12 3 10" xfId="4587" xr:uid="{00000000-0005-0000-0000-000003000000}"/>
    <cellStyle name="Comma 12 3 10 2" xfId="13659" xr:uid="{00000000-0005-0000-0000-000003000000}"/>
    <cellStyle name="Comma 12 3 10 2 2" xfId="28779" xr:uid="{00000000-0005-0000-0000-000003000000}"/>
    <cellStyle name="Comma 12 3 10 2 2 2" xfId="59019" xr:uid="{00000000-0005-0000-0000-000003000000}"/>
    <cellStyle name="Comma 12 3 10 2 3" xfId="43899" xr:uid="{00000000-0005-0000-0000-000003000000}"/>
    <cellStyle name="Comma 12 3 10 3" xfId="19707" xr:uid="{00000000-0005-0000-0000-000003000000}"/>
    <cellStyle name="Comma 12 3 10 3 2" xfId="49947" xr:uid="{00000000-0005-0000-0000-000003000000}"/>
    <cellStyle name="Comma 12 3 10 4" xfId="34827" xr:uid="{00000000-0005-0000-0000-000003000000}"/>
    <cellStyle name="Comma 12 3 11" xfId="6099" xr:uid="{00000000-0005-0000-0000-000003000000}"/>
    <cellStyle name="Comma 12 3 11 2" xfId="21219" xr:uid="{00000000-0005-0000-0000-000003000000}"/>
    <cellStyle name="Comma 12 3 11 2 2" xfId="51459" xr:uid="{00000000-0005-0000-0000-000003000000}"/>
    <cellStyle name="Comma 12 3 11 3" xfId="36339" xr:uid="{00000000-0005-0000-0000-000003000000}"/>
    <cellStyle name="Comma 12 3 12" xfId="7611" xr:uid="{00000000-0005-0000-0000-000003000000}"/>
    <cellStyle name="Comma 12 3 12 2" xfId="22731" xr:uid="{00000000-0005-0000-0000-000003000000}"/>
    <cellStyle name="Comma 12 3 12 2 2" xfId="52971" xr:uid="{00000000-0005-0000-0000-000003000000}"/>
    <cellStyle name="Comma 12 3 12 3" xfId="37851" xr:uid="{00000000-0005-0000-0000-000003000000}"/>
    <cellStyle name="Comma 12 3 13" xfId="9123" xr:uid="{00000000-0005-0000-0000-000003000000}"/>
    <cellStyle name="Comma 12 3 13 2" xfId="24243" xr:uid="{00000000-0005-0000-0000-000003000000}"/>
    <cellStyle name="Comma 12 3 13 2 2" xfId="54483" xr:uid="{00000000-0005-0000-0000-000003000000}"/>
    <cellStyle name="Comma 12 3 13 3" xfId="39363" xr:uid="{00000000-0005-0000-0000-000003000000}"/>
    <cellStyle name="Comma 12 3 14" xfId="15171" xr:uid="{00000000-0005-0000-0000-000003000000}"/>
    <cellStyle name="Comma 12 3 14 2" xfId="45411" xr:uid="{00000000-0005-0000-0000-000003000000}"/>
    <cellStyle name="Comma 12 3 15" xfId="30291" xr:uid="{00000000-0005-0000-0000-000003000000}"/>
    <cellStyle name="Comma 12 3 2" xfId="93" xr:uid="{00000000-0005-0000-0000-000009000000}"/>
    <cellStyle name="Comma 12 3 2 10" xfId="6141" xr:uid="{00000000-0005-0000-0000-000009000000}"/>
    <cellStyle name="Comma 12 3 2 10 2" xfId="21261" xr:uid="{00000000-0005-0000-0000-000009000000}"/>
    <cellStyle name="Comma 12 3 2 10 2 2" xfId="51501" xr:uid="{00000000-0005-0000-0000-000009000000}"/>
    <cellStyle name="Comma 12 3 2 10 3" xfId="36381" xr:uid="{00000000-0005-0000-0000-000009000000}"/>
    <cellStyle name="Comma 12 3 2 11" xfId="7653" xr:uid="{00000000-0005-0000-0000-000009000000}"/>
    <cellStyle name="Comma 12 3 2 11 2" xfId="22773" xr:uid="{00000000-0005-0000-0000-000009000000}"/>
    <cellStyle name="Comma 12 3 2 11 2 2" xfId="53013" xr:uid="{00000000-0005-0000-0000-000009000000}"/>
    <cellStyle name="Comma 12 3 2 11 3" xfId="37893" xr:uid="{00000000-0005-0000-0000-000009000000}"/>
    <cellStyle name="Comma 12 3 2 12" xfId="9165" xr:uid="{00000000-0005-0000-0000-000009000000}"/>
    <cellStyle name="Comma 12 3 2 12 2" xfId="24285" xr:uid="{00000000-0005-0000-0000-000009000000}"/>
    <cellStyle name="Comma 12 3 2 12 2 2" xfId="54525" xr:uid="{00000000-0005-0000-0000-000009000000}"/>
    <cellStyle name="Comma 12 3 2 12 3" xfId="39405" xr:uid="{00000000-0005-0000-0000-000009000000}"/>
    <cellStyle name="Comma 12 3 2 13" xfId="15213" xr:uid="{00000000-0005-0000-0000-000009000000}"/>
    <cellStyle name="Comma 12 3 2 13 2" xfId="45453" xr:uid="{00000000-0005-0000-0000-000009000000}"/>
    <cellStyle name="Comma 12 3 2 14" xfId="30333" xr:uid="{00000000-0005-0000-0000-000009000000}"/>
    <cellStyle name="Comma 12 3 2 2" xfId="177" xr:uid="{00000000-0005-0000-0000-000011000000}"/>
    <cellStyle name="Comma 12 3 2 2 10" xfId="9249" xr:uid="{00000000-0005-0000-0000-000011000000}"/>
    <cellStyle name="Comma 12 3 2 2 10 2" xfId="24369" xr:uid="{00000000-0005-0000-0000-000011000000}"/>
    <cellStyle name="Comma 12 3 2 2 10 2 2" xfId="54609" xr:uid="{00000000-0005-0000-0000-000011000000}"/>
    <cellStyle name="Comma 12 3 2 2 10 3" xfId="39489" xr:uid="{00000000-0005-0000-0000-000011000000}"/>
    <cellStyle name="Comma 12 3 2 2 11" xfId="15297" xr:uid="{00000000-0005-0000-0000-000011000000}"/>
    <cellStyle name="Comma 12 3 2 2 11 2" xfId="45537" xr:uid="{00000000-0005-0000-0000-000011000000}"/>
    <cellStyle name="Comma 12 3 2 2 12" xfId="30417" xr:uid="{00000000-0005-0000-0000-000011000000}"/>
    <cellStyle name="Comma 12 3 2 2 2" xfId="429" xr:uid="{00000000-0005-0000-0000-000011000000}"/>
    <cellStyle name="Comma 12 3 2 2 2 10" xfId="30669" xr:uid="{00000000-0005-0000-0000-000011000000}"/>
    <cellStyle name="Comma 12 3 2 2 2 2" xfId="1185" xr:uid="{00000000-0005-0000-0000-000011000000}"/>
    <cellStyle name="Comma 12 3 2 2 2 2 2" xfId="2697" xr:uid="{00000000-0005-0000-0000-000011000000}"/>
    <cellStyle name="Comma 12 3 2 2 2 2 2 2" xfId="11769" xr:uid="{00000000-0005-0000-0000-000011000000}"/>
    <cellStyle name="Comma 12 3 2 2 2 2 2 2 2" xfId="26889" xr:uid="{00000000-0005-0000-0000-000011000000}"/>
    <cellStyle name="Comma 12 3 2 2 2 2 2 2 2 2" xfId="57129" xr:uid="{00000000-0005-0000-0000-000011000000}"/>
    <cellStyle name="Comma 12 3 2 2 2 2 2 2 3" xfId="42009" xr:uid="{00000000-0005-0000-0000-000011000000}"/>
    <cellStyle name="Comma 12 3 2 2 2 2 2 3" xfId="17817" xr:uid="{00000000-0005-0000-0000-000011000000}"/>
    <cellStyle name="Comma 12 3 2 2 2 2 2 3 2" xfId="48057" xr:uid="{00000000-0005-0000-0000-000011000000}"/>
    <cellStyle name="Comma 12 3 2 2 2 2 2 4" xfId="32937" xr:uid="{00000000-0005-0000-0000-000011000000}"/>
    <cellStyle name="Comma 12 3 2 2 2 2 3" xfId="4209" xr:uid="{00000000-0005-0000-0000-000011000000}"/>
    <cellStyle name="Comma 12 3 2 2 2 2 3 2" xfId="13281" xr:uid="{00000000-0005-0000-0000-000011000000}"/>
    <cellStyle name="Comma 12 3 2 2 2 2 3 2 2" xfId="28401" xr:uid="{00000000-0005-0000-0000-000011000000}"/>
    <cellStyle name="Comma 12 3 2 2 2 2 3 2 2 2" xfId="58641" xr:uid="{00000000-0005-0000-0000-000011000000}"/>
    <cellStyle name="Comma 12 3 2 2 2 2 3 2 3" xfId="43521" xr:uid="{00000000-0005-0000-0000-000011000000}"/>
    <cellStyle name="Comma 12 3 2 2 2 2 3 3" xfId="19329" xr:uid="{00000000-0005-0000-0000-000011000000}"/>
    <cellStyle name="Comma 12 3 2 2 2 2 3 3 2" xfId="49569" xr:uid="{00000000-0005-0000-0000-000011000000}"/>
    <cellStyle name="Comma 12 3 2 2 2 2 3 4" xfId="34449" xr:uid="{00000000-0005-0000-0000-000011000000}"/>
    <cellStyle name="Comma 12 3 2 2 2 2 4" xfId="5721" xr:uid="{00000000-0005-0000-0000-000011000000}"/>
    <cellStyle name="Comma 12 3 2 2 2 2 4 2" xfId="14793" xr:uid="{00000000-0005-0000-0000-000011000000}"/>
    <cellStyle name="Comma 12 3 2 2 2 2 4 2 2" xfId="29913" xr:uid="{00000000-0005-0000-0000-000011000000}"/>
    <cellStyle name="Comma 12 3 2 2 2 2 4 2 2 2" xfId="60153" xr:uid="{00000000-0005-0000-0000-000011000000}"/>
    <cellStyle name="Comma 12 3 2 2 2 2 4 2 3" xfId="45033" xr:uid="{00000000-0005-0000-0000-000011000000}"/>
    <cellStyle name="Comma 12 3 2 2 2 2 4 3" xfId="20841" xr:uid="{00000000-0005-0000-0000-000011000000}"/>
    <cellStyle name="Comma 12 3 2 2 2 2 4 3 2" xfId="51081" xr:uid="{00000000-0005-0000-0000-000011000000}"/>
    <cellStyle name="Comma 12 3 2 2 2 2 4 4" xfId="35961" xr:uid="{00000000-0005-0000-0000-000011000000}"/>
    <cellStyle name="Comma 12 3 2 2 2 2 5" xfId="7233" xr:uid="{00000000-0005-0000-0000-000011000000}"/>
    <cellStyle name="Comma 12 3 2 2 2 2 5 2" xfId="22353" xr:uid="{00000000-0005-0000-0000-000011000000}"/>
    <cellStyle name="Comma 12 3 2 2 2 2 5 2 2" xfId="52593" xr:uid="{00000000-0005-0000-0000-000011000000}"/>
    <cellStyle name="Comma 12 3 2 2 2 2 5 3" xfId="37473" xr:uid="{00000000-0005-0000-0000-000011000000}"/>
    <cellStyle name="Comma 12 3 2 2 2 2 6" xfId="8745" xr:uid="{00000000-0005-0000-0000-000011000000}"/>
    <cellStyle name="Comma 12 3 2 2 2 2 6 2" xfId="23865" xr:uid="{00000000-0005-0000-0000-000011000000}"/>
    <cellStyle name="Comma 12 3 2 2 2 2 6 2 2" xfId="54105" xr:uid="{00000000-0005-0000-0000-000011000000}"/>
    <cellStyle name="Comma 12 3 2 2 2 2 6 3" xfId="38985" xr:uid="{00000000-0005-0000-0000-000011000000}"/>
    <cellStyle name="Comma 12 3 2 2 2 2 7" xfId="10257" xr:uid="{00000000-0005-0000-0000-000011000000}"/>
    <cellStyle name="Comma 12 3 2 2 2 2 7 2" xfId="25377" xr:uid="{00000000-0005-0000-0000-000011000000}"/>
    <cellStyle name="Comma 12 3 2 2 2 2 7 2 2" xfId="55617" xr:uid="{00000000-0005-0000-0000-000011000000}"/>
    <cellStyle name="Comma 12 3 2 2 2 2 7 3" xfId="40497" xr:uid="{00000000-0005-0000-0000-000011000000}"/>
    <cellStyle name="Comma 12 3 2 2 2 2 8" xfId="16305" xr:uid="{00000000-0005-0000-0000-000011000000}"/>
    <cellStyle name="Comma 12 3 2 2 2 2 8 2" xfId="46545" xr:uid="{00000000-0005-0000-0000-000011000000}"/>
    <cellStyle name="Comma 12 3 2 2 2 2 9" xfId="31425" xr:uid="{00000000-0005-0000-0000-000011000000}"/>
    <cellStyle name="Comma 12 3 2 2 2 3" xfId="1941" xr:uid="{00000000-0005-0000-0000-000011000000}"/>
    <cellStyle name="Comma 12 3 2 2 2 3 2" xfId="11013" xr:uid="{00000000-0005-0000-0000-000011000000}"/>
    <cellStyle name="Comma 12 3 2 2 2 3 2 2" xfId="26133" xr:uid="{00000000-0005-0000-0000-000011000000}"/>
    <cellStyle name="Comma 12 3 2 2 2 3 2 2 2" xfId="56373" xr:uid="{00000000-0005-0000-0000-000011000000}"/>
    <cellStyle name="Comma 12 3 2 2 2 3 2 3" xfId="41253" xr:uid="{00000000-0005-0000-0000-000011000000}"/>
    <cellStyle name="Comma 12 3 2 2 2 3 3" xfId="17061" xr:uid="{00000000-0005-0000-0000-000011000000}"/>
    <cellStyle name="Comma 12 3 2 2 2 3 3 2" xfId="47301" xr:uid="{00000000-0005-0000-0000-000011000000}"/>
    <cellStyle name="Comma 12 3 2 2 2 3 4" xfId="32181" xr:uid="{00000000-0005-0000-0000-000011000000}"/>
    <cellStyle name="Comma 12 3 2 2 2 4" xfId="3453" xr:uid="{00000000-0005-0000-0000-000011000000}"/>
    <cellStyle name="Comma 12 3 2 2 2 4 2" xfId="12525" xr:uid="{00000000-0005-0000-0000-000011000000}"/>
    <cellStyle name="Comma 12 3 2 2 2 4 2 2" xfId="27645" xr:uid="{00000000-0005-0000-0000-000011000000}"/>
    <cellStyle name="Comma 12 3 2 2 2 4 2 2 2" xfId="57885" xr:uid="{00000000-0005-0000-0000-000011000000}"/>
    <cellStyle name="Comma 12 3 2 2 2 4 2 3" xfId="42765" xr:uid="{00000000-0005-0000-0000-000011000000}"/>
    <cellStyle name="Comma 12 3 2 2 2 4 3" xfId="18573" xr:uid="{00000000-0005-0000-0000-000011000000}"/>
    <cellStyle name="Comma 12 3 2 2 2 4 3 2" xfId="48813" xr:uid="{00000000-0005-0000-0000-000011000000}"/>
    <cellStyle name="Comma 12 3 2 2 2 4 4" xfId="33693" xr:uid="{00000000-0005-0000-0000-000011000000}"/>
    <cellStyle name="Comma 12 3 2 2 2 5" xfId="4965" xr:uid="{00000000-0005-0000-0000-000011000000}"/>
    <cellStyle name="Comma 12 3 2 2 2 5 2" xfId="14037" xr:uid="{00000000-0005-0000-0000-000011000000}"/>
    <cellStyle name="Comma 12 3 2 2 2 5 2 2" xfId="29157" xr:uid="{00000000-0005-0000-0000-000011000000}"/>
    <cellStyle name="Comma 12 3 2 2 2 5 2 2 2" xfId="59397" xr:uid="{00000000-0005-0000-0000-000011000000}"/>
    <cellStyle name="Comma 12 3 2 2 2 5 2 3" xfId="44277" xr:uid="{00000000-0005-0000-0000-000011000000}"/>
    <cellStyle name="Comma 12 3 2 2 2 5 3" xfId="20085" xr:uid="{00000000-0005-0000-0000-000011000000}"/>
    <cellStyle name="Comma 12 3 2 2 2 5 3 2" xfId="50325" xr:uid="{00000000-0005-0000-0000-000011000000}"/>
    <cellStyle name="Comma 12 3 2 2 2 5 4" xfId="35205" xr:uid="{00000000-0005-0000-0000-000011000000}"/>
    <cellStyle name="Comma 12 3 2 2 2 6" xfId="6477" xr:uid="{00000000-0005-0000-0000-000011000000}"/>
    <cellStyle name="Comma 12 3 2 2 2 6 2" xfId="21597" xr:uid="{00000000-0005-0000-0000-000011000000}"/>
    <cellStyle name="Comma 12 3 2 2 2 6 2 2" xfId="51837" xr:uid="{00000000-0005-0000-0000-000011000000}"/>
    <cellStyle name="Comma 12 3 2 2 2 6 3" xfId="36717" xr:uid="{00000000-0005-0000-0000-000011000000}"/>
    <cellStyle name="Comma 12 3 2 2 2 7" xfId="7989" xr:uid="{00000000-0005-0000-0000-000011000000}"/>
    <cellStyle name="Comma 12 3 2 2 2 7 2" xfId="23109" xr:uid="{00000000-0005-0000-0000-000011000000}"/>
    <cellStyle name="Comma 12 3 2 2 2 7 2 2" xfId="53349" xr:uid="{00000000-0005-0000-0000-000011000000}"/>
    <cellStyle name="Comma 12 3 2 2 2 7 3" xfId="38229" xr:uid="{00000000-0005-0000-0000-000011000000}"/>
    <cellStyle name="Comma 12 3 2 2 2 8" xfId="9501" xr:uid="{00000000-0005-0000-0000-000011000000}"/>
    <cellStyle name="Comma 12 3 2 2 2 8 2" xfId="24621" xr:uid="{00000000-0005-0000-0000-000011000000}"/>
    <cellStyle name="Comma 12 3 2 2 2 8 2 2" xfId="54861" xr:uid="{00000000-0005-0000-0000-000011000000}"/>
    <cellStyle name="Comma 12 3 2 2 2 8 3" xfId="39741" xr:uid="{00000000-0005-0000-0000-000011000000}"/>
    <cellStyle name="Comma 12 3 2 2 2 9" xfId="15549" xr:uid="{00000000-0005-0000-0000-000011000000}"/>
    <cellStyle name="Comma 12 3 2 2 2 9 2" xfId="45789" xr:uid="{00000000-0005-0000-0000-000011000000}"/>
    <cellStyle name="Comma 12 3 2 2 3" xfId="681" xr:uid="{00000000-0005-0000-0000-00002E000000}"/>
    <cellStyle name="Comma 12 3 2 2 3 10" xfId="30921" xr:uid="{00000000-0005-0000-0000-00002E000000}"/>
    <cellStyle name="Comma 12 3 2 2 3 2" xfId="1437" xr:uid="{00000000-0005-0000-0000-00002E000000}"/>
    <cellStyle name="Comma 12 3 2 2 3 2 2" xfId="2949" xr:uid="{00000000-0005-0000-0000-00002E000000}"/>
    <cellStyle name="Comma 12 3 2 2 3 2 2 2" xfId="12021" xr:uid="{00000000-0005-0000-0000-00002E000000}"/>
    <cellStyle name="Comma 12 3 2 2 3 2 2 2 2" xfId="27141" xr:uid="{00000000-0005-0000-0000-00002E000000}"/>
    <cellStyle name="Comma 12 3 2 2 3 2 2 2 2 2" xfId="57381" xr:uid="{00000000-0005-0000-0000-00002E000000}"/>
    <cellStyle name="Comma 12 3 2 2 3 2 2 2 3" xfId="42261" xr:uid="{00000000-0005-0000-0000-00002E000000}"/>
    <cellStyle name="Comma 12 3 2 2 3 2 2 3" xfId="18069" xr:uid="{00000000-0005-0000-0000-00002E000000}"/>
    <cellStyle name="Comma 12 3 2 2 3 2 2 3 2" xfId="48309" xr:uid="{00000000-0005-0000-0000-00002E000000}"/>
    <cellStyle name="Comma 12 3 2 2 3 2 2 4" xfId="33189" xr:uid="{00000000-0005-0000-0000-00002E000000}"/>
    <cellStyle name="Comma 12 3 2 2 3 2 3" xfId="4461" xr:uid="{00000000-0005-0000-0000-00002E000000}"/>
    <cellStyle name="Comma 12 3 2 2 3 2 3 2" xfId="13533" xr:uid="{00000000-0005-0000-0000-00002E000000}"/>
    <cellStyle name="Comma 12 3 2 2 3 2 3 2 2" xfId="28653" xr:uid="{00000000-0005-0000-0000-00002E000000}"/>
    <cellStyle name="Comma 12 3 2 2 3 2 3 2 2 2" xfId="58893" xr:uid="{00000000-0005-0000-0000-00002E000000}"/>
    <cellStyle name="Comma 12 3 2 2 3 2 3 2 3" xfId="43773" xr:uid="{00000000-0005-0000-0000-00002E000000}"/>
    <cellStyle name="Comma 12 3 2 2 3 2 3 3" xfId="19581" xr:uid="{00000000-0005-0000-0000-00002E000000}"/>
    <cellStyle name="Comma 12 3 2 2 3 2 3 3 2" xfId="49821" xr:uid="{00000000-0005-0000-0000-00002E000000}"/>
    <cellStyle name="Comma 12 3 2 2 3 2 3 4" xfId="34701" xr:uid="{00000000-0005-0000-0000-00002E000000}"/>
    <cellStyle name="Comma 12 3 2 2 3 2 4" xfId="5973" xr:uid="{00000000-0005-0000-0000-00002E000000}"/>
    <cellStyle name="Comma 12 3 2 2 3 2 4 2" xfId="15045" xr:uid="{00000000-0005-0000-0000-00002E000000}"/>
    <cellStyle name="Comma 12 3 2 2 3 2 4 2 2" xfId="30165" xr:uid="{00000000-0005-0000-0000-00002E000000}"/>
    <cellStyle name="Comma 12 3 2 2 3 2 4 2 2 2" xfId="60405" xr:uid="{00000000-0005-0000-0000-00002E000000}"/>
    <cellStyle name="Comma 12 3 2 2 3 2 4 2 3" xfId="45285" xr:uid="{00000000-0005-0000-0000-00002E000000}"/>
    <cellStyle name="Comma 12 3 2 2 3 2 4 3" xfId="21093" xr:uid="{00000000-0005-0000-0000-00002E000000}"/>
    <cellStyle name="Comma 12 3 2 2 3 2 4 3 2" xfId="51333" xr:uid="{00000000-0005-0000-0000-00002E000000}"/>
    <cellStyle name="Comma 12 3 2 2 3 2 4 4" xfId="36213" xr:uid="{00000000-0005-0000-0000-00002E000000}"/>
    <cellStyle name="Comma 12 3 2 2 3 2 5" xfId="7485" xr:uid="{00000000-0005-0000-0000-00002E000000}"/>
    <cellStyle name="Comma 12 3 2 2 3 2 5 2" xfId="22605" xr:uid="{00000000-0005-0000-0000-00002E000000}"/>
    <cellStyle name="Comma 12 3 2 2 3 2 5 2 2" xfId="52845" xr:uid="{00000000-0005-0000-0000-00002E000000}"/>
    <cellStyle name="Comma 12 3 2 2 3 2 5 3" xfId="37725" xr:uid="{00000000-0005-0000-0000-00002E000000}"/>
    <cellStyle name="Comma 12 3 2 2 3 2 6" xfId="8997" xr:uid="{00000000-0005-0000-0000-00002E000000}"/>
    <cellStyle name="Comma 12 3 2 2 3 2 6 2" xfId="24117" xr:uid="{00000000-0005-0000-0000-00002E000000}"/>
    <cellStyle name="Comma 12 3 2 2 3 2 6 2 2" xfId="54357" xr:uid="{00000000-0005-0000-0000-00002E000000}"/>
    <cellStyle name="Comma 12 3 2 2 3 2 6 3" xfId="39237" xr:uid="{00000000-0005-0000-0000-00002E000000}"/>
    <cellStyle name="Comma 12 3 2 2 3 2 7" xfId="10509" xr:uid="{00000000-0005-0000-0000-00002E000000}"/>
    <cellStyle name="Comma 12 3 2 2 3 2 7 2" xfId="25629" xr:uid="{00000000-0005-0000-0000-00002E000000}"/>
    <cellStyle name="Comma 12 3 2 2 3 2 7 2 2" xfId="55869" xr:uid="{00000000-0005-0000-0000-00002E000000}"/>
    <cellStyle name="Comma 12 3 2 2 3 2 7 3" xfId="40749" xr:uid="{00000000-0005-0000-0000-00002E000000}"/>
    <cellStyle name="Comma 12 3 2 2 3 2 8" xfId="16557" xr:uid="{00000000-0005-0000-0000-00002E000000}"/>
    <cellStyle name="Comma 12 3 2 2 3 2 8 2" xfId="46797" xr:uid="{00000000-0005-0000-0000-00002E000000}"/>
    <cellStyle name="Comma 12 3 2 2 3 2 9" xfId="31677" xr:uid="{00000000-0005-0000-0000-00002E000000}"/>
    <cellStyle name="Comma 12 3 2 2 3 3" xfId="2193" xr:uid="{00000000-0005-0000-0000-00002E000000}"/>
    <cellStyle name="Comma 12 3 2 2 3 3 2" xfId="11265" xr:uid="{00000000-0005-0000-0000-00002E000000}"/>
    <cellStyle name="Comma 12 3 2 2 3 3 2 2" xfId="26385" xr:uid="{00000000-0005-0000-0000-00002E000000}"/>
    <cellStyle name="Comma 12 3 2 2 3 3 2 2 2" xfId="56625" xr:uid="{00000000-0005-0000-0000-00002E000000}"/>
    <cellStyle name="Comma 12 3 2 2 3 3 2 3" xfId="41505" xr:uid="{00000000-0005-0000-0000-00002E000000}"/>
    <cellStyle name="Comma 12 3 2 2 3 3 3" xfId="17313" xr:uid="{00000000-0005-0000-0000-00002E000000}"/>
    <cellStyle name="Comma 12 3 2 2 3 3 3 2" xfId="47553" xr:uid="{00000000-0005-0000-0000-00002E000000}"/>
    <cellStyle name="Comma 12 3 2 2 3 3 4" xfId="32433" xr:uid="{00000000-0005-0000-0000-00002E000000}"/>
    <cellStyle name="Comma 12 3 2 2 3 4" xfId="3705" xr:uid="{00000000-0005-0000-0000-00002E000000}"/>
    <cellStyle name="Comma 12 3 2 2 3 4 2" xfId="12777" xr:uid="{00000000-0005-0000-0000-00002E000000}"/>
    <cellStyle name="Comma 12 3 2 2 3 4 2 2" xfId="27897" xr:uid="{00000000-0005-0000-0000-00002E000000}"/>
    <cellStyle name="Comma 12 3 2 2 3 4 2 2 2" xfId="58137" xr:uid="{00000000-0005-0000-0000-00002E000000}"/>
    <cellStyle name="Comma 12 3 2 2 3 4 2 3" xfId="43017" xr:uid="{00000000-0005-0000-0000-00002E000000}"/>
    <cellStyle name="Comma 12 3 2 2 3 4 3" xfId="18825" xr:uid="{00000000-0005-0000-0000-00002E000000}"/>
    <cellStyle name="Comma 12 3 2 2 3 4 3 2" xfId="49065" xr:uid="{00000000-0005-0000-0000-00002E000000}"/>
    <cellStyle name="Comma 12 3 2 2 3 4 4" xfId="33945" xr:uid="{00000000-0005-0000-0000-00002E000000}"/>
    <cellStyle name="Comma 12 3 2 2 3 5" xfId="5217" xr:uid="{00000000-0005-0000-0000-00002E000000}"/>
    <cellStyle name="Comma 12 3 2 2 3 5 2" xfId="14289" xr:uid="{00000000-0005-0000-0000-00002E000000}"/>
    <cellStyle name="Comma 12 3 2 2 3 5 2 2" xfId="29409" xr:uid="{00000000-0005-0000-0000-00002E000000}"/>
    <cellStyle name="Comma 12 3 2 2 3 5 2 2 2" xfId="59649" xr:uid="{00000000-0005-0000-0000-00002E000000}"/>
    <cellStyle name="Comma 12 3 2 2 3 5 2 3" xfId="44529" xr:uid="{00000000-0005-0000-0000-00002E000000}"/>
    <cellStyle name="Comma 12 3 2 2 3 5 3" xfId="20337" xr:uid="{00000000-0005-0000-0000-00002E000000}"/>
    <cellStyle name="Comma 12 3 2 2 3 5 3 2" xfId="50577" xr:uid="{00000000-0005-0000-0000-00002E000000}"/>
    <cellStyle name="Comma 12 3 2 2 3 5 4" xfId="35457" xr:uid="{00000000-0005-0000-0000-00002E000000}"/>
    <cellStyle name="Comma 12 3 2 2 3 6" xfId="6729" xr:uid="{00000000-0005-0000-0000-00002E000000}"/>
    <cellStyle name="Comma 12 3 2 2 3 6 2" xfId="21849" xr:uid="{00000000-0005-0000-0000-00002E000000}"/>
    <cellStyle name="Comma 12 3 2 2 3 6 2 2" xfId="52089" xr:uid="{00000000-0005-0000-0000-00002E000000}"/>
    <cellStyle name="Comma 12 3 2 2 3 6 3" xfId="36969" xr:uid="{00000000-0005-0000-0000-00002E000000}"/>
    <cellStyle name="Comma 12 3 2 2 3 7" xfId="8241" xr:uid="{00000000-0005-0000-0000-00002E000000}"/>
    <cellStyle name="Comma 12 3 2 2 3 7 2" xfId="23361" xr:uid="{00000000-0005-0000-0000-00002E000000}"/>
    <cellStyle name="Comma 12 3 2 2 3 7 2 2" xfId="53601" xr:uid="{00000000-0005-0000-0000-00002E000000}"/>
    <cellStyle name="Comma 12 3 2 2 3 7 3" xfId="38481" xr:uid="{00000000-0005-0000-0000-00002E000000}"/>
    <cellStyle name="Comma 12 3 2 2 3 8" xfId="9753" xr:uid="{00000000-0005-0000-0000-00002E000000}"/>
    <cellStyle name="Comma 12 3 2 2 3 8 2" xfId="24873" xr:uid="{00000000-0005-0000-0000-00002E000000}"/>
    <cellStyle name="Comma 12 3 2 2 3 8 2 2" xfId="55113" xr:uid="{00000000-0005-0000-0000-00002E000000}"/>
    <cellStyle name="Comma 12 3 2 2 3 8 3" xfId="39993" xr:uid="{00000000-0005-0000-0000-00002E000000}"/>
    <cellStyle name="Comma 12 3 2 2 3 9" xfId="15801" xr:uid="{00000000-0005-0000-0000-00002E000000}"/>
    <cellStyle name="Comma 12 3 2 2 3 9 2" xfId="46041" xr:uid="{00000000-0005-0000-0000-00002E000000}"/>
    <cellStyle name="Comma 12 3 2 2 4" xfId="933" xr:uid="{00000000-0005-0000-0000-000011000000}"/>
    <cellStyle name="Comma 12 3 2 2 4 2" xfId="2445" xr:uid="{00000000-0005-0000-0000-000011000000}"/>
    <cellStyle name="Comma 12 3 2 2 4 2 2" xfId="11517" xr:uid="{00000000-0005-0000-0000-000011000000}"/>
    <cellStyle name="Comma 12 3 2 2 4 2 2 2" xfId="26637" xr:uid="{00000000-0005-0000-0000-000011000000}"/>
    <cellStyle name="Comma 12 3 2 2 4 2 2 2 2" xfId="56877" xr:uid="{00000000-0005-0000-0000-000011000000}"/>
    <cellStyle name="Comma 12 3 2 2 4 2 2 3" xfId="41757" xr:uid="{00000000-0005-0000-0000-000011000000}"/>
    <cellStyle name="Comma 12 3 2 2 4 2 3" xfId="17565" xr:uid="{00000000-0005-0000-0000-000011000000}"/>
    <cellStyle name="Comma 12 3 2 2 4 2 3 2" xfId="47805" xr:uid="{00000000-0005-0000-0000-000011000000}"/>
    <cellStyle name="Comma 12 3 2 2 4 2 4" xfId="32685" xr:uid="{00000000-0005-0000-0000-000011000000}"/>
    <cellStyle name="Comma 12 3 2 2 4 3" xfId="3957" xr:uid="{00000000-0005-0000-0000-000011000000}"/>
    <cellStyle name="Comma 12 3 2 2 4 3 2" xfId="13029" xr:uid="{00000000-0005-0000-0000-000011000000}"/>
    <cellStyle name="Comma 12 3 2 2 4 3 2 2" xfId="28149" xr:uid="{00000000-0005-0000-0000-000011000000}"/>
    <cellStyle name="Comma 12 3 2 2 4 3 2 2 2" xfId="58389" xr:uid="{00000000-0005-0000-0000-000011000000}"/>
    <cellStyle name="Comma 12 3 2 2 4 3 2 3" xfId="43269" xr:uid="{00000000-0005-0000-0000-000011000000}"/>
    <cellStyle name="Comma 12 3 2 2 4 3 3" xfId="19077" xr:uid="{00000000-0005-0000-0000-000011000000}"/>
    <cellStyle name="Comma 12 3 2 2 4 3 3 2" xfId="49317" xr:uid="{00000000-0005-0000-0000-000011000000}"/>
    <cellStyle name="Comma 12 3 2 2 4 3 4" xfId="34197" xr:uid="{00000000-0005-0000-0000-000011000000}"/>
    <cellStyle name="Comma 12 3 2 2 4 4" xfId="5469" xr:uid="{00000000-0005-0000-0000-000011000000}"/>
    <cellStyle name="Comma 12 3 2 2 4 4 2" xfId="14541" xr:uid="{00000000-0005-0000-0000-000011000000}"/>
    <cellStyle name="Comma 12 3 2 2 4 4 2 2" xfId="29661" xr:uid="{00000000-0005-0000-0000-000011000000}"/>
    <cellStyle name="Comma 12 3 2 2 4 4 2 2 2" xfId="59901" xr:uid="{00000000-0005-0000-0000-000011000000}"/>
    <cellStyle name="Comma 12 3 2 2 4 4 2 3" xfId="44781" xr:uid="{00000000-0005-0000-0000-000011000000}"/>
    <cellStyle name="Comma 12 3 2 2 4 4 3" xfId="20589" xr:uid="{00000000-0005-0000-0000-000011000000}"/>
    <cellStyle name="Comma 12 3 2 2 4 4 3 2" xfId="50829" xr:uid="{00000000-0005-0000-0000-000011000000}"/>
    <cellStyle name="Comma 12 3 2 2 4 4 4" xfId="35709" xr:uid="{00000000-0005-0000-0000-000011000000}"/>
    <cellStyle name="Comma 12 3 2 2 4 5" xfId="6981" xr:uid="{00000000-0005-0000-0000-000011000000}"/>
    <cellStyle name="Comma 12 3 2 2 4 5 2" xfId="22101" xr:uid="{00000000-0005-0000-0000-000011000000}"/>
    <cellStyle name="Comma 12 3 2 2 4 5 2 2" xfId="52341" xr:uid="{00000000-0005-0000-0000-000011000000}"/>
    <cellStyle name="Comma 12 3 2 2 4 5 3" xfId="37221" xr:uid="{00000000-0005-0000-0000-000011000000}"/>
    <cellStyle name="Comma 12 3 2 2 4 6" xfId="8493" xr:uid="{00000000-0005-0000-0000-000011000000}"/>
    <cellStyle name="Comma 12 3 2 2 4 6 2" xfId="23613" xr:uid="{00000000-0005-0000-0000-000011000000}"/>
    <cellStyle name="Comma 12 3 2 2 4 6 2 2" xfId="53853" xr:uid="{00000000-0005-0000-0000-000011000000}"/>
    <cellStyle name="Comma 12 3 2 2 4 6 3" xfId="38733" xr:uid="{00000000-0005-0000-0000-000011000000}"/>
    <cellStyle name="Comma 12 3 2 2 4 7" xfId="10005" xr:uid="{00000000-0005-0000-0000-000011000000}"/>
    <cellStyle name="Comma 12 3 2 2 4 7 2" xfId="25125" xr:uid="{00000000-0005-0000-0000-000011000000}"/>
    <cellStyle name="Comma 12 3 2 2 4 7 2 2" xfId="55365" xr:uid="{00000000-0005-0000-0000-000011000000}"/>
    <cellStyle name="Comma 12 3 2 2 4 7 3" xfId="40245" xr:uid="{00000000-0005-0000-0000-000011000000}"/>
    <cellStyle name="Comma 12 3 2 2 4 8" xfId="16053" xr:uid="{00000000-0005-0000-0000-000011000000}"/>
    <cellStyle name="Comma 12 3 2 2 4 8 2" xfId="46293" xr:uid="{00000000-0005-0000-0000-000011000000}"/>
    <cellStyle name="Comma 12 3 2 2 4 9" xfId="31173" xr:uid="{00000000-0005-0000-0000-000011000000}"/>
    <cellStyle name="Comma 12 3 2 2 5" xfId="1689" xr:uid="{00000000-0005-0000-0000-000011000000}"/>
    <cellStyle name="Comma 12 3 2 2 5 2" xfId="10761" xr:uid="{00000000-0005-0000-0000-000011000000}"/>
    <cellStyle name="Comma 12 3 2 2 5 2 2" xfId="25881" xr:uid="{00000000-0005-0000-0000-000011000000}"/>
    <cellStyle name="Comma 12 3 2 2 5 2 2 2" xfId="56121" xr:uid="{00000000-0005-0000-0000-000011000000}"/>
    <cellStyle name="Comma 12 3 2 2 5 2 3" xfId="41001" xr:uid="{00000000-0005-0000-0000-000011000000}"/>
    <cellStyle name="Comma 12 3 2 2 5 3" xfId="16809" xr:uid="{00000000-0005-0000-0000-000011000000}"/>
    <cellStyle name="Comma 12 3 2 2 5 3 2" xfId="47049" xr:uid="{00000000-0005-0000-0000-000011000000}"/>
    <cellStyle name="Comma 12 3 2 2 5 4" xfId="31929" xr:uid="{00000000-0005-0000-0000-000011000000}"/>
    <cellStyle name="Comma 12 3 2 2 6" xfId="3201" xr:uid="{00000000-0005-0000-0000-000011000000}"/>
    <cellStyle name="Comma 12 3 2 2 6 2" xfId="12273" xr:uid="{00000000-0005-0000-0000-000011000000}"/>
    <cellStyle name="Comma 12 3 2 2 6 2 2" xfId="27393" xr:uid="{00000000-0005-0000-0000-000011000000}"/>
    <cellStyle name="Comma 12 3 2 2 6 2 2 2" xfId="57633" xr:uid="{00000000-0005-0000-0000-000011000000}"/>
    <cellStyle name="Comma 12 3 2 2 6 2 3" xfId="42513" xr:uid="{00000000-0005-0000-0000-000011000000}"/>
    <cellStyle name="Comma 12 3 2 2 6 3" xfId="18321" xr:uid="{00000000-0005-0000-0000-000011000000}"/>
    <cellStyle name="Comma 12 3 2 2 6 3 2" xfId="48561" xr:uid="{00000000-0005-0000-0000-000011000000}"/>
    <cellStyle name="Comma 12 3 2 2 6 4" xfId="33441" xr:uid="{00000000-0005-0000-0000-000011000000}"/>
    <cellStyle name="Comma 12 3 2 2 7" xfId="4713" xr:uid="{00000000-0005-0000-0000-000011000000}"/>
    <cellStyle name="Comma 12 3 2 2 7 2" xfId="13785" xr:uid="{00000000-0005-0000-0000-000011000000}"/>
    <cellStyle name="Comma 12 3 2 2 7 2 2" xfId="28905" xr:uid="{00000000-0005-0000-0000-000011000000}"/>
    <cellStyle name="Comma 12 3 2 2 7 2 2 2" xfId="59145" xr:uid="{00000000-0005-0000-0000-000011000000}"/>
    <cellStyle name="Comma 12 3 2 2 7 2 3" xfId="44025" xr:uid="{00000000-0005-0000-0000-000011000000}"/>
    <cellStyle name="Comma 12 3 2 2 7 3" xfId="19833" xr:uid="{00000000-0005-0000-0000-000011000000}"/>
    <cellStyle name="Comma 12 3 2 2 7 3 2" xfId="50073" xr:uid="{00000000-0005-0000-0000-000011000000}"/>
    <cellStyle name="Comma 12 3 2 2 7 4" xfId="34953" xr:uid="{00000000-0005-0000-0000-000011000000}"/>
    <cellStyle name="Comma 12 3 2 2 8" xfId="6225" xr:uid="{00000000-0005-0000-0000-000011000000}"/>
    <cellStyle name="Comma 12 3 2 2 8 2" xfId="21345" xr:uid="{00000000-0005-0000-0000-000011000000}"/>
    <cellStyle name="Comma 12 3 2 2 8 2 2" xfId="51585" xr:uid="{00000000-0005-0000-0000-000011000000}"/>
    <cellStyle name="Comma 12 3 2 2 8 3" xfId="36465" xr:uid="{00000000-0005-0000-0000-000011000000}"/>
    <cellStyle name="Comma 12 3 2 2 9" xfId="7737" xr:uid="{00000000-0005-0000-0000-000011000000}"/>
    <cellStyle name="Comma 12 3 2 2 9 2" xfId="22857" xr:uid="{00000000-0005-0000-0000-000011000000}"/>
    <cellStyle name="Comma 12 3 2 2 9 2 2" xfId="53097" xr:uid="{00000000-0005-0000-0000-000011000000}"/>
    <cellStyle name="Comma 12 3 2 2 9 3" xfId="37977" xr:uid="{00000000-0005-0000-0000-000011000000}"/>
    <cellStyle name="Comma 12 3 2 3" xfId="261" xr:uid="{00000000-0005-0000-0000-000011000000}"/>
    <cellStyle name="Comma 12 3 2 3 10" xfId="9333" xr:uid="{00000000-0005-0000-0000-000011000000}"/>
    <cellStyle name="Comma 12 3 2 3 10 2" xfId="24453" xr:uid="{00000000-0005-0000-0000-000011000000}"/>
    <cellStyle name="Comma 12 3 2 3 10 2 2" xfId="54693" xr:uid="{00000000-0005-0000-0000-000011000000}"/>
    <cellStyle name="Comma 12 3 2 3 10 3" xfId="39573" xr:uid="{00000000-0005-0000-0000-000011000000}"/>
    <cellStyle name="Comma 12 3 2 3 11" xfId="15381" xr:uid="{00000000-0005-0000-0000-000011000000}"/>
    <cellStyle name="Comma 12 3 2 3 11 2" xfId="45621" xr:uid="{00000000-0005-0000-0000-000011000000}"/>
    <cellStyle name="Comma 12 3 2 3 12" xfId="30501" xr:uid="{00000000-0005-0000-0000-000011000000}"/>
    <cellStyle name="Comma 12 3 2 3 2" xfId="513" xr:uid="{00000000-0005-0000-0000-000011000000}"/>
    <cellStyle name="Comma 12 3 2 3 2 10" xfId="30753" xr:uid="{00000000-0005-0000-0000-000011000000}"/>
    <cellStyle name="Comma 12 3 2 3 2 2" xfId="1269" xr:uid="{00000000-0005-0000-0000-000011000000}"/>
    <cellStyle name="Comma 12 3 2 3 2 2 2" xfId="2781" xr:uid="{00000000-0005-0000-0000-000011000000}"/>
    <cellStyle name="Comma 12 3 2 3 2 2 2 2" xfId="11853" xr:uid="{00000000-0005-0000-0000-000011000000}"/>
    <cellStyle name="Comma 12 3 2 3 2 2 2 2 2" xfId="26973" xr:uid="{00000000-0005-0000-0000-000011000000}"/>
    <cellStyle name="Comma 12 3 2 3 2 2 2 2 2 2" xfId="57213" xr:uid="{00000000-0005-0000-0000-000011000000}"/>
    <cellStyle name="Comma 12 3 2 3 2 2 2 2 3" xfId="42093" xr:uid="{00000000-0005-0000-0000-000011000000}"/>
    <cellStyle name="Comma 12 3 2 3 2 2 2 3" xfId="17901" xr:uid="{00000000-0005-0000-0000-000011000000}"/>
    <cellStyle name="Comma 12 3 2 3 2 2 2 3 2" xfId="48141" xr:uid="{00000000-0005-0000-0000-000011000000}"/>
    <cellStyle name="Comma 12 3 2 3 2 2 2 4" xfId="33021" xr:uid="{00000000-0005-0000-0000-000011000000}"/>
    <cellStyle name="Comma 12 3 2 3 2 2 3" xfId="4293" xr:uid="{00000000-0005-0000-0000-000011000000}"/>
    <cellStyle name="Comma 12 3 2 3 2 2 3 2" xfId="13365" xr:uid="{00000000-0005-0000-0000-000011000000}"/>
    <cellStyle name="Comma 12 3 2 3 2 2 3 2 2" xfId="28485" xr:uid="{00000000-0005-0000-0000-000011000000}"/>
    <cellStyle name="Comma 12 3 2 3 2 2 3 2 2 2" xfId="58725" xr:uid="{00000000-0005-0000-0000-000011000000}"/>
    <cellStyle name="Comma 12 3 2 3 2 2 3 2 3" xfId="43605" xr:uid="{00000000-0005-0000-0000-000011000000}"/>
    <cellStyle name="Comma 12 3 2 3 2 2 3 3" xfId="19413" xr:uid="{00000000-0005-0000-0000-000011000000}"/>
    <cellStyle name="Comma 12 3 2 3 2 2 3 3 2" xfId="49653" xr:uid="{00000000-0005-0000-0000-000011000000}"/>
    <cellStyle name="Comma 12 3 2 3 2 2 3 4" xfId="34533" xr:uid="{00000000-0005-0000-0000-000011000000}"/>
    <cellStyle name="Comma 12 3 2 3 2 2 4" xfId="5805" xr:uid="{00000000-0005-0000-0000-000011000000}"/>
    <cellStyle name="Comma 12 3 2 3 2 2 4 2" xfId="14877" xr:uid="{00000000-0005-0000-0000-000011000000}"/>
    <cellStyle name="Comma 12 3 2 3 2 2 4 2 2" xfId="29997" xr:uid="{00000000-0005-0000-0000-000011000000}"/>
    <cellStyle name="Comma 12 3 2 3 2 2 4 2 2 2" xfId="60237" xr:uid="{00000000-0005-0000-0000-000011000000}"/>
    <cellStyle name="Comma 12 3 2 3 2 2 4 2 3" xfId="45117" xr:uid="{00000000-0005-0000-0000-000011000000}"/>
    <cellStyle name="Comma 12 3 2 3 2 2 4 3" xfId="20925" xr:uid="{00000000-0005-0000-0000-000011000000}"/>
    <cellStyle name="Comma 12 3 2 3 2 2 4 3 2" xfId="51165" xr:uid="{00000000-0005-0000-0000-000011000000}"/>
    <cellStyle name="Comma 12 3 2 3 2 2 4 4" xfId="36045" xr:uid="{00000000-0005-0000-0000-000011000000}"/>
    <cellStyle name="Comma 12 3 2 3 2 2 5" xfId="7317" xr:uid="{00000000-0005-0000-0000-000011000000}"/>
    <cellStyle name="Comma 12 3 2 3 2 2 5 2" xfId="22437" xr:uid="{00000000-0005-0000-0000-000011000000}"/>
    <cellStyle name="Comma 12 3 2 3 2 2 5 2 2" xfId="52677" xr:uid="{00000000-0005-0000-0000-000011000000}"/>
    <cellStyle name="Comma 12 3 2 3 2 2 5 3" xfId="37557" xr:uid="{00000000-0005-0000-0000-000011000000}"/>
    <cellStyle name="Comma 12 3 2 3 2 2 6" xfId="8829" xr:uid="{00000000-0005-0000-0000-000011000000}"/>
    <cellStyle name="Comma 12 3 2 3 2 2 6 2" xfId="23949" xr:uid="{00000000-0005-0000-0000-000011000000}"/>
    <cellStyle name="Comma 12 3 2 3 2 2 6 2 2" xfId="54189" xr:uid="{00000000-0005-0000-0000-000011000000}"/>
    <cellStyle name="Comma 12 3 2 3 2 2 6 3" xfId="39069" xr:uid="{00000000-0005-0000-0000-000011000000}"/>
    <cellStyle name="Comma 12 3 2 3 2 2 7" xfId="10341" xr:uid="{00000000-0005-0000-0000-000011000000}"/>
    <cellStyle name="Comma 12 3 2 3 2 2 7 2" xfId="25461" xr:uid="{00000000-0005-0000-0000-000011000000}"/>
    <cellStyle name="Comma 12 3 2 3 2 2 7 2 2" xfId="55701" xr:uid="{00000000-0005-0000-0000-000011000000}"/>
    <cellStyle name="Comma 12 3 2 3 2 2 7 3" xfId="40581" xr:uid="{00000000-0005-0000-0000-000011000000}"/>
    <cellStyle name="Comma 12 3 2 3 2 2 8" xfId="16389" xr:uid="{00000000-0005-0000-0000-000011000000}"/>
    <cellStyle name="Comma 12 3 2 3 2 2 8 2" xfId="46629" xr:uid="{00000000-0005-0000-0000-000011000000}"/>
    <cellStyle name="Comma 12 3 2 3 2 2 9" xfId="31509" xr:uid="{00000000-0005-0000-0000-000011000000}"/>
    <cellStyle name="Comma 12 3 2 3 2 3" xfId="2025" xr:uid="{00000000-0005-0000-0000-000011000000}"/>
    <cellStyle name="Comma 12 3 2 3 2 3 2" xfId="11097" xr:uid="{00000000-0005-0000-0000-000011000000}"/>
    <cellStyle name="Comma 12 3 2 3 2 3 2 2" xfId="26217" xr:uid="{00000000-0005-0000-0000-000011000000}"/>
    <cellStyle name="Comma 12 3 2 3 2 3 2 2 2" xfId="56457" xr:uid="{00000000-0005-0000-0000-000011000000}"/>
    <cellStyle name="Comma 12 3 2 3 2 3 2 3" xfId="41337" xr:uid="{00000000-0005-0000-0000-000011000000}"/>
    <cellStyle name="Comma 12 3 2 3 2 3 3" xfId="17145" xr:uid="{00000000-0005-0000-0000-000011000000}"/>
    <cellStyle name="Comma 12 3 2 3 2 3 3 2" xfId="47385" xr:uid="{00000000-0005-0000-0000-000011000000}"/>
    <cellStyle name="Comma 12 3 2 3 2 3 4" xfId="32265" xr:uid="{00000000-0005-0000-0000-000011000000}"/>
    <cellStyle name="Comma 12 3 2 3 2 4" xfId="3537" xr:uid="{00000000-0005-0000-0000-000011000000}"/>
    <cellStyle name="Comma 12 3 2 3 2 4 2" xfId="12609" xr:uid="{00000000-0005-0000-0000-000011000000}"/>
    <cellStyle name="Comma 12 3 2 3 2 4 2 2" xfId="27729" xr:uid="{00000000-0005-0000-0000-000011000000}"/>
    <cellStyle name="Comma 12 3 2 3 2 4 2 2 2" xfId="57969" xr:uid="{00000000-0005-0000-0000-000011000000}"/>
    <cellStyle name="Comma 12 3 2 3 2 4 2 3" xfId="42849" xr:uid="{00000000-0005-0000-0000-000011000000}"/>
    <cellStyle name="Comma 12 3 2 3 2 4 3" xfId="18657" xr:uid="{00000000-0005-0000-0000-000011000000}"/>
    <cellStyle name="Comma 12 3 2 3 2 4 3 2" xfId="48897" xr:uid="{00000000-0005-0000-0000-000011000000}"/>
    <cellStyle name="Comma 12 3 2 3 2 4 4" xfId="33777" xr:uid="{00000000-0005-0000-0000-000011000000}"/>
    <cellStyle name="Comma 12 3 2 3 2 5" xfId="5049" xr:uid="{00000000-0005-0000-0000-000011000000}"/>
    <cellStyle name="Comma 12 3 2 3 2 5 2" xfId="14121" xr:uid="{00000000-0005-0000-0000-000011000000}"/>
    <cellStyle name="Comma 12 3 2 3 2 5 2 2" xfId="29241" xr:uid="{00000000-0005-0000-0000-000011000000}"/>
    <cellStyle name="Comma 12 3 2 3 2 5 2 2 2" xfId="59481" xr:uid="{00000000-0005-0000-0000-000011000000}"/>
    <cellStyle name="Comma 12 3 2 3 2 5 2 3" xfId="44361" xr:uid="{00000000-0005-0000-0000-000011000000}"/>
    <cellStyle name="Comma 12 3 2 3 2 5 3" xfId="20169" xr:uid="{00000000-0005-0000-0000-000011000000}"/>
    <cellStyle name="Comma 12 3 2 3 2 5 3 2" xfId="50409" xr:uid="{00000000-0005-0000-0000-000011000000}"/>
    <cellStyle name="Comma 12 3 2 3 2 5 4" xfId="35289" xr:uid="{00000000-0005-0000-0000-000011000000}"/>
    <cellStyle name="Comma 12 3 2 3 2 6" xfId="6561" xr:uid="{00000000-0005-0000-0000-000011000000}"/>
    <cellStyle name="Comma 12 3 2 3 2 6 2" xfId="21681" xr:uid="{00000000-0005-0000-0000-000011000000}"/>
    <cellStyle name="Comma 12 3 2 3 2 6 2 2" xfId="51921" xr:uid="{00000000-0005-0000-0000-000011000000}"/>
    <cellStyle name="Comma 12 3 2 3 2 6 3" xfId="36801" xr:uid="{00000000-0005-0000-0000-000011000000}"/>
    <cellStyle name="Comma 12 3 2 3 2 7" xfId="8073" xr:uid="{00000000-0005-0000-0000-000011000000}"/>
    <cellStyle name="Comma 12 3 2 3 2 7 2" xfId="23193" xr:uid="{00000000-0005-0000-0000-000011000000}"/>
    <cellStyle name="Comma 12 3 2 3 2 7 2 2" xfId="53433" xr:uid="{00000000-0005-0000-0000-000011000000}"/>
    <cellStyle name="Comma 12 3 2 3 2 7 3" xfId="38313" xr:uid="{00000000-0005-0000-0000-000011000000}"/>
    <cellStyle name="Comma 12 3 2 3 2 8" xfId="9585" xr:uid="{00000000-0005-0000-0000-000011000000}"/>
    <cellStyle name="Comma 12 3 2 3 2 8 2" xfId="24705" xr:uid="{00000000-0005-0000-0000-000011000000}"/>
    <cellStyle name="Comma 12 3 2 3 2 8 2 2" xfId="54945" xr:uid="{00000000-0005-0000-0000-000011000000}"/>
    <cellStyle name="Comma 12 3 2 3 2 8 3" xfId="39825" xr:uid="{00000000-0005-0000-0000-000011000000}"/>
    <cellStyle name="Comma 12 3 2 3 2 9" xfId="15633" xr:uid="{00000000-0005-0000-0000-000011000000}"/>
    <cellStyle name="Comma 12 3 2 3 2 9 2" xfId="45873" xr:uid="{00000000-0005-0000-0000-000011000000}"/>
    <cellStyle name="Comma 12 3 2 3 3" xfId="765" xr:uid="{00000000-0005-0000-0000-00002F000000}"/>
    <cellStyle name="Comma 12 3 2 3 3 10" xfId="31005" xr:uid="{00000000-0005-0000-0000-00002F000000}"/>
    <cellStyle name="Comma 12 3 2 3 3 2" xfId="1521" xr:uid="{00000000-0005-0000-0000-00002F000000}"/>
    <cellStyle name="Comma 12 3 2 3 3 2 2" xfId="3033" xr:uid="{00000000-0005-0000-0000-00002F000000}"/>
    <cellStyle name="Comma 12 3 2 3 3 2 2 2" xfId="12105" xr:uid="{00000000-0005-0000-0000-00002F000000}"/>
    <cellStyle name="Comma 12 3 2 3 3 2 2 2 2" xfId="27225" xr:uid="{00000000-0005-0000-0000-00002F000000}"/>
    <cellStyle name="Comma 12 3 2 3 3 2 2 2 2 2" xfId="57465" xr:uid="{00000000-0005-0000-0000-00002F000000}"/>
    <cellStyle name="Comma 12 3 2 3 3 2 2 2 3" xfId="42345" xr:uid="{00000000-0005-0000-0000-00002F000000}"/>
    <cellStyle name="Comma 12 3 2 3 3 2 2 3" xfId="18153" xr:uid="{00000000-0005-0000-0000-00002F000000}"/>
    <cellStyle name="Comma 12 3 2 3 3 2 2 3 2" xfId="48393" xr:uid="{00000000-0005-0000-0000-00002F000000}"/>
    <cellStyle name="Comma 12 3 2 3 3 2 2 4" xfId="33273" xr:uid="{00000000-0005-0000-0000-00002F000000}"/>
    <cellStyle name="Comma 12 3 2 3 3 2 3" xfId="4545" xr:uid="{00000000-0005-0000-0000-00002F000000}"/>
    <cellStyle name="Comma 12 3 2 3 3 2 3 2" xfId="13617" xr:uid="{00000000-0005-0000-0000-00002F000000}"/>
    <cellStyle name="Comma 12 3 2 3 3 2 3 2 2" xfId="28737" xr:uid="{00000000-0005-0000-0000-00002F000000}"/>
    <cellStyle name="Comma 12 3 2 3 3 2 3 2 2 2" xfId="58977" xr:uid="{00000000-0005-0000-0000-00002F000000}"/>
    <cellStyle name="Comma 12 3 2 3 3 2 3 2 3" xfId="43857" xr:uid="{00000000-0005-0000-0000-00002F000000}"/>
    <cellStyle name="Comma 12 3 2 3 3 2 3 3" xfId="19665" xr:uid="{00000000-0005-0000-0000-00002F000000}"/>
    <cellStyle name="Comma 12 3 2 3 3 2 3 3 2" xfId="49905" xr:uid="{00000000-0005-0000-0000-00002F000000}"/>
    <cellStyle name="Comma 12 3 2 3 3 2 3 4" xfId="34785" xr:uid="{00000000-0005-0000-0000-00002F000000}"/>
    <cellStyle name="Comma 12 3 2 3 3 2 4" xfId="6057" xr:uid="{00000000-0005-0000-0000-00002F000000}"/>
    <cellStyle name="Comma 12 3 2 3 3 2 4 2" xfId="15129" xr:uid="{00000000-0005-0000-0000-00002F000000}"/>
    <cellStyle name="Comma 12 3 2 3 3 2 4 2 2" xfId="30249" xr:uid="{00000000-0005-0000-0000-00002F000000}"/>
    <cellStyle name="Comma 12 3 2 3 3 2 4 2 2 2" xfId="60489" xr:uid="{00000000-0005-0000-0000-00002F000000}"/>
    <cellStyle name="Comma 12 3 2 3 3 2 4 2 3" xfId="45369" xr:uid="{00000000-0005-0000-0000-00002F000000}"/>
    <cellStyle name="Comma 12 3 2 3 3 2 4 3" xfId="21177" xr:uid="{00000000-0005-0000-0000-00002F000000}"/>
    <cellStyle name="Comma 12 3 2 3 3 2 4 3 2" xfId="51417" xr:uid="{00000000-0005-0000-0000-00002F000000}"/>
    <cellStyle name="Comma 12 3 2 3 3 2 4 4" xfId="36297" xr:uid="{00000000-0005-0000-0000-00002F000000}"/>
    <cellStyle name="Comma 12 3 2 3 3 2 5" xfId="7569" xr:uid="{00000000-0005-0000-0000-00002F000000}"/>
    <cellStyle name="Comma 12 3 2 3 3 2 5 2" xfId="22689" xr:uid="{00000000-0005-0000-0000-00002F000000}"/>
    <cellStyle name="Comma 12 3 2 3 3 2 5 2 2" xfId="52929" xr:uid="{00000000-0005-0000-0000-00002F000000}"/>
    <cellStyle name="Comma 12 3 2 3 3 2 5 3" xfId="37809" xr:uid="{00000000-0005-0000-0000-00002F000000}"/>
    <cellStyle name="Comma 12 3 2 3 3 2 6" xfId="9081" xr:uid="{00000000-0005-0000-0000-00002F000000}"/>
    <cellStyle name="Comma 12 3 2 3 3 2 6 2" xfId="24201" xr:uid="{00000000-0005-0000-0000-00002F000000}"/>
    <cellStyle name="Comma 12 3 2 3 3 2 6 2 2" xfId="54441" xr:uid="{00000000-0005-0000-0000-00002F000000}"/>
    <cellStyle name="Comma 12 3 2 3 3 2 6 3" xfId="39321" xr:uid="{00000000-0005-0000-0000-00002F000000}"/>
    <cellStyle name="Comma 12 3 2 3 3 2 7" xfId="10593" xr:uid="{00000000-0005-0000-0000-00002F000000}"/>
    <cellStyle name="Comma 12 3 2 3 3 2 7 2" xfId="25713" xr:uid="{00000000-0005-0000-0000-00002F000000}"/>
    <cellStyle name="Comma 12 3 2 3 3 2 7 2 2" xfId="55953" xr:uid="{00000000-0005-0000-0000-00002F000000}"/>
    <cellStyle name="Comma 12 3 2 3 3 2 7 3" xfId="40833" xr:uid="{00000000-0005-0000-0000-00002F000000}"/>
    <cellStyle name="Comma 12 3 2 3 3 2 8" xfId="16641" xr:uid="{00000000-0005-0000-0000-00002F000000}"/>
    <cellStyle name="Comma 12 3 2 3 3 2 8 2" xfId="46881" xr:uid="{00000000-0005-0000-0000-00002F000000}"/>
    <cellStyle name="Comma 12 3 2 3 3 2 9" xfId="31761" xr:uid="{00000000-0005-0000-0000-00002F000000}"/>
    <cellStyle name="Comma 12 3 2 3 3 3" xfId="2277" xr:uid="{00000000-0005-0000-0000-00002F000000}"/>
    <cellStyle name="Comma 12 3 2 3 3 3 2" xfId="11349" xr:uid="{00000000-0005-0000-0000-00002F000000}"/>
    <cellStyle name="Comma 12 3 2 3 3 3 2 2" xfId="26469" xr:uid="{00000000-0005-0000-0000-00002F000000}"/>
    <cellStyle name="Comma 12 3 2 3 3 3 2 2 2" xfId="56709" xr:uid="{00000000-0005-0000-0000-00002F000000}"/>
    <cellStyle name="Comma 12 3 2 3 3 3 2 3" xfId="41589" xr:uid="{00000000-0005-0000-0000-00002F000000}"/>
    <cellStyle name="Comma 12 3 2 3 3 3 3" xfId="17397" xr:uid="{00000000-0005-0000-0000-00002F000000}"/>
    <cellStyle name="Comma 12 3 2 3 3 3 3 2" xfId="47637" xr:uid="{00000000-0005-0000-0000-00002F000000}"/>
    <cellStyle name="Comma 12 3 2 3 3 3 4" xfId="32517" xr:uid="{00000000-0005-0000-0000-00002F000000}"/>
    <cellStyle name="Comma 12 3 2 3 3 4" xfId="3789" xr:uid="{00000000-0005-0000-0000-00002F000000}"/>
    <cellStyle name="Comma 12 3 2 3 3 4 2" xfId="12861" xr:uid="{00000000-0005-0000-0000-00002F000000}"/>
    <cellStyle name="Comma 12 3 2 3 3 4 2 2" xfId="27981" xr:uid="{00000000-0005-0000-0000-00002F000000}"/>
    <cellStyle name="Comma 12 3 2 3 3 4 2 2 2" xfId="58221" xr:uid="{00000000-0005-0000-0000-00002F000000}"/>
    <cellStyle name="Comma 12 3 2 3 3 4 2 3" xfId="43101" xr:uid="{00000000-0005-0000-0000-00002F000000}"/>
    <cellStyle name="Comma 12 3 2 3 3 4 3" xfId="18909" xr:uid="{00000000-0005-0000-0000-00002F000000}"/>
    <cellStyle name="Comma 12 3 2 3 3 4 3 2" xfId="49149" xr:uid="{00000000-0005-0000-0000-00002F000000}"/>
    <cellStyle name="Comma 12 3 2 3 3 4 4" xfId="34029" xr:uid="{00000000-0005-0000-0000-00002F000000}"/>
    <cellStyle name="Comma 12 3 2 3 3 5" xfId="5301" xr:uid="{00000000-0005-0000-0000-00002F000000}"/>
    <cellStyle name="Comma 12 3 2 3 3 5 2" xfId="14373" xr:uid="{00000000-0005-0000-0000-00002F000000}"/>
    <cellStyle name="Comma 12 3 2 3 3 5 2 2" xfId="29493" xr:uid="{00000000-0005-0000-0000-00002F000000}"/>
    <cellStyle name="Comma 12 3 2 3 3 5 2 2 2" xfId="59733" xr:uid="{00000000-0005-0000-0000-00002F000000}"/>
    <cellStyle name="Comma 12 3 2 3 3 5 2 3" xfId="44613" xr:uid="{00000000-0005-0000-0000-00002F000000}"/>
    <cellStyle name="Comma 12 3 2 3 3 5 3" xfId="20421" xr:uid="{00000000-0005-0000-0000-00002F000000}"/>
    <cellStyle name="Comma 12 3 2 3 3 5 3 2" xfId="50661" xr:uid="{00000000-0005-0000-0000-00002F000000}"/>
    <cellStyle name="Comma 12 3 2 3 3 5 4" xfId="35541" xr:uid="{00000000-0005-0000-0000-00002F000000}"/>
    <cellStyle name="Comma 12 3 2 3 3 6" xfId="6813" xr:uid="{00000000-0005-0000-0000-00002F000000}"/>
    <cellStyle name="Comma 12 3 2 3 3 6 2" xfId="21933" xr:uid="{00000000-0005-0000-0000-00002F000000}"/>
    <cellStyle name="Comma 12 3 2 3 3 6 2 2" xfId="52173" xr:uid="{00000000-0005-0000-0000-00002F000000}"/>
    <cellStyle name="Comma 12 3 2 3 3 6 3" xfId="37053" xr:uid="{00000000-0005-0000-0000-00002F000000}"/>
    <cellStyle name="Comma 12 3 2 3 3 7" xfId="8325" xr:uid="{00000000-0005-0000-0000-00002F000000}"/>
    <cellStyle name="Comma 12 3 2 3 3 7 2" xfId="23445" xr:uid="{00000000-0005-0000-0000-00002F000000}"/>
    <cellStyle name="Comma 12 3 2 3 3 7 2 2" xfId="53685" xr:uid="{00000000-0005-0000-0000-00002F000000}"/>
    <cellStyle name="Comma 12 3 2 3 3 7 3" xfId="38565" xr:uid="{00000000-0005-0000-0000-00002F000000}"/>
    <cellStyle name="Comma 12 3 2 3 3 8" xfId="9837" xr:uid="{00000000-0005-0000-0000-00002F000000}"/>
    <cellStyle name="Comma 12 3 2 3 3 8 2" xfId="24957" xr:uid="{00000000-0005-0000-0000-00002F000000}"/>
    <cellStyle name="Comma 12 3 2 3 3 8 2 2" xfId="55197" xr:uid="{00000000-0005-0000-0000-00002F000000}"/>
    <cellStyle name="Comma 12 3 2 3 3 8 3" xfId="40077" xr:uid="{00000000-0005-0000-0000-00002F000000}"/>
    <cellStyle name="Comma 12 3 2 3 3 9" xfId="15885" xr:uid="{00000000-0005-0000-0000-00002F000000}"/>
    <cellStyle name="Comma 12 3 2 3 3 9 2" xfId="46125" xr:uid="{00000000-0005-0000-0000-00002F000000}"/>
    <cellStyle name="Comma 12 3 2 3 4" xfId="1017" xr:uid="{00000000-0005-0000-0000-000011000000}"/>
    <cellStyle name="Comma 12 3 2 3 4 2" xfId="2529" xr:uid="{00000000-0005-0000-0000-000011000000}"/>
    <cellStyle name="Comma 12 3 2 3 4 2 2" xfId="11601" xr:uid="{00000000-0005-0000-0000-000011000000}"/>
    <cellStyle name="Comma 12 3 2 3 4 2 2 2" xfId="26721" xr:uid="{00000000-0005-0000-0000-000011000000}"/>
    <cellStyle name="Comma 12 3 2 3 4 2 2 2 2" xfId="56961" xr:uid="{00000000-0005-0000-0000-000011000000}"/>
    <cellStyle name="Comma 12 3 2 3 4 2 2 3" xfId="41841" xr:uid="{00000000-0005-0000-0000-000011000000}"/>
    <cellStyle name="Comma 12 3 2 3 4 2 3" xfId="17649" xr:uid="{00000000-0005-0000-0000-000011000000}"/>
    <cellStyle name="Comma 12 3 2 3 4 2 3 2" xfId="47889" xr:uid="{00000000-0005-0000-0000-000011000000}"/>
    <cellStyle name="Comma 12 3 2 3 4 2 4" xfId="32769" xr:uid="{00000000-0005-0000-0000-000011000000}"/>
    <cellStyle name="Comma 12 3 2 3 4 3" xfId="4041" xr:uid="{00000000-0005-0000-0000-000011000000}"/>
    <cellStyle name="Comma 12 3 2 3 4 3 2" xfId="13113" xr:uid="{00000000-0005-0000-0000-000011000000}"/>
    <cellStyle name="Comma 12 3 2 3 4 3 2 2" xfId="28233" xr:uid="{00000000-0005-0000-0000-000011000000}"/>
    <cellStyle name="Comma 12 3 2 3 4 3 2 2 2" xfId="58473" xr:uid="{00000000-0005-0000-0000-000011000000}"/>
    <cellStyle name="Comma 12 3 2 3 4 3 2 3" xfId="43353" xr:uid="{00000000-0005-0000-0000-000011000000}"/>
    <cellStyle name="Comma 12 3 2 3 4 3 3" xfId="19161" xr:uid="{00000000-0005-0000-0000-000011000000}"/>
    <cellStyle name="Comma 12 3 2 3 4 3 3 2" xfId="49401" xr:uid="{00000000-0005-0000-0000-000011000000}"/>
    <cellStyle name="Comma 12 3 2 3 4 3 4" xfId="34281" xr:uid="{00000000-0005-0000-0000-000011000000}"/>
    <cellStyle name="Comma 12 3 2 3 4 4" xfId="5553" xr:uid="{00000000-0005-0000-0000-000011000000}"/>
    <cellStyle name="Comma 12 3 2 3 4 4 2" xfId="14625" xr:uid="{00000000-0005-0000-0000-000011000000}"/>
    <cellStyle name="Comma 12 3 2 3 4 4 2 2" xfId="29745" xr:uid="{00000000-0005-0000-0000-000011000000}"/>
    <cellStyle name="Comma 12 3 2 3 4 4 2 2 2" xfId="59985" xr:uid="{00000000-0005-0000-0000-000011000000}"/>
    <cellStyle name="Comma 12 3 2 3 4 4 2 3" xfId="44865" xr:uid="{00000000-0005-0000-0000-000011000000}"/>
    <cellStyle name="Comma 12 3 2 3 4 4 3" xfId="20673" xr:uid="{00000000-0005-0000-0000-000011000000}"/>
    <cellStyle name="Comma 12 3 2 3 4 4 3 2" xfId="50913" xr:uid="{00000000-0005-0000-0000-000011000000}"/>
    <cellStyle name="Comma 12 3 2 3 4 4 4" xfId="35793" xr:uid="{00000000-0005-0000-0000-000011000000}"/>
    <cellStyle name="Comma 12 3 2 3 4 5" xfId="7065" xr:uid="{00000000-0005-0000-0000-000011000000}"/>
    <cellStyle name="Comma 12 3 2 3 4 5 2" xfId="22185" xr:uid="{00000000-0005-0000-0000-000011000000}"/>
    <cellStyle name="Comma 12 3 2 3 4 5 2 2" xfId="52425" xr:uid="{00000000-0005-0000-0000-000011000000}"/>
    <cellStyle name="Comma 12 3 2 3 4 5 3" xfId="37305" xr:uid="{00000000-0005-0000-0000-000011000000}"/>
    <cellStyle name="Comma 12 3 2 3 4 6" xfId="8577" xr:uid="{00000000-0005-0000-0000-000011000000}"/>
    <cellStyle name="Comma 12 3 2 3 4 6 2" xfId="23697" xr:uid="{00000000-0005-0000-0000-000011000000}"/>
    <cellStyle name="Comma 12 3 2 3 4 6 2 2" xfId="53937" xr:uid="{00000000-0005-0000-0000-000011000000}"/>
    <cellStyle name="Comma 12 3 2 3 4 6 3" xfId="38817" xr:uid="{00000000-0005-0000-0000-000011000000}"/>
    <cellStyle name="Comma 12 3 2 3 4 7" xfId="10089" xr:uid="{00000000-0005-0000-0000-000011000000}"/>
    <cellStyle name="Comma 12 3 2 3 4 7 2" xfId="25209" xr:uid="{00000000-0005-0000-0000-000011000000}"/>
    <cellStyle name="Comma 12 3 2 3 4 7 2 2" xfId="55449" xr:uid="{00000000-0005-0000-0000-000011000000}"/>
    <cellStyle name="Comma 12 3 2 3 4 7 3" xfId="40329" xr:uid="{00000000-0005-0000-0000-000011000000}"/>
    <cellStyle name="Comma 12 3 2 3 4 8" xfId="16137" xr:uid="{00000000-0005-0000-0000-000011000000}"/>
    <cellStyle name="Comma 12 3 2 3 4 8 2" xfId="46377" xr:uid="{00000000-0005-0000-0000-000011000000}"/>
    <cellStyle name="Comma 12 3 2 3 4 9" xfId="31257" xr:uid="{00000000-0005-0000-0000-000011000000}"/>
    <cellStyle name="Comma 12 3 2 3 5" xfId="1773" xr:uid="{00000000-0005-0000-0000-000011000000}"/>
    <cellStyle name="Comma 12 3 2 3 5 2" xfId="10845" xr:uid="{00000000-0005-0000-0000-000011000000}"/>
    <cellStyle name="Comma 12 3 2 3 5 2 2" xfId="25965" xr:uid="{00000000-0005-0000-0000-000011000000}"/>
    <cellStyle name="Comma 12 3 2 3 5 2 2 2" xfId="56205" xr:uid="{00000000-0005-0000-0000-000011000000}"/>
    <cellStyle name="Comma 12 3 2 3 5 2 3" xfId="41085" xr:uid="{00000000-0005-0000-0000-000011000000}"/>
    <cellStyle name="Comma 12 3 2 3 5 3" xfId="16893" xr:uid="{00000000-0005-0000-0000-000011000000}"/>
    <cellStyle name="Comma 12 3 2 3 5 3 2" xfId="47133" xr:uid="{00000000-0005-0000-0000-000011000000}"/>
    <cellStyle name="Comma 12 3 2 3 5 4" xfId="32013" xr:uid="{00000000-0005-0000-0000-000011000000}"/>
    <cellStyle name="Comma 12 3 2 3 6" xfId="3285" xr:uid="{00000000-0005-0000-0000-000011000000}"/>
    <cellStyle name="Comma 12 3 2 3 6 2" xfId="12357" xr:uid="{00000000-0005-0000-0000-000011000000}"/>
    <cellStyle name="Comma 12 3 2 3 6 2 2" xfId="27477" xr:uid="{00000000-0005-0000-0000-000011000000}"/>
    <cellStyle name="Comma 12 3 2 3 6 2 2 2" xfId="57717" xr:uid="{00000000-0005-0000-0000-000011000000}"/>
    <cellStyle name="Comma 12 3 2 3 6 2 3" xfId="42597" xr:uid="{00000000-0005-0000-0000-000011000000}"/>
    <cellStyle name="Comma 12 3 2 3 6 3" xfId="18405" xr:uid="{00000000-0005-0000-0000-000011000000}"/>
    <cellStyle name="Comma 12 3 2 3 6 3 2" xfId="48645" xr:uid="{00000000-0005-0000-0000-000011000000}"/>
    <cellStyle name="Comma 12 3 2 3 6 4" xfId="33525" xr:uid="{00000000-0005-0000-0000-000011000000}"/>
    <cellStyle name="Comma 12 3 2 3 7" xfId="4797" xr:uid="{00000000-0005-0000-0000-000011000000}"/>
    <cellStyle name="Comma 12 3 2 3 7 2" xfId="13869" xr:uid="{00000000-0005-0000-0000-000011000000}"/>
    <cellStyle name="Comma 12 3 2 3 7 2 2" xfId="28989" xr:uid="{00000000-0005-0000-0000-000011000000}"/>
    <cellStyle name="Comma 12 3 2 3 7 2 2 2" xfId="59229" xr:uid="{00000000-0005-0000-0000-000011000000}"/>
    <cellStyle name="Comma 12 3 2 3 7 2 3" xfId="44109" xr:uid="{00000000-0005-0000-0000-000011000000}"/>
    <cellStyle name="Comma 12 3 2 3 7 3" xfId="19917" xr:uid="{00000000-0005-0000-0000-000011000000}"/>
    <cellStyle name="Comma 12 3 2 3 7 3 2" xfId="50157" xr:uid="{00000000-0005-0000-0000-000011000000}"/>
    <cellStyle name="Comma 12 3 2 3 7 4" xfId="35037" xr:uid="{00000000-0005-0000-0000-000011000000}"/>
    <cellStyle name="Comma 12 3 2 3 8" xfId="6309" xr:uid="{00000000-0005-0000-0000-000011000000}"/>
    <cellStyle name="Comma 12 3 2 3 8 2" xfId="21429" xr:uid="{00000000-0005-0000-0000-000011000000}"/>
    <cellStyle name="Comma 12 3 2 3 8 2 2" xfId="51669" xr:uid="{00000000-0005-0000-0000-000011000000}"/>
    <cellStyle name="Comma 12 3 2 3 8 3" xfId="36549" xr:uid="{00000000-0005-0000-0000-000011000000}"/>
    <cellStyle name="Comma 12 3 2 3 9" xfId="7821" xr:uid="{00000000-0005-0000-0000-000011000000}"/>
    <cellStyle name="Comma 12 3 2 3 9 2" xfId="22941" xr:uid="{00000000-0005-0000-0000-000011000000}"/>
    <cellStyle name="Comma 12 3 2 3 9 2 2" xfId="53181" xr:uid="{00000000-0005-0000-0000-000011000000}"/>
    <cellStyle name="Comma 12 3 2 3 9 3" xfId="38061" xr:uid="{00000000-0005-0000-0000-000011000000}"/>
    <cellStyle name="Comma 12 3 2 4" xfId="345" xr:uid="{00000000-0005-0000-0000-000009000000}"/>
    <cellStyle name="Comma 12 3 2 4 10" xfId="30585" xr:uid="{00000000-0005-0000-0000-000009000000}"/>
    <cellStyle name="Comma 12 3 2 4 2" xfId="1101" xr:uid="{00000000-0005-0000-0000-000009000000}"/>
    <cellStyle name="Comma 12 3 2 4 2 2" xfId="2613" xr:uid="{00000000-0005-0000-0000-000009000000}"/>
    <cellStyle name="Comma 12 3 2 4 2 2 2" xfId="11685" xr:uid="{00000000-0005-0000-0000-000009000000}"/>
    <cellStyle name="Comma 12 3 2 4 2 2 2 2" xfId="26805" xr:uid="{00000000-0005-0000-0000-000009000000}"/>
    <cellStyle name="Comma 12 3 2 4 2 2 2 2 2" xfId="57045" xr:uid="{00000000-0005-0000-0000-000009000000}"/>
    <cellStyle name="Comma 12 3 2 4 2 2 2 3" xfId="41925" xr:uid="{00000000-0005-0000-0000-000009000000}"/>
    <cellStyle name="Comma 12 3 2 4 2 2 3" xfId="17733" xr:uid="{00000000-0005-0000-0000-000009000000}"/>
    <cellStyle name="Comma 12 3 2 4 2 2 3 2" xfId="47973" xr:uid="{00000000-0005-0000-0000-000009000000}"/>
    <cellStyle name="Comma 12 3 2 4 2 2 4" xfId="32853" xr:uid="{00000000-0005-0000-0000-000009000000}"/>
    <cellStyle name="Comma 12 3 2 4 2 3" xfId="4125" xr:uid="{00000000-0005-0000-0000-000009000000}"/>
    <cellStyle name="Comma 12 3 2 4 2 3 2" xfId="13197" xr:uid="{00000000-0005-0000-0000-000009000000}"/>
    <cellStyle name="Comma 12 3 2 4 2 3 2 2" xfId="28317" xr:uid="{00000000-0005-0000-0000-000009000000}"/>
    <cellStyle name="Comma 12 3 2 4 2 3 2 2 2" xfId="58557" xr:uid="{00000000-0005-0000-0000-000009000000}"/>
    <cellStyle name="Comma 12 3 2 4 2 3 2 3" xfId="43437" xr:uid="{00000000-0005-0000-0000-000009000000}"/>
    <cellStyle name="Comma 12 3 2 4 2 3 3" xfId="19245" xr:uid="{00000000-0005-0000-0000-000009000000}"/>
    <cellStyle name="Comma 12 3 2 4 2 3 3 2" xfId="49485" xr:uid="{00000000-0005-0000-0000-000009000000}"/>
    <cellStyle name="Comma 12 3 2 4 2 3 4" xfId="34365" xr:uid="{00000000-0005-0000-0000-000009000000}"/>
    <cellStyle name="Comma 12 3 2 4 2 4" xfId="5637" xr:uid="{00000000-0005-0000-0000-000009000000}"/>
    <cellStyle name="Comma 12 3 2 4 2 4 2" xfId="14709" xr:uid="{00000000-0005-0000-0000-000009000000}"/>
    <cellStyle name="Comma 12 3 2 4 2 4 2 2" xfId="29829" xr:uid="{00000000-0005-0000-0000-000009000000}"/>
    <cellStyle name="Comma 12 3 2 4 2 4 2 2 2" xfId="60069" xr:uid="{00000000-0005-0000-0000-000009000000}"/>
    <cellStyle name="Comma 12 3 2 4 2 4 2 3" xfId="44949" xr:uid="{00000000-0005-0000-0000-000009000000}"/>
    <cellStyle name="Comma 12 3 2 4 2 4 3" xfId="20757" xr:uid="{00000000-0005-0000-0000-000009000000}"/>
    <cellStyle name="Comma 12 3 2 4 2 4 3 2" xfId="50997" xr:uid="{00000000-0005-0000-0000-000009000000}"/>
    <cellStyle name="Comma 12 3 2 4 2 4 4" xfId="35877" xr:uid="{00000000-0005-0000-0000-000009000000}"/>
    <cellStyle name="Comma 12 3 2 4 2 5" xfId="7149" xr:uid="{00000000-0005-0000-0000-000009000000}"/>
    <cellStyle name="Comma 12 3 2 4 2 5 2" xfId="22269" xr:uid="{00000000-0005-0000-0000-000009000000}"/>
    <cellStyle name="Comma 12 3 2 4 2 5 2 2" xfId="52509" xr:uid="{00000000-0005-0000-0000-000009000000}"/>
    <cellStyle name="Comma 12 3 2 4 2 5 3" xfId="37389" xr:uid="{00000000-0005-0000-0000-000009000000}"/>
    <cellStyle name="Comma 12 3 2 4 2 6" xfId="8661" xr:uid="{00000000-0005-0000-0000-000009000000}"/>
    <cellStyle name="Comma 12 3 2 4 2 6 2" xfId="23781" xr:uid="{00000000-0005-0000-0000-000009000000}"/>
    <cellStyle name="Comma 12 3 2 4 2 6 2 2" xfId="54021" xr:uid="{00000000-0005-0000-0000-000009000000}"/>
    <cellStyle name="Comma 12 3 2 4 2 6 3" xfId="38901" xr:uid="{00000000-0005-0000-0000-000009000000}"/>
    <cellStyle name="Comma 12 3 2 4 2 7" xfId="10173" xr:uid="{00000000-0005-0000-0000-000009000000}"/>
    <cellStyle name="Comma 12 3 2 4 2 7 2" xfId="25293" xr:uid="{00000000-0005-0000-0000-000009000000}"/>
    <cellStyle name="Comma 12 3 2 4 2 7 2 2" xfId="55533" xr:uid="{00000000-0005-0000-0000-000009000000}"/>
    <cellStyle name="Comma 12 3 2 4 2 7 3" xfId="40413" xr:uid="{00000000-0005-0000-0000-000009000000}"/>
    <cellStyle name="Comma 12 3 2 4 2 8" xfId="16221" xr:uid="{00000000-0005-0000-0000-000009000000}"/>
    <cellStyle name="Comma 12 3 2 4 2 8 2" xfId="46461" xr:uid="{00000000-0005-0000-0000-000009000000}"/>
    <cellStyle name="Comma 12 3 2 4 2 9" xfId="31341" xr:uid="{00000000-0005-0000-0000-000009000000}"/>
    <cellStyle name="Comma 12 3 2 4 3" xfId="1857" xr:uid="{00000000-0005-0000-0000-000009000000}"/>
    <cellStyle name="Comma 12 3 2 4 3 2" xfId="10929" xr:uid="{00000000-0005-0000-0000-000009000000}"/>
    <cellStyle name="Comma 12 3 2 4 3 2 2" xfId="26049" xr:uid="{00000000-0005-0000-0000-000009000000}"/>
    <cellStyle name="Comma 12 3 2 4 3 2 2 2" xfId="56289" xr:uid="{00000000-0005-0000-0000-000009000000}"/>
    <cellStyle name="Comma 12 3 2 4 3 2 3" xfId="41169" xr:uid="{00000000-0005-0000-0000-000009000000}"/>
    <cellStyle name="Comma 12 3 2 4 3 3" xfId="16977" xr:uid="{00000000-0005-0000-0000-000009000000}"/>
    <cellStyle name="Comma 12 3 2 4 3 3 2" xfId="47217" xr:uid="{00000000-0005-0000-0000-000009000000}"/>
    <cellStyle name="Comma 12 3 2 4 3 4" xfId="32097" xr:uid="{00000000-0005-0000-0000-000009000000}"/>
    <cellStyle name="Comma 12 3 2 4 4" xfId="3369" xr:uid="{00000000-0005-0000-0000-000009000000}"/>
    <cellStyle name="Comma 12 3 2 4 4 2" xfId="12441" xr:uid="{00000000-0005-0000-0000-000009000000}"/>
    <cellStyle name="Comma 12 3 2 4 4 2 2" xfId="27561" xr:uid="{00000000-0005-0000-0000-000009000000}"/>
    <cellStyle name="Comma 12 3 2 4 4 2 2 2" xfId="57801" xr:uid="{00000000-0005-0000-0000-000009000000}"/>
    <cellStyle name="Comma 12 3 2 4 4 2 3" xfId="42681" xr:uid="{00000000-0005-0000-0000-000009000000}"/>
    <cellStyle name="Comma 12 3 2 4 4 3" xfId="18489" xr:uid="{00000000-0005-0000-0000-000009000000}"/>
    <cellStyle name="Comma 12 3 2 4 4 3 2" xfId="48729" xr:uid="{00000000-0005-0000-0000-000009000000}"/>
    <cellStyle name="Comma 12 3 2 4 4 4" xfId="33609" xr:uid="{00000000-0005-0000-0000-000009000000}"/>
    <cellStyle name="Comma 12 3 2 4 5" xfId="4881" xr:uid="{00000000-0005-0000-0000-000009000000}"/>
    <cellStyle name="Comma 12 3 2 4 5 2" xfId="13953" xr:uid="{00000000-0005-0000-0000-000009000000}"/>
    <cellStyle name="Comma 12 3 2 4 5 2 2" xfId="29073" xr:uid="{00000000-0005-0000-0000-000009000000}"/>
    <cellStyle name="Comma 12 3 2 4 5 2 2 2" xfId="59313" xr:uid="{00000000-0005-0000-0000-000009000000}"/>
    <cellStyle name="Comma 12 3 2 4 5 2 3" xfId="44193" xr:uid="{00000000-0005-0000-0000-000009000000}"/>
    <cellStyle name="Comma 12 3 2 4 5 3" xfId="20001" xr:uid="{00000000-0005-0000-0000-000009000000}"/>
    <cellStyle name="Comma 12 3 2 4 5 3 2" xfId="50241" xr:uid="{00000000-0005-0000-0000-000009000000}"/>
    <cellStyle name="Comma 12 3 2 4 5 4" xfId="35121" xr:uid="{00000000-0005-0000-0000-000009000000}"/>
    <cellStyle name="Comma 12 3 2 4 6" xfId="6393" xr:uid="{00000000-0005-0000-0000-000009000000}"/>
    <cellStyle name="Comma 12 3 2 4 6 2" xfId="21513" xr:uid="{00000000-0005-0000-0000-000009000000}"/>
    <cellStyle name="Comma 12 3 2 4 6 2 2" xfId="51753" xr:uid="{00000000-0005-0000-0000-000009000000}"/>
    <cellStyle name="Comma 12 3 2 4 6 3" xfId="36633" xr:uid="{00000000-0005-0000-0000-000009000000}"/>
    <cellStyle name="Comma 12 3 2 4 7" xfId="7905" xr:uid="{00000000-0005-0000-0000-000009000000}"/>
    <cellStyle name="Comma 12 3 2 4 7 2" xfId="23025" xr:uid="{00000000-0005-0000-0000-000009000000}"/>
    <cellStyle name="Comma 12 3 2 4 7 2 2" xfId="53265" xr:uid="{00000000-0005-0000-0000-000009000000}"/>
    <cellStyle name="Comma 12 3 2 4 7 3" xfId="38145" xr:uid="{00000000-0005-0000-0000-000009000000}"/>
    <cellStyle name="Comma 12 3 2 4 8" xfId="9417" xr:uid="{00000000-0005-0000-0000-000009000000}"/>
    <cellStyle name="Comma 12 3 2 4 8 2" xfId="24537" xr:uid="{00000000-0005-0000-0000-000009000000}"/>
    <cellStyle name="Comma 12 3 2 4 8 2 2" xfId="54777" xr:uid="{00000000-0005-0000-0000-000009000000}"/>
    <cellStyle name="Comma 12 3 2 4 8 3" xfId="39657" xr:uid="{00000000-0005-0000-0000-000009000000}"/>
    <cellStyle name="Comma 12 3 2 4 9" xfId="15465" xr:uid="{00000000-0005-0000-0000-000009000000}"/>
    <cellStyle name="Comma 12 3 2 4 9 2" xfId="45705" xr:uid="{00000000-0005-0000-0000-000009000000}"/>
    <cellStyle name="Comma 12 3 2 5" xfId="597" xr:uid="{00000000-0005-0000-0000-00002D000000}"/>
    <cellStyle name="Comma 12 3 2 5 10" xfId="30837" xr:uid="{00000000-0005-0000-0000-00002D000000}"/>
    <cellStyle name="Comma 12 3 2 5 2" xfId="1353" xr:uid="{00000000-0005-0000-0000-00002D000000}"/>
    <cellStyle name="Comma 12 3 2 5 2 2" xfId="2865" xr:uid="{00000000-0005-0000-0000-00002D000000}"/>
    <cellStyle name="Comma 12 3 2 5 2 2 2" xfId="11937" xr:uid="{00000000-0005-0000-0000-00002D000000}"/>
    <cellStyle name="Comma 12 3 2 5 2 2 2 2" xfId="27057" xr:uid="{00000000-0005-0000-0000-00002D000000}"/>
    <cellStyle name="Comma 12 3 2 5 2 2 2 2 2" xfId="57297" xr:uid="{00000000-0005-0000-0000-00002D000000}"/>
    <cellStyle name="Comma 12 3 2 5 2 2 2 3" xfId="42177" xr:uid="{00000000-0005-0000-0000-00002D000000}"/>
    <cellStyle name="Comma 12 3 2 5 2 2 3" xfId="17985" xr:uid="{00000000-0005-0000-0000-00002D000000}"/>
    <cellStyle name="Comma 12 3 2 5 2 2 3 2" xfId="48225" xr:uid="{00000000-0005-0000-0000-00002D000000}"/>
    <cellStyle name="Comma 12 3 2 5 2 2 4" xfId="33105" xr:uid="{00000000-0005-0000-0000-00002D000000}"/>
    <cellStyle name="Comma 12 3 2 5 2 3" xfId="4377" xr:uid="{00000000-0005-0000-0000-00002D000000}"/>
    <cellStyle name="Comma 12 3 2 5 2 3 2" xfId="13449" xr:uid="{00000000-0005-0000-0000-00002D000000}"/>
    <cellStyle name="Comma 12 3 2 5 2 3 2 2" xfId="28569" xr:uid="{00000000-0005-0000-0000-00002D000000}"/>
    <cellStyle name="Comma 12 3 2 5 2 3 2 2 2" xfId="58809" xr:uid="{00000000-0005-0000-0000-00002D000000}"/>
    <cellStyle name="Comma 12 3 2 5 2 3 2 3" xfId="43689" xr:uid="{00000000-0005-0000-0000-00002D000000}"/>
    <cellStyle name="Comma 12 3 2 5 2 3 3" xfId="19497" xr:uid="{00000000-0005-0000-0000-00002D000000}"/>
    <cellStyle name="Comma 12 3 2 5 2 3 3 2" xfId="49737" xr:uid="{00000000-0005-0000-0000-00002D000000}"/>
    <cellStyle name="Comma 12 3 2 5 2 3 4" xfId="34617" xr:uid="{00000000-0005-0000-0000-00002D000000}"/>
    <cellStyle name="Comma 12 3 2 5 2 4" xfId="5889" xr:uid="{00000000-0005-0000-0000-00002D000000}"/>
    <cellStyle name="Comma 12 3 2 5 2 4 2" xfId="14961" xr:uid="{00000000-0005-0000-0000-00002D000000}"/>
    <cellStyle name="Comma 12 3 2 5 2 4 2 2" xfId="30081" xr:uid="{00000000-0005-0000-0000-00002D000000}"/>
    <cellStyle name="Comma 12 3 2 5 2 4 2 2 2" xfId="60321" xr:uid="{00000000-0005-0000-0000-00002D000000}"/>
    <cellStyle name="Comma 12 3 2 5 2 4 2 3" xfId="45201" xr:uid="{00000000-0005-0000-0000-00002D000000}"/>
    <cellStyle name="Comma 12 3 2 5 2 4 3" xfId="21009" xr:uid="{00000000-0005-0000-0000-00002D000000}"/>
    <cellStyle name="Comma 12 3 2 5 2 4 3 2" xfId="51249" xr:uid="{00000000-0005-0000-0000-00002D000000}"/>
    <cellStyle name="Comma 12 3 2 5 2 4 4" xfId="36129" xr:uid="{00000000-0005-0000-0000-00002D000000}"/>
    <cellStyle name="Comma 12 3 2 5 2 5" xfId="7401" xr:uid="{00000000-0005-0000-0000-00002D000000}"/>
    <cellStyle name="Comma 12 3 2 5 2 5 2" xfId="22521" xr:uid="{00000000-0005-0000-0000-00002D000000}"/>
    <cellStyle name="Comma 12 3 2 5 2 5 2 2" xfId="52761" xr:uid="{00000000-0005-0000-0000-00002D000000}"/>
    <cellStyle name="Comma 12 3 2 5 2 5 3" xfId="37641" xr:uid="{00000000-0005-0000-0000-00002D000000}"/>
    <cellStyle name="Comma 12 3 2 5 2 6" xfId="8913" xr:uid="{00000000-0005-0000-0000-00002D000000}"/>
    <cellStyle name="Comma 12 3 2 5 2 6 2" xfId="24033" xr:uid="{00000000-0005-0000-0000-00002D000000}"/>
    <cellStyle name="Comma 12 3 2 5 2 6 2 2" xfId="54273" xr:uid="{00000000-0005-0000-0000-00002D000000}"/>
    <cellStyle name="Comma 12 3 2 5 2 6 3" xfId="39153" xr:uid="{00000000-0005-0000-0000-00002D000000}"/>
    <cellStyle name="Comma 12 3 2 5 2 7" xfId="10425" xr:uid="{00000000-0005-0000-0000-00002D000000}"/>
    <cellStyle name="Comma 12 3 2 5 2 7 2" xfId="25545" xr:uid="{00000000-0005-0000-0000-00002D000000}"/>
    <cellStyle name="Comma 12 3 2 5 2 7 2 2" xfId="55785" xr:uid="{00000000-0005-0000-0000-00002D000000}"/>
    <cellStyle name="Comma 12 3 2 5 2 7 3" xfId="40665" xr:uid="{00000000-0005-0000-0000-00002D000000}"/>
    <cellStyle name="Comma 12 3 2 5 2 8" xfId="16473" xr:uid="{00000000-0005-0000-0000-00002D000000}"/>
    <cellStyle name="Comma 12 3 2 5 2 8 2" xfId="46713" xr:uid="{00000000-0005-0000-0000-00002D000000}"/>
    <cellStyle name="Comma 12 3 2 5 2 9" xfId="31593" xr:uid="{00000000-0005-0000-0000-00002D000000}"/>
    <cellStyle name="Comma 12 3 2 5 3" xfId="2109" xr:uid="{00000000-0005-0000-0000-00002D000000}"/>
    <cellStyle name="Comma 12 3 2 5 3 2" xfId="11181" xr:uid="{00000000-0005-0000-0000-00002D000000}"/>
    <cellStyle name="Comma 12 3 2 5 3 2 2" xfId="26301" xr:uid="{00000000-0005-0000-0000-00002D000000}"/>
    <cellStyle name="Comma 12 3 2 5 3 2 2 2" xfId="56541" xr:uid="{00000000-0005-0000-0000-00002D000000}"/>
    <cellStyle name="Comma 12 3 2 5 3 2 3" xfId="41421" xr:uid="{00000000-0005-0000-0000-00002D000000}"/>
    <cellStyle name="Comma 12 3 2 5 3 3" xfId="17229" xr:uid="{00000000-0005-0000-0000-00002D000000}"/>
    <cellStyle name="Comma 12 3 2 5 3 3 2" xfId="47469" xr:uid="{00000000-0005-0000-0000-00002D000000}"/>
    <cellStyle name="Comma 12 3 2 5 3 4" xfId="32349" xr:uid="{00000000-0005-0000-0000-00002D000000}"/>
    <cellStyle name="Comma 12 3 2 5 4" xfId="3621" xr:uid="{00000000-0005-0000-0000-00002D000000}"/>
    <cellStyle name="Comma 12 3 2 5 4 2" xfId="12693" xr:uid="{00000000-0005-0000-0000-00002D000000}"/>
    <cellStyle name="Comma 12 3 2 5 4 2 2" xfId="27813" xr:uid="{00000000-0005-0000-0000-00002D000000}"/>
    <cellStyle name="Comma 12 3 2 5 4 2 2 2" xfId="58053" xr:uid="{00000000-0005-0000-0000-00002D000000}"/>
    <cellStyle name="Comma 12 3 2 5 4 2 3" xfId="42933" xr:uid="{00000000-0005-0000-0000-00002D000000}"/>
    <cellStyle name="Comma 12 3 2 5 4 3" xfId="18741" xr:uid="{00000000-0005-0000-0000-00002D000000}"/>
    <cellStyle name="Comma 12 3 2 5 4 3 2" xfId="48981" xr:uid="{00000000-0005-0000-0000-00002D000000}"/>
    <cellStyle name="Comma 12 3 2 5 4 4" xfId="33861" xr:uid="{00000000-0005-0000-0000-00002D000000}"/>
    <cellStyle name="Comma 12 3 2 5 5" xfId="5133" xr:uid="{00000000-0005-0000-0000-00002D000000}"/>
    <cellStyle name="Comma 12 3 2 5 5 2" xfId="14205" xr:uid="{00000000-0005-0000-0000-00002D000000}"/>
    <cellStyle name="Comma 12 3 2 5 5 2 2" xfId="29325" xr:uid="{00000000-0005-0000-0000-00002D000000}"/>
    <cellStyle name="Comma 12 3 2 5 5 2 2 2" xfId="59565" xr:uid="{00000000-0005-0000-0000-00002D000000}"/>
    <cellStyle name="Comma 12 3 2 5 5 2 3" xfId="44445" xr:uid="{00000000-0005-0000-0000-00002D000000}"/>
    <cellStyle name="Comma 12 3 2 5 5 3" xfId="20253" xr:uid="{00000000-0005-0000-0000-00002D000000}"/>
    <cellStyle name="Comma 12 3 2 5 5 3 2" xfId="50493" xr:uid="{00000000-0005-0000-0000-00002D000000}"/>
    <cellStyle name="Comma 12 3 2 5 5 4" xfId="35373" xr:uid="{00000000-0005-0000-0000-00002D000000}"/>
    <cellStyle name="Comma 12 3 2 5 6" xfId="6645" xr:uid="{00000000-0005-0000-0000-00002D000000}"/>
    <cellStyle name="Comma 12 3 2 5 6 2" xfId="21765" xr:uid="{00000000-0005-0000-0000-00002D000000}"/>
    <cellStyle name="Comma 12 3 2 5 6 2 2" xfId="52005" xr:uid="{00000000-0005-0000-0000-00002D000000}"/>
    <cellStyle name="Comma 12 3 2 5 6 3" xfId="36885" xr:uid="{00000000-0005-0000-0000-00002D000000}"/>
    <cellStyle name="Comma 12 3 2 5 7" xfId="8157" xr:uid="{00000000-0005-0000-0000-00002D000000}"/>
    <cellStyle name="Comma 12 3 2 5 7 2" xfId="23277" xr:uid="{00000000-0005-0000-0000-00002D000000}"/>
    <cellStyle name="Comma 12 3 2 5 7 2 2" xfId="53517" xr:uid="{00000000-0005-0000-0000-00002D000000}"/>
    <cellStyle name="Comma 12 3 2 5 7 3" xfId="38397" xr:uid="{00000000-0005-0000-0000-00002D000000}"/>
    <cellStyle name="Comma 12 3 2 5 8" xfId="9669" xr:uid="{00000000-0005-0000-0000-00002D000000}"/>
    <cellStyle name="Comma 12 3 2 5 8 2" xfId="24789" xr:uid="{00000000-0005-0000-0000-00002D000000}"/>
    <cellStyle name="Comma 12 3 2 5 8 2 2" xfId="55029" xr:uid="{00000000-0005-0000-0000-00002D000000}"/>
    <cellStyle name="Comma 12 3 2 5 8 3" xfId="39909" xr:uid="{00000000-0005-0000-0000-00002D000000}"/>
    <cellStyle name="Comma 12 3 2 5 9" xfId="15717" xr:uid="{00000000-0005-0000-0000-00002D000000}"/>
    <cellStyle name="Comma 12 3 2 5 9 2" xfId="45957" xr:uid="{00000000-0005-0000-0000-00002D000000}"/>
    <cellStyle name="Comma 12 3 2 6" xfId="849" xr:uid="{00000000-0005-0000-0000-000009000000}"/>
    <cellStyle name="Comma 12 3 2 6 2" xfId="2361" xr:uid="{00000000-0005-0000-0000-000009000000}"/>
    <cellStyle name="Comma 12 3 2 6 2 2" xfId="11433" xr:uid="{00000000-0005-0000-0000-000009000000}"/>
    <cellStyle name="Comma 12 3 2 6 2 2 2" xfId="26553" xr:uid="{00000000-0005-0000-0000-000009000000}"/>
    <cellStyle name="Comma 12 3 2 6 2 2 2 2" xfId="56793" xr:uid="{00000000-0005-0000-0000-000009000000}"/>
    <cellStyle name="Comma 12 3 2 6 2 2 3" xfId="41673" xr:uid="{00000000-0005-0000-0000-000009000000}"/>
    <cellStyle name="Comma 12 3 2 6 2 3" xfId="17481" xr:uid="{00000000-0005-0000-0000-000009000000}"/>
    <cellStyle name="Comma 12 3 2 6 2 3 2" xfId="47721" xr:uid="{00000000-0005-0000-0000-000009000000}"/>
    <cellStyle name="Comma 12 3 2 6 2 4" xfId="32601" xr:uid="{00000000-0005-0000-0000-000009000000}"/>
    <cellStyle name="Comma 12 3 2 6 3" xfId="3873" xr:uid="{00000000-0005-0000-0000-000009000000}"/>
    <cellStyle name="Comma 12 3 2 6 3 2" xfId="12945" xr:uid="{00000000-0005-0000-0000-000009000000}"/>
    <cellStyle name="Comma 12 3 2 6 3 2 2" xfId="28065" xr:uid="{00000000-0005-0000-0000-000009000000}"/>
    <cellStyle name="Comma 12 3 2 6 3 2 2 2" xfId="58305" xr:uid="{00000000-0005-0000-0000-000009000000}"/>
    <cellStyle name="Comma 12 3 2 6 3 2 3" xfId="43185" xr:uid="{00000000-0005-0000-0000-000009000000}"/>
    <cellStyle name="Comma 12 3 2 6 3 3" xfId="18993" xr:uid="{00000000-0005-0000-0000-000009000000}"/>
    <cellStyle name="Comma 12 3 2 6 3 3 2" xfId="49233" xr:uid="{00000000-0005-0000-0000-000009000000}"/>
    <cellStyle name="Comma 12 3 2 6 3 4" xfId="34113" xr:uid="{00000000-0005-0000-0000-000009000000}"/>
    <cellStyle name="Comma 12 3 2 6 4" xfId="5385" xr:uid="{00000000-0005-0000-0000-000009000000}"/>
    <cellStyle name="Comma 12 3 2 6 4 2" xfId="14457" xr:uid="{00000000-0005-0000-0000-000009000000}"/>
    <cellStyle name="Comma 12 3 2 6 4 2 2" xfId="29577" xr:uid="{00000000-0005-0000-0000-000009000000}"/>
    <cellStyle name="Comma 12 3 2 6 4 2 2 2" xfId="59817" xr:uid="{00000000-0005-0000-0000-000009000000}"/>
    <cellStyle name="Comma 12 3 2 6 4 2 3" xfId="44697" xr:uid="{00000000-0005-0000-0000-000009000000}"/>
    <cellStyle name="Comma 12 3 2 6 4 3" xfId="20505" xr:uid="{00000000-0005-0000-0000-000009000000}"/>
    <cellStyle name="Comma 12 3 2 6 4 3 2" xfId="50745" xr:uid="{00000000-0005-0000-0000-000009000000}"/>
    <cellStyle name="Comma 12 3 2 6 4 4" xfId="35625" xr:uid="{00000000-0005-0000-0000-000009000000}"/>
    <cellStyle name="Comma 12 3 2 6 5" xfId="6897" xr:uid="{00000000-0005-0000-0000-000009000000}"/>
    <cellStyle name="Comma 12 3 2 6 5 2" xfId="22017" xr:uid="{00000000-0005-0000-0000-000009000000}"/>
    <cellStyle name="Comma 12 3 2 6 5 2 2" xfId="52257" xr:uid="{00000000-0005-0000-0000-000009000000}"/>
    <cellStyle name="Comma 12 3 2 6 5 3" xfId="37137" xr:uid="{00000000-0005-0000-0000-000009000000}"/>
    <cellStyle name="Comma 12 3 2 6 6" xfId="8409" xr:uid="{00000000-0005-0000-0000-000009000000}"/>
    <cellStyle name="Comma 12 3 2 6 6 2" xfId="23529" xr:uid="{00000000-0005-0000-0000-000009000000}"/>
    <cellStyle name="Comma 12 3 2 6 6 2 2" xfId="53769" xr:uid="{00000000-0005-0000-0000-000009000000}"/>
    <cellStyle name="Comma 12 3 2 6 6 3" xfId="38649" xr:uid="{00000000-0005-0000-0000-000009000000}"/>
    <cellStyle name="Comma 12 3 2 6 7" xfId="9921" xr:uid="{00000000-0005-0000-0000-000009000000}"/>
    <cellStyle name="Comma 12 3 2 6 7 2" xfId="25041" xr:uid="{00000000-0005-0000-0000-000009000000}"/>
    <cellStyle name="Comma 12 3 2 6 7 2 2" xfId="55281" xr:uid="{00000000-0005-0000-0000-000009000000}"/>
    <cellStyle name="Comma 12 3 2 6 7 3" xfId="40161" xr:uid="{00000000-0005-0000-0000-000009000000}"/>
    <cellStyle name="Comma 12 3 2 6 8" xfId="15969" xr:uid="{00000000-0005-0000-0000-000009000000}"/>
    <cellStyle name="Comma 12 3 2 6 8 2" xfId="46209" xr:uid="{00000000-0005-0000-0000-000009000000}"/>
    <cellStyle name="Comma 12 3 2 6 9" xfId="31089" xr:uid="{00000000-0005-0000-0000-000009000000}"/>
    <cellStyle name="Comma 12 3 2 7" xfId="1605" xr:uid="{00000000-0005-0000-0000-000009000000}"/>
    <cellStyle name="Comma 12 3 2 7 2" xfId="10677" xr:uid="{00000000-0005-0000-0000-000009000000}"/>
    <cellStyle name="Comma 12 3 2 7 2 2" xfId="25797" xr:uid="{00000000-0005-0000-0000-000009000000}"/>
    <cellStyle name="Comma 12 3 2 7 2 2 2" xfId="56037" xr:uid="{00000000-0005-0000-0000-000009000000}"/>
    <cellStyle name="Comma 12 3 2 7 2 3" xfId="40917" xr:uid="{00000000-0005-0000-0000-000009000000}"/>
    <cellStyle name="Comma 12 3 2 7 3" xfId="16725" xr:uid="{00000000-0005-0000-0000-000009000000}"/>
    <cellStyle name="Comma 12 3 2 7 3 2" xfId="46965" xr:uid="{00000000-0005-0000-0000-000009000000}"/>
    <cellStyle name="Comma 12 3 2 7 4" xfId="31845" xr:uid="{00000000-0005-0000-0000-000009000000}"/>
    <cellStyle name="Comma 12 3 2 8" xfId="3117" xr:uid="{00000000-0005-0000-0000-000009000000}"/>
    <cellStyle name="Comma 12 3 2 8 2" xfId="12189" xr:uid="{00000000-0005-0000-0000-000009000000}"/>
    <cellStyle name="Comma 12 3 2 8 2 2" xfId="27309" xr:uid="{00000000-0005-0000-0000-000009000000}"/>
    <cellStyle name="Comma 12 3 2 8 2 2 2" xfId="57549" xr:uid="{00000000-0005-0000-0000-000009000000}"/>
    <cellStyle name="Comma 12 3 2 8 2 3" xfId="42429" xr:uid="{00000000-0005-0000-0000-000009000000}"/>
    <cellStyle name="Comma 12 3 2 8 3" xfId="18237" xr:uid="{00000000-0005-0000-0000-000009000000}"/>
    <cellStyle name="Comma 12 3 2 8 3 2" xfId="48477" xr:uid="{00000000-0005-0000-0000-000009000000}"/>
    <cellStyle name="Comma 12 3 2 8 4" xfId="33357" xr:uid="{00000000-0005-0000-0000-000009000000}"/>
    <cellStyle name="Comma 12 3 2 9" xfId="4629" xr:uid="{00000000-0005-0000-0000-000009000000}"/>
    <cellStyle name="Comma 12 3 2 9 2" xfId="13701" xr:uid="{00000000-0005-0000-0000-000009000000}"/>
    <cellStyle name="Comma 12 3 2 9 2 2" xfId="28821" xr:uid="{00000000-0005-0000-0000-000009000000}"/>
    <cellStyle name="Comma 12 3 2 9 2 2 2" xfId="59061" xr:uid="{00000000-0005-0000-0000-000009000000}"/>
    <cellStyle name="Comma 12 3 2 9 2 3" xfId="43941" xr:uid="{00000000-0005-0000-0000-000009000000}"/>
    <cellStyle name="Comma 12 3 2 9 3" xfId="19749" xr:uid="{00000000-0005-0000-0000-000009000000}"/>
    <cellStyle name="Comma 12 3 2 9 3 2" xfId="49989" xr:uid="{00000000-0005-0000-0000-000009000000}"/>
    <cellStyle name="Comma 12 3 2 9 4" xfId="34869" xr:uid="{00000000-0005-0000-0000-000009000000}"/>
    <cellStyle name="Comma 12 3 3" xfId="135" xr:uid="{00000000-0005-0000-0000-000010000000}"/>
    <cellStyle name="Comma 12 3 3 10" xfId="9207" xr:uid="{00000000-0005-0000-0000-000010000000}"/>
    <cellStyle name="Comma 12 3 3 10 2" xfId="24327" xr:uid="{00000000-0005-0000-0000-000010000000}"/>
    <cellStyle name="Comma 12 3 3 10 2 2" xfId="54567" xr:uid="{00000000-0005-0000-0000-000010000000}"/>
    <cellStyle name="Comma 12 3 3 10 3" xfId="39447" xr:uid="{00000000-0005-0000-0000-000010000000}"/>
    <cellStyle name="Comma 12 3 3 11" xfId="15255" xr:uid="{00000000-0005-0000-0000-000010000000}"/>
    <cellStyle name="Comma 12 3 3 11 2" xfId="45495" xr:uid="{00000000-0005-0000-0000-000010000000}"/>
    <cellStyle name="Comma 12 3 3 12" xfId="30375" xr:uid="{00000000-0005-0000-0000-000010000000}"/>
    <cellStyle name="Comma 12 3 3 2" xfId="387" xr:uid="{00000000-0005-0000-0000-000010000000}"/>
    <cellStyle name="Comma 12 3 3 2 10" xfId="30627" xr:uid="{00000000-0005-0000-0000-000010000000}"/>
    <cellStyle name="Comma 12 3 3 2 2" xfId="1143" xr:uid="{00000000-0005-0000-0000-000010000000}"/>
    <cellStyle name="Comma 12 3 3 2 2 2" xfId="2655" xr:uid="{00000000-0005-0000-0000-000010000000}"/>
    <cellStyle name="Comma 12 3 3 2 2 2 2" xfId="11727" xr:uid="{00000000-0005-0000-0000-000010000000}"/>
    <cellStyle name="Comma 12 3 3 2 2 2 2 2" xfId="26847" xr:uid="{00000000-0005-0000-0000-000010000000}"/>
    <cellStyle name="Comma 12 3 3 2 2 2 2 2 2" xfId="57087" xr:uid="{00000000-0005-0000-0000-000010000000}"/>
    <cellStyle name="Comma 12 3 3 2 2 2 2 3" xfId="41967" xr:uid="{00000000-0005-0000-0000-000010000000}"/>
    <cellStyle name="Comma 12 3 3 2 2 2 3" xfId="17775" xr:uid="{00000000-0005-0000-0000-000010000000}"/>
    <cellStyle name="Comma 12 3 3 2 2 2 3 2" xfId="48015" xr:uid="{00000000-0005-0000-0000-000010000000}"/>
    <cellStyle name="Comma 12 3 3 2 2 2 4" xfId="32895" xr:uid="{00000000-0005-0000-0000-000010000000}"/>
    <cellStyle name="Comma 12 3 3 2 2 3" xfId="4167" xr:uid="{00000000-0005-0000-0000-000010000000}"/>
    <cellStyle name="Comma 12 3 3 2 2 3 2" xfId="13239" xr:uid="{00000000-0005-0000-0000-000010000000}"/>
    <cellStyle name="Comma 12 3 3 2 2 3 2 2" xfId="28359" xr:uid="{00000000-0005-0000-0000-000010000000}"/>
    <cellStyle name="Comma 12 3 3 2 2 3 2 2 2" xfId="58599" xr:uid="{00000000-0005-0000-0000-000010000000}"/>
    <cellStyle name="Comma 12 3 3 2 2 3 2 3" xfId="43479" xr:uid="{00000000-0005-0000-0000-000010000000}"/>
    <cellStyle name="Comma 12 3 3 2 2 3 3" xfId="19287" xr:uid="{00000000-0005-0000-0000-000010000000}"/>
    <cellStyle name="Comma 12 3 3 2 2 3 3 2" xfId="49527" xr:uid="{00000000-0005-0000-0000-000010000000}"/>
    <cellStyle name="Comma 12 3 3 2 2 3 4" xfId="34407" xr:uid="{00000000-0005-0000-0000-000010000000}"/>
    <cellStyle name="Comma 12 3 3 2 2 4" xfId="5679" xr:uid="{00000000-0005-0000-0000-000010000000}"/>
    <cellStyle name="Comma 12 3 3 2 2 4 2" xfId="14751" xr:uid="{00000000-0005-0000-0000-000010000000}"/>
    <cellStyle name="Comma 12 3 3 2 2 4 2 2" xfId="29871" xr:uid="{00000000-0005-0000-0000-000010000000}"/>
    <cellStyle name="Comma 12 3 3 2 2 4 2 2 2" xfId="60111" xr:uid="{00000000-0005-0000-0000-000010000000}"/>
    <cellStyle name="Comma 12 3 3 2 2 4 2 3" xfId="44991" xr:uid="{00000000-0005-0000-0000-000010000000}"/>
    <cellStyle name="Comma 12 3 3 2 2 4 3" xfId="20799" xr:uid="{00000000-0005-0000-0000-000010000000}"/>
    <cellStyle name="Comma 12 3 3 2 2 4 3 2" xfId="51039" xr:uid="{00000000-0005-0000-0000-000010000000}"/>
    <cellStyle name="Comma 12 3 3 2 2 4 4" xfId="35919" xr:uid="{00000000-0005-0000-0000-000010000000}"/>
    <cellStyle name="Comma 12 3 3 2 2 5" xfId="7191" xr:uid="{00000000-0005-0000-0000-000010000000}"/>
    <cellStyle name="Comma 12 3 3 2 2 5 2" xfId="22311" xr:uid="{00000000-0005-0000-0000-000010000000}"/>
    <cellStyle name="Comma 12 3 3 2 2 5 2 2" xfId="52551" xr:uid="{00000000-0005-0000-0000-000010000000}"/>
    <cellStyle name="Comma 12 3 3 2 2 5 3" xfId="37431" xr:uid="{00000000-0005-0000-0000-000010000000}"/>
    <cellStyle name="Comma 12 3 3 2 2 6" xfId="8703" xr:uid="{00000000-0005-0000-0000-000010000000}"/>
    <cellStyle name="Comma 12 3 3 2 2 6 2" xfId="23823" xr:uid="{00000000-0005-0000-0000-000010000000}"/>
    <cellStyle name="Comma 12 3 3 2 2 6 2 2" xfId="54063" xr:uid="{00000000-0005-0000-0000-000010000000}"/>
    <cellStyle name="Comma 12 3 3 2 2 6 3" xfId="38943" xr:uid="{00000000-0005-0000-0000-000010000000}"/>
    <cellStyle name="Comma 12 3 3 2 2 7" xfId="10215" xr:uid="{00000000-0005-0000-0000-000010000000}"/>
    <cellStyle name="Comma 12 3 3 2 2 7 2" xfId="25335" xr:uid="{00000000-0005-0000-0000-000010000000}"/>
    <cellStyle name="Comma 12 3 3 2 2 7 2 2" xfId="55575" xr:uid="{00000000-0005-0000-0000-000010000000}"/>
    <cellStyle name="Comma 12 3 3 2 2 7 3" xfId="40455" xr:uid="{00000000-0005-0000-0000-000010000000}"/>
    <cellStyle name="Comma 12 3 3 2 2 8" xfId="16263" xr:uid="{00000000-0005-0000-0000-000010000000}"/>
    <cellStyle name="Comma 12 3 3 2 2 8 2" xfId="46503" xr:uid="{00000000-0005-0000-0000-000010000000}"/>
    <cellStyle name="Comma 12 3 3 2 2 9" xfId="31383" xr:uid="{00000000-0005-0000-0000-000010000000}"/>
    <cellStyle name="Comma 12 3 3 2 3" xfId="1899" xr:uid="{00000000-0005-0000-0000-000010000000}"/>
    <cellStyle name="Comma 12 3 3 2 3 2" xfId="10971" xr:uid="{00000000-0005-0000-0000-000010000000}"/>
    <cellStyle name="Comma 12 3 3 2 3 2 2" xfId="26091" xr:uid="{00000000-0005-0000-0000-000010000000}"/>
    <cellStyle name="Comma 12 3 3 2 3 2 2 2" xfId="56331" xr:uid="{00000000-0005-0000-0000-000010000000}"/>
    <cellStyle name="Comma 12 3 3 2 3 2 3" xfId="41211" xr:uid="{00000000-0005-0000-0000-000010000000}"/>
    <cellStyle name="Comma 12 3 3 2 3 3" xfId="17019" xr:uid="{00000000-0005-0000-0000-000010000000}"/>
    <cellStyle name="Comma 12 3 3 2 3 3 2" xfId="47259" xr:uid="{00000000-0005-0000-0000-000010000000}"/>
    <cellStyle name="Comma 12 3 3 2 3 4" xfId="32139" xr:uid="{00000000-0005-0000-0000-000010000000}"/>
    <cellStyle name="Comma 12 3 3 2 4" xfId="3411" xr:uid="{00000000-0005-0000-0000-000010000000}"/>
    <cellStyle name="Comma 12 3 3 2 4 2" xfId="12483" xr:uid="{00000000-0005-0000-0000-000010000000}"/>
    <cellStyle name="Comma 12 3 3 2 4 2 2" xfId="27603" xr:uid="{00000000-0005-0000-0000-000010000000}"/>
    <cellStyle name="Comma 12 3 3 2 4 2 2 2" xfId="57843" xr:uid="{00000000-0005-0000-0000-000010000000}"/>
    <cellStyle name="Comma 12 3 3 2 4 2 3" xfId="42723" xr:uid="{00000000-0005-0000-0000-000010000000}"/>
    <cellStyle name="Comma 12 3 3 2 4 3" xfId="18531" xr:uid="{00000000-0005-0000-0000-000010000000}"/>
    <cellStyle name="Comma 12 3 3 2 4 3 2" xfId="48771" xr:uid="{00000000-0005-0000-0000-000010000000}"/>
    <cellStyle name="Comma 12 3 3 2 4 4" xfId="33651" xr:uid="{00000000-0005-0000-0000-000010000000}"/>
    <cellStyle name="Comma 12 3 3 2 5" xfId="4923" xr:uid="{00000000-0005-0000-0000-000010000000}"/>
    <cellStyle name="Comma 12 3 3 2 5 2" xfId="13995" xr:uid="{00000000-0005-0000-0000-000010000000}"/>
    <cellStyle name="Comma 12 3 3 2 5 2 2" xfId="29115" xr:uid="{00000000-0005-0000-0000-000010000000}"/>
    <cellStyle name="Comma 12 3 3 2 5 2 2 2" xfId="59355" xr:uid="{00000000-0005-0000-0000-000010000000}"/>
    <cellStyle name="Comma 12 3 3 2 5 2 3" xfId="44235" xr:uid="{00000000-0005-0000-0000-000010000000}"/>
    <cellStyle name="Comma 12 3 3 2 5 3" xfId="20043" xr:uid="{00000000-0005-0000-0000-000010000000}"/>
    <cellStyle name="Comma 12 3 3 2 5 3 2" xfId="50283" xr:uid="{00000000-0005-0000-0000-000010000000}"/>
    <cellStyle name="Comma 12 3 3 2 5 4" xfId="35163" xr:uid="{00000000-0005-0000-0000-000010000000}"/>
    <cellStyle name="Comma 12 3 3 2 6" xfId="6435" xr:uid="{00000000-0005-0000-0000-000010000000}"/>
    <cellStyle name="Comma 12 3 3 2 6 2" xfId="21555" xr:uid="{00000000-0005-0000-0000-000010000000}"/>
    <cellStyle name="Comma 12 3 3 2 6 2 2" xfId="51795" xr:uid="{00000000-0005-0000-0000-000010000000}"/>
    <cellStyle name="Comma 12 3 3 2 6 3" xfId="36675" xr:uid="{00000000-0005-0000-0000-000010000000}"/>
    <cellStyle name="Comma 12 3 3 2 7" xfId="7947" xr:uid="{00000000-0005-0000-0000-000010000000}"/>
    <cellStyle name="Comma 12 3 3 2 7 2" xfId="23067" xr:uid="{00000000-0005-0000-0000-000010000000}"/>
    <cellStyle name="Comma 12 3 3 2 7 2 2" xfId="53307" xr:uid="{00000000-0005-0000-0000-000010000000}"/>
    <cellStyle name="Comma 12 3 3 2 7 3" xfId="38187" xr:uid="{00000000-0005-0000-0000-000010000000}"/>
    <cellStyle name="Comma 12 3 3 2 8" xfId="9459" xr:uid="{00000000-0005-0000-0000-000010000000}"/>
    <cellStyle name="Comma 12 3 3 2 8 2" xfId="24579" xr:uid="{00000000-0005-0000-0000-000010000000}"/>
    <cellStyle name="Comma 12 3 3 2 8 2 2" xfId="54819" xr:uid="{00000000-0005-0000-0000-000010000000}"/>
    <cellStyle name="Comma 12 3 3 2 8 3" xfId="39699" xr:uid="{00000000-0005-0000-0000-000010000000}"/>
    <cellStyle name="Comma 12 3 3 2 9" xfId="15507" xr:uid="{00000000-0005-0000-0000-000010000000}"/>
    <cellStyle name="Comma 12 3 3 2 9 2" xfId="45747" xr:uid="{00000000-0005-0000-0000-000010000000}"/>
    <cellStyle name="Comma 12 3 3 3" xfId="639" xr:uid="{00000000-0005-0000-0000-000030000000}"/>
    <cellStyle name="Comma 12 3 3 3 10" xfId="30879" xr:uid="{00000000-0005-0000-0000-000030000000}"/>
    <cellStyle name="Comma 12 3 3 3 2" xfId="1395" xr:uid="{00000000-0005-0000-0000-000030000000}"/>
    <cellStyle name="Comma 12 3 3 3 2 2" xfId="2907" xr:uid="{00000000-0005-0000-0000-000030000000}"/>
    <cellStyle name="Comma 12 3 3 3 2 2 2" xfId="11979" xr:uid="{00000000-0005-0000-0000-000030000000}"/>
    <cellStyle name="Comma 12 3 3 3 2 2 2 2" xfId="27099" xr:uid="{00000000-0005-0000-0000-000030000000}"/>
    <cellStyle name="Comma 12 3 3 3 2 2 2 2 2" xfId="57339" xr:uid="{00000000-0005-0000-0000-000030000000}"/>
    <cellStyle name="Comma 12 3 3 3 2 2 2 3" xfId="42219" xr:uid="{00000000-0005-0000-0000-000030000000}"/>
    <cellStyle name="Comma 12 3 3 3 2 2 3" xfId="18027" xr:uid="{00000000-0005-0000-0000-000030000000}"/>
    <cellStyle name="Comma 12 3 3 3 2 2 3 2" xfId="48267" xr:uid="{00000000-0005-0000-0000-000030000000}"/>
    <cellStyle name="Comma 12 3 3 3 2 2 4" xfId="33147" xr:uid="{00000000-0005-0000-0000-000030000000}"/>
    <cellStyle name="Comma 12 3 3 3 2 3" xfId="4419" xr:uid="{00000000-0005-0000-0000-000030000000}"/>
    <cellStyle name="Comma 12 3 3 3 2 3 2" xfId="13491" xr:uid="{00000000-0005-0000-0000-000030000000}"/>
    <cellStyle name="Comma 12 3 3 3 2 3 2 2" xfId="28611" xr:uid="{00000000-0005-0000-0000-000030000000}"/>
    <cellStyle name="Comma 12 3 3 3 2 3 2 2 2" xfId="58851" xr:uid="{00000000-0005-0000-0000-000030000000}"/>
    <cellStyle name="Comma 12 3 3 3 2 3 2 3" xfId="43731" xr:uid="{00000000-0005-0000-0000-000030000000}"/>
    <cellStyle name="Comma 12 3 3 3 2 3 3" xfId="19539" xr:uid="{00000000-0005-0000-0000-000030000000}"/>
    <cellStyle name="Comma 12 3 3 3 2 3 3 2" xfId="49779" xr:uid="{00000000-0005-0000-0000-000030000000}"/>
    <cellStyle name="Comma 12 3 3 3 2 3 4" xfId="34659" xr:uid="{00000000-0005-0000-0000-000030000000}"/>
    <cellStyle name="Comma 12 3 3 3 2 4" xfId="5931" xr:uid="{00000000-0005-0000-0000-000030000000}"/>
    <cellStyle name="Comma 12 3 3 3 2 4 2" xfId="15003" xr:uid="{00000000-0005-0000-0000-000030000000}"/>
    <cellStyle name="Comma 12 3 3 3 2 4 2 2" xfId="30123" xr:uid="{00000000-0005-0000-0000-000030000000}"/>
    <cellStyle name="Comma 12 3 3 3 2 4 2 2 2" xfId="60363" xr:uid="{00000000-0005-0000-0000-000030000000}"/>
    <cellStyle name="Comma 12 3 3 3 2 4 2 3" xfId="45243" xr:uid="{00000000-0005-0000-0000-000030000000}"/>
    <cellStyle name="Comma 12 3 3 3 2 4 3" xfId="21051" xr:uid="{00000000-0005-0000-0000-000030000000}"/>
    <cellStyle name="Comma 12 3 3 3 2 4 3 2" xfId="51291" xr:uid="{00000000-0005-0000-0000-000030000000}"/>
    <cellStyle name="Comma 12 3 3 3 2 4 4" xfId="36171" xr:uid="{00000000-0005-0000-0000-000030000000}"/>
    <cellStyle name="Comma 12 3 3 3 2 5" xfId="7443" xr:uid="{00000000-0005-0000-0000-000030000000}"/>
    <cellStyle name="Comma 12 3 3 3 2 5 2" xfId="22563" xr:uid="{00000000-0005-0000-0000-000030000000}"/>
    <cellStyle name="Comma 12 3 3 3 2 5 2 2" xfId="52803" xr:uid="{00000000-0005-0000-0000-000030000000}"/>
    <cellStyle name="Comma 12 3 3 3 2 5 3" xfId="37683" xr:uid="{00000000-0005-0000-0000-000030000000}"/>
    <cellStyle name="Comma 12 3 3 3 2 6" xfId="8955" xr:uid="{00000000-0005-0000-0000-000030000000}"/>
    <cellStyle name="Comma 12 3 3 3 2 6 2" xfId="24075" xr:uid="{00000000-0005-0000-0000-000030000000}"/>
    <cellStyle name="Comma 12 3 3 3 2 6 2 2" xfId="54315" xr:uid="{00000000-0005-0000-0000-000030000000}"/>
    <cellStyle name="Comma 12 3 3 3 2 6 3" xfId="39195" xr:uid="{00000000-0005-0000-0000-000030000000}"/>
    <cellStyle name="Comma 12 3 3 3 2 7" xfId="10467" xr:uid="{00000000-0005-0000-0000-000030000000}"/>
    <cellStyle name="Comma 12 3 3 3 2 7 2" xfId="25587" xr:uid="{00000000-0005-0000-0000-000030000000}"/>
    <cellStyle name="Comma 12 3 3 3 2 7 2 2" xfId="55827" xr:uid="{00000000-0005-0000-0000-000030000000}"/>
    <cellStyle name="Comma 12 3 3 3 2 7 3" xfId="40707" xr:uid="{00000000-0005-0000-0000-000030000000}"/>
    <cellStyle name="Comma 12 3 3 3 2 8" xfId="16515" xr:uid="{00000000-0005-0000-0000-000030000000}"/>
    <cellStyle name="Comma 12 3 3 3 2 8 2" xfId="46755" xr:uid="{00000000-0005-0000-0000-000030000000}"/>
    <cellStyle name="Comma 12 3 3 3 2 9" xfId="31635" xr:uid="{00000000-0005-0000-0000-000030000000}"/>
    <cellStyle name="Comma 12 3 3 3 3" xfId="2151" xr:uid="{00000000-0005-0000-0000-000030000000}"/>
    <cellStyle name="Comma 12 3 3 3 3 2" xfId="11223" xr:uid="{00000000-0005-0000-0000-000030000000}"/>
    <cellStyle name="Comma 12 3 3 3 3 2 2" xfId="26343" xr:uid="{00000000-0005-0000-0000-000030000000}"/>
    <cellStyle name="Comma 12 3 3 3 3 2 2 2" xfId="56583" xr:uid="{00000000-0005-0000-0000-000030000000}"/>
    <cellStyle name="Comma 12 3 3 3 3 2 3" xfId="41463" xr:uid="{00000000-0005-0000-0000-000030000000}"/>
    <cellStyle name="Comma 12 3 3 3 3 3" xfId="17271" xr:uid="{00000000-0005-0000-0000-000030000000}"/>
    <cellStyle name="Comma 12 3 3 3 3 3 2" xfId="47511" xr:uid="{00000000-0005-0000-0000-000030000000}"/>
    <cellStyle name="Comma 12 3 3 3 3 4" xfId="32391" xr:uid="{00000000-0005-0000-0000-000030000000}"/>
    <cellStyle name="Comma 12 3 3 3 4" xfId="3663" xr:uid="{00000000-0005-0000-0000-000030000000}"/>
    <cellStyle name="Comma 12 3 3 3 4 2" xfId="12735" xr:uid="{00000000-0005-0000-0000-000030000000}"/>
    <cellStyle name="Comma 12 3 3 3 4 2 2" xfId="27855" xr:uid="{00000000-0005-0000-0000-000030000000}"/>
    <cellStyle name="Comma 12 3 3 3 4 2 2 2" xfId="58095" xr:uid="{00000000-0005-0000-0000-000030000000}"/>
    <cellStyle name="Comma 12 3 3 3 4 2 3" xfId="42975" xr:uid="{00000000-0005-0000-0000-000030000000}"/>
    <cellStyle name="Comma 12 3 3 3 4 3" xfId="18783" xr:uid="{00000000-0005-0000-0000-000030000000}"/>
    <cellStyle name="Comma 12 3 3 3 4 3 2" xfId="49023" xr:uid="{00000000-0005-0000-0000-000030000000}"/>
    <cellStyle name="Comma 12 3 3 3 4 4" xfId="33903" xr:uid="{00000000-0005-0000-0000-000030000000}"/>
    <cellStyle name="Comma 12 3 3 3 5" xfId="5175" xr:uid="{00000000-0005-0000-0000-000030000000}"/>
    <cellStyle name="Comma 12 3 3 3 5 2" xfId="14247" xr:uid="{00000000-0005-0000-0000-000030000000}"/>
    <cellStyle name="Comma 12 3 3 3 5 2 2" xfId="29367" xr:uid="{00000000-0005-0000-0000-000030000000}"/>
    <cellStyle name="Comma 12 3 3 3 5 2 2 2" xfId="59607" xr:uid="{00000000-0005-0000-0000-000030000000}"/>
    <cellStyle name="Comma 12 3 3 3 5 2 3" xfId="44487" xr:uid="{00000000-0005-0000-0000-000030000000}"/>
    <cellStyle name="Comma 12 3 3 3 5 3" xfId="20295" xr:uid="{00000000-0005-0000-0000-000030000000}"/>
    <cellStyle name="Comma 12 3 3 3 5 3 2" xfId="50535" xr:uid="{00000000-0005-0000-0000-000030000000}"/>
    <cellStyle name="Comma 12 3 3 3 5 4" xfId="35415" xr:uid="{00000000-0005-0000-0000-000030000000}"/>
    <cellStyle name="Comma 12 3 3 3 6" xfId="6687" xr:uid="{00000000-0005-0000-0000-000030000000}"/>
    <cellStyle name="Comma 12 3 3 3 6 2" xfId="21807" xr:uid="{00000000-0005-0000-0000-000030000000}"/>
    <cellStyle name="Comma 12 3 3 3 6 2 2" xfId="52047" xr:uid="{00000000-0005-0000-0000-000030000000}"/>
    <cellStyle name="Comma 12 3 3 3 6 3" xfId="36927" xr:uid="{00000000-0005-0000-0000-000030000000}"/>
    <cellStyle name="Comma 12 3 3 3 7" xfId="8199" xr:uid="{00000000-0005-0000-0000-000030000000}"/>
    <cellStyle name="Comma 12 3 3 3 7 2" xfId="23319" xr:uid="{00000000-0005-0000-0000-000030000000}"/>
    <cellStyle name="Comma 12 3 3 3 7 2 2" xfId="53559" xr:uid="{00000000-0005-0000-0000-000030000000}"/>
    <cellStyle name="Comma 12 3 3 3 7 3" xfId="38439" xr:uid="{00000000-0005-0000-0000-000030000000}"/>
    <cellStyle name="Comma 12 3 3 3 8" xfId="9711" xr:uid="{00000000-0005-0000-0000-000030000000}"/>
    <cellStyle name="Comma 12 3 3 3 8 2" xfId="24831" xr:uid="{00000000-0005-0000-0000-000030000000}"/>
    <cellStyle name="Comma 12 3 3 3 8 2 2" xfId="55071" xr:uid="{00000000-0005-0000-0000-000030000000}"/>
    <cellStyle name="Comma 12 3 3 3 8 3" xfId="39951" xr:uid="{00000000-0005-0000-0000-000030000000}"/>
    <cellStyle name="Comma 12 3 3 3 9" xfId="15759" xr:uid="{00000000-0005-0000-0000-000030000000}"/>
    <cellStyle name="Comma 12 3 3 3 9 2" xfId="45999" xr:uid="{00000000-0005-0000-0000-000030000000}"/>
    <cellStyle name="Comma 12 3 3 4" xfId="891" xr:uid="{00000000-0005-0000-0000-000010000000}"/>
    <cellStyle name="Comma 12 3 3 4 2" xfId="2403" xr:uid="{00000000-0005-0000-0000-000010000000}"/>
    <cellStyle name="Comma 12 3 3 4 2 2" xfId="11475" xr:uid="{00000000-0005-0000-0000-000010000000}"/>
    <cellStyle name="Comma 12 3 3 4 2 2 2" xfId="26595" xr:uid="{00000000-0005-0000-0000-000010000000}"/>
    <cellStyle name="Comma 12 3 3 4 2 2 2 2" xfId="56835" xr:uid="{00000000-0005-0000-0000-000010000000}"/>
    <cellStyle name="Comma 12 3 3 4 2 2 3" xfId="41715" xr:uid="{00000000-0005-0000-0000-000010000000}"/>
    <cellStyle name="Comma 12 3 3 4 2 3" xfId="17523" xr:uid="{00000000-0005-0000-0000-000010000000}"/>
    <cellStyle name="Comma 12 3 3 4 2 3 2" xfId="47763" xr:uid="{00000000-0005-0000-0000-000010000000}"/>
    <cellStyle name="Comma 12 3 3 4 2 4" xfId="32643" xr:uid="{00000000-0005-0000-0000-000010000000}"/>
    <cellStyle name="Comma 12 3 3 4 3" xfId="3915" xr:uid="{00000000-0005-0000-0000-000010000000}"/>
    <cellStyle name="Comma 12 3 3 4 3 2" xfId="12987" xr:uid="{00000000-0005-0000-0000-000010000000}"/>
    <cellStyle name="Comma 12 3 3 4 3 2 2" xfId="28107" xr:uid="{00000000-0005-0000-0000-000010000000}"/>
    <cellStyle name="Comma 12 3 3 4 3 2 2 2" xfId="58347" xr:uid="{00000000-0005-0000-0000-000010000000}"/>
    <cellStyle name="Comma 12 3 3 4 3 2 3" xfId="43227" xr:uid="{00000000-0005-0000-0000-000010000000}"/>
    <cellStyle name="Comma 12 3 3 4 3 3" xfId="19035" xr:uid="{00000000-0005-0000-0000-000010000000}"/>
    <cellStyle name="Comma 12 3 3 4 3 3 2" xfId="49275" xr:uid="{00000000-0005-0000-0000-000010000000}"/>
    <cellStyle name="Comma 12 3 3 4 3 4" xfId="34155" xr:uid="{00000000-0005-0000-0000-000010000000}"/>
    <cellStyle name="Comma 12 3 3 4 4" xfId="5427" xr:uid="{00000000-0005-0000-0000-000010000000}"/>
    <cellStyle name="Comma 12 3 3 4 4 2" xfId="14499" xr:uid="{00000000-0005-0000-0000-000010000000}"/>
    <cellStyle name="Comma 12 3 3 4 4 2 2" xfId="29619" xr:uid="{00000000-0005-0000-0000-000010000000}"/>
    <cellStyle name="Comma 12 3 3 4 4 2 2 2" xfId="59859" xr:uid="{00000000-0005-0000-0000-000010000000}"/>
    <cellStyle name="Comma 12 3 3 4 4 2 3" xfId="44739" xr:uid="{00000000-0005-0000-0000-000010000000}"/>
    <cellStyle name="Comma 12 3 3 4 4 3" xfId="20547" xr:uid="{00000000-0005-0000-0000-000010000000}"/>
    <cellStyle name="Comma 12 3 3 4 4 3 2" xfId="50787" xr:uid="{00000000-0005-0000-0000-000010000000}"/>
    <cellStyle name="Comma 12 3 3 4 4 4" xfId="35667" xr:uid="{00000000-0005-0000-0000-000010000000}"/>
    <cellStyle name="Comma 12 3 3 4 5" xfId="6939" xr:uid="{00000000-0005-0000-0000-000010000000}"/>
    <cellStyle name="Comma 12 3 3 4 5 2" xfId="22059" xr:uid="{00000000-0005-0000-0000-000010000000}"/>
    <cellStyle name="Comma 12 3 3 4 5 2 2" xfId="52299" xr:uid="{00000000-0005-0000-0000-000010000000}"/>
    <cellStyle name="Comma 12 3 3 4 5 3" xfId="37179" xr:uid="{00000000-0005-0000-0000-000010000000}"/>
    <cellStyle name="Comma 12 3 3 4 6" xfId="8451" xr:uid="{00000000-0005-0000-0000-000010000000}"/>
    <cellStyle name="Comma 12 3 3 4 6 2" xfId="23571" xr:uid="{00000000-0005-0000-0000-000010000000}"/>
    <cellStyle name="Comma 12 3 3 4 6 2 2" xfId="53811" xr:uid="{00000000-0005-0000-0000-000010000000}"/>
    <cellStyle name="Comma 12 3 3 4 6 3" xfId="38691" xr:uid="{00000000-0005-0000-0000-000010000000}"/>
    <cellStyle name="Comma 12 3 3 4 7" xfId="9963" xr:uid="{00000000-0005-0000-0000-000010000000}"/>
    <cellStyle name="Comma 12 3 3 4 7 2" xfId="25083" xr:uid="{00000000-0005-0000-0000-000010000000}"/>
    <cellStyle name="Comma 12 3 3 4 7 2 2" xfId="55323" xr:uid="{00000000-0005-0000-0000-000010000000}"/>
    <cellStyle name="Comma 12 3 3 4 7 3" xfId="40203" xr:uid="{00000000-0005-0000-0000-000010000000}"/>
    <cellStyle name="Comma 12 3 3 4 8" xfId="16011" xr:uid="{00000000-0005-0000-0000-000010000000}"/>
    <cellStyle name="Comma 12 3 3 4 8 2" xfId="46251" xr:uid="{00000000-0005-0000-0000-000010000000}"/>
    <cellStyle name="Comma 12 3 3 4 9" xfId="31131" xr:uid="{00000000-0005-0000-0000-000010000000}"/>
    <cellStyle name="Comma 12 3 3 5" xfId="1647" xr:uid="{00000000-0005-0000-0000-000010000000}"/>
    <cellStyle name="Comma 12 3 3 5 2" xfId="10719" xr:uid="{00000000-0005-0000-0000-000010000000}"/>
    <cellStyle name="Comma 12 3 3 5 2 2" xfId="25839" xr:uid="{00000000-0005-0000-0000-000010000000}"/>
    <cellStyle name="Comma 12 3 3 5 2 2 2" xfId="56079" xr:uid="{00000000-0005-0000-0000-000010000000}"/>
    <cellStyle name="Comma 12 3 3 5 2 3" xfId="40959" xr:uid="{00000000-0005-0000-0000-000010000000}"/>
    <cellStyle name="Comma 12 3 3 5 3" xfId="16767" xr:uid="{00000000-0005-0000-0000-000010000000}"/>
    <cellStyle name="Comma 12 3 3 5 3 2" xfId="47007" xr:uid="{00000000-0005-0000-0000-000010000000}"/>
    <cellStyle name="Comma 12 3 3 5 4" xfId="31887" xr:uid="{00000000-0005-0000-0000-000010000000}"/>
    <cellStyle name="Comma 12 3 3 6" xfId="3159" xr:uid="{00000000-0005-0000-0000-000010000000}"/>
    <cellStyle name="Comma 12 3 3 6 2" xfId="12231" xr:uid="{00000000-0005-0000-0000-000010000000}"/>
    <cellStyle name="Comma 12 3 3 6 2 2" xfId="27351" xr:uid="{00000000-0005-0000-0000-000010000000}"/>
    <cellStyle name="Comma 12 3 3 6 2 2 2" xfId="57591" xr:uid="{00000000-0005-0000-0000-000010000000}"/>
    <cellStyle name="Comma 12 3 3 6 2 3" xfId="42471" xr:uid="{00000000-0005-0000-0000-000010000000}"/>
    <cellStyle name="Comma 12 3 3 6 3" xfId="18279" xr:uid="{00000000-0005-0000-0000-000010000000}"/>
    <cellStyle name="Comma 12 3 3 6 3 2" xfId="48519" xr:uid="{00000000-0005-0000-0000-000010000000}"/>
    <cellStyle name="Comma 12 3 3 6 4" xfId="33399" xr:uid="{00000000-0005-0000-0000-000010000000}"/>
    <cellStyle name="Comma 12 3 3 7" xfId="4671" xr:uid="{00000000-0005-0000-0000-000010000000}"/>
    <cellStyle name="Comma 12 3 3 7 2" xfId="13743" xr:uid="{00000000-0005-0000-0000-000010000000}"/>
    <cellStyle name="Comma 12 3 3 7 2 2" xfId="28863" xr:uid="{00000000-0005-0000-0000-000010000000}"/>
    <cellStyle name="Comma 12 3 3 7 2 2 2" xfId="59103" xr:uid="{00000000-0005-0000-0000-000010000000}"/>
    <cellStyle name="Comma 12 3 3 7 2 3" xfId="43983" xr:uid="{00000000-0005-0000-0000-000010000000}"/>
    <cellStyle name="Comma 12 3 3 7 3" xfId="19791" xr:uid="{00000000-0005-0000-0000-000010000000}"/>
    <cellStyle name="Comma 12 3 3 7 3 2" xfId="50031" xr:uid="{00000000-0005-0000-0000-000010000000}"/>
    <cellStyle name="Comma 12 3 3 7 4" xfId="34911" xr:uid="{00000000-0005-0000-0000-000010000000}"/>
    <cellStyle name="Comma 12 3 3 8" xfId="6183" xr:uid="{00000000-0005-0000-0000-000010000000}"/>
    <cellStyle name="Comma 12 3 3 8 2" xfId="21303" xr:uid="{00000000-0005-0000-0000-000010000000}"/>
    <cellStyle name="Comma 12 3 3 8 2 2" xfId="51543" xr:uid="{00000000-0005-0000-0000-000010000000}"/>
    <cellStyle name="Comma 12 3 3 8 3" xfId="36423" xr:uid="{00000000-0005-0000-0000-000010000000}"/>
    <cellStyle name="Comma 12 3 3 9" xfId="7695" xr:uid="{00000000-0005-0000-0000-000010000000}"/>
    <cellStyle name="Comma 12 3 3 9 2" xfId="22815" xr:uid="{00000000-0005-0000-0000-000010000000}"/>
    <cellStyle name="Comma 12 3 3 9 2 2" xfId="53055" xr:uid="{00000000-0005-0000-0000-000010000000}"/>
    <cellStyle name="Comma 12 3 3 9 3" xfId="37935" xr:uid="{00000000-0005-0000-0000-000010000000}"/>
    <cellStyle name="Comma 12 3 4" xfId="219" xr:uid="{00000000-0005-0000-0000-000010000000}"/>
    <cellStyle name="Comma 12 3 4 10" xfId="9291" xr:uid="{00000000-0005-0000-0000-000010000000}"/>
    <cellStyle name="Comma 12 3 4 10 2" xfId="24411" xr:uid="{00000000-0005-0000-0000-000010000000}"/>
    <cellStyle name="Comma 12 3 4 10 2 2" xfId="54651" xr:uid="{00000000-0005-0000-0000-000010000000}"/>
    <cellStyle name="Comma 12 3 4 10 3" xfId="39531" xr:uid="{00000000-0005-0000-0000-000010000000}"/>
    <cellStyle name="Comma 12 3 4 11" xfId="15339" xr:uid="{00000000-0005-0000-0000-000010000000}"/>
    <cellStyle name="Comma 12 3 4 11 2" xfId="45579" xr:uid="{00000000-0005-0000-0000-000010000000}"/>
    <cellStyle name="Comma 12 3 4 12" xfId="30459" xr:uid="{00000000-0005-0000-0000-000010000000}"/>
    <cellStyle name="Comma 12 3 4 2" xfId="471" xr:uid="{00000000-0005-0000-0000-000010000000}"/>
    <cellStyle name="Comma 12 3 4 2 10" xfId="30711" xr:uid="{00000000-0005-0000-0000-000010000000}"/>
    <cellStyle name="Comma 12 3 4 2 2" xfId="1227" xr:uid="{00000000-0005-0000-0000-000010000000}"/>
    <cellStyle name="Comma 12 3 4 2 2 2" xfId="2739" xr:uid="{00000000-0005-0000-0000-000010000000}"/>
    <cellStyle name="Comma 12 3 4 2 2 2 2" xfId="11811" xr:uid="{00000000-0005-0000-0000-000010000000}"/>
    <cellStyle name="Comma 12 3 4 2 2 2 2 2" xfId="26931" xr:uid="{00000000-0005-0000-0000-000010000000}"/>
    <cellStyle name="Comma 12 3 4 2 2 2 2 2 2" xfId="57171" xr:uid="{00000000-0005-0000-0000-000010000000}"/>
    <cellStyle name="Comma 12 3 4 2 2 2 2 3" xfId="42051" xr:uid="{00000000-0005-0000-0000-000010000000}"/>
    <cellStyle name="Comma 12 3 4 2 2 2 3" xfId="17859" xr:uid="{00000000-0005-0000-0000-000010000000}"/>
    <cellStyle name="Comma 12 3 4 2 2 2 3 2" xfId="48099" xr:uid="{00000000-0005-0000-0000-000010000000}"/>
    <cellStyle name="Comma 12 3 4 2 2 2 4" xfId="32979" xr:uid="{00000000-0005-0000-0000-000010000000}"/>
    <cellStyle name="Comma 12 3 4 2 2 3" xfId="4251" xr:uid="{00000000-0005-0000-0000-000010000000}"/>
    <cellStyle name="Comma 12 3 4 2 2 3 2" xfId="13323" xr:uid="{00000000-0005-0000-0000-000010000000}"/>
    <cellStyle name="Comma 12 3 4 2 2 3 2 2" xfId="28443" xr:uid="{00000000-0005-0000-0000-000010000000}"/>
    <cellStyle name="Comma 12 3 4 2 2 3 2 2 2" xfId="58683" xr:uid="{00000000-0005-0000-0000-000010000000}"/>
    <cellStyle name="Comma 12 3 4 2 2 3 2 3" xfId="43563" xr:uid="{00000000-0005-0000-0000-000010000000}"/>
    <cellStyle name="Comma 12 3 4 2 2 3 3" xfId="19371" xr:uid="{00000000-0005-0000-0000-000010000000}"/>
    <cellStyle name="Comma 12 3 4 2 2 3 3 2" xfId="49611" xr:uid="{00000000-0005-0000-0000-000010000000}"/>
    <cellStyle name="Comma 12 3 4 2 2 3 4" xfId="34491" xr:uid="{00000000-0005-0000-0000-000010000000}"/>
    <cellStyle name="Comma 12 3 4 2 2 4" xfId="5763" xr:uid="{00000000-0005-0000-0000-000010000000}"/>
    <cellStyle name="Comma 12 3 4 2 2 4 2" xfId="14835" xr:uid="{00000000-0005-0000-0000-000010000000}"/>
    <cellStyle name="Comma 12 3 4 2 2 4 2 2" xfId="29955" xr:uid="{00000000-0005-0000-0000-000010000000}"/>
    <cellStyle name="Comma 12 3 4 2 2 4 2 2 2" xfId="60195" xr:uid="{00000000-0005-0000-0000-000010000000}"/>
    <cellStyle name="Comma 12 3 4 2 2 4 2 3" xfId="45075" xr:uid="{00000000-0005-0000-0000-000010000000}"/>
    <cellStyle name="Comma 12 3 4 2 2 4 3" xfId="20883" xr:uid="{00000000-0005-0000-0000-000010000000}"/>
    <cellStyle name="Comma 12 3 4 2 2 4 3 2" xfId="51123" xr:uid="{00000000-0005-0000-0000-000010000000}"/>
    <cellStyle name="Comma 12 3 4 2 2 4 4" xfId="36003" xr:uid="{00000000-0005-0000-0000-000010000000}"/>
    <cellStyle name="Comma 12 3 4 2 2 5" xfId="7275" xr:uid="{00000000-0005-0000-0000-000010000000}"/>
    <cellStyle name="Comma 12 3 4 2 2 5 2" xfId="22395" xr:uid="{00000000-0005-0000-0000-000010000000}"/>
    <cellStyle name="Comma 12 3 4 2 2 5 2 2" xfId="52635" xr:uid="{00000000-0005-0000-0000-000010000000}"/>
    <cellStyle name="Comma 12 3 4 2 2 5 3" xfId="37515" xr:uid="{00000000-0005-0000-0000-000010000000}"/>
    <cellStyle name="Comma 12 3 4 2 2 6" xfId="8787" xr:uid="{00000000-0005-0000-0000-000010000000}"/>
    <cellStyle name="Comma 12 3 4 2 2 6 2" xfId="23907" xr:uid="{00000000-0005-0000-0000-000010000000}"/>
    <cellStyle name="Comma 12 3 4 2 2 6 2 2" xfId="54147" xr:uid="{00000000-0005-0000-0000-000010000000}"/>
    <cellStyle name="Comma 12 3 4 2 2 6 3" xfId="39027" xr:uid="{00000000-0005-0000-0000-000010000000}"/>
    <cellStyle name="Comma 12 3 4 2 2 7" xfId="10299" xr:uid="{00000000-0005-0000-0000-000010000000}"/>
    <cellStyle name="Comma 12 3 4 2 2 7 2" xfId="25419" xr:uid="{00000000-0005-0000-0000-000010000000}"/>
    <cellStyle name="Comma 12 3 4 2 2 7 2 2" xfId="55659" xr:uid="{00000000-0005-0000-0000-000010000000}"/>
    <cellStyle name="Comma 12 3 4 2 2 7 3" xfId="40539" xr:uid="{00000000-0005-0000-0000-000010000000}"/>
    <cellStyle name="Comma 12 3 4 2 2 8" xfId="16347" xr:uid="{00000000-0005-0000-0000-000010000000}"/>
    <cellStyle name="Comma 12 3 4 2 2 8 2" xfId="46587" xr:uid="{00000000-0005-0000-0000-000010000000}"/>
    <cellStyle name="Comma 12 3 4 2 2 9" xfId="31467" xr:uid="{00000000-0005-0000-0000-000010000000}"/>
    <cellStyle name="Comma 12 3 4 2 3" xfId="1983" xr:uid="{00000000-0005-0000-0000-000010000000}"/>
    <cellStyle name="Comma 12 3 4 2 3 2" xfId="11055" xr:uid="{00000000-0005-0000-0000-000010000000}"/>
    <cellStyle name="Comma 12 3 4 2 3 2 2" xfId="26175" xr:uid="{00000000-0005-0000-0000-000010000000}"/>
    <cellStyle name="Comma 12 3 4 2 3 2 2 2" xfId="56415" xr:uid="{00000000-0005-0000-0000-000010000000}"/>
    <cellStyle name="Comma 12 3 4 2 3 2 3" xfId="41295" xr:uid="{00000000-0005-0000-0000-000010000000}"/>
    <cellStyle name="Comma 12 3 4 2 3 3" xfId="17103" xr:uid="{00000000-0005-0000-0000-000010000000}"/>
    <cellStyle name="Comma 12 3 4 2 3 3 2" xfId="47343" xr:uid="{00000000-0005-0000-0000-000010000000}"/>
    <cellStyle name="Comma 12 3 4 2 3 4" xfId="32223" xr:uid="{00000000-0005-0000-0000-000010000000}"/>
    <cellStyle name="Comma 12 3 4 2 4" xfId="3495" xr:uid="{00000000-0005-0000-0000-000010000000}"/>
    <cellStyle name="Comma 12 3 4 2 4 2" xfId="12567" xr:uid="{00000000-0005-0000-0000-000010000000}"/>
    <cellStyle name="Comma 12 3 4 2 4 2 2" xfId="27687" xr:uid="{00000000-0005-0000-0000-000010000000}"/>
    <cellStyle name="Comma 12 3 4 2 4 2 2 2" xfId="57927" xr:uid="{00000000-0005-0000-0000-000010000000}"/>
    <cellStyle name="Comma 12 3 4 2 4 2 3" xfId="42807" xr:uid="{00000000-0005-0000-0000-000010000000}"/>
    <cellStyle name="Comma 12 3 4 2 4 3" xfId="18615" xr:uid="{00000000-0005-0000-0000-000010000000}"/>
    <cellStyle name="Comma 12 3 4 2 4 3 2" xfId="48855" xr:uid="{00000000-0005-0000-0000-000010000000}"/>
    <cellStyle name="Comma 12 3 4 2 4 4" xfId="33735" xr:uid="{00000000-0005-0000-0000-000010000000}"/>
    <cellStyle name="Comma 12 3 4 2 5" xfId="5007" xr:uid="{00000000-0005-0000-0000-000010000000}"/>
    <cellStyle name="Comma 12 3 4 2 5 2" xfId="14079" xr:uid="{00000000-0005-0000-0000-000010000000}"/>
    <cellStyle name="Comma 12 3 4 2 5 2 2" xfId="29199" xr:uid="{00000000-0005-0000-0000-000010000000}"/>
    <cellStyle name="Comma 12 3 4 2 5 2 2 2" xfId="59439" xr:uid="{00000000-0005-0000-0000-000010000000}"/>
    <cellStyle name="Comma 12 3 4 2 5 2 3" xfId="44319" xr:uid="{00000000-0005-0000-0000-000010000000}"/>
    <cellStyle name="Comma 12 3 4 2 5 3" xfId="20127" xr:uid="{00000000-0005-0000-0000-000010000000}"/>
    <cellStyle name="Comma 12 3 4 2 5 3 2" xfId="50367" xr:uid="{00000000-0005-0000-0000-000010000000}"/>
    <cellStyle name="Comma 12 3 4 2 5 4" xfId="35247" xr:uid="{00000000-0005-0000-0000-000010000000}"/>
    <cellStyle name="Comma 12 3 4 2 6" xfId="6519" xr:uid="{00000000-0005-0000-0000-000010000000}"/>
    <cellStyle name="Comma 12 3 4 2 6 2" xfId="21639" xr:uid="{00000000-0005-0000-0000-000010000000}"/>
    <cellStyle name="Comma 12 3 4 2 6 2 2" xfId="51879" xr:uid="{00000000-0005-0000-0000-000010000000}"/>
    <cellStyle name="Comma 12 3 4 2 6 3" xfId="36759" xr:uid="{00000000-0005-0000-0000-000010000000}"/>
    <cellStyle name="Comma 12 3 4 2 7" xfId="8031" xr:uid="{00000000-0005-0000-0000-000010000000}"/>
    <cellStyle name="Comma 12 3 4 2 7 2" xfId="23151" xr:uid="{00000000-0005-0000-0000-000010000000}"/>
    <cellStyle name="Comma 12 3 4 2 7 2 2" xfId="53391" xr:uid="{00000000-0005-0000-0000-000010000000}"/>
    <cellStyle name="Comma 12 3 4 2 7 3" xfId="38271" xr:uid="{00000000-0005-0000-0000-000010000000}"/>
    <cellStyle name="Comma 12 3 4 2 8" xfId="9543" xr:uid="{00000000-0005-0000-0000-000010000000}"/>
    <cellStyle name="Comma 12 3 4 2 8 2" xfId="24663" xr:uid="{00000000-0005-0000-0000-000010000000}"/>
    <cellStyle name="Comma 12 3 4 2 8 2 2" xfId="54903" xr:uid="{00000000-0005-0000-0000-000010000000}"/>
    <cellStyle name="Comma 12 3 4 2 8 3" xfId="39783" xr:uid="{00000000-0005-0000-0000-000010000000}"/>
    <cellStyle name="Comma 12 3 4 2 9" xfId="15591" xr:uid="{00000000-0005-0000-0000-000010000000}"/>
    <cellStyle name="Comma 12 3 4 2 9 2" xfId="45831" xr:uid="{00000000-0005-0000-0000-000010000000}"/>
    <cellStyle name="Comma 12 3 4 3" xfId="723" xr:uid="{00000000-0005-0000-0000-000031000000}"/>
    <cellStyle name="Comma 12 3 4 3 10" xfId="30963" xr:uid="{00000000-0005-0000-0000-000031000000}"/>
    <cellStyle name="Comma 12 3 4 3 2" xfId="1479" xr:uid="{00000000-0005-0000-0000-000031000000}"/>
    <cellStyle name="Comma 12 3 4 3 2 2" xfId="2991" xr:uid="{00000000-0005-0000-0000-000031000000}"/>
    <cellStyle name="Comma 12 3 4 3 2 2 2" xfId="12063" xr:uid="{00000000-0005-0000-0000-000031000000}"/>
    <cellStyle name="Comma 12 3 4 3 2 2 2 2" xfId="27183" xr:uid="{00000000-0005-0000-0000-000031000000}"/>
    <cellStyle name="Comma 12 3 4 3 2 2 2 2 2" xfId="57423" xr:uid="{00000000-0005-0000-0000-000031000000}"/>
    <cellStyle name="Comma 12 3 4 3 2 2 2 3" xfId="42303" xr:uid="{00000000-0005-0000-0000-000031000000}"/>
    <cellStyle name="Comma 12 3 4 3 2 2 3" xfId="18111" xr:uid="{00000000-0005-0000-0000-000031000000}"/>
    <cellStyle name="Comma 12 3 4 3 2 2 3 2" xfId="48351" xr:uid="{00000000-0005-0000-0000-000031000000}"/>
    <cellStyle name="Comma 12 3 4 3 2 2 4" xfId="33231" xr:uid="{00000000-0005-0000-0000-000031000000}"/>
    <cellStyle name="Comma 12 3 4 3 2 3" xfId="4503" xr:uid="{00000000-0005-0000-0000-000031000000}"/>
    <cellStyle name="Comma 12 3 4 3 2 3 2" xfId="13575" xr:uid="{00000000-0005-0000-0000-000031000000}"/>
    <cellStyle name="Comma 12 3 4 3 2 3 2 2" xfId="28695" xr:uid="{00000000-0005-0000-0000-000031000000}"/>
    <cellStyle name="Comma 12 3 4 3 2 3 2 2 2" xfId="58935" xr:uid="{00000000-0005-0000-0000-000031000000}"/>
    <cellStyle name="Comma 12 3 4 3 2 3 2 3" xfId="43815" xr:uid="{00000000-0005-0000-0000-000031000000}"/>
    <cellStyle name="Comma 12 3 4 3 2 3 3" xfId="19623" xr:uid="{00000000-0005-0000-0000-000031000000}"/>
    <cellStyle name="Comma 12 3 4 3 2 3 3 2" xfId="49863" xr:uid="{00000000-0005-0000-0000-000031000000}"/>
    <cellStyle name="Comma 12 3 4 3 2 3 4" xfId="34743" xr:uid="{00000000-0005-0000-0000-000031000000}"/>
    <cellStyle name="Comma 12 3 4 3 2 4" xfId="6015" xr:uid="{00000000-0005-0000-0000-000031000000}"/>
    <cellStyle name="Comma 12 3 4 3 2 4 2" xfId="15087" xr:uid="{00000000-0005-0000-0000-000031000000}"/>
    <cellStyle name="Comma 12 3 4 3 2 4 2 2" xfId="30207" xr:uid="{00000000-0005-0000-0000-000031000000}"/>
    <cellStyle name="Comma 12 3 4 3 2 4 2 2 2" xfId="60447" xr:uid="{00000000-0005-0000-0000-000031000000}"/>
    <cellStyle name="Comma 12 3 4 3 2 4 2 3" xfId="45327" xr:uid="{00000000-0005-0000-0000-000031000000}"/>
    <cellStyle name="Comma 12 3 4 3 2 4 3" xfId="21135" xr:uid="{00000000-0005-0000-0000-000031000000}"/>
    <cellStyle name="Comma 12 3 4 3 2 4 3 2" xfId="51375" xr:uid="{00000000-0005-0000-0000-000031000000}"/>
    <cellStyle name="Comma 12 3 4 3 2 4 4" xfId="36255" xr:uid="{00000000-0005-0000-0000-000031000000}"/>
    <cellStyle name="Comma 12 3 4 3 2 5" xfId="7527" xr:uid="{00000000-0005-0000-0000-000031000000}"/>
    <cellStyle name="Comma 12 3 4 3 2 5 2" xfId="22647" xr:uid="{00000000-0005-0000-0000-000031000000}"/>
    <cellStyle name="Comma 12 3 4 3 2 5 2 2" xfId="52887" xr:uid="{00000000-0005-0000-0000-000031000000}"/>
    <cellStyle name="Comma 12 3 4 3 2 5 3" xfId="37767" xr:uid="{00000000-0005-0000-0000-000031000000}"/>
    <cellStyle name="Comma 12 3 4 3 2 6" xfId="9039" xr:uid="{00000000-0005-0000-0000-000031000000}"/>
    <cellStyle name="Comma 12 3 4 3 2 6 2" xfId="24159" xr:uid="{00000000-0005-0000-0000-000031000000}"/>
    <cellStyle name="Comma 12 3 4 3 2 6 2 2" xfId="54399" xr:uid="{00000000-0005-0000-0000-000031000000}"/>
    <cellStyle name="Comma 12 3 4 3 2 6 3" xfId="39279" xr:uid="{00000000-0005-0000-0000-000031000000}"/>
    <cellStyle name="Comma 12 3 4 3 2 7" xfId="10551" xr:uid="{00000000-0005-0000-0000-000031000000}"/>
    <cellStyle name="Comma 12 3 4 3 2 7 2" xfId="25671" xr:uid="{00000000-0005-0000-0000-000031000000}"/>
    <cellStyle name="Comma 12 3 4 3 2 7 2 2" xfId="55911" xr:uid="{00000000-0005-0000-0000-000031000000}"/>
    <cellStyle name="Comma 12 3 4 3 2 7 3" xfId="40791" xr:uid="{00000000-0005-0000-0000-000031000000}"/>
    <cellStyle name="Comma 12 3 4 3 2 8" xfId="16599" xr:uid="{00000000-0005-0000-0000-000031000000}"/>
    <cellStyle name="Comma 12 3 4 3 2 8 2" xfId="46839" xr:uid="{00000000-0005-0000-0000-000031000000}"/>
    <cellStyle name="Comma 12 3 4 3 2 9" xfId="31719" xr:uid="{00000000-0005-0000-0000-000031000000}"/>
    <cellStyle name="Comma 12 3 4 3 3" xfId="2235" xr:uid="{00000000-0005-0000-0000-000031000000}"/>
    <cellStyle name="Comma 12 3 4 3 3 2" xfId="11307" xr:uid="{00000000-0005-0000-0000-000031000000}"/>
    <cellStyle name="Comma 12 3 4 3 3 2 2" xfId="26427" xr:uid="{00000000-0005-0000-0000-000031000000}"/>
    <cellStyle name="Comma 12 3 4 3 3 2 2 2" xfId="56667" xr:uid="{00000000-0005-0000-0000-000031000000}"/>
    <cellStyle name="Comma 12 3 4 3 3 2 3" xfId="41547" xr:uid="{00000000-0005-0000-0000-000031000000}"/>
    <cellStyle name="Comma 12 3 4 3 3 3" xfId="17355" xr:uid="{00000000-0005-0000-0000-000031000000}"/>
    <cellStyle name="Comma 12 3 4 3 3 3 2" xfId="47595" xr:uid="{00000000-0005-0000-0000-000031000000}"/>
    <cellStyle name="Comma 12 3 4 3 3 4" xfId="32475" xr:uid="{00000000-0005-0000-0000-000031000000}"/>
    <cellStyle name="Comma 12 3 4 3 4" xfId="3747" xr:uid="{00000000-0005-0000-0000-000031000000}"/>
    <cellStyle name="Comma 12 3 4 3 4 2" xfId="12819" xr:uid="{00000000-0005-0000-0000-000031000000}"/>
    <cellStyle name="Comma 12 3 4 3 4 2 2" xfId="27939" xr:uid="{00000000-0005-0000-0000-000031000000}"/>
    <cellStyle name="Comma 12 3 4 3 4 2 2 2" xfId="58179" xr:uid="{00000000-0005-0000-0000-000031000000}"/>
    <cellStyle name="Comma 12 3 4 3 4 2 3" xfId="43059" xr:uid="{00000000-0005-0000-0000-000031000000}"/>
    <cellStyle name="Comma 12 3 4 3 4 3" xfId="18867" xr:uid="{00000000-0005-0000-0000-000031000000}"/>
    <cellStyle name="Comma 12 3 4 3 4 3 2" xfId="49107" xr:uid="{00000000-0005-0000-0000-000031000000}"/>
    <cellStyle name="Comma 12 3 4 3 4 4" xfId="33987" xr:uid="{00000000-0005-0000-0000-000031000000}"/>
    <cellStyle name="Comma 12 3 4 3 5" xfId="5259" xr:uid="{00000000-0005-0000-0000-000031000000}"/>
    <cellStyle name="Comma 12 3 4 3 5 2" xfId="14331" xr:uid="{00000000-0005-0000-0000-000031000000}"/>
    <cellStyle name="Comma 12 3 4 3 5 2 2" xfId="29451" xr:uid="{00000000-0005-0000-0000-000031000000}"/>
    <cellStyle name="Comma 12 3 4 3 5 2 2 2" xfId="59691" xr:uid="{00000000-0005-0000-0000-000031000000}"/>
    <cellStyle name="Comma 12 3 4 3 5 2 3" xfId="44571" xr:uid="{00000000-0005-0000-0000-000031000000}"/>
    <cellStyle name="Comma 12 3 4 3 5 3" xfId="20379" xr:uid="{00000000-0005-0000-0000-000031000000}"/>
    <cellStyle name="Comma 12 3 4 3 5 3 2" xfId="50619" xr:uid="{00000000-0005-0000-0000-000031000000}"/>
    <cellStyle name="Comma 12 3 4 3 5 4" xfId="35499" xr:uid="{00000000-0005-0000-0000-000031000000}"/>
    <cellStyle name="Comma 12 3 4 3 6" xfId="6771" xr:uid="{00000000-0005-0000-0000-000031000000}"/>
    <cellStyle name="Comma 12 3 4 3 6 2" xfId="21891" xr:uid="{00000000-0005-0000-0000-000031000000}"/>
    <cellStyle name="Comma 12 3 4 3 6 2 2" xfId="52131" xr:uid="{00000000-0005-0000-0000-000031000000}"/>
    <cellStyle name="Comma 12 3 4 3 6 3" xfId="37011" xr:uid="{00000000-0005-0000-0000-000031000000}"/>
    <cellStyle name="Comma 12 3 4 3 7" xfId="8283" xr:uid="{00000000-0005-0000-0000-000031000000}"/>
    <cellStyle name="Comma 12 3 4 3 7 2" xfId="23403" xr:uid="{00000000-0005-0000-0000-000031000000}"/>
    <cellStyle name="Comma 12 3 4 3 7 2 2" xfId="53643" xr:uid="{00000000-0005-0000-0000-000031000000}"/>
    <cellStyle name="Comma 12 3 4 3 7 3" xfId="38523" xr:uid="{00000000-0005-0000-0000-000031000000}"/>
    <cellStyle name="Comma 12 3 4 3 8" xfId="9795" xr:uid="{00000000-0005-0000-0000-000031000000}"/>
    <cellStyle name="Comma 12 3 4 3 8 2" xfId="24915" xr:uid="{00000000-0005-0000-0000-000031000000}"/>
    <cellStyle name="Comma 12 3 4 3 8 2 2" xfId="55155" xr:uid="{00000000-0005-0000-0000-000031000000}"/>
    <cellStyle name="Comma 12 3 4 3 8 3" xfId="40035" xr:uid="{00000000-0005-0000-0000-000031000000}"/>
    <cellStyle name="Comma 12 3 4 3 9" xfId="15843" xr:uid="{00000000-0005-0000-0000-000031000000}"/>
    <cellStyle name="Comma 12 3 4 3 9 2" xfId="46083" xr:uid="{00000000-0005-0000-0000-000031000000}"/>
    <cellStyle name="Comma 12 3 4 4" xfId="975" xr:uid="{00000000-0005-0000-0000-000010000000}"/>
    <cellStyle name="Comma 12 3 4 4 2" xfId="2487" xr:uid="{00000000-0005-0000-0000-000010000000}"/>
    <cellStyle name="Comma 12 3 4 4 2 2" xfId="11559" xr:uid="{00000000-0005-0000-0000-000010000000}"/>
    <cellStyle name="Comma 12 3 4 4 2 2 2" xfId="26679" xr:uid="{00000000-0005-0000-0000-000010000000}"/>
    <cellStyle name="Comma 12 3 4 4 2 2 2 2" xfId="56919" xr:uid="{00000000-0005-0000-0000-000010000000}"/>
    <cellStyle name="Comma 12 3 4 4 2 2 3" xfId="41799" xr:uid="{00000000-0005-0000-0000-000010000000}"/>
    <cellStyle name="Comma 12 3 4 4 2 3" xfId="17607" xr:uid="{00000000-0005-0000-0000-000010000000}"/>
    <cellStyle name="Comma 12 3 4 4 2 3 2" xfId="47847" xr:uid="{00000000-0005-0000-0000-000010000000}"/>
    <cellStyle name="Comma 12 3 4 4 2 4" xfId="32727" xr:uid="{00000000-0005-0000-0000-000010000000}"/>
    <cellStyle name="Comma 12 3 4 4 3" xfId="3999" xr:uid="{00000000-0005-0000-0000-000010000000}"/>
    <cellStyle name="Comma 12 3 4 4 3 2" xfId="13071" xr:uid="{00000000-0005-0000-0000-000010000000}"/>
    <cellStyle name="Comma 12 3 4 4 3 2 2" xfId="28191" xr:uid="{00000000-0005-0000-0000-000010000000}"/>
    <cellStyle name="Comma 12 3 4 4 3 2 2 2" xfId="58431" xr:uid="{00000000-0005-0000-0000-000010000000}"/>
    <cellStyle name="Comma 12 3 4 4 3 2 3" xfId="43311" xr:uid="{00000000-0005-0000-0000-000010000000}"/>
    <cellStyle name="Comma 12 3 4 4 3 3" xfId="19119" xr:uid="{00000000-0005-0000-0000-000010000000}"/>
    <cellStyle name="Comma 12 3 4 4 3 3 2" xfId="49359" xr:uid="{00000000-0005-0000-0000-000010000000}"/>
    <cellStyle name="Comma 12 3 4 4 3 4" xfId="34239" xr:uid="{00000000-0005-0000-0000-000010000000}"/>
    <cellStyle name="Comma 12 3 4 4 4" xfId="5511" xr:uid="{00000000-0005-0000-0000-000010000000}"/>
    <cellStyle name="Comma 12 3 4 4 4 2" xfId="14583" xr:uid="{00000000-0005-0000-0000-000010000000}"/>
    <cellStyle name="Comma 12 3 4 4 4 2 2" xfId="29703" xr:uid="{00000000-0005-0000-0000-000010000000}"/>
    <cellStyle name="Comma 12 3 4 4 4 2 2 2" xfId="59943" xr:uid="{00000000-0005-0000-0000-000010000000}"/>
    <cellStyle name="Comma 12 3 4 4 4 2 3" xfId="44823" xr:uid="{00000000-0005-0000-0000-000010000000}"/>
    <cellStyle name="Comma 12 3 4 4 4 3" xfId="20631" xr:uid="{00000000-0005-0000-0000-000010000000}"/>
    <cellStyle name="Comma 12 3 4 4 4 3 2" xfId="50871" xr:uid="{00000000-0005-0000-0000-000010000000}"/>
    <cellStyle name="Comma 12 3 4 4 4 4" xfId="35751" xr:uid="{00000000-0005-0000-0000-000010000000}"/>
    <cellStyle name="Comma 12 3 4 4 5" xfId="7023" xr:uid="{00000000-0005-0000-0000-000010000000}"/>
    <cellStyle name="Comma 12 3 4 4 5 2" xfId="22143" xr:uid="{00000000-0005-0000-0000-000010000000}"/>
    <cellStyle name="Comma 12 3 4 4 5 2 2" xfId="52383" xr:uid="{00000000-0005-0000-0000-000010000000}"/>
    <cellStyle name="Comma 12 3 4 4 5 3" xfId="37263" xr:uid="{00000000-0005-0000-0000-000010000000}"/>
    <cellStyle name="Comma 12 3 4 4 6" xfId="8535" xr:uid="{00000000-0005-0000-0000-000010000000}"/>
    <cellStyle name="Comma 12 3 4 4 6 2" xfId="23655" xr:uid="{00000000-0005-0000-0000-000010000000}"/>
    <cellStyle name="Comma 12 3 4 4 6 2 2" xfId="53895" xr:uid="{00000000-0005-0000-0000-000010000000}"/>
    <cellStyle name="Comma 12 3 4 4 6 3" xfId="38775" xr:uid="{00000000-0005-0000-0000-000010000000}"/>
    <cellStyle name="Comma 12 3 4 4 7" xfId="10047" xr:uid="{00000000-0005-0000-0000-000010000000}"/>
    <cellStyle name="Comma 12 3 4 4 7 2" xfId="25167" xr:uid="{00000000-0005-0000-0000-000010000000}"/>
    <cellStyle name="Comma 12 3 4 4 7 2 2" xfId="55407" xr:uid="{00000000-0005-0000-0000-000010000000}"/>
    <cellStyle name="Comma 12 3 4 4 7 3" xfId="40287" xr:uid="{00000000-0005-0000-0000-000010000000}"/>
    <cellStyle name="Comma 12 3 4 4 8" xfId="16095" xr:uid="{00000000-0005-0000-0000-000010000000}"/>
    <cellStyle name="Comma 12 3 4 4 8 2" xfId="46335" xr:uid="{00000000-0005-0000-0000-000010000000}"/>
    <cellStyle name="Comma 12 3 4 4 9" xfId="31215" xr:uid="{00000000-0005-0000-0000-000010000000}"/>
    <cellStyle name="Comma 12 3 4 5" xfId="1731" xr:uid="{00000000-0005-0000-0000-000010000000}"/>
    <cellStyle name="Comma 12 3 4 5 2" xfId="10803" xr:uid="{00000000-0005-0000-0000-000010000000}"/>
    <cellStyle name="Comma 12 3 4 5 2 2" xfId="25923" xr:uid="{00000000-0005-0000-0000-000010000000}"/>
    <cellStyle name="Comma 12 3 4 5 2 2 2" xfId="56163" xr:uid="{00000000-0005-0000-0000-000010000000}"/>
    <cellStyle name="Comma 12 3 4 5 2 3" xfId="41043" xr:uid="{00000000-0005-0000-0000-000010000000}"/>
    <cellStyle name="Comma 12 3 4 5 3" xfId="16851" xr:uid="{00000000-0005-0000-0000-000010000000}"/>
    <cellStyle name="Comma 12 3 4 5 3 2" xfId="47091" xr:uid="{00000000-0005-0000-0000-000010000000}"/>
    <cellStyle name="Comma 12 3 4 5 4" xfId="31971" xr:uid="{00000000-0005-0000-0000-000010000000}"/>
    <cellStyle name="Comma 12 3 4 6" xfId="3243" xr:uid="{00000000-0005-0000-0000-000010000000}"/>
    <cellStyle name="Comma 12 3 4 6 2" xfId="12315" xr:uid="{00000000-0005-0000-0000-000010000000}"/>
    <cellStyle name="Comma 12 3 4 6 2 2" xfId="27435" xr:uid="{00000000-0005-0000-0000-000010000000}"/>
    <cellStyle name="Comma 12 3 4 6 2 2 2" xfId="57675" xr:uid="{00000000-0005-0000-0000-000010000000}"/>
    <cellStyle name="Comma 12 3 4 6 2 3" xfId="42555" xr:uid="{00000000-0005-0000-0000-000010000000}"/>
    <cellStyle name="Comma 12 3 4 6 3" xfId="18363" xr:uid="{00000000-0005-0000-0000-000010000000}"/>
    <cellStyle name="Comma 12 3 4 6 3 2" xfId="48603" xr:uid="{00000000-0005-0000-0000-000010000000}"/>
    <cellStyle name="Comma 12 3 4 6 4" xfId="33483" xr:uid="{00000000-0005-0000-0000-000010000000}"/>
    <cellStyle name="Comma 12 3 4 7" xfId="4755" xr:uid="{00000000-0005-0000-0000-000010000000}"/>
    <cellStyle name="Comma 12 3 4 7 2" xfId="13827" xr:uid="{00000000-0005-0000-0000-000010000000}"/>
    <cellStyle name="Comma 12 3 4 7 2 2" xfId="28947" xr:uid="{00000000-0005-0000-0000-000010000000}"/>
    <cellStyle name="Comma 12 3 4 7 2 2 2" xfId="59187" xr:uid="{00000000-0005-0000-0000-000010000000}"/>
    <cellStyle name="Comma 12 3 4 7 2 3" xfId="44067" xr:uid="{00000000-0005-0000-0000-000010000000}"/>
    <cellStyle name="Comma 12 3 4 7 3" xfId="19875" xr:uid="{00000000-0005-0000-0000-000010000000}"/>
    <cellStyle name="Comma 12 3 4 7 3 2" xfId="50115" xr:uid="{00000000-0005-0000-0000-000010000000}"/>
    <cellStyle name="Comma 12 3 4 7 4" xfId="34995" xr:uid="{00000000-0005-0000-0000-000010000000}"/>
    <cellStyle name="Comma 12 3 4 8" xfId="6267" xr:uid="{00000000-0005-0000-0000-000010000000}"/>
    <cellStyle name="Comma 12 3 4 8 2" xfId="21387" xr:uid="{00000000-0005-0000-0000-000010000000}"/>
    <cellStyle name="Comma 12 3 4 8 2 2" xfId="51627" xr:uid="{00000000-0005-0000-0000-000010000000}"/>
    <cellStyle name="Comma 12 3 4 8 3" xfId="36507" xr:uid="{00000000-0005-0000-0000-000010000000}"/>
    <cellStyle name="Comma 12 3 4 9" xfId="7779" xr:uid="{00000000-0005-0000-0000-000010000000}"/>
    <cellStyle name="Comma 12 3 4 9 2" xfId="22899" xr:uid="{00000000-0005-0000-0000-000010000000}"/>
    <cellStyle name="Comma 12 3 4 9 2 2" xfId="53139" xr:uid="{00000000-0005-0000-0000-000010000000}"/>
    <cellStyle name="Comma 12 3 4 9 3" xfId="38019" xr:uid="{00000000-0005-0000-0000-000010000000}"/>
    <cellStyle name="Comma 12 3 5" xfId="303" xr:uid="{00000000-0005-0000-0000-000003000000}"/>
    <cellStyle name="Comma 12 3 5 10" xfId="30543" xr:uid="{00000000-0005-0000-0000-000003000000}"/>
    <cellStyle name="Comma 12 3 5 2" xfId="1059" xr:uid="{00000000-0005-0000-0000-000003000000}"/>
    <cellStyle name="Comma 12 3 5 2 2" xfId="2571" xr:uid="{00000000-0005-0000-0000-000003000000}"/>
    <cellStyle name="Comma 12 3 5 2 2 2" xfId="11643" xr:uid="{00000000-0005-0000-0000-000003000000}"/>
    <cellStyle name="Comma 12 3 5 2 2 2 2" xfId="26763" xr:uid="{00000000-0005-0000-0000-000003000000}"/>
    <cellStyle name="Comma 12 3 5 2 2 2 2 2" xfId="57003" xr:uid="{00000000-0005-0000-0000-000003000000}"/>
    <cellStyle name="Comma 12 3 5 2 2 2 3" xfId="41883" xr:uid="{00000000-0005-0000-0000-000003000000}"/>
    <cellStyle name="Comma 12 3 5 2 2 3" xfId="17691" xr:uid="{00000000-0005-0000-0000-000003000000}"/>
    <cellStyle name="Comma 12 3 5 2 2 3 2" xfId="47931" xr:uid="{00000000-0005-0000-0000-000003000000}"/>
    <cellStyle name="Comma 12 3 5 2 2 4" xfId="32811" xr:uid="{00000000-0005-0000-0000-000003000000}"/>
    <cellStyle name="Comma 12 3 5 2 3" xfId="4083" xr:uid="{00000000-0005-0000-0000-000003000000}"/>
    <cellStyle name="Comma 12 3 5 2 3 2" xfId="13155" xr:uid="{00000000-0005-0000-0000-000003000000}"/>
    <cellStyle name="Comma 12 3 5 2 3 2 2" xfId="28275" xr:uid="{00000000-0005-0000-0000-000003000000}"/>
    <cellStyle name="Comma 12 3 5 2 3 2 2 2" xfId="58515" xr:uid="{00000000-0005-0000-0000-000003000000}"/>
    <cellStyle name="Comma 12 3 5 2 3 2 3" xfId="43395" xr:uid="{00000000-0005-0000-0000-000003000000}"/>
    <cellStyle name="Comma 12 3 5 2 3 3" xfId="19203" xr:uid="{00000000-0005-0000-0000-000003000000}"/>
    <cellStyle name="Comma 12 3 5 2 3 3 2" xfId="49443" xr:uid="{00000000-0005-0000-0000-000003000000}"/>
    <cellStyle name="Comma 12 3 5 2 3 4" xfId="34323" xr:uid="{00000000-0005-0000-0000-000003000000}"/>
    <cellStyle name="Comma 12 3 5 2 4" xfId="5595" xr:uid="{00000000-0005-0000-0000-000003000000}"/>
    <cellStyle name="Comma 12 3 5 2 4 2" xfId="14667" xr:uid="{00000000-0005-0000-0000-000003000000}"/>
    <cellStyle name="Comma 12 3 5 2 4 2 2" xfId="29787" xr:uid="{00000000-0005-0000-0000-000003000000}"/>
    <cellStyle name="Comma 12 3 5 2 4 2 2 2" xfId="60027" xr:uid="{00000000-0005-0000-0000-000003000000}"/>
    <cellStyle name="Comma 12 3 5 2 4 2 3" xfId="44907" xr:uid="{00000000-0005-0000-0000-000003000000}"/>
    <cellStyle name="Comma 12 3 5 2 4 3" xfId="20715" xr:uid="{00000000-0005-0000-0000-000003000000}"/>
    <cellStyle name="Comma 12 3 5 2 4 3 2" xfId="50955" xr:uid="{00000000-0005-0000-0000-000003000000}"/>
    <cellStyle name="Comma 12 3 5 2 4 4" xfId="35835" xr:uid="{00000000-0005-0000-0000-000003000000}"/>
    <cellStyle name="Comma 12 3 5 2 5" xfId="7107" xr:uid="{00000000-0005-0000-0000-000003000000}"/>
    <cellStyle name="Comma 12 3 5 2 5 2" xfId="22227" xr:uid="{00000000-0005-0000-0000-000003000000}"/>
    <cellStyle name="Comma 12 3 5 2 5 2 2" xfId="52467" xr:uid="{00000000-0005-0000-0000-000003000000}"/>
    <cellStyle name="Comma 12 3 5 2 5 3" xfId="37347" xr:uid="{00000000-0005-0000-0000-000003000000}"/>
    <cellStyle name="Comma 12 3 5 2 6" xfId="8619" xr:uid="{00000000-0005-0000-0000-000003000000}"/>
    <cellStyle name="Comma 12 3 5 2 6 2" xfId="23739" xr:uid="{00000000-0005-0000-0000-000003000000}"/>
    <cellStyle name="Comma 12 3 5 2 6 2 2" xfId="53979" xr:uid="{00000000-0005-0000-0000-000003000000}"/>
    <cellStyle name="Comma 12 3 5 2 6 3" xfId="38859" xr:uid="{00000000-0005-0000-0000-000003000000}"/>
    <cellStyle name="Comma 12 3 5 2 7" xfId="10131" xr:uid="{00000000-0005-0000-0000-000003000000}"/>
    <cellStyle name="Comma 12 3 5 2 7 2" xfId="25251" xr:uid="{00000000-0005-0000-0000-000003000000}"/>
    <cellStyle name="Comma 12 3 5 2 7 2 2" xfId="55491" xr:uid="{00000000-0005-0000-0000-000003000000}"/>
    <cellStyle name="Comma 12 3 5 2 7 3" xfId="40371" xr:uid="{00000000-0005-0000-0000-000003000000}"/>
    <cellStyle name="Comma 12 3 5 2 8" xfId="16179" xr:uid="{00000000-0005-0000-0000-000003000000}"/>
    <cellStyle name="Comma 12 3 5 2 8 2" xfId="46419" xr:uid="{00000000-0005-0000-0000-000003000000}"/>
    <cellStyle name="Comma 12 3 5 2 9" xfId="31299" xr:uid="{00000000-0005-0000-0000-000003000000}"/>
    <cellStyle name="Comma 12 3 5 3" xfId="1815" xr:uid="{00000000-0005-0000-0000-000003000000}"/>
    <cellStyle name="Comma 12 3 5 3 2" xfId="10887" xr:uid="{00000000-0005-0000-0000-000003000000}"/>
    <cellStyle name="Comma 12 3 5 3 2 2" xfId="26007" xr:uid="{00000000-0005-0000-0000-000003000000}"/>
    <cellStyle name="Comma 12 3 5 3 2 2 2" xfId="56247" xr:uid="{00000000-0005-0000-0000-000003000000}"/>
    <cellStyle name="Comma 12 3 5 3 2 3" xfId="41127" xr:uid="{00000000-0005-0000-0000-000003000000}"/>
    <cellStyle name="Comma 12 3 5 3 3" xfId="16935" xr:uid="{00000000-0005-0000-0000-000003000000}"/>
    <cellStyle name="Comma 12 3 5 3 3 2" xfId="47175" xr:uid="{00000000-0005-0000-0000-000003000000}"/>
    <cellStyle name="Comma 12 3 5 3 4" xfId="32055" xr:uid="{00000000-0005-0000-0000-000003000000}"/>
    <cellStyle name="Comma 12 3 5 4" xfId="3327" xr:uid="{00000000-0005-0000-0000-000003000000}"/>
    <cellStyle name="Comma 12 3 5 4 2" xfId="12399" xr:uid="{00000000-0005-0000-0000-000003000000}"/>
    <cellStyle name="Comma 12 3 5 4 2 2" xfId="27519" xr:uid="{00000000-0005-0000-0000-000003000000}"/>
    <cellStyle name="Comma 12 3 5 4 2 2 2" xfId="57759" xr:uid="{00000000-0005-0000-0000-000003000000}"/>
    <cellStyle name="Comma 12 3 5 4 2 3" xfId="42639" xr:uid="{00000000-0005-0000-0000-000003000000}"/>
    <cellStyle name="Comma 12 3 5 4 3" xfId="18447" xr:uid="{00000000-0005-0000-0000-000003000000}"/>
    <cellStyle name="Comma 12 3 5 4 3 2" xfId="48687" xr:uid="{00000000-0005-0000-0000-000003000000}"/>
    <cellStyle name="Comma 12 3 5 4 4" xfId="33567" xr:uid="{00000000-0005-0000-0000-000003000000}"/>
    <cellStyle name="Comma 12 3 5 5" xfId="4839" xr:uid="{00000000-0005-0000-0000-000003000000}"/>
    <cellStyle name="Comma 12 3 5 5 2" xfId="13911" xr:uid="{00000000-0005-0000-0000-000003000000}"/>
    <cellStyle name="Comma 12 3 5 5 2 2" xfId="29031" xr:uid="{00000000-0005-0000-0000-000003000000}"/>
    <cellStyle name="Comma 12 3 5 5 2 2 2" xfId="59271" xr:uid="{00000000-0005-0000-0000-000003000000}"/>
    <cellStyle name="Comma 12 3 5 5 2 3" xfId="44151" xr:uid="{00000000-0005-0000-0000-000003000000}"/>
    <cellStyle name="Comma 12 3 5 5 3" xfId="19959" xr:uid="{00000000-0005-0000-0000-000003000000}"/>
    <cellStyle name="Comma 12 3 5 5 3 2" xfId="50199" xr:uid="{00000000-0005-0000-0000-000003000000}"/>
    <cellStyle name="Comma 12 3 5 5 4" xfId="35079" xr:uid="{00000000-0005-0000-0000-000003000000}"/>
    <cellStyle name="Comma 12 3 5 6" xfId="6351" xr:uid="{00000000-0005-0000-0000-000003000000}"/>
    <cellStyle name="Comma 12 3 5 6 2" xfId="21471" xr:uid="{00000000-0005-0000-0000-000003000000}"/>
    <cellStyle name="Comma 12 3 5 6 2 2" xfId="51711" xr:uid="{00000000-0005-0000-0000-000003000000}"/>
    <cellStyle name="Comma 12 3 5 6 3" xfId="36591" xr:uid="{00000000-0005-0000-0000-000003000000}"/>
    <cellStyle name="Comma 12 3 5 7" xfId="7863" xr:uid="{00000000-0005-0000-0000-000003000000}"/>
    <cellStyle name="Comma 12 3 5 7 2" xfId="22983" xr:uid="{00000000-0005-0000-0000-000003000000}"/>
    <cellStyle name="Comma 12 3 5 7 2 2" xfId="53223" xr:uid="{00000000-0005-0000-0000-000003000000}"/>
    <cellStyle name="Comma 12 3 5 7 3" xfId="38103" xr:uid="{00000000-0005-0000-0000-000003000000}"/>
    <cellStyle name="Comma 12 3 5 8" xfId="9375" xr:uid="{00000000-0005-0000-0000-000003000000}"/>
    <cellStyle name="Comma 12 3 5 8 2" xfId="24495" xr:uid="{00000000-0005-0000-0000-000003000000}"/>
    <cellStyle name="Comma 12 3 5 8 2 2" xfId="54735" xr:uid="{00000000-0005-0000-0000-000003000000}"/>
    <cellStyle name="Comma 12 3 5 8 3" xfId="39615" xr:uid="{00000000-0005-0000-0000-000003000000}"/>
    <cellStyle name="Comma 12 3 5 9" xfId="15423" xr:uid="{00000000-0005-0000-0000-000003000000}"/>
    <cellStyle name="Comma 12 3 5 9 2" xfId="45663" xr:uid="{00000000-0005-0000-0000-000003000000}"/>
    <cellStyle name="Comma 12 3 6" xfId="555" xr:uid="{00000000-0005-0000-0000-00002C000000}"/>
    <cellStyle name="Comma 12 3 6 10" xfId="30795" xr:uid="{00000000-0005-0000-0000-00002C000000}"/>
    <cellStyle name="Comma 12 3 6 2" xfId="1311" xr:uid="{00000000-0005-0000-0000-00002C000000}"/>
    <cellStyle name="Comma 12 3 6 2 2" xfId="2823" xr:uid="{00000000-0005-0000-0000-00002C000000}"/>
    <cellStyle name="Comma 12 3 6 2 2 2" xfId="11895" xr:uid="{00000000-0005-0000-0000-00002C000000}"/>
    <cellStyle name="Comma 12 3 6 2 2 2 2" xfId="27015" xr:uid="{00000000-0005-0000-0000-00002C000000}"/>
    <cellStyle name="Comma 12 3 6 2 2 2 2 2" xfId="57255" xr:uid="{00000000-0005-0000-0000-00002C000000}"/>
    <cellStyle name="Comma 12 3 6 2 2 2 3" xfId="42135" xr:uid="{00000000-0005-0000-0000-00002C000000}"/>
    <cellStyle name="Comma 12 3 6 2 2 3" xfId="17943" xr:uid="{00000000-0005-0000-0000-00002C000000}"/>
    <cellStyle name="Comma 12 3 6 2 2 3 2" xfId="48183" xr:uid="{00000000-0005-0000-0000-00002C000000}"/>
    <cellStyle name="Comma 12 3 6 2 2 4" xfId="33063" xr:uid="{00000000-0005-0000-0000-00002C000000}"/>
    <cellStyle name="Comma 12 3 6 2 3" xfId="4335" xr:uid="{00000000-0005-0000-0000-00002C000000}"/>
    <cellStyle name="Comma 12 3 6 2 3 2" xfId="13407" xr:uid="{00000000-0005-0000-0000-00002C000000}"/>
    <cellStyle name="Comma 12 3 6 2 3 2 2" xfId="28527" xr:uid="{00000000-0005-0000-0000-00002C000000}"/>
    <cellStyle name="Comma 12 3 6 2 3 2 2 2" xfId="58767" xr:uid="{00000000-0005-0000-0000-00002C000000}"/>
    <cellStyle name="Comma 12 3 6 2 3 2 3" xfId="43647" xr:uid="{00000000-0005-0000-0000-00002C000000}"/>
    <cellStyle name="Comma 12 3 6 2 3 3" xfId="19455" xr:uid="{00000000-0005-0000-0000-00002C000000}"/>
    <cellStyle name="Comma 12 3 6 2 3 3 2" xfId="49695" xr:uid="{00000000-0005-0000-0000-00002C000000}"/>
    <cellStyle name="Comma 12 3 6 2 3 4" xfId="34575" xr:uid="{00000000-0005-0000-0000-00002C000000}"/>
    <cellStyle name="Comma 12 3 6 2 4" xfId="5847" xr:uid="{00000000-0005-0000-0000-00002C000000}"/>
    <cellStyle name="Comma 12 3 6 2 4 2" xfId="14919" xr:uid="{00000000-0005-0000-0000-00002C000000}"/>
    <cellStyle name="Comma 12 3 6 2 4 2 2" xfId="30039" xr:uid="{00000000-0005-0000-0000-00002C000000}"/>
    <cellStyle name="Comma 12 3 6 2 4 2 2 2" xfId="60279" xr:uid="{00000000-0005-0000-0000-00002C000000}"/>
    <cellStyle name="Comma 12 3 6 2 4 2 3" xfId="45159" xr:uid="{00000000-0005-0000-0000-00002C000000}"/>
    <cellStyle name="Comma 12 3 6 2 4 3" xfId="20967" xr:uid="{00000000-0005-0000-0000-00002C000000}"/>
    <cellStyle name="Comma 12 3 6 2 4 3 2" xfId="51207" xr:uid="{00000000-0005-0000-0000-00002C000000}"/>
    <cellStyle name="Comma 12 3 6 2 4 4" xfId="36087" xr:uid="{00000000-0005-0000-0000-00002C000000}"/>
    <cellStyle name="Comma 12 3 6 2 5" xfId="7359" xr:uid="{00000000-0005-0000-0000-00002C000000}"/>
    <cellStyle name="Comma 12 3 6 2 5 2" xfId="22479" xr:uid="{00000000-0005-0000-0000-00002C000000}"/>
    <cellStyle name="Comma 12 3 6 2 5 2 2" xfId="52719" xr:uid="{00000000-0005-0000-0000-00002C000000}"/>
    <cellStyle name="Comma 12 3 6 2 5 3" xfId="37599" xr:uid="{00000000-0005-0000-0000-00002C000000}"/>
    <cellStyle name="Comma 12 3 6 2 6" xfId="8871" xr:uid="{00000000-0005-0000-0000-00002C000000}"/>
    <cellStyle name="Comma 12 3 6 2 6 2" xfId="23991" xr:uid="{00000000-0005-0000-0000-00002C000000}"/>
    <cellStyle name="Comma 12 3 6 2 6 2 2" xfId="54231" xr:uid="{00000000-0005-0000-0000-00002C000000}"/>
    <cellStyle name="Comma 12 3 6 2 6 3" xfId="39111" xr:uid="{00000000-0005-0000-0000-00002C000000}"/>
    <cellStyle name="Comma 12 3 6 2 7" xfId="10383" xr:uid="{00000000-0005-0000-0000-00002C000000}"/>
    <cellStyle name="Comma 12 3 6 2 7 2" xfId="25503" xr:uid="{00000000-0005-0000-0000-00002C000000}"/>
    <cellStyle name="Comma 12 3 6 2 7 2 2" xfId="55743" xr:uid="{00000000-0005-0000-0000-00002C000000}"/>
    <cellStyle name="Comma 12 3 6 2 7 3" xfId="40623" xr:uid="{00000000-0005-0000-0000-00002C000000}"/>
    <cellStyle name="Comma 12 3 6 2 8" xfId="16431" xr:uid="{00000000-0005-0000-0000-00002C000000}"/>
    <cellStyle name="Comma 12 3 6 2 8 2" xfId="46671" xr:uid="{00000000-0005-0000-0000-00002C000000}"/>
    <cellStyle name="Comma 12 3 6 2 9" xfId="31551" xr:uid="{00000000-0005-0000-0000-00002C000000}"/>
    <cellStyle name="Comma 12 3 6 3" xfId="2067" xr:uid="{00000000-0005-0000-0000-00002C000000}"/>
    <cellStyle name="Comma 12 3 6 3 2" xfId="11139" xr:uid="{00000000-0005-0000-0000-00002C000000}"/>
    <cellStyle name="Comma 12 3 6 3 2 2" xfId="26259" xr:uid="{00000000-0005-0000-0000-00002C000000}"/>
    <cellStyle name="Comma 12 3 6 3 2 2 2" xfId="56499" xr:uid="{00000000-0005-0000-0000-00002C000000}"/>
    <cellStyle name="Comma 12 3 6 3 2 3" xfId="41379" xr:uid="{00000000-0005-0000-0000-00002C000000}"/>
    <cellStyle name="Comma 12 3 6 3 3" xfId="17187" xr:uid="{00000000-0005-0000-0000-00002C000000}"/>
    <cellStyle name="Comma 12 3 6 3 3 2" xfId="47427" xr:uid="{00000000-0005-0000-0000-00002C000000}"/>
    <cellStyle name="Comma 12 3 6 3 4" xfId="32307" xr:uid="{00000000-0005-0000-0000-00002C000000}"/>
    <cellStyle name="Comma 12 3 6 4" xfId="3579" xr:uid="{00000000-0005-0000-0000-00002C000000}"/>
    <cellStyle name="Comma 12 3 6 4 2" xfId="12651" xr:uid="{00000000-0005-0000-0000-00002C000000}"/>
    <cellStyle name="Comma 12 3 6 4 2 2" xfId="27771" xr:uid="{00000000-0005-0000-0000-00002C000000}"/>
    <cellStyle name="Comma 12 3 6 4 2 2 2" xfId="58011" xr:uid="{00000000-0005-0000-0000-00002C000000}"/>
    <cellStyle name="Comma 12 3 6 4 2 3" xfId="42891" xr:uid="{00000000-0005-0000-0000-00002C000000}"/>
    <cellStyle name="Comma 12 3 6 4 3" xfId="18699" xr:uid="{00000000-0005-0000-0000-00002C000000}"/>
    <cellStyle name="Comma 12 3 6 4 3 2" xfId="48939" xr:uid="{00000000-0005-0000-0000-00002C000000}"/>
    <cellStyle name="Comma 12 3 6 4 4" xfId="33819" xr:uid="{00000000-0005-0000-0000-00002C000000}"/>
    <cellStyle name="Comma 12 3 6 5" xfId="5091" xr:uid="{00000000-0005-0000-0000-00002C000000}"/>
    <cellStyle name="Comma 12 3 6 5 2" xfId="14163" xr:uid="{00000000-0005-0000-0000-00002C000000}"/>
    <cellStyle name="Comma 12 3 6 5 2 2" xfId="29283" xr:uid="{00000000-0005-0000-0000-00002C000000}"/>
    <cellStyle name="Comma 12 3 6 5 2 2 2" xfId="59523" xr:uid="{00000000-0005-0000-0000-00002C000000}"/>
    <cellStyle name="Comma 12 3 6 5 2 3" xfId="44403" xr:uid="{00000000-0005-0000-0000-00002C000000}"/>
    <cellStyle name="Comma 12 3 6 5 3" xfId="20211" xr:uid="{00000000-0005-0000-0000-00002C000000}"/>
    <cellStyle name="Comma 12 3 6 5 3 2" xfId="50451" xr:uid="{00000000-0005-0000-0000-00002C000000}"/>
    <cellStyle name="Comma 12 3 6 5 4" xfId="35331" xr:uid="{00000000-0005-0000-0000-00002C000000}"/>
    <cellStyle name="Comma 12 3 6 6" xfId="6603" xr:uid="{00000000-0005-0000-0000-00002C000000}"/>
    <cellStyle name="Comma 12 3 6 6 2" xfId="21723" xr:uid="{00000000-0005-0000-0000-00002C000000}"/>
    <cellStyle name="Comma 12 3 6 6 2 2" xfId="51963" xr:uid="{00000000-0005-0000-0000-00002C000000}"/>
    <cellStyle name="Comma 12 3 6 6 3" xfId="36843" xr:uid="{00000000-0005-0000-0000-00002C000000}"/>
    <cellStyle name="Comma 12 3 6 7" xfId="8115" xr:uid="{00000000-0005-0000-0000-00002C000000}"/>
    <cellStyle name="Comma 12 3 6 7 2" xfId="23235" xr:uid="{00000000-0005-0000-0000-00002C000000}"/>
    <cellStyle name="Comma 12 3 6 7 2 2" xfId="53475" xr:uid="{00000000-0005-0000-0000-00002C000000}"/>
    <cellStyle name="Comma 12 3 6 7 3" xfId="38355" xr:uid="{00000000-0005-0000-0000-00002C000000}"/>
    <cellStyle name="Comma 12 3 6 8" xfId="9627" xr:uid="{00000000-0005-0000-0000-00002C000000}"/>
    <cellStyle name="Comma 12 3 6 8 2" xfId="24747" xr:uid="{00000000-0005-0000-0000-00002C000000}"/>
    <cellStyle name="Comma 12 3 6 8 2 2" xfId="54987" xr:uid="{00000000-0005-0000-0000-00002C000000}"/>
    <cellStyle name="Comma 12 3 6 8 3" xfId="39867" xr:uid="{00000000-0005-0000-0000-00002C000000}"/>
    <cellStyle name="Comma 12 3 6 9" xfId="15675" xr:uid="{00000000-0005-0000-0000-00002C000000}"/>
    <cellStyle name="Comma 12 3 6 9 2" xfId="45915" xr:uid="{00000000-0005-0000-0000-00002C000000}"/>
    <cellStyle name="Comma 12 3 7" xfId="807" xr:uid="{00000000-0005-0000-0000-000003000000}"/>
    <cellStyle name="Comma 12 3 7 2" xfId="2319" xr:uid="{00000000-0005-0000-0000-000003000000}"/>
    <cellStyle name="Comma 12 3 7 2 2" xfId="11391" xr:uid="{00000000-0005-0000-0000-000003000000}"/>
    <cellStyle name="Comma 12 3 7 2 2 2" xfId="26511" xr:uid="{00000000-0005-0000-0000-000003000000}"/>
    <cellStyle name="Comma 12 3 7 2 2 2 2" xfId="56751" xr:uid="{00000000-0005-0000-0000-000003000000}"/>
    <cellStyle name="Comma 12 3 7 2 2 3" xfId="41631" xr:uid="{00000000-0005-0000-0000-000003000000}"/>
    <cellStyle name="Comma 12 3 7 2 3" xfId="17439" xr:uid="{00000000-0005-0000-0000-000003000000}"/>
    <cellStyle name="Comma 12 3 7 2 3 2" xfId="47679" xr:uid="{00000000-0005-0000-0000-000003000000}"/>
    <cellStyle name="Comma 12 3 7 2 4" xfId="32559" xr:uid="{00000000-0005-0000-0000-000003000000}"/>
    <cellStyle name="Comma 12 3 7 3" xfId="3831" xr:uid="{00000000-0005-0000-0000-000003000000}"/>
    <cellStyle name="Comma 12 3 7 3 2" xfId="12903" xr:uid="{00000000-0005-0000-0000-000003000000}"/>
    <cellStyle name="Comma 12 3 7 3 2 2" xfId="28023" xr:uid="{00000000-0005-0000-0000-000003000000}"/>
    <cellStyle name="Comma 12 3 7 3 2 2 2" xfId="58263" xr:uid="{00000000-0005-0000-0000-000003000000}"/>
    <cellStyle name="Comma 12 3 7 3 2 3" xfId="43143" xr:uid="{00000000-0005-0000-0000-000003000000}"/>
    <cellStyle name="Comma 12 3 7 3 3" xfId="18951" xr:uid="{00000000-0005-0000-0000-000003000000}"/>
    <cellStyle name="Comma 12 3 7 3 3 2" xfId="49191" xr:uid="{00000000-0005-0000-0000-000003000000}"/>
    <cellStyle name="Comma 12 3 7 3 4" xfId="34071" xr:uid="{00000000-0005-0000-0000-000003000000}"/>
    <cellStyle name="Comma 12 3 7 4" xfId="5343" xr:uid="{00000000-0005-0000-0000-000003000000}"/>
    <cellStyle name="Comma 12 3 7 4 2" xfId="14415" xr:uid="{00000000-0005-0000-0000-000003000000}"/>
    <cellStyle name="Comma 12 3 7 4 2 2" xfId="29535" xr:uid="{00000000-0005-0000-0000-000003000000}"/>
    <cellStyle name="Comma 12 3 7 4 2 2 2" xfId="59775" xr:uid="{00000000-0005-0000-0000-000003000000}"/>
    <cellStyle name="Comma 12 3 7 4 2 3" xfId="44655" xr:uid="{00000000-0005-0000-0000-000003000000}"/>
    <cellStyle name="Comma 12 3 7 4 3" xfId="20463" xr:uid="{00000000-0005-0000-0000-000003000000}"/>
    <cellStyle name="Comma 12 3 7 4 3 2" xfId="50703" xr:uid="{00000000-0005-0000-0000-000003000000}"/>
    <cellStyle name="Comma 12 3 7 4 4" xfId="35583" xr:uid="{00000000-0005-0000-0000-000003000000}"/>
    <cellStyle name="Comma 12 3 7 5" xfId="6855" xr:uid="{00000000-0005-0000-0000-000003000000}"/>
    <cellStyle name="Comma 12 3 7 5 2" xfId="21975" xr:uid="{00000000-0005-0000-0000-000003000000}"/>
    <cellStyle name="Comma 12 3 7 5 2 2" xfId="52215" xr:uid="{00000000-0005-0000-0000-000003000000}"/>
    <cellStyle name="Comma 12 3 7 5 3" xfId="37095" xr:uid="{00000000-0005-0000-0000-000003000000}"/>
    <cellStyle name="Comma 12 3 7 6" xfId="8367" xr:uid="{00000000-0005-0000-0000-000003000000}"/>
    <cellStyle name="Comma 12 3 7 6 2" xfId="23487" xr:uid="{00000000-0005-0000-0000-000003000000}"/>
    <cellStyle name="Comma 12 3 7 6 2 2" xfId="53727" xr:uid="{00000000-0005-0000-0000-000003000000}"/>
    <cellStyle name="Comma 12 3 7 6 3" xfId="38607" xr:uid="{00000000-0005-0000-0000-000003000000}"/>
    <cellStyle name="Comma 12 3 7 7" xfId="9879" xr:uid="{00000000-0005-0000-0000-000003000000}"/>
    <cellStyle name="Comma 12 3 7 7 2" xfId="24999" xr:uid="{00000000-0005-0000-0000-000003000000}"/>
    <cellStyle name="Comma 12 3 7 7 2 2" xfId="55239" xr:uid="{00000000-0005-0000-0000-000003000000}"/>
    <cellStyle name="Comma 12 3 7 7 3" xfId="40119" xr:uid="{00000000-0005-0000-0000-000003000000}"/>
    <cellStyle name="Comma 12 3 7 8" xfId="15927" xr:uid="{00000000-0005-0000-0000-000003000000}"/>
    <cellStyle name="Comma 12 3 7 8 2" xfId="46167" xr:uid="{00000000-0005-0000-0000-000003000000}"/>
    <cellStyle name="Comma 12 3 7 9" xfId="31047" xr:uid="{00000000-0005-0000-0000-000003000000}"/>
    <cellStyle name="Comma 12 3 8" xfId="1563" xr:uid="{00000000-0005-0000-0000-000003000000}"/>
    <cellStyle name="Comma 12 3 8 2" xfId="10635" xr:uid="{00000000-0005-0000-0000-000003000000}"/>
    <cellStyle name="Comma 12 3 8 2 2" xfId="25755" xr:uid="{00000000-0005-0000-0000-000003000000}"/>
    <cellStyle name="Comma 12 3 8 2 2 2" xfId="55995" xr:uid="{00000000-0005-0000-0000-000003000000}"/>
    <cellStyle name="Comma 12 3 8 2 3" xfId="40875" xr:uid="{00000000-0005-0000-0000-000003000000}"/>
    <cellStyle name="Comma 12 3 8 3" xfId="16683" xr:uid="{00000000-0005-0000-0000-000003000000}"/>
    <cellStyle name="Comma 12 3 8 3 2" xfId="46923" xr:uid="{00000000-0005-0000-0000-000003000000}"/>
    <cellStyle name="Comma 12 3 8 4" xfId="31803" xr:uid="{00000000-0005-0000-0000-000003000000}"/>
    <cellStyle name="Comma 12 3 9" xfId="3075" xr:uid="{00000000-0005-0000-0000-000003000000}"/>
    <cellStyle name="Comma 12 3 9 2" xfId="12147" xr:uid="{00000000-0005-0000-0000-000003000000}"/>
    <cellStyle name="Comma 12 3 9 2 2" xfId="27267" xr:uid="{00000000-0005-0000-0000-000003000000}"/>
    <cellStyle name="Comma 12 3 9 2 2 2" xfId="57507" xr:uid="{00000000-0005-0000-0000-000003000000}"/>
    <cellStyle name="Comma 12 3 9 2 3" xfId="42387" xr:uid="{00000000-0005-0000-0000-000003000000}"/>
    <cellStyle name="Comma 12 3 9 3" xfId="18195" xr:uid="{00000000-0005-0000-0000-000003000000}"/>
    <cellStyle name="Comma 12 3 9 3 2" xfId="48435" xr:uid="{00000000-0005-0000-0000-000003000000}"/>
    <cellStyle name="Comma 12 3 9 4" xfId="33315" xr:uid="{00000000-0005-0000-0000-000003000000}"/>
    <cellStyle name="Comma 12 4" xfId="65" xr:uid="{00000000-0005-0000-0000-000007000000}"/>
    <cellStyle name="Comma 12 4 10" xfId="6113" xr:uid="{00000000-0005-0000-0000-000007000000}"/>
    <cellStyle name="Comma 12 4 10 2" xfId="21233" xr:uid="{00000000-0005-0000-0000-000007000000}"/>
    <cellStyle name="Comma 12 4 10 2 2" xfId="51473" xr:uid="{00000000-0005-0000-0000-000007000000}"/>
    <cellStyle name="Comma 12 4 10 3" xfId="36353" xr:uid="{00000000-0005-0000-0000-000007000000}"/>
    <cellStyle name="Comma 12 4 11" xfId="7625" xr:uid="{00000000-0005-0000-0000-000007000000}"/>
    <cellStyle name="Comma 12 4 11 2" xfId="22745" xr:uid="{00000000-0005-0000-0000-000007000000}"/>
    <cellStyle name="Comma 12 4 11 2 2" xfId="52985" xr:uid="{00000000-0005-0000-0000-000007000000}"/>
    <cellStyle name="Comma 12 4 11 3" xfId="37865" xr:uid="{00000000-0005-0000-0000-000007000000}"/>
    <cellStyle name="Comma 12 4 12" xfId="9137" xr:uid="{00000000-0005-0000-0000-000007000000}"/>
    <cellStyle name="Comma 12 4 12 2" xfId="24257" xr:uid="{00000000-0005-0000-0000-000007000000}"/>
    <cellStyle name="Comma 12 4 12 2 2" xfId="54497" xr:uid="{00000000-0005-0000-0000-000007000000}"/>
    <cellStyle name="Comma 12 4 12 3" xfId="39377" xr:uid="{00000000-0005-0000-0000-000007000000}"/>
    <cellStyle name="Comma 12 4 13" xfId="15185" xr:uid="{00000000-0005-0000-0000-000007000000}"/>
    <cellStyle name="Comma 12 4 13 2" xfId="45425" xr:uid="{00000000-0005-0000-0000-000007000000}"/>
    <cellStyle name="Comma 12 4 14" xfId="30305" xr:uid="{00000000-0005-0000-0000-000007000000}"/>
    <cellStyle name="Comma 12 4 2" xfId="149" xr:uid="{00000000-0005-0000-0000-000012000000}"/>
    <cellStyle name="Comma 12 4 2 10" xfId="9221" xr:uid="{00000000-0005-0000-0000-000012000000}"/>
    <cellStyle name="Comma 12 4 2 10 2" xfId="24341" xr:uid="{00000000-0005-0000-0000-000012000000}"/>
    <cellStyle name="Comma 12 4 2 10 2 2" xfId="54581" xr:uid="{00000000-0005-0000-0000-000012000000}"/>
    <cellStyle name="Comma 12 4 2 10 3" xfId="39461" xr:uid="{00000000-0005-0000-0000-000012000000}"/>
    <cellStyle name="Comma 12 4 2 11" xfId="15269" xr:uid="{00000000-0005-0000-0000-000012000000}"/>
    <cellStyle name="Comma 12 4 2 11 2" xfId="45509" xr:uid="{00000000-0005-0000-0000-000012000000}"/>
    <cellStyle name="Comma 12 4 2 12" xfId="30389" xr:uid="{00000000-0005-0000-0000-000012000000}"/>
    <cellStyle name="Comma 12 4 2 2" xfId="401" xr:uid="{00000000-0005-0000-0000-000012000000}"/>
    <cellStyle name="Comma 12 4 2 2 10" xfId="30641" xr:uid="{00000000-0005-0000-0000-000012000000}"/>
    <cellStyle name="Comma 12 4 2 2 2" xfId="1157" xr:uid="{00000000-0005-0000-0000-000012000000}"/>
    <cellStyle name="Comma 12 4 2 2 2 2" xfId="2669" xr:uid="{00000000-0005-0000-0000-000012000000}"/>
    <cellStyle name="Comma 12 4 2 2 2 2 2" xfId="11741" xr:uid="{00000000-0005-0000-0000-000012000000}"/>
    <cellStyle name="Comma 12 4 2 2 2 2 2 2" xfId="26861" xr:uid="{00000000-0005-0000-0000-000012000000}"/>
    <cellStyle name="Comma 12 4 2 2 2 2 2 2 2" xfId="57101" xr:uid="{00000000-0005-0000-0000-000012000000}"/>
    <cellStyle name="Comma 12 4 2 2 2 2 2 3" xfId="41981" xr:uid="{00000000-0005-0000-0000-000012000000}"/>
    <cellStyle name="Comma 12 4 2 2 2 2 3" xfId="17789" xr:uid="{00000000-0005-0000-0000-000012000000}"/>
    <cellStyle name="Comma 12 4 2 2 2 2 3 2" xfId="48029" xr:uid="{00000000-0005-0000-0000-000012000000}"/>
    <cellStyle name="Comma 12 4 2 2 2 2 4" xfId="32909" xr:uid="{00000000-0005-0000-0000-000012000000}"/>
    <cellStyle name="Comma 12 4 2 2 2 3" xfId="4181" xr:uid="{00000000-0005-0000-0000-000012000000}"/>
    <cellStyle name="Comma 12 4 2 2 2 3 2" xfId="13253" xr:uid="{00000000-0005-0000-0000-000012000000}"/>
    <cellStyle name="Comma 12 4 2 2 2 3 2 2" xfId="28373" xr:uid="{00000000-0005-0000-0000-000012000000}"/>
    <cellStyle name="Comma 12 4 2 2 2 3 2 2 2" xfId="58613" xr:uid="{00000000-0005-0000-0000-000012000000}"/>
    <cellStyle name="Comma 12 4 2 2 2 3 2 3" xfId="43493" xr:uid="{00000000-0005-0000-0000-000012000000}"/>
    <cellStyle name="Comma 12 4 2 2 2 3 3" xfId="19301" xr:uid="{00000000-0005-0000-0000-000012000000}"/>
    <cellStyle name="Comma 12 4 2 2 2 3 3 2" xfId="49541" xr:uid="{00000000-0005-0000-0000-000012000000}"/>
    <cellStyle name="Comma 12 4 2 2 2 3 4" xfId="34421" xr:uid="{00000000-0005-0000-0000-000012000000}"/>
    <cellStyle name="Comma 12 4 2 2 2 4" xfId="5693" xr:uid="{00000000-0005-0000-0000-000012000000}"/>
    <cellStyle name="Comma 12 4 2 2 2 4 2" xfId="14765" xr:uid="{00000000-0005-0000-0000-000012000000}"/>
    <cellStyle name="Comma 12 4 2 2 2 4 2 2" xfId="29885" xr:uid="{00000000-0005-0000-0000-000012000000}"/>
    <cellStyle name="Comma 12 4 2 2 2 4 2 2 2" xfId="60125" xr:uid="{00000000-0005-0000-0000-000012000000}"/>
    <cellStyle name="Comma 12 4 2 2 2 4 2 3" xfId="45005" xr:uid="{00000000-0005-0000-0000-000012000000}"/>
    <cellStyle name="Comma 12 4 2 2 2 4 3" xfId="20813" xr:uid="{00000000-0005-0000-0000-000012000000}"/>
    <cellStyle name="Comma 12 4 2 2 2 4 3 2" xfId="51053" xr:uid="{00000000-0005-0000-0000-000012000000}"/>
    <cellStyle name="Comma 12 4 2 2 2 4 4" xfId="35933" xr:uid="{00000000-0005-0000-0000-000012000000}"/>
    <cellStyle name="Comma 12 4 2 2 2 5" xfId="7205" xr:uid="{00000000-0005-0000-0000-000012000000}"/>
    <cellStyle name="Comma 12 4 2 2 2 5 2" xfId="22325" xr:uid="{00000000-0005-0000-0000-000012000000}"/>
    <cellStyle name="Comma 12 4 2 2 2 5 2 2" xfId="52565" xr:uid="{00000000-0005-0000-0000-000012000000}"/>
    <cellStyle name="Comma 12 4 2 2 2 5 3" xfId="37445" xr:uid="{00000000-0005-0000-0000-000012000000}"/>
    <cellStyle name="Comma 12 4 2 2 2 6" xfId="8717" xr:uid="{00000000-0005-0000-0000-000012000000}"/>
    <cellStyle name="Comma 12 4 2 2 2 6 2" xfId="23837" xr:uid="{00000000-0005-0000-0000-000012000000}"/>
    <cellStyle name="Comma 12 4 2 2 2 6 2 2" xfId="54077" xr:uid="{00000000-0005-0000-0000-000012000000}"/>
    <cellStyle name="Comma 12 4 2 2 2 6 3" xfId="38957" xr:uid="{00000000-0005-0000-0000-000012000000}"/>
    <cellStyle name="Comma 12 4 2 2 2 7" xfId="10229" xr:uid="{00000000-0005-0000-0000-000012000000}"/>
    <cellStyle name="Comma 12 4 2 2 2 7 2" xfId="25349" xr:uid="{00000000-0005-0000-0000-000012000000}"/>
    <cellStyle name="Comma 12 4 2 2 2 7 2 2" xfId="55589" xr:uid="{00000000-0005-0000-0000-000012000000}"/>
    <cellStyle name="Comma 12 4 2 2 2 7 3" xfId="40469" xr:uid="{00000000-0005-0000-0000-000012000000}"/>
    <cellStyle name="Comma 12 4 2 2 2 8" xfId="16277" xr:uid="{00000000-0005-0000-0000-000012000000}"/>
    <cellStyle name="Comma 12 4 2 2 2 8 2" xfId="46517" xr:uid="{00000000-0005-0000-0000-000012000000}"/>
    <cellStyle name="Comma 12 4 2 2 2 9" xfId="31397" xr:uid="{00000000-0005-0000-0000-000012000000}"/>
    <cellStyle name="Comma 12 4 2 2 3" xfId="1913" xr:uid="{00000000-0005-0000-0000-000012000000}"/>
    <cellStyle name="Comma 12 4 2 2 3 2" xfId="10985" xr:uid="{00000000-0005-0000-0000-000012000000}"/>
    <cellStyle name="Comma 12 4 2 2 3 2 2" xfId="26105" xr:uid="{00000000-0005-0000-0000-000012000000}"/>
    <cellStyle name="Comma 12 4 2 2 3 2 2 2" xfId="56345" xr:uid="{00000000-0005-0000-0000-000012000000}"/>
    <cellStyle name="Comma 12 4 2 2 3 2 3" xfId="41225" xr:uid="{00000000-0005-0000-0000-000012000000}"/>
    <cellStyle name="Comma 12 4 2 2 3 3" xfId="17033" xr:uid="{00000000-0005-0000-0000-000012000000}"/>
    <cellStyle name="Comma 12 4 2 2 3 3 2" xfId="47273" xr:uid="{00000000-0005-0000-0000-000012000000}"/>
    <cellStyle name="Comma 12 4 2 2 3 4" xfId="32153" xr:uid="{00000000-0005-0000-0000-000012000000}"/>
    <cellStyle name="Comma 12 4 2 2 4" xfId="3425" xr:uid="{00000000-0005-0000-0000-000012000000}"/>
    <cellStyle name="Comma 12 4 2 2 4 2" xfId="12497" xr:uid="{00000000-0005-0000-0000-000012000000}"/>
    <cellStyle name="Comma 12 4 2 2 4 2 2" xfId="27617" xr:uid="{00000000-0005-0000-0000-000012000000}"/>
    <cellStyle name="Comma 12 4 2 2 4 2 2 2" xfId="57857" xr:uid="{00000000-0005-0000-0000-000012000000}"/>
    <cellStyle name="Comma 12 4 2 2 4 2 3" xfId="42737" xr:uid="{00000000-0005-0000-0000-000012000000}"/>
    <cellStyle name="Comma 12 4 2 2 4 3" xfId="18545" xr:uid="{00000000-0005-0000-0000-000012000000}"/>
    <cellStyle name="Comma 12 4 2 2 4 3 2" xfId="48785" xr:uid="{00000000-0005-0000-0000-000012000000}"/>
    <cellStyle name="Comma 12 4 2 2 4 4" xfId="33665" xr:uid="{00000000-0005-0000-0000-000012000000}"/>
    <cellStyle name="Comma 12 4 2 2 5" xfId="4937" xr:uid="{00000000-0005-0000-0000-000012000000}"/>
    <cellStyle name="Comma 12 4 2 2 5 2" xfId="14009" xr:uid="{00000000-0005-0000-0000-000012000000}"/>
    <cellStyle name="Comma 12 4 2 2 5 2 2" xfId="29129" xr:uid="{00000000-0005-0000-0000-000012000000}"/>
    <cellStyle name="Comma 12 4 2 2 5 2 2 2" xfId="59369" xr:uid="{00000000-0005-0000-0000-000012000000}"/>
    <cellStyle name="Comma 12 4 2 2 5 2 3" xfId="44249" xr:uid="{00000000-0005-0000-0000-000012000000}"/>
    <cellStyle name="Comma 12 4 2 2 5 3" xfId="20057" xr:uid="{00000000-0005-0000-0000-000012000000}"/>
    <cellStyle name="Comma 12 4 2 2 5 3 2" xfId="50297" xr:uid="{00000000-0005-0000-0000-000012000000}"/>
    <cellStyle name="Comma 12 4 2 2 5 4" xfId="35177" xr:uid="{00000000-0005-0000-0000-000012000000}"/>
    <cellStyle name="Comma 12 4 2 2 6" xfId="6449" xr:uid="{00000000-0005-0000-0000-000012000000}"/>
    <cellStyle name="Comma 12 4 2 2 6 2" xfId="21569" xr:uid="{00000000-0005-0000-0000-000012000000}"/>
    <cellStyle name="Comma 12 4 2 2 6 2 2" xfId="51809" xr:uid="{00000000-0005-0000-0000-000012000000}"/>
    <cellStyle name="Comma 12 4 2 2 6 3" xfId="36689" xr:uid="{00000000-0005-0000-0000-000012000000}"/>
    <cellStyle name="Comma 12 4 2 2 7" xfId="7961" xr:uid="{00000000-0005-0000-0000-000012000000}"/>
    <cellStyle name="Comma 12 4 2 2 7 2" xfId="23081" xr:uid="{00000000-0005-0000-0000-000012000000}"/>
    <cellStyle name="Comma 12 4 2 2 7 2 2" xfId="53321" xr:uid="{00000000-0005-0000-0000-000012000000}"/>
    <cellStyle name="Comma 12 4 2 2 7 3" xfId="38201" xr:uid="{00000000-0005-0000-0000-000012000000}"/>
    <cellStyle name="Comma 12 4 2 2 8" xfId="9473" xr:uid="{00000000-0005-0000-0000-000012000000}"/>
    <cellStyle name="Comma 12 4 2 2 8 2" xfId="24593" xr:uid="{00000000-0005-0000-0000-000012000000}"/>
    <cellStyle name="Comma 12 4 2 2 8 2 2" xfId="54833" xr:uid="{00000000-0005-0000-0000-000012000000}"/>
    <cellStyle name="Comma 12 4 2 2 8 3" xfId="39713" xr:uid="{00000000-0005-0000-0000-000012000000}"/>
    <cellStyle name="Comma 12 4 2 2 9" xfId="15521" xr:uid="{00000000-0005-0000-0000-000012000000}"/>
    <cellStyle name="Comma 12 4 2 2 9 2" xfId="45761" xr:uid="{00000000-0005-0000-0000-000012000000}"/>
    <cellStyle name="Comma 12 4 2 3" xfId="653" xr:uid="{00000000-0005-0000-0000-000033000000}"/>
    <cellStyle name="Comma 12 4 2 3 10" xfId="30893" xr:uid="{00000000-0005-0000-0000-000033000000}"/>
    <cellStyle name="Comma 12 4 2 3 2" xfId="1409" xr:uid="{00000000-0005-0000-0000-000033000000}"/>
    <cellStyle name="Comma 12 4 2 3 2 2" xfId="2921" xr:uid="{00000000-0005-0000-0000-000033000000}"/>
    <cellStyle name="Comma 12 4 2 3 2 2 2" xfId="11993" xr:uid="{00000000-0005-0000-0000-000033000000}"/>
    <cellStyle name="Comma 12 4 2 3 2 2 2 2" xfId="27113" xr:uid="{00000000-0005-0000-0000-000033000000}"/>
    <cellStyle name="Comma 12 4 2 3 2 2 2 2 2" xfId="57353" xr:uid="{00000000-0005-0000-0000-000033000000}"/>
    <cellStyle name="Comma 12 4 2 3 2 2 2 3" xfId="42233" xr:uid="{00000000-0005-0000-0000-000033000000}"/>
    <cellStyle name="Comma 12 4 2 3 2 2 3" xfId="18041" xr:uid="{00000000-0005-0000-0000-000033000000}"/>
    <cellStyle name="Comma 12 4 2 3 2 2 3 2" xfId="48281" xr:uid="{00000000-0005-0000-0000-000033000000}"/>
    <cellStyle name="Comma 12 4 2 3 2 2 4" xfId="33161" xr:uid="{00000000-0005-0000-0000-000033000000}"/>
    <cellStyle name="Comma 12 4 2 3 2 3" xfId="4433" xr:uid="{00000000-0005-0000-0000-000033000000}"/>
    <cellStyle name="Comma 12 4 2 3 2 3 2" xfId="13505" xr:uid="{00000000-0005-0000-0000-000033000000}"/>
    <cellStyle name="Comma 12 4 2 3 2 3 2 2" xfId="28625" xr:uid="{00000000-0005-0000-0000-000033000000}"/>
    <cellStyle name="Comma 12 4 2 3 2 3 2 2 2" xfId="58865" xr:uid="{00000000-0005-0000-0000-000033000000}"/>
    <cellStyle name="Comma 12 4 2 3 2 3 2 3" xfId="43745" xr:uid="{00000000-0005-0000-0000-000033000000}"/>
    <cellStyle name="Comma 12 4 2 3 2 3 3" xfId="19553" xr:uid="{00000000-0005-0000-0000-000033000000}"/>
    <cellStyle name="Comma 12 4 2 3 2 3 3 2" xfId="49793" xr:uid="{00000000-0005-0000-0000-000033000000}"/>
    <cellStyle name="Comma 12 4 2 3 2 3 4" xfId="34673" xr:uid="{00000000-0005-0000-0000-000033000000}"/>
    <cellStyle name="Comma 12 4 2 3 2 4" xfId="5945" xr:uid="{00000000-0005-0000-0000-000033000000}"/>
    <cellStyle name="Comma 12 4 2 3 2 4 2" xfId="15017" xr:uid="{00000000-0005-0000-0000-000033000000}"/>
    <cellStyle name="Comma 12 4 2 3 2 4 2 2" xfId="30137" xr:uid="{00000000-0005-0000-0000-000033000000}"/>
    <cellStyle name="Comma 12 4 2 3 2 4 2 2 2" xfId="60377" xr:uid="{00000000-0005-0000-0000-000033000000}"/>
    <cellStyle name="Comma 12 4 2 3 2 4 2 3" xfId="45257" xr:uid="{00000000-0005-0000-0000-000033000000}"/>
    <cellStyle name="Comma 12 4 2 3 2 4 3" xfId="21065" xr:uid="{00000000-0005-0000-0000-000033000000}"/>
    <cellStyle name="Comma 12 4 2 3 2 4 3 2" xfId="51305" xr:uid="{00000000-0005-0000-0000-000033000000}"/>
    <cellStyle name="Comma 12 4 2 3 2 4 4" xfId="36185" xr:uid="{00000000-0005-0000-0000-000033000000}"/>
    <cellStyle name="Comma 12 4 2 3 2 5" xfId="7457" xr:uid="{00000000-0005-0000-0000-000033000000}"/>
    <cellStyle name="Comma 12 4 2 3 2 5 2" xfId="22577" xr:uid="{00000000-0005-0000-0000-000033000000}"/>
    <cellStyle name="Comma 12 4 2 3 2 5 2 2" xfId="52817" xr:uid="{00000000-0005-0000-0000-000033000000}"/>
    <cellStyle name="Comma 12 4 2 3 2 5 3" xfId="37697" xr:uid="{00000000-0005-0000-0000-000033000000}"/>
    <cellStyle name="Comma 12 4 2 3 2 6" xfId="8969" xr:uid="{00000000-0005-0000-0000-000033000000}"/>
    <cellStyle name="Comma 12 4 2 3 2 6 2" xfId="24089" xr:uid="{00000000-0005-0000-0000-000033000000}"/>
    <cellStyle name="Comma 12 4 2 3 2 6 2 2" xfId="54329" xr:uid="{00000000-0005-0000-0000-000033000000}"/>
    <cellStyle name="Comma 12 4 2 3 2 6 3" xfId="39209" xr:uid="{00000000-0005-0000-0000-000033000000}"/>
    <cellStyle name="Comma 12 4 2 3 2 7" xfId="10481" xr:uid="{00000000-0005-0000-0000-000033000000}"/>
    <cellStyle name="Comma 12 4 2 3 2 7 2" xfId="25601" xr:uid="{00000000-0005-0000-0000-000033000000}"/>
    <cellStyle name="Comma 12 4 2 3 2 7 2 2" xfId="55841" xr:uid="{00000000-0005-0000-0000-000033000000}"/>
    <cellStyle name="Comma 12 4 2 3 2 7 3" xfId="40721" xr:uid="{00000000-0005-0000-0000-000033000000}"/>
    <cellStyle name="Comma 12 4 2 3 2 8" xfId="16529" xr:uid="{00000000-0005-0000-0000-000033000000}"/>
    <cellStyle name="Comma 12 4 2 3 2 8 2" xfId="46769" xr:uid="{00000000-0005-0000-0000-000033000000}"/>
    <cellStyle name="Comma 12 4 2 3 2 9" xfId="31649" xr:uid="{00000000-0005-0000-0000-000033000000}"/>
    <cellStyle name="Comma 12 4 2 3 3" xfId="2165" xr:uid="{00000000-0005-0000-0000-000033000000}"/>
    <cellStyle name="Comma 12 4 2 3 3 2" xfId="11237" xr:uid="{00000000-0005-0000-0000-000033000000}"/>
    <cellStyle name="Comma 12 4 2 3 3 2 2" xfId="26357" xr:uid="{00000000-0005-0000-0000-000033000000}"/>
    <cellStyle name="Comma 12 4 2 3 3 2 2 2" xfId="56597" xr:uid="{00000000-0005-0000-0000-000033000000}"/>
    <cellStyle name="Comma 12 4 2 3 3 2 3" xfId="41477" xr:uid="{00000000-0005-0000-0000-000033000000}"/>
    <cellStyle name="Comma 12 4 2 3 3 3" xfId="17285" xr:uid="{00000000-0005-0000-0000-000033000000}"/>
    <cellStyle name="Comma 12 4 2 3 3 3 2" xfId="47525" xr:uid="{00000000-0005-0000-0000-000033000000}"/>
    <cellStyle name="Comma 12 4 2 3 3 4" xfId="32405" xr:uid="{00000000-0005-0000-0000-000033000000}"/>
    <cellStyle name="Comma 12 4 2 3 4" xfId="3677" xr:uid="{00000000-0005-0000-0000-000033000000}"/>
    <cellStyle name="Comma 12 4 2 3 4 2" xfId="12749" xr:uid="{00000000-0005-0000-0000-000033000000}"/>
    <cellStyle name="Comma 12 4 2 3 4 2 2" xfId="27869" xr:uid="{00000000-0005-0000-0000-000033000000}"/>
    <cellStyle name="Comma 12 4 2 3 4 2 2 2" xfId="58109" xr:uid="{00000000-0005-0000-0000-000033000000}"/>
    <cellStyle name="Comma 12 4 2 3 4 2 3" xfId="42989" xr:uid="{00000000-0005-0000-0000-000033000000}"/>
    <cellStyle name="Comma 12 4 2 3 4 3" xfId="18797" xr:uid="{00000000-0005-0000-0000-000033000000}"/>
    <cellStyle name="Comma 12 4 2 3 4 3 2" xfId="49037" xr:uid="{00000000-0005-0000-0000-000033000000}"/>
    <cellStyle name="Comma 12 4 2 3 4 4" xfId="33917" xr:uid="{00000000-0005-0000-0000-000033000000}"/>
    <cellStyle name="Comma 12 4 2 3 5" xfId="5189" xr:uid="{00000000-0005-0000-0000-000033000000}"/>
    <cellStyle name="Comma 12 4 2 3 5 2" xfId="14261" xr:uid="{00000000-0005-0000-0000-000033000000}"/>
    <cellStyle name="Comma 12 4 2 3 5 2 2" xfId="29381" xr:uid="{00000000-0005-0000-0000-000033000000}"/>
    <cellStyle name="Comma 12 4 2 3 5 2 2 2" xfId="59621" xr:uid="{00000000-0005-0000-0000-000033000000}"/>
    <cellStyle name="Comma 12 4 2 3 5 2 3" xfId="44501" xr:uid="{00000000-0005-0000-0000-000033000000}"/>
    <cellStyle name="Comma 12 4 2 3 5 3" xfId="20309" xr:uid="{00000000-0005-0000-0000-000033000000}"/>
    <cellStyle name="Comma 12 4 2 3 5 3 2" xfId="50549" xr:uid="{00000000-0005-0000-0000-000033000000}"/>
    <cellStyle name="Comma 12 4 2 3 5 4" xfId="35429" xr:uid="{00000000-0005-0000-0000-000033000000}"/>
    <cellStyle name="Comma 12 4 2 3 6" xfId="6701" xr:uid="{00000000-0005-0000-0000-000033000000}"/>
    <cellStyle name="Comma 12 4 2 3 6 2" xfId="21821" xr:uid="{00000000-0005-0000-0000-000033000000}"/>
    <cellStyle name="Comma 12 4 2 3 6 2 2" xfId="52061" xr:uid="{00000000-0005-0000-0000-000033000000}"/>
    <cellStyle name="Comma 12 4 2 3 6 3" xfId="36941" xr:uid="{00000000-0005-0000-0000-000033000000}"/>
    <cellStyle name="Comma 12 4 2 3 7" xfId="8213" xr:uid="{00000000-0005-0000-0000-000033000000}"/>
    <cellStyle name="Comma 12 4 2 3 7 2" xfId="23333" xr:uid="{00000000-0005-0000-0000-000033000000}"/>
    <cellStyle name="Comma 12 4 2 3 7 2 2" xfId="53573" xr:uid="{00000000-0005-0000-0000-000033000000}"/>
    <cellStyle name="Comma 12 4 2 3 7 3" xfId="38453" xr:uid="{00000000-0005-0000-0000-000033000000}"/>
    <cellStyle name="Comma 12 4 2 3 8" xfId="9725" xr:uid="{00000000-0005-0000-0000-000033000000}"/>
    <cellStyle name="Comma 12 4 2 3 8 2" xfId="24845" xr:uid="{00000000-0005-0000-0000-000033000000}"/>
    <cellStyle name="Comma 12 4 2 3 8 2 2" xfId="55085" xr:uid="{00000000-0005-0000-0000-000033000000}"/>
    <cellStyle name="Comma 12 4 2 3 8 3" xfId="39965" xr:uid="{00000000-0005-0000-0000-000033000000}"/>
    <cellStyle name="Comma 12 4 2 3 9" xfId="15773" xr:uid="{00000000-0005-0000-0000-000033000000}"/>
    <cellStyle name="Comma 12 4 2 3 9 2" xfId="46013" xr:uid="{00000000-0005-0000-0000-000033000000}"/>
    <cellStyle name="Comma 12 4 2 4" xfId="905" xr:uid="{00000000-0005-0000-0000-000012000000}"/>
    <cellStyle name="Comma 12 4 2 4 2" xfId="2417" xr:uid="{00000000-0005-0000-0000-000012000000}"/>
    <cellStyle name="Comma 12 4 2 4 2 2" xfId="11489" xr:uid="{00000000-0005-0000-0000-000012000000}"/>
    <cellStyle name="Comma 12 4 2 4 2 2 2" xfId="26609" xr:uid="{00000000-0005-0000-0000-000012000000}"/>
    <cellStyle name="Comma 12 4 2 4 2 2 2 2" xfId="56849" xr:uid="{00000000-0005-0000-0000-000012000000}"/>
    <cellStyle name="Comma 12 4 2 4 2 2 3" xfId="41729" xr:uid="{00000000-0005-0000-0000-000012000000}"/>
    <cellStyle name="Comma 12 4 2 4 2 3" xfId="17537" xr:uid="{00000000-0005-0000-0000-000012000000}"/>
    <cellStyle name="Comma 12 4 2 4 2 3 2" xfId="47777" xr:uid="{00000000-0005-0000-0000-000012000000}"/>
    <cellStyle name="Comma 12 4 2 4 2 4" xfId="32657" xr:uid="{00000000-0005-0000-0000-000012000000}"/>
    <cellStyle name="Comma 12 4 2 4 3" xfId="3929" xr:uid="{00000000-0005-0000-0000-000012000000}"/>
    <cellStyle name="Comma 12 4 2 4 3 2" xfId="13001" xr:uid="{00000000-0005-0000-0000-000012000000}"/>
    <cellStyle name="Comma 12 4 2 4 3 2 2" xfId="28121" xr:uid="{00000000-0005-0000-0000-000012000000}"/>
    <cellStyle name="Comma 12 4 2 4 3 2 2 2" xfId="58361" xr:uid="{00000000-0005-0000-0000-000012000000}"/>
    <cellStyle name="Comma 12 4 2 4 3 2 3" xfId="43241" xr:uid="{00000000-0005-0000-0000-000012000000}"/>
    <cellStyle name="Comma 12 4 2 4 3 3" xfId="19049" xr:uid="{00000000-0005-0000-0000-000012000000}"/>
    <cellStyle name="Comma 12 4 2 4 3 3 2" xfId="49289" xr:uid="{00000000-0005-0000-0000-000012000000}"/>
    <cellStyle name="Comma 12 4 2 4 3 4" xfId="34169" xr:uid="{00000000-0005-0000-0000-000012000000}"/>
    <cellStyle name="Comma 12 4 2 4 4" xfId="5441" xr:uid="{00000000-0005-0000-0000-000012000000}"/>
    <cellStyle name="Comma 12 4 2 4 4 2" xfId="14513" xr:uid="{00000000-0005-0000-0000-000012000000}"/>
    <cellStyle name="Comma 12 4 2 4 4 2 2" xfId="29633" xr:uid="{00000000-0005-0000-0000-000012000000}"/>
    <cellStyle name="Comma 12 4 2 4 4 2 2 2" xfId="59873" xr:uid="{00000000-0005-0000-0000-000012000000}"/>
    <cellStyle name="Comma 12 4 2 4 4 2 3" xfId="44753" xr:uid="{00000000-0005-0000-0000-000012000000}"/>
    <cellStyle name="Comma 12 4 2 4 4 3" xfId="20561" xr:uid="{00000000-0005-0000-0000-000012000000}"/>
    <cellStyle name="Comma 12 4 2 4 4 3 2" xfId="50801" xr:uid="{00000000-0005-0000-0000-000012000000}"/>
    <cellStyle name="Comma 12 4 2 4 4 4" xfId="35681" xr:uid="{00000000-0005-0000-0000-000012000000}"/>
    <cellStyle name="Comma 12 4 2 4 5" xfId="6953" xr:uid="{00000000-0005-0000-0000-000012000000}"/>
    <cellStyle name="Comma 12 4 2 4 5 2" xfId="22073" xr:uid="{00000000-0005-0000-0000-000012000000}"/>
    <cellStyle name="Comma 12 4 2 4 5 2 2" xfId="52313" xr:uid="{00000000-0005-0000-0000-000012000000}"/>
    <cellStyle name="Comma 12 4 2 4 5 3" xfId="37193" xr:uid="{00000000-0005-0000-0000-000012000000}"/>
    <cellStyle name="Comma 12 4 2 4 6" xfId="8465" xr:uid="{00000000-0005-0000-0000-000012000000}"/>
    <cellStyle name="Comma 12 4 2 4 6 2" xfId="23585" xr:uid="{00000000-0005-0000-0000-000012000000}"/>
    <cellStyle name="Comma 12 4 2 4 6 2 2" xfId="53825" xr:uid="{00000000-0005-0000-0000-000012000000}"/>
    <cellStyle name="Comma 12 4 2 4 6 3" xfId="38705" xr:uid="{00000000-0005-0000-0000-000012000000}"/>
    <cellStyle name="Comma 12 4 2 4 7" xfId="9977" xr:uid="{00000000-0005-0000-0000-000012000000}"/>
    <cellStyle name="Comma 12 4 2 4 7 2" xfId="25097" xr:uid="{00000000-0005-0000-0000-000012000000}"/>
    <cellStyle name="Comma 12 4 2 4 7 2 2" xfId="55337" xr:uid="{00000000-0005-0000-0000-000012000000}"/>
    <cellStyle name="Comma 12 4 2 4 7 3" xfId="40217" xr:uid="{00000000-0005-0000-0000-000012000000}"/>
    <cellStyle name="Comma 12 4 2 4 8" xfId="16025" xr:uid="{00000000-0005-0000-0000-000012000000}"/>
    <cellStyle name="Comma 12 4 2 4 8 2" xfId="46265" xr:uid="{00000000-0005-0000-0000-000012000000}"/>
    <cellStyle name="Comma 12 4 2 4 9" xfId="31145" xr:uid="{00000000-0005-0000-0000-000012000000}"/>
    <cellStyle name="Comma 12 4 2 5" xfId="1661" xr:uid="{00000000-0005-0000-0000-000012000000}"/>
    <cellStyle name="Comma 12 4 2 5 2" xfId="10733" xr:uid="{00000000-0005-0000-0000-000012000000}"/>
    <cellStyle name="Comma 12 4 2 5 2 2" xfId="25853" xr:uid="{00000000-0005-0000-0000-000012000000}"/>
    <cellStyle name="Comma 12 4 2 5 2 2 2" xfId="56093" xr:uid="{00000000-0005-0000-0000-000012000000}"/>
    <cellStyle name="Comma 12 4 2 5 2 3" xfId="40973" xr:uid="{00000000-0005-0000-0000-000012000000}"/>
    <cellStyle name="Comma 12 4 2 5 3" xfId="16781" xr:uid="{00000000-0005-0000-0000-000012000000}"/>
    <cellStyle name="Comma 12 4 2 5 3 2" xfId="47021" xr:uid="{00000000-0005-0000-0000-000012000000}"/>
    <cellStyle name="Comma 12 4 2 5 4" xfId="31901" xr:uid="{00000000-0005-0000-0000-000012000000}"/>
    <cellStyle name="Comma 12 4 2 6" xfId="3173" xr:uid="{00000000-0005-0000-0000-000012000000}"/>
    <cellStyle name="Comma 12 4 2 6 2" xfId="12245" xr:uid="{00000000-0005-0000-0000-000012000000}"/>
    <cellStyle name="Comma 12 4 2 6 2 2" xfId="27365" xr:uid="{00000000-0005-0000-0000-000012000000}"/>
    <cellStyle name="Comma 12 4 2 6 2 2 2" xfId="57605" xr:uid="{00000000-0005-0000-0000-000012000000}"/>
    <cellStyle name="Comma 12 4 2 6 2 3" xfId="42485" xr:uid="{00000000-0005-0000-0000-000012000000}"/>
    <cellStyle name="Comma 12 4 2 6 3" xfId="18293" xr:uid="{00000000-0005-0000-0000-000012000000}"/>
    <cellStyle name="Comma 12 4 2 6 3 2" xfId="48533" xr:uid="{00000000-0005-0000-0000-000012000000}"/>
    <cellStyle name="Comma 12 4 2 6 4" xfId="33413" xr:uid="{00000000-0005-0000-0000-000012000000}"/>
    <cellStyle name="Comma 12 4 2 7" xfId="4685" xr:uid="{00000000-0005-0000-0000-000012000000}"/>
    <cellStyle name="Comma 12 4 2 7 2" xfId="13757" xr:uid="{00000000-0005-0000-0000-000012000000}"/>
    <cellStyle name="Comma 12 4 2 7 2 2" xfId="28877" xr:uid="{00000000-0005-0000-0000-000012000000}"/>
    <cellStyle name="Comma 12 4 2 7 2 2 2" xfId="59117" xr:uid="{00000000-0005-0000-0000-000012000000}"/>
    <cellStyle name="Comma 12 4 2 7 2 3" xfId="43997" xr:uid="{00000000-0005-0000-0000-000012000000}"/>
    <cellStyle name="Comma 12 4 2 7 3" xfId="19805" xr:uid="{00000000-0005-0000-0000-000012000000}"/>
    <cellStyle name="Comma 12 4 2 7 3 2" xfId="50045" xr:uid="{00000000-0005-0000-0000-000012000000}"/>
    <cellStyle name="Comma 12 4 2 7 4" xfId="34925" xr:uid="{00000000-0005-0000-0000-000012000000}"/>
    <cellStyle name="Comma 12 4 2 8" xfId="6197" xr:uid="{00000000-0005-0000-0000-000012000000}"/>
    <cellStyle name="Comma 12 4 2 8 2" xfId="21317" xr:uid="{00000000-0005-0000-0000-000012000000}"/>
    <cellStyle name="Comma 12 4 2 8 2 2" xfId="51557" xr:uid="{00000000-0005-0000-0000-000012000000}"/>
    <cellStyle name="Comma 12 4 2 8 3" xfId="36437" xr:uid="{00000000-0005-0000-0000-000012000000}"/>
    <cellStyle name="Comma 12 4 2 9" xfId="7709" xr:uid="{00000000-0005-0000-0000-000012000000}"/>
    <cellStyle name="Comma 12 4 2 9 2" xfId="22829" xr:uid="{00000000-0005-0000-0000-000012000000}"/>
    <cellStyle name="Comma 12 4 2 9 2 2" xfId="53069" xr:uid="{00000000-0005-0000-0000-000012000000}"/>
    <cellStyle name="Comma 12 4 2 9 3" xfId="37949" xr:uid="{00000000-0005-0000-0000-000012000000}"/>
    <cellStyle name="Comma 12 4 3" xfId="233" xr:uid="{00000000-0005-0000-0000-000012000000}"/>
    <cellStyle name="Comma 12 4 3 10" xfId="9305" xr:uid="{00000000-0005-0000-0000-000012000000}"/>
    <cellStyle name="Comma 12 4 3 10 2" xfId="24425" xr:uid="{00000000-0005-0000-0000-000012000000}"/>
    <cellStyle name="Comma 12 4 3 10 2 2" xfId="54665" xr:uid="{00000000-0005-0000-0000-000012000000}"/>
    <cellStyle name="Comma 12 4 3 10 3" xfId="39545" xr:uid="{00000000-0005-0000-0000-000012000000}"/>
    <cellStyle name="Comma 12 4 3 11" xfId="15353" xr:uid="{00000000-0005-0000-0000-000012000000}"/>
    <cellStyle name="Comma 12 4 3 11 2" xfId="45593" xr:uid="{00000000-0005-0000-0000-000012000000}"/>
    <cellStyle name="Comma 12 4 3 12" xfId="30473" xr:uid="{00000000-0005-0000-0000-000012000000}"/>
    <cellStyle name="Comma 12 4 3 2" xfId="485" xr:uid="{00000000-0005-0000-0000-000012000000}"/>
    <cellStyle name="Comma 12 4 3 2 10" xfId="30725" xr:uid="{00000000-0005-0000-0000-000012000000}"/>
    <cellStyle name="Comma 12 4 3 2 2" xfId="1241" xr:uid="{00000000-0005-0000-0000-000012000000}"/>
    <cellStyle name="Comma 12 4 3 2 2 2" xfId="2753" xr:uid="{00000000-0005-0000-0000-000012000000}"/>
    <cellStyle name="Comma 12 4 3 2 2 2 2" xfId="11825" xr:uid="{00000000-0005-0000-0000-000012000000}"/>
    <cellStyle name="Comma 12 4 3 2 2 2 2 2" xfId="26945" xr:uid="{00000000-0005-0000-0000-000012000000}"/>
    <cellStyle name="Comma 12 4 3 2 2 2 2 2 2" xfId="57185" xr:uid="{00000000-0005-0000-0000-000012000000}"/>
    <cellStyle name="Comma 12 4 3 2 2 2 2 3" xfId="42065" xr:uid="{00000000-0005-0000-0000-000012000000}"/>
    <cellStyle name="Comma 12 4 3 2 2 2 3" xfId="17873" xr:uid="{00000000-0005-0000-0000-000012000000}"/>
    <cellStyle name="Comma 12 4 3 2 2 2 3 2" xfId="48113" xr:uid="{00000000-0005-0000-0000-000012000000}"/>
    <cellStyle name="Comma 12 4 3 2 2 2 4" xfId="32993" xr:uid="{00000000-0005-0000-0000-000012000000}"/>
    <cellStyle name="Comma 12 4 3 2 2 3" xfId="4265" xr:uid="{00000000-0005-0000-0000-000012000000}"/>
    <cellStyle name="Comma 12 4 3 2 2 3 2" xfId="13337" xr:uid="{00000000-0005-0000-0000-000012000000}"/>
    <cellStyle name="Comma 12 4 3 2 2 3 2 2" xfId="28457" xr:uid="{00000000-0005-0000-0000-000012000000}"/>
    <cellStyle name="Comma 12 4 3 2 2 3 2 2 2" xfId="58697" xr:uid="{00000000-0005-0000-0000-000012000000}"/>
    <cellStyle name="Comma 12 4 3 2 2 3 2 3" xfId="43577" xr:uid="{00000000-0005-0000-0000-000012000000}"/>
    <cellStyle name="Comma 12 4 3 2 2 3 3" xfId="19385" xr:uid="{00000000-0005-0000-0000-000012000000}"/>
    <cellStyle name="Comma 12 4 3 2 2 3 3 2" xfId="49625" xr:uid="{00000000-0005-0000-0000-000012000000}"/>
    <cellStyle name="Comma 12 4 3 2 2 3 4" xfId="34505" xr:uid="{00000000-0005-0000-0000-000012000000}"/>
    <cellStyle name="Comma 12 4 3 2 2 4" xfId="5777" xr:uid="{00000000-0005-0000-0000-000012000000}"/>
    <cellStyle name="Comma 12 4 3 2 2 4 2" xfId="14849" xr:uid="{00000000-0005-0000-0000-000012000000}"/>
    <cellStyle name="Comma 12 4 3 2 2 4 2 2" xfId="29969" xr:uid="{00000000-0005-0000-0000-000012000000}"/>
    <cellStyle name="Comma 12 4 3 2 2 4 2 2 2" xfId="60209" xr:uid="{00000000-0005-0000-0000-000012000000}"/>
    <cellStyle name="Comma 12 4 3 2 2 4 2 3" xfId="45089" xr:uid="{00000000-0005-0000-0000-000012000000}"/>
    <cellStyle name="Comma 12 4 3 2 2 4 3" xfId="20897" xr:uid="{00000000-0005-0000-0000-000012000000}"/>
    <cellStyle name="Comma 12 4 3 2 2 4 3 2" xfId="51137" xr:uid="{00000000-0005-0000-0000-000012000000}"/>
    <cellStyle name="Comma 12 4 3 2 2 4 4" xfId="36017" xr:uid="{00000000-0005-0000-0000-000012000000}"/>
    <cellStyle name="Comma 12 4 3 2 2 5" xfId="7289" xr:uid="{00000000-0005-0000-0000-000012000000}"/>
    <cellStyle name="Comma 12 4 3 2 2 5 2" xfId="22409" xr:uid="{00000000-0005-0000-0000-000012000000}"/>
    <cellStyle name="Comma 12 4 3 2 2 5 2 2" xfId="52649" xr:uid="{00000000-0005-0000-0000-000012000000}"/>
    <cellStyle name="Comma 12 4 3 2 2 5 3" xfId="37529" xr:uid="{00000000-0005-0000-0000-000012000000}"/>
    <cellStyle name="Comma 12 4 3 2 2 6" xfId="8801" xr:uid="{00000000-0005-0000-0000-000012000000}"/>
    <cellStyle name="Comma 12 4 3 2 2 6 2" xfId="23921" xr:uid="{00000000-0005-0000-0000-000012000000}"/>
    <cellStyle name="Comma 12 4 3 2 2 6 2 2" xfId="54161" xr:uid="{00000000-0005-0000-0000-000012000000}"/>
    <cellStyle name="Comma 12 4 3 2 2 6 3" xfId="39041" xr:uid="{00000000-0005-0000-0000-000012000000}"/>
    <cellStyle name="Comma 12 4 3 2 2 7" xfId="10313" xr:uid="{00000000-0005-0000-0000-000012000000}"/>
    <cellStyle name="Comma 12 4 3 2 2 7 2" xfId="25433" xr:uid="{00000000-0005-0000-0000-000012000000}"/>
    <cellStyle name="Comma 12 4 3 2 2 7 2 2" xfId="55673" xr:uid="{00000000-0005-0000-0000-000012000000}"/>
    <cellStyle name="Comma 12 4 3 2 2 7 3" xfId="40553" xr:uid="{00000000-0005-0000-0000-000012000000}"/>
    <cellStyle name="Comma 12 4 3 2 2 8" xfId="16361" xr:uid="{00000000-0005-0000-0000-000012000000}"/>
    <cellStyle name="Comma 12 4 3 2 2 8 2" xfId="46601" xr:uid="{00000000-0005-0000-0000-000012000000}"/>
    <cellStyle name="Comma 12 4 3 2 2 9" xfId="31481" xr:uid="{00000000-0005-0000-0000-000012000000}"/>
    <cellStyle name="Comma 12 4 3 2 3" xfId="1997" xr:uid="{00000000-0005-0000-0000-000012000000}"/>
    <cellStyle name="Comma 12 4 3 2 3 2" xfId="11069" xr:uid="{00000000-0005-0000-0000-000012000000}"/>
    <cellStyle name="Comma 12 4 3 2 3 2 2" xfId="26189" xr:uid="{00000000-0005-0000-0000-000012000000}"/>
    <cellStyle name="Comma 12 4 3 2 3 2 2 2" xfId="56429" xr:uid="{00000000-0005-0000-0000-000012000000}"/>
    <cellStyle name="Comma 12 4 3 2 3 2 3" xfId="41309" xr:uid="{00000000-0005-0000-0000-000012000000}"/>
    <cellStyle name="Comma 12 4 3 2 3 3" xfId="17117" xr:uid="{00000000-0005-0000-0000-000012000000}"/>
    <cellStyle name="Comma 12 4 3 2 3 3 2" xfId="47357" xr:uid="{00000000-0005-0000-0000-000012000000}"/>
    <cellStyle name="Comma 12 4 3 2 3 4" xfId="32237" xr:uid="{00000000-0005-0000-0000-000012000000}"/>
    <cellStyle name="Comma 12 4 3 2 4" xfId="3509" xr:uid="{00000000-0005-0000-0000-000012000000}"/>
    <cellStyle name="Comma 12 4 3 2 4 2" xfId="12581" xr:uid="{00000000-0005-0000-0000-000012000000}"/>
    <cellStyle name="Comma 12 4 3 2 4 2 2" xfId="27701" xr:uid="{00000000-0005-0000-0000-000012000000}"/>
    <cellStyle name="Comma 12 4 3 2 4 2 2 2" xfId="57941" xr:uid="{00000000-0005-0000-0000-000012000000}"/>
    <cellStyle name="Comma 12 4 3 2 4 2 3" xfId="42821" xr:uid="{00000000-0005-0000-0000-000012000000}"/>
    <cellStyle name="Comma 12 4 3 2 4 3" xfId="18629" xr:uid="{00000000-0005-0000-0000-000012000000}"/>
    <cellStyle name="Comma 12 4 3 2 4 3 2" xfId="48869" xr:uid="{00000000-0005-0000-0000-000012000000}"/>
    <cellStyle name="Comma 12 4 3 2 4 4" xfId="33749" xr:uid="{00000000-0005-0000-0000-000012000000}"/>
    <cellStyle name="Comma 12 4 3 2 5" xfId="5021" xr:uid="{00000000-0005-0000-0000-000012000000}"/>
    <cellStyle name="Comma 12 4 3 2 5 2" xfId="14093" xr:uid="{00000000-0005-0000-0000-000012000000}"/>
    <cellStyle name="Comma 12 4 3 2 5 2 2" xfId="29213" xr:uid="{00000000-0005-0000-0000-000012000000}"/>
    <cellStyle name="Comma 12 4 3 2 5 2 2 2" xfId="59453" xr:uid="{00000000-0005-0000-0000-000012000000}"/>
    <cellStyle name="Comma 12 4 3 2 5 2 3" xfId="44333" xr:uid="{00000000-0005-0000-0000-000012000000}"/>
    <cellStyle name="Comma 12 4 3 2 5 3" xfId="20141" xr:uid="{00000000-0005-0000-0000-000012000000}"/>
    <cellStyle name="Comma 12 4 3 2 5 3 2" xfId="50381" xr:uid="{00000000-0005-0000-0000-000012000000}"/>
    <cellStyle name="Comma 12 4 3 2 5 4" xfId="35261" xr:uid="{00000000-0005-0000-0000-000012000000}"/>
    <cellStyle name="Comma 12 4 3 2 6" xfId="6533" xr:uid="{00000000-0005-0000-0000-000012000000}"/>
    <cellStyle name="Comma 12 4 3 2 6 2" xfId="21653" xr:uid="{00000000-0005-0000-0000-000012000000}"/>
    <cellStyle name="Comma 12 4 3 2 6 2 2" xfId="51893" xr:uid="{00000000-0005-0000-0000-000012000000}"/>
    <cellStyle name="Comma 12 4 3 2 6 3" xfId="36773" xr:uid="{00000000-0005-0000-0000-000012000000}"/>
    <cellStyle name="Comma 12 4 3 2 7" xfId="8045" xr:uid="{00000000-0005-0000-0000-000012000000}"/>
    <cellStyle name="Comma 12 4 3 2 7 2" xfId="23165" xr:uid="{00000000-0005-0000-0000-000012000000}"/>
    <cellStyle name="Comma 12 4 3 2 7 2 2" xfId="53405" xr:uid="{00000000-0005-0000-0000-000012000000}"/>
    <cellStyle name="Comma 12 4 3 2 7 3" xfId="38285" xr:uid="{00000000-0005-0000-0000-000012000000}"/>
    <cellStyle name="Comma 12 4 3 2 8" xfId="9557" xr:uid="{00000000-0005-0000-0000-000012000000}"/>
    <cellStyle name="Comma 12 4 3 2 8 2" xfId="24677" xr:uid="{00000000-0005-0000-0000-000012000000}"/>
    <cellStyle name="Comma 12 4 3 2 8 2 2" xfId="54917" xr:uid="{00000000-0005-0000-0000-000012000000}"/>
    <cellStyle name="Comma 12 4 3 2 8 3" xfId="39797" xr:uid="{00000000-0005-0000-0000-000012000000}"/>
    <cellStyle name="Comma 12 4 3 2 9" xfId="15605" xr:uid="{00000000-0005-0000-0000-000012000000}"/>
    <cellStyle name="Comma 12 4 3 2 9 2" xfId="45845" xr:uid="{00000000-0005-0000-0000-000012000000}"/>
    <cellStyle name="Comma 12 4 3 3" xfId="737" xr:uid="{00000000-0005-0000-0000-000034000000}"/>
    <cellStyle name="Comma 12 4 3 3 10" xfId="30977" xr:uid="{00000000-0005-0000-0000-000034000000}"/>
    <cellStyle name="Comma 12 4 3 3 2" xfId="1493" xr:uid="{00000000-0005-0000-0000-000034000000}"/>
    <cellStyle name="Comma 12 4 3 3 2 2" xfId="3005" xr:uid="{00000000-0005-0000-0000-000034000000}"/>
    <cellStyle name="Comma 12 4 3 3 2 2 2" xfId="12077" xr:uid="{00000000-0005-0000-0000-000034000000}"/>
    <cellStyle name="Comma 12 4 3 3 2 2 2 2" xfId="27197" xr:uid="{00000000-0005-0000-0000-000034000000}"/>
    <cellStyle name="Comma 12 4 3 3 2 2 2 2 2" xfId="57437" xr:uid="{00000000-0005-0000-0000-000034000000}"/>
    <cellStyle name="Comma 12 4 3 3 2 2 2 3" xfId="42317" xr:uid="{00000000-0005-0000-0000-000034000000}"/>
    <cellStyle name="Comma 12 4 3 3 2 2 3" xfId="18125" xr:uid="{00000000-0005-0000-0000-000034000000}"/>
    <cellStyle name="Comma 12 4 3 3 2 2 3 2" xfId="48365" xr:uid="{00000000-0005-0000-0000-000034000000}"/>
    <cellStyle name="Comma 12 4 3 3 2 2 4" xfId="33245" xr:uid="{00000000-0005-0000-0000-000034000000}"/>
    <cellStyle name="Comma 12 4 3 3 2 3" xfId="4517" xr:uid="{00000000-0005-0000-0000-000034000000}"/>
    <cellStyle name="Comma 12 4 3 3 2 3 2" xfId="13589" xr:uid="{00000000-0005-0000-0000-000034000000}"/>
    <cellStyle name="Comma 12 4 3 3 2 3 2 2" xfId="28709" xr:uid="{00000000-0005-0000-0000-000034000000}"/>
    <cellStyle name="Comma 12 4 3 3 2 3 2 2 2" xfId="58949" xr:uid="{00000000-0005-0000-0000-000034000000}"/>
    <cellStyle name="Comma 12 4 3 3 2 3 2 3" xfId="43829" xr:uid="{00000000-0005-0000-0000-000034000000}"/>
    <cellStyle name="Comma 12 4 3 3 2 3 3" xfId="19637" xr:uid="{00000000-0005-0000-0000-000034000000}"/>
    <cellStyle name="Comma 12 4 3 3 2 3 3 2" xfId="49877" xr:uid="{00000000-0005-0000-0000-000034000000}"/>
    <cellStyle name="Comma 12 4 3 3 2 3 4" xfId="34757" xr:uid="{00000000-0005-0000-0000-000034000000}"/>
    <cellStyle name="Comma 12 4 3 3 2 4" xfId="6029" xr:uid="{00000000-0005-0000-0000-000034000000}"/>
    <cellStyle name="Comma 12 4 3 3 2 4 2" xfId="15101" xr:uid="{00000000-0005-0000-0000-000034000000}"/>
    <cellStyle name="Comma 12 4 3 3 2 4 2 2" xfId="30221" xr:uid="{00000000-0005-0000-0000-000034000000}"/>
    <cellStyle name="Comma 12 4 3 3 2 4 2 2 2" xfId="60461" xr:uid="{00000000-0005-0000-0000-000034000000}"/>
    <cellStyle name="Comma 12 4 3 3 2 4 2 3" xfId="45341" xr:uid="{00000000-0005-0000-0000-000034000000}"/>
    <cellStyle name="Comma 12 4 3 3 2 4 3" xfId="21149" xr:uid="{00000000-0005-0000-0000-000034000000}"/>
    <cellStyle name="Comma 12 4 3 3 2 4 3 2" xfId="51389" xr:uid="{00000000-0005-0000-0000-000034000000}"/>
    <cellStyle name="Comma 12 4 3 3 2 4 4" xfId="36269" xr:uid="{00000000-0005-0000-0000-000034000000}"/>
    <cellStyle name="Comma 12 4 3 3 2 5" xfId="7541" xr:uid="{00000000-0005-0000-0000-000034000000}"/>
    <cellStyle name="Comma 12 4 3 3 2 5 2" xfId="22661" xr:uid="{00000000-0005-0000-0000-000034000000}"/>
    <cellStyle name="Comma 12 4 3 3 2 5 2 2" xfId="52901" xr:uid="{00000000-0005-0000-0000-000034000000}"/>
    <cellStyle name="Comma 12 4 3 3 2 5 3" xfId="37781" xr:uid="{00000000-0005-0000-0000-000034000000}"/>
    <cellStyle name="Comma 12 4 3 3 2 6" xfId="9053" xr:uid="{00000000-0005-0000-0000-000034000000}"/>
    <cellStyle name="Comma 12 4 3 3 2 6 2" xfId="24173" xr:uid="{00000000-0005-0000-0000-000034000000}"/>
    <cellStyle name="Comma 12 4 3 3 2 6 2 2" xfId="54413" xr:uid="{00000000-0005-0000-0000-000034000000}"/>
    <cellStyle name="Comma 12 4 3 3 2 6 3" xfId="39293" xr:uid="{00000000-0005-0000-0000-000034000000}"/>
    <cellStyle name="Comma 12 4 3 3 2 7" xfId="10565" xr:uid="{00000000-0005-0000-0000-000034000000}"/>
    <cellStyle name="Comma 12 4 3 3 2 7 2" xfId="25685" xr:uid="{00000000-0005-0000-0000-000034000000}"/>
    <cellStyle name="Comma 12 4 3 3 2 7 2 2" xfId="55925" xr:uid="{00000000-0005-0000-0000-000034000000}"/>
    <cellStyle name="Comma 12 4 3 3 2 7 3" xfId="40805" xr:uid="{00000000-0005-0000-0000-000034000000}"/>
    <cellStyle name="Comma 12 4 3 3 2 8" xfId="16613" xr:uid="{00000000-0005-0000-0000-000034000000}"/>
    <cellStyle name="Comma 12 4 3 3 2 8 2" xfId="46853" xr:uid="{00000000-0005-0000-0000-000034000000}"/>
    <cellStyle name="Comma 12 4 3 3 2 9" xfId="31733" xr:uid="{00000000-0005-0000-0000-000034000000}"/>
    <cellStyle name="Comma 12 4 3 3 3" xfId="2249" xr:uid="{00000000-0005-0000-0000-000034000000}"/>
    <cellStyle name="Comma 12 4 3 3 3 2" xfId="11321" xr:uid="{00000000-0005-0000-0000-000034000000}"/>
    <cellStyle name="Comma 12 4 3 3 3 2 2" xfId="26441" xr:uid="{00000000-0005-0000-0000-000034000000}"/>
    <cellStyle name="Comma 12 4 3 3 3 2 2 2" xfId="56681" xr:uid="{00000000-0005-0000-0000-000034000000}"/>
    <cellStyle name="Comma 12 4 3 3 3 2 3" xfId="41561" xr:uid="{00000000-0005-0000-0000-000034000000}"/>
    <cellStyle name="Comma 12 4 3 3 3 3" xfId="17369" xr:uid="{00000000-0005-0000-0000-000034000000}"/>
    <cellStyle name="Comma 12 4 3 3 3 3 2" xfId="47609" xr:uid="{00000000-0005-0000-0000-000034000000}"/>
    <cellStyle name="Comma 12 4 3 3 3 4" xfId="32489" xr:uid="{00000000-0005-0000-0000-000034000000}"/>
    <cellStyle name="Comma 12 4 3 3 4" xfId="3761" xr:uid="{00000000-0005-0000-0000-000034000000}"/>
    <cellStyle name="Comma 12 4 3 3 4 2" xfId="12833" xr:uid="{00000000-0005-0000-0000-000034000000}"/>
    <cellStyle name="Comma 12 4 3 3 4 2 2" xfId="27953" xr:uid="{00000000-0005-0000-0000-000034000000}"/>
    <cellStyle name="Comma 12 4 3 3 4 2 2 2" xfId="58193" xr:uid="{00000000-0005-0000-0000-000034000000}"/>
    <cellStyle name="Comma 12 4 3 3 4 2 3" xfId="43073" xr:uid="{00000000-0005-0000-0000-000034000000}"/>
    <cellStyle name="Comma 12 4 3 3 4 3" xfId="18881" xr:uid="{00000000-0005-0000-0000-000034000000}"/>
    <cellStyle name="Comma 12 4 3 3 4 3 2" xfId="49121" xr:uid="{00000000-0005-0000-0000-000034000000}"/>
    <cellStyle name="Comma 12 4 3 3 4 4" xfId="34001" xr:uid="{00000000-0005-0000-0000-000034000000}"/>
    <cellStyle name="Comma 12 4 3 3 5" xfId="5273" xr:uid="{00000000-0005-0000-0000-000034000000}"/>
    <cellStyle name="Comma 12 4 3 3 5 2" xfId="14345" xr:uid="{00000000-0005-0000-0000-000034000000}"/>
    <cellStyle name="Comma 12 4 3 3 5 2 2" xfId="29465" xr:uid="{00000000-0005-0000-0000-000034000000}"/>
    <cellStyle name="Comma 12 4 3 3 5 2 2 2" xfId="59705" xr:uid="{00000000-0005-0000-0000-000034000000}"/>
    <cellStyle name="Comma 12 4 3 3 5 2 3" xfId="44585" xr:uid="{00000000-0005-0000-0000-000034000000}"/>
    <cellStyle name="Comma 12 4 3 3 5 3" xfId="20393" xr:uid="{00000000-0005-0000-0000-000034000000}"/>
    <cellStyle name="Comma 12 4 3 3 5 3 2" xfId="50633" xr:uid="{00000000-0005-0000-0000-000034000000}"/>
    <cellStyle name="Comma 12 4 3 3 5 4" xfId="35513" xr:uid="{00000000-0005-0000-0000-000034000000}"/>
    <cellStyle name="Comma 12 4 3 3 6" xfId="6785" xr:uid="{00000000-0005-0000-0000-000034000000}"/>
    <cellStyle name="Comma 12 4 3 3 6 2" xfId="21905" xr:uid="{00000000-0005-0000-0000-000034000000}"/>
    <cellStyle name="Comma 12 4 3 3 6 2 2" xfId="52145" xr:uid="{00000000-0005-0000-0000-000034000000}"/>
    <cellStyle name="Comma 12 4 3 3 6 3" xfId="37025" xr:uid="{00000000-0005-0000-0000-000034000000}"/>
    <cellStyle name="Comma 12 4 3 3 7" xfId="8297" xr:uid="{00000000-0005-0000-0000-000034000000}"/>
    <cellStyle name="Comma 12 4 3 3 7 2" xfId="23417" xr:uid="{00000000-0005-0000-0000-000034000000}"/>
    <cellStyle name="Comma 12 4 3 3 7 2 2" xfId="53657" xr:uid="{00000000-0005-0000-0000-000034000000}"/>
    <cellStyle name="Comma 12 4 3 3 7 3" xfId="38537" xr:uid="{00000000-0005-0000-0000-000034000000}"/>
    <cellStyle name="Comma 12 4 3 3 8" xfId="9809" xr:uid="{00000000-0005-0000-0000-000034000000}"/>
    <cellStyle name="Comma 12 4 3 3 8 2" xfId="24929" xr:uid="{00000000-0005-0000-0000-000034000000}"/>
    <cellStyle name="Comma 12 4 3 3 8 2 2" xfId="55169" xr:uid="{00000000-0005-0000-0000-000034000000}"/>
    <cellStyle name="Comma 12 4 3 3 8 3" xfId="40049" xr:uid="{00000000-0005-0000-0000-000034000000}"/>
    <cellStyle name="Comma 12 4 3 3 9" xfId="15857" xr:uid="{00000000-0005-0000-0000-000034000000}"/>
    <cellStyle name="Comma 12 4 3 3 9 2" xfId="46097" xr:uid="{00000000-0005-0000-0000-000034000000}"/>
    <cellStyle name="Comma 12 4 3 4" xfId="989" xr:uid="{00000000-0005-0000-0000-000012000000}"/>
    <cellStyle name="Comma 12 4 3 4 2" xfId="2501" xr:uid="{00000000-0005-0000-0000-000012000000}"/>
    <cellStyle name="Comma 12 4 3 4 2 2" xfId="11573" xr:uid="{00000000-0005-0000-0000-000012000000}"/>
    <cellStyle name="Comma 12 4 3 4 2 2 2" xfId="26693" xr:uid="{00000000-0005-0000-0000-000012000000}"/>
    <cellStyle name="Comma 12 4 3 4 2 2 2 2" xfId="56933" xr:uid="{00000000-0005-0000-0000-000012000000}"/>
    <cellStyle name="Comma 12 4 3 4 2 2 3" xfId="41813" xr:uid="{00000000-0005-0000-0000-000012000000}"/>
    <cellStyle name="Comma 12 4 3 4 2 3" xfId="17621" xr:uid="{00000000-0005-0000-0000-000012000000}"/>
    <cellStyle name="Comma 12 4 3 4 2 3 2" xfId="47861" xr:uid="{00000000-0005-0000-0000-000012000000}"/>
    <cellStyle name="Comma 12 4 3 4 2 4" xfId="32741" xr:uid="{00000000-0005-0000-0000-000012000000}"/>
    <cellStyle name="Comma 12 4 3 4 3" xfId="4013" xr:uid="{00000000-0005-0000-0000-000012000000}"/>
    <cellStyle name="Comma 12 4 3 4 3 2" xfId="13085" xr:uid="{00000000-0005-0000-0000-000012000000}"/>
    <cellStyle name="Comma 12 4 3 4 3 2 2" xfId="28205" xr:uid="{00000000-0005-0000-0000-000012000000}"/>
    <cellStyle name="Comma 12 4 3 4 3 2 2 2" xfId="58445" xr:uid="{00000000-0005-0000-0000-000012000000}"/>
    <cellStyle name="Comma 12 4 3 4 3 2 3" xfId="43325" xr:uid="{00000000-0005-0000-0000-000012000000}"/>
    <cellStyle name="Comma 12 4 3 4 3 3" xfId="19133" xr:uid="{00000000-0005-0000-0000-000012000000}"/>
    <cellStyle name="Comma 12 4 3 4 3 3 2" xfId="49373" xr:uid="{00000000-0005-0000-0000-000012000000}"/>
    <cellStyle name="Comma 12 4 3 4 3 4" xfId="34253" xr:uid="{00000000-0005-0000-0000-000012000000}"/>
    <cellStyle name="Comma 12 4 3 4 4" xfId="5525" xr:uid="{00000000-0005-0000-0000-000012000000}"/>
    <cellStyle name="Comma 12 4 3 4 4 2" xfId="14597" xr:uid="{00000000-0005-0000-0000-000012000000}"/>
    <cellStyle name="Comma 12 4 3 4 4 2 2" xfId="29717" xr:uid="{00000000-0005-0000-0000-000012000000}"/>
    <cellStyle name="Comma 12 4 3 4 4 2 2 2" xfId="59957" xr:uid="{00000000-0005-0000-0000-000012000000}"/>
    <cellStyle name="Comma 12 4 3 4 4 2 3" xfId="44837" xr:uid="{00000000-0005-0000-0000-000012000000}"/>
    <cellStyle name="Comma 12 4 3 4 4 3" xfId="20645" xr:uid="{00000000-0005-0000-0000-000012000000}"/>
    <cellStyle name="Comma 12 4 3 4 4 3 2" xfId="50885" xr:uid="{00000000-0005-0000-0000-000012000000}"/>
    <cellStyle name="Comma 12 4 3 4 4 4" xfId="35765" xr:uid="{00000000-0005-0000-0000-000012000000}"/>
    <cellStyle name="Comma 12 4 3 4 5" xfId="7037" xr:uid="{00000000-0005-0000-0000-000012000000}"/>
    <cellStyle name="Comma 12 4 3 4 5 2" xfId="22157" xr:uid="{00000000-0005-0000-0000-000012000000}"/>
    <cellStyle name="Comma 12 4 3 4 5 2 2" xfId="52397" xr:uid="{00000000-0005-0000-0000-000012000000}"/>
    <cellStyle name="Comma 12 4 3 4 5 3" xfId="37277" xr:uid="{00000000-0005-0000-0000-000012000000}"/>
    <cellStyle name="Comma 12 4 3 4 6" xfId="8549" xr:uid="{00000000-0005-0000-0000-000012000000}"/>
    <cellStyle name="Comma 12 4 3 4 6 2" xfId="23669" xr:uid="{00000000-0005-0000-0000-000012000000}"/>
    <cellStyle name="Comma 12 4 3 4 6 2 2" xfId="53909" xr:uid="{00000000-0005-0000-0000-000012000000}"/>
    <cellStyle name="Comma 12 4 3 4 6 3" xfId="38789" xr:uid="{00000000-0005-0000-0000-000012000000}"/>
    <cellStyle name="Comma 12 4 3 4 7" xfId="10061" xr:uid="{00000000-0005-0000-0000-000012000000}"/>
    <cellStyle name="Comma 12 4 3 4 7 2" xfId="25181" xr:uid="{00000000-0005-0000-0000-000012000000}"/>
    <cellStyle name="Comma 12 4 3 4 7 2 2" xfId="55421" xr:uid="{00000000-0005-0000-0000-000012000000}"/>
    <cellStyle name="Comma 12 4 3 4 7 3" xfId="40301" xr:uid="{00000000-0005-0000-0000-000012000000}"/>
    <cellStyle name="Comma 12 4 3 4 8" xfId="16109" xr:uid="{00000000-0005-0000-0000-000012000000}"/>
    <cellStyle name="Comma 12 4 3 4 8 2" xfId="46349" xr:uid="{00000000-0005-0000-0000-000012000000}"/>
    <cellStyle name="Comma 12 4 3 4 9" xfId="31229" xr:uid="{00000000-0005-0000-0000-000012000000}"/>
    <cellStyle name="Comma 12 4 3 5" xfId="1745" xr:uid="{00000000-0005-0000-0000-000012000000}"/>
    <cellStyle name="Comma 12 4 3 5 2" xfId="10817" xr:uid="{00000000-0005-0000-0000-000012000000}"/>
    <cellStyle name="Comma 12 4 3 5 2 2" xfId="25937" xr:uid="{00000000-0005-0000-0000-000012000000}"/>
    <cellStyle name="Comma 12 4 3 5 2 2 2" xfId="56177" xr:uid="{00000000-0005-0000-0000-000012000000}"/>
    <cellStyle name="Comma 12 4 3 5 2 3" xfId="41057" xr:uid="{00000000-0005-0000-0000-000012000000}"/>
    <cellStyle name="Comma 12 4 3 5 3" xfId="16865" xr:uid="{00000000-0005-0000-0000-000012000000}"/>
    <cellStyle name="Comma 12 4 3 5 3 2" xfId="47105" xr:uid="{00000000-0005-0000-0000-000012000000}"/>
    <cellStyle name="Comma 12 4 3 5 4" xfId="31985" xr:uid="{00000000-0005-0000-0000-000012000000}"/>
    <cellStyle name="Comma 12 4 3 6" xfId="3257" xr:uid="{00000000-0005-0000-0000-000012000000}"/>
    <cellStyle name="Comma 12 4 3 6 2" xfId="12329" xr:uid="{00000000-0005-0000-0000-000012000000}"/>
    <cellStyle name="Comma 12 4 3 6 2 2" xfId="27449" xr:uid="{00000000-0005-0000-0000-000012000000}"/>
    <cellStyle name="Comma 12 4 3 6 2 2 2" xfId="57689" xr:uid="{00000000-0005-0000-0000-000012000000}"/>
    <cellStyle name="Comma 12 4 3 6 2 3" xfId="42569" xr:uid="{00000000-0005-0000-0000-000012000000}"/>
    <cellStyle name="Comma 12 4 3 6 3" xfId="18377" xr:uid="{00000000-0005-0000-0000-000012000000}"/>
    <cellStyle name="Comma 12 4 3 6 3 2" xfId="48617" xr:uid="{00000000-0005-0000-0000-000012000000}"/>
    <cellStyle name="Comma 12 4 3 6 4" xfId="33497" xr:uid="{00000000-0005-0000-0000-000012000000}"/>
    <cellStyle name="Comma 12 4 3 7" xfId="4769" xr:uid="{00000000-0005-0000-0000-000012000000}"/>
    <cellStyle name="Comma 12 4 3 7 2" xfId="13841" xr:uid="{00000000-0005-0000-0000-000012000000}"/>
    <cellStyle name="Comma 12 4 3 7 2 2" xfId="28961" xr:uid="{00000000-0005-0000-0000-000012000000}"/>
    <cellStyle name="Comma 12 4 3 7 2 2 2" xfId="59201" xr:uid="{00000000-0005-0000-0000-000012000000}"/>
    <cellStyle name="Comma 12 4 3 7 2 3" xfId="44081" xr:uid="{00000000-0005-0000-0000-000012000000}"/>
    <cellStyle name="Comma 12 4 3 7 3" xfId="19889" xr:uid="{00000000-0005-0000-0000-000012000000}"/>
    <cellStyle name="Comma 12 4 3 7 3 2" xfId="50129" xr:uid="{00000000-0005-0000-0000-000012000000}"/>
    <cellStyle name="Comma 12 4 3 7 4" xfId="35009" xr:uid="{00000000-0005-0000-0000-000012000000}"/>
    <cellStyle name="Comma 12 4 3 8" xfId="6281" xr:uid="{00000000-0005-0000-0000-000012000000}"/>
    <cellStyle name="Comma 12 4 3 8 2" xfId="21401" xr:uid="{00000000-0005-0000-0000-000012000000}"/>
    <cellStyle name="Comma 12 4 3 8 2 2" xfId="51641" xr:uid="{00000000-0005-0000-0000-000012000000}"/>
    <cellStyle name="Comma 12 4 3 8 3" xfId="36521" xr:uid="{00000000-0005-0000-0000-000012000000}"/>
    <cellStyle name="Comma 12 4 3 9" xfId="7793" xr:uid="{00000000-0005-0000-0000-000012000000}"/>
    <cellStyle name="Comma 12 4 3 9 2" xfId="22913" xr:uid="{00000000-0005-0000-0000-000012000000}"/>
    <cellStyle name="Comma 12 4 3 9 2 2" xfId="53153" xr:uid="{00000000-0005-0000-0000-000012000000}"/>
    <cellStyle name="Comma 12 4 3 9 3" xfId="38033" xr:uid="{00000000-0005-0000-0000-000012000000}"/>
    <cellStyle name="Comma 12 4 4" xfId="317" xr:uid="{00000000-0005-0000-0000-000007000000}"/>
    <cellStyle name="Comma 12 4 4 10" xfId="30557" xr:uid="{00000000-0005-0000-0000-000007000000}"/>
    <cellStyle name="Comma 12 4 4 2" xfId="1073" xr:uid="{00000000-0005-0000-0000-000007000000}"/>
    <cellStyle name="Comma 12 4 4 2 2" xfId="2585" xr:uid="{00000000-0005-0000-0000-000007000000}"/>
    <cellStyle name="Comma 12 4 4 2 2 2" xfId="11657" xr:uid="{00000000-0005-0000-0000-000007000000}"/>
    <cellStyle name="Comma 12 4 4 2 2 2 2" xfId="26777" xr:uid="{00000000-0005-0000-0000-000007000000}"/>
    <cellStyle name="Comma 12 4 4 2 2 2 2 2" xfId="57017" xr:uid="{00000000-0005-0000-0000-000007000000}"/>
    <cellStyle name="Comma 12 4 4 2 2 2 3" xfId="41897" xr:uid="{00000000-0005-0000-0000-000007000000}"/>
    <cellStyle name="Comma 12 4 4 2 2 3" xfId="17705" xr:uid="{00000000-0005-0000-0000-000007000000}"/>
    <cellStyle name="Comma 12 4 4 2 2 3 2" xfId="47945" xr:uid="{00000000-0005-0000-0000-000007000000}"/>
    <cellStyle name="Comma 12 4 4 2 2 4" xfId="32825" xr:uid="{00000000-0005-0000-0000-000007000000}"/>
    <cellStyle name="Comma 12 4 4 2 3" xfId="4097" xr:uid="{00000000-0005-0000-0000-000007000000}"/>
    <cellStyle name="Comma 12 4 4 2 3 2" xfId="13169" xr:uid="{00000000-0005-0000-0000-000007000000}"/>
    <cellStyle name="Comma 12 4 4 2 3 2 2" xfId="28289" xr:uid="{00000000-0005-0000-0000-000007000000}"/>
    <cellStyle name="Comma 12 4 4 2 3 2 2 2" xfId="58529" xr:uid="{00000000-0005-0000-0000-000007000000}"/>
    <cellStyle name="Comma 12 4 4 2 3 2 3" xfId="43409" xr:uid="{00000000-0005-0000-0000-000007000000}"/>
    <cellStyle name="Comma 12 4 4 2 3 3" xfId="19217" xr:uid="{00000000-0005-0000-0000-000007000000}"/>
    <cellStyle name="Comma 12 4 4 2 3 3 2" xfId="49457" xr:uid="{00000000-0005-0000-0000-000007000000}"/>
    <cellStyle name="Comma 12 4 4 2 3 4" xfId="34337" xr:uid="{00000000-0005-0000-0000-000007000000}"/>
    <cellStyle name="Comma 12 4 4 2 4" xfId="5609" xr:uid="{00000000-0005-0000-0000-000007000000}"/>
    <cellStyle name="Comma 12 4 4 2 4 2" xfId="14681" xr:uid="{00000000-0005-0000-0000-000007000000}"/>
    <cellStyle name="Comma 12 4 4 2 4 2 2" xfId="29801" xr:uid="{00000000-0005-0000-0000-000007000000}"/>
    <cellStyle name="Comma 12 4 4 2 4 2 2 2" xfId="60041" xr:uid="{00000000-0005-0000-0000-000007000000}"/>
    <cellStyle name="Comma 12 4 4 2 4 2 3" xfId="44921" xr:uid="{00000000-0005-0000-0000-000007000000}"/>
    <cellStyle name="Comma 12 4 4 2 4 3" xfId="20729" xr:uid="{00000000-0005-0000-0000-000007000000}"/>
    <cellStyle name="Comma 12 4 4 2 4 3 2" xfId="50969" xr:uid="{00000000-0005-0000-0000-000007000000}"/>
    <cellStyle name="Comma 12 4 4 2 4 4" xfId="35849" xr:uid="{00000000-0005-0000-0000-000007000000}"/>
    <cellStyle name="Comma 12 4 4 2 5" xfId="7121" xr:uid="{00000000-0005-0000-0000-000007000000}"/>
    <cellStyle name="Comma 12 4 4 2 5 2" xfId="22241" xr:uid="{00000000-0005-0000-0000-000007000000}"/>
    <cellStyle name="Comma 12 4 4 2 5 2 2" xfId="52481" xr:uid="{00000000-0005-0000-0000-000007000000}"/>
    <cellStyle name="Comma 12 4 4 2 5 3" xfId="37361" xr:uid="{00000000-0005-0000-0000-000007000000}"/>
    <cellStyle name="Comma 12 4 4 2 6" xfId="8633" xr:uid="{00000000-0005-0000-0000-000007000000}"/>
    <cellStyle name="Comma 12 4 4 2 6 2" xfId="23753" xr:uid="{00000000-0005-0000-0000-000007000000}"/>
    <cellStyle name="Comma 12 4 4 2 6 2 2" xfId="53993" xr:uid="{00000000-0005-0000-0000-000007000000}"/>
    <cellStyle name="Comma 12 4 4 2 6 3" xfId="38873" xr:uid="{00000000-0005-0000-0000-000007000000}"/>
    <cellStyle name="Comma 12 4 4 2 7" xfId="10145" xr:uid="{00000000-0005-0000-0000-000007000000}"/>
    <cellStyle name="Comma 12 4 4 2 7 2" xfId="25265" xr:uid="{00000000-0005-0000-0000-000007000000}"/>
    <cellStyle name="Comma 12 4 4 2 7 2 2" xfId="55505" xr:uid="{00000000-0005-0000-0000-000007000000}"/>
    <cellStyle name="Comma 12 4 4 2 7 3" xfId="40385" xr:uid="{00000000-0005-0000-0000-000007000000}"/>
    <cellStyle name="Comma 12 4 4 2 8" xfId="16193" xr:uid="{00000000-0005-0000-0000-000007000000}"/>
    <cellStyle name="Comma 12 4 4 2 8 2" xfId="46433" xr:uid="{00000000-0005-0000-0000-000007000000}"/>
    <cellStyle name="Comma 12 4 4 2 9" xfId="31313" xr:uid="{00000000-0005-0000-0000-000007000000}"/>
    <cellStyle name="Comma 12 4 4 3" xfId="1829" xr:uid="{00000000-0005-0000-0000-000007000000}"/>
    <cellStyle name="Comma 12 4 4 3 2" xfId="10901" xr:uid="{00000000-0005-0000-0000-000007000000}"/>
    <cellStyle name="Comma 12 4 4 3 2 2" xfId="26021" xr:uid="{00000000-0005-0000-0000-000007000000}"/>
    <cellStyle name="Comma 12 4 4 3 2 2 2" xfId="56261" xr:uid="{00000000-0005-0000-0000-000007000000}"/>
    <cellStyle name="Comma 12 4 4 3 2 3" xfId="41141" xr:uid="{00000000-0005-0000-0000-000007000000}"/>
    <cellStyle name="Comma 12 4 4 3 3" xfId="16949" xr:uid="{00000000-0005-0000-0000-000007000000}"/>
    <cellStyle name="Comma 12 4 4 3 3 2" xfId="47189" xr:uid="{00000000-0005-0000-0000-000007000000}"/>
    <cellStyle name="Comma 12 4 4 3 4" xfId="32069" xr:uid="{00000000-0005-0000-0000-000007000000}"/>
    <cellStyle name="Comma 12 4 4 4" xfId="3341" xr:uid="{00000000-0005-0000-0000-000007000000}"/>
    <cellStyle name="Comma 12 4 4 4 2" xfId="12413" xr:uid="{00000000-0005-0000-0000-000007000000}"/>
    <cellStyle name="Comma 12 4 4 4 2 2" xfId="27533" xr:uid="{00000000-0005-0000-0000-000007000000}"/>
    <cellStyle name="Comma 12 4 4 4 2 2 2" xfId="57773" xr:uid="{00000000-0005-0000-0000-000007000000}"/>
    <cellStyle name="Comma 12 4 4 4 2 3" xfId="42653" xr:uid="{00000000-0005-0000-0000-000007000000}"/>
    <cellStyle name="Comma 12 4 4 4 3" xfId="18461" xr:uid="{00000000-0005-0000-0000-000007000000}"/>
    <cellStyle name="Comma 12 4 4 4 3 2" xfId="48701" xr:uid="{00000000-0005-0000-0000-000007000000}"/>
    <cellStyle name="Comma 12 4 4 4 4" xfId="33581" xr:uid="{00000000-0005-0000-0000-000007000000}"/>
    <cellStyle name="Comma 12 4 4 5" xfId="4853" xr:uid="{00000000-0005-0000-0000-000007000000}"/>
    <cellStyle name="Comma 12 4 4 5 2" xfId="13925" xr:uid="{00000000-0005-0000-0000-000007000000}"/>
    <cellStyle name="Comma 12 4 4 5 2 2" xfId="29045" xr:uid="{00000000-0005-0000-0000-000007000000}"/>
    <cellStyle name="Comma 12 4 4 5 2 2 2" xfId="59285" xr:uid="{00000000-0005-0000-0000-000007000000}"/>
    <cellStyle name="Comma 12 4 4 5 2 3" xfId="44165" xr:uid="{00000000-0005-0000-0000-000007000000}"/>
    <cellStyle name="Comma 12 4 4 5 3" xfId="19973" xr:uid="{00000000-0005-0000-0000-000007000000}"/>
    <cellStyle name="Comma 12 4 4 5 3 2" xfId="50213" xr:uid="{00000000-0005-0000-0000-000007000000}"/>
    <cellStyle name="Comma 12 4 4 5 4" xfId="35093" xr:uid="{00000000-0005-0000-0000-000007000000}"/>
    <cellStyle name="Comma 12 4 4 6" xfId="6365" xr:uid="{00000000-0005-0000-0000-000007000000}"/>
    <cellStyle name="Comma 12 4 4 6 2" xfId="21485" xr:uid="{00000000-0005-0000-0000-000007000000}"/>
    <cellStyle name="Comma 12 4 4 6 2 2" xfId="51725" xr:uid="{00000000-0005-0000-0000-000007000000}"/>
    <cellStyle name="Comma 12 4 4 6 3" xfId="36605" xr:uid="{00000000-0005-0000-0000-000007000000}"/>
    <cellStyle name="Comma 12 4 4 7" xfId="7877" xr:uid="{00000000-0005-0000-0000-000007000000}"/>
    <cellStyle name="Comma 12 4 4 7 2" xfId="22997" xr:uid="{00000000-0005-0000-0000-000007000000}"/>
    <cellStyle name="Comma 12 4 4 7 2 2" xfId="53237" xr:uid="{00000000-0005-0000-0000-000007000000}"/>
    <cellStyle name="Comma 12 4 4 7 3" xfId="38117" xr:uid="{00000000-0005-0000-0000-000007000000}"/>
    <cellStyle name="Comma 12 4 4 8" xfId="9389" xr:uid="{00000000-0005-0000-0000-000007000000}"/>
    <cellStyle name="Comma 12 4 4 8 2" xfId="24509" xr:uid="{00000000-0005-0000-0000-000007000000}"/>
    <cellStyle name="Comma 12 4 4 8 2 2" xfId="54749" xr:uid="{00000000-0005-0000-0000-000007000000}"/>
    <cellStyle name="Comma 12 4 4 8 3" xfId="39629" xr:uid="{00000000-0005-0000-0000-000007000000}"/>
    <cellStyle name="Comma 12 4 4 9" xfId="15437" xr:uid="{00000000-0005-0000-0000-000007000000}"/>
    <cellStyle name="Comma 12 4 4 9 2" xfId="45677" xr:uid="{00000000-0005-0000-0000-000007000000}"/>
    <cellStyle name="Comma 12 4 5" xfId="569" xr:uid="{00000000-0005-0000-0000-000032000000}"/>
    <cellStyle name="Comma 12 4 5 10" xfId="30809" xr:uid="{00000000-0005-0000-0000-000032000000}"/>
    <cellStyle name="Comma 12 4 5 2" xfId="1325" xr:uid="{00000000-0005-0000-0000-000032000000}"/>
    <cellStyle name="Comma 12 4 5 2 2" xfId="2837" xr:uid="{00000000-0005-0000-0000-000032000000}"/>
    <cellStyle name="Comma 12 4 5 2 2 2" xfId="11909" xr:uid="{00000000-0005-0000-0000-000032000000}"/>
    <cellStyle name="Comma 12 4 5 2 2 2 2" xfId="27029" xr:uid="{00000000-0005-0000-0000-000032000000}"/>
    <cellStyle name="Comma 12 4 5 2 2 2 2 2" xfId="57269" xr:uid="{00000000-0005-0000-0000-000032000000}"/>
    <cellStyle name="Comma 12 4 5 2 2 2 3" xfId="42149" xr:uid="{00000000-0005-0000-0000-000032000000}"/>
    <cellStyle name="Comma 12 4 5 2 2 3" xfId="17957" xr:uid="{00000000-0005-0000-0000-000032000000}"/>
    <cellStyle name="Comma 12 4 5 2 2 3 2" xfId="48197" xr:uid="{00000000-0005-0000-0000-000032000000}"/>
    <cellStyle name="Comma 12 4 5 2 2 4" xfId="33077" xr:uid="{00000000-0005-0000-0000-000032000000}"/>
    <cellStyle name="Comma 12 4 5 2 3" xfId="4349" xr:uid="{00000000-0005-0000-0000-000032000000}"/>
    <cellStyle name="Comma 12 4 5 2 3 2" xfId="13421" xr:uid="{00000000-0005-0000-0000-000032000000}"/>
    <cellStyle name="Comma 12 4 5 2 3 2 2" xfId="28541" xr:uid="{00000000-0005-0000-0000-000032000000}"/>
    <cellStyle name="Comma 12 4 5 2 3 2 2 2" xfId="58781" xr:uid="{00000000-0005-0000-0000-000032000000}"/>
    <cellStyle name="Comma 12 4 5 2 3 2 3" xfId="43661" xr:uid="{00000000-0005-0000-0000-000032000000}"/>
    <cellStyle name="Comma 12 4 5 2 3 3" xfId="19469" xr:uid="{00000000-0005-0000-0000-000032000000}"/>
    <cellStyle name="Comma 12 4 5 2 3 3 2" xfId="49709" xr:uid="{00000000-0005-0000-0000-000032000000}"/>
    <cellStyle name="Comma 12 4 5 2 3 4" xfId="34589" xr:uid="{00000000-0005-0000-0000-000032000000}"/>
    <cellStyle name="Comma 12 4 5 2 4" xfId="5861" xr:uid="{00000000-0005-0000-0000-000032000000}"/>
    <cellStyle name="Comma 12 4 5 2 4 2" xfId="14933" xr:uid="{00000000-0005-0000-0000-000032000000}"/>
    <cellStyle name="Comma 12 4 5 2 4 2 2" xfId="30053" xr:uid="{00000000-0005-0000-0000-000032000000}"/>
    <cellStyle name="Comma 12 4 5 2 4 2 2 2" xfId="60293" xr:uid="{00000000-0005-0000-0000-000032000000}"/>
    <cellStyle name="Comma 12 4 5 2 4 2 3" xfId="45173" xr:uid="{00000000-0005-0000-0000-000032000000}"/>
    <cellStyle name="Comma 12 4 5 2 4 3" xfId="20981" xr:uid="{00000000-0005-0000-0000-000032000000}"/>
    <cellStyle name="Comma 12 4 5 2 4 3 2" xfId="51221" xr:uid="{00000000-0005-0000-0000-000032000000}"/>
    <cellStyle name="Comma 12 4 5 2 4 4" xfId="36101" xr:uid="{00000000-0005-0000-0000-000032000000}"/>
    <cellStyle name="Comma 12 4 5 2 5" xfId="7373" xr:uid="{00000000-0005-0000-0000-000032000000}"/>
    <cellStyle name="Comma 12 4 5 2 5 2" xfId="22493" xr:uid="{00000000-0005-0000-0000-000032000000}"/>
    <cellStyle name="Comma 12 4 5 2 5 2 2" xfId="52733" xr:uid="{00000000-0005-0000-0000-000032000000}"/>
    <cellStyle name="Comma 12 4 5 2 5 3" xfId="37613" xr:uid="{00000000-0005-0000-0000-000032000000}"/>
    <cellStyle name="Comma 12 4 5 2 6" xfId="8885" xr:uid="{00000000-0005-0000-0000-000032000000}"/>
    <cellStyle name="Comma 12 4 5 2 6 2" xfId="24005" xr:uid="{00000000-0005-0000-0000-000032000000}"/>
    <cellStyle name="Comma 12 4 5 2 6 2 2" xfId="54245" xr:uid="{00000000-0005-0000-0000-000032000000}"/>
    <cellStyle name="Comma 12 4 5 2 6 3" xfId="39125" xr:uid="{00000000-0005-0000-0000-000032000000}"/>
    <cellStyle name="Comma 12 4 5 2 7" xfId="10397" xr:uid="{00000000-0005-0000-0000-000032000000}"/>
    <cellStyle name="Comma 12 4 5 2 7 2" xfId="25517" xr:uid="{00000000-0005-0000-0000-000032000000}"/>
    <cellStyle name="Comma 12 4 5 2 7 2 2" xfId="55757" xr:uid="{00000000-0005-0000-0000-000032000000}"/>
    <cellStyle name="Comma 12 4 5 2 7 3" xfId="40637" xr:uid="{00000000-0005-0000-0000-000032000000}"/>
    <cellStyle name="Comma 12 4 5 2 8" xfId="16445" xr:uid="{00000000-0005-0000-0000-000032000000}"/>
    <cellStyle name="Comma 12 4 5 2 8 2" xfId="46685" xr:uid="{00000000-0005-0000-0000-000032000000}"/>
    <cellStyle name="Comma 12 4 5 2 9" xfId="31565" xr:uid="{00000000-0005-0000-0000-000032000000}"/>
    <cellStyle name="Comma 12 4 5 3" xfId="2081" xr:uid="{00000000-0005-0000-0000-000032000000}"/>
    <cellStyle name="Comma 12 4 5 3 2" xfId="11153" xr:uid="{00000000-0005-0000-0000-000032000000}"/>
    <cellStyle name="Comma 12 4 5 3 2 2" xfId="26273" xr:uid="{00000000-0005-0000-0000-000032000000}"/>
    <cellStyle name="Comma 12 4 5 3 2 2 2" xfId="56513" xr:uid="{00000000-0005-0000-0000-000032000000}"/>
    <cellStyle name="Comma 12 4 5 3 2 3" xfId="41393" xr:uid="{00000000-0005-0000-0000-000032000000}"/>
    <cellStyle name="Comma 12 4 5 3 3" xfId="17201" xr:uid="{00000000-0005-0000-0000-000032000000}"/>
    <cellStyle name="Comma 12 4 5 3 3 2" xfId="47441" xr:uid="{00000000-0005-0000-0000-000032000000}"/>
    <cellStyle name="Comma 12 4 5 3 4" xfId="32321" xr:uid="{00000000-0005-0000-0000-000032000000}"/>
    <cellStyle name="Comma 12 4 5 4" xfId="3593" xr:uid="{00000000-0005-0000-0000-000032000000}"/>
    <cellStyle name="Comma 12 4 5 4 2" xfId="12665" xr:uid="{00000000-0005-0000-0000-000032000000}"/>
    <cellStyle name="Comma 12 4 5 4 2 2" xfId="27785" xr:uid="{00000000-0005-0000-0000-000032000000}"/>
    <cellStyle name="Comma 12 4 5 4 2 2 2" xfId="58025" xr:uid="{00000000-0005-0000-0000-000032000000}"/>
    <cellStyle name="Comma 12 4 5 4 2 3" xfId="42905" xr:uid="{00000000-0005-0000-0000-000032000000}"/>
    <cellStyle name="Comma 12 4 5 4 3" xfId="18713" xr:uid="{00000000-0005-0000-0000-000032000000}"/>
    <cellStyle name="Comma 12 4 5 4 3 2" xfId="48953" xr:uid="{00000000-0005-0000-0000-000032000000}"/>
    <cellStyle name="Comma 12 4 5 4 4" xfId="33833" xr:uid="{00000000-0005-0000-0000-000032000000}"/>
    <cellStyle name="Comma 12 4 5 5" xfId="5105" xr:uid="{00000000-0005-0000-0000-000032000000}"/>
    <cellStyle name="Comma 12 4 5 5 2" xfId="14177" xr:uid="{00000000-0005-0000-0000-000032000000}"/>
    <cellStyle name="Comma 12 4 5 5 2 2" xfId="29297" xr:uid="{00000000-0005-0000-0000-000032000000}"/>
    <cellStyle name="Comma 12 4 5 5 2 2 2" xfId="59537" xr:uid="{00000000-0005-0000-0000-000032000000}"/>
    <cellStyle name="Comma 12 4 5 5 2 3" xfId="44417" xr:uid="{00000000-0005-0000-0000-000032000000}"/>
    <cellStyle name="Comma 12 4 5 5 3" xfId="20225" xr:uid="{00000000-0005-0000-0000-000032000000}"/>
    <cellStyle name="Comma 12 4 5 5 3 2" xfId="50465" xr:uid="{00000000-0005-0000-0000-000032000000}"/>
    <cellStyle name="Comma 12 4 5 5 4" xfId="35345" xr:uid="{00000000-0005-0000-0000-000032000000}"/>
    <cellStyle name="Comma 12 4 5 6" xfId="6617" xr:uid="{00000000-0005-0000-0000-000032000000}"/>
    <cellStyle name="Comma 12 4 5 6 2" xfId="21737" xr:uid="{00000000-0005-0000-0000-000032000000}"/>
    <cellStyle name="Comma 12 4 5 6 2 2" xfId="51977" xr:uid="{00000000-0005-0000-0000-000032000000}"/>
    <cellStyle name="Comma 12 4 5 6 3" xfId="36857" xr:uid="{00000000-0005-0000-0000-000032000000}"/>
    <cellStyle name="Comma 12 4 5 7" xfId="8129" xr:uid="{00000000-0005-0000-0000-000032000000}"/>
    <cellStyle name="Comma 12 4 5 7 2" xfId="23249" xr:uid="{00000000-0005-0000-0000-000032000000}"/>
    <cellStyle name="Comma 12 4 5 7 2 2" xfId="53489" xr:uid="{00000000-0005-0000-0000-000032000000}"/>
    <cellStyle name="Comma 12 4 5 7 3" xfId="38369" xr:uid="{00000000-0005-0000-0000-000032000000}"/>
    <cellStyle name="Comma 12 4 5 8" xfId="9641" xr:uid="{00000000-0005-0000-0000-000032000000}"/>
    <cellStyle name="Comma 12 4 5 8 2" xfId="24761" xr:uid="{00000000-0005-0000-0000-000032000000}"/>
    <cellStyle name="Comma 12 4 5 8 2 2" xfId="55001" xr:uid="{00000000-0005-0000-0000-000032000000}"/>
    <cellStyle name="Comma 12 4 5 8 3" xfId="39881" xr:uid="{00000000-0005-0000-0000-000032000000}"/>
    <cellStyle name="Comma 12 4 5 9" xfId="15689" xr:uid="{00000000-0005-0000-0000-000032000000}"/>
    <cellStyle name="Comma 12 4 5 9 2" xfId="45929" xr:uid="{00000000-0005-0000-0000-000032000000}"/>
    <cellStyle name="Comma 12 4 6" xfId="821" xr:uid="{00000000-0005-0000-0000-000007000000}"/>
    <cellStyle name="Comma 12 4 6 2" xfId="2333" xr:uid="{00000000-0005-0000-0000-000007000000}"/>
    <cellStyle name="Comma 12 4 6 2 2" xfId="11405" xr:uid="{00000000-0005-0000-0000-000007000000}"/>
    <cellStyle name="Comma 12 4 6 2 2 2" xfId="26525" xr:uid="{00000000-0005-0000-0000-000007000000}"/>
    <cellStyle name="Comma 12 4 6 2 2 2 2" xfId="56765" xr:uid="{00000000-0005-0000-0000-000007000000}"/>
    <cellStyle name="Comma 12 4 6 2 2 3" xfId="41645" xr:uid="{00000000-0005-0000-0000-000007000000}"/>
    <cellStyle name="Comma 12 4 6 2 3" xfId="17453" xr:uid="{00000000-0005-0000-0000-000007000000}"/>
    <cellStyle name="Comma 12 4 6 2 3 2" xfId="47693" xr:uid="{00000000-0005-0000-0000-000007000000}"/>
    <cellStyle name="Comma 12 4 6 2 4" xfId="32573" xr:uid="{00000000-0005-0000-0000-000007000000}"/>
    <cellStyle name="Comma 12 4 6 3" xfId="3845" xr:uid="{00000000-0005-0000-0000-000007000000}"/>
    <cellStyle name="Comma 12 4 6 3 2" xfId="12917" xr:uid="{00000000-0005-0000-0000-000007000000}"/>
    <cellStyle name="Comma 12 4 6 3 2 2" xfId="28037" xr:uid="{00000000-0005-0000-0000-000007000000}"/>
    <cellStyle name="Comma 12 4 6 3 2 2 2" xfId="58277" xr:uid="{00000000-0005-0000-0000-000007000000}"/>
    <cellStyle name="Comma 12 4 6 3 2 3" xfId="43157" xr:uid="{00000000-0005-0000-0000-000007000000}"/>
    <cellStyle name="Comma 12 4 6 3 3" xfId="18965" xr:uid="{00000000-0005-0000-0000-000007000000}"/>
    <cellStyle name="Comma 12 4 6 3 3 2" xfId="49205" xr:uid="{00000000-0005-0000-0000-000007000000}"/>
    <cellStyle name="Comma 12 4 6 3 4" xfId="34085" xr:uid="{00000000-0005-0000-0000-000007000000}"/>
    <cellStyle name="Comma 12 4 6 4" xfId="5357" xr:uid="{00000000-0005-0000-0000-000007000000}"/>
    <cellStyle name="Comma 12 4 6 4 2" xfId="14429" xr:uid="{00000000-0005-0000-0000-000007000000}"/>
    <cellStyle name="Comma 12 4 6 4 2 2" xfId="29549" xr:uid="{00000000-0005-0000-0000-000007000000}"/>
    <cellStyle name="Comma 12 4 6 4 2 2 2" xfId="59789" xr:uid="{00000000-0005-0000-0000-000007000000}"/>
    <cellStyle name="Comma 12 4 6 4 2 3" xfId="44669" xr:uid="{00000000-0005-0000-0000-000007000000}"/>
    <cellStyle name="Comma 12 4 6 4 3" xfId="20477" xr:uid="{00000000-0005-0000-0000-000007000000}"/>
    <cellStyle name="Comma 12 4 6 4 3 2" xfId="50717" xr:uid="{00000000-0005-0000-0000-000007000000}"/>
    <cellStyle name="Comma 12 4 6 4 4" xfId="35597" xr:uid="{00000000-0005-0000-0000-000007000000}"/>
    <cellStyle name="Comma 12 4 6 5" xfId="6869" xr:uid="{00000000-0005-0000-0000-000007000000}"/>
    <cellStyle name="Comma 12 4 6 5 2" xfId="21989" xr:uid="{00000000-0005-0000-0000-000007000000}"/>
    <cellStyle name="Comma 12 4 6 5 2 2" xfId="52229" xr:uid="{00000000-0005-0000-0000-000007000000}"/>
    <cellStyle name="Comma 12 4 6 5 3" xfId="37109" xr:uid="{00000000-0005-0000-0000-000007000000}"/>
    <cellStyle name="Comma 12 4 6 6" xfId="8381" xr:uid="{00000000-0005-0000-0000-000007000000}"/>
    <cellStyle name="Comma 12 4 6 6 2" xfId="23501" xr:uid="{00000000-0005-0000-0000-000007000000}"/>
    <cellStyle name="Comma 12 4 6 6 2 2" xfId="53741" xr:uid="{00000000-0005-0000-0000-000007000000}"/>
    <cellStyle name="Comma 12 4 6 6 3" xfId="38621" xr:uid="{00000000-0005-0000-0000-000007000000}"/>
    <cellStyle name="Comma 12 4 6 7" xfId="9893" xr:uid="{00000000-0005-0000-0000-000007000000}"/>
    <cellStyle name="Comma 12 4 6 7 2" xfId="25013" xr:uid="{00000000-0005-0000-0000-000007000000}"/>
    <cellStyle name="Comma 12 4 6 7 2 2" xfId="55253" xr:uid="{00000000-0005-0000-0000-000007000000}"/>
    <cellStyle name="Comma 12 4 6 7 3" xfId="40133" xr:uid="{00000000-0005-0000-0000-000007000000}"/>
    <cellStyle name="Comma 12 4 6 8" xfId="15941" xr:uid="{00000000-0005-0000-0000-000007000000}"/>
    <cellStyle name="Comma 12 4 6 8 2" xfId="46181" xr:uid="{00000000-0005-0000-0000-000007000000}"/>
    <cellStyle name="Comma 12 4 6 9" xfId="31061" xr:uid="{00000000-0005-0000-0000-000007000000}"/>
    <cellStyle name="Comma 12 4 7" xfId="1577" xr:uid="{00000000-0005-0000-0000-000007000000}"/>
    <cellStyle name="Comma 12 4 7 2" xfId="10649" xr:uid="{00000000-0005-0000-0000-000007000000}"/>
    <cellStyle name="Comma 12 4 7 2 2" xfId="25769" xr:uid="{00000000-0005-0000-0000-000007000000}"/>
    <cellStyle name="Comma 12 4 7 2 2 2" xfId="56009" xr:uid="{00000000-0005-0000-0000-000007000000}"/>
    <cellStyle name="Comma 12 4 7 2 3" xfId="40889" xr:uid="{00000000-0005-0000-0000-000007000000}"/>
    <cellStyle name="Comma 12 4 7 3" xfId="16697" xr:uid="{00000000-0005-0000-0000-000007000000}"/>
    <cellStyle name="Comma 12 4 7 3 2" xfId="46937" xr:uid="{00000000-0005-0000-0000-000007000000}"/>
    <cellStyle name="Comma 12 4 7 4" xfId="31817" xr:uid="{00000000-0005-0000-0000-000007000000}"/>
    <cellStyle name="Comma 12 4 8" xfId="3089" xr:uid="{00000000-0005-0000-0000-000007000000}"/>
    <cellStyle name="Comma 12 4 8 2" xfId="12161" xr:uid="{00000000-0005-0000-0000-000007000000}"/>
    <cellStyle name="Comma 12 4 8 2 2" xfId="27281" xr:uid="{00000000-0005-0000-0000-000007000000}"/>
    <cellStyle name="Comma 12 4 8 2 2 2" xfId="57521" xr:uid="{00000000-0005-0000-0000-000007000000}"/>
    <cellStyle name="Comma 12 4 8 2 3" xfId="42401" xr:uid="{00000000-0005-0000-0000-000007000000}"/>
    <cellStyle name="Comma 12 4 8 3" xfId="18209" xr:uid="{00000000-0005-0000-0000-000007000000}"/>
    <cellStyle name="Comma 12 4 8 3 2" xfId="48449" xr:uid="{00000000-0005-0000-0000-000007000000}"/>
    <cellStyle name="Comma 12 4 8 4" xfId="33329" xr:uid="{00000000-0005-0000-0000-000007000000}"/>
    <cellStyle name="Comma 12 4 9" xfId="4601" xr:uid="{00000000-0005-0000-0000-000007000000}"/>
    <cellStyle name="Comma 12 4 9 2" xfId="13673" xr:uid="{00000000-0005-0000-0000-000007000000}"/>
    <cellStyle name="Comma 12 4 9 2 2" xfId="28793" xr:uid="{00000000-0005-0000-0000-000007000000}"/>
    <cellStyle name="Comma 12 4 9 2 2 2" xfId="59033" xr:uid="{00000000-0005-0000-0000-000007000000}"/>
    <cellStyle name="Comma 12 4 9 2 3" xfId="43913" xr:uid="{00000000-0005-0000-0000-000007000000}"/>
    <cellStyle name="Comma 12 4 9 3" xfId="19721" xr:uid="{00000000-0005-0000-0000-000007000000}"/>
    <cellStyle name="Comma 12 4 9 3 2" xfId="49961" xr:uid="{00000000-0005-0000-0000-000007000000}"/>
    <cellStyle name="Comma 12 4 9 4" xfId="34841" xr:uid="{00000000-0005-0000-0000-000007000000}"/>
    <cellStyle name="Comma 12 5" xfId="107" xr:uid="{00000000-0005-0000-0000-00000D000000}"/>
    <cellStyle name="Comma 12 5 10" xfId="9179" xr:uid="{00000000-0005-0000-0000-00000D000000}"/>
    <cellStyle name="Comma 12 5 10 2" xfId="24299" xr:uid="{00000000-0005-0000-0000-00000D000000}"/>
    <cellStyle name="Comma 12 5 10 2 2" xfId="54539" xr:uid="{00000000-0005-0000-0000-00000D000000}"/>
    <cellStyle name="Comma 12 5 10 3" xfId="39419" xr:uid="{00000000-0005-0000-0000-00000D000000}"/>
    <cellStyle name="Comma 12 5 11" xfId="15227" xr:uid="{00000000-0005-0000-0000-00000D000000}"/>
    <cellStyle name="Comma 12 5 11 2" xfId="45467" xr:uid="{00000000-0005-0000-0000-00000D000000}"/>
    <cellStyle name="Comma 12 5 12" xfId="30347" xr:uid="{00000000-0005-0000-0000-00000D000000}"/>
    <cellStyle name="Comma 12 5 2" xfId="359" xr:uid="{00000000-0005-0000-0000-00000D000000}"/>
    <cellStyle name="Comma 12 5 2 10" xfId="30599" xr:uid="{00000000-0005-0000-0000-00000D000000}"/>
    <cellStyle name="Comma 12 5 2 2" xfId="1115" xr:uid="{00000000-0005-0000-0000-00000D000000}"/>
    <cellStyle name="Comma 12 5 2 2 2" xfId="2627" xr:uid="{00000000-0005-0000-0000-00000D000000}"/>
    <cellStyle name="Comma 12 5 2 2 2 2" xfId="11699" xr:uid="{00000000-0005-0000-0000-00000D000000}"/>
    <cellStyle name="Comma 12 5 2 2 2 2 2" xfId="26819" xr:uid="{00000000-0005-0000-0000-00000D000000}"/>
    <cellStyle name="Comma 12 5 2 2 2 2 2 2" xfId="57059" xr:uid="{00000000-0005-0000-0000-00000D000000}"/>
    <cellStyle name="Comma 12 5 2 2 2 2 3" xfId="41939" xr:uid="{00000000-0005-0000-0000-00000D000000}"/>
    <cellStyle name="Comma 12 5 2 2 2 3" xfId="17747" xr:uid="{00000000-0005-0000-0000-00000D000000}"/>
    <cellStyle name="Comma 12 5 2 2 2 3 2" xfId="47987" xr:uid="{00000000-0005-0000-0000-00000D000000}"/>
    <cellStyle name="Comma 12 5 2 2 2 4" xfId="32867" xr:uid="{00000000-0005-0000-0000-00000D000000}"/>
    <cellStyle name="Comma 12 5 2 2 3" xfId="4139" xr:uid="{00000000-0005-0000-0000-00000D000000}"/>
    <cellStyle name="Comma 12 5 2 2 3 2" xfId="13211" xr:uid="{00000000-0005-0000-0000-00000D000000}"/>
    <cellStyle name="Comma 12 5 2 2 3 2 2" xfId="28331" xr:uid="{00000000-0005-0000-0000-00000D000000}"/>
    <cellStyle name="Comma 12 5 2 2 3 2 2 2" xfId="58571" xr:uid="{00000000-0005-0000-0000-00000D000000}"/>
    <cellStyle name="Comma 12 5 2 2 3 2 3" xfId="43451" xr:uid="{00000000-0005-0000-0000-00000D000000}"/>
    <cellStyle name="Comma 12 5 2 2 3 3" xfId="19259" xr:uid="{00000000-0005-0000-0000-00000D000000}"/>
    <cellStyle name="Comma 12 5 2 2 3 3 2" xfId="49499" xr:uid="{00000000-0005-0000-0000-00000D000000}"/>
    <cellStyle name="Comma 12 5 2 2 3 4" xfId="34379" xr:uid="{00000000-0005-0000-0000-00000D000000}"/>
    <cellStyle name="Comma 12 5 2 2 4" xfId="5651" xr:uid="{00000000-0005-0000-0000-00000D000000}"/>
    <cellStyle name="Comma 12 5 2 2 4 2" xfId="14723" xr:uid="{00000000-0005-0000-0000-00000D000000}"/>
    <cellStyle name="Comma 12 5 2 2 4 2 2" xfId="29843" xr:uid="{00000000-0005-0000-0000-00000D000000}"/>
    <cellStyle name="Comma 12 5 2 2 4 2 2 2" xfId="60083" xr:uid="{00000000-0005-0000-0000-00000D000000}"/>
    <cellStyle name="Comma 12 5 2 2 4 2 3" xfId="44963" xr:uid="{00000000-0005-0000-0000-00000D000000}"/>
    <cellStyle name="Comma 12 5 2 2 4 3" xfId="20771" xr:uid="{00000000-0005-0000-0000-00000D000000}"/>
    <cellStyle name="Comma 12 5 2 2 4 3 2" xfId="51011" xr:uid="{00000000-0005-0000-0000-00000D000000}"/>
    <cellStyle name="Comma 12 5 2 2 4 4" xfId="35891" xr:uid="{00000000-0005-0000-0000-00000D000000}"/>
    <cellStyle name="Comma 12 5 2 2 5" xfId="7163" xr:uid="{00000000-0005-0000-0000-00000D000000}"/>
    <cellStyle name="Comma 12 5 2 2 5 2" xfId="22283" xr:uid="{00000000-0005-0000-0000-00000D000000}"/>
    <cellStyle name="Comma 12 5 2 2 5 2 2" xfId="52523" xr:uid="{00000000-0005-0000-0000-00000D000000}"/>
    <cellStyle name="Comma 12 5 2 2 5 3" xfId="37403" xr:uid="{00000000-0005-0000-0000-00000D000000}"/>
    <cellStyle name="Comma 12 5 2 2 6" xfId="8675" xr:uid="{00000000-0005-0000-0000-00000D000000}"/>
    <cellStyle name="Comma 12 5 2 2 6 2" xfId="23795" xr:uid="{00000000-0005-0000-0000-00000D000000}"/>
    <cellStyle name="Comma 12 5 2 2 6 2 2" xfId="54035" xr:uid="{00000000-0005-0000-0000-00000D000000}"/>
    <cellStyle name="Comma 12 5 2 2 6 3" xfId="38915" xr:uid="{00000000-0005-0000-0000-00000D000000}"/>
    <cellStyle name="Comma 12 5 2 2 7" xfId="10187" xr:uid="{00000000-0005-0000-0000-00000D000000}"/>
    <cellStyle name="Comma 12 5 2 2 7 2" xfId="25307" xr:uid="{00000000-0005-0000-0000-00000D000000}"/>
    <cellStyle name="Comma 12 5 2 2 7 2 2" xfId="55547" xr:uid="{00000000-0005-0000-0000-00000D000000}"/>
    <cellStyle name="Comma 12 5 2 2 7 3" xfId="40427" xr:uid="{00000000-0005-0000-0000-00000D000000}"/>
    <cellStyle name="Comma 12 5 2 2 8" xfId="16235" xr:uid="{00000000-0005-0000-0000-00000D000000}"/>
    <cellStyle name="Comma 12 5 2 2 8 2" xfId="46475" xr:uid="{00000000-0005-0000-0000-00000D000000}"/>
    <cellStyle name="Comma 12 5 2 2 9" xfId="31355" xr:uid="{00000000-0005-0000-0000-00000D000000}"/>
    <cellStyle name="Comma 12 5 2 3" xfId="1871" xr:uid="{00000000-0005-0000-0000-00000D000000}"/>
    <cellStyle name="Comma 12 5 2 3 2" xfId="10943" xr:uid="{00000000-0005-0000-0000-00000D000000}"/>
    <cellStyle name="Comma 12 5 2 3 2 2" xfId="26063" xr:uid="{00000000-0005-0000-0000-00000D000000}"/>
    <cellStyle name="Comma 12 5 2 3 2 2 2" xfId="56303" xr:uid="{00000000-0005-0000-0000-00000D000000}"/>
    <cellStyle name="Comma 12 5 2 3 2 3" xfId="41183" xr:uid="{00000000-0005-0000-0000-00000D000000}"/>
    <cellStyle name="Comma 12 5 2 3 3" xfId="16991" xr:uid="{00000000-0005-0000-0000-00000D000000}"/>
    <cellStyle name="Comma 12 5 2 3 3 2" xfId="47231" xr:uid="{00000000-0005-0000-0000-00000D000000}"/>
    <cellStyle name="Comma 12 5 2 3 4" xfId="32111" xr:uid="{00000000-0005-0000-0000-00000D000000}"/>
    <cellStyle name="Comma 12 5 2 4" xfId="3383" xr:uid="{00000000-0005-0000-0000-00000D000000}"/>
    <cellStyle name="Comma 12 5 2 4 2" xfId="12455" xr:uid="{00000000-0005-0000-0000-00000D000000}"/>
    <cellStyle name="Comma 12 5 2 4 2 2" xfId="27575" xr:uid="{00000000-0005-0000-0000-00000D000000}"/>
    <cellStyle name="Comma 12 5 2 4 2 2 2" xfId="57815" xr:uid="{00000000-0005-0000-0000-00000D000000}"/>
    <cellStyle name="Comma 12 5 2 4 2 3" xfId="42695" xr:uid="{00000000-0005-0000-0000-00000D000000}"/>
    <cellStyle name="Comma 12 5 2 4 3" xfId="18503" xr:uid="{00000000-0005-0000-0000-00000D000000}"/>
    <cellStyle name="Comma 12 5 2 4 3 2" xfId="48743" xr:uid="{00000000-0005-0000-0000-00000D000000}"/>
    <cellStyle name="Comma 12 5 2 4 4" xfId="33623" xr:uid="{00000000-0005-0000-0000-00000D000000}"/>
    <cellStyle name="Comma 12 5 2 5" xfId="4895" xr:uid="{00000000-0005-0000-0000-00000D000000}"/>
    <cellStyle name="Comma 12 5 2 5 2" xfId="13967" xr:uid="{00000000-0005-0000-0000-00000D000000}"/>
    <cellStyle name="Comma 12 5 2 5 2 2" xfId="29087" xr:uid="{00000000-0005-0000-0000-00000D000000}"/>
    <cellStyle name="Comma 12 5 2 5 2 2 2" xfId="59327" xr:uid="{00000000-0005-0000-0000-00000D000000}"/>
    <cellStyle name="Comma 12 5 2 5 2 3" xfId="44207" xr:uid="{00000000-0005-0000-0000-00000D000000}"/>
    <cellStyle name="Comma 12 5 2 5 3" xfId="20015" xr:uid="{00000000-0005-0000-0000-00000D000000}"/>
    <cellStyle name="Comma 12 5 2 5 3 2" xfId="50255" xr:uid="{00000000-0005-0000-0000-00000D000000}"/>
    <cellStyle name="Comma 12 5 2 5 4" xfId="35135" xr:uid="{00000000-0005-0000-0000-00000D000000}"/>
    <cellStyle name="Comma 12 5 2 6" xfId="6407" xr:uid="{00000000-0005-0000-0000-00000D000000}"/>
    <cellStyle name="Comma 12 5 2 6 2" xfId="21527" xr:uid="{00000000-0005-0000-0000-00000D000000}"/>
    <cellStyle name="Comma 12 5 2 6 2 2" xfId="51767" xr:uid="{00000000-0005-0000-0000-00000D000000}"/>
    <cellStyle name="Comma 12 5 2 6 3" xfId="36647" xr:uid="{00000000-0005-0000-0000-00000D000000}"/>
    <cellStyle name="Comma 12 5 2 7" xfId="7919" xr:uid="{00000000-0005-0000-0000-00000D000000}"/>
    <cellStyle name="Comma 12 5 2 7 2" xfId="23039" xr:uid="{00000000-0005-0000-0000-00000D000000}"/>
    <cellStyle name="Comma 12 5 2 7 2 2" xfId="53279" xr:uid="{00000000-0005-0000-0000-00000D000000}"/>
    <cellStyle name="Comma 12 5 2 7 3" xfId="38159" xr:uid="{00000000-0005-0000-0000-00000D000000}"/>
    <cellStyle name="Comma 12 5 2 8" xfId="9431" xr:uid="{00000000-0005-0000-0000-00000D000000}"/>
    <cellStyle name="Comma 12 5 2 8 2" xfId="24551" xr:uid="{00000000-0005-0000-0000-00000D000000}"/>
    <cellStyle name="Comma 12 5 2 8 2 2" xfId="54791" xr:uid="{00000000-0005-0000-0000-00000D000000}"/>
    <cellStyle name="Comma 12 5 2 8 3" xfId="39671" xr:uid="{00000000-0005-0000-0000-00000D000000}"/>
    <cellStyle name="Comma 12 5 2 9" xfId="15479" xr:uid="{00000000-0005-0000-0000-00000D000000}"/>
    <cellStyle name="Comma 12 5 2 9 2" xfId="45719" xr:uid="{00000000-0005-0000-0000-00000D000000}"/>
    <cellStyle name="Comma 12 5 3" xfId="611" xr:uid="{00000000-0005-0000-0000-000035000000}"/>
    <cellStyle name="Comma 12 5 3 10" xfId="30851" xr:uid="{00000000-0005-0000-0000-000035000000}"/>
    <cellStyle name="Comma 12 5 3 2" xfId="1367" xr:uid="{00000000-0005-0000-0000-000035000000}"/>
    <cellStyle name="Comma 12 5 3 2 2" xfId="2879" xr:uid="{00000000-0005-0000-0000-000035000000}"/>
    <cellStyle name="Comma 12 5 3 2 2 2" xfId="11951" xr:uid="{00000000-0005-0000-0000-000035000000}"/>
    <cellStyle name="Comma 12 5 3 2 2 2 2" xfId="27071" xr:uid="{00000000-0005-0000-0000-000035000000}"/>
    <cellStyle name="Comma 12 5 3 2 2 2 2 2" xfId="57311" xr:uid="{00000000-0005-0000-0000-000035000000}"/>
    <cellStyle name="Comma 12 5 3 2 2 2 3" xfId="42191" xr:uid="{00000000-0005-0000-0000-000035000000}"/>
    <cellStyle name="Comma 12 5 3 2 2 3" xfId="17999" xr:uid="{00000000-0005-0000-0000-000035000000}"/>
    <cellStyle name="Comma 12 5 3 2 2 3 2" xfId="48239" xr:uid="{00000000-0005-0000-0000-000035000000}"/>
    <cellStyle name="Comma 12 5 3 2 2 4" xfId="33119" xr:uid="{00000000-0005-0000-0000-000035000000}"/>
    <cellStyle name="Comma 12 5 3 2 3" xfId="4391" xr:uid="{00000000-0005-0000-0000-000035000000}"/>
    <cellStyle name="Comma 12 5 3 2 3 2" xfId="13463" xr:uid="{00000000-0005-0000-0000-000035000000}"/>
    <cellStyle name="Comma 12 5 3 2 3 2 2" xfId="28583" xr:uid="{00000000-0005-0000-0000-000035000000}"/>
    <cellStyle name="Comma 12 5 3 2 3 2 2 2" xfId="58823" xr:uid="{00000000-0005-0000-0000-000035000000}"/>
    <cellStyle name="Comma 12 5 3 2 3 2 3" xfId="43703" xr:uid="{00000000-0005-0000-0000-000035000000}"/>
    <cellStyle name="Comma 12 5 3 2 3 3" xfId="19511" xr:uid="{00000000-0005-0000-0000-000035000000}"/>
    <cellStyle name="Comma 12 5 3 2 3 3 2" xfId="49751" xr:uid="{00000000-0005-0000-0000-000035000000}"/>
    <cellStyle name="Comma 12 5 3 2 3 4" xfId="34631" xr:uid="{00000000-0005-0000-0000-000035000000}"/>
    <cellStyle name="Comma 12 5 3 2 4" xfId="5903" xr:uid="{00000000-0005-0000-0000-000035000000}"/>
    <cellStyle name="Comma 12 5 3 2 4 2" xfId="14975" xr:uid="{00000000-0005-0000-0000-000035000000}"/>
    <cellStyle name="Comma 12 5 3 2 4 2 2" xfId="30095" xr:uid="{00000000-0005-0000-0000-000035000000}"/>
    <cellStyle name="Comma 12 5 3 2 4 2 2 2" xfId="60335" xr:uid="{00000000-0005-0000-0000-000035000000}"/>
    <cellStyle name="Comma 12 5 3 2 4 2 3" xfId="45215" xr:uid="{00000000-0005-0000-0000-000035000000}"/>
    <cellStyle name="Comma 12 5 3 2 4 3" xfId="21023" xr:uid="{00000000-0005-0000-0000-000035000000}"/>
    <cellStyle name="Comma 12 5 3 2 4 3 2" xfId="51263" xr:uid="{00000000-0005-0000-0000-000035000000}"/>
    <cellStyle name="Comma 12 5 3 2 4 4" xfId="36143" xr:uid="{00000000-0005-0000-0000-000035000000}"/>
    <cellStyle name="Comma 12 5 3 2 5" xfId="7415" xr:uid="{00000000-0005-0000-0000-000035000000}"/>
    <cellStyle name="Comma 12 5 3 2 5 2" xfId="22535" xr:uid="{00000000-0005-0000-0000-000035000000}"/>
    <cellStyle name="Comma 12 5 3 2 5 2 2" xfId="52775" xr:uid="{00000000-0005-0000-0000-000035000000}"/>
    <cellStyle name="Comma 12 5 3 2 5 3" xfId="37655" xr:uid="{00000000-0005-0000-0000-000035000000}"/>
    <cellStyle name="Comma 12 5 3 2 6" xfId="8927" xr:uid="{00000000-0005-0000-0000-000035000000}"/>
    <cellStyle name="Comma 12 5 3 2 6 2" xfId="24047" xr:uid="{00000000-0005-0000-0000-000035000000}"/>
    <cellStyle name="Comma 12 5 3 2 6 2 2" xfId="54287" xr:uid="{00000000-0005-0000-0000-000035000000}"/>
    <cellStyle name="Comma 12 5 3 2 6 3" xfId="39167" xr:uid="{00000000-0005-0000-0000-000035000000}"/>
    <cellStyle name="Comma 12 5 3 2 7" xfId="10439" xr:uid="{00000000-0005-0000-0000-000035000000}"/>
    <cellStyle name="Comma 12 5 3 2 7 2" xfId="25559" xr:uid="{00000000-0005-0000-0000-000035000000}"/>
    <cellStyle name="Comma 12 5 3 2 7 2 2" xfId="55799" xr:uid="{00000000-0005-0000-0000-000035000000}"/>
    <cellStyle name="Comma 12 5 3 2 7 3" xfId="40679" xr:uid="{00000000-0005-0000-0000-000035000000}"/>
    <cellStyle name="Comma 12 5 3 2 8" xfId="16487" xr:uid="{00000000-0005-0000-0000-000035000000}"/>
    <cellStyle name="Comma 12 5 3 2 8 2" xfId="46727" xr:uid="{00000000-0005-0000-0000-000035000000}"/>
    <cellStyle name="Comma 12 5 3 2 9" xfId="31607" xr:uid="{00000000-0005-0000-0000-000035000000}"/>
    <cellStyle name="Comma 12 5 3 3" xfId="2123" xr:uid="{00000000-0005-0000-0000-000035000000}"/>
    <cellStyle name="Comma 12 5 3 3 2" xfId="11195" xr:uid="{00000000-0005-0000-0000-000035000000}"/>
    <cellStyle name="Comma 12 5 3 3 2 2" xfId="26315" xr:uid="{00000000-0005-0000-0000-000035000000}"/>
    <cellStyle name="Comma 12 5 3 3 2 2 2" xfId="56555" xr:uid="{00000000-0005-0000-0000-000035000000}"/>
    <cellStyle name="Comma 12 5 3 3 2 3" xfId="41435" xr:uid="{00000000-0005-0000-0000-000035000000}"/>
    <cellStyle name="Comma 12 5 3 3 3" xfId="17243" xr:uid="{00000000-0005-0000-0000-000035000000}"/>
    <cellStyle name="Comma 12 5 3 3 3 2" xfId="47483" xr:uid="{00000000-0005-0000-0000-000035000000}"/>
    <cellStyle name="Comma 12 5 3 3 4" xfId="32363" xr:uid="{00000000-0005-0000-0000-000035000000}"/>
    <cellStyle name="Comma 12 5 3 4" xfId="3635" xr:uid="{00000000-0005-0000-0000-000035000000}"/>
    <cellStyle name="Comma 12 5 3 4 2" xfId="12707" xr:uid="{00000000-0005-0000-0000-000035000000}"/>
    <cellStyle name="Comma 12 5 3 4 2 2" xfId="27827" xr:uid="{00000000-0005-0000-0000-000035000000}"/>
    <cellStyle name="Comma 12 5 3 4 2 2 2" xfId="58067" xr:uid="{00000000-0005-0000-0000-000035000000}"/>
    <cellStyle name="Comma 12 5 3 4 2 3" xfId="42947" xr:uid="{00000000-0005-0000-0000-000035000000}"/>
    <cellStyle name="Comma 12 5 3 4 3" xfId="18755" xr:uid="{00000000-0005-0000-0000-000035000000}"/>
    <cellStyle name="Comma 12 5 3 4 3 2" xfId="48995" xr:uid="{00000000-0005-0000-0000-000035000000}"/>
    <cellStyle name="Comma 12 5 3 4 4" xfId="33875" xr:uid="{00000000-0005-0000-0000-000035000000}"/>
    <cellStyle name="Comma 12 5 3 5" xfId="5147" xr:uid="{00000000-0005-0000-0000-000035000000}"/>
    <cellStyle name="Comma 12 5 3 5 2" xfId="14219" xr:uid="{00000000-0005-0000-0000-000035000000}"/>
    <cellStyle name="Comma 12 5 3 5 2 2" xfId="29339" xr:uid="{00000000-0005-0000-0000-000035000000}"/>
    <cellStyle name="Comma 12 5 3 5 2 2 2" xfId="59579" xr:uid="{00000000-0005-0000-0000-000035000000}"/>
    <cellStyle name="Comma 12 5 3 5 2 3" xfId="44459" xr:uid="{00000000-0005-0000-0000-000035000000}"/>
    <cellStyle name="Comma 12 5 3 5 3" xfId="20267" xr:uid="{00000000-0005-0000-0000-000035000000}"/>
    <cellStyle name="Comma 12 5 3 5 3 2" xfId="50507" xr:uid="{00000000-0005-0000-0000-000035000000}"/>
    <cellStyle name="Comma 12 5 3 5 4" xfId="35387" xr:uid="{00000000-0005-0000-0000-000035000000}"/>
    <cellStyle name="Comma 12 5 3 6" xfId="6659" xr:uid="{00000000-0005-0000-0000-000035000000}"/>
    <cellStyle name="Comma 12 5 3 6 2" xfId="21779" xr:uid="{00000000-0005-0000-0000-000035000000}"/>
    <cellStyle name="Comma 12 5 3 6 2 2" xfId="52019" xr:uid="{00000000-0005-0000-0000-000035000000}"/>
    <cellStyle name="Comma 12 5 3 6 3" xfId="36899" xr:uid="{00000000-0005-0000-0000-000035000000}"/>
    <cellStyle name="Comma 12 5 3 7" xfId="8171" xr:uid="{00000000-0005-0000-0000-000035000000}"/>
    <cellStyle name="Comma 12 5 3 7 2" xfId="23291" xr:uid="{00000000-0005-0000-0000-000035000000}"/>
    <cellStyle name="Comma 12 5 3 7 2 2" xfId="53531" xr:uid="{00000000-0005-0000-0000-000035000000}"/>
    <cellStyle name="Comma 12 5 3 7 3" xfId="38411" xr:uid="{00000000-0005-0000-0000-000035000000}"/>
    <cellStyle name="Comma 12 5 3 8" xfId="9683" xr:uid="{00000000-0005-0000-0000-000035000000}"/>
    <cellStyle name="Comma 12 5 3 8 2" xfId="24803" xr:uid="{00000000-0005-0000-0000-000035000000}"/>
    <cellStyle name="Comma 12 5 3 8 2 2" xfId="55043" xr:uid="{00000000-0005-0000-0000-000035000000}"/>
    <cellStyle name="Comma 12 5 3 8 3" xfId="39923" xr:uid="{00000000-0005-0000-0000-000035000000}"/>
    <cellStyle name="Comma 12 5 3 9" xfId="15731" xr:uid="{00000000-0005-0000-0000-000035000000}"/>
    <cellStyle name="Comma 12 5 3 9 2" xfId="45971" xr:uid="{00000000-0005-0000-0000-000035000000}"/>
    <cellStyle name="Comma 12 5 4" xfId="863" xr:uid="{00000000-0005-0000-0000-00000D000000}"/>
    <cellStyle name="Comma 12 5 4 2" xfId="2375" xr:uid="{00000000-0005-0000-0000-00000D000000}"/>
    <cellStyle name="Comma 12 5 4 2 2" xfId="11447" xr:uid="{00000000-0005-0000-0000-00000D000000}"/>
    <cellStyle name="Comma 12 5 4 2 2 2" xfId="26567" xr:uid="{00000000-0005-0000-0000-00000D000000}"/>
    <cellStyle name="Comma 12 5 4 2 2 2 2" xfId="56807" xr:uid="{00000000-0005-0000-0000-00000D000000}"/>
    <cellStyle name="Comma 12 5 4 2 2 3" xfId="41687" xr:uid="{00000000-0005-0000-0000-00000D000000}"/>
    <cellStyle name="Comma 12 5 4 2 3" xfId="17495" xr:uid="{00000000-0005-0000-0000-00000D000000}"/>
    <cellStyle name="Comma 12 5 4 2 3 2" xfId="47735" xr:uid="{00000000-0005-0000-0000-00000D000000}"/>
    <cellStyle name="Comma 12 5 4 2 4" xfId="32615" xr:uid="{00000000-0005-0000-0000-00000D000000}"/>
    <cellStyle name="Comma 12 5 4 3" xfId="3887" xr:uid="{00000000-0005-0000-0000-00000D000000}"/>
    <cellStyle name="Comma 12 5 4 3 2" xfId="12959" xr:uid="{00000000-0005-0000-0000-00000D000000}"/>
    <cellStyle name="Comma 12 5 4 3 2 2" xfId="28079" xr:uid="{00000000-0005-0000-0000-00000D000000}"/>
    <cellStyle name="Comma 12 5 4 3 2 2 2" xfId="58319" xr:uid="{00000000-0005-0000-0000-00000D000000}"/>
    <cellStyle name="Comma 12 5 4 3 2 3" xfId="43199" xr:uid="{00000000-0005-0000-0000-00000D000000}"/>
    <cellStyle name="Comma 12 5 4 3 3" xfId="19007" xr:uid="{00000000-0005-0000-0000-00000D000000}"/>
    <cellStyle name="Comma 12 5 4 3 3 2" xfId="49247" xr:uid="{00000000-0005-0000-0000-00000D000000}"/>
    <cellStyle name="Comma 12 5 4 3 4" xfId="34127" xr:uid="{00000000-0005-0000-0000-00000D000000}"/>
    <cellStyle name="Comma 12 5 4 4" xfId="5399" xr:uid="{00000000-0005-0000-0000-00000D000000}"/>
    <cellStyle name="Comma 12 5 4 4 2" xfId="14471" xr:uid="{00000000-0005-0000-0000-00000D000000}"/>
    <cellStyle name="Comma 12 5 4 4 2 2" xfId="29591" xr:uid="{00000000-0005-0000-0000-00000D000000}"/>
    <cellStyle name="Comma 12 5 4 4 2 2 2" xfId="59831" xr:uid="{00000000-0005-0000-0000-00000D000000}"/>
    <cellStyle name="Comma 12 5 4 4 2 3" xfId="44711" xr:uid="{00000000-0005-0000-0000-00000D000000}"/>
    <cellStyle name="Comma 12 5 4 4 3" xfId="20519" xr:uid="{00000000-0005-0000-0000-00000D000000}"/>
    <cellStyle name="Comma 12 5 4 4 3 2" xfId="50759" xr:uid="{00000000-0005-0000-0000-00000D000000}"/>
    <cellStyle name="Comma 12 5 4 4 4" xfId="35639" xr:uid="{00000000-0005-0000-0000-00000D000000}"/>
    <cellStyle name="Comma 12 5 4 5" xfId="6911" xr:uid="{00000000-0005-0000-0000-00000D000000}"/>
    <cellStyle name="Comma 12 5 4 5 2" xfId="22031" xr:uid="{00000000-0005-0000-0000-00000D000000}"/>
    <cellStyle name="Comma 12 5 4 5 2 2" xfId="52271" xr:uid="{00000000-0005-0000-0000-00000D000000}"/>
    <cellStyle name="Comma 12 5 4 5 3" xfId="37151" xr:uid="{00000000-0005-0000-0000-00000D000000}"/>
    <cellStyle name="Comma 12 5 4 6" xfId="8423" xr:uid="{00000000-0005-0000-0000-00000D000000}"/>
    <cellStyle name="Comma 12 5 4 6 2" xfId="23543" xr:uid="{00000000-0005-0000-0000-00000D000000}"/>
    <cellStyle name="Comma 12 5 4 6 2 2" xfId="53783" xr:uid="{00000000-0005-0000-0000-00000D000000}"/>
    <cellStyle name="Comma 12 5 4 6 3" xfId="38663" xr:uid="{00000000-0005-0000-0000-00000D000000}"/>
    <cellStyle name="Comma 12 5 4 7" xfId="9935" xr:uid="{00000000-0005-0000-0000-00000D000000}"/>
    <cellStyle name="Comma 12 5 4 7 2" xfId="25055" xr:uid="{00000000-0005-0000-0000-00000D000000}"/>
    <cellStyle name="Comma 12 5 4 7 2 2" xfId="55295" xr:uid="{00000000-0005-0000-0000-00000D000000}"/>
    <cellStyle name="Comma 12 5 4 7 3" xfId="40175" xr:uid="{00000000-0005-0000-0000-00000D000000}"/>
    <cellStyle name="Comma 12 5 4 8" xfId="15983" xr:uid="{00000000-0005-0000-0000-00000D000000}"/>
    <cellStyle name="Comma 12 5 4 8 2" xfId="46223" xr:uid="{00000000-0005-0000-0000-00000D000000}"/>
    <cellStyle name="Comma 12 5 4 9" xfId="31103" xr:uid="{00000000-0005-0000-0000-00000D000000}"/>
    <cellStyle name="Comma 12 5 5" xfId="1619" xr:uid="{00000000-0005-0000-0000-00000D000000}"/>
    <cellStyle name="Comma 12 5 5 2" xfId="10691" xr:uid="{00000000-0005-0000-0000-00000D000000}"/>
    <cellStyle name="Comma 12 5 5 2 2" xfId="25811" xr:uid="{00000000-0005-0000-0000-00000D000000}"/>
    <cellStyle name="Comma 12 5 5 2 2 2" xfId="56051" xr:uid="{00000000-0005-0000-0000-00000D000000}"/>
    <cellStyle name="Comma 12 5 5 2 3" xfId="40931" xr:uid="{00000000-0005-0000-0000-00000D000000}"/>
    <cellStyle name="Comma 12 5 5 3" xfId="16739" xr:uid="{00000000-0005-0000-0000-00000D000000}"/>
    <cellStyle name="Comma 12 5 5 3 2" xfId="46979" xr:uid="{00000000-0005-0000-0000-00000D000000}"/>
    <cellStyle name="Comma 12 5 5 4" xfId="31859" xr:uid="{00000000-0005-0000-0000-00000D000000}"/>
    <cellStyle name="Comma 12 5 6" xfId="3131" xr:uid="{00000000-0005-0000-0000-00000D000000}"/>
    <cellStyle name="Comma 12 5 6 2" xfId="12203" xr:uid="{00000000-0005-0000-0000-00000D000000}"/>
    <cellStyle name="Comma 12 5 6 2 2" xfId="27323" xr:uid="{00000000-0005-0000-0000-00000D000000}"/>
    <cellStyle name="Comma 12 5 6 2 2 2" xfId="57563" xr:uid="{00000000-0005-0000-0000-00000D000000}"/>
    <cellStyle name="Comma 12 5 6 2 3" xfId="42443" xr:uid="{00000000-0005-0000-0000-00000D000000}"/>
    <cellStyle name="Comma 12 5 6 3" xfId="18251" xr:uid="{00000000-0005-0000-0000-00000D000000}"/>
    <cellStyle name="Comma 12 5 6 3 2" xfId="48491" xr:uid="{00000000-0005-0000-0000-00000D000000}"/>
    <cellStyle name="Comma 12 5 6 4" xfId="33371" xr:uid="{00000000-0005-0000-0000-00000D000000}"/>
    <cellStyle name="Comma 12 5 7" xfId="4643" xr:uid="{00000000-0005-0000-0000-00000D000000}"/>
    <cellStyle name="Comma 12 5 7 2" xfId="13715" xr:uid="{00000000-0005-0000-0000-00000D000000}"/>
    <cellStyle name="Comma 12 5 7 2 2" xfId="28835" xr:uid="{00000000-0005-0000-0000-00000D000000}"/>
    <cellStyle name="Comma 12 5 7 2 2 2" xfId="59075" xr:uid="{00000000-0005-0000-0000-00000D000000}"/>
    <cellStyle name="Comma 12 5 7 2 3" xfId="43955" xr:uid="{00000000-0005-0000-0000-00000D000000}"/>
    <cellStyle name="Comma 12 5 7 3" xfId="19763" xr:uid="{00000000-0005-0000-0000-00000D000000}"/>
    <cellStyle name="Comma 12 5 7 3 2" xfId="50003" xr:uid="{00000000-0005-0000-0000-00000D000000}"/>
    <cellStyle name="Comma 12 5 7 4" xfId="34883" xr:uid="{00000000-0005-0000-0000-00000D000000}"/>
    <cellStyle name="Comma 12 5 8" xfId="6155" xr:uid="{00000000-0005-0000-0000-00000D000000}"/>
    <cellStyle name="Comma 12 5 8 2" xfId="21275" xr:uid="{00000000-0005-0000-0000-00000D000000}"/>
    <cellStyle name="Comma 12 5 8 2 2" xfId="51515" xr:uid="{00000000-0005-0000-0000-00000D000000}"/>
    <cellStyle name="Comma 12 5 8 3" xfId="36395" xr:uid="{00000000-0005-0000-0000-00000D000000}"/>
    <cellStyle name="Comma 12 5 9" xfId="7667" xr:uid="{00000000-0005-0000-0000-00000D000000}"/>
    <cellStyle name="Comma 12 5 9 2" xfId="22787" xr:uid="{00000000-0005-0000-0000-00000D000000}"/>
    <cellStyle name="Comma 12 5 9 2 2" xfId="53027" xr:uid="{00000000-0005-0000-0000-00000D000000}"/>
    <cellStyle name="Comma 12 5 9 3" xfId="37907" xr:uid="{00000000-0005-0000-0000-00000D000000}"/>
    <cellStyle name="Comma 12 6" xfId="191" xr:uid="{00000000-0005-0000-0000-00000D000000}"/>
    <cellStyle name="Comma 12 6 10" xfId="9263" xr:uid="{00000000-0005-0000-0000-00000D000000}"/>
    <cellStyle name="Comma 12 6 10 2" xfId="24383" xr:uid="{00000000-0005-0000-0000-00000D000000}"/>
    <cellStyle name="Comma 12 6 10 2 2" xfId="54623" xr:uid="{00000000-0005-0000-0000-00000D000000}"/>
    <cellStyle name="Comma 12 6 10 3" xfId="39503" xr:uid="{00000000-0005-0000-0000-00000D000000}"/>
    <cellStyle name="Comma 12 6 11" xfId="15311" xr:uid="{00000000-0005-0000-0000-00000D000000}"/>
    <cellStyle name="Comma 12 6 11 2" xfId="45551" xr:uid="{00000000-0005-0000-0000-00000D000000}"/>
    <cellStyle name="Comma 12 6 12" xfId="30431" xr:uid="{00000000-0005-0000-0000-00000D000000}"/>
    <cellStyle name="Comma 12 6 2" xfId="443" xr:uid="{00000000-0005-0000-0000-00000D000000}"/>
    <cellStyle name="Comma 12 6 2 10" xfId="30683" xr:uid="{00000000-0005-0000-0000-00000D000000}"/>
    <cellStyle name="Comma 12 6 2 2" xfId="1199" xr:uid="{00000000-0005-0000-0000-00000D000000}"/>
    <cellStyle name="Comma 12 6 2 2 2" xfId="2711" xr:uid="{00000000-0005-0000-0000-00000D000000}"/>
    <cellStyle name="Comma 12 6 2 2 2 2" xfId="11783" xr:uid="{00000000-0005-0000-0000-00000D000000}"/>
    <cellStyle name="Comma 12 6 2 2 2 2 2" xfId="26903" xr:uid="{00000000-0005-0000-0000-00000D000000}"/>
    <cellStyle name="Comma 12 6 2 2 2 2 2 2" xfId="57143" xr:uid="{00000000-0005-0000-0000-00000D000000}"/>
    <cellStyle name="Comma 12 6 2 2 2 2 3" xfId="42023" xr:uid="{00000000-0005-0000-0000-00000D000000}"/>
    <cellStyle name="Comma 12 6 2 2 2 3" xfId="17831" xr:uid="{00000000-0005-0000-0000-00000D000000}"/>
    <cellStyle name="Comma 12 6 2 2 2 3 2" xfId="48071" xr:uid="{00000000-0005-0000-0000-00000D000000}"/>
    <cellStyle name="Comma 12 6 2 2 2 4" xfId="32951" xr:uid="{00000000-0005-0000-0000-00000D000000}"/>
    <cellStyle name="Comma 12 6 2 2 3" xfId="4223" xr:uid="{00000000-0005-0000-0000-00000D000000}"/>
    <cellStyle name="Comma 12 6 2 2 3 2" xfId="13295" xr:uid="{00000000-0005-0000-0000-00000D000000}"/>
    <cellStyle name="Comma 12 6 2 2 3 2 2" xfId="28415" xr:uid="{00000000-0005-0000-0000-00000D000000}"/>
    <cellStyle name="Comma 12 6 2 2 3 2 2 2" xfId="58655" xr:uid="{00000000-0005-0000-0000-00000D000000}"/>
    <cellStyle name="Comma 12 6 2 2 3 2 3" xfId="43535" xr:uid="{00000000-0005-0000-0000-00000D000000}"/>
    <cellStyle name="Comma 12 6 2 2 3 3" xfId="19343" xr:uid="{00000000-0005-0000-0000-00000D000000}"/>
    <cellStyle name="Comma 12 6 2 2 3 3 2" xfId="49583" xr:uid="{00000000-0005-0000-0000-00000D000000}"/>
    <cellStyle name="Comma 12 6 2 2 3 4" xfId="34463" xr:uid="{00000000-0005-0000-0000-00000D000000}"/>
    <cellStyle name="Comma 12 6 2 2 4" xfId="5735" xr:uid="{00000000-0005-0000-0000-00000D000000}"/>
    <cellStyle name="Comma 12 6 2 2 4 2" xfId="14807" xr:uid="{00000000-0005-0000-0000-00000D000000}"/>
    <cellStyle name="Comma 12 6 2 2 4 2 2" xfId="29927" xr:uid="{00000000-0005-0000-0000-00000D000000}"/>
    <cellStyle name="Comma 12 6 2 2 4 2 2 2" xfId="60167" xr:uid="{00000000-0005-0000-0000-00000D000000}"/>
    <cellStyle name="Comma 12 6 2 2 4 2 3" xfId="45047" xr:uid="{00000000-0005-0000-0000-00000D000000}"/>
    <cellStyle name="Comma 12 6 2 2 4 3" xfId="20855" xr:uid="{00000000-0005-0000-0000-00000D000000}"/>
    <cellStyle name="Comma 12 6 2 2 4 3 2" xfId="51095" xr:uid="{00000000-0005-0000-0000-00000D000000}"/>
    <cellStyle name="Comma 12 6 2 2 4 4" xfId="35975" xr:uid="{00000000-0005-0000-0000-00000D000000}"/>
    <cellStyle name="Comma 12 6 2 2 5" xfId="7247" xr:uid="{00000000-0005-0000-0000-00000D000000}"/>
    <cellStyle name="Comma 12 6 2 2 5 2" xfId="22367" xr:uid="{00000000-0005-0000-0000-00000D000000}"/>
    <cellStyle name="Comma 12 6 2 2 5 2 2" xfId="52607" xr:uid="{00000000-0005-0000-0000-00000D000000}"/>
    <cellStyle name="Comma 12 6 2 2 5 3" xfId="37487" xr:uid="{00000000-0005-0000-0000-00000D000000}"/>
    <cellStyle name="Comma 12 6 2 2 6" xfId="8759" xr:uid="{00000000-0005-0000-0000-00000D000000}"/>
    <cellStyle name="Comma 12 6 2 2 6 2" xfId="23879" xr:uid="{00000000-0005-0000-0000-00000D000000}"/>
    <cellStyle name="Comma 12 6 2 2 6 2 2" xfId="54119" xr:uid="{00000000-0005-0000-0000-00000D000000}"/>
    <cellStyle name="Comma 12 6 2 2 6 3" xfId="38999" xr:uid="{00000000-0005-0000-0000-00000D000000}"/>
    <cellStyle name="Comma 12 6 2 2 7" xfId="10271" xr:uid="{00000000-0005-0000-0000-00000D000000}"/>
    <cellStyle name="Comma 12 6 2 2 7 2" xfId="25391" xr:uid="{00000000-0005-0000-0000-00000D000000}"/>
    <cellStyle name="Comma 12 6 2 2 7 2 2" xfId="55631" xr:uid="{00000000-0005-0000-0000-00000D000000}"/>
    <cellStyle name="Comma 12 6 2 2 7 3" xfId="40511" xr:uid="{00000000-0005-0000-0000-00000D000000}"/>
    <cellStyle name="Comma 12 6 2 2 8" xfId="16319" xr:uid="{00000000-0005-0000-0000-00000D000000}"/>
    <cellStyle name="Comma 12 6 2 2 8 2" xfId="46559" xr:uid="{00000000-0005-0000-0000-00000D000000}"/>
    <cellStyle name="Comma 12 6 2 2 9" xfId="31439" xr:uid="{00000000-0005-0000-0000-00000D000000}"/>
    <cellStyle name="Comma 12 6 2 3" xfId="1955" xr:uid="{00000000-0005-0000-0000-00000D000000}"/>
    <cellStyle name="Comma 12 6 2 3 2" xfId="11027" xr:uid="{00000000-0005-0000-0000-00000D000000}"/>
    <cellStyle name="Comma 12 6 2 3 2 2" xfId="26147" xr:uid="{00000000-0005-0000-0000-00000D000000}"/>
    <cellStyle name="Comma 12 6 2 3 2 2 2" xfId="56387" xr:uid="{00000000-0005-0000-0000-00000D000000}"/>
    <cellStyle name="Comma 12 6 2 3 2 3" xfId="41267" xr:uid="{00000000-0005-0000-0000-00000D000000}"/>
    <cellStyle name="Comma 12 6 2 3 3" xfId="17075" xr:uid="{00000000-0005-0000-0000-00000D000000}"/>
    <cellStyle name="Comma 12 6 2 3 3 2" xfId="47315" xr:uid="{00000000-0005-0000-0000-00000D000000}"/>
    <cellStyle name="Comma 12 6 2 3 4" xfId="32195" xr:uid="{00000000-0005-0000-0000-00000D000000}"/>
    <cellStyle name="Comma 12 6 2 4" xfId="3467" xr:uid="{00000000-0005-0000-0000-00000D000000}"/>
    <cellStyle name="Comma 12 6 2 4 2" xfId="12539" xr:uid="{00000000-0005-0000-0000-00000D000000}"/>
    <cellStyle name="Comma 12 6 2 4 2 2" xfId="27659" xr:uid="{00000000-0005-0000-0000-00000D000000}"/>
    <cellStyle name="Comma 12 6 2 4 2 2 2" xfId="57899" xr:uid="{00000000-0005-0000-0000-00000D000000}"/>
    <cellStyle name="Comma 12 6 2 4 2 3" xfId="42779" xr:uid="{00000000-0005-0000-0000-00000D000000}"/>
    <cellStyle name="Comma 12 6 2 4 3" xfId="18587" xr:uid="{00000000-0005-0000-0000-00000D000000}"/>
    <cellStyle name="Comma 12 6 2 4 3 2" xfId="48827" xr:uid="{00000000-0005-0000-0000-00000D000000}"/>
    <cellStyle name="Comma 12 6 2 4 4" xfId="33707" xr:uid="{00000000-0005-0000-0000-00000D000000}"/>
    <cellStyle name="Comma 12 6 2 5" xfId="4979" xr:uid="{00000000-0005-0000-0000-00000D000000}"/>
    <cellStyle name="Comma 12 6 2 5 2" xfId="14051" xr:uid="{00000000-0005-0000-0000-00000D000000}"/>
    <cellStyle name="Comma 12 6 2 5 2 2" xfId="29171" xr:uid="{00000000-0005-0000-0000-00000D000000}"/>
    <cellStyle name="Comma 12 6 2 5 2 2 2" xfId="59411" xr:uid="{00000000-0005-0000-0000-00000D000000}"/>
    <cellStyle name="Comma 12 6 2 5 2 3" xfId="44291" xr:uid="{00000000-0005-0000-0000-00000D000000}"/>
    <cellStyle name="Comma 12 6 2 5 3" xfId="20099" xr:uid="{00000000-0005-0000-0000-00000D000000}"/>
    <cellStyle name="Comma 12 6 2 5 3 2" xfId="50339" xr:uid="{00000000-0005-0000-0000-00000D000000}"/>
    <cellStyle name="Comma 12 6 2 5 4" xfId="35219" xr:uid="{00000000-0005-0000-0000-00000D000000}"/>
    <cellStyle name="Comma 12 6 2 6" xfId="6491" xr:uid="{00000000-0005-0000-0000-00000D000000}"/>
    <cellStyle name="Comma 12 6 2 6 2" xfId="21611" xr:uid="{00000000-0005-0000-0000-00000D000000}"/>
    <cellStyle name="Comma 12 6 2 6 2 2" xfId="51851" xr:uid="{00000000-0005-0000-0000-00000D000000}"/>
    <cellStyle name="Comma 12 6 2 6 3" xfId="36731" xr:uid="{00000000-0005-0000-0000-00000D000000}"/>
    <cellStyle name="Comma 12 6 2 7" xfId="8003" xr:uid="{00000000-0005-0000-0000-00000D000000}"/>
    <cellStyle name="Comma 12 6 2 7 2" xfId="23123" xr:uid="{00000000-0005-0000-0000-00000D000000}"/>
    <cellStyle name="Comma 12 6 2 7 2 2" xfId="53363" xr:uid="{00000000-0005-0000-0000-00000D000000}"/>
    <cellStyle name="Comma 12 6 2 7 3" xfId="38243" xr:uid="{00000000-0005-0000-0000-00000D000000}"/>
    <cellStyle name="Comma 12 6 2 8" xfId="9515" xr:uid="{00000000-0005-0000-0000-00000D000000}"/>
    <cellStyle name="Comma 12 6 2 8 2" xfId="24635" xr:uid="{00000000-0005-0000-0000-00000D000000}"/>
    <cellStyle name="Comma 12 6 2 8 2 2" xfId="54875" xr:uid="{00000000-0005-0000-0000-00000D000000}"/>
    <cellStyle name="Comma 12 6 2 8 3" xfId="39755" xr:uid="{00000000-0005-0000-0000-00000D000000}"/>
    <cellStyle name="Comma 12 6 2 9" xfId="15563" xr:uid="{00000000-0005-0000-0000-00000D000000}"/>
    <cellStyle name="Comma 12 6 2 9 2" xfId="45803" xr:uid="{00000000-0005-0000-0000-00000D000000}"/>
    <cellStyle name="Comma 12 6 3" xfId="695" xr:uid="{00000000-0005-0000-0000-000036000000}"/>
    <cellStyle name="Comma 12 6 3 10" xfId="30935" xr:uid="{00000000-0005-0000-0000-000036000000}"/>
    <cellStyle name="Comma 12 6 3 2" xfId="1451" xr:uid="{00000000-0005-0000-0000-000036000000}"/>
    <cellStyle name="Comma 12 6 3 2 2" xfId="2963" xr:uid="{00000000-0005-0000-0000-000036000000}"/>
    <cellStyle name="Comma 12 6 3 2 2 2" xfId="12035" xr:uid="{00000000-0005-0000-0000-000036000000}"/>
    <cellStyle name="Comma 12 6 3 2 2 2 2" xfId="27155" xr:uid="{00000000-0005-0000-0000-000036000000}"/>
    <cellStyle name="Comma 12 6 3 2 2 2 2 2" xfId="57395" xr:uid="{00000000-0005-0000-0000-000036000000}"/>
    <cellStyle name="Comma 12 6 3 2 2 2 3" xfId="42275" xr:uid="{00000000-0005-0000-0000-000036000000}"/>
    <cellStyle name="Comma 12 6 3 2 2 3" xfId="18083" xr:uid="{00000000-0005-0000-0000-000036000000}"/>
    <cellStyle name="Comma 12 6 3 2 2 3 2" xfId="48323" xr:uid="{00000000-0005-0000-0000-000036000000}"/>
    <cellStyle name="Comma 12 6 3 2 2 4" xfId="33203" xr:uid="{00000000-0005-0000-0000-000036000000}"/>
    <cellStyle name="Comma 12 6 3 2 3" xfId="4475" xr:uid="{00000000-0005-0000-0000-000036000000}"/>
    <cellStyle name="Comma 12 6 3 2 3 2" xfId="13547" xr:uid="{00000000-0005-0000-0000-000036000000}"/>
    <cellStyle name="Comma 12 6 3 2 3 2 2" xfId="28667" xr:uid="{00000000-0005-0000-0000-000036000000}"/>
    <cellStyle name="Comma 12 6 3 2 3 2 2 2" xfId="58907" xr:uid="{00000000-0005-0000-0000-000036000000}"/>
    <cellStyle name="Comma 12 6 3 2 3 2 3" xfId="43787" xr:uid="{00000000-0005-0000-0000-000036000000}"/>
    <cellStyle name="Comma 12 6 3 2 3 3" xfId="19595" xr:uid="{00000000-0005-0000-0000-000036000000}"/>
    <cellStyle name="Comma 12 6 3 2 3 3 2" xfId="49835" xr:uid="{00000000-0005-0000-0000-000036000000}"/>
    <cellStyle name="Comma 12 6 3 2 3 4" xfId="34715" xr:uid="{00000000-0005-0000-0000-000036000000}"/>
    <cellStyle name="Comma 12 6 3 2 4" xfId="5987" xr:uid="{00000000-0005-0000-0000-000036000000}"/>
    <cellStyle name="Comma 12 6 3 2 4 2" xfId="15059" xr:uid="{00000000-0005-0000-0000-000036000000}"/>
    <cellStyle name="Comma 12 6 3 2 4 2 2" xfId="30179" xr:uid="{00000000-0005-0000-0000-000036000000}"/>
    <cellStyle name="Comma 12 6 3 2 4 2 2 2" xfId="60419" xr:uid="{00000000-0005-0000-0000-000036000000}"/>
    <cellStyle name="Comma 12 6 3 2 4 2 3" xfId="45299" xr:uid="{00000000-0005-0000-0000-000036000000}"/>
    <cellStyle name="Comma 12 6 3 2 4 3" xfId="21107" xr:uid="{00000000-0005-0000-0000-000036000000}"/>
    <cellStyle name="Comma 12 6 3 2 4 3 2" xfId="51347" xr:uid="{00000000-0005-0000-0000-000036000000}"/>
    <cellStyle name="Comma 12 6 3 2 4 4" xfId="36227" xr:uid="{00000000-0005-0000-0000-000036000000}"/>
    <cellStyle name="Comma 12 6 3 2 5" xfId="7499" xr:uid="{00000000-0005-0000-0000-000036000000}"/>
    <cellStyle name="Comma 12 6 3 2 5 2" xfId="22619" xr:uid="{00000000-0005-0000-0000-000036000000}"/>
    <cellStyle name="Comma 12 6 3 2 5 2 2" xfId="52859" xr:uid="{00000000-0005-0000-0000-000036000000}"/>
    <cellStyle name="Comma 12 6 3 2 5 3" xfId="37739" xr:uid="{00000000-0005-0000-0000-000036000000}"/>
    <cellStyle name="Comma 12 6 3 2 6" xfId="9011" xr:uid="{00000000-0005-0000-0000-000036000000}"/>
    <cellStyle name="Comma 12 6 3 2 6 2" xfId="24131" xr:uid="{00000000-0005-0000-0000-000036000000}"/>
    <cellStyle name="Comma 12 6 3 2 6 2 2" xfId="54371" xr:uid="{00000000-0005-0000-0000-000036000000}"/>
    <cellStyle name="Comma 12 6 3 2 6 3" xfId="39251" xr:uid="{00000000-0005-0000-0000-000036000000}"/>
    <cellStyle name="Comma 12 6 3 2 7" xfId="10523" xr:uid="{00000000-0005-0000-0000-000036000000}"/>
    <cellStyle name="Comma 12 6 3 2 7 2" xfId="25643" xr:uid="{00000000-0005-0000-0000-000036000000}"/>
    <cellStyle name="Comma 12 6 3 2 7 2 2" xfId="55883" xr:uid="{00000000-0005-0000-0000-000036000000}"/>
    <cellStyle name="Comma 12 6 3 2 7 3" xfId="40763" xr:uid="{00000000-0005-0000-0000-000036000000}"/>
    <cellStyle name="Comma 12 6 3 2 8" xfId="16571" xr:uid="{00000000-0005-0000-0000-000036000000}"/>
    <cellStyle name="Comma 12 6 3 2 8 2" xfId="46811" xr:uid="{00000000-0005-0000-0000-000036000000}"/>
    <cellStyle name="Comma 12 6 3 2 9" xfId="31691" xr:uid="{00000000-0005-0000-0000-000036000000}"/>
    <cellStyle name="Comma 12 6 3 3" xfId="2207" xr:uid="{00000000-0005-0000-0000-000036000000}"/>
    <cellStyle name="Comma 12 6 3 3 2" xfId="11279" xr:uid="{00000000-0005-0000-0000-000036000000}"/>
    <cellStyle name="Comma 12 6 3 3 2 2" xfId="26399" xr:uid="{00000000-0005-0000-0000-000036000000}"/>
    <cellStyle name="Comma 12 6 3 3 2 2 2" xfId="56639" xr:uid="{00000000-0005-0000-0000-000036000000}"/>
    <cellStyle name="Comma 12 6 3 3 2 3" xfId="41519" xr:uid="{00000000-0005-0000-0000-000036000000}"/>
    <cellStyle name="Comma 12 6 3 3 3" xfId="17327" xr:uid="{00000000-0005-0000-0000-000036000000}"/>
    <cellStyle name="Comma 12 6 3 3 3 2" xfId="47567" xr:uid="{00000000-0005-0000-0000-000036000000}"/>
    <cellStyle name="Comma 12 6 3 3 4" xfId="32447" xr:uid="{00000000-0005-0000-0000-000036000000}"/>
    <cellStyle name="Comma 12 6 3 4" xfId="3719" xr:uid="{00000000-0005-0000-0000-000036000000}"/>
    <cellStyle name="Comma 12 6 3 4 2" xfId="12791" xr:uid="{00000000-0005-0000-0000-000036000000}"/>
    <cellStyle name="Comma 12 6 3 4 2 2" xfId="27911" xr:uid="{00000000-0005-0000-0000-000036000000}"/>
    <cellStyle name="Comma 12 6 3 4 2 2 2" xfId="58151" xr:uid="{00000000-0005-0000-0000-000036000000}"/>
    <cellStyle name="Comma 12 6 3 4 2 3" xfId="43031" xr:uid="{00000000-0005-0000-0000-000036000000}"/>
    <cellStyle name="Comma 12 6 3 4 3" xfId="18839" xr:uid="{00000000-0005-0000-0000-000036000000}"/>
    <cellStyle name="Comma 12 6 3 4 3 2" xfId="49079" xr:uid="{00000000-0005-0000-0000-000036000000}"/>
    <cellStyle name="Comma 12 6 3 4 4" xfId="33959" xr:uid="{00000000-0005-0000-0000-000036000000}"/>
    <cellStyle name="Comma 12 6 3 5" xfId="5231" xr:uid="{00000000-0005-0000-0000-000036000000}"/>
    <cellStyle name="Comma 12 6 3 5 2" xfId="14303" xr:uid="{00000000-0005-0000-0000-000036000000}"/>
    <cellStyle name="Comma 12 6 3 5 2 2" xfId="29423" xr:uid="{00000000-0005-0000-0000-000036000000}"/>
    <cellStyle name="Comma 12 6 3 5 2 2 2" xfId="59663" xr:uid="{00000000-0005-0000-0000-000036000000}"/>
    <cellStyle name="Comma 12 6 3 5 2 3" xfId="44543" xr:uid="{00000000-0005-0000-0000-000036000000}"/>
    <cellStyle name="Comma 12 6 3 5 3" xfId="20351" xr:uid="{00000000-0005-0000-0000-000036000000}"/>
    <cellStyle name="Comma 12 6 3 5 3 2" xfId="50591" xr:uid="{00000000-0005-0000-0000-000036000000}"/>
    <cellStyle name="Comma 12 6 3 5 4" xfId="35471" xr:uid="{00000000-0005-0000-0000-000036000000}"/>
    <cellStyle name="Comma 12 6 3 6" xfId="6743" xr:uid="{00000000-0005-0000-0000-000036000000}"/>
    <cellStyle name="Comma 12 6 3 6 2" xfId="21863" xr:uid="{00000000-0005-0000-0000-000036000000}"/>
    <cellStyle name="Comma 12 6 3 6 2 2" xfId="52103" xr:uid="{00000000-0005-0000-0000-000036000000}"/>
    <cellStyle name="Comma 12 6 3 6 3" xfId="36983" xr:uid="{00000000-0005-0000-0000-000036000000}"/>
    <cellStyle name="Comma 12 6 3 7" xfId="8255" xr:uid="{00000000-0005-0000-0000-000036000000}"/>
    <cellStyle name="Comma 12 6 3 7 2" xfId="23375" xr:uid="{00000000-0005-0000-0000-000036000000}"/>
    <cellStyle name="Comma 12 6 3 7 2 2" xfId="53615" xr:uid="{00000000-0005-0000-0000-000036000000}"/>
    <cellStyle name="Comma 12 6 3 7 3" xfId="38495" xr:uid="{00000000-0005-0000-0000-000036000000}"/>
    <cellStyle name="Comma 12 6 3 8" xfId="9767" xr:uid="{00000000-0005-0000-0000-000036000000}"/>
    <cellStyle name="Comma 12 6 3 8 2" xfId="24887" xr:uid="{00000000-0005-0000-0000-000036000000}"/>
    <cellStyle name="Comma 12 6 3 8 2 2" xfId="55127" xr:uid="{00000000-0005-0000-0000-000036000000}"/>
    <cellStyle name="Comma 12 6 3 8 3" xfId="40007" xr:uid="{00000000-0005-0000-0000-000036000000}"/>
    <cellStyle name="Comma 12 6 3 9" xfId="15815" xr:uid="{00000000-0005-0000-0000-000036000000}"/>
    <cellStyle name="Comma 12 6 3 9 2" xfId="46055" xr:uid="{00000000-0005-0000-0000-000036000000}"/>
    <cellStyle name="Comma 12 6 4" xfId="947" xr:uid="{00000000-0005-0000-0000-00000D000000}"/>
    <cellStyle name="Comma 12 6 4 2" xfId="2459" xr:uid="{00000000-0005-0000-0000-00000D000000}"/>
    <cellStyle name="Comma 12 6 4 2 2" xfId="11531" xr:uid="{00000000-0005-0000-0000-00000D000000}"/>
    <cellStyle name="Comma 12 6 4 2 2 2" xfId="26651" xr:uid="{00000000-0005-0000-0000-00000D000000}"/>
    <cellStyle name="Comma 12 6 4 2 2 2 2" xfId="56891" xr:uid="{00000000-0005-0000-0000-00000D000000}"/>
    <cellStyle name="Comma 12 6 4 2 2 3" xfId="41771" xr:uid="{00000000-0005-0000-0000-00000D000000}"/>
    <cellStyle name="Comma 12 6 4 2 3" xfId="17579" xr:uid="{00000000-0005-0000-0000-00000D000000}"/>
    <cellStyle name="Comma 12 6 4 2 3 2" xfId="47819" xr:uid="{00000000-0005-0000-0000-00000D000000}"/>
    <cellStyle name="Comma 12 6 4 2 4" xfId="32699" xr:uid="{00000000-0005-0000-0000-00000D000000}"/>
    <cellStyle name="Comma 12 6 4 3" xfId="3971" xr:uid="{00000000-0005-0000-0000-00000D000000}"/>
    <cellStyle name="Comma 12 6 4 3 2" xfId="13043" xr:uid="{00000000-0005-0000-0000-00000D000000}"/>
    <cellStyle name="Comma 12 6 4 3 2 2" xfId="28163" xr:uid="{00000000-0005-0000-0000-00000D000000}"/>
    <cellStyle name="Comma 12 6 4 3 2 2 2" xfId="58403" xr:uid="{00000000-0005-0000-0000-00000D000000}"/>
    <cellStyle name="Comma 12 6 4 3 2 3" xfId="43283" xr:uid="{00000000-0005-0000-0000-00000D000000}"/>
    <cellStyle name="Comma 12 6 4 3 3" xfId="19091" xr:uid="{00000000-0005-0000-0000-00000D000000}"/>
    <cellStyle name="Comma 12 6 4 3 3 2" xfId="49331" xr:uid="{00000000-0005-0000-0000-00000D000000}"/>
    <cellStyle name="Comma 12 6 4 3 4" xfId="34211" xr:uid="{00000000-0005-0000-0000-00000D000000}"/>
    <cellStyle name="Comma 12 6 4 4" xfId="5483" xr:uid="{00000000-0005-0000-0000-00000D000000}"/>
    <cellStyle name="Comma 12 6 4 4 2" xfId="14555" xr:uid="{00000000-0005-0000-0000-00000D000000}"/>
    <cellStyle name="Comma 12 6 4 4 2 2" xfId="29675" xr:uid="{00000000-0005-0000-0000-00000D000000}"/>
    <cellStyle name="Comma 12 6 4 4 2 2 2" xfId="59915" xr:uid="{00000000-0005-0000-0000-00000D000000}"/>
    <cellStyle name="Comma 12 6 4 4 2 3" xfId="44795" xr:uid="{00000000-0005-0000-0000-00000D000000}"/>
    <cellStyle name="Comma 12 6 4 4 3" xfId="20603" xr:uid="{00000000-0005-0000-0000-00000D000000}"/>
    <cellStyle name="Comma 12 6 4 4 3 2" xfId="50843" xr:uid="{00000000-0005-0000-0000-00000D000000}"/>
    <cellStyle name="Comma 12 6 4 4 4" xfId="35723" xr:uid="{00000000-0005-0000-0000-00000D000000}"/>
    <cellStyle name="Comma 12 6 4 5" xfId="6995" xr:uid="{00000000-0005-0000-0000-00000D000000}"/>
    <cellStyle name="Comma 12 6 4 5 2" xfId="22115" xr:uid="{00000000-0005-0000-0000-00000D000000}"/>
    <cellStyle name="Comma 12 6 4 5 2 2" xfId="52355" xr:uid="{00000000-0005-0000-0000-00000D000000}"/>
    <cellStyle name="Comma 12 6 4 5 3" xfId="37235" xr:uid="{00000000-0005-0000-0000-00000D000000}"/>
    <cellStyle name="Comma 12 6 4 6" xfId="8507" xr:uid="{00000000-0005-0000-0000-00000D000000}"/>
    <cellStyle name="Comma 12 6 4 6 2" xfId="23627" xr:uid="{00000000-0005-0000-0000-00000D000000}"/>
    <cellStyle name="Comma 12 6 4 6 2 2" xfId="53867" xr:uid="{00000000-0005-0000-0000-00000D000000}"/>
    <cellStyle name="Comma 12 6 4 6 3" xfId="38747" xr:uid="{00000000-0005-0000-0000-00000D000000}"/>
    <cellStyle name="Comma 12 6 4 7" xfId="10019" xr:uid="{00000000-0005-0000-0000-00000D000000}"/>
    <cellStyle name="Comma 12 6 4 7 2" xfId="25139" xr:uid="{00000000-0005-0000-0000-00000D000000}"/>
    <cellStyle name="Comma 12 6 4 7 2 2" xfId="55379" xr:uid="{00000000-0005-0000-0000-00000D000000}"/>
    <cellStyle name="Comma 12 6 4 7 3" xfId="40259" xr:uid="{00000000-0005-0000-0000-00000D000000}"/>
    <cellStyle name="Comma 12 6 4 8" xfId="16067" xr:uid="{00000000-0005-0000-0000-00000D000000}"/>
    <cellStyle name="Comma 12 6 4 8 2" xfId="46307" xr:uid="{00000000-0005-0000-0000-00000D000000}"/>
    <cellStyle name="Comma 12 6 4 9" xfId="31187" xr:uid="{00000000-0005-0000-0000-00000D000000}"/>
    <cellStyle name="Comma 12 6 5" xfId="1703" xr:uid="{00000000-0005-0000-0000-00000D000000}"/>
    <cellStyle name="Comma 12 6 5 2" xfId="10775" xr:uid="{00000000-0005-0000-0000-00000D000000}"/>
    <cellStyle name="Comma 12 6 5 2 2" xfId="25895" xr:uid="{00000000-0005-0000-0000-00000D000000}"/>
    <cellStyle name="Comma 12 6 5 2 2 2" xfId="56135" xr:uid="{00000000-0005-0000-0000-00000D000000}"/>
    <cellStyle name="Comma 12 6 5 2 3" xfId="41015" xr:uid="{00000000-0005-0000-0000-00000D000000}"/>
    <cellStyle name="Comma 12 6 5 3" xfId="16823" xr:uid="{00000000-0005-0000-0000-00000D000000}"/>
    <cellStyle name="Comma 12 6 5 3 2" xfId="47063" xr:uid="{00000000-0005-0000-0000-00000D000000}"/>
    <cellStyle name="Comma 12 6 5 4" xfId="31943" xr:uid="{00000000-0005-0000-0000-00000D000000}"/>
    <cellStyle name="Comma 12 6 6" xfId="3215" xr:uid="{00000000-0005-0000-0000-00000D000000}"/>
    <cellStyle name="Comma 12 6 6 2" xfId="12287" xr:uid="{00000000-0005-0000-0000-00000D000000}"/>
    <cellStyle name="Comma 12 6 6 2 2" xfId="27407" xr:uid="{00000000-0005-0000-0000-00000D000000}"/>
    <cellStyle name="Comma 12 6 6 2 2 2" xfId="57647" xr:uid="{00000000-0005-0000-0000-00000D000000}"/>
    <cellStyle name="Comma 12 6 6 2 3" xfId="42527" xr:uid="{00000000-0005-0000-0000-00000D000000}"/>
    <cellStyle name="Comma 12 6 6 3" xfId="18335" xr:uid="{00000000-0005-0000-0000-00000D000000}"/>
    <cellStyle name="Comma 12 6 6 3 2" xfId="48575" xr:uid="{00000000-0005-0000-0000-00000D000000}"/>
    <cellStyle name="Comma 12 6 6 4" xfId="33455" xr:uid="{00000000-0005-0000-0000-00000D000000}"/>
    <cellStyle name="Comma 12 6 7" xfId="4727" xr:uid="{00000000-0005-0000-0000-00000D000000}"/>
    <cellStyle name="Comma 12 6 7 2" xfId="13799" xr:uid="{00000000-0005-0000-0000-00000D000000}"/>
    <cellStyle name="Comma 12 6 7 2 2" xfId="28919" xr:uid="{00000000-0005-0000-0000-00000D000000}"/>
    <cellStyle name="Comma 12 6 7 2 2 2" xfId="59159" xr:uid="{00000000-0005-0000-0000-00000D000000}"/>
    <cellStyle name="Comma 12 6 7 2 3" xfId="44039" xr:uid="{00000000-0005-0000-0000-00000D000000}"/>
    <cellStyle name="Comma 12 6 7 3" xfId="19847" xr:uid="{00000000-0005-0000-0000-00000D000000}"/>
    <cellStyle name="Comma 12 6 7 3 2" xfId="50087" xr:uid="{00000000-0005-0000-0000-00000D000000}"/>
    <cellStyle name="Comma 12 6 7 4" xfId="34967" xr:uid="{00000000-0005-0000-0000-00000D000000}"/>
    <cellStyle name="Comma 12 6 8" xfId="6239" xr:uid="{00000000-0005-0000-0000-00000D000000}"/>
    <cellStyle name="Comma 12 6 8 2" xfId="21359" xr:uid="{00000000-0005-0000-0000-00000D000000}"/>
    <cellStyle name="Comma 12 6 8 2 2" xfId="51599" xr:uid="{00000000-0005-0000-0000-00000D000000}"/>
    <cellStyle name="Comma 12 6 8 3" xfId="36479" xr:uid="{00000000-0005-0000-0000-00000D000000}"/>
    <cellStyle name="Comma 12 6 9" xfId="7751" xr:uid="{00000000-0005-0000-0000-00000D000000}"/>
    <cellStyle name="Comma 12 6 9 2" xfId="22871" xr:uid="{00000000-0005-0000-0000-00000D000000}"/>
    <cellStyle name="Comma 12 6 9 2 2" xfId="53111" xr:uid="{00000000-0005-0000-0000-00000D000000}"/>
    <cellStyle name="Comma 12 6 9 3" xfId="37991" xr:uid="{00000000-0005-0000-0000-00000D000000}"/>
    <cellStyle name="Comma 12 7" xfId="275" xr:uid="{00000000-0005-0000-0000-00003D000000}"/>
    <cellStyle name="Comma 12 7 10" xfId="30515" xr:uid="{00000000-0005-0000-0000-00003D000000}"/>
    <cellStyle name="Comma 12 7 2" xfId="1031" xr:uid="{00000000-0005-0000-0000-00003D000000}"/>
    <cellStyle name="Comma 12 7 2 2" xfId="2543" xr:uid="{00000000-0005-0000-0000-00003D000000}"/>
    <cellStyle name="Comma 12 7 2 2 2" xfId="11615" xr:uid="{00000000-0005-0000-0000-00003D000000}"/>
    <cellStyle name="Comma 12 7 2 2 2 2" xfId="26735" xr:uid="{00000000-0005-0000-0000-00003D000000}"/>
    <cellStyle name="Comma 12 7 2 2 2 2 2" xfId="56975" xr:uid="{00000000-0005-0000-0000-00003D000000}"/>
    <cellStyle name="Comma 12 7 2 2 2 3" xfId="41855" xr:uid="{00000000-0005-0000-0000-00003D000000}"/>
    <cellStyle name="Comma 12 7 2 2 3" xfId="17663" xr:uid="{00000000-0005-0000-0000-00003D000000}"/>
    <cellStyle name="Comma 12 7 2 2 3 2" xfId="47903" xr:uid="{00000000-0005-0000-0000-00003D000000}"/>
    <cellStyle name="Comma 12 7 2 2 4" xfId="32783" xr:uid="{00000000-0005-0000-0000-00003D000000}"/>
    <cellStyle name="Comma 12 7 2 3" xfId="4055" xr:uid="{00000000-0005-0000-0000-00003D000000}"/>
    <cellStyle name="Comma 12 7 2 3 2" xfId="13127" xr:uid="{00000000-0005-0000-0000-00003D000000}"/>
    <cellStyle name="Comma 12 7 2 3 2 2" xfId="28247" xr:uid="{00000000-0005-0000-0000-00003D000000}"/>
    <cellStyle name="Comma 12 7 2 3 2 2 2" xfId="58487" xr:uid="{00000000-0005-0000-0000-00003D000000}"/>
    <cellStyle name="Comma 12 7 2 3 2 3" xfId="43367" xr:uid="{00000000-0005-0000-0000-00003D000000}"/>
    <cellStyle name="Comma 12 7 2 3 3" xfId="19175" xr:uid="{00000000-0005-0000-0000-00003D000000}"/>
    <cellStyle name="Comma 12 7 2 3 3 2" xfId="49415" xr:uid="{00000000-0005-0000-0000-00003D000000}"/>
    <cellStyle name="Comma 12 7 2 3 4" xfId="34295" xr:uid="{00000000-0005-0000-0000-00003D000000}"/>
    <cellStyle name="Comma 12 7 2 4" xfId="5567" xr:uid="{00000000-0005-0000-0000-00003D000000}"/>
    <cellStyle name="Comma 12 7 2 4 2" xfId="14639" xr:uid="{00000000-0005-0000-0000-00003D000000}"/>
    <cellStyle name="Comma 12 7 2 4 2 2" xfId="29759" xr:uid="{00000000-0005-0000-0000-00003D000000}"/>
    <cellStyle name="Comma 12 7 2 4 2 2 2" xfId="59999" xr:uid="{00000000-0005-0000-0000-00003D000000}"/>
    <cellStyle name="Comma 12 7 2 4 2 3" xfId="44879" xr:uid="{00000000-0005-0000-0000-00003D000000}"/>
    <cellStyle name="Comma 12 7 2 4 3" xfId="20687" xr:uid="{00000000-0005-0000-0000-00003D000000}"/>
    <cellStyle name="Comma 12 7 2 4 3 2" xfId="50927" xr:uid="{00000000-0005-0000-0000-00003D000000}"/>
    <cellStyle name="Comma 12 7 2 4 4" xfId="35807" xr:uid="{00000000-0005-0000-0000-00003D000000}"/>
    <cellStyle name="Comma 12 7 2 5" xfId="7079" xr:uid="{00000000-0005-0000-0000-00003D000000}"/>
    <cellStyle name="Comma 12 7 2 5 2" xfId="22199" xr:uid="{00000000-0005-0000-0000-00003D000000}"/>
    <cellStyle name="Comma 12 7 2 5 2 2" xfId="52439" xr:uid="{00000000-0005-0000-0000-00003D000000}"/>
    <cellStyle name="Comma 12 7 2 5 3" xfId="37319" xr:uid="{00000000-0005-0000-0000-00003D000000}"/>
    <cellStyle name="Comma 12 7 2 6" xfId="8591" xr:uid="{00000000-0005-0000-0000-00003D000000}"/>
    <cellStyle name="Comma 12 7 2 6 2" xfId="23711" xr:uid="{00000000-0005-0000-0000-00003D000000}"/>
    <cellStyle name="Comma 12 7 2 6 2 2" xfId="53951" xr:uid="{00000000-0005-0000-0000-00003D000000}"/>
    <cellStyle name="Comma 12 7 2 6 3" xfId="38831" xr:uid="{00000000-0005-0000-0000-00003D000000}"/>
    <cellStyle name="Comma 12 7 2 7" xfId="10103" xr:uid="{00000000-0005-0000-0000-00003D000000}"/>
    <cellStyle name="Comma 12 7 2 7 2" xfId="25223" xr:uid="{00000000-0005-0000-0000-00003D000000}"/>
    <cellStyle name="Comma 12 7 2 7 2 2" xfId="55463" xr:uid="{00000000-0005-0000-0000-00003D000000}"/>
    <cellStyle name="Comma 12 7 2 7 3" xfId="40343" xr:uid="{00000000-0005-0000-0000-00003D000000}"/>
    <cellStyle name="Comma 12 7 2 8" xfId="16151" xr:uid="{00000000-0005-0000-0000-00003D000000}"/>
    <cellStyle name="Comma 12 7 2 8 2" xfId="46391" xr:uid="{00000000-0005-0000-0000-00003D000000}"/>
    <cellStyle name="Comma 12 7 2 9" xfId="31271" xr:uid="{00000000-0005-0000-0000-00003D000000}"/>
    <cellStyle name="Comma 12 7 3" xfId="1787" xr:uid="{00000000-0005-0000-0000-00003D000000}"/>
    <cellStyle name="Comma 12 7 3 2" xfId="10859" xr:uid="{00000000-0005-0000-0000-00003D000000}"/>
    <cellStyle name="Comma 12 7 3 2 2" xfId="25979" xr:uid="{00000000-0005-0000-0000-00003D000000}"/>
    <cellStyle name="Comma 12 7 3 2 2 2" xfId="56219" xr:uid="{00000000-0005-0000-0000-00003D000000}"/>
    <cellStyle name="Comma 12 7 3 2 3" xfId="41099" xr:uid="{00000000-0005-0000-0000-00003D000000}"/>
    <cellStyle name="Comma 12 7 3 3" xfId="16907" xr:uid="{00000000-0005-0000-0000-00003D000000}"/>
    <cellStyle name="Comma 12 7 3 3 2" xfId="47147" xr:uid="{00000000-0005-0000-0000-00003D000000}"/>
    <cellStyle name="Comma 12 7 3 4" xfId="32027" xr:uid="{00000000-0005-0000-0000-00003D000000}"/>
    <cellStyle name="Comma 12 7 4" xfId="3299" xr:uid="{00000000-0005-0000-0000-00003D000000}"/>
    <cellStyle name="Comma 12 7 4 2" xfId="12371" xr:uid="{00000000-0005-0000-0000-00003D000000}"/>
    <cellStyle name="Comma 12 7 4 2 2" xfId="27491" xr:uid="{00000000-0005-0000-0000-00003D000000}"/>
    <cellStyle name="Comma 12 7 4 2 2 2" xfId="57731" xr:uid="{00000000-0005-0000-0000-00003D000000}"/>
    <cellStyle name="Comma 12 7 4 2 3" xfId="42611" xr:uid="{00000000-0005-0000-0000-00003D000000}"/>
    <cellStyle name="Comma 12 7 4 3" xfId="18419" xr:uid="{00000000-0005-0000-0000-00003D000000}"/>
    <cellStyle name="Comma 12 7 4 3 2" xfId="48659" xr:uid="{00000000-0005-0000-0000-00003D000000}"/>
    <cellStyle name="Comma 12 7 4 4" xfId="33539" xr:uid="{00000000-0005-0000-0000-00003D000000}"/>
    <cellStyle name="Comma 12 7 5" xfId="4811" xr:uid="{00000000-0005-0000-0000-00003D000000}"/>
    <cellStyle name="Comma 12 7 5 2" xfId="13883" xr:uid="{00000000-0005-0000-0000-00003D000000}"/>
    <cellStyle name="Comma 12 7 5 2 2" xfId="29003" xr:uid="{00000000-0005-0000-0000-00003D000000}"/>
    <cellStyle name="Comma 12 7 5 2 2 2" xfId="59243" xr:uid="{00000000-0005-0000-0000-00003D000000}"/>
    <cellStyle name="Comma 12 7 5 2 3" xfId="44123" xr:uid="{00000000-0005-0000-0000-00003D000000}"/>
    <cellStyle name="Comma 12 7 5 3" xfId="19931" xr:uid="{00000000-0005-0000-0000-00003D000000}"/>
    <cellStyle name="Comma 12 7 5 3 2" xfId="50171" xr:uid="{00000000-0005-0000-0000-00003D000000}"/>
    <cellStyle name="Comma 12 7 5 4" xfId="35051" xr:uid="{00000000-0005-0000-0000-00003D000000}"/>
    <cellStyle name="Comma 12 7 6" xfId="6323" xr:uid="{00000000-0005-0000-0000-00003D000000}"/>
    <cellStyle name="Comma 12 7 6 2" xfId="21443" xr:uid="{00000000-0005-0000-0000-00003D000000}"/>
    <cellStyle name="Comma 12 7 6 2 2" xfId="51683" xr:uid="{00000000-0005-0000-0000-00003D000000}"/>
    <cellStyle name="Comma 12 7 6 3" xfId="36563" xr:uid="{00000000-0005-0000-0000-00003D000000}"/>
    <cellStyle name="Comma 12 7 7" xfId="7835" xr:uid="{00000000-0005-0000-0000-00003D000000}"/>
    <cellStyle name="Comma 12 7 7 2" xfId="22955" xr:uid="{00000000-0005-0000-0000-00003D000000}"/>
    <cellStyle name="Comma 12 7 7 2 2" xfId="53195" xr:uid="{00000000-0005-0000-0000-00003D000000}"/>
    <cellStyle name="Comma 12 7 7 3" xfId="38075" xr:uid="{00000000-0005-0000-0000-00003D000000}"/>
    <cellStyle name="Comma 12 7 8" xfId="9347" xr:uid="{00000000-0005-0000-0000-00003D000000}"/>
    <cellStyle name="Comma 12 7 8 2" xfId="24467" xr:uid="{00000000-0005-0000-0000-00003D000000}"/>
    <cellStyle name="Comma 12 7 8 2 2" xfId="54707" xr:uid="{00000000-0005-0000-0000-00003D000000}"/>
    <cellStyle name="Comma 12 7 8 3" xfId="39587" xr:uid="{00000000-0005-0000-0000-00003D000000}"/>
    <cellStyle name="Comma 12 7 9" xfId="15395" xr:uid="{00000000-0005-0000-0000-00003D000000}"/>
    <cellStyle name="Comma 12 7 9 2" xfId="45635" xr:uid="{00000000-0005-0000-0000-00003D000000}"/>
    <cellStyle name="Comma 12 8" xfId="527" xr:uid="{00000000-0005-0000-0000-000025000000}"/>
    <cellStyle name="Comma 12 8 10" xfId="30767" xr:uid="{00000000-0005-0000-0000-000025000000}"/>
    <cellStyle name="Comma 12 8 2" xfId="1283" xr:uid="{00000000-0005-0000-0000-000025000000}"/>
    <cellStyle name="Comma 12 8 2 2" xfId="2795" xr:uid="{00000000-0005-0000-0000-000025000000}"/>
    <cellStyle name="Comma 12 8 2 2 2" xfId="11867" xr:uid="{00000000-0005-0000-0000-000025000000}"/>
    <cellStyle name="Comma 12 8 2 2 2 2" xfId="26987" xr:uid="{00000000-0005-0000-0000-000025000000}"/>
    <cellStyle name="Comma 12 8 2 2 2 2 2" xfId="57227" xr:uid="{00000000-0005-0000-0000-000025000000}"/>
    <cellStyle name="Comma 12 8 2 2 2 3" xfId="42107" xr:uid="{00000000-0005-0000-0000-000025000000}"/>
    <cellStyle name="Comma 12 8 2 2 3" xfId="17915" xr:uid="{00000000-0005-0000-0000-000025000000}"/>
    <cellStyle name="Comma 12 8 2 2 3 2" xfId="48155" xr:uid="{00000000-0005-0000-0000-000025000000}"/>
    <cellStyle name="Comma 12 8 2 2 4" xfId="33035" xr:uid="{00000000-0005-0000-0000-000025000000}"/>
    <cellStyle name="Comma 12 8 2 3" xfId="4307" xr:uid="{00000000-0005-0000-0000-000025000000}"/>
    <cellStyle name="Comma 12 8 2 3 2" xfId="13379" xr:uid="{00000000-0005-0000-0000-000025000000}"/>
    <cellStyle name="Comma 12 8 2 3 2 2" xfId="28499" xr:uid="{00000000-0005-0000-0000-000025000000}"/>
    <cellStyle name="Comma 12 8 2 3 2 2 2" xfId="58739" xr:uid="{00000000-0005-0000-0000-000025000000}"/>
    <cellStyle name="Comma 12 8 2 3 2 3" xfId="43619" xr:uid="{00000000-0005-0000-0000-000025000000}"/>
    <cellStyle name="Comma 12 8 2 3 3" xfId="19427" xr:uid="{00000000-0005-0000-0000-000025000000}"/>
    <cellStyle name="Comma 12 8 2 3 3 2" xfId="49667" xr:uid="{00000000-0005-0000-0000-000025000000}"/>
    <cellStyle name="Comma 12 8 2 3 4" xfId="34547" xr:uid="{00000000-0005-0000-0000-000025000000}"/>
    <cellStyle name="Comma 12 8 2 4" xfId="5819" xr:uid="{00000000-0005-0000-0000-000025000000}"/>
    <cellStyle name="Comma 12 8 2 4 2" xfId="14891" xr:uid="{00000000-0005-0000-0000-000025000000}"/>
    <cellStyle name="Comma 12 8 2 4 2 2" xfId="30011" xr:uid="{00000000-0005-0000-0000-000025000000}"/>
    <cellStyle name="Comma 12 8 2 4 2 2 2" xfId="60251" xr:uid="{00000000-0005-0000-0000-000025000000}"/>
    <cellStyle name="Comma 12 8 2 4 2 3" xfId="45131" xr:uid="{00000000-0005-0000-0000-000025000000}"/>
    <cellStyle name="Comma 12 8 2 4 3" xfId="20939" xr:uid="{00000000-0005-0000-0000-000025000000}"/>
    <cellStyle name="Comma 12 8 2 4 3 2" xfId="51179" xr:uid="{00000000-0005-0000-0000-000025000000}"/>
    <cellStyle name="Comma 12 8 2 4 4" xfId="36059" xr:uid="{00000000-0005-0000-0000-000025000000}"/>
    <cellStyle name="Comma 12 8 2 5" xfId="7331" xr:uid="{00000000-0005-0000-0000-000025000000}"/>
    <cellStyle name="Comma 12 8 2 5 2" xfId="22451" xr:uid="{00000000-0005-0000-0000-000025000000}"/>
    <cellStyle name="Comma 12 8 2 5 2 2" xfId="52691" xr:uid="{00000000-0005-0000-0000-000025000000}"/>
    <cellStyle name="Comma 12 8 2 5 3" xfId="37571" xr:uid="{00000000-0005-0000-0000-000025000000}"/>
    <cellStyle name="Comma 12 8 2 6" xfId="8843" xr:uid="{00000000-0005-0000-0000-000025000000}"/>
    <cellStyle name="Comma 12 8 2 6 2" xfId="23963" xr:uid="{00000000-0005-0000-0000-000025000000}"/>
    <cellStyle name="Comma 12 8 2 6 2 2" xfId="54203" xr:uid="{00000000-0005-0000-0000-000025000000}"/>
    <cellStyle name="Comma 12 8 2 6 3" xfId="39083" xr:uid="{00000000-0005-0000-0000-000025000000}"/>
    <cellStyle name="Comma 12 8 2 7" xfId="10355" xr:uid="{00000000-0005-0000-0000-000025000000}"/>
    <cellStyle name="Comma 12 8 2 7 2" xfId="25475" xr:uid="{00000000-0005-0000-0000-000025000000}"/>
    <cellStyle name="Comma 12 8 2 7 2 2" xfId="55715" xr:uid="{00000000-0005-0000-0000-000025000000}"/>
    <cellStyle name="Comma 12 8 2 7 3" xfId="40595" xr:uid="{00000000-0005-0000-0000-000025000000}"/>
    <cellStyle name="Comma 12 8 2 8" xfId="16403" xr:uid="{00000000-0005-0000-0000-000025000000}"/>
    <cellStyle name="Comma 12 8 2 8 2" xfId="46643" xr:uid="{00000000-0005-0000-0000-000025000000}"/>
    <cellStyle name="Comma 12 8 2 9" xfId="31523" xr:uid="{00000000-0005-0000-0000-000025000000}"/>
    <cellStyle name="Comma 12 8 3" xfId="2039" xr:uid="{00000000-0005-0000-0000-000025000000}"/>
    <cellStyle name="Comma 12 8 3 2" xfId="11111" xr:uid="{00000000-0005-0000-0000-000025000000}"/>
    <cellStyle name="Comma 12 8 3 2 2" xfId="26231" xr:uid="{00000000-0005-0000-0000-000025000000}"/>
    <cellStyle name="Comma 12 8 3 2 2 2" xfId="56471" xr:uid="{00000000-0005-0000-0000-000025000000}"/>
    <cellStyle name="Comma 12 8 3 2 3" xfId="41351" xr:uid="{00000000-0005-0000-0000-000025000000}"/>
    <cellStyle name="Comma 12 8 3 3" xfId="17159" xr:uid="{00000000-0005-0000-0000-000025000000}"/>
    <cellStyle name="Comma 12 8 3 3 2" xfId="47399" xr:uid="{00000000-0005-0000-0000-000025000000}"/>
    <cellStyle name="Comma 12 8 3 4" xfId="32279" xr:uid="{00000000-0005-0000-0000-000025000000}"/>
    <cellStyle name="Comma 12 8 4" xfId="3551" xr:uid="{00000000-0005-0000-0000-000025000000}"/>
    <cellStyle name="Comma 12 8 4 2" xfId="12623" xr:uid="{00000000-0005-0000-0000-000025000000}"/>
    <cellStyle name="Comma 12 8 4 2 2" xfId="27743" xr:uid="{00000000-0005-0000-0000-000025000000}"/>
    <cellStyle name="Comma 12 8 4 2 2 2" xfId="57983" xr:uid="{00000000-0005-0000-0000-000025000000}"/>
    <cellStyle name="Comma 12 8 4 2 3" xfId="42863" xr:uid="{00000000-0005-0000-0000-000025000000}"/>
    <cellStyle name="Comma 12 8 4 3" xfId="18671" xr:uid="{00000000-0005-0000-0000-000025000000}"/>
    <cellStyle name="Comma 12 8 4 3 2" xfId="48911" xr:uid="{00000000-0005-0000-0000-000025000000}"/>
    <cellStyle name="Comma 12 8 4 4" xfId="33791" xr:uid="{00000000-0005-0000-0000-000025000000}"/>
    <cellStyle name="Comma 12 8 5" xfId="5063" xr:uid="{00000000-0005-0000-0000-000025000000}"/>
    <cellStyle name="Comma 12 8 5 2" xfId="14135" xr:uid="{00000000-0005-0000-0000-000025000000}"/>
    <cellStyle name="Comma 12 8 5 2 2" xfId="29255" xr:uid="{00000000-0005-0000-0000-000025000000}"/>
    <cellStyle name="Comma 12 8 5 2 2 2" xfId="59495" xr:uid="{00000000-0005-0000-0000-000025000000}"/>
    <cellStyle name="Comma 12 8 5 2 3" xfId="44375" xr:uid="{00000000-0005-0000-0000-000025000000}"/>
    <cellStyle name="Comma 12 8 5 3" xfId="20183" xr:uid="{00000000-0005-0000-0000-000025000000}"/>
    <cellStyle name="Comma 12 8 5 3 2" xfId="50423" xr:uid="{00000000-0005-0000-0000-000025000000}"/>
    <cellStyle name="Comma 12 8 5 4" xfId="35303" xr:uid="{00000000-0005-0000-0000-000025000000}"/>
    <cellStyle name="Comma 12 8 6" xfId="6575" xr:uid="{00000000-0005-0000-0000-000025000000}"/>
    <cellStyle name="Comma 12 8 6 2" xfId="21695" xr:uid="{00000000-0005-0000-0000-000025000000}"/>
    <cellStyle name="Comma 12 8 6 2 2" xfId="51935" xr:uid="{00000000-0005-0000-0000-000025000000}"/>
    <cellStyle name="Comma 12 8 6 3" xfId="36815" xr:uid="{00000000-0005-0000-0000-000025000000}"/>
    <cellStyle name="Comma 12 8 7" xfId="8087" xr:uid="{00000000-0005-0000-0000-000025000000}"/>
    <cellStyle name="Comma 12 8 7 2" xfId="23207" xr:uid="{00000000-0005-0000-0000-000025000000}"/>
    <cellStyle name="Comma 12 8 7 2 2" xfId="53447" xr:uid="{00000000-0005-0000-0000-000025000000}"/>
    <cellStyle name="Comma 12 8 7 3" xfId="38327" xr:uid="{00000000-0005-0000-0000-000025000000}"/>
    <cellStyle name="Comma 12 8 8" xfId="9599" xr:uid="{00000000-0005-0000-0000-000025000000}"/>
    <cellStyle name="Comma 12 8 8 2" xfId="24719" xr:uid="{00000000-0005-0000-0000-000025000000}"/>
    <cellStyle name="Comma 12 8 8 2 2" xfId="54959" xr:uid="{00000000-0005-0000-0000-000025000000}"/>
    <cellStyle name="Comma 12 8 8 3" xfId="39839" xr:uid="{00000000-0005-0000-0000-000025000000}"/>
    <cellStyle name="Comma 12 8 9" xfId="15647" xr:uid="{00000000-0005-0000-0000-000025000000}"/>
    <cellStyle name="Comma 12 8 9 2" xfId="45887" xr:uid="{00000000-0005-0000-0000-000025000000}"/>
    <cellStyle name="Comma 12 9" xfId="779" xr:uid="{00000000-0005-0000-0000-00003D000000}"/>
    <cellStyle name="Comma 12 9 2" xfId="2291" xr:uid="{00000000-0005-0000-0000-00003D000000}"/>
    <cellStyle name="Comma 12 9 2 2" xfId="11363" xr:uid="{00000000-0005-0000-0000-00003D000000}"/>
    <cellStyle name="Comma 12 9 2 2 2" xfId="26483" xr:uid="{00000000-0005-0000-0000-00003D000000}"/>
    <cellStyle name="Comma 12 9 2 2 2 2" xfId="56723" xr:uid="{00000000-0005-0000-0000-00003D000000}"/>
    <cellStyle name="Comma 12 9 2 2 3" xfId="41603" xr:uid="{00000000-0005-0000-0000-00003D000000}"/>
    <cellStyle name="Comma 12 9 2 3" xfId="17411" xr:uid="{00000000-0005-0000-0000-00003D000000}"/>
    <cellStyle name="Comma 12 9 2 3 2" xfId="47651" xr:uid="{00000000-0005-0000-0000-00003D000000}"/>
    <cellStyle name="Comma 12 9 2 4" xfId="32531" xr:uid="{00000000-0005-0000-0000-00003D000000}"/>
    <cellStyle name="Comma 12 9 3" xfId="3803" xr:uid="{00000000-0005-0000-0000-00003D000000}"/>
    <cellStyle name="Comma 12 9 3 2" xfId="12875" xr:uid="{00000000-0005-0000-0000-00003D000000}"/>
    <cellStyle name="Comma 12 9 3 2 2" xfId="27995" xr:uid="{00000000-0005-0000-0000-00003D000000}"/>
    <cellStyle name="Comma 12 9 3 2 2 2" xfId="58235" xr:uid="{00000000-0005-0000-0000-00003D000000}"/>
    <cellStyle name="Comma 12 9 3 2 3" xfId="43115" xr:uid="{00000000-0005-0000-0000-00003D000000}"/>
    <cellStyle name="Comma 12 9 3 3" xfId="18923" xr:uid="{00000000-0005-0000-0000-00003D000000}"/>
    <cellStyle name="Comma 12 9 3 3 2" xfId="49163" xr:uid="{00000000-0005-0000-0000-00003D000000}"/>
    <cellStyle name="Comma 12 9 3 4" xfId="34043" xr:uid="{00000000-0005-0000-0000-00003D000000}"/>
    <cellStyle name="Comma 12 9 4" xfId="5315" xr:uid="{00000000-0005-0000-0000-00003D000000}"/>
    <cellStyle name="Comma 12 9 4 2" xfId="14387" xr:uid="{00000000-0005-0000-0000-00003D000000}"/>
    <cellStyle name="Comma 12 9 4 2 2" xfId="29507" xr:uid="{00000000-0005-0000-0000-00003D000000}"/>
    <cellStyle name="Comma 12 9 4 2 2 2" xfId="59747" xr:uid="{00000000-0005-0000-0000-00003D000000}"/>
    <cellStyle name="Comma 12 9 4 2 3" xfId="44627" xr:uid="{00000000-0005-0000-0000-00003D000000}"/>
    <cellStyle name="Comma 12 9 4 3" xfId="20435" xr:uid="{00000000-0005-0000-0000-00003D000000}"/>
    <cellStyle name="Comma 12 9 4 3 2" xfId="50675" xr:uid="{00000000-0005-0000-0000-00003D000000}"/>
    <cellStyle name="Comma 12 9 4 4" xfId="35555" xr:uid="{00000000-0005-0000-0000-00003D000000}"/>
    <cellStyle name="Comma 12 9 5" xfId="6827" xr:uid="{00000000-0005-0000-0000-00003D000000}"/>
    <cellStyle name="Comma 12 9 5 2" xfId="21947" xr:uid="{00000000-0005-0000-0000-00003D000000}"/>
    <cellStyle name="Comma 12 9 5 2 2" xfId="52187" xr:uid="{00000000-0005-0000-0000-00003D000000}"/>
    <cellStyle name="Comma 12 9 5 3" xfId="37067" xr:uid="{00000000-0005-0000-0000-00003D000000}"/>
    <cellStyle name="Comma 12 9 6" xfId="8339" xr:uid="{00000000-0005-0000-0000-00003D000000}"/>
    <cellStyle name="Comma 12 9 6 2" xfId="23459" xr:uid="{00000000-0005-0000-0000-00003D000000}"/>
    <cellStyle name="Comma 12 9 6 2 2" xfId="53699" xr:uid="{00000000-0005-0000-0000-00003D000000}"/>
    <cellStyle name="Comma 12 9 6 3" xfId="38579" xr:uid="{00000000-0005-0000-0000-00003D000000}"/>
    <cellStyle name="Comma 12 9 7" xfId="9851" xr:uid="{00000000-0005-0000-0000-00003D000000}"/>
    <cellStyle name="Comma 12 9 7 2" xfId="24971" xr:uid="{00000000-0005-0000-0000-00003D000000}"/>
    <cellStyle name="Comma 12 9 7 2 2" xfId="55211" xr:uid="{00000000-0005-0000-0000-00003D000000}"/>
    <cellStyle name="Comma 12 9 7 3" xfId="40091" xr:uid="{00000000-0005-0000-0000-00003D000000}"/>
    <cellStyle name="Comma 12 9 8" xfId="15899" xr:uid="{00000000-0005-0000-0000-00003D000000}"/>
    <cellStyle name="Comma 12 9 8 2" xfId="46139" xr:uid="{00000000-0005-0000-0000-00003D000000}"/>
    <cellStyle name="Comma 12 9 9" xfId="31019" xr:uid="{00000000-0005-0000-0000-00003D000000}"/>
    <cellStyle name="Comma 13" xfId="24" xr:uid="{00000000-0005-0000-0000-00003E000000}"/>
    <cellStyle name="Comma 13 10" xfId="4560" xr:uid="{00000000-0005-0000-0000-00003E000000}"/>
    <cellStyle name="Comma 13 10 2" xfId="13632" xr:uid="{00000000-0005-0000-0000-00003E000000}"/>
    <cellStyle name="Comma 13 10 2 2" xfId="28752" xr:uid="{00000000-0005-0000-0000-00003E000000}"/>
    <cellStyle name="Comma 13 10 2 2 2" xfId="58992" xr:uid="{00000000-0005-0000-0000-00003E000000}"/>
    <cellStyle name="Comma 13 10 2 3" xfId="43872" xr:uid="{00000000-0005-0000-0000-00003E000000}"/>
    <cellStyle name="Comma 13 10 3" xfId="19680" xr:uid="{00000000-0005-0000-0000-00003E000000}"/>
    <cellStyle name="Comma 13 10 3 2" xfId="49920" xr:uid="{00000000-0005-0000-0000-00003E000000}"/>
    <cellStyle name="Comma 13 10 4" xfId="34800" xr:uid="{00000000-0005-0000-0000-00003E000000}"/>
    <cellStyle name="Comma 13 11" xfId="6072" xr:uid="{00000000-0005-0000-0000-00003E000000}"/>
    <cellStyle name="Comma 13 11 2" xfId="21192" xr:uid="{00000000-0005-0000-0000-00003E000000}"/>
    <cellStyle name="Comma 13 11 2 2" xfId="51432" xr:uid="{00000000-0005-0000-0000-00003E000000}"/>
    <cellStyle name="Comma 13 11 3" xfId="36312" xr:uid="{00000000-0005-0000-0000-00003E000000}"/>
    <cellStyle name="Comma 13 12" xfId="7584" xr:uid="{00000000-0005-0000-0000-00003E000000}"/>
    <cellStyle name="Comma 13 12 2" xfId="22704" xr:uid="{00000000-0005-0000-0000-00003E000000}"/>
    <cellStyle name="Comma 13 12 2 2" xfId="52944" xr:uid="{00000000-0005-0000-0000-00003E000000}"/>
    <cellStyle name="Comma 13 12 3" xfId="37824" xr:uid="{00000000-0005-0000-0000-00003E000000}"/>
    <cellStyle name="Comma 13 13" xfId="9096" xr:uid="{00000000-0005-0000-0000-00003E000000}"/>
    <cellStyle name="Comma 13 13 2" xfId="24216" xr:uid="{00000000-0005-0000-0000-00003E000000}"/>
    <cellStyle name="Comma 13 13 2 2" xfId="54456" xr:uid="{00000000-0005-0000-0000-00003E000000}"/>
    <cellStyle name="Comma 13 13 3" xfId="39336" xr:uid="{00000000-0005-0000-0000-00003E000000}"/>
    <cellStyle name="Comma 13 14" xfId="15144" xr:uid="{00000000-0005-0000-0000-00003E000000}"/>
    <cellStyle name="Comma 13 14 2" xfId="45384" xr:uid="{00000000-0005-0000-0000-00003E000000}"/>
    <cellStyle name="Comma 13 15" xfId="30264" xr:uid="{00000000-0005-0000-0000-00003E000000}"/>
    <cellStyle name="Comma 13 2" xfId="66" xr:uid="{00000000-0005-0000-0000-00000A000000}"/>
    <cellStyle name="Comma 13 2 10" xfId="6114" xr:uid="{00000000-0005-0000-0000-00000A000000}"/>
    <cellStyle name="Comma 13 2 10 2" xfId="21234" xr:uid="{00000000-0005-0000-0000-00000A000000}"/>
    <cellStyle name="Comma 13 2 10 2 2" xfId="51474" xr:uid="{00000000-0005-0000-0000-00000A000000}"/>
    <cellStyle name="Comma 13 2 10 3" xfId="36354" xr:uid="{00000000-0005-0000-0000-00000A000000}"/>
    <cellStyle name="Comma 13 2 11" xfId="7626" xr:uid="{00000000-0005-0000-0000-00000A000000}"/>
    <cellStyle name="Comma 13 2 11 2" xfId="22746" xr:uid="{00000000-0005-0000-0000-00000A000000}"/>
    <cellStyle name="Comma 13 2 11 2 2" xfId="52986" xr:uid="{00000000-0005-0000-0000-00000A000000}"/>
    <cellStyle name="Comma 13 2 11 3" xfId="37866" xr:uid="{00000000-0005-0000-0000-00000A000000}"/>
    <cellStyle name="Comma 13 2 12" xfId="9138" xr:uid="{00000000-0005-0000-0000-00000A000000}"/>
    <cellStyle name="Comma 13 2 12 2" xfId="24258" xr:uid="{00000000-0005-0000-0000-00000A000000}"/>
    <cellStyle name="Comma 13 2 12 2 2" xfId="54498" xr:uid="{00000000-0005-0000-0000-00000A000000}"/>
    <cellStyle name="Comma 13 2 12 3" xfId="39378" xr:uid="{00000000-0005-0000-0000-00000A000000}"/>
    <cellStyle name="Comma 13 2 13" xfId="15186" xr:uid="{00000000-0005-0000-0000-00000A000000}"/>
    <cellStyle name="Comma 13 2 13 2" xfId="45426" xr:uid="{00000000-0005-0000-0000-00000A000000}"/>
    <cellStyle name="Comma 13 2 14" xfId="30306" xr:uid="{00000000-0005-0000-0000-00000A000000}"/>
    <cellStyle name="Comma 13 2 2" xfId="150" xr:uid="{00000000-0005-0000-0000-000014000000}"/>
    <cellStyle name="Comma 13 2 2 10" xfId="9222" xr:uid="{00000000-0005-0000-0000-000014000000}"/>
    <cellStyle name="Comma 13 2 2 10 2" xfId="24342" xr:uid="{00000000-0005-0000-0000-000014000000}"/>
    <cellStyle name="Comma 13 2 2 10 2 2" xfId="54582" xr:uid="{00000000-0005-0000-0000-000014000000}"/>
    <cellStyle name="Comma 13 2 2 10 3" xfId="39462" xr:uid="{00000000-0005-0000-0000-000014000000}"/>
    <cellStyle name="Comma 13 2 2 11" xfId="15270" xr:uid="{00000000-0005-0000-0000-000014000000}"/>
    <cellStyle name="Comma 13 2 2 11 2" xfId="45510" xr:uid="{00000000-0005-0000-0000-000014000000}"/>
    <cellStyle name="Comma 13 2 2 12" xfId="30390" xr:uid="{00000000-0005-0000-0000-000014000000}"/>
    <cellStyle name="Comma 13 2 2 2" xfId="402" xr:uid="{00000000-0005-0000-0000-000014000000}"/>
    <cellStyle name="Comma 13 2 2 2 10" xfId="30642" xr:uid="{00000000-0005-0000-0000-000014000000}"/>
    <cellStyle name="Comma 13 2 2 2 2" xfId="1158" xr:uid="{00000000-0005-0000-0000-000014000000}"/>
    <cellStyle name="Comma 13 2 2 2 2 2" xfId="2670" xr:uid="{00000000-0005-0000-0000-000014000000}"/>
    <cellStyle name="Comma 13 2 2 2 2 2 2" xfId="11742" xr:uid="{00000000-0005-0000-0000-000014000000}"/>
    <cellStyle name="Comma 13 2 2 2 2 2 2 2" xfId="26862" xr:uid="{00000000-0005-0000-0000-000014000000}"/>
    <cellStyle name="Comma 13 2 2 2 2 2 2 2 2" xfId="57102" xr:uid="{00000000-0005-0000-0000-000014000000}"/>
    <cellStyle name="Comma 13 2 2 2 2 2 2 3" xfId="41982" xr:uid="{00000000-0005-0000-0000-000014000000}"/>
    <cellStyle name="Comma 13 2 2 2 2 2 3" xfId="17790" xr:uid="{00000000-0005-0000-0000-000014000000}"/>
    <cellStyle name="Comma 13 2 2 2 2 2 3 2" xfId="48030" xr:uid="{00000000-0005-0000-0000-000014000000}"/>
    <cellStyle name="Comma 13 2 2 2 2 2 4" xfId="32910" xr:uid="{00000000-0005-0000-0000-000014000000}"/>
    <cellStyle name="Comma 13 2 2 2 2 3" xfId="4182" xr:uid="{00000000-0005-0000-0000-000014000000}"/>
    <cellStyle name="Comma 13 2 2 2 2 3 2" xfId="13254" xr:uid="{00000000-0005-0000-0000-000014000000}"/>
    <cellStyle name="Comma 13 2 2 2 2 3 2 2" xfId="28374" xr:uid="{00000000-0005-0000-0000-000014000000}"/>
    <cellStyle name="Comma 13 2 2 2 2 3 2 2 2" xfId="58614" xr:uid="{00000000-0005-0000-0000-000014000000}"/>
    <cellStyle name="Comma 13 2 2 2 2 3 2 3" xfId="43494" xr:uid="{00000000-0005-0000-0000-000014000000}"/>
    <cellStyle name="Comma 13 2 2 2 2 3 3" xfId="19302" xr:uid="{00000000-0005-0000-0000-000014000000}"/>
    <cellStyle name="Comma 13 2 2 2 2 3 3 2" xfId="49542" xr:uid="{00000000-0005-0000-0000-000014000000}"/>
    <cellStyle name="Comma 13 2 2 2 2 3 4" xfId="34422" xr:uid="{00000000-0005-0000-0000-000014000000}"/>
    <cellStyle name="Comma 13 2 2 2 2 4" xfId="5694" xr:uid="{00000000-0005-0000-0000-000014000000}"/>
    <cellStyle name="Comma 13 2 2 2 2 4 2" xfId="14766" xr:uid="{00000000-0005-0000-0000-000014000000}"/>
    <cellStyle name="Comma 13 2 2 2 2 4 2 2" xfId="29886" xr:uid="{00000000-0005-0000-0000-000014000000}"/>
    <cellStyle name="Comma 13 2 2 2 2 4 2 2 2" xfId="60126" xr:uid="{00000000-0005-0000-0000-000014000000}"/>
    <cellStyle name="Comma 13 2 2 2 2 4 2 3" xfId="45006" xr:uid="{00000000-0005-0000-0000-000014000000}"/>
    <cellStyle name="Comma 13 2 2 2 2 4 3" xfId="20814" xr:uid="{00000000-0005-0000-0000-000014000000}"/>
    <cellStyle name="Comma 13 2 2 2 2 4 3 2" xfId="51054" xr:uid="{00000000-0005-0000-0000-000014000000}"/>
    <cellStyle name="Comma 13 2 2 2 2 4 4" xfId="35934" xr:uid="{00000000-0005-0000-0000-000014000000}"/>
    <cellStyle name="Comma 13 2 2 2 2 5" xfId="7206" xr:uid="{00000000-0005-0000-0000-000014000000}"/>
    <cellStyle name="Comma 13 2 2 2 2 5 2" xfId="22326" xr:uid="{00000000-0005-0000-0000-000014000000}"/>
    <cellStyle name="Comma 13 2 2 2 2 5 2 2" xfId="52566" xr:uid="{00000000-0005-0000-0000-000014000000}"/>
    <cellStyle name="Comma 13 2 2 2 2 5 3" xfId="37446" xr:uid="{00000000-0005-0000-0000-000014000000}"/>
    <cellStyle name="Comma 13 2 2 2 2 6" xfId="8718" xr:uid="{00000000-0005-0000-0000-000014000000}"/>
    <cellStyle name="Comma 13 2 2 2 2 6 2" xfId="23838" xr:uid="{00000000-0005-0000-0000-000014000000}"/>
    <cellStyle name="Comma 13 2 2 2 2 6 2 2" xfId="54078" xr:uid="{00000000-0005-0000-0000-000014000000}"/>
    <cellStyle name="Comma 13 2 2 2 2 6 3" xfId="38958" xr:uid="{00000000-0005-0000-0000-000014000000}"/>
    <cellStyle name="Comma 13 2 2 2 2 7" xfId="10230" xr:uid="{00000000-0005-0000-0000-000014000000}"/>
    <cellStyle name="Comma 13 2 2 2 2 7 2" xfId="25350" xr:uid="{00000000-0005-0000-0000-000014000000}"/>
    <cellStyle name="Comma 13 2 2 2 2 7 2 2" xfId="55590" xr:uid="{00000000-0005-0000-0000-000014000000}"/>
    <cellStyle name="Comma 13 2 2 2 2 7 3" xfId="40470" xr:uid="{00000000-0005-0000-0000-000014000000}"/>
    <cellStyle name="Comma 13 2 2 2 2 8" xfId="16278" xr:uid="{00000000-0005-0000-0000-000014000000}"/>
    <cellStyle name="Comma 13 2 2 2 2 8 2" xfId="46518" xr:uid="{00000000-0005-0000-0000-000014000000}"/>
    <cellStyle name="Comma 13 2 2 2 2 9" xfId="31398" xr:uid="{00000000-0005-0000-0000-000014000000}"/>
    <cellStyle name="Comma 13 2 2 2 3" xfId="1914" xr:uid="{00000000-0005-0000-0000-000014000000}"/>
    <cellStyle name="Comma 13 2 2 2 3 2" xfId="10986" xr:uid="{00000000-0005-0000-0000-000014000000}"/>
    <cellStyle name="Comma 13 2 2 2 3 2 2" xfId="26106" xr:uid="{00000000-0005-0000-0000-000014000000}"/>
    <cellStyle name="Comma 13 2 2 2 3 2 2 2" xfId="56346" xr:uid="{00000000-0005-0000-0000-000014000000}"/>
    <cellStyle name="Comma 13 2 2 2 3 2 3" xfId="41226" xr:uid="{00000000-0005-0000-0000-000014000000}"/>
    <cellStyle name="Comma 13 2 2 2 3 3" xfId="17034" xr:uid="{00000000-0005-0000-0000-000014000000}"/>
    <cellStyle name="Comma 13 2 2 2 3 3 2" xfId="47274" xr:uid="{00000000-0005-0000-0000-000014000000}"/>
    <cellStyle name="Comma 13 2 2 2 3 4" xfId="32154" xr:uid="{00000000-0005-0000-0000-000014000000}"/>
    <cellStyle name="Comma 13 2 2 2 4" xfId="3426" xr:uid="{00000000-0005-0000-0000-000014000000}"/>
    <cellStyle name="Comma 13 2 2 2 4 2" xfId="12498" xr:uid="{00000000-0005-0000-0000-000014000000}"/>
    <cellStyle name="Comma 13 2 2 2 4 2 2" xfId="27618" xr:uid="{00000000-0005-0000-0000-000014000000}"/>
    <cellStyle name="Comma 13 2 2 2 4 2 2 2" xfId="57858" xr:uid="{00000000-0005-0000-0000-000014000000}"/>
    <cellStyle name="Comma 13 2 2 2 4 2 3" xfId="42738" xr:uid="{00000000-0005-0000-0000-000014000000}"/>
    <cellStyle name="Comma 13 2 2 2 4 3" xfId="18546" xr:uid="{00000000-0005-0000-0000-000014000000}"/>
    <cellStyle name="Comma 13 2 2 2 4 3 2" xfId="48786" xr:uid="{00000000-0005-0000-0000-000014000000}"/>
    <cellStyle name="Comma 13 2 2 2 4 4" xfId="33666" xr:uid="{00000000-0005-0000-0000-000014000000}"/>
    <cellStyle name="Comma 13 2 2 2 5" xfId="4938" xr:uid="{00000000-0005-0000-0000-000014000000}"/>
    <cellStyle name="Comma 13 2 2 2 5 2" xfId="14010" xr:uid="{00000000-0005-0000-0000-000014000000}"/>
    <cellStyle name="Comma 13 2 2 2 5 2 2" xfId="29130" xr:uid="{00000000-0005-0000-0000-000014000000}"/>
    <cellStyle name="Comma 13 2 2 2 5 2 2 2" xfId="59370" xr:uid="{00000000-0005-0000-0000-000014000000}"/>
    <cellStyle name="Comma 13 2 2 2 5 2 3" xfId="44250" xr:uid="{00000000-0005-0000-0000-000014000000}"/>
    <cellStyle name="Comma 13 2 2 2 5 3" xfId="20058" xr:uid="{00000000-0005-0000-0000-000014000000}"/>
    <cellStyle name="Comma 13 2 2 2 5 3 2" xfId="50298" xr:uid="{00000000-0005-0000-0000-000014000000}"/>
    <cellStyle name="Comma 13 2 2 2 5 4" xfId="35178" xr:uid="{00000000-0005-0000-0000-000014000000}"/>
    <cellStyle name="Comma 13 2 2 2 6" xfId="6450" xr:uid="{00000000-0005-0000-0000-000014000000}"/>
    <cellStyle name="Comma 13 2 2 2 6 2" xfId="21570" xr:uid="{00000000-0005-0000-0000-000014000000}"/>
    <cellStyle name="Comma 13 2 2 2 6 2 2" xfId="51810" xr:uid="{00000000-0005-0000-0000-000014000000}"/>
    <cellStyle name="Comma 13 2 2 2 6 3" xfId="36690" xr:uid="{00000000-0005-0000-0000-000014000000}"/>
    <cellStyle name="Comma 13 2 2 2 7" xfId="7962" xr:uid="{00000000-0005-0000-0000-000014000000}"/>
    <cellStyle name="Comma 13 2 2 2 7 2" xfId="23082" xr:uid="{00000000-0005-0000-0000-000014000000}"/>
    <cellStyle name="Comma 13 2 2 2 7 2 2" xfId="53322" xr:uid="{00000000-0005-0000-0000-000014000000}"/>
    <cellStyle name="Comma 13 2 2 2 7 3" xfId="38202" xr:uid="{00000000-0005-0000-0000-000014000000}"/>
    <cellStyle name="Comma 13 2 2 2 8" xfId="9474" xr:uid="{00000000-0005-0000-0000-000014000000}"/>
    <cellStyle name="Comma 13 2 2 2 8 2" xfId="24594" xr:uid="{00000000-0005-0000-0000-000014000000}"/>
    <cellStyle name="Comma 13 2 2 2 8 2 2" xfId="54834" xr:uid="{00000000-0005-0000-0000-000014000000}"/>
    <cellStyle name="Comma 13 2 2 2 8 3" xfId="39714" xr:uid="{00000000-0005-0000-0000-000014000000}"/>
    <cellStyle name="Comma 13 2 2 2 9" xfId="15522" xr:uid="{00000000-0005-0000-0000-000014000000}"/>
    <cellStyle name="Comma 13 2 2 2 9 2" xfId="45762" xr:uid="{00000000-0005-0000-0000-000014000000}"/>
    <cellStyle name="Comma 13 2 2 3" xfId="654" xr:uid="{00000000-0005-0000-0000-000039000000}"/>
    <cellStyle name="Comma 13 2 2 3 10" xfId="30894" xr:uid="{00000000-0005-0000-0000-000039000000}"/>
    <cellStyle name="Comma 13 2 2 3 2" xfId="1410" xr:uid="{00000000-0005-0000-0000-000039000000}"/>
    <cellStyle name="Comma 13 2 2 3 2 2" xfId="2922" xr:uid="{00000000-0005-0000-0000-000039000000}"/>
    <cellStyle name="Comma 13 2 2 3 2 2 2" xfId="11994" xr:uid="{00000000-0005-0000-0000-000039000000}"/>
    <cellStyle name="Comma 13 2 2 3 2 2 2 2" xfId="27114" xr:uid="{00000000-0005-0000-0000-000039000000}"/>
    <cellStyle name="Comma 13 2 2 3 2 2 2 2 2" xfId="57354" xr:uid="{00000000-0005-0000-0000-000039000000}"/>
    <cellStyle name="Comma 13 2 2 3 2 2 2 3" xfId="42234" xr:uid="{00000000-0005-0000-0000-000039000000}"/>
    <cellStyle name="Comma 13 2 2 3 2 2 3" xfId="18042" xr:uid="{00000000-0005-0000-0000-000039000000}"/>
    <cellStyle name="Comma 13 2 2 3 2 2 3 2" xfId="48282" xr:uid="{00000000-0005-0000-0000-000039000000}"/>
    <cellStyle name="Comma 13 2 2 3 2 2 4" xfId="33162" xr:uid="{00000000-0005-0000-0000-000039000000}"/>
    <cellStyle name="Comma 13 2 2 3 2 3" xfId="4434" xr:uid="{00000000-0005-0000-0000-000039000000}"/>
    <cellStyle name="Comma 13 2 2 3 2 3 2" xfId="13506" xr:uid="{00000000-0005-0000-0000-000039000000}"/>
    <cellStyle name="Comma 13 2 2 3 2 3 2 2" xfId="28626" xr:uid="{00000000-0005-0000-0000-000039000000}"/>
    <cellStyle name="Comma 13 2 2 3 2 3 2 2 2" xfId="58866" xr:uid="{00000000-0005-0000-0000-000039000000}"/>
    <cellStyle name="Comma 13 2 2 3 2 3 2 3" xfId="43746" xr:uid="{00000000-0005-0000-0000-000039000000}"/>
    <cellStyle name="Comma 13 2 2 3 2 3 3" xfId="19554" xr:uid="{00000000-0005-0000-0000-000039000000}"/>
    <cellStyle name="Comma 13 2 2 3 2 3 3 2" xfId="49794" xr:uid="{00000000-0005-0000-0000-000039000000}"/>
    <cellStyle name="Comma 13 2 2 3 2 3 4" xfId="34674" xr:uid="{00000000-0005-0000-0000-000039000000}"/>
    <cellStyle name="Comma 13 2 2 3 2 4" xfId="5946" xr:uid="{00000000-0005-0000-0000-000039000000}"/>
    <cellStyle name="Comma 13 2 2 3 2 4 2" xfId="15018" xr:uid="{00000000-0005-0000-0000-000039000000}"/>
    <cellStyle name="Comma 13 2 2 3 2 4 2 2" xfId="30138" xr:uid="{00000000-0005-0000-0000-000039000000}"/>
    <cellStyle name="Comma 13 2 2 3 2 4 2 2 2" xfId="60378" xr:uid="{00000000-0005-0000-0000-000039000000}"/>
    <cellStyle name="Comma 13 2 2 3 2 4 2 3" xfId="45258" xr:uid="{00000000-0005-0000-0000-000039000000}"/>
    <cellStyle name="Comma 13 2 2 3 2 4 3" xfId="21066" xr:uid="{00000000-0005-0000-0000-000039000000}"/>
    <cellStyle name="Comma 13 2 2 3 2 4 3 2" xfId="51306" xr:uid="{00000000-0005-0000-0000-000039000000}"/>
    <cellStyle name="Comma 13 2 2 3 2 4 4" xfId="36186" xr:uid="{00000000-0005-0000-0000-000039000000}"/>
    <cellStyle name="Comma 13 2 2 3 2 5" xfId="7458" xr:uid="{00000000-0005-0000-0000-000039000000}"/>
    <cellStyle name="Comma 13 2 2 3 2 5 2" xfId="22578" xr:uid="{00000000-0005-0000-0000-000039000000}"/>
    <cellStyle name="Comma 13 2 2 3 2 5 2 2" xfId="52818" xr:uid="{00000000-0005-0000-0000-000039000000}"/>
    <cellStyle name="Comma 13 2 2 3 2 5 3" xfId="37698" xr:uid="{00000000-0005-0000-0000-000039000000}"/>
    <cellStyle name="Comma 13 2 2 3 2 6" xfId="8970" xr:uid="{00000000-0005-0000-0000-000039000000}"/>
    <cellStyle name="Comma 13 2 2 3 2 6 2" xfId="24090" xr:uid="{00000000-0005-0000-0000-000039000000}"/>
    <cellStyle name="Comma 13 2 2 3 2 6 2 2" xfId="54330" xr:uid="{00000000-0005-0000-0000-000039000000}"/>
    <cellStyle name="Comma 13 2 2 3 2 6 3" xfId="39210" xr:uid="{00000000-0005-0000-0000-000039000000}"/>
    <cellStyle name="Comma 13 2 2 3 2 7" xfId="10482" xr:uid="{00000000-0005-0000-0000-000039000000}"/>
    <cellStyle name="Comma 13 2 2 3 2 7 2" xfId="25602" xr:uid="{00000000-0005-0000-0000-000039000000}"/>
    <cellStyle name="Comma 13 2 2 3 2 7 2 2" xfId="55842" xr:uid="{00000000-0005-0000-0000-000039000000}"/>
    <cellStyle name="Comma 13 2 2 3 2 7 3" xfId="40722" xr:uid="{00000000-0005-0000-0000-000039000000}"/>
    <cellStyle name="Comma 13 2 2 3 2 8" xfId="16530" xr:uid="{00000000-0005-0000-0000-000039000000}"/>
    <cellStyle name="Comma 13 2 2 3 2 8 2" xfId="46770" xr:uid="{00000000-0005-0000-0000-000039000000}"/>
    <cellStyle name="Comma 13 2 2 3 2 9" xfId="31650" xr:uid="{00000000-0005-0000-0000-000039000000}"/>
    <cellStyle name="Comma 13 2 2 3 3" xfId="2166" xr:uid="{00000000-0005-0000-0000-000039000000}"/>
    <cellStyle name="Comma 13 2 2 3 3 2" xfId="11238" xr:uid="{00000000-0005-0000-0000-000039000000}"/>
    <cellStyle name="Comma 13 2 2 3 3 2 2" xfId="26358" xr:uid="{00000000-0005-0000-0000-000039000000}"/>
    <cellStyle name="Comma 13 2 2 3 3 2 2 2" xfId="56598" xr:uid="{00000000-0005-0000-0000-000039000000}"/>
    <cellStyle name="Comma 13 2 2 3 3 2 3" xfId="41478" xr:uid="{00000000-0005-0000-0000-000039000000}"/>
    <cellStyle name="Comma 13 2 2 3 3 3" xfId="17286" xr:uid="{00000000-0005-0000-0000-000039000000}"/>
    <cellStyle name="Comma 13 2 2 3 3 3 2" xfId="47526" xr:uid="{00000000-0005-0000-0000-000039000000}"/>
    <cellStyle name="Comma 13 2 2 3 3 4" xfId="32406" xr:uid="{00000000-0005-0000-0000-000039000000}"/>
    <cellStyle name="Comma 13 2 2 3 4" xfId="3678" xr:uid="{00000000-0005-0000-0000-000039000000}"/>
    <cellStyle name="Comma 13 2 2 3 4 2" xfId="12750" xr:uid="{00000000-0005-0000-0000-000039000000}"/>
    <cellStyle name="Comma 13 2 2 3 4 2 2" xfId="27870" xr:uid="{00000000-0005-0000-0000-000039000000}"/>
    <cellStyle name="Comma 13 2 2 3 4 2 2 2" xfId="58110" xr:uid="{00000000-0005-0000-0000-000039000000}"/>
    <cellStyle name="Comma 13 2 2 3 4 2 3" xfId="42990" xr:uid="{00000000-0005-0000-0000-000039000000}"/>
    <cellStyle name="Comma 13 2 2 3 4 3" xfId="18798" xr:uid="{00000000-0005-0000-0000-000039000000}"/>
    <cellStyle name="Comma 13 2 2 3 4 3 2" xfId="49038" xr:uid="{00000000-0005-0000-0000-000039000000}"/>
    <cellStyle name="Comma 13 2 2 3 4 4" xfId="33918" xr:uid="{00000000-0005-0000-0000-000039000000}"/>
    <cellStyle name="Comma 13 2 2 3 5" xfId="5190" xr:uid="{00000000-0005-0000-0000-000039000000}"/>
    <cellStyle name="Comma 13 2 2 3 5 2" xfId="14262" xr:uid="{00000000-0005-0000-0000-000039000000}"/>
    <cellStyle name="Comma 13 2 2 3 5 2 2" xfId="29382" xr:uid="{00000000-0005-0000-0000-000039000000}"/>
    <cellStyle name="Comma 13 2 2 3 5 2 2 2" xfId="59622" xr:uid="{00000000-0005-0000-0000-000039000000}"/>
    <cellStyle name="Comma 13 2 2 3 5 2 3" xfId="44502" xr:uid="{00000000-0005-0000-0000-000039000000}"/>
    <cellStyle name="Comma 13 2 2 3 5 3" xfId="20310" xr:uid="{00000000-0005-0000-0000-000039000000}"/>
    <cellStyle name="Comma 13 2 2 3 5 3 2" xfId="50550" xr:uid="{00000000-0005-0000-0000-000039000000}"/>
    <cellStyle name="Comma 13 2 2 3 5 4" xfId="35430" xr:uid="{00000000-0005-0000-0000-000039000000}"/>
    <cellStyle name="Comma 13 2 2 3 6" xfId="6702" xr:uid="{00000000-0005-0000-0000-000039000000}"/>
    <cellStyle name="Comma 13 2 2 3 6 2" xfId="21822" xr:uid="{00000000-0005-0000-0000-000039000000}"/>
    <cellStyle name="Comma 13 2 2 3 6 2 2" xfId="52062" xr:uid="{00000000-0005-0000-0000-000039000000}"/>
    <cellStyle name="Comma 13 2 2 3 6 3" xfId="36942" xr:uid="{00000000-0005-0000-0000-000039000000}"/>
    <cellStyle name="Comma 13 2 2 3 7" xfId="8214" xr:uid="{00000000-0005-0000-0000-000039000000}"/>
    <cellStyle name="Comma 13 2 2 3 7 2" xfId="23334" xr:uid="{00000000-0005-0000-0000-000039000000}"/>
    <cellStyle name="Comma 13 2 2 3 7 2 2" xfId="53574" xr:uid="{00000000-0005-0000-0000-000039000000}"/>
    <cellStyle name="Comma 13 2 2 3 7 3" xfId="38454" xr:uid="{00000000-0005-0000-0000-000039000000}"/>
    <cellStyle name="Comma 13 2 2 3 8" xfId="9726" xr:uid="{00000000-0005-0000-0000-000039000000}"/>
    <cellStyle name="Comma 13 2 2 3 8 2" xfId="24846" xr:uid="{00000000-0005-0000-0000-000039000000}"/>
    <cellStyle name="Comma 13 2 2 3 8 2 2" xfId="55086" xr:uid="{00000000-0005-0000-0000-000039000000}"/>
    <cellStyle name="Comma 13 2 2 3 8 3" xfId="39966" xr:uid="{00000000-0005-0000-0000-000039000000}"/>
    <cellStyle name="Comma 13 2 2 3 9" xfId="15774" xr:uid="{00000000-0005-0000-0000-000039000000}"/>
    <cellStyle name="Comma 13 2 2 3 9 2" xfId="46014" xr:uid="{00000000-0005-0000-0000-000039000000}"/>
    <cellStyle name="Comma 13 2 2 4" xfId="906" xr:uid="{00000000-0005-0000-0000-000014000000}"/>
    <cellStyle name="Comma 13 2 2 4 2" xfId="2418" xr:uid="{00000000-0005-0000-0000-000014000000}"/>
    <cellStyle name="Comma 13 2 2 4 2 2" xfId="11490" xr:uid="{00000000-0005-0000-0000-000014000000}"/>
    <cellStyle name="Comma 13 2 2 4 2 2 2" xfId="26610" xr:uid="{00000000-0005-0000-0000-000014000000}"/>
    <cellStyle name="Comma 13 2 2 4 2 2 2 2" xfId="56850" xr:uid="{00000000-0005-0000-0000-000014000000}"/>
    <cellStyle name="Comma 13 2 2 4 2 2 3" xfId="41730" xr:uid="{00000000-0005-0000-0000-000014000000}"/>
    <cellStyle name="Comma 13 2 2 4 2 3" xfId="17538" xr:uid="{00000000-0005-0000-0000-000014000000}"/>
    <cellStyle name="Comma 13 2 2 4 2 3 2" xfId="47778" xr:uid="{00000000-0005-0000-0000-000014000000}"/>
    <cellStyle name="Comma 13 2 2 4 2 4" xfId="32658" xr:uid="{00000000-0005-0000-0000-000014000000}"/>
    <cellStyle name="Comma 13 2 2 4 3" xfId="3930" xr:uid="{00000000-0005-0000-0000-000014000000}"/>
    <cellStyle name="Comma 13 2 2 4 3 2" xfId="13002" xr:uid="{00000000-0005-0000-0000-000014000000}"/>
    <cellStyle name="Comma 13 2 2 4 3 2 2" xfId="28122" xr:uid="{00000000-0005-0000-0000-000014000000}"/>
    <cellStyle name="Comma 13 2 2 4 3 2 2 2" xfId="58362" xr:uid="{00000000-0005-0000-0000-000014000000}"/>
    <cellStyle name="Comma 13 2 2 4 3 2 3" xfId="43242" xr:uid="{00000000-0005-0000-0000-000014000000}"/>
    <cellStyle name="Comma 13 2 2 4 3 3" xfId="19050" xr:uid="{00000000-0005-0000-0000-000014000000}"/>
    <cellStyle name="Comma 13 2 2 4 3 3 2" xfId="49290" xr:uid="{00000000-0005-0000-0000-000014000000}"/>
    <cellStyle name="Comma 13 2 2 4 3 4" xfId="34170" xr:uid="{00000000-0005-0000-0000-000014000000}"/>
    <cellStyle name="Comma 13 2 2 4 4" xfId="5442" xr:uid="{00000000-0005-0000-0000-000014000000}"/>
    <cellStyle name="Comma 13 2 2 4 4 2" xfId="14514" xr:uid="{00000000-0005-0000-0000-000014000000}"/>
    <cellStyle name="Comma 13 2 2 4 4 2 2" xfId="29634" xr:uid="{00000000-0005-0000-0000-000014000000}"/>
    <cellStyle name="Comma 13 2 2 4 4 2 2 2" xfId="59874" xr:uid="{00000000-0005-0000-0000-000014000000}"/>
    <cellStyle name="Comma 13 2 2 4 4 2 3" xfId="44754" xr:uid="{00000000-0005-0000-0000-000014000000}"/>
    <cellStyle name="Comma 13 2 2 4 4 3" xfId="20562" xr:uid="{00000000-0005-0000-0000-000014000000}"/>
    <cellStyle name="Comma 13 2 2 4 4 3 2" xfId="50802" xr:uid="{00000000-0005-0000-0000-000014000000}"/>
    <cellStyle name="Comma 13 2 2 4 4 4" xfId="35682" xr:uid="{00000000-0005-0000-0000-000014000000}"/>
    <cellStyle name="Comma 13 2 2 4 5" xfId="6954" xr:uid="{00000000-0005-0000-0000-000014000000}"/>
    <cellStyle name="Comma 13 2 2 4 5 2" xfId="22074" xr:uid="{00000000-0005-0000-0000-000014000000}"/>
    <cellStyle name="Comma 13 2 2 4 5 2 2" xfId="52314" xr:uid="{00000000-0005-0000-0000-000014000000}"/>
    <cellStyle name="Comma 13 2 2 4 5 3" xfId="37194" xr:uid="{00000000-0005-0000-0000-000014000000}"/>
    <cellStyle name="Comma 13 2 2 4 6" xfId="8466" xr:uid="{00000000-0005-0000-0000-000014000000}"/>
    <cellStyle name="Comma 13 2 2 4 6 2" xfId="23586" xr:uid="{00000000-0005-0000-0000-000014000000}"/>
    <cellStyle name="Comma 13 2 2 4 6 2 2" xfId="53826" xr:uid="{00000000-0005-0000-0000-000014000000}"/>
    <cellStyle name="Comma 13 2 2 4 6 3" xfId="38706" xr:uid="{00000000-0005-0000-0000-000014000000}"/>
    <cellStyle name="Comma 13 2 2 4 7" xfId="9978" xr:uid="{00000000-0005-0000-0000-000014000000}"/>
    <cellStyle name="Comma 13 2 2 4 7 2" xfId="25098" xr:uid="{00000000-0005-0000-0000-000014000000}"/>
    <cellStyle name="Comma 13 2 2 4 7 2 2" xfId="55338" xr:uid="{00000000-0005-0000-0000-000014000000}"/>
    <cellStyle name="Comma 13 2 2 4 7 3" xfId="40218" xr:uid="{00000000-0005-0000-0000-000014000000}"/>
    <cellStyle name="Comma 13 2 2 4 8" xfId="16026" xr:uid="{00000000-0005-0000-0000-000014000000}"/>
    <cellStyle name="Comma 13 2 2 4 8 2" xfId="46266" xr:uid="{00000000-0005-0000-0000-000014000000}"/>
    <cellStyle name="Comma 13 2 2 4 9" xfId="31146" xr:uid="{00000000-0005-0000-0000-000014000000}"/>
    <cellStyle name="Comma 13 2 2 5" xfId="1662" xr:uid="{00000000-0005-0000-0000-000014000000}"/>
    <cellStyle name="Comma 13 2 2 5 2" xfId="10734" xr:uid="{00000000-0005-0000-0000-000014000000}"/>
    <cellStyle name="Comma 13 2 2 5 2 2" xfId="25854" xr:uid="{00000000-0005-0000-0000-000014000000}"/>
    <cellStyle name="Comma 13 2 2 5 2 2 2" xfId="56094" xr:uid="{00000000-0005-0000-0000-000014000000}"/>
    <cellStyle name="Comma 13 2 2 5 2 3" xfId="40974" xr:uid="{00000000-0005-0000-0000-000014000000}"/>
    <cellStyle name="Comma 13 2 2 5 3" xfId="16782" xr:uid="{00000000-0005-0000-0000-000014000000}"/>
    <cellStyle name="Comma 13 2 2 5 3 2" xfId="47022" xr:uid="{00000000-0005-0000-0000-000014000000}"/>
    <cellStyle name="Comma 13 2 2 5 4" xfId="31902" xr:uid="{00000000-0005-0000-0000-000014000000}"/>
    <cellStyle name="Comma 13 2 2 6" xfId="3174" xr:uid="{00000000-0005-0000-0000-000014000000}"/>
    <cellStyle name="Comma 13 2 2 6 2" xfId="12246" xr:uid="{00000000-0005-0000-0000-000014000000}"/>
    <cellStyle name="Comma 13 2 2 6 2 2" xfId="27366" xr:uid="{00000000-0005-0000-0000-000014000000}"/>
    <cellStyle name="Comma 13 2 2 6 2 2 2" xfId="57606" xr:uid="{00000000-0005-0000-0000-000014000000}"/>
    <cellStyle name="Comma 13 2 2 6 2 3" xfId="42486" xr:uid="{00000000-0005-0000-0000-000014000000}"/>
    <cellStyle name="Comma 13 2 2 6 3" xfId="18294" xr:uid="{00000000-0005-0000-0000-000014000000}"/>
    <cellStyle name="Comma 13 2 2 6 3 2" xfId="48534" xr:uid="{00000000-0005-0000-0000-000014000000}"/>
    <cellStyle name="Comma 13 2 2 6 4" xfId="33414" xr:uid="{00000000-0005-0000-0000-000014000000}"/>
    <cellStyle name="Comma 13 2 2 7" xfId="4686" xr:uid="{00000000-0005-0000-0000-000014000000}"/>
    <cellStyle name="Comma 13 2 2 7 2" xfId="13758" xr:uid="{00000000-0005-0000-0000-000014000000}"/>
    <cellStyle name="Comma 13 2 2 7 2 2" xfId="28878" xr:uid="{00000000-0005-0000-0000-000014000000}"/>
    <cellStyle name="Comma 13 2 2 7 2 2 2" xfId="59118" xr:uid="{00000000-0005-0000-0000-000014000000}"/>
    <cellStyle name="Comma 13 2 2 7 2 3" xfId="43998" xr:uid="{00000000-0005-0000-0000-000014000000}"/>
    <cellStyle name="Comma 13 2 2 7 3" xfId="19806" xr:uid="{00000000-0005-0000-0000-000014000000}"/>
    <cellStyle name="Comma 13 2 2 7 3 2" xfId="50046" xr:uid="{00000000-0005-0000-0000-000014000000}"/>
    <cellStyle name="Comma 13 2 2 7 4" xfId="34926" xr:uid="{00000000-0005-0000-0000-000014000000}"/>
    <cellStyle name="Comma 13 2 2 8" xfId="6198" xr:uid="{00000000-0005-0000-0000-000014000000}"/>
    <cellStyle name="Comma 13 2 2 8 2" xfId="21318" xr:uid="{00000000-0005-0000-0000-000014000000}"/>
    <cellStyle name="Comma 13 2 2 8 2 2" xfId="51558" xr:uid="{00000000-0005-0000-0000-000014000000}"/>
    <cellStyle name="Comma 13 2 2 8 3" xfId="36438" xr:uid="{00000000-0005-0000-0000-000014000000}"/>
    <cellStyle name="Comma 13 2 2 9" xfId="7710" xr:uid="{00000000-0005-0000-0000-000014000000}"/>
    <cellStyle name="Comma 13 2 2 9 2" xfId="22830" xr:uid="{00000000-0005-0000-0000-000014000000}"/>
    <cellStyle name="Comma 13 2 2 9 2 2" xfId="53070" xr:uid="{00000000-0005-0000-0000-000014000000}"/>
    <cellStyle name="Comma 13 2 2 9 3" xfId="37950" xr:uid="{00000000-0005-0000-0000-000014000000}"/>
    <cellStyle name="Comma 13 2 3" xfId="234" xr:uid="{00000000-0005-0000-0000-000014000000}"/>
    <cellStyle name="Comma 13 2 3 10" xfId="9306" xr:uid="{00000000-0005-0000-0000-000014000000}"/>
    <cellStyle name="Comma 13 2 3 10 2" xfId="24426" xr:uid="{00000000-0005-0000-0000-000014000000}"/>
    <cellStyle name="Comma 13 2 3 10 2 2" xfId="54666" xr:uid="{00000000-0005-0000-0000-000014000000}"/>
    <cellStyle name="Comma 13 2 3 10 3" xfId="39546" xr:uid="{00000000-0005-0000-0000-000014000000}"/>
    <cellStyle name="Comma 13 2 3 11" xfId="15354" xr:uid="{00000000-0005-0000-0000-000014000000}"/>
    <cellStyle name="Comma 13 2 3 11 2" xfId="45594" xr:uid="{00000000-0005-0000-0000-000014000000}"/>
    <cellStyle name="Comma 13 2 3 12" xfId="30474" xr:uid="{00000000-0005-0000-0000-000014000000}"/>
    <cellStyle name="Comma 13 2 3 2" xfId="486" xr:uid="{00000000-0005-0000-0000-000014000000}"/>
    <cellStyle name="Comma 13 2 3 2 10" xfId="30726" xr:uid="{00000000-0005-0000-0000-000014000000}"/>
    <cellStyle name="Comma 13 2 3 2 2" xfId="1242" xr:uid="{00000000-0005-0000-0000-000014000000}"/>
    <cellStyle name="Comma 13 2 3 2 2 2" xfId="2754" xr:uid="{00000000-0005-0000-0000-000014000000}"/>
    <cellStyle name="Comma 13 2 3 2 2 2 2" xfId="11826" xr:uid="{00000000-0005-0000-0000-000014000000}"/>
    <cellStyle name="Comma 13 2 3 2 2 2 2 2" xfId="26946" xr:uid="{00000000-0005-0000-0000-000014000000}"/>
    <cellStyle name="Comma 13 2 3 2 2 2 2 2 2" xfId="57186" xr:uid="{00000000-0005-0000-0000-000014000000}"/>
    <cellStyle name="Comma 13 2 3 2 2 2 2 3" xfId="42066" xr:uid="{00000000-0005-0000-0000-000014000000}"/>
    <cellStyle name="Comma 13 2 3 2 2 2 3" xfId="17874" xr:uid="{00000000-0005-0000-0000-000014000000}"/>
    <cellStyle name="Comma 13 2 3 2 2 2 3 2" xfId="48114" xr:uid="{00000000-0005-0000-0000-000014000000}"/>
    <cellStyle name="Comma 13 2 3 2 2 2 4" xfId="32994" xr:uid="{00000000-0005-0000-0000-000014000000}"/>
    <cellStyle name="Comma 13 2 3 2 2 3" xfId="4266" xr:uid="{00000000-0005-0000-0000-000014000000}"/>
    <cellStyle name="Comma 13 2 3 2 2 3 2" xfId="13338" xr:uid="{00000000-0005-0000-0000-000014000000}"/>
    <cellStyle name="Comma 13 2 3 2 2 3 2 2" xfId="28458" xr:uid="{00000000-0005-0000-0000-000014000000}"/>
    <cellStyle name="Comma 13 2 3 2 2 3 2 2 2" xfId="58698" xr:uid="{00000000-0005-0000-0000-000014000000}"/>
    <cellStyle name="Comma 13 2 3 2 2 3 2 3" xfId="43578" xr:uid="{00000000-0005-0000-0000-000014000000}"/>
    <cellStyle name="Comma 13 2 3 2 2 3 3" xfId="19386" xr:uid="{00000000-0005-0000-0000-000014000000}"/>
    <cellStyle name="Comma 13 2 3 2 2 3 3 2" xfId="49626" xr:uid="{00000000-0005-0000-0000-000014000000}"/>
    <cellStyle name="Comma 13 2 3 2 2 3 4" xfId="34506" xr:uid="{00000000-0005-0000-0000-000014000000}"/>
    <cellStyle name="Comma 13 2 3 2 2 4" xfId="5778" xr:uid="{00000000-0005-0000-0000-000014000000}"/>
    <cellStyle name="Comma 13 2 3 2 2 4 2" xfId="14850" xr:uid="{00000000-0005-0000-0000-000014000000}"/>
    <cellStyle name="Comma 13 2 3 2 2 4 2 2" xfId="29970" xr:uid="{00000000-0005-0000-0000-000014000000}"/>
    <cellStyle name="Comma 13 2 3 2 2 4 2 2 2" xfId="60210" xr:uid="{00000000-0005-0000-0000-000014000000}"/>
    <cellStyle name="Comma 13 2 3 2 2 4 2 3" xfId="45090" xr:uid="{00000000-0005-0000-0000-000014000000}"/>
    <cellStyle name="Comma 13 2 3 2 2 4 3" xfId="20898" xr:uid="{00000000-0005-0000-0000-000014000000}"/>
    <cellStyle name="Comma 13 2 3 2 2 4 3 2" xfId="51138" xr:uid="{00000000-0005-0000-0000-000014000000}"/>
    <cellStyle name="Comma 13 2 3 2 2 4 4" xfId="36018" xr:uid="{00000000-0005-0000-0000-000014000000}"/>
    <cellStyle name="Comma 13 2 3 2 2 5" xfId="7290" xr:uid="{00000000-0005-0000-0000-000014000000}"/>
    <cellStyle name="Comma 13 2 3 2 2 5 2" xfId="22410" xr:uid="{00000000-0005-0000-0000-000014000000}"/>
    <cellStyle name="Comma 13 2 3 2 2 5 2 2" xfId="52650" xr:uid="{00000000-0005-0000-0000-000014000000}"/>
    <cellStyle name="Comma 13 2 3 2 2 5 3" xfId="37530" xr:uid="{00000000-0005-0000-0000-000014000000}"/>
    <cellStyle name="Comma 13 2 3 2 2 6" xfId="8802" xr:uid="{00000000-0005-0000-0000-000014000000}"/>
    <cellStyle name="Comma 13 2 3 2 2 6 2" xfId="23922" xr:uid="{00000000-0005-0000-0000-000014000000}"/>
    <cellStyle name="Comma 13 2 3 2 2 6 2 2" xfId="54162" xr:uid="{00000000-0005-0000-0000-000014000000}"/>
    <cellStyle name="Comma 13 2 3 2 2 6 3" xfId="39042" xr:uid="{00000000-0005-0000-0000-000014000000}"/>
    <cellStyle name="Comma 13 2 3 2 2 7" xfId="10314" xr:uid="{00000000-0005-0000-0000-000014000000}"/>
    <cellStyle name="Comma 13 2 3 2 2 7 2" xfId="25434" xr:uid="{00000000-0005-0000-0000-000014000000}"/>
    <cellStyle name="Comma 13 2 3 2 2 7 2 2" xfId="55674" xr:uid="{00000000-0005-0000-0000-000014000000}"/>
    <cellStyle name="Comma 13 2 3 2 2 7 3" xfId="40554" xr:uid="{00000000-0005-0000-0000-000014000000}"/>
    <cellStyle name="Comma 13 2 3 2 2 8" xfId="16362" xr:uid="{00000000-0005-0000-0000-000014000000}"/>
    <cellStyle name="Comma 13 2 3 2 2 8 2" xfId="46602" xr:uid="{00000000-0005-0000-0000-000014000000}"/>
    <cellStyle name="Comma 13 2 3 2 2 9" xfId="31482" xr:uid="{00000000-0005-0000-0000-000014000000}"/>
    <cellStyle name="Comma 13 2 3 2 3" xfId="1998" xr:uid="{00000000-0005-0000-0000-000014000000}"/>
    <cellStyle name="Comma 13 2 3 2 3 2" xfId="11070" xr:uid="{00000000-0005-0000-0000-000014000000}"/>
    <cellStyle name="Comma 13 2 3 2 3 2 2" xfId="26190" xr:uid="{00000000-0005-0000-0000-000014000000}"/>
    <cellStyle name="Comma 13 2 3 2 3 2 2 2" xfId="56430" xr:uid="{00000000-0005-0000-0000-000014000000}"/>
    <cellStyle name="Comma 13 2 3 2 3 2 3" xfId="41310" xr:uid="{00000000-0005-0000-0000-000014000000}"/>
    <cellStyle name="Comma 13 2 3 2 3 3" xfId="17118" xr:uid="{00000000-0005-0000-0000-000014000000}"/>
    <cellStyle name="Comma 13 2 3 2 3 3 2" xfId="47358" xr:uid="{00000000-0005-0000-0000-000014000000}"/>
    <cellStyle name="Comma 13 2 3 2 3 4" xfId="32238" xr:uid="{00000000-0005-0000-0000-000014000000}"/>
    <cellStyle name="Comma 13 2 3 2 4" xfId="3510" xr:uid="{00000000-0005-0000-0000-000014000000}"/>
    <cellStyle name="Comma 13 2 3 2 4 2" xfId="12582" xr:uid="{00000000-0005-0000-0000-000014000000}"/>
    <cellStyle name="Comma 13 2 3 2 4 2 2" xfId="27702" xr:uid="{00000000-0005-0000-0000-000014000000}"/>
    <cellStyle name="Comma 13 2 3 2 4 2 2 2" xfId="57942" xr:uid="{00000000-0005-0000-0000-000014000000}"/>
    <cellStyle name="Comma 13 2 3 2 4 2 3" xfId="42822" xr:uid="{00000000-0005-0000-0000-000014000000}"/>
    <cellStyle name="Comma 13 2 3 2 4 3" xfId="18630" xr:uid="{00000000-0005-0000-0000-000014000000}"/>
    <cellStyle name="Comma 13 2 3 2 4 3 2" xfId="48870" xr:uid="{00000000-0005-0000-0000-000014000000}"/>
    <cellStyle name="Comma 13 2 3 2 4 4" xfId="33750" xr:uid="{00000000-0005-0000-0000-000014000000}"/>
    <cellStyle name="Comma 13 2 3 2 5" xfId="5022" xr:uid="{00000000-0005-0000-0000-000014000000}"/>
    <cellStyle name="Comma 13 2 3 2 5 2" xfId="14094" xr:uid="{00000000-0005-0000-0000-000014000000}"/>
    <cellStyle name="Comma 13 2 3 2 5 2 2" xfId="29214" xr:uid="{00000000-0005-0000-0000-000014000000}"/>
    <cellStyle name="Comma 13 2 3 2 5 2 2 2" xfId="59454" xr:uid="{00000000-0005-0000-0000-000014000000}"/>
    <cellStyle name="Comma 13 2 3 2 5 2 3" xfId="44334" xr:uid="{00000000-0005-0000-0000-000014000000}"/>
    <cellStyle name="Comma 13 2 3 2 5 3" xfId="20142" xr:uid="{00000000-0005-0000-0000-000014000000}"/>
    <cellStyle name="Comma 13 2 3 2 5 3 2" xfId="50382" xr:uid="{00000000-0005-0000-0000-000014000000}"/>
    <cellStyle name="Comma 13 2 3 2 5 4" xfId="35262" xr:uid="{00000000-0005-0000-0000-000014000000}"/>
    <cellStyle name="Comma 13 2 3 2 6" xfId="6534" xr:uid="{00000000-0005-0000-0000-000014000000}"/>
    <cellStyle name="Comma 13 2 3 2 6 2" xfId="21654" xr:uid="{00000000-0005-0000-0000-000014000000}"/>
    <cellStyle name="Comma 13 2 3 2 6 2 2" xfId="51894" xr:uid="{00000000-0005-0000-0000-000014000000}"/>
    <cellStyle name="Comma 13 2 3 2 6 3" xfId="36774" xr:uid="{00000000-0005-0000-0000-000014000000}"/>
    <cellStyle name="Comma 13 2 3 2 7" xfId="8046" xr:uid="{00000000-0005-0000-0000-000014000000}"/>
    <cellStyle name="Comma 13 2 3 2 7 2" xfId="23166" xr:uid="{00000000-0005-0000-0000-000014000000}"/>
    <cellStyle name="Comma 13 2 3 2 7 2 2" xfId="53406" xr:uid="{00000000-0005-0000-0000-000014000000}"/>
    <cellStyle name="Comma 13 2 3 2 7 3" xfId="38286" xr:uid="{00000000-0005-0000-0000-000014000000}"/>
    <cellStyle name="Comma 13 2 3 2 8" xfId="9558" xr:uid="{00000000-0005-0000-0000-000014000000}"/>
    <cellStyle name="Comma 13 2 3 2 8 2" xfId="24678" xr:uid="{00000000-0005-0000-0000-000014000000}"/>
    <cellStyle name="Comma 13 2 3 2 8 2 2" xfId="54918" xr:uid="{00000000-0005-0000-0000-000014000000}"/>
    <cellStyle name="Comma 13 2 3 2 8 3" xfId="39798" xr:uid="{00000000-0005-0000-0000-000014000000}"/>
    <cellStyle name="Comma 13 2 3 2 9" xfId="15606" xr:uid="{00000000-0005-0000-0000-000014000000}"/>
    <cellStyle name="Comma 13 2 3 2 9 2" xfId="45846" xr:uid="{00000000-0005-0000-0000-000014000000}"/>
    <cellStyle name="Comma 13 2 3 3" xfId="738" xr:uid="{00000000-0005-0000-0000-00003A000000}"/>
    <cellStyle name="Comma 13 2 3 3 10" xfId="30978" xr:uid="{00000000-0005-0000-0000-00003A000000}"/>
    <cellStyle name="Comma 13 2 3 3 2" xfId="1494" xr:uid="{00000000-0005-0000-0000-00003A000000}"/>
    <cellStyle name="Comma 13 2 3 3 2 2" xfId="3006" xr:uid="{00000000-0005-0000-0000-00003A000000}"/>
    <cellStyle name="Comma 13 2 3 3 2 2 2" xfId="12078" xr:uid="{00000000-0005-0000-0000-00003A000000}"/>
    <cellStyle name="Comma 13 2 3 3 2 2 2 2" xfId="27198" xr:uid="{00000000-0005-0000-0000-00003A000000}"/>
    <cellStyle name="Comma 13 2 3 3 2 2 2 2 2" xfId="57438" xr:uid="{00000000-0005-0000-0000-00003A000000}"/>
    <cellStyle name="Comma 13 2 3 3 2 2 2 3" xfId="42318" xr:uid="{00000000-0005-0000-0000-00003A000000}"/>
    <cellStyle name="Comma 13 2 3 3 2 2 3" xfId="18126" xr:uid="{00000000-0005-0000-0000-00003A000000}"/>
    <cellStyle name="Comma 13 2 3 3 2 2 3 2" xfId="48366" xr:uid="{00000000-0005-0000-0000-00003A000000}"/>
    <cellStyle name="Comma 13 2 3 3 2 2 4" xfId="33246" xr:uid="{00000000-0005-0000-0000-00003A000000}"/>
    <cellStyle name="Comma 13 2 3 3 2 3" xfId="4518" xr:uid="{00000000-0005-0000-0000-00003A000000}"/>
    <cellStyle name="Comma 13 2 3 3 2 3 2" xfId="13590" xr:uid="{00000000-0005-0000-0000-00003A000000}"/>
    <cellStyle name="Comma 13 2 3 3 2 3 2 2" xfId="28710" xr:uid="{00000000-0005-0000-0000-00003A000000}"/>
    <cellStyle name="Comma 13 2 3 3 2 3 2 2 2" xfId="58950" xr:uid="{00000000-0005-0000-0000-00003A000000}"/>
    <cellStyle name="Comma 13 2 3 3 2 3 2 3" xfId="43830" xr:uid="{00000000-0005-0000-0000-00003A000000}"/>
    <cellStyle name="Comma 13 2 3 3 2 3 3" xfId="19638" xr:uid="{00000000-0005-0000-0000-00003A000000}"/>
    <cellStyle name="Comma 13 2 3 3 2 3 3 2" xfId="49878" xr:uid="{00000000-0005-0000-0000-00003A000000}"/>
    <cellStyle name="Comma 13 2 3 3 2 3 4" xfId="34758" xr:uid="{00000000-0005-0000-0000-00003A000000}"/>
    <cellStyle name="Comma 13 2 3 3 2 4" xfId="6030" xr:uid="{00000000-0005-0000-0000-00003A000000}"/>
    <cellStyle name="Comma 13 2 3 3 2 4 2" xfId="15102" xr:uid="{00000000-0005-0000-0000-00003A000000}"/>
    <cellStyle name="Comma 13 2 3 3 2 4 2 2" xfId="30222" xr:uid="{00000000-0005-0000-0000-00003A000000}"/>
    <cellStyle name="Comma 13 2 3 3 2 4 2 2 2" xfId="60462" xr:uid="{00000000-0005-0000-0000-00003A000000}"/>
    <cellStyle name="Comma 13 2 3 3 2 4 2 3" xfId="45342" xr:uid="{00000000-0005-0000-0000-00003A000000}"/>
    <cellStyle name="Comma 13 2 3 3 2 4 3" xfId="21150" xr:uid="{00000000-0005-0000-0000-00003A000000}"/>
    <cellStyle name="Comma 13 2 3 3 2 4 3 2" xfId="51390" xr:uid="{00000000-0005-0000-0000-00003A000000}"/>
    <cellStyle name="Comma 13 2 3 3 2 4 4" xfId="36270" xr:uid="{00000000-0005-0000-0000-00003A000000}"/>
    <cellStyle name="Comma 13 2 3 3 2 5" xfId="7542" xr:uid="{00000000-0005-0000-0000-00003A000000}"/>
    <cellStyle name="Comma 13 2 3 3 2 5 2" xfId="22662" xr:uid="{00000000-0005-0000-0000-00003A000000}"/>
    <cellStyle name="Comma 13 2 3 3 2 5 2 2" xfId="52902" xr:uid="{00000000-0005-0000-0000-00003A000000}"/>
    <cellStyle name="Comma 13 2 3 3 2 5 3" xfId="37782" xr:uid="{00000000-0005-0000-0000-00003A000000}"/>
    <cellStyle name="Comma 13 2 3 3 2 6" xfId="9054" xr:uid="{00000000-0005-0000-0000-00003A000000}"/>
    <cellStyle name="Comma 13 2 3 3 2 6 2" xfId="24174" xr:uid="{00000000-0005-0000-0000-00003A000000}"/>
    <cellStyle name="Comma 13 2 3 3 2 6 2 2" xfId="54414" xr:uid="{00000000-0005-0000-0000-00003A000000}"/>
    <cellStyle name="Comma 13 2 3 3 2 6 3" xfId="39294" xr:uid="{00000000-0005-0000-0000-00003A000000}"/>
    <cellStyle name="Comma 13 2 3 3 2 7" xfId="10566" xr:uid="{00000000-0005-0000-0000-00003A000000}"/>
    <cellStyle name="Comma 13 2 3 3 2 7 2" xfId="25686" xr:uid="{00000000-0005-0000-0000-00003A000000}"/>
    <cellStyle name="Comma 13 2 3 3 2 7 2 2" xfId="55926" xr:uid="{00000000-0005-0000-0000-00003A000000}"/>
    <cellStyle name="Comma 13 2 3 3 2 7 3" xfId="40806" xr:uid="{00000000-0005-0000-0000-00003A000000}"/>
    <cellStyle name="Comma 13 2 3 3 2 8" xfId="16614" xr:uid="{00000000-0005-0000-0000-00003A000000}"/>
    <cellStyle name="Comma 13 2 3 3 2 8 2" xfId="46854" xr:uid="{00000000-0005-0000-0000-00003A000000}"/>
    <cellStyle name="Comma 13 2 3 3 2 9" xfId="31734" xr:uid="{00000000-0005-0000-0000-00003A000000}"/>
    <cellStyle name="Comma 13 2 3 3 3" xfId="2250" xr:uid="{00000000-0005-0000-0000-00003A000000}"/>
    <cellStyle name="Comma 13 2 3 3 3 2" xfId="11322" xr:uid="{00000000-0005-0000-0000-00003A000000}"/>
    <cellStyle name="Comma 13 2 3 3 3 2 2" xfId="26442" xr:uid="{00000000-0005-0000-0000-00003A000000}"/>
    <cellStyle name="Comma 13 2 3 3 3 2 2 2" xfId="56682" xr:uid="{00000000-0005-0000-0000-00003A000000}"/>
    <cellStyle name="Comma 13 2 3 3 3 2 3" xfId="41562" xr:uid="{00000000-0005-0000-0000-00003A000000}"/>
    <cellStyle name="Comma 13 2 3 3 3 3" xfId="17370" xr:uid="{00000000-0005-0000-0000-00003A000000}"/>
    <cellStyle name="Comma 13 2 3 3 3 3 2" xfId="47610" xr:uid="{00000000-0005-0000-0000-00003A000000}"/>
    <cellStyle name="Comma 13 2 3 3 3 4" xfId="32490" xr:uid="{00000000-0005-0000-0000-00003A000000}"/>
    <cellStyle name="Comma 13 2 3 3 4" xfId="3762" xr:uid="{00000000-0005-0000-0000-00003A000000}"/>
    <cellStyle name="Comma 13 2 3 3 4 2" xfId="12834" xr:uid="{00000000-0005-0000-0000-00003A000000}"/>
    <cellStyle name="Comma 13 2 3 3 4 2 2" xfId="27954" xr:uid="{00000000-0005-0000-0000-00003A000000}"/>
    <cellStyle name="Comma 13 2 3 3 4 2 2 2" xfId="58194" xr:uid="{00000000-0005-0000-0000-00003A000000}"/>
    <cellStyle name="Comma 13 2 3 3 4 2 3" xfId="43074" xr:uid="{00000000-0005-0000-0000-00003A000000}"/>
    <cellStyle name="Comma 13 2 3 3 4 3" xfId="18882" xr:uid="{00000000-0005-0000-0000-00003A000000}"/>
    <cellStyle name="Comma 13 2 3 3 4 3 2" xfId="49122" xr:uid="{00000000-0005-0000-0000-00003A000000}"/>
    <cellStyle name="Comma 13 2 3 3 4 4" xfId="34002" xr:uid="{00000000-0005-0000-0000-00003A000000}"/>
    <cellStyle name="Comma 13 2 3 3 5" xfId="5274" xr:uid="{00000000-0005-0000-0000-00003A000000}"/>
    <cellStyle name="Comma 13 2 3 3 5 2" xfId="14346" xr:uid="{00000000-0005-0000-0000-00003A000000}"/>
    <cellStyle name="Comma 13 2 3 3 5 2 2" xfId="29466" xr:uid="{00000000-0005-0000-0000-00003A000000}"/>
    <cellStyle name="Comma 13 2 3 3 5 2 2 2" xfId="59706" xr:uid="{00000000-0005-0000-0000-00003A000000}"/>
    <cellStyle name="Comma 13 2 3 3 5 2 3" xfId="44586" xr:uid="{00000000-0005-0000-0000-00003A000000}"/>
    <cellStyle name="Comma 13 2 3 3 5 3" xfId="20394" xr:uid="{00000000-0005-0000-0000-00003A000000}"/>
    <cellStyle name="Comma 13 2 3 3 5 3 2" xfId="50634" xr:uid="{00000000-0005-0000-0000-00003A000000}"/>
    <cellStyle name="Comma 13 2 3 3 5 4" xfId="35514" xr:uid="{00000000-0005-0000-0000-00003A000000}"/>
    <cellStyle name="Comma 13 2 3 3 6" xfId="6786" xr:uid="{00000000-0005-0000-0000-00003A000000}"/>
    <cellStyle name="Comma 13 2 3 3 6 2" xfId="21906" xr:uid="{00000000-0005-0000-0000-00003A000000}"/>
    <cellStyle name="Comma 13 2 3 3 6 2 2" xfId="52146" xr:uid="{00000000-0005-0000-0000-00003A000000}"/>
    <cellStyle name="Comma 13 2 3 3 6 3" xfId="37026" xr:uid="{00000000-0005-0000-0000-00003A000000}"/>
    <cellStyle name="Comma 13 2 3 3 7" xfId="8298" xr:uid="{00000000-0005-0000-0000-00003A000000}"/>
    <cellStyle name="Comma 13 2 3 3 7 2" xfId="23418" xr:uid="{00000000-0005-0000-0000-00003A000000}"/>
    <cellStyle name="Comma 13 2 3 3 7 2 2" xfId="53658" xr:uid="{00000000-0005-0000-0000-00003A000000}"/>
    <cellStyle name="Comma 13 2 3 3 7 3" xfId="38538" xr:uid="{00000000-0005-0000-0000-00003A000000}"/>
    <cellStyle name="Comma 13 2 3 3 8" xfId="9810" xr:uid="{00000000-0005-0000-0000-00003A000000}"/>
    <cellStyle name="Comma 13 2 3 3 8 2" xfId="24930" xr:uid="{00000000-0005-0000-0000-00003A000000}"/>
    <cellStyle name="Comma 13 2 3 3 8 2 2" xfId="55170" xr:uid="{00000000-0005-0000-0000-00003A000000}"/>
    <cellStyle name="Comma 13 2 3 3 8 3" xfId="40050" xr:uid="{00000000-0005-0000-0000-00003A000000}"/>
    <cellStyle name="Comma 13 2 3 3 9" xfId="15858" xr:uid="{00000000-0005-0000-0000-00003A000000}"/>
    <cellStyle name="Comma 13 2 3 3 9 2" xfId="46098" xr:uid="{00000000-0005-0000-0000-00003A000000}"/>
    <cellStyle name="Comma 13 2 3 4" xfId="990" xr:uid="{00000000-0005-0000-0000-000014000000}"/>
    <cellStyle name="Comma 13 2 3 4 2" xfId="2502" xr:uid="{00000000-0005-0000-0000-000014000000}"/>
    <cellStyle name="Comma 13 2 3 4 2 2" xfId="11574" xr:uid="{00000000-0005-0000-0000-000014000000}"/>
    <cellStyle name="Comma 13 2 3 4 2 2 2" xfId="26694" xr:uid="{00000000-0005-0000-0000-000014000000}"/>
    <cellStyle name="Comma 13 2 3 4 2 2 2 2" xfId="56934" xr:uid="{00000000-0005-0000-0000-000014000000}"/>
    <cellStyle name="Comma 13 2 3 4 2 2 3" xfId="41814" xr:uid="{00000000-0005-0000-0000-000014000000}"/>
    <cellStyle name="Comma 13 2 3 4 2 3" xfId="17622" xr:uid="{00000000-0005-0000-0000-000014000000}"/>
    <cellStyle name="Comma 13 2 3 4 2 3 2" xfId="47862" xr:uid="{00000000-0005-0000-0000-000014000000}"/>
    <cellStyle name="Comma 13 2 3 4 2 4" xfId="32742" xr:uid="{00000000-0005-0000-0000-000014000000}"/>
    <cellStyle name="Comma 13 2 3 4 3" xfId="4014" xr:uid="{00000000-0005-0000-0000-000014000000}"/>
    <cellStyle name="Comma 13 2 3 4 3 2" xfId="13086" xr:uid="{00000000-0005-0000-0000-000014000000}"/>
    <cellStyle name="Comma 13 2 3 4 3 2 2" xfId="28206" xr:uid="{00000000-0005-0000-0000-000014000000}"/>
    <cellStyle name="Comma 13 2 3 4 3 2 2 2" xfId="58446" xr:uid="{00000000-0005-0000-0000-000014000000}"/>
    <cellStyle name="Comma 13 2 3 4 3 2 3" xfId="43326" xr:uid="{00000000-0005-0000-0000-000014000000}"/>
    <cellStyle name="Comma 13 2 3 4 3 3" xfId="19134" xr:uid="{00000000-0005-0000-0000-000014000000}"/>
    <cellStyle name="Comma 13 2 3 4 3 3 2" xfId="49374" xr:uid="{00000000-0005-0000-0000-000014000000}"/>
    <cellStyle name="Comma 13 2 3 4 3 4" xfId="34254" xr:uid="{00000000-0005-0000-0000-000014000000}"/>
    <cellStyle name="Comma 13 2 3 4 4" xfId="5526" xr:uid="{00000000-0005-0000-0000-000014000000}"/>
    <cellStyle name="Comma 13 2 3 4 4 2" xfId="14598" xr:uid="{00000000-0005-0000-0000-000014000000}"/>
    <cellStyle name="Comma 13 2 3 4 4 2 2" xfId="29718" xr:uid="{00000000-0005-0000-0000-000014000000}"/>
    <cellStyle name="Comma 13 2 3 4 4 2 2 2" xfId="59958" xr:uid="{00000000-0005-0000-0000-000014000000}"/>
    <cellStyle name="Comma 13 2 3 4 4 2 3" xfId="44838" xr:uid="{00000000-0005-0000-0000-000014000000}"/>
    <cellStyle name="Comma 13 2 3 4 4 3" xfId="20646" xr:uid="{00000000-0005-0000-0000-000014000000}"/>
    <cellStyle name="Comma 13 2 3 4 4 3 2" xfId="50886" xr:uid="{00000000-0005-0000-0000-000014000000}"/>
    <cellStyle name="Comma 13 2 3 4 4 4" xfId="35766" xr:uid="{00000000-0005-0000-0000-000014000000}"/>
    <cellStyle name="Comma 13 2 3 4 5" xfId="7038" xr:uid="{00000000-0005-0000-0000-000014000000}"/>
    <cellStyle name="Comma 13 2 3 4 5 2" xfId="22158" xr:uid="{00000000-0005-0000-0000-000014000000}"/>
    <cellStyle name="Comma 13 2 3 4 5 2 2" xfId="52398" xr:uid="{00000000-0005-0000-0000-000014000000}"/>
    <cellStyle name="Comma 13 2 3 4 5 3" xfId="37278" xr:uid="{00000000-0005-0000-0000-000014000000}"/>
    <cellStyle name="Comma 13 2 3 4 6" xfId="8550" xr:uid="{00000000-0005-0000-0000-000014000000}"/>
    <cellStyle name="Comma 13 2 3 4 6 2" xfId="23670" xr:uid="{00000000-0005-0000-0000-000014000000}"/>
    <cellStyle name="Comma 13 2 3 4 6 2 2" xfId="53910" xr:uid="{00000000-0005-0000-0000-000014000000}"/>
    <cellStyle name="Comma 13 2 3 4 6 3" xfId="38790" xr:uid="{00000000-0005-0000-0000-000014000000}"/>
    <cellStyle name="Comma 13 2 3 4 7" xfId="10062" xr:uid="{00000000-0005-0000-0000-000014000000}"/>
    <cellStyle name="Comma 13 2 3 4 7 2" xfId="25182" xr:uid="{00000000-0005-0000-0000-000014000000}"/>
    <cellStyle name="Comma 13 2 3 4 7 2 2" xfId="55422" xr:uid="{00000000-0005-0000-0000-000014000000}"/>
    <cellStyle name="Comma 13 2 3 4 7 3" xfId="40302" xr:uid="{00000000-0005-0000-0000-000014000000}"/>
    <cellStyle name="Comma 13 2 3 4 8" xfId="16110" xr:uid="{00000000-0005-0000-0000-000014000000}"/>
    <cellStyle name="Comma 13 2 3 4 8 2" xfId="46350" xr:uid="{00000000-0005-0000-0000-000014000000}"/>
    <cellStyle name="Comma 13 2 3 4 9" xfId="31230" xr:uid="{00000000-0005-0000-0000-000014000000}"/>
    <cellStyle name="Comma 13 2 3 5" xfId="1746" xr:uid="{00000000-0005-0000-0000-000014000000}"/>
    <cellStyle name="Comma 13 2 3 5 2" xfId="10818" xr:uid="{00000000-0005-0000-0000-000014000000}"/>
    <cellStyle name="Comma 13 2 3 5 2 2" xfId="25938" xr:uid="{00000000-0005-0000-0000-000014000000}"/>
    <cellStyle name="Comma 13 2 3 5 2 2 2" xfId="56178" xr:uid="{00000000-0005-0000-0000-000014000000}"/>
    <cellStyle name="Comma 13 2 3 5 2 3" xfId="41058" xr:uid="{00000000-0005-0000-0000-000014000000}"/>
    <cellStyle name="Comma 13 2 3 5 3" xfId="16866" xr:uid="{00000000-0005-0000-0000-000014000000}"/>
    <cellStyle name="Comma 13 2 3 5 3 2" xfId="47106" xr:uid="{00000000-0005-0000-0000-000014000000}"/>
    <cellStyle name="Comma 13 2 3 5 4" xfId="31986" xr:uid="{00000000-0005-0000-0000-000014000000}"/>
    <cellStyle name="Comma 13 2 3 6" xfId="3258" xr:uid="{00000000-0005-0000-0000-000014000000}"/>
    <cellStyle name="Comma 13 2 3 6 2" xfId="12330" xr:uid="{00000000-0005-0000-0000-000014000000}"/>
    <cellStyle name="Comma 13 2 3 6 2 2" xfId="27450" xr:uid="{00000000-0005-0000-0000-000014000000}"/>
    <cellStyle name="Comma 13 2 3 6 2 2 2" xfId="57690" xr:uid="{00000000-0005-0000-0000-000014000000}"/>
    <cellStyle name="Comma 13 2 3 6 2 3" xfId="42570" xr:uid="{00000000-0005-0000-0000-000014000000}"/>
    <cellStyle name="Comma 13 2 3 6 3" xfId="18378" xr:uid="{00000000-0005-0000-0000-000014000000}"/>
    <cellStyle name="Comma 13 2 3 6 3 2" xfId="48618" xr:uid="{00000000-0005-0000-0000-000014000000}"/>
    <cellStyle name="Comma 13 2 3 6 4" xfId="33498" xr:uid="{00000000-0005-0000-0000-000014000000}"/>
    <cellStyle name="Comma 13 2 3 7" xfId="4770" xr:uid="{00000000-0005-0000-0000-000014000000}"/>
    <cellStyle name="Comma 13 2 3 7 2" xfId="13842" xr:uid="{00000000-0005-0000-0000-000014000000}"/>
    <cellStyle name="Comma 13 2 3 7 2 2" xfId="28962" xr:uid="{00000000-0005-0000-0000-000014000000}"/>
    <cellStyle name="Comma 13 2 3 7 2 2 2" xfId="59202" xr:uid="{00000000-0005-0000-0000-000014000000}"/>
    <cellStyle name="Comma 13 2 3 7 2 3" xfId="44082" xr:uid="{00000000-0005-0000-0000-000014000000}"/>
    <cellStyle name="Comma 13 2 3 7 3" xfId="19890" xr:uid="{00000000-0005-0000-0000-000014000000}"/>
    <cellStyle name="Comma 13 2 3 7 3 2" xfId="50130" xr:uid="{00000000-0005-0000-0000-000014000000}"/>
    <cellStyle name="Comma 13 2 3 7 4" xfId="35010" xr:uid="{00000000-0005-0000-0000-000014000000}"/>
    <cellStyle name="Comma 13 2 3 8" xfId="6282" xr:uid="{00000000-0005-0000-0000-000014000000}"/>
    <cellStyle name="Comma 13 2 3 8 2" xfId="21402" xr:uid="{00000000-0005-0000-0000-000014000000}"/>
    <cellStyle name="Comma 13 2 3 8 2 2" xfId="51642" xr:uid="{00000000-0005-0000-0000-000014000000}"/>
    <cellStyle name="Comma 13 2 3 8 3" xfId="36522" xr:uid="{00000000-0005-0000-0000-000014000000}"/>
    <cellStyle name="Comma 13 2 3 9" xfId="7794" xr:uid="{00000000-0005-0000-0000-000014000000}"/>
    <cellStyle name="Comma 13 2 3 9 2" xfId="22914" xr:uid="{00000000-0005-0000-0000-000014000000}"/>
    <cellStyle name="Comma 13 2 3 9 2 2" xfId="53154" xr:uid="{00000000-0005-0000-0000-000014000000}"/>
    <cellStyle name="Comma 13 2 3 9 3" xfId="38034" xr:uid="{00000000-0005-0000-0000-000014000000}"/>
    <cellStyle name="Comma 13 2 4" xfId="318" xr:uid="{00000000-0005-0000-0000-00000A000000}"/>
    <cellStyle name="Comma 13 2 4 10" xfId="30558" xr:uid="{00000000-0005-0000-0000-00000A000000}"/>
    <cellStyle name="Comma 13 2 4 2" xfId="1074" xr:uid="{00000000-0005-0000-0000-00000A000000}"/>
    <cellStyle name="Comma 13 2 4 2 2" xfId="2586" xr:uid="{00000000-0005-0000-0000-00000A000000}"/>
    <cellStyle name="Comma 13 2 4 2 2 2" xfId="11658" xr:uid="{00000000-0005-0000-0000-00000A000000}"/>
    <cellStyle name="Comma 13 2 4 2 2 2 2" xfId="26778" xr:uid="{00000000-0005-0000-0000-00000A000000}"/>
    <cellStyle name="Comma 13 2 4 2 2 2 2 2" xfId="57018" xr:uid="{00000000-0005-0000-0000-00000A000000}"/>
    <cellStyle name="Comma 13 2 4 2 2 2 3" xfId="41898" xr:uid="{00000000-0005-0000-0000-00000A000000}"/>
    <cellStyle name="Comma 13 2 4 2 2 3" xfId="17706" xr:uid="{00000000-0005-0000-0000-00000A000000}"/>
    <cellStyle name="Comma 13 2 4 2 2 3 2" xfId="47946" xr:uid="{00000000-0005-0000-0000-00000A000000}"/>
    <cellStyle name="Comma 13 2 4 2 2 4" xfId="32826" xr:uid="{00000000-0005-0000-0000-00000A000000}"/>
    <cellStyle name="Comma 13 2 4 2 3" xfId="4098" xr:uid="{00000000-0005-0000-0000-00000A000000}"/>
    <cellStyle name="Comma 13 2 4 2 3 2" xfId="13170" xr:uid="{00000000-0005-0000-0000-00000A000000}"/>
    <cellStyle name="Comma 13 2 4 2 3 2 2" xfId="28290" xr:uid="{00000000-0005-0000-0000-00000A000000}"/>
    <cellStyle name="Comma 13 2 4 2 3 2 2 2" xfId="58530" xr:uid="{00000000-0005-0000-0000-00000A000000}"/>
    <cellStyle name="Comma 13 2 4 2 3 2 3" xfId="43410" xr:uid="{00000000-0005-0000-0000-00000A000000}"/>
    <cellStyle name="Comma 13 2 4 2 3 3" xfId="19218" xr:uid="{00000000-0005-0000-0000-00000A000000}"/>
    <cellStyle name="Comma 13 2 4 2 3 3 2" xfId="49458" xr:uid="{00000000-0005-0000-0000-00000A000000}"/>
    <cellStyle name="Comma 13 2 4 2 3 4" xfId="34338" xr:uid="{00000000-0005-0000-0000-00000A000000}"/>
    <cellStyle name="Comma 13 2 4 2 4" xfId="5610" xr:uid="{00000000-0005-0000-0000-00000A000000}"/>
    <cellStyle name="Comma 13 2 4 2 4 2" xfId="14682" xr:uid="{00000000-0005-0000-0000-00000A000000}"/>
    <cellStyle name="Comma 13 2 4 2 4 2 2" xfId="29802" xr:uid="{00000000-0005-0000-0000-00000A000000}"/>
    <cellStyle name="Comma 13 2 4 2 4 2 2 2" xfId="60042" xr:uid="{00000000-0005-0000-0000-00000A000000}"/>
    <cellStyle name="Comma 13 2 4 2 4 2 3" xfId="44922" xr:uid="{00000000-0005-0000-0000-00000A000000}"/>
    <cellStyle name="Comma 13 2 4 2 4 3" xfId="20730" xr:uid="{00000000-0005-0000-0000-00000A000000}"/>
    <cellStyle name="Comma 13 2 4 2 4 3 2" xfId="50970" xr:uid="{00000000-0005-0000-0000-00000A000000}"/>
    <cellStyle name="Comma 13 2 4 2 4 4" xfId="35850" xr:uid="{00000000-0005-0000-0000-00000A000000}"/>
    <cellStyle name="Comma 13 2 4 2 5" xfId="7122" xr:uid="{00000000-0005-0000-0000-00000A000000}"/>
    <cellStyle name="Comma 13 2 4 2 5 2" xfId="22242" xr:uid="{00000000-0005-0000-0000-00000A000000}"/>
    <cellStyle name="Comma 13 2 4 2 5 2 2" xfId="52482" xr:uid="{00000000-0005-0000-0000-00000A000000}"/>
    <cellStyle name="Comma 13 2 4 2 5 3" xfId="37362" xr:uid="{00000000-0005-0000-0000-00000A000000}"/>
    <cellStyle name="Comma 13 2 4 2 6" xfId="8634" xr:uid="{00000000-0005-0000-0000-00000A000000}"/>
    <cellStyle name="Comma 13 2 4 2 6 2" xfId="23754" xr:uid="{00000000-0005-0000-0000-00000A000000}"/>
    <cellStyle name="Comma 13 2 4 2 6 2 2" xfId="53994" xr:uid="{00000000-0005-0000-0000-00000A000000}"/>
    <cellStyle name="Comma 13 2 4 2 6 3" xfId="38874" xr:uid="{00000000-0005-0000-0000-00000A000000}"/>
    <cellStyle name="Comma 13 2 4 2 7" xfId="10146" xr:uid="{00000000-0005-0000-0000-00000A000000}"/>
    <cellStyle name="Comma 13 2 4 2 7 2" xfId="25266" xr:uid="{00000000-0005-0000-0000-00000A000000}"/>
    <cellStyle name="Comma 13 2 4 2 7 2 2" xfId="55506" xr:uid="{00000000-0005-0000-0000-00000A000000}"/>
    <cellStyle name="Comma 13 2 4 2 7 3" xfId="40386" xr:uid="{00000000-0005-0000-0000-00000A000000}"/>
    <cellStyle name="Comma 13 2 4 2 8" xfId="16194" xr:uid="{00000000-0005-0000-0000-00000A000000}"/>
    <cellStyle name="Comma 13 2 4 2 8 2" xfId="46434" xr:uid="{00000000-0005-0000-0000-00000A000000}"/>
    <cellStyle name="Comma 13 2 4 2 9" xfId="31314" xr:uid="{00000000-0005-0000-0000-00000A000000}"/>
    <cellStyle name="Comma 13 2 4 3" xfId="1830" xr:uid="{00000000-0005-0000-0000-00000A000000}"/>
    <cellStyle name="Comma 13 2 4 3 2" xfId="10902" xr:uid="{00000000-0005-0000-0000-00000A000000}"/>
    <cellStyle name="Comma 13 2 4 3 2 2" xfId="26022" xr:uid="{00000000-0005-0000-0000-00000A000000}"/>
    <cellStyle name="Comma 13 2 4 3 2 2 2" xfId="56262" xr:uid="{00000000-0005-0000-0000-00000A000000}"/>
    <cellStyle name="Comma 13 2 4 3 2 3" xfId="41142" xr:uid="{00000000-0005-0000-0000-00000A000000}"/>
    <cellStyle name="Comma 13 2 4 3 3" xfId="16950" xr:uid="{00000000-0005-0000-0000-00000A000000}"/>
    <cellStyle name="Comma 13 2 4 3 3 2" xfId="47190" xr:uid="{00000000-0005-0000-0000-00000A000000}"/>
    <cellStyle name="Comma 13 2 4 3 4" xfId="32070" xr:uid="{00000000-0005-0000-0000-00000A000000}"/>
    <cellStyle name="Comma 13 2 4 4" xfId="3342" xr:uid="{00000000-0005-0000-0000-00000A000000}"/>
    <cellStyle name="Comma 13 2 4 4 2" xfId="12414" xr:uid="{00000000-0005-0000-0000-00000A000000}"/>
    <cellStyle name="Comma 13 2 4 4 2 2" xfId="27534" xr:uid="{00000000-0005-0000-0000-00000A000000}"/>
    <cellStyle name="Comma 13 2 4 4 2 2 2" xfId="57774" xr:uid="{00000000-0005-0000-0000-00000A000000}"/>
    <cellStyle name="Comma 13 2 4 4 2 3" xfId="42654" xr:uid="{00000000-0005-0000-0000-00000A000000}"/>
    <cellStyle name="Comma 13 2 4 4 3" xfId="18462" xr:uid="{00000000-0005-0000-0000-00000A000000}"/>
    <cellStyle name="Comma 13 2 4 4 3 2" xfId="48702" xr:uid="{00000000-0005-0000-0000-00000A000000}"/>
    <cellStyle name="Comma 13 2 4 4 4" xfId="33582" xr:uid="{00000000-0005-0000-0000-00000A000000}"/>
    <cellStyle name="Comma 13 2 4 5" xfId="4854" xr:uid="{00000000-0005-0000-0000-00000A000000}"/>
    <cellStyle name="Comma 13 2 4 5 2" xfId="13926" xr:uid="{00000000-0005-0000-0000-00000A000000}"/>
    <cellStyle name="Comma 13 2 4 5 2 2" xfId="29046" xr:uid="{00000000-0005-0000-0000-00000A000000}"/>
    <cellStyle name="Comma 13 2 4 5 2 2 2" xfId="59286" xr:uid="{00000000-0005-0000-0000-00000A000000}"/>
    <cellStyle name="Comma 13 2 4 5 2 3" xfId="44166" xr:uid="{00000000-0005-0000-0000-00000A000000}"/>
    <cellStyle name="Comma 13 2 4 5 3" xfId="19974" xr:uid="{00000000-0005-0000-0000-00000A000000}"/>
    <cellStyle name="Comma 13 2 4 5 3 2" xfId="50214" xr:uid="{00000000-0005-0000-0000-00000A000000}"/>
    <cellStyle name="Comma 13 2 4 5 4" xfId="35094" xr:uid="{00000000-0005-0000-0000-00000A000000}"/>
    <cellStyle name="Comma 13 2 4 6" xfId="6366" xr:uid="{00000000-0005-0000-0000-00000A000000}"/>
    <cellStyle name="Comma 13 2 4 6 2" xfId="21486" xr:uid="{00000000-0005-0000-0000-00000A000000}"/>
    <cellStyle name="Comma 13 2 4 6 2 2" xfId="51726" xr:uid="{00000000-0005-0000-0000-00000A000000}"/>
    <cellStyle name="Comma 13 2 4 6 3" xfId="36606" xr:uid="{00000000-0005-0000-0000-00000A000000}"/>
    <cellStyle name="Comma 13 2 4 7" xfId="7878" xr:uid="{00000000-0005-0000-0000-00000A000000}"/>
    <cellStyle name="Comma 13 2 4 7 2" xfId="22998" xr:uid="{00000000-0005-0000-0000-00000A000000}"/>
    <cellStyle name="Comma 13 2 4 7 2 2" xfId="53238" xr:uid="{00000000-0005-0000-0000-00000A000000}"/>
    <cellStyle name="Comma 13 2 4 7 3" xfId="38118" xr:uid="{00000000-0005-0000-0000-00000A000000}"/>
    <cellStyle name="Comma 13 2 4 8" xfId="9390" xr:uid="{00000000-0005-0000-0000-00000A000000}"/>
    <cellStyle name="Comma 13 2 4 8 2" xfId="24510" xr:uid="{00000000-0005-0000-0000-00000A000000}"/>
    <cellStyle name="Comma 13 2 4 8 2 2" xfId="54750" xr:uid="{00000000-0005-0000-0000-00000A000000}"/>
    <cellStyle name="Comma 13 2 4 8 3" xfId="39630" xr:uid="{00000000-0005-0000-0000-00000A000000}"/>
    <cellStyle name="Comma 13 2 4 9" xfId="15438" xr:uid="{00000000-0005-0000-0000-00000A000000}"/>
    <cellStyle name="Comma 13 2 4 9 2" xfId="45678" xr:uid="{00000000-0005-0000-0000-00000A000000}"/>
    <cellStyle name="Comma 13 2 5" xfId="570" xr:uid="{00000000-0005-0000-0000-000038000000}"/>
    <cellStyle name="Comma 13 2 5 10" xfId="30810" xr:uid="{00000000-0005-0000-0000-000038000000}"/>
    <cellStyle name="Comma 13 2 5 2" xfId="1326" xr:uid="{00000000-0005-0000-0000-000038000000}"/>
    <cellStyle name="Comma 13 2 5 2 2" xfId="2838" xr:uid="{00000000-0005-0000-0000-000038000000}"/>
    <cellStyle name="Comma 13 2 5 2 2 2" xfId="11910" xr:uid="{00000000-0005-0000-0000-000038000000}"/>
    <cellStyle name="Comma 13 2 5 2 2 2 2" xfId="27030" xr:uid="{00000000-0005-0000-0000-000038000000}"/>
    <cellStyle name="Comma 13 2 5 2 2 2 2 2" xfId="57270" xr:uid="{00000000-0005-0000-0000-000038000000}"/>
    <cellStyle name="Comma 13 2 5 2 2 2 3" xfId="42150" xr:uid="{00000000-0005-0000-0000-000038000000}"/>
    <cellStyle name="Comma 13 2 5 2 2 3" xfId="17958" xr:uid="{00000000-0005-0000-0000-000038000000}"/>
    <cellStyle name="Comma 13 2 5 2 2 3 2" xfId="48198" xr:uid="{00000000-0005-0000-0000-000038000000}"/>
    <cellStyle name="Comma 13 2 5 2 2 4" xfId="33078" xr:uid="{00000000-0005-0000-0000-000038000000}"/>
    <cellStyle name="Comma 13 2 5 2 3" xfId="4350" xr:uid="{00000000-0005-0000-0000-000038000000}"/>
    <cellStyle name="Comma 13 2 5 2 3 2" xfId="13422" xr:uid="{00000000-0005-0000-0000-000038000000}"/>
    <cellStyle name="Comma 13 2 5 2 3 2 2" xfId="28542" xr:uid="{00000000-0005-0000-0000-000038000000}"/>
    <cellStyle name="Comma 13 2 5 2 3 2 2 2" xfId="58782" xr:uid="{00000000-0005-0000-0000-000038000000}"/>
    <cellStyle name="Comma 13 2 5 2 3 2 3" xfId="43662" xr:uid="{00000000-0005-0000-0000-000038000000}"/>
    <cellStyle name="Comma 13 2 5 2 3 3" xfId="19470" xr:uid="{00000000-0005-0000-0000-000038000000}"/>
    <cellStyle name="Comma 13 2 5 2 3 3 2" xfId="49710" xr:uid="{00000000-0005-0000-0000-000038000000}"/>
    <cellStyle name="Comma 13 2 5 2 3 4" xfId="34590" xr:uid="{00000000-0005-0000-0000-000038000000}"/>
    <cellStyle name="Comma 13 2 5 2 4" xfId="5862" xr:uid="{00000000-0005-0000-0000-000038000000}"/>
    <cellStyle name="Comma 13 2 5 2 4 2" xfId="14934" xr:uid="{00000000-0005-0000-0000-000038000000}"/>
    <cellStyle name="Comma 13 2 5 2 4 2 2" xfId="30054" xr:uid="{00000000-0005-0000-0000-000038000000}"/>
    <cellStyle name="Comma 13 2 5 2 4 2 2 2" xfId="60294" xr:uid="{00000000-0005-0000-0000-000038000000}"/>
    <cellStyle name="Comma 13 2 5 2 4 2 3" xfId="45174" xr:uid="{00000000-0005-0000-0000-000038000000}"/>
    <cellStyle name="Comma 13 2 5 2 4 3" xfId="20982" xr:uid="{00000000-0005-0000-0000-000038000000}"/>
    <cellStyle name="Comma 13 2 5 2 4 3 2" xfId="51222" xr:uid="{00000000-0005-0000-0000-000038000000}"/>
    <cellStyle name="Comma 13 2 5 2 4 4" xfId="36102" xr:uid="{00000000-0005-0000-0000-000038000000}"/>
    <cellStyle name="Comma 13 2 5 2 5" xfId="7374" xr:uid="{00000000-0005-0000-0000-000038000000}"/>
    <cellStyle name="Comma 13 2 5 2 5 2" xfId="22494" xr:uid="{00000000-0005-0000-0000-000038000000}"/>
    <cellStyle name="Comma 13 2 5 2 5 2 2" xfId="52734" xr:uid="{00000000-0005-0000-0000-000038000000}"/>
    <cellStyle name="Comma 13 2 5 2 5 3" xfId="37614" xr:uid="{00000000-0005-0000-0000-000038000000}"/>
    <cellStyle name="Comma 13 2 5 2 6" xfId="8886" xr:uid="{00000000-0005-0000-0000-000038000000}"/>
    <cellStyle name="Comma 13 2 5 2 6 2" xfId="24006" xr:uid="{00000000-0005-0000-0000-000038000000}"/>
    <cellStyle name="Comma 13 2 5 2 6 2 2" xfId="54246" xr:uid="{00000000-0005-0000-0000-000038000000}"/>
    <cellStyle name="Comma 13 2 5 2 6 3" xfId="39126" xr:uid="{00000000-0005-0000-0000-000038000000}"/>
    <cellStyle name="Comma 13 2 5 2 7" xfId="10398" xr:uid="{00000000-0005-0000-0000-000038000000}"/>
    <cellStyle name="Comma 13 2 5 2 7 2" xfId="25518" xr:uid="{00000000-0005-0000-0000-000038000000}"/>
    <cellStyle name="Comma 13 2 5 2 7 2 2" xfId="55758" xr:uid="{00000000-0005-0000-0000-000038000000}"/>
    <cellStyle name="Comma 13 2 5 2 7 3" xfId="40638" xr:uid="{00000000-0005-0000-0000-000038000000}"/>
    <cellStyle name="Comma 13 2 5 2 8" xfId="16446" xr:uid="{00000000-0005-0000-0000-000038000000}"/>
    <cellStyle name="Comma 13 2 5 2 8 2" xfId="46686" xr:uid="{00000000-0005-0000-0000-000038000000}"/>
    <cellStyle name="Comma 13 2 5 2 9" xfId="31566" xr:uid="{00000000-0005-0000-0000-000038000000}"/>
    <cellStyle name="Comma 13 2 5 3" xfId="2082" xr:uid="{00000000-0005-0000-0000-000038000000}"/>
    <cellStyle name="Comma 13 2 5 3 2" xfId="11154" xr:uid="{00000000-0005-0000-0000-000038000000}"/>
    <cellStyle name="Comma 13 2 5 3 2 2" xfId="26274" xr:uid="{00000000-0005-0000-0000-000038000000}"/>
    <cellStyle name="Comma 13 2 5 3 2 2 2" xfId="56514" xr:uid="{00000000-0005-0000-0000-000038000000}"/>
    <cellStyle name="Comma 13 2 5 3 2 3" xfId="41394" xr:uid="{00000000-0005-0000-0000-000038000000}"/>
    <cellStyle name="Comma 13 2 5 3 3" xfId="17202" xr:uid="{00000000-0005-0000-0000-000038000000}"/>
    <cellStyle name="Comma 13 2 5 3 3 2" xfId="47442" xr:uid="{00000000-0005-0000-0000-000038000000}"/>
    <cellStyle name="Comma 13 2 5 3 4" xfId="32322" xr:uid="{00000000-0005-0000-0000-000038000000}"/>
    <cellStyle name="Comma 13 2 5 4" xfId="3594" xr:uid="{00000000-0005-0000-0000-000038000000}"/>
    <cellStyle name="Comma 13 2 5 4 2" xfId="12666" xr:uid="{00000000-0005-0000-0000-000038000000}"/>
    <cellStyle name="Comma 13 2 5 4 2 2" xfId="27786" xr:uid="{00000000-0005-0000-0000-000038000000}"/>
    <cellStyle name="Comma 13 2 5 4 2 2 2" xfId="58026" xr:uid="{00000000-0005-0000-0000-000038000000}"/>
    <cellStyle name="Comma 13 2 5 4 2 3" xfId="42906" xr:uid="{00000000-0005-0000-0000-000038000000}"/>
    <cellStyle name="Comma 13 2 5 4 3" xfId="18714" xr:uid="{00000000-0005-0000-0000-000038000000}"/>
    <cellStyle name="Comma 13 2 5 4 3 2" xfId="48954" xr:uid="{00000000-0005-0000-0000-000038000000}"/>
    <cellStyle name="Comma 13 2 5 4 4" xfId="33834" xr:uid="{00000000-0005-0000-0000-000038000000}"/>
    <cellStyle name="Comma 13 2 5 5" xfId="5106" xr:uid="{00000000-0005-0000-0000-000038000000}"/>
    <cellStyle name="Comma 13 2 5 5 2" xfId="14178" xr:uid="{00000000-0005-0000-0000-000038000000}"/>
    <cellStyle name="Comma 13 2 5 5 2 2" xfId="29298" xr:uid="{00000000-0005-0000-0000-000038000000}"/>
    <cellStyle name="Comma 13 2 5 5 2 2 2" xfId="59538" xr:uid="{00000000-0005-0000-0000-000038000000}"/>
    <cellStyle name="Comma 13 2 5 5 2 3" xfId="44418" xr:uid="{00000000-0005-0000-0000-000038000000}"/>
    <cellStyle name="Comma 13 2 5 5 3" xfId="20226" xr:uid="{00000000-0005-0000-0000-000038000000}"/>
    <cellStyle name="Comma 13 2 5 5 3 2" xfId="50466" xr:uid="{00000000-0005-0000-0000-000038000000}"/>
    <cellStyle name="Comma 13 2 5 5 4" xfId="35346" xr:uid="{00000000-0005-0000-0000-000038000000}"/>
    <cellStyle name="Comma 13 2 5 6" xfId="6618" xr:uid="{00000000-0005-0000-0000-000038000000}"/>
    <cellStyle name="Comma 13 2 5 6 2" xfId="21738" xr:uid="{00000000-0005-0000-0000-000038000000}"/>
    <cellStyle name="Comma 13 2 5 6 2 2" xfId="51978" xr:uid="{00000000-0005-0000-0000-000038000000}"/>
    <cellStyle name="Comma 13 2 5 6 3" xfId="36858" xr:uid="{00000000-0005-0000-0000-000038000000}"/>
    <cellStyle name="Comma 13 2 5 7" xfId="8130" xr:uid="{00000000-0005-0000-0000-000038000000}"/>
    <cellStyle name="Comma 13 2 5 7 2" xfId="23250" xr:uid="{00000000-0005-0000-0000-000038000000}"/>
    <cellStyle name="Comma 13 2 5 7 2 2" xfId="53490" xr:uid="{00000000-0005-0000-0000-000038000000}"/>
    <cellStyle name="Comma 13 2 5 7 3" xfId="38370" xr:uid="{00000000-0005-0000-0000-000038000000}"/>
    <cellStyle name="Comma 13 2 5 8" xfId="9642" xr:uid="{00000000-0005-0000-0000-000038000000}"/>
    <cellStyle name="Comma 13 2 5 8 2" xfId="24762" xr:uid="{00000000-0005-0000-0000-000038000000}"/>
    <cellStyle name="Comma 13 2 5 8 2 2" xfId="55002" xr:uid="{00000000-0005-0000-0000-000038000000}"/>
    <cellStyle name="Comma 13 2 5 8 3" xfId="39882" xr:uid="{00000000-0005-0000-0000-000038000000}"/>
    <cellStyle name="Comma 13 2 5 9" xfId="15690" xr:uid="{00000000-0005-0000-0000-000038000000}"/>
    <cellStyle name="Comma 13 2 5 9 2" xfId="45930" xr:uid="{00000000-0005-0000-0000-000038000000}"/>
    <cellStyle name="Comma 13 2 6" xfId="822" xr:uid="{00000000-0005-0000-0000-00000A000000}"/>
    <cellStyle name="Comma 13 2 6 2" xfId="2334" xr:uid="{00000000-0005-0000-0000-00000A000000}"/>
    <cellStyle name="Comma 13 2 6 2 2" xfId="11406" xr:uid="{00000000-0005-0000-0000-00000A000000}"/>
    <cellStyle name="Comma 13 2 6 2 2 2" xfId="26526" xr:uid="{00000000-0005-0000-0000-00000A000000}"/>
    <cellStyle name="Comma 13 2 6 2 2 2 2" xfId="56766" xr:uid="{00000000-0005-0000-0000-00000A000000}"/>
    <cellStyle name="Comma 13 2 6 2 2 3" xfId="41646" xr:uid="{00000000-0005-0000-0000-00000A000000}"/>
    <cellStyle name="Comma 13 2 6 2 3" xfId="17454" xr:uid="{00000000-0005-0000-0000-00000A000000}"/>
    <cellStyle name="Comma 13 2 6 2 3 2" xfId="47694" xr:uid="{00000000-0005-0000-0000-00000A000000}"/>
    <cellStyle name="Comma 13 2 6 2 4" xfId="32574" xr:uid="{00000000-0005-0000-0000-00000A000000}"/>
    <cellStyle name="Comma 13 2 6 3" xfId="3846" xr:uid="{00000000-0005-0000-0000-00000A000000}"/>
    <cellStyle name="Comma 13 2 6 3 2" xfId="12918" xr:uid="{00000000-0005-0000-0000-00000A000000}"/>
    <cellStyle name="Comma 13 2 6 3 2 2" xfId="28038" xr:uid="{00000000-0005-0000-0000-00000A000000}"/>
    <cellStyle name="Comma 13 2 6 3 2 2 2" xfId="58278" xr:uid="{00000000-0005-0000-0000-00000A000000}"/>
    <cellStyle name="Comma 13 2 6 3 2 3" xfId="43158" xr:uid="{00000000-0005-0000-0000-00000A000000}"/>
    <cellStyle name="Comma 13 2 6 3 3" xfId="18966" xr:uid="{00000000-0005-0000-0000-00000A000000}"/>
    <cellStyle name="Comma 13 2 6 3 3 2" xfId="49206" xr:uid="{00000000-0005-0000-0000-00000A000000}"/>
    <cellStyle name="Comma 13 2 6 3 4" xfId="34086" xr:uid="{00000000-0005-0000-0000-00000A000000}"/>
    <cellStyle name="Comma 13 2 6 4" xfId="5358" xr:uid="{00000000-0005-0000-0000-00000A000000}"/>
    <cellStyle name="Comma 13 2 6 4 2" xfId="14430" xr:uid="{00000000-0005-0000-0000-00000A000000}"/>
    <cellStyle name="Comma 13 2 6 4 2 2" xfId="29550" xr:uid="{00000000-0005-0000-0000-00000A000000}"/>
    <cellStyle name="Comma 13 2 6 4 2 2 2" xfId="59790" xr:uid="{00000000-0005-0000-0000-00000A000000}"/>
    <cellStyle name="Comma 13 2 6 4 2 3" xfId="44670" xr:uid="{00000000-0005-0000-0000-00000A000000}"/>
    <cellStyle name="Comma 13 2 6 4 3" xfId="20478" xr:uid="{00000000-0005-0000-0000-00000A000000}"/>
    <cellStyle name="Comma 13 2 6 4 3 2" xfId="50718" xr:uid="{00000000-0005-0000-0000-00000A000000}"/>
    <cellStyle name="Comma 13 2 6 4 4" xfId="35598" xr:uid="{00000000-0005-0000-0000-00000A000000}"/>
    <cellStyle name="Comma 13 2 6 5" xfId="6870" xr:uid="{00000000-0005-0000-0000-00000A000000}"/>
    <cellStyle name="Comma 13 2 6 5 2" xfId="21990" xr:uid="{00000000-0005-0000-0000-00000A000000}"/>
    <cellStyle name="Comma 13 2 6 5 2 2" xfId="52230" xr:uid="{00000000-0005-0000-0000-00000A000000}"/>
    <cellStyle name="Comma 13 2 6 5 3" xfId="37110" xr:uid="{00000000-0005-0000-0000-00000A000000}"/>
    <cellStyle name="Comma 13 2 6 6" xfId="8382" xr:uid="{00000000-0005-0000-0000-00000A000000}"/>
    <cellStyle name="Comma 13 2 6 6 2" xfId="23502" xr:uid="{00000000-0005-0000-0000-00000A000000}"/>
    <cellStyle name="Comma 13 2 6 6 2 2" xfId="53742" xr:uid="{00000000-0005-0000-0000-00000A000000}"/>
    <cellStyle name="Comma 13 2 6 6 3" xfId="38622" xr:uid="{00000000-0005-0000-0000-00000A000000}"/>
    <cellStyle name="Comma 13 2 6 7" xfId="9894" xr:uid="{00000000-0005-0000-0000-00000A000000}"/>
    <cellStyle name="Comma 13 2 6 7 2" xfId="25014" xr:uid="{00000000-0005-0000-0000-00000A000000}"/>
    <cellStyle name="Comma 13 2 6 7 2 2" xfId="55254" xr:uid="{00000000-0005-0000-0000-00000A000000}"/>
    <cellStyle name="Comma 13 2 6 7 3" xfId="40134" xr:uid="{00000000-0005-0000-0000-00000A000000}"/>
    <cellStyle name="Comma 13 2 6 8" xfId="15942" xr:uid="{00000000-0005-0000-0000-00000A000000}"/>
    <cellStyle name="Comma 13 2 6 8 2" xfId="46182" xr:uid="{00000000-0005-0000-0000-00000A000000}"/>
    <cellStyle name="Comma 13 2 6 9" xfId="31062" xr:uid="{00000000-0005-0000-0000-00000A000000}"/>
    <cellStyle name="Comma 13 2 7" xfId="1578" xr:uid="{00000000-0005-0000-0000-00000A000000}"/>
    <cellStyle name="Comma 13 2 7 2" xfId="10650" xr:uid="{00000000-0005-0000-0000-00000A000000}"/>
    <cellStyle name="Comma 13 2 7 2 2" xfId="25770" xr:uid="{00000000-0005-0000-0000-00000A000000}"/>
    <cellStyle name="Comma 13 2 7 2 2 2" xfId="56010" xr:uid="{00000000-0005-0000-0000-00000A000000}"/>
    <cellStyle name="Comma 13 2 7 2 3" xfId="40890" xr:uid="{00000000-0005-0000-0000-00000A000000}"/>
    <cellStyle name="Comma 13 2 7 3" xfId="16698" xr:uid="{00000000-0005-0000-0000-00000A000000}"/>
    <cellStyle name="Comma 13 2 7 3 2" xfId="46938" xr:uid="{00000000-0005-0000-0000-00000A000000}"/>
    <cellStyle name="Comma 13 2 7 4" xfId="31818" xr:uid="{00000000-0005-0000-0000-00000A000000}"/>
    <cellStyle name="Comma 13 2 8" xfId="3090" xr:uid="{00000000-0005-0000-0000-00000A000000}"/>
    <cellStyle name="Comma 13 2 8 2" xfId="12162" xr:uid="{00000000-0005-0000-0000-00000A000000}"/>
    <cellStyle name="Comma 13 2 8 2 2" xfId="27282" xr:uid="{00000000-0005-0000-0000-00000A000000}"/>
    <cellStyle name="Comma 13 2 8 2 2 2" xfId="57522" xr:uid="{00000000-0005-0000-0000-00000A000000}"/>
    <cellStyle name="Comma 13 2 8 2 3" xfId="42402" xr:uid="{00000000-0005-0000-0000-00000A000000}"/>
    <cellStyle name="Comma 13 2 8 3" xfId="18210" xr:uid="{00000000-0005-0000-0000-00000A000000}"/>
    <cellStyle name="Comma 13 2 8 3 2" xfId="48450" xr:uid="{00000000-0005-0000-0000-00000A000000}"/>
    <cellStyle name="Comma 13 2 8 4" xfId="33330" xr:uid="{00000000-0005-0000-0000-00000A000000}"/>
    <cellStyle name="Comma 13 2 9" xfId="4602" xr:uid="{00000000-0005-0000-0000-00000A000000}"/>
    <cellStyle name="Comma 13 2 9 2" xfId="13674" xr:uid="{00000000-0005-0000-0000-00000A000000}"/>
    <cellStyle name="Comma 13 2 9 2 2" xfId="28794" xr:uid="{00000000-0005-0000-0000-00000A000000}"/>
    <cellStyle name="Comma 13 2 9 2 2 2" xfId="59034" xr:uid="{00000000-0005-0000-0000-00000A000000}"/>
    <cellStyle name="Comma 13 2 9 2 3" xfId="43914" xr:uid="{00000000-0005-0000-0000-00000A000000}"/>
    <cellStyle name="Comma 13 2 9 3" xfId="19722" xr:uid="{00000000-0005-0000-0000-00000A000000}"/>
    <cellStyle name="Comma 13 2 9 3 2" xfId="49962" xr:uid="{00000000-0005-0000-0000-00000A000000}"/>
    <cellStyle name="Comma 13 2 9 4" xfId="34842" xr:uid="{00000000-0005-0000-0000-00000A000000}"/>
    <cellStyle name="Comma 13 3" xfId="108" xr:uid="{00000000-0005-0000-0000-000013000000}"/>
    <cellStyle name="Comma 13 3 10" xfId="9180" xr:uid="{00000000-0005-0000-0000-000013000000}"/>
    <cellStyle name="Comma 13 3 10 2" xfId="24300" xr:uid="{00000000-0005-0000-0000-000013000000}"/>
    <cellStyle name="Comma 13 3 10 2 2" xfId="54540" xr:uid="{00000000-0005-0000-0000-000013000000}"/>
    <cellStyle name="Comma 13 3 10 3" xfId="39420" xr:uid="{00000000-0005-0000-0000-000013000000}"/>
    <cellStyle name="Comma 13 3 11" xfId="15228" xr:uid="{00000000-0005-0000-0000-000013000000}"/>
    <cellStyle name="Comma 13 3 11 2" xfId="45468" xr:uid="{00000000-0005-0000-0000-000013000000}"/>
    <cellStyle name="Comma 13 3 12" xfId="30348" xr:uid="{00000000-0005-0000-0000-000013000000}"/>
    <cellStyle name="Comma 13 3 2" xfId="360" xr:uid="{00000000-0005-0000-0000-000013000000}"/>
    <cellStyle name="Comma 13 3 2 10" xfId="30600" xr:uid="{00000000-0005-0000-0000-000013000000}"/>
    <cellStyle name="Comma 13 3 2 2" xfId="1116" xr:uid="{00000000-0005-0000-0000-000013000000}"/>
    <cellStyle name="Comma 13 3 2 2 2" xfId="2628" xr:uid="{00000000-0005-0000-0000-000013000000}"/>
    <cellStyle name="Comma 13 3 2 2 2 2" xfId="11700" xr:uid="{00000000-0005-0000-0000-000013000000}"/>
    <cellStyle name="Comma 13 3 2 2 2 2 2" xfId="26820" xr:uid="{00000000-0005-0000-0000-000013000000}"/>
    <cellStyle name="Comma 13 3 2 2 2 2 2 2" xfId="57060" xr:uid="{00000000-0005-0000-0000-000013000000}"/>
    <cellStyle name="Comma 13 3 2 2 2 2 3" xfId="41940" xr:uid="{00000000-0005-0000-0000-000013000000}"/>
    <cellStyle name="Comma 13 3 2 2 2 3" xfId="17748" xr:uid="{00000000-0005-0000-0000-000013000000}"/>
    <cellStyle name="Comma 13 3 2 2 2 3 2" xfId="47988" xr:uid="{00000000-0005-0000-0000-000013000000}"/>
    <cellStyle name="Comma 13 3 2 2 2 4" xfId="32868" xr:uid="{00000000-0005-0000-0000-000013000000}"/>
    <cellStyle name="Comma 13 3 2 2 3" xfId="4140" xr:uid="{00000000-0005-0000-0000-000013000000}"/>
    <cellStyle name="Comma 13 3 2 2 3 2" xfId="13212" xr:uid="{00000000-0005-0000-0000-000013000000}"/>
    <cellStyle name="Comma 13 3 2 2 3 2 2" xfId="28332" xr:uid="{00000000-0005-0000-0000-000013000000}"/>
    <cellStyle name="Comma 13 3 2 2 3 2 2 2" xfId="58572" xr:uid="{00000000-0005-0000-0000-000013000000}"/>
    <cellStyle name="Comma 13 3 2 2 3 2 3" xfId="43452" xr:uid="{00000000-0005-0000-0000-000013000000}"/>
    <cellStyle name="Comma 13 3 2 2 3 3" xfId="19260" xr:uid="{00000000-0005-0000-0000-000013000000}"/>
    <cellStyle name="Comma 13 3 2 2 3 3 2" xfId="49500" xr:uid="{00000000-0005-0000-0000-000013000000}"/>
    <cellStyle name="Comma 13 3 2 2 3 4" xfId="34380" xr:uid="{00000000-0005-0000-0000-000013000000}"/>
    <cellStyle name="Comma 13 3 2 2 4" xfId="5652" xr:uid="{00000000-0005-0000-0000-000013000000}"/>
    <cellStyle name="Comma 13 3 2 2 4 2" xfId="14724" xr:uid="{00000000-0005-0000-0000-000013000000}"/>
    <cellStyle name="Comma 13 3 2 2 4 2 2" xfId="29844" xr:uid="{00000000-0005-0000-0000-000013000000}"/>
    <cellStyle name="Comma 13 3 2 2 4 2 2 2" xfId="60084" xr:uid="{00000000-0005-0000-0000-000013000000}"/>
    <cellStyle name="Comma 13 3 2 2 4 2 3" xfId="44964" xr:uid="{00000000-0005-0000-0000-000013000000}"/>
    <cellStyle name="Comma 13 3 2 2 4 3" xfId="20772" xr:uid="{00000000-0005-0000-0000-000013000000}"/>
    <cellStyle name="Comma 13 3 2 2 4 3 2" xfId="51012" xr:uid="{00000000-0005-0000-0000-000013000000}"/>
    <cellStyle name="Comma 13 3 2 2 4 4" xfId="35892" xr:uid="{00000000-0005-0000-0000-000013000000}"/>
    <cellStyle name="Comma 13 3 2 2 5" xfId="7164" xr:uid="{00000000-0005-0000-0000-000013000000}"/>
    <cellStyle name="Comma 13 3 2 2 5 2" xfId="22284" xr:uid="{00000000-0005-0000-0000-000013000000}"/>
    <cellStyle name="Comma 13 3 2 2 5 2 2" xfId="52524" xr:uid="{00000000-0005-0000-0000-000013000000}"/>
    <cellStyle name="Comma 13 3 2 2 5 3" xfId="37404" xr:uid="{00000000-0005-0000-0000-000013000000}"/>
    <cellStyle name="Comma 13 3 2 2 6" xfId="8676" xr:uid="{00000000-0005-0000-0000-000013000000}"/>
    <cellStyle name="Comma 13 3 2 2 6 2" xfId="23796" xr:uid="{00000000-0005-0000-0000-000013000000}"/>
    <cellStyle name="Comma 13 3 2 2 6 2 2" xfId="54036" xr:uid="{00000000-0005-0000-0000-000013000000}"/>
    <cellStyle name="Comma 13 3 2 2 6 3" xfId="38916" xr:uid="{00000000-0005-0000-0000-000013000000}"/>
    <cellStyle name="Comma 13 3 2 2 7" xfId="10188" xr:uid="{00000000-0005-0000-0000-000013000000}"/>
    <cellStyle name="Comma 13 3 2 2 7 2" xfId="25308" xr:uid="{00000000-0005-0000-0000-000013000000}"/>
    <cellStyle name="Comma 13 3 2 2 7 2 2" xfId="55548" xr:uid="{00000000-0005-0000-0000-000013000000}"/>
    <cellStyle name="Comma 13 3 2 2 7 3" xfId="40428" xr:uid="{00000000-0005-0000-0000-000013000000}"/>
    <cellStyle name="Comma 13 3 2 2 8" xfId="16236" xr:uid="{00000000-0005-0000-0000-000013000000}"/>
    <cellStyle name="Comma 13 3 2 2 8 2" xfId="46476" xr:uid="{00000000-0005-0000-0000-000013000000}"/>
    <cellStyle name="Comma 13 3 2 2 9" xfId="31356" xr:uid="{00000000-0005-0000-0000-000013000000}"/>
    <cellStyle name="Comma 13 3 2 3" xfId="1872" xr:uid="{00000000-0005-0000-0000-000013000000}"/>
    <cellStyle name="Comma 13 3 2 3 2" xfId="10944" xr:uid="{00000000-0005-0000-0000-000013000000}"/>
    <cellStyle name="Comma 13 3 2 3 2 2" xfId="26064" xr:uid="{00000000-0005-0000-0000-000013000000}"/>
    <cellStyle name="Comma 13 3 2 3 2 2 2" xfId="56304" xr:uid="{00000000-0005-0000-0000-000013000000}"/>
    <cellStyle name="Comma 13 3 2 3 2 3" xfId="41184" xr:uid="{00000000-0005-0000-0000-000013000000}"/>
    <cellStyle name="Comma 13 3 2 3 3" xfId="16992" xr:uid="{00000000-0005-0000-0000-000013000000}"/>
    <cellStyle name="Comma 13 3 2 3 3 2" xfId="47232" xr:uid="{00000000-0005-0000-0000-000013000000}"/>
    <cellStyle name="Comma 13 3 2 3 4" xfId="32112" xr:uid="{00000000-0005-0000-0000-000013000000}"/>
    <cellStyle name="Comma 13 3 2 4" xfId="3384" xr:uid="{00000000-0005-0000-0000-000013000000}"/>
    <cellStyle name="Comma 13 3 2 4 2" xfId="12456" xr:uid="{00000000-0005-0000-0000-000013000000}"/>
    <cellStyle name="Comma 13 3 2 4 2 2" xfId="27576" xr:uid="{00000000-0005-0000-0000-000013000000}"/>
    <cellStyle name="Comma 13 3 2 4 2 2 2" xfId="57816" xr:uid="{00000000-0005-0000-0000-000013000000}"/>
    <cellStyle name="Comma 13 3 2 4 2 3" xfId="42696" xr:uid="{00000000-0005-0000-0000-000013000000}"/>
    <cellStyle name="Comma 13 3 2 4 3" xfId="18504" xr:uid="{00000000-0005-0000-0000-000013000000}"/>
    <cellStyle name="Comma 13 3 2 4 3 2" xfId="48744" xr:uid="{00000000-0005-0000-0000-000013000000}"/>
    <cellStyle name="Comma 13 3 2 4 4" xfId="33624" xr:uid="{00000000-0005-0000-0000-000013000000}"/>
    <cellStyle name="Comma 13 3 2 5" xfId="4896" xr:uid="{00000000-0005-0000-0000-000013000000}"/>
    <cellStyle name="Comma 13 3 2 5 2" xfId="13968" xr:uid="{00000000-0005-0000-0000-000013000000}"/>
    <cellStyle name="Comma 13 3 2 5 2 2" xfId="29088" xr:uid="{00000000-0005-0000-0000-000013000000}"/>
    <cellStyle name="Comma 13 3 2 5 2 2 2" xfId="59328" xr:uid="{00000000-0005-0000-0000-000013000000}"/>
    <cellStyle name="Comma 13 3 2 5 2 3" xfId="44208" xr:uid="{00000000-0005-0000-0000-000013000000}"/>
    <cellStyle name="Comma 13 3 2 5 3" xfId="20016" xr:uid="{00000000-0005-0000-0000-000013000000}"/>
    <cellStyle name="Comma 13 3 2 5 3 2" xfId="50256" xr:uid="{00000000-0005-0000-0000-000013000000}"/>
    <cellStyle name="Comma 13 3 2 5 4" xfId="35136" xr:uid="{00000000-0005-0000-0000-000013000000}"/>
    <cellStyle name="Comma 13 3 2 6" xfId="6408" xr:uid="{00000000-0005-0000-0000-000013000000}"/>
    <cellStyle name="Comma 13 3 2 6 2" xfId="21528" xr:uid="{00000000-0005-0000-0000-000013000000}"/>
    <cellStyle name="Comma 13 3 2 6 2 2" xfId="51768" xr:uid="{00000000-0005-0000-0000-000013000000}"/>
    <cellStyle name="Comma 13 3 2 6 3" xfId="36648" xr:uid="{00000000-0005-0000-0000-000013000000}"/>
    <cellStyle name="Comma 13 3 2 7" xfId="7920" xr:uid="{00000000-0005-0000-0000-000013000000}"/>
    <cellStyle name="Comma 13 3 2 7 2" xfId="23040" xr:uid="{00000000-0005-0000-0000-000013000000}"/>
    <cellStyle name="Comma 13 3 2 7 2 2" xfId="53280" xr:uid="{00000000-0005-0000-0000-000013000000}"/>
    <cellStyle name="Comma 13 3 2 7 3" xfId="38160" xr:uid="{00000000-0005-0000-0000-000013000000}"/>
    <cellStyle name="Comma 13 3 2 8" xfId="9432" xr:uid="{00000000-0005-0000-0000-000013000000}"/>
    <cellStyle name="Comma 13 3 2 8 2" xfId="24552" xr:uid="{00000000-0005-0000-0000-000013000000}"/>
    <cellStyle name="Comma 13 3 2 8 2 2" xfId="54792" xr:uid="{00000000-0005-0000-0000-000013000000}"/>
    <cellStyle name="Comma 13 3 2 8 3" xfId="39672" xr:uid="{00000000-0005-0000-0000-000013000000}"/>
    <cellStyle name="Comma 13 3 2 9" xfId="15480" xr:uid="{00000000-0005-0000-0000-000013000000}"/>
    <cellStyle name="Comma 13 3 2 9 2" xfId="45720" xr:uid="{00000000-0005-0000-0000-000013000000}"/>
    <cellStyle name="Comma 13 3 3" xfId="612" xr:uid="{00000000-0005-0000-0000-00003B000000}"/>
    <cellStyle name="Comma 13 3 3 10" xfId="30852" xr:uid="{00000000-0005-0000-0000-00003B000000}"/>
    <cellStyle name="Comma 13 3 3 2" xfId="1368" xr:uid="{00000000-0005-0000-0000-00003B000000}"/>
    <cellStyle name="Comma 13 3 3 2 2" xfId="2880" xr:uid="{00000000-0005-0000-0000-00003B000000}"/>
    <cellStyle name="Comma 13 3 3 2 2 2" xfId="11952" xr:uid="{00000000-0005-0000-0000-00003B000000}"/>
    <cellStyle name="Comma 13 3 3 2 2 2 2" xfId="27072" xr:uid="{00000000-0005-0000-0000-00003B000000}"/>
    <cellStyle name="Comma 13 3 3 2 2 2 2 2" xfId="57312" xr:uid="{00000000-0005-0000-0000-00003B000000}"/>
    <cellStyle name="Comma 13 3 3 2 2 2 3" xfId="42192" xr:uid="{00000000-0005-0000-0000-00003B000000}"/>
    <cellStyle name="Comma 13 3 3 2 2 3" xfId="18000" xr:uid="{00000000-0005-0000-0000-00003B000000}"/>
    <cellStyle name="Comma 13 3 3 2 2 3 2" xfId="48240" xr:uid="{00000000-0005-0000-0000-00003B000000}"/>
    <cellStyle name="Comma 13 3 3 2 2 4" xfId="33120" xr:uid="{00000000-0005-0000-0000-00003B000000}"/>
    <cellStyle name="Comma 13 3 3 2 3" xfId="4392" xr:uid="{00000000-0005-0000-0000-00003B000000}"/>
    <cellStyle name="Comma 13 3 3 2 3 2" xfId="13464" xr:uid="{00000000-0005-0000-0000-00003B000000}"/>
    <cellStyle name="Comma 13 3 3 2 3 2 2" xfId="28584" xr:uid="{00000000-0005-0000-0000-00003B000000}"/>
    <cellStyle name="Comma 13 3 3 2 3 2 2 2" xfId="58824" xr:uid="{00000000-0005-0000-0000-00003B000000}"/>
    <cellStyle name="Comma 13 3 3 2 3 2 3" xfId="43704" xr:uid="{00000000-0005-0000-0000-00003B000000}"/>
    <cellStyle name="Comma 13 3 3 2 3 3" xfId="19512" xr:uid="{00000000-0005-0000-0000-00003B000000}"/>
    <cellStyle name="Comma 13 3 3 2 3 3 2" xfId="49752" xr:uid="{00000000-0005-0000-0000-00003B000000}"/>
    <cellStyle name="Comma 13 3 3 2 3 4" xfId="34632" xr:uid="{00000000-0005-0000-0000-00003B000000}"/>
    <cellStyle name="Comma 13 3 3 2 4" xfId="5904" xr:uid="{00000000-0005-0000-0000-00003B000000}"/>
    <cellStyle name="Comma 13 3 3 2 4 2" xfId="14976" xr:uid="{00000000-0005-0000-0000-00003B000000}"/>
    <cellStyle name="Comma 13 3 3 2 4 2 2" xfId="30096" xr:uid="{00000000-0005-0000-0000-00003B000000}"/>
    <cellStyle name="Comma 13 3 3 2 4 2 2 2" xfId="60336" xr:uid="{00000000-0005-0000-0000-00003B000000}"/>
    <cellStyle name="Comma 13 3 3 2 4 2 3" xfId="45216" xr:uid="{00000000-0005-0000-0000-00003B000000}"/>
    <cellStyle name="Comma 13 3 3 2 4 3" xfId="21024" xr:uid="{00000000-0005-0000-0000-00003B000000}"/>
    <cellStyle name="Comma 13 3 3 2 4 3 2" xfId="51264" xr:uid="{00000000-0005-0000-0000-00003B000000}"/>
    <cellStyle name="Comma 13 3 3 2 4 4" xfId="36144" xr:uid="{00000000-0005-0000-0000-00003B000000}"/>
    <cellStyle name="Comma 13 3 3 2 5" xfId="7416" xr:uid="{00000000-0005-0000-0000-00003B000000}"/>
    <cellStyle name="Comma 13 3 3 2 5 2" xfId="22536" xr:uid="{00000000-0005-0000-0000-00003B000000}"/>
    <cellStyle name="Comma 13 3 3 2 5 2 2" xfId="52776" xr:uid="{00000000-0005-0000-0000-00003B000000}"/>
    <cellStyle name="Comma 13 3 3 2 5 3" xfId="37656" xr:uid="{00000000-0005-0000-0000-00003B000000}"/>
    <cellStyle name="Comma 13 3 3 2 6" xfId="8928" xr:uid="{00000000-0005-0000-0000-00003B000000}"/>
    <cellStyle name="Comma 13 3 3 2 6 2" xfId="24048" xr:uid="{00000000-0005-0000-0000-00003B000000}"/>
    <cellStyle name="Comma 13 3 3 2 6 2 2" xfId="54288" xr:uid="{00000000-0005-0000-0000-00003B000000}"/>
    <cellStyle name="Comma 13 3 3 2 6 3" xfId="39168" xr:uid="{00000000-0005-0000-0000-00003B000000}"/>
    <cellStyle name="Comma 13 3 3 2 7" xfId="10440" xr:uid="{00000000-0005-0000-0000-00003B000000}"/>
    <cellStyle name="Comma 13 3 3 2 7 2" xfId="25560" xr:uid="{00000000-0005-0000-0000-00003B000000}"/>
    <cellStyle name="Comma 13 3 3 2 7 2 2" xfId="55800" xr:uid="{00000000-0005-0000-0000-00003B000000}"/>
    <cellStyle name="Comma 13 3 3 2 7 3" xfId="40680" xr:uid="{00000000-0005-0000-0000-00003B000000}"/>
    <cellStyle name="Comma 13 3 3 2 8" xfId="16488" xr:uid="{00000000-0005-0000-0000-00003B000000}"/>
    <cellStyle name="Comma 13 3 3 2 8 2" xfId="46728" xr:uid="{00000000-0005-0000-0000-00003B000000}"/>
    <cellStyle name="Comma 13 3 3 2 9" xfId="31608" xr:uid="{00000000-0005-0000-0000-00003B000000}"/>
    <cellStyle name="Comma 13 3 3 3" xfId="2124" xr:uid="{00000000-0005-0000-0000-00003B000000}"/>
    <cellStyle name="Comma 13 3 3 3 2" xfId="11196" xr:uid="{00000000-0005-0000-0000-00003B000000}"/>
    <cellStyle name="Comma 13 3 3 3 2 2" xfId="26316" xr:uid="{00000000-0005-0000-0000-00003B000000}"/>
    <cellStyle name="Comma 13 3 3 3 2 2 2" xfId="56556" xr:uid="{00000000-0005-0000-0000-00003B000000}"/>
    <cellStyle name="Comma 13 3 3 3 2 3" xfId="41436" xr:uid="{00000000-0005-0000-0000-00003B000000}"/>
    <cellStyle name="Comma 13 3 3 3 3" xfId="17244" xr:uid="{00000000-0005-0000-0000-00003B000000}"/>
    <cellStyle name="Comma 13 3 3 3 3 2" xfId="47484" xr:uid="{00000000-0005-0000-0000-00003B000000}"/>
    <cellStyle name="Comma 13 3 3 3 4" xfId="32364" xr:uid="{00000000-0005-0000-0000-00003B000000}"/>
    <cellStyle name="Comma 13 3 3 4" xfId="3636" xr:uid="{00000000-0005-0000-0000-00003B000000}"/>
    <cellStyle name="Comma 13 3 3 4 2" xfId="12708" xr:uid="{00000000-0005-0000-0000-00003B000000}"/>
    <cellStyle name="Comma 13 3 3 4 2 2" xfId="27828" xr:uid="{00000000-0005-0000-0000-00003B000000}"/>
    <cellStyle name="Comma 13 3 3 4 2 2 2" xfId="58068" xr:uid="{00000000-0005-0000-0000-00003B000000}"/>
    <cellStyle name="Comma 13 3 3 4 2 3" xfId="42948" xr:uid="{00000000-0005-0000-0000-00003B000000}"/>
    <cellStyle name="Comma 13 3 3 4 3" xfId="18756" xr:uid="{00000000-0005-0000-0000-00003B000000}"/>
    <cellStyle name="Comma 13 3 3 4 3 2" xfId="48996" xr:uid="{00000000-0005-0000-0000-00003B000000}"/>
    <cellStyle name="Comma 13 3 3 4 4" xfId="33876" xr:uid="{00000000-0005-0000-0000-00003B000000}"/>
    <cellStyle name="Comma 13 3 3 5" xfId="5148" xr:uid="{00000000-0005-0000-0000-00003B000000}"/>
    <cellStyle name="Comma 13 3 3 5 2" xfId="14220" xr:uid="{00000000-0005-0000-0000-00003B000000}"/>
    <cellStyle name="Comma 13 3 3 5 2 2" xfId="29340" xr:uid="{00000000-0005-0000-0000-00003B000000}"/>
    <cellStyle name="Comma 13 3 3 5 2 2 2" xfId="59580" xr:uid="{00000000-0005-0000-0000-00003B000000}"/>
    <cellStyle name="Comma 13 3 3 5 2 3" xfId="44460" xr:uid="{00000000-0005-0000-0000-00003B000000}"/>
    <cellStyle name="Comma 13 3 3 5 3" xfId="20268" xr:uid="{00000000-0005-0000-0000-00003B000000}"/>
    <cellStyle name="Comma 13 3 3 5 3 2" xfId="50508" xr:uid="{00000000-0005-0000-0000-00003B000000}"/>
    <cellStyle name="Comma 13 3 3 5 4" xfId="35388" xr:uid="{00000000-0005-0000-0000-00003B000000}"/>
    <cellStyle name="Comma 13 3 3 6" xfId="6660" xr:uid="{00000000-0005-0000-0000-00003B000000}"/>
    <cellStyle name="Comma 13 3 3 6 2" xfId="21780" xr:uid="{00000000-0005-0000-0000-00003B000000}"/>
    <cellStyle name="Comma 13 3 3 6 2 2" xfId="52020" xr:uid="{00000000-0005-0000-0000-00003B000000}"/>
    <cellStyle name="Comma 13 3 3 6 3" xfId="36900" xr:uid="{00000000-0005-0000-0000-00003B000000}"/>
    <cellStyle name="Comma 13 3 3 7" xfId="8172" xr:uid="{00000000-0005-0000-0000-00003B000000}"/>
    <cellStyle name="Comma 13 3 3 7 2" xfId="23292" xr:uid="{00000000-0005-0000-0000-00003B000000}"/>
    <cellStyle name="Comma 13 3 3 7 2 2" xfId="53532" xr:uid="{00000000-0005-0000-0000-00003B000000}"/>
    <cellStyle name="Comma 13 3 3 7 3" xfId="38412" xr:uid="{00000000-0005-0000-0000-00003B000000}"/>
    <cellStyle name="Comma 13 3 3 8" xfId="9684" xr:uid="{00000000-0005-0000-0000-00003B000000}"/>
    <cellStyle name="Comma 13 3 3 8 2" xfId="24804" xr:uid="{00000000-0005-0000-0000-00003B000000}"/>
    <cellStyle name="Comma 13 3 3 8 2 2" xfId="55044" xr:uid="{00000000-0005-0000-0000-00003B000000}"/>
    <cellStyle name="Comma 13 3 3 8 3" xfId="39924" xr:uid="{00000000-0005-0000-0000-00003B000000}"/>
    <cellStyle name="Comma 13 3 3 9" xfId="15732" xr:uid="{00000000-0005-0000-0000-00003B000000}"/>
    <cellStyle name="Comma 13 3 3 9 2" xfId="45972" xr:uid="{00000000-0005-0000-0000-00003B000000}"/>
    <cellStyle name="Comma 13 3 4" xfId="864" xr:uid="{00000000-0005-0000-0000-000013000000}"/>
    <cellStyle name="Comma 13 3 4 2" xfId="2376" xr:uid="{00000000-0005-0000-0000-000013000000}"/>
    <cellStyle name="Comma 13 3 4 2 2" xfId="11448" xr:uid="{00000000-0005-0000-0000-000013000000}"/>
    <cellStyle name="Comma 13 3 4 2 2 2" xfId="26568" xr:uid="{00000000-0005-0000-0000-000013000000}"/>
    <cellStyle name="Comma 13 3 4 2 2 2 2" xfId="56808" xr:uid="{00000000-0005-0000-0000-000013000000}"/>
    <cellStyle name="Comma 13 3 4 2 2 3" xfId="41688" xr:uid="{00000000-0005-0000-0000-000013000000}"/>
    <cellStyle name="Comma 13 3 4 2 3" xfId="17496" xr:uid="{00000000-0005-0000-0000-000013000000}"/>
    <cellStyle name="Comma 13 3 4 2 3 2" xfId="47736" xr:uid="{00000000-0005-0000-0000-000013000000}"/>
    <cellStyle name="Comma 13 3 4 2 4" xfId="32616" xr:uid="{00000000-0005-0000-0000-000013000000}"/>
    <cellStyle name="Comma 13 3 4 3" xfId="3888" xr:uid="{00000000-0005-0000-0000-000013000000}"/>
    <cellStyle name="Comma 13 3 4 3 2" xfId="12960" xr:uid="{00000000-0005-0000-0000-000013000000}"/>
    <cellStyle name="Comma 13 3 4 3 2 2" xfId="28080" xr:uid="{00000000-0005-0000-0000-000013000000}"/>
    <cellStyle name="Comma 13 3 4 3 2 2 2" xfId="58320" xr:uid="{00000000-0005-0000-0000-000013000000}"/>
    <cellStyle name="Comma 13 3 4 3 2 3" xfId="43200" xr:uid="{00000000-0005-0000-0000-000013000000}"/>
    <cellStyle name="Comma 13 3 4 3 3" xfId="19008" xr:uid="{00000000-0005-0000-0000-000013000000}"/>
    <cellStyle name="Comma 13 3 4 3 3 2" xfId="49248" xr:uid="{00000000-0005-0000-0000-000013000000}"/>
    <cellStyle name="Comma 13 3 4 3 4" xfId="34128" xr:uid="{00000000-0005-0000-0000-000013000000}"/>
    <cellStyle name="Comma 13 3 4 4" xfId="5400" xr:uid="{00000000-0005-0000-0000-000013000000}"/>
    <cellStyle name="Comma 13 3 4 4 2" xfId="14472" xr:uid="{00000000-0005-0000-0000-000013000000}"/>
    <cellStyle name="Comma 13 3 4 4 2 2" xfId="29592" xr:uid="{00000000-0005-0000-0000-000013000000}"/>
    <cellStyle name="Comma 13 3 4 4 2 2 2" xfId="59832" xr:uid="{00000000-0005-0000-0000-000013000000}"/>
    <cellStyle name="Comma 13 3 4 4 2 3" xfId="44712" xr:uid="{00000000-0005-0000-0000-000013000000}"/>
    <cellStyle name="Comma 13 3 4 4 3" xfId="20520" xr:uid="{00000000-0005-0000-0000-000013000000}"/>
    <cellStyle name="Comma 13 3 4 4 3 2" xfId="50760" xr:uid="{00000000-0005-0000-0000-000013000000}"/>
    <cellStyle name="Comma 13 3 4 4 4" xfId="35640" xr:uid="{00000000-0005-0000-0000-000013000000}"/>
    <cellStyle name="Comma 13 3 4 5" xfId="6912" xr:uid="{00000000-0005-0000-0000-000013000000}"/>
    <cellStyle name="Comma 13 3 4 5 2" xfId="22032" xr:uid="{00000000-0005-0000-0000-000013000000}"/>
    <cellStyle name="Comma 13 3 4 5 2 2" xfId="52272" xr:uid="{00000000-0005-0000-0000-000013000000}"/>
    <cellStyle name="Comma 13 3 4 5 3" xfId="37152" xr:uid="{00000000-0005-0000-0000-000013000000}"/>
    <cellStyle name="Comma 13 3 4 6" xfId="8424" xr:uid="{00000000-0005-0000-0000-000013000000}"/>
    <cellStyle name="Comma 13 3 4 6 2" xfId="23544" xr:uid="{00000000-0005-0000-0000-000013000000}"/>
    <cellStyle name="Comma 13 3 4 6 2 2" xfId="53784" xr:uid="{00000000-0005-0000-0000-000013000000}"/>
    <cellStyle name="Comma 13 3 4 6 3" xfId="38664" xr:uid="{00000000-0005-0000-0000-000013000000}"/>
    <cellStyle name="Comma 13 3 4 7" xfId="9936" xr:uid="{00000000-0005-0000-0000-000013000000}"/>
    <cellStyle name="Comma 13 3 4 7 2" xfId="25056" xr:uid="{00000000-0005-0000-0000-000013000000}"/>
    <cellStyle name="Comma 13 3 4 7 2 2" xfId="55296" xr:uid="{00000000-0005-0000-0000-000013000000}"/>
    <cellStyle name="Comma 13 3 4 7 3" xfId="40176" xr:uid="{00000000-0005-0000-0000-000013000000}"/>
    <cellStyle name="Comma 13 3 4 8" xfId="15984" xr:uid="{00000000-0005-0000-0000-000013000000}"/>
    <cellStyle name="Comma 13 3 4 8 2" xfId="46224" xr:uid="{00000000-0005-0000-0000-000013000000}"/>
    <cellStyle name="Comma 13 3 4 9" xfId="31104" xr:uid="{00000000-0005-0000-0000-000013000000}"/>
    <cellStyle name="Comma 13 3 5" xfId="1620" xr:uid="{00000000-0005-0000-0000-000013000000}"/>
    <cellStyle name="Comma 13 3 5 2" xfId="10692" xr:uid="{00000000-0005-0000-0000-000013000000}"/>
    <cellStyle name="Comma 13 3 5 2 2" xfId="25812" xr:uid="{00000000-0005-0000-0000-000013000000}"/>
    <cellStyle name="Comma 13 3 5 2 2 2" xfId="56052" xr:uid="{00000000-0005-0000-0000-000013000000}"/>
    <cellStyle name="Comma 13 3 5 2 3" xfId="40932" xr:uid="{00000000-0005-0000-0000-000013000000}"/>
    <cellStyle name="Comma 13 3 5 3" xfId="16740" xr:uid="{00000000-0005-0000-0000-000013000000}"/>
    <cellStyle name="Comma 13 3 5 3 2" xfId="46980" xr:uid="{00000000-0005-0000-0000-000013000000}"/>
    <cellStyle name="Comma 13 3 5 4" xfId="31860" xr:uid="{00000000-0005-0000-0000-000013000000}"/>
    <cellStyle name="Comma 13 3 6" xfId="3132" xr:uid="{00000000-0005-0000-0000-000013000000}"/>
    <cellStyle name="Comma 13 3 6 2" xfId="12204" xr:uid="{00000000-0005-0000-0000-000013000000}"/>
    <cellStyle name="Comma 13 3 6 2 2" xfId="27324" xr:uid="{00000000-0005-0000-0000-000013000000}"/>
    <cellStyle name="Comma 13 3 6 2 2 2" xfId="57564" xr:uid="{00000000-0005-0000-0000-000013000000}"/>
    <cellStyle name="Comma 13 3 6 2 3" xfId="42444" xr:uid="{00000000-0005-0000-0000-000013000000}"/>
    <cellStyle name="Comma 13 3 6 3" xfId="18252" xr:uid="{00000000-0005-0000-0000-000013000000}"/>
    <cellStyle name="Comma 13 3 6 3 2" xfId="48492" xr:uid="{00000000-0005-0000-0000-000013000000}"/>
    <cellStyle name="Comma 13 3 6 4" xfId="33372" xr:uid="{00000000-0005-0000-0000-000013000000}"/>
    <cellStyle name="Comma 13 3 7" xfId="4644" xr:uid="{00000000-0005-0000-0000-000013000000}"/>
    <cellStyle name="Comma 13 3 7 2" xfId="13716" xr:uid="{00000000-0005-0000-0000-000013000000}"/>
    <cellStyle name="Comma 13 3 7 2 2" xfId="28836" xr:uid="{00000000-0005-0000-0000-000013000000}"/>
    <cellStyle name="Comma 13 3 7 2 2 2" xfId="59076" xr:uid="{00000000-0005-0000-0000-000013000000}"/>
    <cellStyle name="Comma 13 3 7 2 3" xfId="43956" xr:uid="{00000000-0005-0000-0000-000013000000}"/>
    <cellStyle name="Comma 13 3 7 3" xfId="19764" xr:uid="{00000000-0005-0000-0000-000013000000}"/>
    <cellStyle name="Comma 13 3 7 3 2" xfId="50004" xr:uid="{00000000-0005-0000-0000-000013000000}"/>
    <cellStyle name="Comma 13 3 7 4" xfId="34884" xr:uid="{00000000-0005-0000-0000-000013000000}"/>
    <cellStyle name="Comma 13 3 8" xfId="6156" xr:uid="{00000000-0005-0000-0000-000013000000}"/>
    <cellStyle name="Comma 13 3 8 2" xfId="21276" xr:uid="{00000000-0005-0000-0000-000013000000}"/>
    <cellStyle name="Comma 13 3 8 2 2" xfId="51516" xr:uid="{00000000-0005-0000-0000-000013000000}"/>
    <cellStyle name="Comma 13 3 8 3" xfId="36396" xr:uid="{00000000-0005-0000-0000-000013000000}"/>
    <cellStyle name="Comma 13 3 9" xfId="7668" xr:uid="{00000000-0005-0000-0000-000013000000}"/>
    <cellStyle name="Comma 13 3 9 2" xfId="22788" xr:uid="{00000000-0005-0000-0000-000013000000}"/>
    <cellStyle name="Comma 13 3 9 2 2" xfId="53028" xr:uid="{00000000-0005-0000-0000-000013000000}"/>
    <cellStyle name="Comma 13 3 9 3" xfId="37908" xr:uid="{00000000-0005-0000-0000-000013000000}"/>
    <cellStyle name="Comma 13 4" xfId="192" xr:uid="{00000000-0005-0000-0000-000013000000}"/>
    <cellStyle name="Comma 13 4 10" xfId="9264" xr:uid="{00000000-0005-0000-0000-000013000000}"/>
    <cellStyle name="Comma 13 4 10 2" xfId="24384" xr:uid="{00000000-0005-0000-0000-000013000000}"/>
    <cellStyle name="Comma 13 4 10 2 2" xfId="54624" xr:uid="{00000000-0005-0000-0000-000013000000}"/>
    <cellStyle name="Comma 13 4 10 3" xfId="39504" xr:uid="{00000000-0005-0000-0000-000013000000}"/>
    <cellStyle name="Comma 13 4 11" xfId="15312" xr:uid="{00000000-0005-0000-0000-000013000000}"/>
    <cellStyle name="Comma 13 4 11 2" xfId="45552" xr:uid="{00000000-0005-0000-0000-000013000000}"/>
    <cellStyle name="Comma 13 4 12" xfId="30432" xr:uid="{00000000-0005-0000-0000-000013000000}"/>
    <cellStyle name="Comma 13 4 2" xfId="444" xr:uid="{00000000-0005-0000-0000-000013000000}"/>
    <cellStyle name="Comma 13 4 2 10" xfId="30684" xr:uid="{00000000-0005-0000-0000-000013000000}"/>
    <cellStyle name="Comma 13 4 2 2" xfId="1200" xr:uid="{00000000-0005-0000-0000-000013000000}"/>
    <cellStyle name="Comma 13 4 2 2 2" xfId="2712" xr:uid="{00000000-0005-0000-0000-000013000000}"/>
    <cellStyle name="Comma 13 4 2 2 2 2" xfId="11784" xr:uid="{00000000-0005-0000-0000-000013000000}"/>
    <cellStyle name="Comma 13 4 2 2 2 2 2" xfId="26904" xr:uid="{00000000-0005-0000-0000-000013000000}"/>
    <cellStyle name="Comma 13 4 2 2 2 2 2 2" xfId="57144" xr:uid="{00000000-0005-0000-0000-000013000000}"/>
    <cellStyle name="Comma 13 4 2 2 2 2 3" xfId="42024" xr:uid="{00000000-0005-0000-0000-000013000000}"/>
    <cellStyle name="Comma 13 4 2 2 2 3" xfId="17832" xr:uid="{00000000-0005-0000-0000-000013000000}"/>
    <cellStyle name="Comma 13 4 2 2 2 3 2" xfId="48072" xr:uid="{00000000-0005-0000-0000-000013000000}"/>
    <cellStyle name="Comma 13 4 2 2 2 4" xfId="32952" xr:uid="{00000000-0005-0000-0000-000013000000}"/>
    <cellStyle name="Comma 13 4 2 2 3" xfId="4224" xr:uid="{00000000-0005-0000-0000-000013000000}"/>
    <cellStyle name="Comma 13 4 2 2 3 2" xfId="13296" xr:uid="{00000000-0005-0000-0000-000013000000}"/>
    <cellStyle name="Comma 13 4 2 2 3 2 2" xfId="28416" xr:uid="{00000000-0005-0000-0000-000013000000}"/>
    <cellStyle name="Comma 13 4 2 2 3 2 2 2" xfId="58656" xr:uid="{00000000-0005-0000-0000-000013000000}"/>
    <cellStyle name="Comma 13 4 2 2 3 2 3" xfId="43536" xr:uid="{00000000-0005-0000-0000-000013000000}"/>
    <cellStyle name="Comma 13 4 2 2 3 3" xfId="19344" xr:uid="{00000000-0005-0000-0000-000013000000}"/>
    <cellStyle name="Comma 13 4 2 2 3 3 2" xfId="49584" xr:uid="{00000000-0005-0000-0000-000013000000}"/>
    <cellStyle name="Comma 13 4 2 2 3 4" xfId="34464" xr:uid="{00000000-0005-0000-0000-000013000000}"/>
    <cellStyle name="Comma 13 4 2 2 4" xfId="5736" xr:uid="{00000000-0005-0000-0000-000013000000}"/>
    <cellStyle name="Comma 13 4 2 2 4 2" xfId="14808" xr:uid="{00000000-0005-0000-0000-000013000000}"/>
    <cellStyle name="Comma 13 4 2 2 4 2 2" xfId="29928" xr:uid="{00000000-0005-0000-0000-000013000000}"/>
    <cellStyle name="Comma 13 4 2 2 4 2 2 2" xfId="60168" xr:uid="{00000000-0005-0000-0000-000013000000}"/>
    <cellStyle name="Comma 13 4 2 2 4 2 3" xfId="45048" xr:uid="{00000000-0005-0000-0000-000013000000}"/>
    <cellStyle name="Comma 13 4 2 2 4 3" xfId="20856" xr:uid="{00000000-0005-0000-0000-000013000000}"/>
    <cellStyle name="Comma 13 4 2 2 4 3 2" xfId="51096" xr:uid="{00000000-0005-0000-0000-000013000000}"/>
    <cellStyle name="Comma 13 4 2 2 4 4" xfId="35976" xr:uid="{00000000-0005-0000-0000-000013000000}"/>
    <cellStyle name="Comma 13 4 2 2 5" xfId="7248" xr:uid="{00000000-0005-0000-0000-000013000000}"/>
    <cellStyle name="Comma 13 4 2 2 5 2" xfId="22368" xr:uid="{00000000-0005-0000-0000-000013000000}"/>
    <cellStyle name="Comma 13 4 2 2 5 2 2" xfId="52608" xr:uid="{00000000-0005-0000-0000-000013000000}"/>
    <cellStyle name="Comma 13 4 2 2 5 3" xfId="37488" xr:uid="{00000000-0005-0000-0000-000013000000}"/>
    <cellStyle name="Comma 13 4 2 2 6" xfId="8760" xr:uid="{00000000-0005-0000-0000-000013000000}"/>
    <cellStyle name="Comma 13 4 2 2 6 2" xfId="23880" xr:uid="{00000000-0005-0000-0000-000013000000}"/>
    <cellStyle name="Comma 13 4 2 2 6 2 2" xfId="54120" xr:uid="{00000000-0005-0000-0000-000013000000}"/>
    <cellStyle name="Comma 13 4 2 2 6 3" xfId="39000" xr:uid="{00000000-0005-0000-0000-000013000000}"/>
    <cellStyle name="Comma 13 4 2 2 7" xfId="10272" xr:uid="{00000000-0005-0000-0000-000013000000}"/>
    <cellStyle name="Comma 13 4 2 2 7 2" xfId="25392" xr:uid="{00000000-0005-0000-0000-000013000000}"/>
    <cellStyle name="Comma 13 4 2 2 7 2 2" xfId="55632" xr:uid="{00000000-0005-0000-0000-000013000000}"/>
    <cellStyle name="Comma 13 4 2 2 7 3" xfId="40512" xr:uid="{00000000-0005-0000-0000-000013000000}"/>
    <cellStyle name="Comma 13 4 2 2 8" xfId="16320" xr:uid="{00000000-0005-0000-0000-000013000000}"/>
    <cellStyle name="Comma 13 4 2 2 8 2" xfId="46560" xr:uid="{00000000-0005-0000-0000-000013000000}"/>
    <cellStyle name="Comma 13 4 2 2 9" xfId="31440" xr:uid="{00000000-0005-0000-0000-000013000000}"/>
    <cellStyle name="Comma 13 4 2 3" xfId="1956" xr:uid="{00000000-0005-0000-0000-000013000000}"/>
    <cellStyle name="Comma 13 4 2 3 2" xfId="11028" xr:uid="{00000000-0005-0000-0000-000013000000}"/>
    <cellStyle name="Comma 13 4 2 3 2 2" xfId="26148" xr:uid="{00000000-0005-0000-0000-000013000000}"/>
    <cellStyle name="Comma 13 4 2 3 2 2 2" xfId="56388" xr:uid="{00000000-0005-0000-0000-000013000000}"/>
    <cellStyle name="Comma 13 4 2 3 2 3" xfId="41268" xr:uid="{00000000-0005-0000-0000-000013000000}"/>
    <cellStyle name="Comma 13 4 2 3 3" xfId="17076" xr:uid="{00000000-0005-0000-0000-000013000000}"/>
    <cellStyle name="Comma 13 4 2 3 3 2" xfId="47316" xr:uid="{00000000-0005-0000-0000-000013000000}"/>
    <cellStyle name="Comma 13 4 2 3 4" xfId="32196" xr:uid="{00000000-0005-0000-0000-000013000000}"/>
    <cellStyle name="Comma 13 4 2 4" xfId="3468" xr:uid="{00000000-0005-0000-0000-000013000000}"/>
    <cellStyle name="Comma 13 4 2 4 2" xfId="12540" xr:uid="{00000000-0005-0000-0000-000013000000}"/>
    <cellStyle name="Comma 13 4 2 4 2 2" xfId="27660" xr:uid="{00000000-0005-0000-0000-000013000000}"/>
    <cellStyle name="Comma 13 4 2 4 2 2 2" xfId="57900" xr:uid="{00000000-0005-0000-0000-000013000000}"/>
    <cellStyle name="Comma 13 4 2 4 2 3" xfId="42780" xr:uid="{00000000-0005-0000-0000-000013000000}"/>
    <cellStyle name="Comma 13 4 2 4 3" xfId="18588" xr:uid="{00000000-0005-0000-0000-000013000000}"/>
    <cellStyle name="Comma 13 4 2 4 3 2" xfId="48828" xr:uid="{00000000-0005-0000-0000-000013000000}"/>
    <cellStyle name="Comma 13 4 2 4 4" xfId="33708" xr:uid="{00000000-0005-0000-0000-000013000000}"/>
    <cellStyle name="Comma 13 4 2 5" xfId="4980" xr:uid="{00000000-0005-0000-0000-000013000000}"/>
    <cellStyle name="Comma 13 4 2 5 2" xfId="14052" xr:uid="{00000000-0005-0000-0000-000013000000}"/>
    <cellStyle name="Comma 13 4 2 5 2 2" xfId="29172" xr:uid="{00000000-0005-0000-0000-000013000000}"/>
    <cellStyle name="Comma 13 4 2 5 2 2 2" xfId="59412" xr:uid="{00000000-0005-0000-0000-000013000000}"/>
    <cellStyle name="Comma 13 4 2 5 2 3" xfId="44292" xr:uid="{00000000-0005-0000-0000-000013000000}"/>
    <cellStyle name="Comma 13 4 2 5 3" xfId="20100" xr:uid="{00000000-0005-0000-0000-000013000000}"/>
    <cellStyle name="Comma 13 4 2 5 3 2" xfId="50340" xr:uid="{00000000-0005-0000-0000-000013000000}"/>
    <cellStyle name="Comma 13 4 2 5 4" xfId="35220" xr:uid="{00000000-0005-0000-0000-000013000000}"/>
    <cellStyle name="Comma 13 4 2 6" xfId="6492" xr:uid="{00000000-0005-0000-0000-000013000000}"/>
    <cellStyle name="Comma 13 4 2 6 2" xfId="21612" xr:uid="{00000000-0005-0000-0000-000013000000}"/>
    <cellStyle name="Comma 13 4 2 6 2 2" xfId="51852" xr:uid="{00000000-0005-0000-0000-000013000000}"/>
    <cellStyle name="Comma 13 4 2 6 3" xfId="36732" xr:uid="{00000000-0005-0000-0000-000013000000}"/>
    <cellStyle name="Comma 13 4 2 7" xfId="8004" xr:uid="{00000000-0005-0000-0000-000013000000}"/>
    <cellStyle name="Comma 13 4 2 7 2" xfId="23124" xr:uid="{00000000-0005-0000-0000-000013000000}"/>
    <cellStyle name="Comma 13 4 2 7 2 2" xfId="53364" xr:uid="{00000000-0005-0000-0000-000013000000}"/>
    <cellStyle name="Comma 13 4 2 7 3" xfId="38244" xr:uid="{00000000-0005-0000-0000-000013000000}"/>
    <cellStyle name="Comma 13 4 2 8" xfId="9516" xr:uid="{00000000-0005-0000-0000-000013000000}"/>
    <cellStyle name="Comma 13 4 2 8 2" xfId="24636" xr:uid="{00000000-0005-0000-0000-000013000000}"/>
    <cellStyle name="Comma 13 4 2 8 2 2" xfId="54876" xr:uid="{00000000-0005-0000-0000-000013000000}"/>
    <cellStyle name="Comma 13 4 2 8 3" xfId="39756" xr:uid="{00000000-0005-0000-0000-000013000000}"/>
    <cellStyle name="Comma 13 4 2 9" xfId="15564" xr:uid="{00000000-0005-0000-0000-000013000000}"/>
    <cellStyle name="Comma 13 4 2 9 2" xfId="45804" xr:uid="{00000000-0005-0000-0000-000013000000}"/>
    <cellStyle name="Comma 13 4 3" xfId="696" xr:uid="{00000000-0005-0000-0000-00003C000000}"/>
    <cellStyle name="Comma 13 4 3 10" xfId="30936" xr:uid="{00000000-0005-0000-0000-00003C000000}"/>
    <cellStyle name="Comma 13 4 3 2" xfId="1452" xr:uid="{00000000-0005-0000-0000-00003C000000}"/>
    <cellStyle name="Comma 13 4 3 2 2" xfId="2964" xr:uid="{00000000-0005-0000-0000-00003C000000}"/>
    <cellStyle name="Comma 13 4 3 2 2 2" xfId="12036" xr:uid="{00000000-0005-0000-0000-00003C000000}"/>
    <cellStyle name="Comma 13 4 3 2 2 2 2" xfId="27156" xr:uid="{00000000-0005-0000-0000-00003C000000}"/>
    <cellStyle name="Comma 13 4 3 2 2 2 2 2" xfId="57396" xr:uid="{00000000-0005-0000-0000-00003C000000}"/>
    <cellStyle name="Comma 13 4 3 2 2 2 3" xfId="42276" xr:uid="{00000000-0005-0000-0000-00003C000000}"/>
    <cellStyle name="Comma 13 4 3 2 2 3" xfId="18084" xr:uid="{00000000-0005-0000-0000-00003C000000}"/>
    <cellStyle name="Comma 13 4 3 2 2 3 2" xfId="48324" xr:uid="{00000000-0005-0000-0000-00003C000000}"/>
    <cellStyle name="Comma 13 4 3 2 2 4" xfId="33204" xr:uid="{00000000-0005-0000-0000-00003C000000}"/>
    <cellStyle name="Comma 13 4 3 2 3" xfId="4476" xr:uid="{00000000-0005-0000-0000-00003C000000}"/>
    <cellStyle name="Comma 13 4 3 2 3 2" xfId="13548" xr:uid="{00000000-0005-0000-0000-00003C000000}"/>
    <cellStyle name="Comma 13 4 3 2 3 2 2" xfId="28668" xr:uid="{00000000-0005-0000-0000-00003C000000}"/>
    <cellStyle name="Comma 13 4 3 2 3 2 2 2" xfId="58908" xr:uid="{00000000-0005-0000-0000-00003C000000}"/>
    <cellStyle name="Comma 13 4 3 2 3 2 3" xfId="43788" xr:uid="{00000000-0005-0000-0000-00003C000000}"/>
    <cellStyle name="Comma 13 4 3 2 3 3" xfId="19596" xr:uid="{00000000-0005-0000-0000-00003C000000}"/>
    <cellStyle name="Comma 13 4 3 2 3 3 2" xfId="49836" xr:uid="{00000000-0005-0000-0000-00003C000000}"/>
    <cellStyle name="Comma 13 4 3 2 3 4" xfId="34716" xr:uid="{00000000-0005-0000-0000-00003C000000}"/>
    <cellStyle name="Comma 13 4 3 2 4" xfId="5988" xr:uid="{00000000-0005-0000-0000-00003C000000}"/>
    <cellStyle name="Comma 13 4 3 2 4 2" xfId="15060" xr:uid="{00000000-0005-0000-0000-00003C000000}"/>
    <cellStyle name="Comma 13 4 3 2 4 2 2" xfId="30180" xr:uid="{00000000-0005-0000-0000-00003C000000}"/>
    <cellStyle name="Comma 13 4 3 2 4 2 2 2" xfId="60420" xr:uid="{00000000-0005-0000-0000-00003C000000}"/>
    <cellStyle name="Comma 13 4 3 2 4 2 3" xfId="45300" xr:uid="{00000000-0005-0000-0000-00003C000000}"/>
    <cellStyle name="Comma 13 4 3 2 4 3" xfId="21108" xr:uid="{00000000-0005-0000-0000-00003C000000}"/>
    <cellStyle name="Comma 13 4 3 2 4 3 2" xfId="51348" xr:uid="{00000000-0005-0000-0000-00003C000000}"/>
    <cellStyle name="Comma 13 4 3 2 4 4" xfId="36228" xr:uid="{00000000-0005-0000-0000-00003C000000}"/>
    <cellStyle name="Comma 13 4 3 2 5" xfId="7500" xr:uid="{00000000-0005-0000-0000-00003C000000}"/>
    <cellStyle name="Comma 13 4 3 2 5 2" xfId="22620" xr:uid="{00000000-0005-0000-0000-00003C000000}"/>
    <cellStyle name="Comma 13 4 3 2 5 2 2" xfId="52860" xr:uid="{00000000-0005-0000-0000-00003C000000}"/>
    <cellStyle name="Comma 13 4 3 2 5 3" xfId="37740" xr:uid="{00000000-0005-0000-0000-00003C000000}"/>
    <cellStyle name="Comma 13 4 3 2 6" xfId="9012" xr:uid="{00000000-0005-0000-0000-00003C000000}"/>
    <cellStyle name="Comma 13 4 3 2 6 2" xfId="24132" xr:uid="{00000000-0005-0000-0000-00003C000000}"/>
    <cellStyle name="Comma 13 4 3 2 6 2 2" xfId="54372" xr:uid="{00000000-0005-0000-0000-00003C000000}"/>
    <cellStyle name="Comma 13 4 3 2 6 3" xfId="39252" xr:uid="{00000000-0005-0000-0000-00003C000000}"/>
    <cellStyle name="Comma 13 4 3 2 7" xfId="10524" xr:uid="{00000000-0005-0000-0000-00003C000000}"/>
    <cellStyle name="Comma 13 4 3 2 7 2" xfId="25644" xr:uid="{00000000-0005-0000-0000-00003C000000}"/>
    <cellStyle name="Comma 13 4 3 2 7 2 2" xfId="55884" xr:uid="{00000000-0005-0000-0000-00003C000000}"/>
    <cellStyle name="Comma 13 4 3 2 7 3" xfId="40764" xr:uid="{00000000-0005-0000-0000-00003C000000}"/>
    <cellStyle name="Comma 13 4 3 2 8" xfId="16572" xr:uid="{00000000-0005-0000-0000-00003C000000}"/>
    <cellStyle name="Comma 13 4 3 2 8 2" xfId="46812" xr:uid="{00000000-0005-0000-0000-00003C000000}"/>
    <cellStyle name="Comma 13 4 3 2 9" xfId="31692" xr:uid="{00000000-0005-0000-0000-00003C000000}"/>
    <cellStyle name="Comma 13 4 3 3" xfId="2208" xr:uid="{00000000-0005-0000-0000-00003C000000}"/>
    <cellStyle name="Comma 13 4 3 3 2" xfId="11280" xr:uid="{00000000-0005-0000-0000-00003C000000}"/>
    <cellStyle name="Comma 13 4 3 3 2 2" xfId="26400" xr:uid="{00000000-0005-0000-0000-00003C000000}"/>
    <cellStyle name="Comma 13 4 3 3 2 2 2" xfId="56640" xr:uid="{00000000-0005-0000-0000-00003C000000}"/>
    <cellStyle name="Comma 13 4 3 3 2 3" xfId="41520" xr:uid="{00000000-0005-0000-0000-00003C000000}"/>
    <cellStyle name="Comma 13 4 3 3 3" xfId="17328" xr:uid="{00000000-0005-0000-0000-00003C000000}"/>
    <cellStyle name="Comma 13 4 3 3 3 2" xfId="47568" xr:uid="{00000000-0005-0000-0000-00003C000000}"/>
    <cellStyle name="Comma 13 4 3 3 4" xfId="32448" xr:uid="{00000000-0005-0000-0000-00003C000000}"/>
    <cellStyle name="Comma 13 4 3 4" xfId="3720" xr:uid="{00000000-0005-0000-0000-00003C000000}"/>
    <cellStyle name="Comma 13 4 3 4 2" xfId="12792" xr:uid="{00000000-0005-0000-0000-00003C000000}"/>
    <cellStyle name="Comma 13 4 3 4 2 2" xfId="27912" xr:uid="{00000000-0005-0000-0000-00003C000000}"/>
    <cellStyle name="Comma 13 4 3 4 2 2 2" xfId="58152" xr:uid="{00000000-0005-0000-0000-00003C000000}"/>
    <cellStyle name="Comma 13 4 3 4 2 3" xfId="43032" xr:uid="{00000000-0005-0000-0000-00003C000000}"/>
    <cellStyle name="Comma 13 4 3 4 3" xfId="18840" xr:uid="{00000000-0005-0000-0000-00003C000000}"/>
    <cellStyle name="Comma 13 4 3 4 3 2" xfId="49080" xr:uid="{00000000-0005-0000-0000-00003C000000}"/>
    <cellStyle name="Comma 13 4 3 4 4" xfId="33960" xr:uid="{00000000-0005-0000-0000-00003C000000}"/>
    <cellStyle name="Comma 13 4 3 5" xfId="5232" xr:uid="{00000000-0005-0000-0000-00003C000000}"/>
    <cellStyle name="Comma 13 4 3 5 2" xfId="14304" xr:uid="{00000000-0005-0000-0000-00003C000000}"/>
    <cellStyle name="Comma 13 4 3 5 2 2" xfId="29424" xr:uid="{00000000-0005-0000-0000-00003C000000}"/>
    <cellStyle name="Comma 13 4 3 5 2 2 2" xfId="59664" xr:uid="{00000000-0005-0000-0000-00003C000000}"/>
    <cellStyle name="Comma 13 4 3 5 2 3" xfId="44544" xr:uid="{00000000-0005-0000-0000-00003C000000}"/>
    <cellStyle name="Comma 13 4 3 5 3" xfId="20352" xr:uid="{00000000-0005-0000-0000-00003C000000}"/>
    <cellStyle name="Comma 13 4 3 5 3 2" xfId="50592" xr:uid="{00000000-0005-0000-0000-00003C000000}"/>
    <cellStyle name="Comma 13 4 3 5 4" xfId="35472" xr:uid="{00000000-0005-0000-0000-00003C000000}"/>
    <cellStyle name="Comma 13 4 3 6" xfId="6744" xr:uid="{00000000-0005-0000-0000-00003C000000}"/>
    <cellStyle name="Comma 13 4 3 6 2" xfId="21864" xr:uid="{00000000-0005-0000-0000-00003C000000}"/>
    <cellStyle name="Comma 13 4 3 6 2 2" xfId="52104" xr:uid="{00000000-0005-0000-0000-00003C000000}"/>
    <cellStyle name="Comma 13 4 3 6 3" xfId="36984" xr:uid="{00000000-0005-0000-0000-00003C000000}"/>
    <cellStyle name="Comma 13 4 3 7" xfId="8256" xr:uid="{00000000-0005-0000-0000-00003C000000}"/>
    <cellStyle name="Comma 13 4 3 7 2" xfId="23376" xr:uid="{00000000-0005-0000-0000-00003C000000}"/>
    <cellStyle name="Comma 13 4 3 7 2 2" xfId="53616" xr:uid="{00000000-0005-0000-0000-00003C000000}"/>
    <cellStyle name="Comma 13 4 3 7 3" xfId="38496" xr:uid="{00000000-0005-0000-0000-00003C000000}"/>
    <cellStyle name="Comma 13 4 3 8" xfId="9768" xr:uid="{00000000-0005-0000-0000-00003C000000}"/>
    <cellStyle name="Comma 13 4 3 8 2" xfId="24888" xr:uid="{00000000-0005-0000-0000-00003C000000}"/>
    <cellStyle name="Comma 13 4 3 8 2 2" xfId="55128" xr:uid="{00000000-0005-0000-0000-00003C000000}"/>
    <cellStyle name="Comma 13 4 3 8 3" xfId="40008" xr:uid="{00000000-0005-0000-0000-00003C000000}"/>
    <cellStyle name="Comma 13 4 3 9" xfId="15816" xr:uid="{00000000-0005-0000-0000-00003C000000}"/>
    <cellStyle name="Comma 13 4 3 9 2" xfId="46056" xr:uid="{00000000-0005-0000-0000-00003C000000}"/>
    <cellStyle name="Comma 13 4 4" xfId="948" xr:uid="{00000000-0005-0000-0000-000013000000}"/>
    <cellStyle name="Comma 13 4 4 2" xfId="2460" xr:uid="{00000000-0005-0000-0000-000013000000}"/>
    <cellStyle name="Comma 13 4 4 2 2" xfId="11532" xr:uid="{00000000-0005-0000-0000-000013000000}"/>
    <cellStyle name="Comma 13 4 4 2 2 2" xfId="26652" xr:uid="{00000000-0005-0000-0000-000013000000}"/>
    <cellStyle name="Comma 13 4 4 2 2 2 2" xfId="56892" xr:uid="{00000000-0005-0000-0000-000013000000}"/>
    <cellStyle name="Comma 13 4 4 2 2 3" xfId="41772" xr:uid="{00000000-0005-0000-0000-000013000000}"/>
    <cellStyle name="Comma 13 4 4 2 3" xfId="17580" xr:uid="{00000000-0005-0000-0000-000013000000}"/>
    <cellStyle name="Comma 13 4 4 2 3 2" xfId="47820" xr:uid="{00000000-0005-0000-0000-000013000000}"/>
    <cellStyle name="Comma 13 4 4 2 4" xfId="32700" xr:uid="{00000000-0005-0000-0000-000013000000}"/>
    <cellStyle name="Comma 13 4 4 3" xfId="3972" xr:uid="{00000000-0005-0000-0000-000013000000}"/>
    <cellStyle name="Comma 13 4 4 3 2" xfId="13044" xr:uid="{00000000-0005-0000-0000-000013000000}"/>
    <cellStyle name="Comma 13 4 4 3 2 2" xfId="28164" xr:uid="{00000000-0005-0000-0000-000013000000}"/>
    <cellStyle name="Comma 13 4 4 3 2 2 2" xfId="58404" xr:uid="{00000000-0005-0000-0000-000013000000}"/>
    <cellStyle name="Comma 13 4 4 3 2 3" xfId="43284" xr:uid="{00000000-0005-0000-0000-000013000000}"/>
    <cellStyle name="Comma 13 4 4 3 3" xfId="19092" xr:uid="{00000000-0005-0000-0000-000013000000}"/>
    <cellStyle name="Comma 13 4 4 3 3 2" xfId="49332" xr:uid="{00000000-0005-0000-0000-000013000000}"/>
    <cellStyle name="Comma 13 4 4 3 4" xfId="34212" xr:uid="{00000000-0005-0000-0000-000013000000}"/>
    <cellStyle name="Comma 13 4 4 4" xfId="5484" xr:uid="{00000000-0005-0000-0000-000013000000}"/>
    <cellStyle name="Comma 13 4 4 4 2" xfId="14556" xr:uid="{00000000-0005-0000-0000-000013000000}"/>
    <cellStyle name="Comma 13 4 4 4 2 2" xfId="29676" xr:uid="{00000000-0005-0000-0000-000013000000}"/>
    <cellStyle name="Comma 13 4 4 4 2 2 2" xfId="59916" xr:uid="{00000000-0005-0000-0000-000013000000}"/>
    <cellStyle name="Comma 13 4 4 4 2 3" xfId="44796" xr:uid="{00000000-0005-0000-0000-000013000000}"/>
    <cellStyle name="Comma 13 4 4 4 3" xfId="20604" xr:uid="{00000000-0005-0000-0000-000013000000}"/>
    <cellStyle name="Comma 13 4 4 4 3 2" xfId="50844" xr:uid="{00000000-0005-0000-0000-000013000000}"/>
    <cellStyle name="Comma 13 4 4 4 4" xfId="35724" xr:uid="{00000000-0005-0000-0000-000013000000}"/>
    <cellStyle name="Comma 13 4 4 5" xfId="6996" xr:uid="{00000000-0005-0000-0000-000013000000}"/>
    <cellStyle name="Comma 13 4 4 5 2" xfId="22116" xr:uid="{00000000-0005-0000-0000-000013000000}"/>
    <cellStyle name="Comma 13 4 4 5 2 2" xfId="52356" xr:uid="{00000000-0005-0000-0000-000013000000}"/>
    <cellStyle name="Comma 13 4 4 5 3" xfId="37236" xr:uid="{00000000-0005-0000-0000-000013000000}"/>
    <cellStyle name="Comma 13 4 4 6" xfId="8508" xr:uid="{00000000-0005-0000-0000-000013000000}"/>
    <cellStyle name="Comma 13 4 4 6 2" xfId="23628" xr:uid="{00000000-0005-0000-0000-000013000000}"/>
    <cellStyle name="Comma 13 4 4 6 2 2" xfId="53868" xr:uid="{00000000-0005-0000-0000-000013000000}"/>
    <cellStyle name="Comma 13 4 4 6 3" xfId="38748" xr:uid="{00000000-0005-0000-0000-000013000000}"/>
    <cellStyle name="Comma 13 4 4 7" xfId="10020" xr:uid="{00000000-0005-0000-0000-000013000000}"/>
    <cellStyle name="Comma 13 4 4 7 2" xfId="25140" xr:uid="{00000000-0005-0000-0000-000013000000}"/>
    <cellStyle name="Comma 13 4 4 7 2 2" xfId="55380" xr:uid="{00000000-0005-0000-0000-000013000000}"/>
    <cellStyle name="Comma 13 4 4 7 3" xfId="40260" xr:uid="{00000000-0005-0000-0000-000013000000}"/>
    <cellStyle name="Comma 13 4 4 8" xfId="16068" xr:uid="{00000000-0005-0000-0000-000013000000}"/>
    <cellStyle name="Comma 13 4 4 8 2" xfId="46308" xr:uid="{00000000-0005-0000-0000-000013000000}"/>
    <cellStyle name="Comma 13 4 4 9" xfId="31188" xr:uid="{00000000-0005-0000-0000-000013000000}"/>
    <cellStyle name="Comma 13 4 5" xfId="1704" xr:uid="{00000000-0005-0000-0000-000013000000}"/>
    <cellStyle name="Comma 13 4 5 2" xfId="10776" xr:uid="{00000000-0005-0000-0000-000013000000}"/>
    <cellStyle name="Comma 13 4 5 2 2" xfId="25896" xr:uid="{00000000-0005-0000-0000-000013000000}"/>
    <cellStyle name="Comma 13 4 5 2 2 2" xfId="56136" xr:uid="{00000000-0005-0000-0000-000013000000}"/>
    <cellStyle name="Comma 13 4 5 2 3" xfId="41016" xr:uid="{00000000-0005-0000-0000-000013000000}"/>
    <cellStyle name="Comma 13 4 5 3" xfId="16824" xr:uid="{00000000-0005-0000-0000-000013000000}"/>
    <cellStyle name="Comma 13 4 5 3 2" xfId="47064" xr:uid="{00000000-0005-0000-0000-000013000000}"/>
    <cellStyle name="Comma 13 4 5 4" xfId="31944" xr:uid="{00000000-0005-0000-0000-000013000000}"/>
    <cellStyle name="Comma 13 4 6" xfId="3216" xr:uid="{00000000-0005-0000-0000-000013000000}"/>
    <cellStyle name="Comma 13 4 6 2" xfId="12288" xr:uid="{00000000-0005-0000-0000-000013000000}"/>
    <cellStyle name="Comma 13 4 6 2 2" xfId="27408" xr:uid="{00000000-0005-0000-0000-000013000000}"/>
    <cellStyle name="Comma 13 4 6 2 2 2" xfId="57648" xr:uid="{00000000-0005-0000-0000-000013000000}"/>
    <cellStyle name="Comma 13 4 6 2 3" xfId="42528" xr:uid="{00000000-0005-0000-0000-000013000000}"/>
    <cellStyle name="Comma 13 4 6 3" xfId="18336" xr:uid="{00000000-0005-0000-0000-000013000000}"/>
    <cellStyle name="Comma 13 4 6 3 2" xfId="48576" xr:uid="{00000000-0005-0000-0000-000013000000}"/>
    <cellStyle name="Comma 13 4 6 4" xfId="33456" xr:uid="{00000000-0005-0000-0000-000013000000}"/>
    <cellStyle name="Comma 13 4 7" xfId="4728" xr:uid="{00000000-0005-0000-0000-000013000000}"/>
    <cellStyle name="Comma 13 4 7 2" xfId="13800" xr:uid="{00000000-0005-0000-0000-000013000000}"/>
    <cellStyle name="Comma 13 4 7 2 2" xfId="28920" xr:uid="{00000000-0005-0000-0000-000013000000}"/>
    <cellStyle name="Comma 13 4 7 2 2 2" xfId="59160" xr:uid="{00000000-0005-0000-0000-000013000000}"/>
    <cellStyle name="Comma 13 4 7 2 3" xfId="44040" xr:uid="{00000000-0005-0000-0000-000013000000}"/>
    <cellStyle name="Comma 13 4 7 3" xfId="19848" xr:uid="{00000000-0005-0000-0000-000013000000}"/>
    <cellStyle name="Comma 13 4 7 3 2" xfId="50088" xr:uid="{00000000-0005-0000-0000-000013000000}"/>
    <cellStyle name="Comma 13 4 7 4" xfId="34968" xr:uid="{00000000-0005-0000-0000-000013000000}"/>
    <cellStyle name="Comma 13 4 8" xfId="6240" xr:uid="{00000000-0005-0000-0000-000013000000}"/>
    <cellStyle name="Comma 13 4 8 2" xfId="21360" xr:uid="{00000000-0005-0000-0000-000013000000}"/>
    <cellStyle name="Comma 13 4 8 2 2" xfId="51600" xr:uid="{00000000-0005-0000-0000-000013000000}"/>
    <cellStyle name="Comma 13 4 8 3" xfId="36480" xr:uid="{00000000-0005-0000-0000-000013000000}"/>
    <cellStyle name="Comma 13 4 9" xfId="7752" xr:uid="{00000000-0005-0000-0000-000013000000}"/>
    <cellStyle name="Comma 13 4 9 2" xfId="22872" xr:uid="{00000000-0005-0000-0000-000013000000}"/>
    <cellStyle name="Comma 13 4 9 2 2" xfId="53112" xr:uid="{00000000-0005-0000-0000-000013000000}"/>
    <cellStyle name="Comma 13 4 9 3" xfId="37992" xr:uid="{00000000-0005-0000-0000-000013000000}"/>
    <cellStyle name="Comma 13 5" xfId="276" xr:uid="{00000000-0005-0000-0000-00003E000000}"/>
    <cellStyle name="Comma 13 5 10" xfId="30516" xr:uid="{00000000-0005-0000-0000-00003E000000}"/>
    <cellStyle name="Comma 13 5 2" xfId="1032" xr:uid="{00000000-0005-0000-0000-00003E000000}"/>
    <cellStyle name="Comma 13 5 2 2" xfId="2544" xr:uid="{00000000-0005-0000-0000-00003E000000}"/>
    <cellStyle name="Comma 13 5 2 2 2" xfId="11616" xr:uid="{00000000-0005-0000-0000-00003E000000}"/>
    <cellStyle name="Comma 13 5 2 2 2 2" xfId="26736" xr:uid="{00000000-0005-0000-0000-00003E000000}"/>
    <cellStyle name="Comma 13 5 2 2 2 2 2" xfId="56976" xr:uid="{00000000-0005-0000-0000-00003E000000}"/>
    <cellStyle name="Comma 13 5 2 2 2 3" xfId="41856" xr:uid="{00000000-0005-0000-0000-00003E000000}"/>
    <cellStyle name="Comma 13 5 2 2 3" xfId="17664" xr:uid="{00000000-0005-0000-0000-00003E000000}"/>
    <cellStyle name="Comma 13 5 2 2 3 2" xfId="47904" xr:uid="{00000000-0005-0000-0000-00003E000000}"/>
    <cellStyle name="Comma 13 5 2 2 4" xfId="32784" xr:uid="{00000000-0005-0000-0000-00003E000000}"/>
    <cellStyle name="Comma 13 5 2 3" xfId="4056" xr:uid="{00000000-0005-0000-0000-00003E000000}"/>
    <cellStyle name="Comma 13 5 2 3 2" xfId="13128" xr:uid="{00000000-0005-0000-0000-00003E000000}"/>
    <cellStyle name="Comma 13 5 2 3 2 2" xfId="28248" xr:uid="{00000000-0005-0000-0000-00003E000000}"/>
    <cellStyle name="Comma 13 5 2 3 2 2 2" xfId="58488" xr:uid="{00000000-0005-0000-0000-00003E000000}"/>
    <cellStyle name="Comma 13 5 2 3 2 3" xfId="43368" xr:uid="{00000000-0005-0000-0000-00003E000000}"/>
    <cellStyle name="Comma 13 5 2 3 3" xfId="19176" xr:uid="{00000000-0005-0000-0000-00003E000000}"/>
    <cellStyle name="Comma 13 5 2 3 3 2" xfId="49416" xr:uid="{00000000-0005-0000-0000-00003E000000}"/>
    <cellStyle name="Comma 13 5 2 3 4" xfId="34296" xr:uid="{00000000-0005-0000-0000-00003E000000}"/>
    <cellStyle name="Comma 13 5 2 4" xfId="5568" xr:uid="{00000000-0005-0000-0000-00003E000000}"/>
    <cellStyle name="Comma 13 5 2 4 2" xfId="14640" xr:uid="{00000000-0005-0000-0000-00003E000000}"/>
    <cellStyle name="Comma 13 5 2 4 2 2" xfId="29760" xr:uid="{00000000-0005-0000-0000-00003E000000}"/>
    <cellStyle name="Comma 13 5 2 4 2 2 2" xfId="60000" xr:uid="{00000000-0005-0000-0000-00003E000000}"/>
    <cellStyle name="Comma 13 5 2 4 2 3" xfId="44880" xr:uid="{00000000-0005-0000-0000-00003E000000}"/>
    <cellStyle name="Comma 13 5 2 4 3" xfId="20688" xr:uid="{00000000-0005-0000-0000-00003E000000}"/>
    <cellStyle name="Comma 13 5 2 4 3 2" xfId="50928" xr:uid="{00000000-0005-0000-0000-00003E000000}"/>
    <cellStyle name="Comma 13 5 2 4 4" xfId="35808" xr:uid="{00000000-0005-0000-0000-00003E000000}"/>
    <cellStyle name="Comma 13 5 2 5" xfId="7080" xr:uid="{00000000-0005-0000-0000-00003E000000}"/>
    <cellStyle name="Comma 13 5 2 5 2" xfId="22200" xr:uid="{00000000-0005-0000-0000-00003E000000}"/>
    <cellStyle name="Comma 13 5 2 5 2 2" xfId="52440" xr:uid="{00000000-0005-0000-0000-00003E000000}"/>
    <cellStyle name="Comma 13 5 2 5 3" xfId="37320" xr:uid="{00000000-0005-0000-0000-00003E000000}"/>
    <cellStyle name="Comma 13 5 2 6" xfId="8592" xr:uid="{00000000-0005-0000-0000-00003E000000}"/>
    <cellStyle name="Comma 13 5 2 6 2" xfId="23712" xr:uid="{00000000-0005-0000-0000-00003E000000}"/>
    <cellStyle name="Comma 13 5 2 6 2 2" xfId="53952" xr:uid="{00000000-0005-0000-0000-00003E000000}"/>
    <cellStyle name="Comma 13 5 2 6 3" xfId="38832" xr:uid="{00000000-0005-0000-0000-00003E000000}"/>
    <cellStyle name="Comma 13 5 2 7" xfId="10104" xr:uid="{00000000-0005-0000-0000-00003E000000}"/>
    <cellStyle name="Comma 13 5 2 7 2" xfId="25224" xr:uid="{00000000-0005-0000-0000-00003E000000}"/>
    <cellStyle name="Comma 13 5 2 7 2 2" xfId="55464" xr:uid="{00000000-0005-0000-0000-00003E000000}"/>
    <cellStyle name="Comma 13 5 2 7 3" xfId="40344" xr:uid="{00000000-0005-0000-0000-00003E000000}"/>
    <cellStyle name="Comma 13 5 2 8" xfId="16152" xr:uid="{00000000-0005-0000-0000-00003E000000}"/>
    <cellStyle name="Comma 13 5 2 8 2" xfId="46392" xr:uid="{00000000-0005-0000-0000-00003E000000}"/>
    <cellStyle name="Comma 13 5 2 9" xfId="31272" xr:uid="{00000000-0005-0000-0000-00003E000000}"/>
    <cellStyle name="Comma 13 5 3" xfId="1788" xr:uid="{00000000-0005-0000-0000-00003E000000}"/>
    <cellStyle name="Comma 13 5 3 2" xfId="10860" xr:uid="{00000000-0005-0000-0000-00003E000000}"/>
    <cellStyle name="Comma 13 5 3 2 2" xfId="25980" xr:uid="{00000000-0005-0000-0000-00003E000000}"/>
    <cellStyle name="Comma 13 5 3 2 2 2" xfId="56220" xr:uid="{00000000-0005-0000-0000-00003E000000}"/>
    <cellStyle name="Comma 13 5 3 2 3" xfId="41100" xr:uid="{00000000-0005-0000-0000-00003E000000}"/>
    <cellStyle name="Comma 13 5 3 3" xfId="16908" xr:uid="{00000000-0005-0000-0000-00003E000000}"/>
    <cellStyle name="Comma 13 5 3 3 2" xfId="47148" xr:uid="{00000000-0005-0000-0000-00003E000000}"/>
    <cellStyle name="Comma 13 5 3 4" xfId="32028" xr:uid="{00000000-0005-0000-0000-00003E000000}"/>
    <cellStyle name="Comma 13 5 4" xfId="3300" xr:uid="{00000000-0005-0000-0000-00003E000000}"/>
    <cellStyle name="Comma 13 5 4 2" xfId="12372" xr:uid="{00000000-0005-0000-0000-00003E000000}"/>
    <cellStyle name="Comma 13 5 4 2 2" xfId="27492" xr:uid="{00000000-0005-0000-0000-00003E000000}"/>
    <cellStyle name="Comma 13 5 4 2 2 2" xfId="57732" xr:uid="{00000000-0005-0000-0000-00003E000000}"/>
    <cellStyle name="Comma 13 5 4 2 3" xfId="42612" xr:uid="{00000000-0005-0000-0000-00003E000000}"/>
    <cellStyle name="Comma 13 5 4 3" xfId="18420" xr:uid="{00000000-0005-0000-0000-00003E000000}"/>
    <cellStyle name="Comma 13 5 4 3 2" xfId="48660" xr:uid="{00000000-0005-0000-0000-00003E000000}"/>
    <cellStyle name="Comma 13 5 4 4" xfId="33540" xr:uid="{00000000-0005-0000-0000-00003E000000}"/>
    <cellStyle name="Comma 13 5 5" xfId="4812" xr:uid="{00000000-0005-0000-0000-00003E000000}"/>
    <cellStyle name="Comma 13 5 5 2" xfId="13884" xr:uid="{00000000-0005-0000-0000-00003E000000}"/>
    <cellStyle name="Comma 13 5 5 2 2" xfId="29004" xr:uid="{00000000-0005-0000-0000-00003E000000}"/>
    <cellStyle name="Comma 13 5 5 2 2 2" xfId="59244" xr:uid="{00000000-0005-0000-0000-00003E000000}"/>
    <cellStyle name="Comma 13 5 5 2 3" xfId="44124" xr:uid="{00000000-0005-0000-0000-00003E000000}"/>
    <cellStyle name="Comma 13 5 5 3" xfId="19932" xr:uid="{00000000-0005-0000-0000-00003E000000}"/>
    <cellStyle name="Comma 13 5 5 3 2" xfId="50172" xr:uid="{00000000-0005-0000-0000-00003E000000}"/>
    <cellStyle name="Comma 13 5 5 4" xfId="35052" xr:uid="{00000000-0005-0000-0000-00003E000000}"/>
    <cellStyle name="Comma 13 5 6" xfId="6324" xr:uid="{00000000-0005-0000-0000-00003E000000}"/>
    <cellStyle name="Comma 13 5 6 2" xfId="21444" xr:uid="{00000000-0005-0000-0000-00003E000000}"/>
    <cellStyle name="Comma 13 5 6 2 2" xfId="51684" xr:uid="{00000000-0005-0000-0000-00003E000000}"/>
    <cellStyle name="Comma 13 5 6 3" xfId="36564" xr:uid="{00000000-0005-0000-0000-00003E000000}"/>
    <cellStyle name="Comma 13 5 7" xfId="7836" xr:uid="{00000000-0005-0000-0000-00003E000000}"/>
    <cellStyle name="Comma 13 5 7 2" xfId="22956" xr:uid="{00000000-0005-0000-0000-00003E000000}"/>
    <cellStyle name="Comma 13 5 7 2 2" xfId="53196" xr:uid="{00000000-0005-0000-0000-00003E000000}"/>
    <cellStyle name="Comma 13 5 7 3" xfId="38076" xr:uid="{00000000-0005-0000-0000-00003E000000}"/>
    <cellStyle name="Comma 13 5 8" xfId="9348" xr:uid="{00000000-0005-0000-0000-00003E000000}"/>
    <cellStyle name="Comma 13 5 8 2" xfId="24468" xr:uid="{00000000-0005-0000-0000-00003E000000}"/>
    <cellStyle name="Comma 13 5 8 2 2" xfId="54708" xr:uid="{00000000-0005-0000-0000-00003E000000}"/>
    <cellStyle name="Comma 13 5 8 3" xfId="39588" xr:uid="{00000000-0005-0000-0000-00003E000000}"/>
    <cellStyle name="Comma 13 5 9" xfId="15396" xr:uid="{00000000-0005-0000-0000-00003E000000}"/>
    <cellStyle name="Comma 13 5 9 2" xfId="45636" xr:uid="{00000000-0005-0000-0000-00003E000000}"/>
    <cellStyle name="Comma 13 6" xfId="528" xr:uid="{00000000-0005-0000-0000-000037000000}"/>
    <cellStyle name="Comma 13 6 10" xfId="30768" xr:uid="{00000000-0005-0000-0000-000037000000}"/>
    <cellStyle name="Comma 13 6 2" xfId="1284" xr:uid="{00000000-0005-0000-0000-000037000000}"/>
    <cellStyle name="Comma 13 6 2 2" xfId="2796" xr:uid="{00000000-0005-0000-0000-000037000000}"/>
    <cellStyle name="Comma 13 6 2 2 2" xfId="11868" xr:uid="{00000000-0005-0000-0000-000037000000}"/>
    <cellStyle name="Comma 13 6 2 2 2 2" xfId="26988" xr:uid="{00000000-0005-0000-0000-000037000000}"/>
    <cellStyle name="Comma 13 6 2 2 2 2 2" xfId="57228" xr:uid="{00000000-0005-0000-0000-000037000000}"/>
    <cellStyle name="Comma 13 6 2 2 2 3" xfId="42108" xr:uid="{00000000-0005-0000-0000-000037000000}"/>
    <cellStyle name="Comma 13 6 2 2 3" xfId="17916" xr:uid="{00000000-0005-0000-0000-000037000000}"/>
    <cellStyle name="Comma 13 6 2 2 3 2" xfId="48156" xr:uid="{00000000-0005-0000-0000-000037000000}"/>
    <cellStyle name="Comma 13 6 2 2 4" xfId="33036" xr:uid="{00000000-0005-0000-0000-000037000000}"/>
    <cellStyle name="Comma 13 6 2 3" xfId="4308" xr:uid="{00000000-0005-0000-0000-000037000000}"/>
    <cellStyle name="Comma 13 6 2 3 2" xfId="13380" xr:uid="{00000000-0005-0000-0000-000037000000}"/>
    <cellStyle name="Comma 13 6 2 3 2 2" xfId="28500" xr:uid="{00000000-0005-0000-0000-000037000000}"/>
    <cellStyle name="Comma 13 6 2 3 2 2 2" xfId="58740" xr:uid="{00000000-0005-0000-0000-000037000000}"/>
    <cellStyle name="Comma 13 6 2 3 2 3" xfId="43620" xr:uid="{00000000-0005-0000-0000-000037000000}"/>
    <cellStyle name="Comma 13 6 2 3 3" xfId="19428" xr:uid="{00000000-0005-0000-0000-000037000000}"/>
    <cellStyle name="Comma 13 6 2 3 3 2" xfId="49668" xr:uid="{00000000-0005-0000-0000-000037000000}"/>
    <cellStyle name="Comma 13 6 2 3 4" xfId="34548" xr:uid="{00000000-0005-0000-0000-000037000000}"/>
    <cellStyle name="Comma 13 6 2 4" xfId="5820" xr:uid="{00000000-0005-0000-0000-000037000000}"/>
    <cellStyle name="Comma 13 6 2 4 2" xfId="14892" xr:uid="{00000000-0005-0000-0000-000037000000}"/>
    <cellStyle name="Comma 13 6 2 4 2 2" xfId="30012" xr:uid="{00000000-0005-0000-0000-000037000000}"/>
    <cellStyle name="Comma 13 6 2 4 2 2 2" xfId="60252" xr:uid="{00000000-0005-0000-0000-000037000000}"/>
    <cellStyle name="Comma 13 6 2 4 2 3" xfId="45132" xr:uid="{00000000-0005-0000-0000-000037000000}"/>
    <cellStyle name="Comma 13 6 2 4 3" xfId="20940" xr:uid="{00000000-0005-0000-0000-000037000000}"/>
    <cellStyle name="Comma 13 6 2 4 3 2" xfId="51180" xr:uid="{00000000-0005-0000-0000-000037000000}"/>
    <cellStyle name="Comma 13 6 2 4 4" xfId="36060" xr:uid="{00000000-0005-0000-0000-000037000000}"/>
    <cellStyle name="Comma 13 6 2 5" xfId="7332" xr:uid="{00000000-0005-0000-0000-000037000000}"/>
    <cellStyle name="Comma 13 6 2 5 2" xfId="22452" xr:uid="{00000000-0005-0000-0000-000037000000}"/>
    <cellStyle name="Comma 13 6 2 5 2 2" xfId="52692" xr:uid="{00000000-0005-0000-0000-000037000000}"/>
    <cellStyle name="Comma 13 6 2 5 3" xfId="37572" xr:uid="{00000000-0005-0000-0000-000037000000}"/>
    <cellStyle name="Comma 13 6 2 6" xfId="8844" xr:uid="{00000000-0005-0000-0000-000037000000}"/>
    <cellStyle name="Comma 13 6 2 6 2" xfId="23964" xr:uid="{00000000-0005-0000-0000-000037000000}"/>
    <cellStyle name="Comma 13 6 2 6 2 2" xfId="54204" xr:uid="{00000000-0005-0000-0000-000037000000}"/>
    <cellStyle name="Comma 13 6 2 6 3" xfId="39084" xr:uid="{00000000-0005-0000-0000-000037000000}"/>
    <cellStyle name="Comma 13 6 2 7" xfId="10356" xr:uid="{00000000-0005-0000-0000-000037000000}"/>
    <cellStyle name="Comma 13 6 2 7 2" xfId="25476" xr:uid="{00000000-0005-0000-0000-000037000000}"/>
    <cellStyle name="Comma 13 6 2 7 2 2" xfId="55716" xr:uid="{00000000-0005-0000-0000-000037000000}"/>
    <cellStyle name="Comma 13 6 2 7 3" xfId="40596" xr:uid="{00000000-0005-0000-0000-000037000000}"/>
    <cellStyle name="Comma 13 6 2 8" xfId="16404" xr:uid="{00000000-0005-0000-0000-000037000000}"/>
    <cellStyle name="Comma 13 6 2 8 2" xfId="46644" xr:uid="{00000000-0005-0000-0000-000037000000}"/>
    <cellStyle name="Comma 13 6 2 9" xfId="31524" xr:uid="{00000000-0005-0000-0000-000037000000}"/>
    <cellStyle name="Comma 13 6 3" xfId="2040" xr:uid="{00000000-0005-0000-0000-000037000000}"/>
    <cellStyle name="Comma 13 6 3 2" xfId="11112" xr:uid="{00000000-0005-0000-0000-000037000000}"/>
    <cellStyle name="Comma 13 6 3 2 2" xfId="26232" xr:uid="{00000000-0005-0000-0000-000037000000}"/>
    <cellStyle name="Comma 13 6 3 2 2 2" xfId="56472" xr:uid="{00000000-0005-0000-0000-000037000000}"/>
    <cellStyle name="Comma 13 6 3 2 3" xfId="41352" xr:uid="{00000000-0005-0000-0000-000037000000}"/>
    <cellStyle name="Comma 13 6 3 3" xfId="17160" xr:uid="{00000000-0005-0000-0000-000037000000}"/>
    <cellStyle name="Comma 13 6 3 3 2" xfId="47400" xr:uid="{00000000-0005-0000-0000-000037000000}"/>
    <cellStyle name="Comma 13 6 3 4" xfId="32280" xr:uid="{00000000-0005-0000-0000-000037000000}"/>
    <cellStyle name="Comma 13 6 4" xfId="3552" xr:uid="{00000000-0005-0000-0000-000037000000}"/>
    <cellStyle name="Comma 13 6 4 2" xfId="12624" xr:uid="{00000000-0005-0000-0000-000037000000}"/>
    <cellStyle name="Comma 13 6 4 2 2" xfId="27744" xr:uid="{00000000-0005-0000-0000-000037000000}"/>
    <cellStyle name="Comma 13 6 4 2 2 2" xfId="57984" xr:uid="{00000000-0005-0000-0000-000037000000}"/>
    <cellStyle name="Comma 13 6 4 2 3" xfId="42864" xr:uid="{00000000-0005-0000-0000-000037000000}"/>
    <cellStyle name="Comma 13 6 4 3" xfId="18672" xr:uid="{00000000-0005-0000-0000-000037000000}"/>
    <cellStyle name="Comma 13 6 4 3 2" xfId="48912" xr:uid="{00000000-0005-0000-0000-000037000000}"/>
    <cellStyle name="Comma 13 6 4 4" xfId="33792" xr:uid="{00000000-0005-0000-0000-000037000000}"/>
    <cellStyle name="Comma 13 6 5" xfId="5064" xr:uid="{00000000-0005-0000-0000-000037000000}"/>
    <cellStyle name="Comma 13 6 5 2" xfId="14136" xr:uid="{00000000-0005-0000-0000-000037000000}"/>
    <cellStyle name="Comma 13 6 5 2 2" xfId="29256" xr:uid="{00000000-0005-0000-0000-000037000000}"/>
    <cellStyle name="Comma 13 6 5 2 2 2" xfId="59496" xr:uid="{00000000-0005-0000-0000-000037000000}"/>
    <cellStyle name="Comma 13 6 5 2 3" xfId="44376" xr:uid="{00000000-0005-0000-0000-000037000000}"/>
    <cellStyle name="Comma 13 6 5 3" xfId="20184" xr:uid="{00000000-0005-0000-0000-000037000000}"/>
    <cellStyle name="Comma 13 6 5 3 2" xfId="50424" xr:uid="{00000000-0005-0000-0000-000037000000}"/>
    <cellStyle name="Comma 13 6 5 4" xfId="35304" xr:uid="{00000000-0005-0000-0000-000037000000}"/>
    <cellStyle name="Comma 13 6 6" xfId="6576" xr:uid="{00000000-0005-0000-0000-000037000000}"/>
    <cellStyle name="Comma 13 6 6 2" xfId="21696" xr:uid="{00000000-0005-0000-0000-000037000000}"/>
    <cellStyle name="Comma 13 6 6 2 2" xfId="51936" xr:uid="{00000000-0005-0000-0000-000037000000}"/>
    <cellStyle name="Comma 13 6 6 3" xfId="36816" xr:uid="{00000000-0005-0000-0000-000037000000}"/>
    <cellStyle name="Comma 13 6 7" xfId="8088" xr:uid="{00000000-0005-0000-0000-000037000000}"/>
    <cellStyle name="Comma 13 6 7 2" xfId="23208" xr:uid="{00000000-0005-0000-0000-000037000000}"/>
    <cellStyle name="Comma 13 6 7 2 2" xfId="53448" xr:uid="{00000000-0005-0000-0000-000037000000}"/>
    <cellStyle name="Comma 13 6 7 3" xfId="38328" xr:uid="{00000000-0005-0000-0000-000037000000}"/>
    <cellStyle name="Comma 13 6 8" xfId="9600" xr:uid="{00000000-0005-0000-0000-000037000000}"/>
    <cellStyle name="Comma 13 6 8 2" xfId="24720" xr:uid="{00000000-0005-0000-0000-000037000000}"/>
    <cellStyle name="Comma 13 6 8 2 2" xfId="54960" xr:uid="{00000000-0005-0000-0000-000037000000}"/>
    <cellStyle name="Comma 13 6 8 3" xfId="39840" xr:uid="{00000000-0005-0000-0000-000037000000}"/>
    <cellStyle name="Comma 13 6 9" xfId="15648" xr:uid="{00000000-0005-0000-0000-000037000000}"/>
    <cellStyle name="Comma 13 6 9 2" xfId="45888" xr:uid="{00000000-0005-0000-0000-000037000000}"/>
    <cellStyle name="Comma 13 7" xfId="780" xr:uid="{00000000-0005-0000-0000-00003E000000}"/>
    <cellStyle name="Comma 13 7 2" xfId="2292" xr:uid="{00000000-0005-0000-0000-00003E000000}"/>
    <cellStyle name="Comma 13 7 2 2" xfId="11364" xr:uid="{00000000-0005-0000-0000-00003E000000}"/>
    <cellStyle name="Comma 13 7 2 2 2" xfId="26484" xr:uid="{00000000-0005-0000-0000-00003E000000}"/>
    <cellStyle name="Comma 13 7 2 2 2 2" xfId="56724" xr:uid="{00000000-0005-0000-0000-00003E000000}"/>
    <cellStyle name="Comma 13 7 2 2 3" xfId="41604" xr:uid="{00000000-0005-0000-0000-00003E000000}"/>
    <cellStyle name="Comma 13 7 2 3" xfId="17412" xr:uid="{00000000-0005-0000-0000-00003E000000}"/>
    <cellStyle name="Comma 13 7 2 3 2" xfId="47652" xr:uid="{00000000-0005-0000-0000-00003E000000}"/>
    <cellStyle name="Comma 13 7 2 4" xfId="32532" xr:uid="{00000000-0005-0000-0000-00003E000000}"/>
    <cellStyle name="Comma 13 7 3" xfId="3804" xr:uid="{00000000-0005-0000-0000-00003E000000}"/>
    <cellStyle name="Comma 13 7 3 2" xfId="12876" xr:uid="{00000000-0005-0000-0000-00003E000000}"/>
    <cellStyle name="Comma 13 7 3 2 2" xfId="27996" xr:uid="{00000000-0005-0000-0000-00003E000000}"/>
    <cellStyle name="Comma 13 7 3 2 2 2" xfId="58236" xr:uid="{00000000-0005-0000-0000-00003E000000}"/>
    <cellStyle name="Comma 13 7 3 2 3" xfId="43116" xr:uid="{00000000-0005-0000-0000-00003E000000}"/>
    <cellStyle name="Comma 13 7 3 3" xfId="18924" xr:uid="{00000000-0005-0000-0000-00003E000000}"/>
    <cellStyle name="Comma 13 7 3 3 2" xfId="49164" xr:uid="{00000000-0005-0000-0000-00003E000000}"/>
    <cellStyle name="Comma 13 7 3 4" xfId="34044" xr:uid="{00000000-0005-0000-0000-00003E000000}"/>
    <cellStyle name="Comma 13 7 4" xfId="5316" xr:uid="{00000000-0005-0000-0000-00003E000000}"/>
    <cellStyle name="Comma 13 7 4 2" xfId="14388" xr:uid="{00000000-0005-0000-0000-00003E000000}"/>
    <cellStyle name="Comma 13 7 4 2 2" xfId="29508" xr:uid="{00000000-0005-0000-0000-00003E000000}"/>
    <cellStyle name="Comma 13 7 4 2 2 2" xfId="59748" xr:uid="{00000000-0005-0000-0000-00003E000000}"/>
    <cellStyle name="Comma 13 7 4 2 3" xfId="44628" xr:uid="{00000000-0005-0000-0000-00003E000000}"/>
    <cellStyle name="Comma 13 7 4 3" xfId="20436" xr:uid="{00000000-0005-0000-0000-00003E000000}"/>
    <cellStyle name="Comma 13 7 4 3 2" xfId="50676" xr:uid="{00000000-0005-0000-0000-00003E000000}"/>
    <cellStyle name="Comma 13 7 4 4" xfId="35556" xr:uid="{00000000-0005-0000-0000-00003E000000}"/>
    <cellStyle name="Comma 13 7 5" xfId="6828" xr:uid="{00000000-0005-0000-0000-00003E000000}"/>
    <cellStyle name="Comma 13 7 5 2" xfId="21948" xr:uid="{00000000-0005-0000-0000-00003E000000}"/>
    <cellStyle name="Comma 13 7 5 2 2" xfId="52188" xr:uid="{00000000-0005-0000-0000-00003E000000}"/>
    <cellStyle name="Comma 13 7 5 3" xfId="37068" xr:uid="{00000000-0005-0000-0000-00003E000000}"/>
    <cellStyle name="Comma 13 7 6" xfId="8340" xr:uid="{00000000-0005-0000-0000-00003E000000}"/>
    <cellStyle name="Comma 13 7 6 2" xfId="23460" xr:uid="{00000000-0005-0000-0000-00003E000000}"/>
    <cellStyle name="Comma 13 7 6 2 2" xfId="53700" xr:uid="{00000000-0005-0000-0000-00003E000000}"/>
    <cellStyle name="Comma 13 7 6 3" xfId="38580" xr:uid="{00000000-0005-0000-0000-00003E000000}"/>
    <cellStyle name="Comma 13 7 7" xfId="9852" xr:uid="{00000000-0005-0000-0000-00003E000000}"/>
    <cellStyle name="Comma 13 7 7 2" xfId="24972" xr:uid="{00000000-0005-0000-0000-00003E000000}"/>
    <cellStyle name="Comma 13 7 7 2 2" xfId="55212" xr:uid="{00000000-0005-0000-0000-00003E000000}"/>
    <cellStyle name="Comma 13 7 7 3" xfId="40092" xr:uid="{00000000-0005-0000-0000-00003E000000}"/>
    <cellStyle name="Comma 13 7 8" xfId="15900" xr:uid="{00000000-0005-0000-0000-00003E000000}"/>
    <cellStyle name="Comma 13 7 8 2" xfId="46140" xr:uid="{00000000-0005-0000-0000-00003E000000}"/>
    <cellStyle name="Comma 13 7 9" xfId="31020" xr:uid="{00000000-0005-0000-0000-00003E000000}"/>
    <cellStyle name="Comma 13 8" xfId="1536" xr:uid="{00000000-0005-0000-0000-00003E000000}"/>
    <cellStyle name="Comma 13 8 2" xfId="10608" xr:uid="{00000000-0005-0000-0000-00003E000000}"/>
    <cellStyle name="Comma 13 8 2 2" xfId="25728" xr:uid="{00000000-0005-0000-0000-00003E000000}"/>
    <cellStyle name="Comma 13 8 2 2 2" xfId="55968" xr:uid="{00000000-0005-0000-0000-00003E000000}"/>
    <cellStyle name="Comma 13 8 2 3" xfId="40848" xr:uid="{00000000-0005-0000-0000-00003E000000}"/>
    <cellStyle name="Comma 13 8 3" xfId="16656" xr:uid="{00000000-0005-0000-0000-00003E000000}"/>
    <cellStyle name="Comma 13 8 3 2" xfId="46896" xr:uid="{00000000-0005-0000-0000-00003E000000}"/>
    <cellStyle name="Comma 13 8 4" xfId="31776" xr:uid="{00000000-0005-0000-0000-00003E000000}"/>
    <cellStyle name="Comma 13 9" xfId="3048" xr:uid="{00000000-0005-0000-0000-00003E000000}"/>
    <cellStyle name="Comma 13 9 2" xfId="12120" xr:uid="{00000000-0005-0000-0000-00003E000000}"/>
    <cellStyle name="Comma 13 9 2 2" xfId="27240" xr:uid="{00000000-0005-0000-0000-00003E000000}"/>
    <cellStyle name="Comma 13 9 2 2 2" xfId="57480" xr:uid="{00000000-0005-0000-0000-00003E000000}"/>
    <cellStyle name="Comma 13 9 2 3" xfId="42360" xr:uid="{00000000-0005-0000-0000-00003E000000}"/>
    <cellStyle name="Comma 13 9 3" xfId="18168" xr:uid="{00000000-0005-0000-0000-00003E000000}"/>
    <cellStyle name="Comma 13 9 3 2" xfId="48408" xr:uid="{00000000-0005-0000-0000-00003E000000}"/>
    <cellStyle name="Comma 13 9 4" xfId="33288" xr:uid="{00000000-0005-0000-0000-00003E000000}"/>
    <cellStyle name="Comma 14" xfId="38" xr:uid="{00000000-0005-0000-0000-00004C000000}"/>
    <cellStyle name="Comma 14 10" xfId="4574" xr:uid="{00000000-0005-0000-0000-00004C000000}"/>
    <cellStyle name="Comma 14 10 2" xfId="13646" xr:uid="{00000000-0005-0000-0000-00004C000000}"/>
    <cellStyle name="Comma 14 10 2 2" xfId="28766" xr:uid="{00000000-0005-0000-0000-00004C000000}"/>
    <cellStyle name="Comma 14 10 2 2 2" xfId="59006" xr:uid="{00000000-0005-0000-0000-00004C000000}"/>
    <cellStyle name="Comma 14 10 2 3" xfId="43886" xr:uid="{00000000-0005-0000-0000-00004C000000}"/>
    <cellStyle name="Comma 14 10 3" xfId="19694" xr:uid="{00000000-0005-0000-0000-00004C000000}"/>
    <cellStyle name="Comma 14 10 3 2" xfId="49934" xr:uid="{00000000-0005-0000-0000-00004C000000}"/>
    <cellStyle name="Comma 14 10 4" xfId="34814" xr:uid="{00000000-0005-0000-0000-00004C000000}"/>
    <cellStyle name="Comma 14 11" xfId="6086" xr:uid="{00000000-0005-0000-0000-00004C000000}"/>
    <cellStyle name="Comma 14 11 2" xfId="21206" xr:uid="{00000000-0005-0000-0000-00004C000000}"/>
    <cellStyle name="Comma 14 11 2 2" xfId="51446" xr:uid="{00000000-0005-0000-0000-00004C000000}"/>
    <cellStyle name="Comma 14 11 3" xfId="36326" xr:uid="{00000000-0005-0000-0000-00004C000000}"/>
    <cellStyle name="Comma 14 12" xfId="7598" xr:uid="{00000000-0005-0000-0000-00004C000000}"/>
    <cellStyle name="Comma 14 12 2" xfId="22718" xr:uid="{00000000-0005-0000-0000-00004C000000}"/>
    <cellStyle name="Comma 14 12 2 2" xfId="52958" xr:uid="{00000000-0005-0000-0000-00004C000000}"/>
    <cellStyle name="Comma 14 12 3" xfId="37838" xr:uid="{00000000-0005-0000-0000-00004C000000}"/>
    <cellStyle name="Comma 14 13" xfId="9110" xr:uid="{00000000-0005-0000-0000-00004C000000}"/>
    <cellStyle name="Comma 14 13 2" xfId="24230" xr:uid="{00000000-0005-0000-0000-00004C000000}"/>
    <cellStyle name="Comma 14 13 2 2" xfId="54470" xr:uid="{00000000-0005-0000-0000-00004C000000}"/>
    <cellStyle name="Comma 14 13 3" xfId="39350" xr:uid="{00000000-0005-0000-0000-00004C000000}"/>
    <cellStyle name="Comma 14 14" xfId="15158" xr:uid="{00000000-0005-0000-0000-00004C000000}"/>
    <cellStyle name="Comma 14 14 2" xfId="45398" xr:uid="{00000000-0005-0000-0000-00004C000000}"/>
    <cellStyle name="Comma 14 15" xfId="30278" xr:uid="{00000000-0005-0000-0000-00004C000000}"/>
    <cellStyle name="Comma 14 2" xfId="80" xr:uid="{00000000-0005-0000-0000-00000B000000}"/>
    <cellStyle name="Comma 14 2 10" xfId="6128" xr:uid="{00000000-0005-0000-0000-00000B000000}"/>
    <cellStyle name="Comma 14 2 10 2" xfId="21248" xr:uid="{00000000-0005-0000-0000-00000B000000}"/>
    <cellStyle name="Comma 14 2 10 2 2" xfId="51488" xr:uid="{00000000-0005-0000-0000-00000B000000}"/>
    <cellStyle name="Comma 14 2 10 3" xfId="36368" xr:uid="{00000000-0005-0000-0000-00000B000000}"/>
    <cellStyle name="Comma 14 2 11" xfId="7640" xr:uid="{00000000-0005-0000-0000-00000B000000}"/>
    <cellStyle name="Comma 14 2 11 2" xfId="22760" xr:uid="{00000000-0005-0000-0000-00000B000000}"/>
    <cellStyle name="Comma 14 2 11 2 2" xfId="53000" xr:uid="{00000000-0005-0000-0000-00000B000000}"/>
    <cellStyle name="Comma 14 2 11 3" xfId="37880" xr:uid="{00000000-0005-0000-0000-00000B000000}"/>
    <cellStyle name="Comma 14 2 12" xfId="9152" xr:uid="{00000000-0005-0000-0000-00000B000000}"/>
    <cellStyle name="Comma 14 2 12 2" xfId="24272" xr:uid="{00000000-0005-0000-0000-00000B000000}"/>
    <cellStyle name="Comma 14 2 12 2 2" xfId="54512" xr:uid="{00000000-0005-0000-0000-00000B000000}"/>
    <cellStyle name="Comma 14 2 12 3" xfId="39392" xr:uid="{00000000-0005-0000-0000-00000B000000}"/>
    <cellStyle name="Comma 14 2 13" xfId="15200" xr:uid="{00000000-0005-0000-0000-00000B000000}"/>
    <cellStyle name="Comma 14 2 13 2" xfId="45440" xr:uid="{00000000-0005-0000-0000-00000B000000}"/>
    <cellStyle name="Comma 14 2 14" xfId="30320" xr:uid="{00000000-0005-0000-0000-00000B000000}"/>
    <cellStyle name="Comma 14 2 2" xfId="164" xr:uid="{00000000-0005-0000-0000-000016000000}"/>
    <cellStyle name="Comma 14 2 2 10" xfId="9236" xr:uid="{00000000-0005-0000-0000-000016000000}"/>
    <cellStyle name="Comma 14 2 2 10 2" xfId="24356" xr:uid="{00000000-0005-0000-0000-000016000000}"/>
    <cellStyle name="Comma 14 2 2 10 2 2" xfId="54596" xr:uid="{00000000-0005-0000-0000-000016000000}"/>
    <cellStyle name="Comma 14 2 2 10 3" xfId="39476" xr:uid="{00000000-0005-0000-0000-000016000000}"/>
    <cellStyle name="Comma 14 2 2 11" xfId="15284" xr:uid="{00000000-0005-0000-0000-000016000000}"/>
    <cellStyle name="Comma 14 2 2 11 2" xfId="45524" xr:uid="{00000000-0005-0000-0000-000016000000}"/>
    <cellStyle name="Comma 14 2 2 12" xfId="30404" xr:uid="{00000000-0005-0000-0000-000016000000}"/>
    <cellStyle name="Comma 14 2 2 2" xfId="416" xr:uid="{00000000-0005-0000-0000-000016000000}"/>
    <cellStyle name="Comma 14 2 2 2 10" xfId="30656" xr:uid="{00000000-0005-0000-0000-000016000000}"/>
    <cellStyle name="Comma 14 2 2 2 2" xfId="1172" xr:uid="{00000000-0005-0000-0000-000016000000}"/>
    <cellStyle name="Comma 14 2 2 2 2 2" xfId="2684" xr:uid="{00000000-0005-0000-0000-000016000000}"/>
    <cellStyle name="Comma 14 2 2 2 2 2 2" xfId="11756" xr:uid="{00000000-0005-0000-0000-000016000000}"/>
    <cellStyle name="Comma 14 2 2 2 2 2 2 2" xfId="26876" xr:uid="{00000000-0005-0000-0000-000016000000}"/>
    <cellStyle name="Comma 14 2 2 2 2 2 2 2 2" xfId="57116" xr:uid="{00000000-0005-0000-0000-000016000000}"/>
    <cellStyle name="Comma 14 2 2 2 2 2 2 3" xfId="41996" xr:uid="{00000000-0005-0000-0000-000016000000}"/>
    <cellStyle name="Comma 14 2 2 2 2 2 3" xfId="17804" xr:uid="{00000000-0005-0000-0000-000016000000}"/>
    <cellStyle name="Comma 14 2 2 2 2 2 3 2" xfId="48044" xr:uid="{00000000-0005-0000-0000-000016000000}"/>
    <cellStyle name="Comma 14 2 2 2 2 2 4" xfId="32924" xr:uid="{00000000-0005-0000-0000-000016000000}"/>
    <cellStyle name="Comma 14 2 2 2 2 3" xfId="4196" xr:uid="{00000000-0005-0000-0000-000016000000}"/>
    <cellStyle name="Comma 14 2 2 2 2 3 2" xfId="13268" xr:uid="{00000000-0005-0000-0000-000016000000}"/>
    <cellStyle name="Comma 14 2 2 2 2 3 2 2" xfId="28388" xr:uid="{00000000-0005-0000-0000-000016000000}"/>
    <cellStyle name="Comma 14 2 2 2 2 3 2 2 2" xfId="58628" xr:uid="{00000000-0005-0000-0000-000016000000}"/>
    <cellStyle name="Comma 14 2 2 2 2 3 2 3" xfId="43508" xr:uid="{00000000-0005-0000-0000-000016000000}"/>
    <cellStyle name="Comma 14 2 2 2 2 3 3" xfId="19316" xr:uid="{00000000-0005-0000-0000-000016000000}"/>
    <cellStyle name="Comma 14 2 2 2 2 3 3 2" xfId="49556" xr:uid="{00000000-0005-0000-0000-000016000000}"/>
    <cellStyle name="Comma 14 2 2 2 2 3 4" xfId="34436" xr:uid="{00000000-0005-0000-0000-000016000000}"/>
    <cellStyle name="Comma 14 2 2 2 2 4" xfId="5708" xr:uid="{00000000-0005-0000-0000-000016000000}"/>
    <cellStyle name="Comma 14 2 2 2 2 4 2" xfId="14780" xr:uid="{00000000-0005-0000-0000-000016000000}"/>
    <cellStyle name="Comma 14 2 2 2 2 4 2 2" xfId="29900" xr:uid="{00000000-0005-0000-0000-000016000000}"/>
    <cellStyle name="Comma 14 2 2 2 2 4 2 2 2" xfId="60140" xr:uid="{00000000-0005-0000-0000-000016000000}"/>
    <cellStyle name="Comma 14 2 2 2 2 4 2 3" xfId="45020" xr:uid="{00000000-0005-0000-0000-000016000000}"/>
    <cellStyle name="Comma 14 2 2 2 2 4 3" xfId="20828" xr:uid="{00000000-0005-0000-0000-000016000000}"/>
    <cellStyle name="Comma 14 2 2 2 2 4 3 2" xfId="51068" xr:uid="{00000000-0005-0000-0000-000016000000}"/>
    <cellStyle name="Comma 14 2 2 2 2 4 4" xfId="35948" xr:uid="{00000000-0005-0000-0000-000016000000}"/>
    <cellStyle name="Comma 14 2 2 2 2 5" xfId="7220" xr:uid="{00000000-0005-0000-0000-000016000000}"/>
    <cellStyle name="Comma 14 2 2 2 2 5 2" xfId="22340" xr:uid="{00000000-0005-0000-0000-000016000000}"/>
    <cellStyle name="Comma 14 2 2 2 2 5 2 2" xfId="52580" xr:uid="{00000000-0005-0000-0000-000016000000}"/>
    <cellStyle name="Comma 14 2 2 2 2 5 3" xfId="37460" xr:uid="{00000000-0005-0000-0000-000016000000}"/>
    <cellStyle name="Comma 14 2 2 2 2 6" xfId="8732" xr:uid="{00000000-0005-0000-0000-000016000000}"/>
    <cellStyle name="Comma 14 2 2 2 2 6 2" xfId="23852" xr:uid="{00000000-0005-0000-0000-000016000000}"/>
    <cellStyle name="Comma 14 2 2 2 2 6 2 2" xfId="54092" xr:uid="{00000000-0005-0000-0000-000016000000}"/>
    <cellStyle name="Comma 14 2 2 2 2 6 3" xfId="38972" xr:uid="{00000000-0005-0000-0000-000016000000}"/>
    <cellStyle name="Comma 14 2 2 2 2 7" xfId="10244" xr:uid="{00000000-0005-0000-0000-000016000000}"/>
    <cellStyle name="Comma 14 2 2 2 2 7 2" xfId="25364" xr:uid="{00000000-0005-0000-0000-000016000000}"/>
    <cellStyle name="Comma 14 2 2 2 2 7 2 2" xfId="55604" xr:uid="{00000000-0005-0000-0000-000016000000}"/>
    <cellStyle name="Comma 14 2 2 2 2 7 3" xfId="40484" xr:uid="{00000000-0005-0000-0000-000016000000}"/>
    <cellStyle name="Comma 14 2 2 2 2 8" xfId="16292" xr:uid="{00000000-0005-0000-0000-000016000000}"/>
    <cellStyle name="Comma 14 2 2 2 2 8 2" xfId="46532" xr:uid="{00000000-0005-0000-0000-000016000000}"/>
    <cellStyle name="Comma 14 2 2 2 2 9" xfId="31412" xr:uid="{00000000-0005-0000-0000-000016000000}"/>
    <cellStyle name="Comma 14 2 2 2 3" xfId="1928" xr:uid="{00000000-0005-0000-0000-000016000000}"/>
    <cellStyle name="Comma 14 2 2 2 3 2" xfId="11000" xr:uid="{00000000-0005-0000-0000-000016000000}"/>
    <cellStyle name="Comma 14 2 2 2 3 2 2" xfId="26120" xr:uid="{00000000-0005-0000-0000-000016000000}"/>
    <cellStyle name="Comma 14 2 2 2 3 2 2 2" xfId="56360" xr:uid="{00000000-0005-0000-0000-000016000000}"/>
    <cellStyle name="Comma 14 2 2 2 3 2 3" xfId="41240" xr:uid="{00000000-0005-0000-0000-000016000000}"/>
    <cellStyle name="Comma 14 2 2 2 3 3" xfId="17048" xr:uid="{00000000-0005-0000-0000-000016000000}"/>
    <cellStyle name="Comma 14 2 2 2 3 3 2" xfId="47288" xr:uid="{00000000-0005-0000-0000-000016000000}"/>
    <cellStyle name="Comma 14 2 2 2 3 4" xfId="32168" xr:uid="{00000000-0005-0000-0000-000016000000}"/>
    <cellStyle name="Comma 14 2 2 2 4" xfId="3440" xr:uid="{00000000-0005-0000-0000-000016000000}"/>
    <cellStyle name="Comma 14 2 2 2 4 2" xfId="12512" xr:uid="{00000000-0005-0000-0000-000016000000}"/>
    <cellStyle name="Comma 14 2 2 2 4 2 2" xfId="27632" xr:uid="{00000000-0005-0000-0000-000016000000}"/>
    <cellStyle name="Comma 14 2 2 2 4 2 2 2" xfId="57872" xr:uid="{00000000-0005-0000-0000-000016000000}"/>
    <cellStyle name="Comma 14 2 2 2 4 2 3" xfId="42752" xr:uid="{00000000-0005-0000-0000-000016000000}"/>
    <cellStyle name="Comma 14 2 2 2 4 3" xfId="18560" xr:uid="{00000000-0005-0000-0000-000016000000}"/>
    <cellStyle name="Comma 14 2 2 2 4 3 2" xfId="48800" xr:uid="{00000000-0005-0000-0000-000016000000}"/>
    <cellStyle name="Comma 14 2 2 2 4 4" xfId="33680" xr:uid="{00000000-0005-0000-0000-000016000000}"/>
    <cellStyle name="Comma 14 2 2 2 5" xfId="4952" xr:uid="{00000000-0005-0000-0000-000016000000}"/>
    <cellStyle name="Comma 14 2 2 2 5 2" xfId="14024" xr:uid="{00000000-0005-0000-0000-000016000000}"/>
    <cellStyle name="Comma 14 2 2 2 5 2 2" xfId="29144" xr:uid="{00000000-0005-0000-0000-000016000000}"/>
    <cellStyle name="Comma 14 2 2 2 5 2 2 2" xfId="59384" xr:uid="{00000000-0005-0000-0000-000016000000}"/>
    <cellStyle name="Comma 14 2 2 2 5 2 3" xfId="44264" xr:uid="{00000000-0005-0000-0000-000016000000}"/>
    <cellStyle name="Comma 14 2 2 2 5 3" xfId="20072" xr:uid="{00000000-0005-0000-0000-000016000000}"/>
    <cellStyle name="Comma 14 2 2 2 5 3 2" xfId="50312" xr:uid="{00000000-0005-0000-0000-000016000000}"/>
    <cellStyle name="Comma 14 2 2 2 5 4" xfId="35192" xr:uid="{00000000-0005-0000-0000-000016000000}"/>
    <cellStyle name="Comma 14 2 2 2 6" xfId="6464" xr:uid="{00000000-0005-0000-0000-000016000000}"/>
    <cellStyle name="Comma 14 2 2 2 6 2" xfId="21584" xr:uid="{00000000-0005-0000-0000-000016000000}"/>
    <cellStyle name="Comma 14 2 2 2 6 2 2" xfId="51824" xr:uid="{00000000-0005-0000-0000-000016000000}"/>
    <cellStyle name="Comma 14 2 2 2 6 3" xfId="36704" xr:uid="{00000000-0005-0000-0000-000016000000}"/>
    <cellStyle name="Comma 14 2 2 2 7" xfId="7976" xr:uid="{00000000-0005-0000-0000-000016000000}"/>
    <cellStyle name="Comma 14 2 2 2 7 2" xfId="23096" xr:uid="{00000000-0005-0000-0000-000016000000}"/>
    <cellStyle name="Comma 14 2 2 2 7 2 2" xfId="53336" xr:uid="{00000000-0005-0000-0000-000016000000}"/>
    <cellStyle name="Comma 14 2 2 2 7 3" xfId="38216" xr:uid="{00000000-0005-0000-0000-000016000000}"/>
    <cellStyle name="Comma 14 2 2 2 8" xfId="9488" xr:uid="{00000000-0005-0000-0000-000016000000}"/>
    <cellStyle name="Comma 14 2 2 2 8 2" xfId="24608" xr:uid="{00000000-0005-0000-0000-000016000000}"/>
    <cellStyle name="Comma 14 2 2 2 8 2 2" xfId="54848" xr:uid="{00000000-0005-0000-0000-000016000000}"/>
    <cellStyle name="Comma 14 2 2 2 8 3" xfId="39728" xr:uid="{00000000-0005-0000-0000-000016000000}"/>
    <cellStyle name="Comma 14 2 2 2 9" xfId="15536" xr:uid="{00000000-0005-0000-0000-000016000000}"/>
    <cellStyle name="Comma 14 2 2 2 9 2" xfId="45776" xr:uid="{00000000-0005-0000-0000-000016000000}"/>
    <cellStyle name="Comma 14 2 2 3" xfId="668" xr:uid="{00000000-0005-0000-0000-00003F000000}"/>
    <cellStyle name="Comma 14 2 2 3 10" xfId="30908" xr:uid="{00000000-0005-0000-0000-00003F000000}"/>
    <cellStyle name="Comma 14 2 2 3 2" xfId="1424" xr:uid="{00000000-0005-0000-0000-00003F000000}"/>
    <cellStyle name="Comma 14 2 2 3 2 2" xfId="2936" xr:uid="{00000000-0005-0000-0000-00003F000000}"/>
    <cellStyle name="Comma 14 2 2 3 2 2 2" xfId="12008" xr:uid="{00000000-0005-0000-0000-00003F000000}"/>
    <cellStyle name="Comma 14 2 2 3 2 2 2 2" xfId="27128" xr:uid="{00000000-0005-0000-0000-00003F000000}"/>
    <cellStyle name="Comma 14 2 2 3 2 2 2 2 2" xfId="57368" xr:uid="{00000000-0005-0000-0000-00003F000000}"/>
    <cellStyle name="Comma 14 2 2 3 2 2 2 3" xfId="42248" xr:uid="{00000000-0005-0000-0000-00003F000000}"/>
    <cellStyle name="Comma 14 2 2 3 2 2 3" xfId="18056" xr:uid="{00000000-0005-0000-0000-00003F000000}"/>
    <cellStyle name="Comma 14 2 2 3 2 2 3 2" xfId="48296" xr:uid="{00000000-0005-0000-0000-00003F000000}"/>
    <cellStyle name="Comma 14 2 2 3 2 2 4" xfId="33176" xr:uid="{00000000-0005-0000-0000-00003F000000}"/>
    <cellStyle name="Comma 14 2 2 3 2 3" xfId="4448" xr:uid="{00000000-0005-0000-0000-00003F000000}"/>
    <cellStyle name="Comma 14 2 2 3 2 3 2" xfId="13520" xr:uid="{00000000-0005-0000-0000-00003F000000}"/>
    <cellStyle name="Comma 14 2 2 3 2 3 2 2" xfId="28640" xr:uid="{00000000-0005-0000-0000-00003F000000}"/>
    <cellStyle name="Comma 14 2 2 3 2 3 2 2 2" xfId="58880" xr:uid="{00000000-0005-0000-0000-00003F000000}"/>
    <cellStyle name="Comma 14 2 2 3 2 3 2 3" xfId="43760" xr:uid="{00000000-0005-0000-0000-00003F000000}"/>
    <cellStyle name="Comma 14 2 2 3 2 3 3" xfId="19568" xr:uid="{00000000-0005-0000-0000-00003F000000}"/>
    <cellStyle name="Comma 14 2 2 3 2 3 3 2" xfId="49808" xr:uid="{00000000-0005-0000-0000-00003F000000}"/>
    <cellStyle name="Comma 14 2 2 3 2 3 4" xfId="34688" xr:uid="{00000000-0005-0000-0000-00003F000000}"/>
    <cellStyle name="Comma 14 2 2 3 2 4" xfId="5960" xr:uid="{00000000-0005-0000-0000-00003F000000}"/>
    <cellStyle name="Comma 14 2 2 3 2 4 2" xfId="15032" xr:uid="{00000000-0005-0000-0000-00003F000000}"/>
    <cellStyle name="Comma 14 2 2 3 2 4 2 2" xfId="30152" xr:uid="{00000000-0005-0000-0000-00003F000000}"/>
    <cellStyle name="Comma 14 2 2 3 2 4 2 2 2" xfId="60392" xr:uid="{00000000-0005-0000-0000-00003F000000}"/>
    <cellStyle name="Comma 14 2 2 3 2 4 2 3" xfId="45272" xr:uid="{00000000-0005-0000-0000-00003F000000}"/>
    <cellStyle name="Comma 14 2 2 3 2 4 3" xfId="21080" xr:uid="{00000000-0005-0000-0000-00003F000000}"/>
    <cellStyle name="Comma 14 2 2 3 2 4 3 2" xfId="51320" xr:uid="{00000000-0005-0000-0000-00003F000000}"/>
    <cellStyle name="Comma 14 2 2 3 2 4 4" xfId="36200" xr:uid="{00000000-0005-0000-0000-00003F000000}"/>
    <cellStyle name="Comma 14 2 2 3 2 5" xfId="7472" xr:uid="{00000000-0005-0000-0000-00003F000000}"/>
    <cellStyle name="Comma 14 2 2 3 2 5 2" xfId="22592" xr:uid="{00000000-0005-0000-0000-00003F000000}"/>
    <cellStyle name="Comma 14 2 2 3 2 5 2 2" xfId="52832" xr:uid="{00000000-0005-0000-0000-00003F000000}"/>
    <cellStyle name="Comma 14 2 2 3 2 5 3" xfId="37712" xr:uid="{00000000-0005-0000-0000-00003F000000}"/>
    <cellStyle name="Comma 14 2 2 3 2 6" xfId="8984" xr:uid="{00000000-0005-0000-0000-00003F000000}"/>
    <cellStyle name="Comma 14 2 2 3 2 6 2" xfId="24104" xr:uid="{00000000-0005-0000-0000-00003F000000}"/>
    <cellStyle name="Comma 14 2 2 3 2 6 2 2" xfId="54344" xr:uid="{00000000-0005-0000-0000-00003F000000}"/>
    <cellStyle name="Comma 14 2 2 3 2 6 3" xfId="39224" xr:uid="{00000000-0005-0000-0000-00003F000000}"/>
    <cellStyle name="Comma 14 2 2 3 2 7" xfId="10496" xr:uid="{00000000-0005-0000-0000-00003F000000}"/>
    <cellStyle name="Comma 14 2 2 3 2 7 2" xfId="25616" xr:uid="{00000000-0005-0000-0000-00003F000000}"/>
    <cellStyle name="Comma 14 2 2 3 2 7 2 2" xfId="55856" xr:uid="{00000000-0005-0000-0000-00003F000000}"/>
    <cellStyle name="Comma 14 2 2 3 2 7 3" xfId="40736" xr:uid="{00000000-0005-0000-0000-00003F000000}"/>
    <cellStyle name="Comma 14 2 2 3 2 8" xfId="16544" xr:uid="{00000000-0005-0000-0000-00003F000000}"/>
    <cellStyle name="Comma 14 2 2 3 2 8 2" xfId="46784" xr:uid="{00000000-0005-0000-0000-00003F000000}"/>
    <cellStyle name="Comma 14 2 2 3 2 9" xfId="31664" xr:uid="{00000000-0005-0000-0000-00003F000000}"/>
    <cellStyle name="Comma 14 2 2 3 3" xfId="2180" xr:uid="{00000000-0005-0000-0000-00003F000000}"/>
    <cellStyle name="Comma 14 2 2 3 3 2" xfId="11252" xr:uid="{00000000-0005-0000-0000-00003F000000}"/>
    <cellStyle name="Comma 14 2 2 3 3 2 2" xfId="26372" xr:uid="{00000000-0005-0000-0000-00003F000000}"/>
    <cellStyle name="Comma 14 2 2 3 3 2 2 2" xfId="56612" xr:uid="{00000000-0005-0000-0000-00003F000000}"/>
    <cellStyle name="Comma 14 2 2 3 3 2 3" xfId="41492" xr:uid="{00000000-0005-0000-0000-00003F000000}"/>
    <cellStyle name="Comma 14 2 2 3 3 3" xfId="17300" xr:uid="{00000000-0005-0000-0000-00003F000000}"/>
    <cellStyle name="Comma 14 2 2 3 3 3 2" xfId="47540" xr:uid="{00000000-0005-0000-0000-00003F000000}"/>
    <cellStyle name="Comma 14 2 2 3 3 4" xfId="32420" xr:uid="{00000000-0005-0000-0000-00003F000000}"/>
    <cellStyle name="Comma 14 2 2 3 4" xfId="3692" xr:uid="{00000000-0005-0000-0000-00003F000000}"/>
    <cellStyle name="Comma 14 2 2 3 4 2" xfId="12764" xr:uid="{00000000-0005-0000-0000-00003F000000}"/>
    <cellStyle name="Comma 14 2 2 3 4 2 2" xfId="27884" xr:uid="{00000000-0005-0000-0000-00003F000000}"/>
    <cellStyle name="Comma 14 2 2 3 4 2 2 2" xfId="58124" xr:uid="{00000000-0005-0000-0000-00003F000000}"/>
    <cellStyle name="Comma 14 2 2 3 4 2 3" xfId="43004" xr:uid="{00000000-0005-0000-0000-00003F000000}"/>
    <cellStyle name="Comma 14 2 2 3 4 3" xfId="18812" xr:uid="{00000000-0005-0000-0000-00003F000000}"/>
    <cellStyle name="Comma 14 2 2 3 4 3 2" xfId="49052" xr:uid="{00000000-0005-0000-0000-00003F000000}"/>
    <cellStyle name="Comma 14 2 2 3 4 4" xfId="33932" xr:uid="{00000000-0005-0000-0000-00003F000000}"/>
    <cellStyle name="Comma 14 2 2 3 5" xfId="5204" xr:uid="{00000000-0005-0000-0000-00003F000000}"/>
    <cellStyle name="Comma 14 2 2 3 5 2" xfId="14276" xr:uid="{00000000-0005-0000-0000-00003F000000}"/>
    <cellStyle name="Comma 14 2 2 3 5 2 2" xfId="29396" xr:uid="{00000000-0005-0000-0000-00003F000000}"/>
    <cellStyle name="Comma 14 2 2 3 5 2 2 2" xfId="59636" xr:uid="{00000000-0005-0000-0000-00003F000000}"/>
    <cellStyle name="Comma 14 2 2 3 5 2 3" xfId="44516" xr:uid="{00000000-0005-0000-0000-00003F000000}"/>
    <cellStyle name="Comma 14 2 2 3 5 3" xfId="20324" xr:uid="{00000000-0005-0000-0000-00003F000000}"/>
    <cellStyle name="Comma 14 2 2 3 5 3 2" xfId="50564" xr:uid="{00000000-0005-0000-0000-00003F000000}"/>
    <cellStyle name="Comma 14 2 2 3 5 4" xfId="35444" xr:uid="{00000000-0005-0000-0000-00003F000000}"/>
    <cellStyle name="Comma 14 2 2 3 6" xfId="6716" xr:uid="{00000000-0005-0000-0000-00003F000000}"/>
    <cellStyle name="Comma 14 2 2 3 6 2" xfId="21836" xr:uid="{00000000-0005-0000-0000-00003F000000}"/>
    <cellStyle name="Comma 14 2 2 3 6 2 2" xfId="52076" xr:uid="{00000000-0005-0000-0000-00003F000000}"/>
    <cellStyle name="Comma 14 2 2 3 6 3" xfId="36956" xr:uid="{00000000-0005-0000-0000-00003F000000}"/>
    <cellStyle name="Comma 14 2 2 3 7" xfId="8228" xr:uid="{00000000-0005-0000-0000-00003F000000}"/>
    <cellStyle name="Comma 14 2 2 3 7 2" xfId="23348" xr:uid="{00000000-0005-0000-0000-00003F000000}"/>
    <cellStyle name="Comma 14 2 2 3 7 2 2" xfId="53588" xr:uid="{00000000-0005-0000-0000-00003F000000}"/>
    <cellStyle name="Comma 14 2 2 3 7 3" xfId="38468" xr:uid="{00000000-0005-0000-0000-00003F000000}"/>
    <cellStyle name="Comma 14 2 2 3 8" xfId="9740" xr:uid="{00000000-0005-0000-0000-00003F000000}"/>
    <cellStyle name="Comma 14 2 2 3 8 2" xfId="24860" xr:uid="{00000000-0005-0000-0000-00003F000000}"/>
    <cellStyle name="Comma 14 2 2 3 8 2 2" xfId="55100" xr:uid="{00000000-0005-0000-0000-00003F000000}"/>
    <cellStyle name="Comma 14 2 2 3 8 3" xfId="39980" xr:uid="{00000000-0005-0000-0000-00003F000000}"/>
    <cellStyle name="Comma 14 2 2 3 9" xfId="15788" xr:uid="{00000000-0005-0000-0000-00003F000000}"/>
    <cellStyle name="Comma 14 2 2 3 9 2" xfId="46028" xr:uid="{00000000-0005-0000-0000-00003F000000}"/>
    <cellStyle name="Comma 14 2 2 4" xfId="920" xr:uid="{00000000-0005-0000-0000-000016000000}"/>
    <cellStyle name="Comma 14 2 2 4 2" xfId="2432" xr:uid="{00000000-0005-0000-0000-000016000000}"/>
    <cellStyle name="Comma 14 2 2 4 2 2" xfId="11504" xr:uid="{00000000-0005-0000-0000-000016000000}"/>
    <cellStyle name="Comma 14 2 2 4 2 2 2" xfId="26624" xr:uid="{00000000-0005-0000-0000-000016000000}"/>
    <cellStyle name="Comma 14 2 2 4 2 2 2 2" xfId="56864" xr:uid="{00000000-0005-0000-0000-000016000000}"/>
    <cellStyle name="Comma 14 2 2 4 2 2 3" xfId="41744" xr:uid="{00000000-0005-0000-0000-000016000000}"/>
    <cellStyle name="Comma 14 2 2 4 2 3" xfId="17552" xr:uid="{00000000-0005-0000-0000-000016000000}"/>
    <cellStyle name="Comma 14 2 2 4 2 3 2" xfId="47792" xr:uid="{00000000-0005-0000-0000-000016000000}"/>
    <cellStyle name="Comma 14 2 2 4 2 4" xfId="32672" xr:uid="{00000000-0005-0000-0000-000016000000}"/>
    <cellStyle name="Comma 14 2 2 4 3" xfId="3944" xr:uid="{00000000-0005-0000-0000-000016000000}"/>
    <cellStyle name="Comma 14 2 2 4 3 2" xfId="13016" xr:uid="{00000000-0005-0000-0000-000016000000}"/>
    <cellStyle name="Comma 14 2 2 4 3 2 2" xfId="28136" xr:uid="{00000000-0005-0000-0000-000016000000}"/>
    <cellStyle name="Comma 14 2 2 4 3 2 2 2" xfId="58376" xr:uid="{00000000-0005-0000-0000-000016000000}"/>
    <cellStyle name="Comma 14 2 2 4 3 2 3" xfId="43256" xr:uid="{00000000-0005-0000-0000-000016000000}"/>
    <cellStyle name="Comma 14 2 2 4 3 3" xfId="19064" xr:uid="{00000000-0005-0000-0000-000016000000}"/>
    <cellStyle name="Comma 14 2 2 4 3 3 2" xfId="49304" xr:uid="{00000000-0005-0000-0000-000016000000}"/>
    <cellStyle name="Comma 14 2 2 4 3 4" xfId="34184" xr:uid="{00000000-0005-0000-0000-000016000000}"/>
    <cellStyle name="Comma 14 2 2 4 4" xfId="5456" xr:uid="{00000000-0005-0000-0000-000016000000}"/>
    <cellStyle name="Comma 14 2 2 4 4 2" xfId="14528" xr:uid="{00000000-0005-0000-0000-000016000000}"/>
    <cellStyle name="Comma 14 2 2 4 4 2 2" xfId="29648" xr:uid="{00000000-0005-0000-0000-000016000000}"/>
    <cellStyle name="Comma 14 2 2 4 4 2 2 2" xfId="59888" xr:uid="{00000000-0005-0000-0000-000016000000}"/>
    <cellStyle name="Comma 14 2 2 4 4 2 3" xfId="44768" xr:uid="{00000000-0005-0000-0000-000016000000}"/>
    <cellStyle name="Comma 14 2 2 4 4 3" xfId="20576" xr:uid="{00000000-0005-0000-0000-000016000000}"/>
    <cellStyle name="Comma 14 2 2 4 4 3 2" xfId="50816" xr:uid="{00000000-0005-0000-0000-000016000000}"/>
    <cellStyle name="Comma 14 2 2 4 4 4" xfId="35696" xr:uid="{00000000-0005-0000-0000-000016000000}"/>
    <cellStyle name="Comma 14 2 2 4 5" xfId="6968" xr:uid="{00000000-0005-0000-0000-000016000000}"/>
    <cellStyle name="Comma 14 2 2 4 5 2" xfId="22088" xr:uid="{00000000-0005-0000-0000-000016000000}"/>
    <cellStyle name="Comma 14 2 2 4 5 2 2" xfId="52328" xr:uid="{00000000-0005-0000-0000-000016000000}"/>
    <cellStyle name="Comma 14 2 2 4 5 3" xfId="37208" xr:uid="{00000000-0005-0000-0000-000016000000}"/>
    <cellStyle name="Comma 14 2 2 4 6" xfId="8480" xr:uid="{00000000-0005-0000-0000-000016000000}"/>
    <cellStyle name="Comma 14 2 2 4 6 2" xfId="23600" xr:uid="{00000000-0005-0000-0000-000016000000}"/>
    <cellStyle name="Comma 14 2 2 4 6 2 2" xfId="53840" xr:uid="{00000000-0005-0000-0000-000016000000}"/>
    <cellStyle name="Comma 14 2 2 4 6 3" xfId="38720" xr:uid="{00000000-0005-0000-0000-000016000000}"/>
    <cellStyle name="Comma 14 2 2 4 7" xfId="9992" xr:uid="{00000000-0005-0000-0000-000016000000}"/>
    <cellStyle name="Comma 14 2 2 4 7 2" xfId="25112" xr:uid="{00000000-0005-0000-0000-000016000000}"/>
    <cellStyle name="Comma 14 2 2 4 7 2 2" xfId="55352" xr:uid="{00000000-0005-0000-0000-000016000000}"/>
    <cellStyle name="Comma 14 2 2 4 7 3" xfId="40232" xr:uid="{00000000-0005-0000-0000-000016000000}"/>
    <cellStyle name="Comma 14 2 2 4 8" xfId="16040" xr:uid="{00000000-0005-0000-0000-000016000000}"/>
    <cellStyle name="Comma 14 2 2 4 8 2" xfId="46280" xr:uid="{00000000-0005-0000-0000-000016000000}"/>
    <cellStyle name="Comma 14 2 2 4 9" xfId="31160" xr:uid="{00000000-0005-0000-0000-000016000000}"/>
    <cellStyle name="Comma 14 2 2 5" xfId="1676" xr:uid="{00000000-0005-0000-0000-000016000000}"/>
    <cellStyle name="Comma 14 2 2 5 2" xfId="10748" xr:uid="{00000000-0005-0000-0000-000016000000}"/>
    <cellStyle name="Comma 14 2 2 5 2 2" xfId="25868" xr:uid="{00000000-0005-0000-0000-000016000000}"/>
    <cellStyle name="Comma 14 2 2 5 2 2 2" xfId="56108" xr:uid="{00000000-0005-0000-0000-000016000000}"/>
    <cellStyle name="Comma 14 2 2 5 2 3" xfId="40988" xr:uid="{00000000-0005-0000-0000-000016000000}"/>
    <cellStyle name="Comma 14 2 2 5 3" xfId="16796" xr:uid="{00000000-0005-0000-0000-000016000000}"/>
    <cellStyle name="Comma 14 2 2 5 3 2" xfId="47036" xr:uid="{00000000-0005-0000-0000-000016000000}"/>
    <cellStyle name="Comma 14 2 2 5 4" xfId="31916" xr:uid="{00000000-0005-0000-0000-000016000000}"/>
    <cellStyle name="Comma 14 2 2 6" xfId="3188" xr:uid="{00000000-0005-0000-0000-000016000000}"/>
    <cellStyle name="Comma 14 2 2 6 2" xfId="12260" xr:uid="{00000000-0005-0000-0000-000016000000}"/>
    <cellStyle name="Comma 14 2 2 6 2 2" xfId="27380" xr:uid="{00000000-0005-0000-0000-000016000000}"/>
    <cellStyle name="Comma 14 2 2 6 2 2 2" xfId="57620" xr:uid="{00000000-0005-0000-0000-000016000000}"/>
    <cellStyle name="Comma 14 2 2 6 2 3" xfId="42500" xr:uid="{00000000-0005-0000-0000-000016000000}"/>
    <cellStyle name="Comma 14 2 2 6 3" xfId="18308" xr:uid="{00000000-0005-0000-0000-000016000000}"/>
    <cellStyle name="Comma 14 2 2 6 3 2" xfId="48548" xr:uid="{00000000-0005-0000-0000-000016000000}"/>
    <cellStyle name="Comma 14 2 2 6 4" xfId="33428" xr:uid="{00000000-0005-0000-0000-000016000000}"/>
    <cellStyle name="Comma 14 2 2 7" xfId="4700" xr:uid="{00000000-0005-0000-0000-000016000000}"/>
    <cellStyle name="Comma 14 2 2 7 2" xfId="13772" xr:uid="{00000000-0005-0000-0000-000016000000}"/>
    <cellStyle name="Comma 14 2 2 7 2 2" xfId="28892" xr:uid="{00000000-0005-0000-0000-000016000000}"/>
    <cellStyle name="Comma 14 2 2 7 2 2 2" xfId="59132" xr:uid="{00000000-0005-0000-0000-000016000000}"/>
    <cellStyle name="Comma 14 2 2 7 2 3" xfId="44012" xr:uid="{00000000-0005-0000-0000-000016000000}"/>
    <cellStyle name="Comma 14 2 2 7 3" xfId="19820" xr:uid="{00000000-0005-0000-0000-000016000000}"/>
    <cellStyle name="Comma 14 2 2 7 3 2" xfId="50060" xr:uid="{00000000-0005-0000-0000-000016000000}"/>
    <cellStyle name="Comma 14 2 2 7 4" xfId="34940" xr:uid="{00000000-0005-0000-0000-000016000000}"/>
    <cellStyle name="Comma 14 2 2 8" xfId="6212" xr:uid="{00000000-0005-0000-0000-000016000000}"/>
    <cellStyle name="Comma 14 2 2 8 2" xfId="21332" xr:uid="{00000000-0005-0000-0000-000016000000}"/>
    <cellStyle name="Comma 14 2 2 8 2 2" xfId="51572" xr:uid="{00000000-0005-0000-0000-000016000000}"/>
    <cellStyle name="Comma 14 2 2 8 3" xfId="36452" xr:uid="{00000000-0005-0000-0000-000016000000}"/>
    <cellStyle name="Comma 14 2 2 9" xfId="7724" xr:uid="{00000000-0005-0000-0000-000016000000}"/>
    <cellStyle name="Comma 14 2 2 9 2" xfId="22844" xr:uid="{00000000-0005-0000-0000-000016000000}"/>
    <cellStyle name="Comma 14 2 2 9 2 2" xfId="53084" xr:uid="{00000000-0005-0000-0000-000016000000}"/>
    <cellStyle name="Comma 14 2 2 9 3" xfId="37964" xr:uid="{00000000-0005-0000-0000-000016000000}"/>
    <cellStyle name="Comma 14 2 3" xfId="248" xr:uid="{00000000-0005-0000-0000-000016000000}"/>
    <cellStyle name="Comma 14 2 3 10" xfId="9320" xr:uid="{00000000-0005-0000-0000-000016000000}"/>
    <cellStyle name="Comma 14 2 3 10 2" xfId="24440" xr:uid="{00000000-0005-0000-0000-000016000000}"/>
    <cellStyle name="Comma 14 2 3 10 2 2" xfId="54680" xr:uid="{00000000-0005-0000-0000-000016000000}"/>
    <cellStyle name="Comma 14 2 3 10 3" xfId="39560" xr:uid="{00000000-0005-0000-0000-000016000000}"/>
    <cellStyle name="Comma 14 2 3 11" xfId="15368" xr:uid="{00000000-0005-0000-0000-000016000000}"/>
    <cellStyle name="Comma 14 2 3 11 2" xfId="45608" xr:uid="{00000000-0005-0000-0000-000016000000}"/>
    <cellStyle name="Comma 14 2 3 12" xfId="30488" xr:uid="{00000000-0005-0000-0000-000016000000}"/>
    <cellStyle name="Comma 14 2 3 2" xfId="500" xr:uid="{00000000-0005-0000-0000-000016000000}"/>
    <cellStyle name="Comma 14 2 3 2 10" xfId="30740" xr:uid="{00000000-0005-0000-0000-000016000000}"/>
    <cellStyle name="Comma 14 2 3 2 2" xfId="1256" xr:uid="{00000000-0005-0000-0000-000016000000}"/>
    <cellStyle name="Comma 14 2 3 2 2 2" xfId="2768" xr:uid="{00000000-0005-0000-0000-000016000000}"/>
    <cellStyle name="Comma 14 2 3 2 2 2 2" xfId="11840" xr:uid="{00000000-0005-0000-0000-000016000000}"/>
    <cellStyle name="Comma 14 2 3 2 2 2 2 2" xfId="26960" xr:uid="{00000000-0005-0000-0000-000016000000}"/>
    <cellStyle name="Comma 14 2 3 2 2 2 2 2 2" xfId="57200" xr:uid="{00000000-0005-0000-0000-000016000000}"/>
    <cellStyle name="Comma 14 2 3 2 2 2 2 3" xfId="42080" xr:uid="{00000000-0005-0000-0000-000016000000}"/>
    <cellStyle name="Comma 14 2 3 2 2 2 3" xfId="17888" xr:uid="{00000000-0005-0000-0000-000016000000}"/>
    <cellStyle name="Comma 14 2 3 2 2 2 3 2" xfId="48128" xr:uid="{00000000-0005-0000-0000-000016000000}"/>
    <cellStyle name="Comma 14 2 3 2 2 2 4" xfId="33008" xr:uid="{00000000-0005-0000-0000-000016000000}"/>
    <cellStyle name="Comma 14 2 3 2 2 3" xfId="4280" xr:uid="{00000000-0005-0000-0000-000016000000}"/>
    <cellStyle name="Comma 14 2 3 2 2 3 2" xfId="13352" xr:uid="{00000000-0005-0000-0000-000016000000}"/>
    <cellStyle name="Comma 14 2 3 2 2 3 2 2" xfId="28472" xr:uid="{00000000-0005-0000-0000-000016000000}"/>
    <cellStyle name="Comma 14 2 3 2 2 3 2 2 2" xfId="58712" xr:uid="{00000000-0005-0000-0000-000016000000}"/>
    <cellStyle name="Comma 14 2 3 2 2 3 2 3" xfId="43592" xr:uid="{00000000-0005-0000-0000-000016000000}"/>
    <cellStyle name="Comma 14 2 3 2 2 3 3" xfId="19400" xr:uid="{00000000-0005-0000-0000-000016000000}"/>
    <cellStyle name="Comma 14 2 3 2 2 3 3 2" xfId="49640" xr:uid="{00000000-0005-0000-0000-000016000000}"/>
    <cellStyle name="Comma 14 2 3 2 2 3 4" xfId="34520" xr:uid="{00000000-0005-0000-0000-000016000000}"/>
    <cellStyle name="Comma 14 2 3 2 2 4" xfId="5792" xr:uid="{00000000-0005-0000-0000-000016000000}"/>
    <cellStyle name="Comma 14 2 3 2 2 4 2" xfId="14864" xr:uid="{00000000-0005-0000-0000-000016000000}"/>
    <cellStyle name="Comma 14 2 3 2 2 4 2 2" xfId="29984" xr:uid="{00000000-0005-0000-0000-000016000000}"/>
    <cellStyle name="Comma 14 2 3 2 2 4 2 2 2" xfId="60224" xr:uid="{00000000-0005-0000-0000-000016000000}"/>
    <cellStyle name="Comma 14 2 3 2 2 4 2 3" xfId="45104" xr:uid="{00000000-0005-0000-0000-000016000000}"/>
    <cellStyle name="Comma 14 2 3 2 2 4 3" xfId="20912" xr:uid="{00000000-0005-0000-0000-000016000000}"/>
    <cellStyle name="Comma 14 2 3 2 2 4 3 2" xfId="51152" xr:uid="{00000000-0005-0000-0000-000016000000}"/>
    <cellStyle name="Comma 14 2 3 2 2 4 4" xfId="36032" xr:uid="{00000000-0005-0000-0000-000016000000}"/>
    <cellStyle name="Comma 14 2 3 2 2 5" xfId="7304" xr:uid="{00000000-0005-0000-0000-000016000000}"/>
    <cellStyle name="Comma 14 2 3 2 2 5 2" xfId="22424" xr:uid="{00000000-0005-0000-0000-000016000000}"/>
    <cellStyle name="Comma 14 2 3 2 2 5 2 2" xfId="52664" xr:uid="{00000000-0005-0000-0000-000016000000}"/>
    <cellStyle name="Comma 14 2 3 2 2 5 3" xfId="37544" xr:uid="{00000000-0005-0000-0000-000016000000}"/>
    <cellStyle name="Comma 14 2 3 2 2 6" xfId="8816" xr:uid="{00000000-0005-0000-0000-000016000000}"/>
    <cellStyle name="Comma 14 2 3 2 2 6 2" xfId="23936" xr:uid="{00000000-0005-0000-0000-000016000000}"/>
    <cellStyle name="Comma 14 2 3 2 2 6 2 2" xfId="54176" xr:uid="{00000000-0005-0000-0000-000016000000}"/>
    <cellStyle name="Comma 14 2 3 2 2 6 3" xfId="39056" xr:uid="{00000000-0005-0000-0000-000016000000}"/>
    <cellStyle name="Comma 14 2 3 2 2 7" xfId="10328" xr:uid="{00000000-0005-0000-0000-000016000000}"/>
    <cellStyle name="Comma 14 2 3 2 2 7 2" xfId="25448" xr:uid="{00000000-0005-0000-0000-000016000000}"/>
    <cellStyle name="Comma 14 2 3 2 2 7 2 2" xfId="55688" xr:uid="{00000000-0005-0000-0000-000016000000}"/>
    <cellStyle name="Comma 14 2 3 2 2 7 3" xfId="40568" xr:uid="{00000000-0005-0000-0000-000016000000}"/>
    <cellStyle name="Comma 14 2 3 2 2 8" xfId="16376" xr:uid="{00000000-0005-0000-0000-000016000000}"/>
    <cellStyle name="Comma 14 2 3 2 2 8 2" xfId="46616" xr:uid="{00000000-0005-0000-0000-000016000000}"/>
    <cellStyle name="Comma 14 2 3 2 2 9" xfId="31496" xr:uid="{00000000-0005-0000-0000-000016000000}"/>
    <cellStyle name="Comma 14 2 3 2 3" xfId="2012" xr:uid="{00000000-0005-0000-0000-000016000000}"/>
    <cellStyle name="Comma 14 2 3 2 3 2" xfId="11084" xr:uid="{00000000-0005-0000-0000-000016000000}"/>
    <cellStyle name="Comma 14 2 3 2 3 2 2" xfId="26204" xr:uid="{00000000-0005-0000-0000-000016000000}"/>
    <cellStyle name="Comma 14 2 3 2 3 2 2 2" xfId="56444" xr:uid="{00000000-0005-0000-0000-000016000000}"/>
    <cellStyle name="Comma 14 2 3 2 3 2 3" xfId="41324" xr:uid="{00000000-0005-0000-0000-000016000000}"/>
    <cellStyle name="Comma 14 2 3 2 3 3" xfId="17132" xr:uid="{00000000-0005-0000-0000-000016000000}"/>
    <cellStyle name="Comma 14 2 3 2 3 3 2" xfId="47372" xr:uid="{00000000-0005-0000-0000-000016000000}"/>
    <cellStyle name="Comma 14 2 3 2 3 4" xfId="32252" xr:uid="{00000000-0005-0000-0000-000016000000}"/>
    <cellStyle name="Comma 14 2 3 2 4" xfId="3524" xr:uid="{00000000-0005-0000-0000-000016000000}"/>
    <cellStyle name="Comma 14 2 3 2 4 2" xfId="12596" xr:uid="{00000000-0005-0000-0000-000016000000}"/>
    <cellStyle name="Comma 14 2 3 2 4 2 2" xfId="27716" xr:uid="{00000000-0005-0000-0000-000016000000}"/>
    <cellStyle name="Comma 14 2 3 2 4 2 2 2" xfId="57956" xr:uid="{00000000-0005-0000-0000-000016000000}"/>
    <cellStyle name="Comma 14 2 3 2 4 2 3" xfId="42836" xr:uid="{00000000-0005-0000-0000-000016000000}"/>
    <cellStyle name="Comma 14 2 3 2 4 3" xfId="18644" xr:uid="{00000000-0005-0000-0000-000016000000}"/>
    <cellStyle name="Comma 14 2 3 2 4 3 2" xfId="48884" xr:uid="{00000000-0005-0000-0000-000016000000}"/>
    <cellStyle name="Comma 14 2 3 2 4 4" xfId="33764" xr:uid="{00000000-0005-0000-0000-000016000000}"/>
    <cellStyle name="Comma 14 2 3 2 5" xfId="5036" xr:uid="{00000000-0005-0000-0000-000016000000}"/>
    <cellStyle name="Comma 14 2 3 2 5 2" xfId="14108" xr:uid="{00000000-0005-0000-0000-000016000000}"/>
    <cellStyle name="Comma 14 2 3 2 5 2 2" xfId="29228" xr:uid="{00000000-0005-0000-0000-000016000000}"/>
    <cellStyle name="Comma 14 2 3 2 5 2 2 2" xfId="59468" xr:uid="{00000000-0005-0000-0000-000016000000}"/>
    <cellStyle name="Comma 14 2 3 2 5 2 3" xfId="44348" xr:uid="{00000000-0005-0000-0000-000016000000}"/>
    <cellStyle name="Comma 14 2 3 2 5 3" xfId="20156" xr:uid="{00000000-0005-0000-0000-000016000000}"/>
    <cellStyle name="Comma 14 2 3 2 5 3 2" xfId="50396" xr:uid="{00000000-0005-0000-0000-000016000000}"/>
    <cellStyle name="Comma 14 2 3 2 5 4" xfId="35276" xr:uid="{00000000-0005-0000-0000-000016000000}"/>
    <cellStyle name="Comma 14 2 3 2 6" xfId="6548" xr:uid="{00000000-0005-0000-0000-000016000000}"/>
    <cellStyle name="Comma 14 2 3 2 6 2" xfId="21668" xr:uid="{00000000-0005-0000-0000-000016000000}"/>
    <cellStyle name="Comma 14 2 3 2 6 2 2" xfId="51908" xr:uid="{00000000-0005-0000-0000-000016000000}"/>
    <cellStyle name="Comma 14 2 3 2 6 3" xfId="36788" xr:uid="{00000000-0005-0000-0000-000016000000}"/>
    <cellStyle name="Comma 14 2 3 2 7" xfId="8060" xr:uid="{00000000-0005-0000-0000-000016000000}"/>
    <cellStyle name="Comma 14 2 3 2 7 2" xfId="23180" xr:uid="{00000000-0005-0000-0000-000016000000}"/>
    <cellStyle name="Comma 14 2 3 2 7 2 2" xfId="53420" xr:uid="{00000000-0005-0000-0000-000016000000}"/>
    <cellStyle name="Comma 14 2 3 2 7 3" xfId="38300" xr:uid="{00000000-0005-0000-0000-000016000000}"/>
    <cellStyle name="Comma 14 2 3 2 8" xfId="9572" xr:uid="{00000000-0005-0000-0000-000016000000}"/>
    <cellStyle name="Comma 14 2 3 2 8 2" xfId="24692" xr:uid="{00000000-0005-0000-0000-000016000000}"/>
    <cellStyle name="Comma 14 2 3 2 8 2 2" xfId="54932" xr:uid="{00000000-0005-0000-0000-000016000000}"/>
    <cellStyle name="Comma 14 2 3 2 8 3" xfId="39812" xr:uid="{00000000-0005-0000-0000-000016000000}"/>
    <cellStyle name="Comma 14 2 3 2 9" xfId="15620" xr:uid="{00000000-0005-0000-0000-000016000000}"/>
    <cellStyle name="Comma 14 2 3 2 9 2" xfId="45860" xr:uid="{00000000-0005-0000-0000-000016000000}"/>
    <cellStyle name="Comma 14 2 3 3" xfId="752" xr:uid="{00000000-0005-0000-0000-000040000000}"/>
    <cellStyle name="Comma 14 2 3 3 10" xfId="30992" xr:uid="{00000000-0005-0000-0000-000040000000}"/>
    <cellStyle name="Comma 14 2 3 3 2" xfId="1508" xr:uid="{00000000-0005-0000-0000-000040000000}"/>
    <cellStyle name="Comma 14 2 3 3 2 2" xfId="3020" xr:uid="{00000000-0005-0000-0000-000040000000}"/>
    <cellStyle name="Comma 14 2 3 3 2 2 2" xfId="12092" xr:uid="{00000000-0005-0000-0000-000040000000}"/>
    <cellStyle name="Comma 14 2 3 3 2 2 2 2" xfId="27212" xr:uid="{00000000-0005-0000-0000-000040000000}"/>
    <cellStyle name="Comma 14 2 3 3 2 2 2 2 2" xfId="57452" xr:uid="{00000000-0005-0000-0000-000040000000}"/>
    <cellStyle name="Comma 14 2 3 3 2 2 2 3" xfId="42332" xr:uid="{00000000-0005-0000-0000-000040000000}"/>
    <cellStyle name="Comma 14 2 3 3 2 2 3" xfId="18140" xr:uid="{00000000-0005-0000-0000-000040000000}"/>
    <cellStyle name="Comma 14 2 3 3 2 2 3 2" xfId="48380" xr:uid="{00000000-0005-0000-0000-000040000000}"/>
    <cellStyle name="Comma 14 2 3 3 2 2 4" xfId="33260" xr:uid="{00000000-0005-0000-0000-000040000000}"/>
    <cellStyle name="Comma 14 2 3 3 2 3" xfId="4532" xr:uid="{00000000-0005-0000-0000-000040000000}"/>
    <cellStyle name="Comma 14 2 3 3 2 3 2" xfId="13604" xr:uid="{00000000-0005-0000-0000-000040000000}"/>
    <cellStyle name="Comma 14 2 3 3 2 3 2 2" xfId="28724" xr:uid="{00000000-0005-0000-0000-000040000000}"/>
    <cellStyle name="Comma 14 2 3 3 2 3 2 2 2" xfId="58964" xr:uid="{00000000-0005-0000-0000-000040000000}"/>
    <cellStyle name="Comma 14 2 3 3 2 3 2 3" xfId="43844" xr:uid="{00000000-0005-0000-0000-000040000000}"/>
    <cellStyle name="Comma 14 2 3 3 2 3 3" xfId="19652" xr:uid="{00000000-0005-0000-0000-000040000000}"/>
    <cellStyle name="Comma 14 2 3 3 2 3 3 2" xfId="49892" xr:uid="{00000000-0005-0000-0000-000040000000}"/>
    <cellStyle name="Comma 14 2 3 3 2 3 4" xfId="34772" xr:uid="{00000000-0005-0000-0000-000040000000}"/>
    <cellStyle name="Comma 14 2 3 3 2 4" xfId="6044" xr:uid="{00000000-0005-0000-0000-000040000000}"/>
    <cellStyle name="Comma 14 2 3 3 2 4 2" xfId="15116" xr:uid="{00000000-0005-0000-0000-000040000000}"/>
    <cellStyle name="Comma 14 2 3 3 2 4 2 2" xfId="30236" xr:uid="{00000000-0005-0000-0000-000040000000}"/>
    <cellStyle name="Comma 14 2 3 3 2 4 2 2 2" xfId="60476" xr:uid="{00000000-0005-0000-0000-000040000000}"/>
    <cellStyle name="Comma 14 2 3 3 2 4 2 3" xfId="45356" xr:uid="{00000000-0005-0000-0000-000040000000}"/>
    <cellStyle name="Comma 14 2 3 3 2 4 3" xfId="21164" xr:uid="{00000000-0005-0000-0000-000040000000}"/>
    <cellStyle name="Comma 14 2 3 3 2 4 3 2" xfId="51404" xr:uid="{00000000-0005-0000-0000-000040000000}"/>
    <cellStyle name="Comma 14 2 3 3 2 4 4" xfId="36284" xr:uid="{00000000-0005-0000-0000-000040000000}"/>
    <cellStyle name="Comma 14 2 3 3 2 5" xfId="7556" xr:uid="{00000000-0005-0000-0000-000040000000}"/>
    <cellStyle name="Comma 14 2 3 3 2 5 2" xfId="22676" xr:uid="{00000000-0005-0000-0000-000040000000}"/>
    <cellStyle name="Comma 14 2 3 3 2 5 2 2" xfId="52916" xr:uid="{00000000-0005-0000-0000-000040000000}"/>
    <cellStyle name="Comma 14 2 3 3 2 5 3" xfId="37796" xr:uid="{00000000-0005-0000-0000-000040000000}"/>
    <cellStyle name="Comma 14 2 3 3 2 6" xfId="9068" xr:uid="{00000000-0005-0000-0000-000040000000}"/>
    <cellStyle name="Comma 14 2 3 3 2 6 2" xfId="24188" xr:uid="{00000000-0005-0000-0000-000040000000}"/>
    <cellStyle name="Comma 14 2 3 3 2 6 2 2" xfId="54428" xr:uid="{00000000-0005-0000-0000-000040000000}"/>
    <cellStyle name="Comma 14 2 3 3 2 6 3" xfId="39308" xr:uid="{00000000-0005-0000-0000-000040000000}"/>
    <cellStyle name="Comma 14 2 3 3 2 7" xfId="10580" xr:uid="{00000000-0005-0000-0000-000040000000}"/>
    <cellStyle name="Comma 14 2 3 3 2 7 2" xfId="25700" xr:uid="{00000000-0005-0000-0000-000040000000}"/>
    <cellStyle name="Comma 14 2 3 3 2 7 2 2" xfId="55940" xr:uid="{00000000-0005-0000-0000-000040000000}"/>
    <cellStyle name="Comma 14 2 3 3 2 7 3" xfId="40820" xr:uid="{00000000-0005-0000-0000-000040000000}"/>
    <cellStyle name="Comma 14 2 3 3 2 8" xfId="16628" xr:uid="{00000000-0005-0000-0000-000040000000}"/>
    <cellStyle name="Comma 14 2 3 3 2 8 2" xfId="46868" xr:uid="{00000000-0005-0000-0000-000040000000}"/>
    <cellStyle name="Comma 14 2 3 3 2 9" xfId="31748" xr:uid="{00000000-0005-0000-0000-000040000000}"/>
    <cellStyle name="Comma 14 2 3 3 3" xfId="2264" xr:uid="{00000000-0005-0000-0000-000040000000}"/>
    <cellStyle name="Comma 14 2 3 3 3 2" xfId="11336" xr:uid="{00000000-0005-0000-0000-000040000000}"/>
    <cellStyle name="Comma 14 2 3 3 3 2 2" xfId="26456" xr:uid="{00000000-0005-0000-0000-000040000000}"/>
    <cellStyle name="Comma 14 2 3 3 3 2 2 2" xfId="56696" xr:uid="{00000000-0005-0000-0000-000040000000}"/>
    <cellStyle name="Comma 14 2 3 3 3 2 3" xfId="41576" xr:uid="{00000000-0005-0000-0000-000040000000}"/>
    <cellStyle name="Comma 14 2 3 3 3 3" xfId="17384" xr:uid="{00000000-0005-0000-0000-000040000000}"/>
    <cellStyle name="Comma 14 2 3 3 3 3 2" xfId="47624" xr:uid="{00000000-0005-0000-0000-000040000000}"/>
    <cellStyle name="Comma 14 2 3 3 3 4" xfId="32504" xr:uid="{00000000-0005-0000-0000-000040000000}"/>
    <cellStyle name="Comma 14 2 3 3 4" xfId="3776" xr:uid="{00000000-0005-0000-0000-000040000000}"/>
    <cellStyle name="Comma 14 2 3 3 4 2" xfId="12848" xr:uid="{00000000-0005-0000-0000-000040000000}"/>
    <cellStyle name="Comma 14 2 3 3 4 2 2" xfId="27968" xr:uid="{00000000-0005-0000-0000-000040000000}"/>
    <cellStyle name="Comma 14 2 3 3 4 2 2 2" xfId="58208" xr:uid="{00000000-0005-0000-0000-000040000000}"/>
    <cellStyle name="Comma 14 2 3 3 4 2 3" xfId="43088" xr:uid="{00000000-0005-0000-0000-000040000000}"/>
    <cellStyle name="Comma 14 2 3 3 4 3" xfId="18896" xr:uid="{00000000-0005-0000-0000-000040000000}"/>
    <cellStyle name="Comma 14 2 3 3 4 3 2" xfId="49136" xr:uid="{00000000-0005-0000-0000-000040000000}"/>
    <cellStyle name="Comma 14 2 3 3 4 4" xfId="34016" xr:uid="{00000000-0005-0000-0000-000040000000}"/>
    <cellStyle name="Comma 14 2 3 3 5" xfId="5288" xr:uid="{00000000-0005-0000-0000-000040000000}"/>
    <cellStyle name="Comma 14 2 3 3 5 2" xfId="14360" xr:uid="{00000000-0005-0000-0000-000040000000}"/>
    <cellStyle name="Comma 14 2 3 3 5 2 2" xfId="29480" xr:uid="{00000000-0005-0000-0000-000040000000}"/>
    <cellStyle name="Comma 14 2 3 3 5 2 2 2" xfId="59720" xr:uid="{00000000-0005-0000-0000-000040000000}"/>
    <cellStyle name="Comma 14 2 3 3 5 2 3" xfId="44600" xr:uid="{00000000-0005-0000-0000-000040000000}"/>
    <cellStyle name="Comma 14 2 3 3 5 3" xfId="20408" xr:uid="{00000000-0005-0000-0000-000040000000}"/>
    <cellStyle name="Comma 14 2 3 3 5 3 2" xfId="50648" xr:uid="{00000000-0005-0000-0000-000040000000}"/>
    <cellStyle name="Comma 14 2 3 3 5 4" xfId="35528" xr:uid="{00000000-0005-0000-0000-000040000000}"/>
    <cellStyle name="Comma 14 2 3 3 6" xfId="6800" xr:uid="{00000000-0005-0000-0000-000040000000}"/>
    <cellStyle name="Comma 14 2 3 3 6 2" xfId="21920" xr:uid="{00000000-0005-0000-0000-000040000000}"/>
    <cellStyle name="Comma 14 2 3 3 6 2 2" xfId="52160" xr:uid="{00000000-0005-0000-0000-000040000000}"/>
    <cellStyle name="Comma 14 2 3 3 6 3" xfId="37040" xr:uid="{00000000-0005-0000-0000-000040000000}"/>
    <cellStyle name="Comma 14 2 3 3 7" xfId="8312" xr:uid="{00000000-0005-0000-0000-000040000000}"/>
    <cellStyle name="Comma 14 2 3 3 7 2" xfId="23432" xr:uid="{00000000-0005-0000-0000-000040000000}"/>
    <cellStyle name="Comma 14 2 3 3 7 2 2" xfId="53672" xr:uid="{00000000-0005-0000-0000-000040000000}"/>
    <cellStyle name="Comma 14 2 3 3 7 3" xfId="38552" xr:uid="{00000000-0005-0000-0000-000040000000}"/>
    <cellStyle name="Comma 14 2 3 3 8" xfId="9824" xr:uid="{00000000-0005-0000-0000-000040000000}"/>
    <cellStyle name="Comma 14 2 3 3 8 2" xfId="24944" xr:uid="{00000000-0005-0000-0000-000040000000}"/>
    <cellStyle name="Comma 14 2 3 3 8 2 2" xfId="55184" xr:uid="{00000000-0005-0000-0000-000040000000}"/>
    <cellStyle name="Comma 14 2 3 3 8 3" xfId="40064" xr:uid="{00000000-0005-0000-0000-000040000000}"/>
    <cellStyle name="Comma 14 2 3 3 9" xfId="15872" xr:uid="{00000000-0005-0000-0000-000040000000}"/>
    <cellStyle name="Comma 14 2 3 3 9 2" xfId="46112" xr:uid="{00000000-0005-0000-0000-000040000000}"/>
    <cellStyle name="Comma 14 2 3 4" xfId="1004" xr:uid="{00000000-0005-0000-0000-000016000000}"/>
    <cellStyle name="Comma 14 2 3 4 2" xfId="2516" xr:uid="{00000000-0005-0000-0000-000016000000}"/>
    <cellStyle name="Comma 14 2 3 4 2 2" xfId="11588" xr:uid="{00000000-0005-0000-0000-000016000000}"/>
    <cellStyle name="Comma 14 2 3 4 2 2 2" xfId="26708" xr:uid="{00000000-0005-0000-0000-000016000000}"/>
    <cellStyle name="Comma 14 2 3 4 2 2 2 2" xfId="56948" xr:uid="{00000000-0005-0000-0000-000016000000}"/>
    <cellStyle name="Comma 14 2 3 4 2 2 3" xfId="41828" xr:uid="{00000000-0005-0000-0000-000016000000}"/>
    <cellStyle name="Comma 14 2 3 4 2 3" xfId="17636" xr:uid="{00000000-0005-0000-0000-000016000000}"/>
    <cellStyle name="Comma 14 2 3 4 2 3 2" xfId="47876" xr:uid="{00000000-0005-0000-0000-000016000000}"/>
    <cellStyle name="Comma 14 2 3 4 2 4" xfId="32756" xr:uid="{00000000-0005-0000-0000-000016000000}"/>
    <cellStyle name="Comma 14 2 3 4 3" xfId="4028" xr:uid="{00000000-0005-0000-0000-000016000000}"/>
    <cellStyle name="Comma 14 2 3 4 3 2" xfId="13100" xr:uid="{00000000-0005-0000-0000-000016000000}"/>
    <cellStyle name="Comma 14 2 3 4 3 2 2" xfId="28220" xr:uid="{00000000-0005-0000-0000-000016000000}"/>
    <cellStyle name="Comma 14 2 3 4 3 2 2 2" xfId="58460" xr:uid="{00000000-0005-0000-0000-000016000000}"/>
    <cellStyle name="Comma 14 2 3 4 3 2 3" xfId="43340" xr:uid="{00000000-0005-0000-0000-000016000000}"/>
    <cellStyle name="Comma 14 2 3 4 3 3" xfId="19148" xr:uid="{00000000-0005-0000-0000-000016000000}"/>
    <cellStyle name="Comma 14 2 3 4 3 3 2" xfId="49388" xr:uid="{00000000-0005-0000-0000-000016000000}"/>
    <cellStyle name="Comma 14 2 3 4 3 4" xfId="34268" xr:uid="{00000000-0005-0000-0000-000016000000}"/>
    <cellStyle name="Comma 14 2 3 4 4" xfId="5540" xr:uid="{00000000-0005-0000-0000-000016000000}"/>
    <cellStyle name="Comma 14 2 3 4 4 2" xfId="14612" xr:uid="{00000000-0005-0000-0000-000016000000}"/>
    <cellStyle name="Comma 14 2 3 4 4 2 2" xfId="29732" xr:uid="{00000000-0005-0000-0000-000016000000}"/>
    <cellStyle name="Comma 14 2 3 4 4 2 2 2" xfId="59972" xr:uid="{00000000-0005-0000-0000-000016000000}"/>
    <cellStyle name="Comma 14 2 3 4 4 2 3" xfId="44852" xr:uid="{00000000-0005-0000-0000-000016000000}"/>
    <cellStyle name="Comma 14 2 3 4 4 3" xfId="20660" xr:uid="{00000000-0005-0000-0000-000016000000}"/>
    <cellStyle name="Comma 14 2 3 4 4 3 2" xfId="50900" xr:uid="{00000000-0005-0000-0000-000016000000}"/>
    <cellStyle name="Comma 14 2 3 4 4 4" xfId="35780" xr:uid="{00000000-0005-0000-0000-000016000000}"/>
    <cellStyle name="Comma 14 2 3 4 5" xfId="7052" xr:uid="{00000000-0005-0000-0000-000016000000}"/>
    <cellStyle name="Comma 14 2 3 4 5 2" xfId="22172" xr:uid="{00000000-0005-0000-0000-000016000000}"/>
    <cellStyle name="Comma 14 2 3 4 5 2 2" xfId="52412" xr:uid="{00000000-0005-0000-0000-000016000000}"/>
    <cellStyle name="Comma 14 2 3 4 5 3" xfId="37292" xr:uid="{00000000-0005-0000-0000-000016000000}"/>
    <cellStyle name="Comma 14 2 3 4 6" xfId="8564" xr:uid="{00000000-0005-0000-0000-000016000000}"/>
    <cellStyle name="Comma 14 2 3 4 6 2" xfId="23684" xr:uid="{00000000-0005-0000-0000-000016000000}"/>
    <cellStyle name="Comma 14 2 3 4 6 2 2" xfId="53924" xr:uid="{00000000-0005-0000-0000-000016000000}"/>
    <cellStyle name="Comma 14 2 3 4 6 3" xfId="38804" xr:uid="{00000000-0005-0000-0000-000016000000}"/>
    <cellStyle name="Comma 14 2 3 4 7" xfId="10076" xr:uid="{00000000-0005-0000-0000-000016000000}"/>
    <cellStyle name="Comma 14 2 3 4 7 2" xfId="25196" xr:uid="{00000000-0005-0000-0000-000016000000}"/>
    <cellStyle name="Comma 14 2 3 4 7 2 2" xfId="55436" xr:uid="{00000000-0005-0000-0000-000016000000}"/>
    <cellStyle name="Comma 14 2 3 4 7 3" xfId="40316" xr:uid="{00000000-0005-0000-0000-000016000000}"/>
    <cellStyle name="Comma 14 2 3 4 8" xfId="16124" xr:uid="{00000000-0005-0000-0000-000016000000}"/>
    <cellStyle name="Comma 14 2 3 4 8 2" xfId="46364" xr:uid="{00000000-0005-0000-0000-000016000000}"/>
    <cellStyle name="Comma 14 2 3 4 9" xfId="31244" xr:uid="{00000000-0005-0000-0000-000016000000}"/>
    <cellStyle name="Comma 14 2 3 5" xfId="1760" xr:uid="{00000000-0005-0000-0000-000016000000}"/>
    <cellStyle name="Comma 14 2 3 5 2" xfId="10832" xr:uid="{00000000-0005-0000-0000-000016000000}"/>
    <cellStyle name="Comma 14 2 3 5 2 2" xfId="25952" xr:uid="{00000000-0005-0000-0000-000016000000}"/>
    <cellStyle name="Comma 14 2 3 5 2 2 2" xfId="56192" xr:uid="{00000000-0005-0000-0000-000016000000}"/>
    <cellStyle name="Comma 14 2 3 5 2 3" xfId="41072" xr:uid="{00000000-0005-0000-0000-000016000000}"/>
    <cellStyle name="Comma 14 2 3 5 3" xfId="16880" xr:uid="{00000000-0005-0000-0000-000016000000}"/>
    <cellStyle name="Comma 14 2 3 5 3 2" xfId="47120" xr:uid="{00000000-0005-0000-0000-000016000000}"/>
    <cellStyle name="Comma 14 2 3 5 4" xfId="32000" xr:uid="{00000000-0005-0000-0000-000016000000}"/>
    <cellStyle name="Comma 14 2 3 6" xfId="3272" xr:uid="{00000000-0005-0000-0000-000016000000}"/>
    <cellStyle name="Comma 14 2 3 6 2" xfId="12344" xr:uid="{00000000-0005-0000-0000-000016000000}"/>
    <cellStyle name="Comma 14 2 3 6 2 2" xfId="27464" xr:uid="{00000000-0005-0000-0000-000016000000}"/>
    <cellStyle name="Comma 14 2 3 6 2 2 2" xfId="57704" xr:uid="{00000000-0005-0000-0000-000016000000}"/>
    <cellStyle name="Comma 14 2 3 6 2 3" xfId="42584" xr:uid="{00000000-0005-0000-0000-000016000000}"/>
    <cellStyle name="Comma 14 2 3 6 3" xfId="18392" xr:uid="{00000000-0005-0000-0000-000016000000}"/>
    <cellStyle name="Comma 14 2 3 6 3 2" xfId="48632" xr:uid="{00000000-0005-0000-0000-000016000000}"/>
    <cellStyle name="Comma 14 2 3 6 4" xfId="33512" xr:uid="{00000000-0005-0000-0000-000016000000}"/>
    <cellStyle name="Comma 14 2 3 7" xfId="4784" xr:uid="{00000000-0005-0000-0000-000016000000}"/>
    <cellStyle name="Comma 14 2 3 7 2" xfId="13856" xr:uid="{00000000-0005-0000-0000-000016000000}"/>
    <cellStyle name="Comma 14 2 3 7 2 2" xfId="28976" xr:uid="{00000000-0005-0000-0000-000016000000}"/>
    <cellStyle name="Comma 14 2 3 7 2 2 2" xfId="59216" xr:uid="{00000000-0005-0000-0000-000016000000}"/>
    <cellStyle name="Comma 14 2 3 7 2 3" xfId="44096" xr:uid="{00000000-0005-0000-0000-000016000000}"/>
    <cellStyle name="Comma 14 2 3 7 3" xfId="19904" xr:uid="{00000000-0005-0000-0000-000016000000}"/>
    <cellStyle name="Comma 14 2 3 7 3 2" xfId="50144" xr:uid="{00000000-0005-0000-0000-000016000000}"/>
    <cellStyle name="Comma 14 2 3 7 4" xfId="35024" xr:uid="{00000000-0005-0000-0000-000016000000}"/>
    <cellStyle name="Comma 14 2 3 8" xfId="6296" xr:uid="{00000000-0005-0000-0000-000016000000}"/>
    <cellStyle name="Comma 14 2 3 8 2" xfId="21416" xr:uid="{00000000-0005-0000-0000-000016000000}"/>
    <cellStyle name="Comma 14 2 3 8 2 2" xfId="51656" xr:uid="{00000000-0005-0000-0000-000016000000}"/>
    <cellStyle name="Comma 14 2 3 8 3" xfId="36536" xr:uid="{00000000-0005-0000-0000-000016000000}"/>
    <cellStyle name="Comma 14 2 3 9" xfId="7808" xr:uid="{00000000-0005-0000-0000-000016000000}"/>
    <cellStyle name="Comma 14 2 3 9 2" xfId="22928" xr:uid="{00000000-0005-0000-0000-000016000000}"/>
    <cellStyle name="Comma 14 2 3 9 2 2" xfId="53168" xr:uid="{00000000-0005-0000-0000-000016000000}"/>
    <cellStyle name="Comma 14 2 3 9 3" xfId="38048" xr:uid="{00000000-0005-0000-0000-000016000000}"/>
    <cellStyle name="Comma 14 2 4" xfId="332" xr:uid="{00000000-0005-0000-0000-00000B000000}"/>
    <cellStyle name="Comma 14 2 4 10" xfId="30572" xr:uid="{00000000-0005-0000-0000-00000B000000}"/>
    <cellStyle name="Comma 14 2 4 2" xfId="1088" xr:uid="{00000000-0005-0000-0000-00000B000000}"/>
    <cellStyle name="Comma 14 2 4 2 2" xfId="2600" xr:uid="{00000000-0005-0000-0000-00000B000000}"/>
    <cellStyle name="Comma 14 2 4 2 2 2" xfId="11672" xr:uid="{00000000-0005-0000-0000-00000B000000}"/>
    <cellStyle name="Comma 14 2 4 2 2 2 2" xfId="26792" xr:uid="{00000000-0005-0000-0000-00000B000000}"/>
    <cellStyle name="Comma 14 2 4 2 2 2 2 2" xfId="57032" xr:uid="{00000000-0005-0000-0000-00000B000000}"/>
    <cellStyle name="Comma 14 2 4 2 2 2 3" xfId="41912" xr:uid="{00000000-0005-0000-0000-00000B000000}"/>
    <cellStyle name="Comma 14 2 4 2 2 3" xfId="17720" xr:uid="{00000000-0005-0000-0000-00000B000000}"/>
    <cellStyle name="Comma 14 2 4 2 2 3 2" xfId="47960" xr:uid="{00000000-0005-0000-0000-00000B000000}"/>
    <cellStyle name="Comma 14 2 4 2 2 4" xfId="32840" xr:uid="{00000000-0005-0000-0000-00000B000000}"/>
    <cellStyle name="Comma 14 2 4 2 3" xfId="4112" xr:uid="{00000000-0005-0000-0000-00000B000000}"/>
    <cellStyle name="Comma 14 2 4 2 3 2" xfId="13184" xr:uid="{00000000-0005-0000-0000-00000B000000}"/>
    <cellStyle name="Comma 14 2 4 2 3 2 2" xfId="28304" xr:uid="{00000000-0005-0000-0000-00000B000000}"/>
    <cellStyle name="Comma 14 2 4 2 3 2 2 2" xfId="58544" xr:uid="{00000000-0005-0000-0000-00000B000000}"/>
    <cellStyle name="Comma 14 2 4 2 3 2 3" xfId="43424" xr:uid="{00000000-0005-0000-0000-00000B000000}"/>
    <cellStyle name="Comma 14 2 4 2 3 3" xfId="19232" xr:uid="{00000000-0005-0000-0000-00000B000000}"/>
    <cellStyle name="Comma 14 2 4 2 3 3 2" xfId="49472" xr:uid="{00000000-0005-0000-0000-00000B000000}"/>
    <cellStyle name="Comma 14 2 4 2 3 4" xfId="34352" xr:uid="{00000000-0005-0000-0000-00000B000000}"/>
    <cellStyle name="Comma 14 2 4 2 4" xfId="5624" xr:uid="{00000000-0005-0000-0000-00000B000000}"/>
    <cellStyle name="Comma 14 2 4 2 4 2" xfId="14696" xr:uid="{00000000-0005-0000-0000-00000B000000}"/>
    <cellStyle name="Comma 14 2 4 2 4 2 2" xfId="29816" xr:uid="{00000000-0005-0000-0000-00000B000000}"/>
    <cellStyle name="Comma 14 2 4 2 4 2 2 2" xfId="60056" xr:uid="{00000000-0005-0000-0000-00000B000000}"/>
    <cellStyle name="Comma 14 2 4 2 4 2 3" xfId="44936" xr:uid="{00000000-0005-0000-0000-00000B000000}"/>
    <cellStyle name="Comma 14 2 4 2 4 3" xfId="20744" xr:uid="{00000000-0005-0000-0000-00000B000000}"/>
    <cellStyle name="Comma 14 2 4 2 4 3 2" xfId="50984" xr:uid="{00000000-0005-0000-0000-00000B000000}"/>
    <cellStyle name="Comma 14 2 4 2 4 4" xfId="35864" xr:uid="{00000000-0005-0000-0000-00000B000000}"/>
    <cellStyle name="Comma 14 2 4 2 5" xfId="7136" xr:uid="{00000000-0005-0000-0000-00000B000000}"/>
    <cellStyle name="Comma 14 2 4 2 5 2" xfId="22256" xr:uid="{00000000-0005-0000-0000-00000B000000}"/>
    <cellStyle name="Comma 14 2 4 2 5 2 2" xfId="52496" xr:uid="{00000000-0005-0000-0000-00000B000000}"/>
    <cellStyle name="Comma 14 2 4 2 5 3" xfId="37376" xr:uid="{00000000-0005-0000-0000-00000B000000}"/>
    <cellStyle name="Comma 14 2 4 2 6" xfId="8648" xr:uid="{00000000-0005-0000-0000-00000B000000}"/>
    <cellStyle name="Comma 14 2 4 2 6 2" xfId="23768" xr:uid="{00000000-0005-0000-0000-00000B000000}"/>
    <cellStyle name="Comma 14 2 4 2 6 2 2" xfId="54008" xr:uid="{00000000-0005-0000-0000-00000B000000}"/>
    <cellStyle name="Comma 14 2 4 2 6 3" xfId="38888" xr:uid="{00000000-0005-0000-0000-00000B000000}"/>
    <cellStyle name="Comma 14 2 4 2 7" xfId="10160" xr:uid="{00000000-0005-0000-0000-00000B000000}"/>
    <cellStyle name="Comma 14 2 4 2 7 2" xfId="25280" xr:uid="{00000000-0005-0000-0000-00000B000000}"/>
    <cellStyle name="Comma 14 2 4 2 7 2 2" xfId="55520" xr:uid="{00000000-0005-0000-0000-00000B000000}"/>
    <cellStyle name="Comma 14 2 4 2 7 3" xfId="40400" xr:uid="{00000000-0005-0000-0000-00000B000000}"/>
    <cellStyle name="Comma 14 2 4 2 8" xfId="16208" xr:uid="{00000000-0005-0000-0000-00000B000000}"/>
    <cellStyle name="Comma 14 2 4 2 8 2" xfId="46448" xr:uid="{00000000-0005-0000-0000-00000B000000}"/>
    <cellStyle name="Comma 14 2 4 2 9" xfId="31328" xr:uid="{00000000-0005-0000-0000-00000B000000}"/>
    <cellStyle name="Comma 14 2 4 3" xfId="1844" xr:uid="{00000000-0005-0000-0000-00000B000000}"/>
    <cellStyle name="Comma 14 2 4 3 2" xfId="10916" xr:uid="{00000000-0005-0000-0000-00000B000000}"/>
    <cellStyle name="Comma 14 2 4 3 2 2" xfId="26036" xr:uid="{00000000-0005-0000-0000-00000B000000}"/>
    <cellStyle name="Comma 14 2 4 3 2 2 2" xfId="56276" xr:uid="{00000000-0005-0000-0000-00000B000000}"/>
    <cellStyle name="Comma 14 2 4 3 2 3" xfId="41156" xr:uid="{00000000-0005-0000-0000-00000B000000}"/>
    <cellStyle name="Comma 14 2 4 3 3" xfId="16964" xr:uid="{00000000-0005-0000-0000-00000B000000}"/>
    <cellStyle name="Comma 14 2 4 3 3 2" xfId="47204" xr:uid="{00000000-0005-0000-0000-00000B000000}"/>
    <cellStyle name="Comma 14 2 4 3 4" xfId="32084" xr:uid="{00000000-0005-0000-0000-00000B000000}"/>
    <cellStyle name="Comma 14 2 4 4" xfId="3356" xr:uid="{00000000-0005-0000-0000-00000B000000}"/>
    <cellStyle name="Comma 14 2 4 4 2" xfId="12428" xr:uid="{00000000-0005-0000-0000-00000B000000}"/>
    <cellStyle name="Comma 14 2 4 4 2 2" xfId="27548" xr:uid="{00000000-0005-0000-0000-00000B000000}"/>
    <cellStyle name="Comma 14 2 4 4 2 2 2" xfId="57788" xr:uid="{00000000-0005-0000-0000-00000B000000}"/>
    <cellStyle name="Comma 14 2 4 4 2 3" xfId="42668" xr:uid="{00000000-0005-0000-0000-00000B000000}"/>
    <cellStyle name="Comma 14 2 4 4 3" xfId="18476" xr:uid="{00000000-0005-0000-0000-00000B000000}"/>
    <cellStyle name="Comma 14 2 4 4 3 2" xfId="48716" xr:uid="{00000000-0005-0000-0000-00000B000000}"/>
    <cellStyle name="Comma 14 2 4 4 4" xfId="33596" xr:uid="{00000000-0005-0000-0000-00000B000000}"/>
    <cellStyle name="Comma 14 2 4 5" xfId="4868" xr:uid="{00000000-0005-0000-0000-00000B000000}"/>
    <cellStyle name="Comma 14 2 4 5 2" xfId="13940" xr:uid="{00000000-0005-0000-0000-00000B000000}"/>
    <cellStyle name="Comma 14 2 4 5 2 2" xfId="29060" xr:uid="{00000000-0005-0000-0000-00000B000000}"/>
    <cellStyle name="Comma 14 2 4 5 2 2 2" xfId="59300" xr:uid="{00000000-0005-0000-0000-00000B000000}"/>
    <cellStyle name="Comma 14 2 4 5 2 3" xfId="44180" xr:uid="{00000000-0005-0000-0000-00000B000000}"/>
    <cellStyle name="Comma 14 2 4 5 3" xfId="19988" xr:uid="{00000000-0005-0000-0000-00000B000000}"/>
    <cellStyle name="Comma 14 2 4 5 3 2" xfId="50228" xr:uid="{00000000-0005-0000-0000-00000B000000}"/>
    <cellStyle name="Comma 14 2 4 5 4" xfId="35108" xr:uid="{00000000-0005-0000-0000-00000B000000}"/>
    <cellStyle name="Comma 14 2 4 6" xfId="6380" xr:uid="{00000000-0005-0000-0000-00000B000000}"/>
    <cellStyle name="Comma 14 2 4 6 2" xfId="21500" xr:uid="{00000000-0005-0000-0000-00000B000000}"/>
    <cellStyle name="Comma 14 2 4 6 2 2" xfId="51740" xr:uid="{00000000-0005-0000-0000-00000B000000}"/>
    <cellStyle name="Comma 14 2 4 6 3" xfId="36620" xr:uid="{00000000-0005-0000-0000-00000B000000}"/>
    <cellStyle name="Comma 14 2 4 7" xfId="7892" xr:uid="{00000000-0005-0000-0000-00000B000000}"/>
    <cellStyle name="Comma 14 2 4 7 2" xfId="23012" xr:uid="{00000000-0005-0000-0000-00000B000000}"/>
    <cellStyle name="Comma 14 2 4 7 2 2" xfId="53252" xr:uid="{00000000-0005-0000-0000-00000B000000}"/>
    <cellStyle name="Comma 14 2 4 7 3" xfId="38132" xr:uid="{00000000-0005-0000-0000-00000B000000}"/>
    <cellStyle name="Comma 14 2 4 8" xfId="9404" xr:uid="{00000000-0005-0000-0000-00000B000000}"/>
    <cellStyle name="Comma 14 2 4 8 2" xfId="24524" xr:uid="{00000000-0005-0000-0000-00000B000000}"/>
    <cellStyle name="Comma 14 2 4 8 2 2" xfId="54764" xr:uid="{00000000-0005-0000-0000-00000B000000}"/>
    <cellStyle name="Comma 14 2 4 8 3" xfId="39644" xr:uid="{00000000-0005-0000-0000-00000B000000}"/>
    <cellStyle name="Comma 14 2 4 9" xfId="15452" xr:uid="{00000000-0005-0000-0000-00000B000000}"/>
    <cellStyle name="Comma 14 2 4 9 2" xfId="45692" xr:uid="{00000000-0005-0000-0000-00000B000000}"/>
    <cellStyle name="Comma 14 2 5" xfId="584" xr:uid="{00000000-0005-0000-0000-00003E000000}"/>
    <cellStyle name="Comma 14 2 5 10" xfId="30824" xr:uid="{00000000-0005-0000-0000-00003E000000}"/>
    <cellStyle name="Comma 14 2 5 2" xfId="1340" xr:uid="{00000000-0005-0000-0000-00003E000000}"/>
    <cellStyle name="Comma 14 2 5 2 2" xfId="2852" xr:uid="{00000000-0005-0000-0000-00003E000000}"/>
    <cellStyle name="Comma 14 2 5 2 2 2" xfId="11924" xr:uid="{00000000-0005-0000-0000-00003E000000}"/>
    <cellStyle name="Comma 14 2 5 2 2 2 2" xfId="27044" xr:uid="{00000000-0005-0000-0000-00003E000000}"/>
    <cellStyle name="Comma 14 2 5 2 2 2 2 2" xfId="57284" xr:uid="{00000000-0005-0000-0000-00003E000000}"/>
    <cellStyle name="Comma 14 2 5 2 2 2 3" xfId="42164" xr:uid="{00000000-0005-0000-0000-00003E000000}"/>
    <cellStyle name="Comma 14 2 5 2 2 3" xfId="17972" xr:uid="{00000000-0005-0000-0000-00003E000000}"/>
    <cellStyle name="Comma 14 2 5 2 2 3 2" xfId="48212" xr:uid="{00000000-0005-0000-0000-00003E000000}"/>
    <cellStyle name="Comma 14 2 5 2 2 4" xfId="33092" xr:uid="{00000000-0005-0000-0000-00003E000000}"/>
    <cellStyle name="Comma 14 2 5 2 3" xfId="4364" xr:uid="{00000000-0005-0000-0000-00003E000000}"/>
    <cellStyle name="Comma 14 2 5 2 3 2" xfId="13436" xr:uid="{00000000-0005-0000-0000-00003E000000}"/>
    <cellStyle name="Comma 14 2 5 2 3 2 2" xfId="28556" xr:uid="{00000000-0005-0000-0000-00003E000000}"/>
    <cellStyle name="Comma 14 2 5 2 3 2 2 2" xfId="58796" xr:uid="{00000000-0005-0000-0000-00003E000000}"/>
    <cellStyle name="Comma 14 2 5 2 3 2 3" xfId="43676" xr:uid="{00000000-0005-0000-0000-00003E000000}"/>
    <cellStyle name="Comma 14 2 5 2 3 3" xfId="19484" xr:uid="{00000000-0005-0000-0000-00003E000000}"/>
    <cellStyle name="Comma 14 2 5 2 3 3 2" xfId="49724" xr:uid="{00000000-0005-0000-0000-00003E000000}"/>
    <cellStyle name="Comma 14 2 5 2 3 4" xfId="34604" xr:uid="{00000000-0005-0000-0000-00003E000000}"/>
    <cellStyle name="Comma 14 2 5 2 4" xfId="5876" xr:uid="{00000000-0005-0000-0000-00003E000000}"/>
    <cellStyle name="Comma 14 2 5 2 4 2" xfId="14948" xr:uid="{00000000-0005-0000-0000-00003E000000}"/>
    <cellStyle name="Comma 14 2 5 2 4 2 2" xfId="30068" xr:uid="{00000000-0005-0000-0000-00003E000000}"/>
    <cellStyle name="Comma 14 2 5 2 4 2 2 2" xfId="60308" xr:uid="{00000000-0005-0000-0000-00003E000000}"/>
    <cellStyle name="Comma 14 2 5 2 4 2 3" xfId="45188" xr:uid="{00000000-0005-0000-0000-00003E000000}"/>
    <cellStyle name="Comma 14 2 5 2 4 3" xfId="20996" xr:uid="{00000000-0005-0000-0000-00003E000000}"/>
    <cellStyle name="Comma 14 2 5 2 4 3 2" xfId="51236" xr:uid="{00000000-0005-0000-0000-00003E000000}"/>
    <cellStyle name="Comma 14 2 5 2 4 4" xfId="36116" xr:uid="{00000000-0005-0000-0000-00003E000000}"/>
    <cellStyle name="Comma 14 2 5 2 5" xfId="7388" xr:uid="{00000000-0005-0000-0000-00003E000000}"/>
    <cellStyle name="Comma 14 2 5 2 5 2" xfId="22508" xr:uid="{00000000-0005-0000-0000-00003E000000}"/>
    <cellStyle name="Comma 14 2 5 2 5 2 2" xfId="52748" xr:uid="{00000000-0005-0000-0000-00003E000000}"/>
    <cellStyle name="Comma 14 2 5 2 5 3" xfId="37628" xr:uid="{00000000-0005-0000-0000-00003E000000}"/>
    <cellStyle name="Comma 14 2 5 2 6" xfId="8900" xr:uid="{00000000-0005-0000-0000-00003E000000}"/>
    <cellStyle name="Comma 14 2 5 2 6 2" xfId="24020" xr:uid="{00000000-0005-0000-0000-00003E000000}"/>
    <cellStyle name="Comma 14 2 5 2 6 2 2" xfId="54260" xr:uid="{00000000-0005-0000-0000-00003E000000}"/>
    <cellStyle name="Comma 14 2 5 2 6 3" xfId="39140" xr:uid="{00000000-0005-0000-0000-00003E000000}"/>
    <cellStyle name="Comma 14 2 5 2 7" xfId="10412" xr:uid="{00000000-0005-0000-0000-00003E000000}"/>
    <cellStyle name="Comma 14 2 5 2 7 2" xfId="25532" xr:uid="{00000000-0005-0000-0000-00003E000000}"/>
    <cellStyle name="Comma 14 2 5 2 7 2 2" xfId="55772" xr:uid="{00000000-0005-0000-0000-00003E000000}"/>
    <cellStyle name="Comma 14 2 5 2 7 3" xfId="40652" xr:uid="{00000000-0005-0000-0000-00003E000000}"/>
    <cellStyle name="Comma 14 2 5 2 8" xfId="16460" xr:uid="{00000000-0005-0000-0000-00003E000000}"/>
    <cellStyle name="Comma 14 2 5 2 8 2" xfId="46700" xr:uid="{00000000-0005-0000-0000-00003E000000}"/>
    <cellStyle name="Comma 14 2 5 2 9" xfId="31580" xr:uid="{00000000-0005-0000-0000-00003E000000}"/>
    <cellStyle name="Comma 14 2 5 3" xfId="2096" xr:uid="{00000000-0005-0000-0000-00003E000000}"/>
    <cellStyle name="Comma 14 2 5 3 2" xfId="11168" xr:uid="{00000000-0005-0000-0000-00003E000000}"/>
    <cellStyle name="Comma 14 2 5 3 2 2" xfId="26288" xr:uid="{00000000-0005-0000-0000-00003E000000}"/>
    <cellStyle name="Comma 14 2 5 3 2 2 2" xfId="56528" xr:uid="{00000000-0005-0000-0000-00003E000000}"/>
    <cellStyle name="Comma 14 2 5 3 2 3" xfId="41408" xr:uid="{00000000-0005-0000-0000-00003E000000}"/>
    <cellStyle name="Comma 14 2 5 3 3" xfId="17216" xr:uid="{00000000-0005-0000-0000-00003E000000}"/>
    <cellStyle name="Comma 14 2 5 3 3 2" xfId="47456" xr:uid="{00000000-0005-0000-0000-00003E000000}"/>
    <cellStyle name="Comma 14 2 5 3 4" xfId="32336" xr:uid="{00000000-0005-0000-0000-00003E000000}"/>
    <cellStyle name="Comma 14 2 5 4" xfId="3608" xr:uid="{00000000-0005-0000-0000-00003E000000}"/>
    <cellStyle name="Comma 14 2 5 4 2" xfId="12680" xr:uid="{00000000-0005-0000-0000-00003E000000}"/>
    <cellStyle name="Comma 14 2 5 4 2 2" xfId="27800" xr:uid="{00000000-0005-0000-0000-00003E000000}"/>
    <cellStyle name="Comma 14 2 5 4 2 2 2" xfId="58040" xr:uid="{00000000-0005-0000-0000-00003E000000}"/>
    <cellStyle name="Comma 14 2 5 4 2 3" xfId="42920" xr:uid="{00000000-0005-0000-0000-00003E000000}"/>
    <cellStyle name="Comma 14 2 5 4 3" xfId="18728" xr:uid="{00000000-0005-0000-0000-00003E000000}"/>
    <cellStyle name="Comma 14 2 5 4 3 2" xfId="48968" xr:uid="{00000000-0005-0000-0000-00003E000000}"/>
    <cellStyle name="Comma 14 2 5 4 4" xfId="33848" xr:uid="{00000000-0005-0000-0000-00003E000000}"/>
    <cellStyle name="Comma 14 2 5 5" xfId="5120" xr:uid="{00000000-0005-0000-0000-00003E000000}"/>
    <cellStyle name="Comma 14 2 5 5 2" xfId="14192" xr:uid="{00000000-0005-0000-0000-00003E000000}"/>
    <cellStyle name="Comma 14 2 5 5 2 2" xfId="29312" xr:uid="{00000000-0005-0000-0000-00003E000000}"/>
    <cellStyle name="Comma 14 2 5 5 2 2 2" xfId="59552" xr:uid="{00000000-0005-0000-0000-00003E000000}"/>
    <cellStyle name="Comma 14 2 5 5 2 3" xfId="44432" xr:uid="{00000000-0005-0000-0000-00003E000000}"/>
    <cellStyle name="Comma 14 2 5 5 3" xfId="20240" xr:uid="{00000000-0005-0000-0000-00003E000000}"/>
    <cellStyle name="Comma 14 2 5 5 3 2" xfId="50480" xr:uid="{00000000-0005-0000-0000-00003E000000}"/>
    <cellStyle name="Comma 14 2 5 5 4" xfId="35360" xr:uid="{00000000-0005-0000-0000-00003E000000}"/>
    <cellStyle name="Comma 14 2 5 6" xfId="6632" xr:uid="{00000000-0005-0000-0000-00003E000000}"/>
    <cellStyle name="Comma 14 2 5 6 2" xfId="21752" xr:uid="{00000000-0005-0000-0000-00003E000000}"/>
    <cellStyle name="Comma 14 2 5 6 2 2" xfId="51992" xr:uid="{00000000-0005-0000-0000-00003E000000}"/>
    <cellStyle name="Comma 14 2 5 6 3" xfId="36872" xr:uid="{00000000-0005-0000-0000-00003E000000}"/>
    <cellStyle name="Comma 14 2 5 7" xfId="8144" xr:uid="{00000000-0005-0000-0000-00003E000000}"/>
    <cellStyle name="Comma 14 2 5 7 2" xfId="23264" xr:uid="{00000000-0005-0000-0000-00003E000000}"/>
    <cellStyle name="Comma 14 2 5 7 2 2" xfId="53504" xr:uid="{00000000-0005-0000-0000-00003E000000}"/>
    <cellStyle name="Comma 14 2 5 7 3" xfId="38384" xr:uid="{00000000-0005-0000-0000-00003E000000}"/>
    <cellStyle name="Comma 14 2 5 8" xfId="9656" xr:uid="{00000000-0005-0000-0000-00003E000000}"/>
    <cellStyle name="Comma 14 2 5 8 2" xfId="24776" xr:uid="{00000000-0005-0000-0000-00003E000000}"/>
    <cellStyle name="Comma 14 2 5 8 2 2" xfId="55016" xr:uid="{00000000-0005-0000-0000-00003E000000}"/>
    <cellStyle name="Comma 14 2 5 8 3" xfId="39896" xr:uid="{00000000-0005-0000-0000-00003E000000}"/>
    <cellStyle name="Comma 14 2 5 9" xfId="15704" xr:uid="{00000000-0005-0000-0000-00003E000000}"/>
    <cellStyle name="Comma 14 2 5 9 2" xfId="45944" xr:uid="{00000000-0005-0000-0000-00003E000000}"/>
    <cellStyle name="Comma 14 2 6" xfId="836" xr:uid="{00000000-0005-0000-0000-00000B000000}"/>
    <cellStyle name="Comma 14 2 6 2" xfId="2348" xr:uid="{00000000-0005-0000-0000-00000B000000}"/>
    <cellStyle name="Comma 14 2 6 2 2" xfId="11420" xr:uid="{00000000-0005-0000-0000-00000B000000}"/>
    <cellStyle name="Comma 14 2 6 2 2 2" xfId="26540" xr:uid="{00000000-0005-0000-0000-00000B000000}"/>
    <cellStyle name="Comma 14 2 6 2 2 2 2" xfId="56780" xr:uid="{00000000-0005-0000-0000-00000B000000}"/>
    <cellStyle name="Comma 14 2 6 2 2 3" xfId="41660" xr:uid="{00000000-0005-0000-0000-00000B000000}"/>
    <cellStyle name="Comma 14 2 6 2 3" xfId="17468" xr:uid="{00000000-0005-0000-0000-00000B000000}"/>
    <cellStyle name="Comma 14 2 6 2 3 2" xfId="47708" xr:uid="{00000000-0005-0000-0000-00000B000000}"/>
    <cellStyle name="Comma 14 2 6 2 4" xfId="32588" xr:uid="{00000000-0005-0000-0000-00000B000000}"/>
    <cellStyle name="Comma 14 2 6 3" xfId="3860" xr:uid="{00000000-0005-0000-0000-00000B000000}"/>
    <cellStyle name="Comma 14 2 6 3 2" xfId="12932" xr:uid="{00000000-0005-0000-0000-00000B000000}"/>
    <cellStyle name="Comma 14 2 6 3 2 2" xfId="28052" xr:uid="{00000000-0005-0000-0000-00000B000000}"/>
    <cellStyle name="Comma 14 2 6 3 2 2 2" xfId="58292" xr:uid="{00000000-0005-0000-0000-00000B000000}"/>
    <cellStyle name="Comma 14 2 6 3 2 3" xfId="43172" xr:uid="{00000000-0005-0000-0000-00000B000000}"/>
    <cellStyle name="Comma 14 2 6 3 3" xfId="18980" xr:uid="{00000000-0005-0000-0000-00000B000000}"/>
    <cellStyle name="Comma 14 2 6 3 3 2" xfId="49220" xr:uid="{00000000-0005-0000-0000-00000B000000}"/>
    <cellStyle name="Comma 14 2 6 3 4" xfId="34100" xr:uid="{00000000-0005-0000-0000-00000B000000}"/>
    <cellStyle name="Comma 14 2 6 4" xfId="5372" xr:uid="{00000000-0005-0000-0000-00000B000000}"/>
    <cellStyle name="Comma 14 2 6 4 2" xfId="14444" xr:uid="{00000000-0005-0000-0000-00000B000000}"/>
    <cellStyle name="Comma 14 2 6 4 2 2" xfId="29564" xr:uid="{00000000-0005-0000-0000-00000B000000}"/>
    <cellStyle name="Comma 14 2 6 4 2 2 2" xfId="59804" xr:uid="{00000000-0005-0000-0000-00000B000000}"/>
    <cellStyle name="Comma 14 2 6 4 2 3" xfId="44684" xr:uid="{00000000-0005-0000-0000-00000B000000}"/>
    <cellStyle name="Comma 14 2 6 4 3" xfId="20492" xr:uid="{00000000-0005-0000-0000-00000B000000}"/>
    <cellStyle name="Comma 14 2 6 4 3 2" xfId="50732" xr:uid="{00000000-0005-0000-0000-00000B000000}"/>
    <cellStyle name="Comma 14 2 6 4 4" xfId="35612" xr:uid="{00000000-0005-0000-0000-00000B000000}"/>
    <cellStyle name="Comma 14 2 6 5" xfId="6884" xr:uid="{00000000-0005-0000-0000-00000B000000}"/>
    <cellStyle name="Comma 14 2 6 5 2" xfId="22004" xr:uid="{00000000-0005-0000-0000-00000B000000}"/>
    <cellStyle name="Comma 14 2 6 5 2 2" xfId="52244" xr:uid="{00000000-0005-0000-0000-00000B000000}"/>
    <cellStyle name="Comma 14 2 6 5 3" xfId="37124" xr:uid="{00000000-0005-0000-0000-00000B000000}"/>
    <cellStyle name="Comma 14 2 6 6" xfId="8396" xr:uid="{00000000-0005-0000-0000-00000B000000}"/>
    <cellStyle name="Comma 14 2 6 6 2" xfId="23516" xr:uid="{00000000-0005-0000-0000-00000B000000}"/>
    <cellStyle name="Comma 14 2 6 6 2 2" xfId="53756" xr:uid="{00000000-0005-0000-0000-00000B000000}"/>
    <cellStyle name="Comma 14 2 6 6 3" xfId="38636" xr:uid="{00000000-0005-0000-0000-00000B000000}"/>
    <cellStyle name="Comma 14 2 6 7" xfId="9908" xr:uid="{00000000-0005-0000-0000-00000B000000}"/>
    <cellStyle name="Comma 14 2 6 7 2" xfId="25028" xr:uid="{00000000-0005-0000-0000-00000B000000}"/>
    <cellStyle name="Comma 14 2 6 7 2 2" xfId="55268" xr:uid="{00000000-0005-0000-0000-00000B000000}"/>
    <cellStyle name="Comma 14 2 6 7 3" xfId="40148" xr:uid="{00000000-0005-0000-0000-00000B000000}"/>
    <cellStyle name="Comma 14 2 6 8" xfId="15956" xr:uid="{00000000-0005-0000-0000-00000B000000}"/>
    <cellStyle name="Comma 14 2 6 8 2" xfId="46196" xr:uid="{00000000-0005-0000-0000-00000B000000}"/>
    <cellStyle name="Comma 14 2 6 9" xfId="31076" xr:uid="{00000000-0005-0000-0000-00000B000000}"/>
    <cellStyle name="Comma 14 2 7" xfId="1592" xr:uid="{00000000-0005-0000-0000-00000B000000}"/>
    <cellStyle name="Comma 14 2 7 2" xfId="10664" xr:uid="{00000000-0005-0000-0000-00000B000000}"/>
    <cellStyle name="Comma 14 2 7 2 2" xfId="25784" xr:uid="{00000000-0005-0000-0000-00000B000000}"/>
    <cellStyle name="Comma 14 2 7 2 2 2" xfId="56024" xr:uid="{00000000-0005-0000-0000-00000B000000}"/>
    <cellStyle name="Comma 14 2 7 2 3" xfId="40904" xr:uid="{00000000-0005-0000-0000-00000B000000}"/>
    <cellStyle name="Comma 14 2 7 3" xfId="16712" xr:uid="{00000000-0005-0000-0000-00000B000000}"/>
    <cellStyle name="Comma 14 2 7 3 2" xfId="46952" xr:uid="{00000000-0005-0000-0000-00000B000000}"/>
    <cellStyle name="Comma 14 2 7 4" xfId="31832" xr:uid="{00000000-0005-0000-0000-00000B000000}"/>
    <cellStyle name="Comma 14 2 8" xfId="3104" xr:uid="{00000000-0005-0000-0000-00000B000000}"/>
    <cellStyle name="Comma 14 2 8 2" xfId="12176" xr:uid="{00000000-0005-0000-0000-00000B000000}"/>
    <cellStyle name="Comma 14 2 8 2 2" xfId="27296" xr:uid="{00000000-0005-0000-0000-00000B000000}"/>
    <cellStyle name="Comma 14 2 8 2 2 2" xfId="57536" xr:uid="{00000000-0005-0000-0000-00000B000000}"/>
    <cellStyle name="Comma 14 2 8 2 3" xfId="42416" xr:uid="{00000000-0005-0000-0000-00000B000000}"/>
    <cellStyle name="Comma 14 2 8 3" xfId="18224" xr:uid="{00000000-0005-0000-0000-00000B000000}"/>
    <cellStyle name="Comma 14 2 8 3 2" xfId="48464" xr:uid="{00000000-0005-0000-0000-00000B000000}"/>
    <cellStyle name="Comma 14 2 8 4" xfId="33344" xr:uid="{00000000-0005-0000-0000-00000B000000}"/>
    <cellStyle name="Comma 14 2 9" xfId="4616" xr:uid="{00000000-0005-0000-0000-00000B000000}"/>
    <cellStyle name="Comma 14 2 9 2" xfId="13688" xr:uid="{00000000-0005-0000-0000-00000B000000}"/>
    <cellStyle name="Comma 14 2 9 2 2" xfId="28808" xr:uid="{00000000-0005-0000-0000-00000B000000}"/>
    <cellStyle name="Comma 14 2 9 2 2 2" xfId="59048" xr:uid="{00000000-0005-0000-0000-00000B000000}"/>
    <cellStyle name="Comma 14 2 9 2 3" xfId="43928" xr:uid="{00000000-0005-0000-0000-00000B000000}"/>
    <cellStyle name="Comma 14 2 9 3" xfId="19736" xr:uid="{00000000-0005-0000-0000-00000B000000}"/>
    <cellStyle name="Comma 14 2 9 3 2" xfId="49976" xr:uid="{00000000-0005-0000-0000-00000B000000}"/>
    <cellStyle name="Comma 14 2 9 4" xfId="34856" xr:uid="{00000000-0005-0000-0000-00000B000000}"/>
    <cellStyle name="Comma 14 3" xfId="122" xr:uid="{00000000-0005-0000-0000-000015000000}"/>
    <cellStyle name="Comma 14 3 10" xfId="9194" xr:uid="{00000000-0005-0000-0000-000015000000}"/>
    <cellStyle name="Comma 14 3 10 2" xfId="24314" xr:uid="{00000000-0005-0000-0000-000015000000}"/>
    <cellStyle name="Comma 14 3 10 2 2" xfId="54554" xr:uid="{00000000-0005-0000-0000-000015000000}"/>
    <cellStyle name="Comma 14 3 10 3" xfId="39434" xr:uid="{00000000-0005-0000-0000-000015000000}"/>
    <cellStyle name="Comma 14 3 11" xfId="15242" xr:uid="{00000000-0005-0000-0000-000015000000}"/>
    <cellStyle name="Comma 14 3 11 2" xfId="45482" xr:uid="{00000000-0005-0000-0000-000015000000}"/>
    <cellStyle name="Comma 14 3 12" xfId="30362" xr:uid="{00000000-0005-0000-0000-000015000000}"/>
    <cellStyle name="Comma 14 3 2" xfId="374" xr:uid="{00000000-0005-0000-0000-000015000000}"/>
    <cellStyle name="Comma 14 3 2 10" xfId="30614" xr:uid="{00000000-0005-0000-0000-000015000000}"/>
    <cellStyle name="Comma 14 3 2 2" xfId="1130" xr:uid="{00000000-0005-0000-0000-000015000000}"/>
    <cellStyle name="Comma 14 3 2 2 2" xfId="2642" xr:uid="{00000000-0005-0000-0000-000015000000}"/>
    <cellStyle name="Comma 14 3 2 2 2 2" xfId="11714" xr:uid="{00000000-0005-0000-0000-000015000000}"/>
    <cellStyle name="Comma 14 3 2 2 2 2 2" xfId="26834" xr:uid="{00000000-0005-0000-0000-000015000000}"/>
    <cellStyle name="Comma 14 3 2 2 2 2 2 2" xfId="57074" xr:uid="{00000000-0005-0000-0000-000015000000}"/>
    <cellStyle name="Comma 14 3 2 2 2 2 3" xfId="41954" xr:uid="{00000000-0005-0000-0000-000015000000}"/>
    <cellStyle name="Comma 14 3 2 2 2 3" xfId="17762" xr:uid="{00000000-0005-0000-0000-000015000000}"/>
    <cellStyle name="Comma 14 3 2 2 2 3 2" xfId="48002" xr:uid="{00000000-0005-0000-0000-000015000000}"/>
    <cellStyle name="Comma 14 3 2 2 2 4" xfId="32882" xr:uid="{00000000-0005-0000-0000-000015000000}"/>
    <cellStyle name="Comma 14 3 2 2 3" xfId="4154" xr:uid="{00000000-0005-0000-0000-000015000000}"/>
    <cellStyle name="Comma 14 3 2 2 3 2" xfId="13226" xr:uid="{00000000-0005-0000-0000-000015000000}"/>
    <cellStyle name="Comma 14 3 2 2 3 2 2" xfId="28346" xr:uid="{00000000-0005-0000-0000-000015000000}"/>
    <cellStyle name="Comma 14 3 2 2 3 2 2 2" xfId="58586" xr:uid="{00000000-0005-0000-0000-000015000000}"/>
    <cellStyle name="Comma 14 3 2 2 3 2 3" xfId="43466" xr:uid="{00000000-0005-0000-0000-000015000000}"/>
    <cellStyle name="Comma 14 3 2 2 3 3" xfId="19274" xr:uid="{00000000-0005-0000-0000-000015000000}"/>
    <cellStyle name="Comma 14 3 2 2 3 3 2" xfId="49514" xr:uid="{00000000-0005-0000-0000-000015000000}"/>
    <cellStyle name="Comma 14 3 2 2 3 4" xfId="34394" xr:uid="{00000000-0005-0000-0000-000015000000}"/>
    <cellStyle name="Comma 14 3 2 2 4" xfId="5666" xr:uid="{00000000-0005-0000-0000-000015000000}"/>
    <cellStyle name="Comma 14 3 2 2 4 2" xfId="14738" xr:uid="{00000000-0005-0000-0000-000015000000}"/>
    <cellStyle name="Comma 14 3 2 2 4 2 2" xfId="29858" xr:uid="{00000000-0005-0000-0000-000015000000}"/>
    <cellStyle name="Comma 14 3 2 2 4 2 2 2" xfId="60098" xr:uid="{00000000-0005-0000-0000-000015000000}"/>
    <cellStyle name="Comma 14 3 2 2 4 2 3" xfId="44978" xr:uid="{00000000-0005-0000-0000-000015000000}"/>
    <cellStyle name="Comma 14 3 2 2 4 3" xfId="20786" xr:uid="{00000000-0005-0000-0000-000015000000}"/>
    <cellStyle name="Comma 14 3 2 2 4 3 2" xfId="51026" xr:uid="{00000000-0005-0000-0000-000015000000}"/>
    <cellStyle name="Comma 14 3 2 2 4 4" xfId="35906" xr:uid="{00000000-0005-0000-0000-000015000000}"/>
    <cellStyle name="Comma 14 3 2 2 5" xfId="7178" xr:uid="{00000000-0005-0000-0000-000015000000}"/>
    <cellStyle name="Comma 14 3 2 2 5 2" xfId="22298" xr:uid="{00000000-0005-0000-0000-000015000000}"/>
    <cellStyle name="Comma 14 3 2 2 5 2 2" xfId="52538" xr:uid="{00000000-0005-0000-0000-000015000000}"/>
    <cellStyle name="Comma 14 3 2 2 5 3" xfId="37418" xr:uid="{00000000-0005-0000-0000-000015000000}"/>
    <cellStyle name="Comma 14 3 2 2 6" xfId="8690" xr:uid="{00000000-0005-0000-0000-000015000000}"/>
    <cellStyle name="Comma 14 3 2 2 6 2" xfId="23810" xr:uid="{00000000-0005-0000-0000-000015000000}"/>
    <cellStyle name="Comma 14 3 2 2 6 2 2" xfId="54050" xr:uid="{00000000-0005-0000-0000-000015000000}"/>
    <cellStyle name="Comma 14 3 2 2 6 3" xfId="38930" xr:uid="{00000000-0005-0000-0000-000015000000}"/>
    <cellStyle name="Comma 14 3 2 2 7" xfId="10202" xr:uid="{00000000-0005-0000-0000-000015000000}"/>
    <cellStyle name="Comma 14 3 2 2 7 2" xfId="25322" xr:uid="{00000000-0005-0000-0000-000015000000}"/>
    <cellStyle name="Comma 14 3 2 2 7 2 2" xfId="55562" xr:uid="{00000000-0005-0000-0000-000015000000}"/>
    <cellStyle name="Comma 14 3 2 2 7 3" xfId="40442" xr:uid="{00000000-0005-0000-0000-000015000000}"/>
    <cellStyle name="Comma 14 3 2 2 8" xfId="16250" xr:uid="{00000000-0005-0000-0000-000015000000}"/>
    <cellStyle name="Comma 14 3 2 2 8 2" xfId="46490" xr:uid="{00000000-0005-0000-0000-000015000000}"/>
    <cellStyle name="Comma 14 3 2 2 9" xfId="31370" xr:uid="{00000000-0005-0000-0000-000015000000}"/>
    <cellStyle name="Comma 14 3 2 3" xfId="1886" xr:uid="{00000000-0005-0000-0000-000015000000}"/>
    <cellStyle name="Comma 14 3 2 3 2" xfId="10958" xr:uid="{00000000-0005-0000-0000-000015000000}"/>
    <cellStyle name="Comma 14 3 2 3 2 2" xfId="26078" xr:uid="{00000000-0005-0000-0000-000015000000}"/>
    <cellStyle name="Comma 14 3 2 3 2 2 2" xfId="56318" xr:uid="{00000000-0005-0000-0000-000015000000}"/>
    <cellStyle name="Comma 14 3 2 3 2 3" xfId="41198" xr:uid="{00000000-0005-0000-0000-000015000000}"/>
    <cellStyle name="Comma 14 3 2 3 3" xfId="17006" xr:uid="{00000000-0005-0000-0000-000015000000}"/>
    <cellStyle name="Comma 14 3 2 3 3 2" xfId="47246" xr:uid="{00000000-0005-0000-0000-000015000000}"/>
    <cellStyle name="Comma 14 3 2 3 4" xfId="32126" xr:uid="{00000000-0005-0000-0000-000015000000}"/>
    <cellStyle name="Comma 14 3 2 4" xfId="3398" xr:uid="{00000000-0005-0000-0000-000015000000}"/>
    <cellStyle name="Comma 14 3 2 4 2" xfId="12470" xr:uid="{00000000-0005-0000-0000-000015000000}"/>
    <cellStyle name="Comma 14 3 2 4 2 2" xfId="27590" xr:uid="{00000000-0005-0000-0000-000015000000}"/>
    <cellStyle name="Comma 14 3 2 4 2 2 2" xfId="57830" xr:uid="{00000000-0005-0000-0000-000015000000}"/>
    <cellStyle name="Comma 14 3 2 4 2 3" xfId="42710" xr:uid="{00000000-0005-0000-0000-000015000000}"/>
    <cellStyle name="Comma 14 3 2 4 3" xfId="18518" xr:uid="{00000000-0005-0000-0000-000015000000}"/>
    <cellStyle name="Comma 14 3 2 4 3 2" xfId="48758" xr:uid="{00000000-0005-0000-0000-000015000000}"/>
    <cellStyle name="Comma 14 3 2 4 4" xfId="33638" xr:uid="{00000000-0005-0000-0000-000015000000}"/>
    <cellStyle name="Comma 14 3 2 5" xfId="4910" xr:uid="{00000000-0005-0000-0000-000015000000}"/>
    <cellStyle name="Comma 14 3 2 5 2" xfId="13982" xr:uid="{00000000-0005-0000-0000-000015000000}"/>
    <cellStyle name="Comma 14 3 2 5 2 2" xfId="29102" xr:uid="{00000000-0005-0000-0000-000015000000}"/>
    <cellStyle name="Comma 14 3 2 5 2 2 2" xfId="59342" xr:uid="{00000000-0005-0000-0000-000015000000}"/>
    <cellStyle name="Comma 14 3 2 5 2 3" xfId="44222" xr:uid="{00000000-0005-0000-0000-000015000000}"/>
    <cellStyle name="Comma 14 3 2 5 3" xfId="20030" xr:uid="{00000000-0005-0000-0000-000015000000}"/>
    <cellStyle name="Comma 14 3 2 5 3 2" xfId="50270" xr:uid="{00000000-0005-0000-0000-000015000000}"/>
    <cellStyle name="Comma 14 3 2 5 4" xfId="35150" xr:uid="{00000000-0005-0000-0000-000015000000}"/>
    <cellStyle name="Comma 14 3 2 6" xfId="6422" xr:uid="{00000000-0005-0000-0000-000015000000}"/>
    <cellStyle name="Comma 14 3 2 6 2" xfId="21542" xr:uid="{00000000-0005-0000-0000-000015000000}"/>
    <cellStyle name="Comma 14 3 2 6 2 2" xfId="51782" xr:uid="{00000000-0005-0000-0000-000015000000}"/>
    <cellStyle name="Comma 14 3 2 6 3" xfId="36662" xr:uid="{00000000-0005-0000-0000-000015000000}"/>
    <cellStyle name="Comma 14 3 2 7" xfId="7934" xr:uid="{00000000-0005-0000-0000-000015000000}"/>
    <cellStyle name="Comma 14 3 2 7 2" xfId="23054" xr:uid="{00000000-0005-0000-0000-000015000000}"/>
    <cellStyle name="Comma 14 3 2 7 2 2" xfId="53294" xr:uid="{00000000-0005-0000-0000-000015000000}"/>
    <cellStyle name="Comma 14 3 2 7 3" xfId="38174" xr:uid="{00000000-0005-0000-0000-000015000000}"/>
    <cellStyle name="Comma 14 3 2 8" xfId="9446" xr:uid="{00000000-0005-0000-0000-000015000000}"/>
    <cellStyle name="Comma 14 3 2 8 2" xfId="24566" xr:uid="{00000000-0005-0000-0000-000015000000}"/>
    <cellStyle name="Comma 14 3 2 8 2 2" xfId="54806" xr:uid="{00000000-0005-0000-0000-000015000000}"/>
    <cellStyle name="Comma 14 3 2 8 3" xfId="39686" xr:uid="{00000000-0005-0000-0000-000015000000}"/>
    <cellStyle name="Comma 14 3 2 9" xfId="15494" xr:uid="{00000000-0005-0000-0000-000015000000}"/>
    <cellStyle name="Comma 14 3 2 9 2" xfId="45734" xr:uid="{00000000-0005-0000-0000-000015000000}"/>
    <cellStyle name="Comma 14 3 3" xfId="626" xr:uid="{00000000-0005-0000-0000-000041000000}"/>
    <cellStyle name="Comma 14 3 3 10" xfId="30866" xr:uid="{00000000-0005-0000-0000-000041000000}"/>
    <cellStyle name="Comma 14 3 3 2" xfId="1382" xr:uid="{00000000-0005-0000-0000-000041000000}"/>
    <cellStyle name="Comma 14 3 3 2 2" xfId="2894" xr:uid="{00000000-0005-0000-0000-000041000000}"/>
    <cellStyle name="Comma 14 3 3 2 2 2" xfId="11966" xr:uid="{00000000-0005-0000-0000-000041000000}"/>
    <cellStyle name="Comma 14 3 3 2 2 2 2" xfId="27086" xr:uid="{00000000-0005-0000-0000-000041000000}"/>
    <cellStyle name="Comma 14 3 3 2 2 2 2 2" xfId="57326" xr:uid="{00000000-0005-0000-0000-000041000000}"/>
    <cellStyle name="Comma 14 3 3 2 2 2 3" xfId="42206" xr:uid="{00000000-0005-0000-0000-000041000000}"/>
    <cellStyle name="Comma 14 3 3 2 2 3" xfId="18014" xr:uid="{00000000-0005-0000-0000-000041000000}"/>
    <cellStyle name="Comma 14 3 3 2 2 3 2" xfId="48254" xr:uid="{00000000-0005-0000-0000-000041000000}"/>
    <cellStyle name="Comma 14 3 3 2 2 4" xfId="33134" xr:uid="{00000000-0005-0000-0000-000041000000}"/>
    <cellStyle name="Comma 14 3 3 2 3" xfId="4406" xr:uid="{00000000-0005-0000-0000-000041000000}"/>
    <cellStyle name="Comma 14 3 3 2 3 2" xfId="13478" xr:uid="{00000000-0005-0000-0000-000041000000}"/>
    <cellStyle name="Comma 14 3 3 2 3 2 2" xfId="28598" xr:uid="{00000000-0005-0000-0000-000041000000}"/>
    <cellStyle name="Comma 14 3 3 2 3 2 2 2" xfId="58838" xr:uid="{00000000-0005-0000-0000-000041000000}"/>
    <cellStyle name="Comma 14 3 3 2 3 2 3" xfId="43718" xr:uid="{00000000-0005-0000-0000-000041000000}"/>
    <cellStyle name="Comma 14 3 3 2 3 3" xfId="19526" xr:uid="{00000000-0005-0000-0000-000041000000}"/>
    <cellStyle name="Comma 14 3 3 2 3 3 2" xfId="49766" xr:uid="{00000000-0005-0000-0000-000041000000}"/>
    <cellStyle name="Comma 14 3 3 2 3 4" xfId="34646" xr:uid="{00000000-0005-0000-0000-000041000000}"/>
    <cellStyle name="Comma 14 3 3 2 4" xfId="5918" xr:uid="{00000000-0005-0000-0000-000041000000}"/>
    <cellStyle name="Comma 14 3 3 2 4 2" xfId="14990" xr:uid="{00000000-0005-0000-0000-000041000000}"/>
    <cellStyle name="Comma 14 3 3 2 4 2 2" xfId="30110" xr:uid="{00000000-0005-0000-0000-000041000000}"/>
    <cellStyle name="Comma 14 3 3 2 4 2 2 2" xfId="60350" xr:uid="{00000000-0005-0000-0000-000041000000}"/>
    <cellStyle name="Comma 14 3 3 2 4 2 3" xfId="45230" xr:uid="{00000000-0005-0000-0000-000041000000}"/>
    <cellStyle name="Comma 14 3 3 2 4 3" xfId="21038" xr:uid="{00000000-0005-0000-0000-000041000000}"/>
    <cellStyle name="Comma 14 3 3 2 4 3 2" xfId="51278" xr:uid="{00000000-0005-0000-0000-000041000000}"/>
    <cellStyle name="Comma 14 3 3 2 4 4" xfId="36158" xr:uid="{00000000-0005-0000-0000-000041000000}"/>
    <cellStyle name="Comma 14 3 3 2 5" xfId="7430" xr:uid="{00000000-0005-0000-0000-000041000000}"/>
    <cellStyle name="Comma 14 3 3 2 5 2" xfId="22550" xr:uid="{00000000-0005-0000-0000-000041000000}"/>
    <cellStyle name="Comma 14 3 3 2 5 2 2" xfId="52790" xr:uid="{00000000-0005-0000-0000-000041000000}"/>
    <cellStyle name="Comma 14 3 3 2 5 3" xfId="37670" xr:uid="{00000000-0005-0000-0000-000041000000}"/>
    <cellStyle name="Comma 14 3 3 2 6" xfId="8942" xr:uid="{00000000-0005-0000-0000-000041000000}"/>
    <cellStyle name="Comma 14 3 3 2 6 2" xfId="24062" xr:uid="{00000000-0005-0000-0000-000041000000}"/>
    <cellStyle name="Comma 14 3 3 2 6 2 2" xfId="54302" xr:uid="{00000000-0005-0000-0000-000041000000}"/>
    <cellStyle name="Comma 14 3 3 2 6 3" xfId="39182" xr:uid="{00000000-0005-0000-0000-000041000000}"/>
    <cellStyle name="Comma 14 3 3 2 7" xfId="10454" xr:uid="{00000000-0005-0000-0000-000041000000}"/>
    <cellStyle name="Comma 14 3 3 2 7 2" xfId="25574" xr:uid="{00000000-0005-0000-0000-000041000000}"/>
    <cellStyle name="Comma 14 3 3 2 7 2 2" xfId="55814" xr:uid="{00000000-0005-0000-0000-000041000000}"/>
    <cellStyle name="Comma 14 3 3 2 7 3" xfId="40694" xr:uid="{00000000-0005-0000-0000-000041000000}"/>
    <cellStyle name="Comma 14 3 3 2 8" xfId="16502" xr:uid="{00000000-0005-0000-0000-000041000000}"/>
    <cellStyle name="Comma 14 3 3 2 8 2" xfId="46742" xr:uid="{00000000-0005-0000-0000-000041000000}"/>
    <cellStyle name="Comma 14 3 3 2 9" xfId="31622" xr:uid="{00000000-0005-0000-0000-000041000000}"/>
    <cellStyle name="Comma 14 3 3 3" xfId="2138" xr:uid="{00000000-0005-0000-0000-000041000000}"/>
    <cellStyle name="Comma 14 3 3 3 2" xfId="11210" xr:uid="{00000000-0005-0000-0000-000041000000}"/>
    <cellStyle name="Comma 14 3 3 3 2 2" xfId="26330" xr:uid="{00000000-0005-0000-0000-000041000000}"/>
    <cellStyle name="Comma 14 3 3 3 2 2 2" xfId="56570" xr:uid="{00000000-0005-0000-0000-000041000000}"/>
    <cellStyle name="Comma 14 3 3 3 2 3" xfId="41450" xr:uid="{00000000-0005-0000-0000-000041000000}"/>
    <cellStyle name="Comma 14 3 3 3 3" xfId="17258" xr:uid="{00000000-0005-0000-0000-000041000000}"/>
    <cellStyle name="Comma 14 3 3 3 3 2" xfId="47498" xr:uid="{00000000-0005-0000-0000-000041000000}"/>
    <cellStyle name="Comma 14 3 3 3 4" xfId="32378" xr:uid="{00000000-0005-0000-0000-000041000000}"/>
    <cellStyle name="Comma 14 3 3 4" xfId="3650" xr:uid="{00000000-0005-0000-0000-000041000000}"/>
    <cellStyle name="Comma 14 3 3 4 2" xfId="12722" xr:uid="{00000000-0005-0000-0000-000041000000}"/>
    <cellStyle name="Comma 14 3 3 4 2 2" xfId="27842" xr:uid="{00000000-0005-0000-0000-000041000000}"/>
    <cellStyle name="Comma 14 3 3 4 2 2 2" xfId="58082" xr:uid="{00000000-0005-0000-0000-000041000000}"/>
    <cellStyle name="Comma 14 3 3 4 2 3" xfId="42962" xr:uid="{00000000-0005-0000-0000-000041000000}"/>
    <cellStyle name="Comma 14 3 3 4 3" xfId="18770" xr:uid="{00000000-0005-0000-0000-000041000000}"/>
    <cellStyle name="Comma 14 3 3 4 3 2" xfId="49010" xr:uid="{00000000-0005-0000-0000-000041000000}"/>
    <cellStyle name="Comma 14 3 3 4 4" xfId="33890" xr:uid="{00000000-0005-0000-0000-000041000000}"/>
    <cellStyle name="Comma 14 3 3 5" xfId="5162" xr:uid="{00000000-0005-0000-0000-000041000000}"/>
    <cellStyle name="Comma 14 3 3 5 2" xfId="14234" xr:uid="{00000000-0005-0000-0000-000041000000}"/>
    <cellStyle name="Comma 14 3 3 5 2 2" xfId="29354" xr:uid="{00000000-0005-0000-0000-000041000000}"/>
    <cellStyle name="Comma 14 3 3 5 2 2 2" xfId="59594" xr:uid="{00000000-0005-0000-0000-000041000000}"/>
    <cellStyle name="Comma 14 3 3 5 2 3" xfId="44474" xr:uid="{00000000-0005-0000-0000-000041000000}"/>
    <cellStyle name="Comma 14 3 3 5 3" xfId="20282" xr:uid="{00000000-0005-0000-0000-000041000000}"/>
    <cellStyle name="Comma 14 3 3 5 3 2" xfId="50522" xr:uid="{00000000-0005-0000-0000-000041000000}"/>
    <cellStyle name="Comma 14 3 3 5 4" xfId="35402" xr:uid="{00000000-0005-0000-0000-000041000000}"/>
    <cellStyle name="Comma 14 3 3 6" xfId="6674" xr:uid="{00000000-0005-0000-0000-000041000000}"/>
    <cellStyle name="Comma 14 3 3 6 2" xfId="21794" xr:uid="{00000000-0005-0000-0000-000041000000}"/>
    <cellStyle name="Comma 14 3 3 6 2 2" xfId="52034" xr:uid="{00000000-0005-0000-0000-000041000000}"/>
    <cellStyle name="Comma 14 3 3 6 3" xfId="36914" xr:uid="{00000000-0005-0000-0000-000041000000}"/>
    <cellStyle name="Comma 14 3 3 7" xfId="8186" xr:uid="{00000000-0005-0000-0000-000041000000}"/>
    <cellStyle name="Comma 14 3 3 7 2" xfId="23306" xr:uid="{00000000-0005-0000-0000-000041000000}"/>
    <cellStyle name="Comma 14 3 3 7 2 2" xfId="53546" xr:uid="{00000000-0005-0000-0000-000041000000}"/>
    <cellStyle name="Comma 14 3 3 7 3" xfId="38426" xr:uid="{00000000-0005-0000-0000-000041000000}"/>
    <cellStyle name="Comma 14 3 3 8" xfId="9698" xr:uid="{00000000-0005-0000-0000-000041000000}"/>
    <cellStyle name="Comma 14 3 3 8 2" xfId="24818" xr:uid="{00000000-0005-0000-0000-000041000000}"/>
    <cellStyle name="Comma 14 3 3 8 2 2" xfId="55058" xr:uid="{00000000-0005-0000-0000-000041000000}"/>
    <cellStyle name="Comma 14 3 3 8 3" xfId="39938" xr:uid="{00000000-0005-0000-0000-000041000000}"/>
    <cellStyle name="Comma 14 3 3 9" xfId="15746" xr:uid="{00000000-0005-0000-0000-000041000000}"/>
    <cellStyle name="Comma 14 3 3 9 2" xfId="45986" xr:uid="{00000000-0005-0000-0000-000041000000}"/>
    <cellStyle name="Comma 14 3 4" xfId="878" xr:uid="{00000000-0005-0000-0000-000015000000}"/>
    <cellStyle name="Comma 14 3 4 2" xfId="2390" xr:uid="{00000000-0005-0000-0000-000015000000}"/>
    <cellStyle name="Comma 14 3 4 2 2" xfId="11462" xr:uid="{00000000-0005-0000-0000-000015000000}"/>
    <cellStyle name="Comma 14 3 4 2 2 2" xfId="26582" xr:uid="{00000000-0005-0000-0000-000015000000}"/>
    <cellStyle name="Comma 14 3 4 2 2 2 2" xfId="56822" xr:uid="{00000000-0005-0000-0000-000015000000}"/>
    <cellStyle name="Comma 14 3 4 2 2 3" xfId="41702" xr:uid="{00000000-0005-0000-0000-000015000000}"/>
    <cellStyle name="Comma 14 3 4 2 3" xfId="17510" xr:uid="{00000000-0005-0000-0000-000015000000}"/>
    <cellStyle name="Comma 14 3 4 2 3 2" xfId="47750" xr:uid="{00000000-0005-0000-0000-000015000000}"/>
    <cellStyle name="Comma 14 3 4 2 4" xfId="32630" xr:uid="{00000000-0005-0000-0000-000015000000}"/>
    <cellStyle name="Comma 14 3 4 3" xfId="3902" xr:uid="{00000000-0005-0000-0000-000015000000}"/>
    <cellStyle name="Comma 14 3 4 3 2" xfId="12974" xr:uid="{00000000-0005-0000-0000-000015000000}"/>
    <cellStyle name="Comma 14 3 4 3 2 2" xfId="28094" xr:uid="{00000000-0005-0000-0000-000015000000}"/>
    <cellStyle name="Comma 14 3 4 3 2 2 2" xfId="58334" xr:uid="{00000000-0005-0000-0000-000015000000}"/>
    <cellStyle name="Comma 14 3 4 3 2 3" xfId="43214" xr:uid="{00000000-0005-0000-0000-000015000000}"/>
    <cellStyle name="Comma 14 3 4 3 3" xfId="19022" xr:uid="{00000000-0005-0000-0000-000015000000}"/>
    <cellStyle name="Comma 14 3 4 3 3 2" xfId="49262" xr:uid="{00000000-0005-0000-0000-000015000000}"/>
    <cellStyle name="Comma 14 3 4 3 4" xfId="34142" xr:uid="{00000000-0005-0000-0000-000015000000}"/>
    <cellStyle name="Comma 14 3 4 4" xfId="5414" xr:uid="{00000000-0005-0000-0000-000015000000}"/>
    <cellStyle name="Comma 14 3 4 4 2" xfId="14486" xr:uid="{00000000-0005-0000-0000-000015000000}"/>
    <cellStyle name="Comma 14 3 4 4 2 2" xfId="29606" xr:uid="{00000000-0005-0000-0000-000015000000}"/>
    <cellStyle name="Comma 14 3 4 4 2 2 2" xfId="59846" xr:uid="{00000000-0005-0000-0000-000015000000}"/>
    <cellStyle name="Comma 14 3 4 4 2 3" xfId="44726" xr:uid="{00000000-0005-0000-0000-000015000000}"/>
    <cellStyle name="Comma 14 3 4 4 3" xfId="20534" xr:uid="{00000000-0005-0000-0000-000015000000}"/>
    <cellStyle name="Comma 14 3 4 4 3 2" xfId="50774" xr:uid="{00000000-0005-0000-0000-000015000000}"/>
    <cellStyle name="Comma 14 3 4 4 4" xfId="35654" xr:uid="{00000000-0005-0000-0000-000015000000}"/>
    <cellStyle name="Comma 14 3 4 5" xfId="6926" xr:uid="{00000000-0005-0000-0000-000015000000}"/>
    <cellStyle name="Comma 14 3 4 5 2" xfId="22046" xr:uid="{00000000-0005-0000-0000-000015000000}"/>
    <cellStyle name="Comma 14 3 4 5 2 2" xfId="52286" xr:uid="{00000000-0005-0000-0000-000015000000}"/>
    <cellStyle name="Comma 14 3 4 5 3" xfId="37166" xr:uid="{00000000-0005-0000-0000-000015000000}"/>
    <cellStyle name="Comma 14 3 4 6" xfId="8438" xr:uid="{00000000-0005-0000-0000-000015000000}"/>
    <cellStyle name="Comma 14 3 4 6 2" xfId="23558" xr:uid="{00000000-0005-0000-0000-000015000000}"/>
    <cellStyle name="Comma 14 3 4 6 2 2" xfId="53798" xr:uid="{00000000-0005-0000-0000-000015000000}"/>
    <cellStyle name="Comma 14 3 4 6 3" xfId="38678" xr:uid="{00000000-0005-0000-0000-000015000000}"/>
    <cellStyle name="Comma 14 3 4 7" xfId="9950" xr:uid="{00000000-0005-0000-0000-000015000000}"/>
    <cellStyle name="Comma 14 3 4 7 2" xfId="25070" xr:uid="{00000000-0005-0000-0000-000015000000}"/>
    <cellStyle name="Comma 14 3 4 7 2 2" xfId="55310" xr:uid="{00000000-0005-0000-0000-000015000000}"/>
    <cellStyle name="Comma 14 3 4 7 3" xfId="40190" xr:uid="{00000000-0005-0000-0000-000015000000}"/>
    <cellStyle name="Comma 14 3 4 8" xfId="15998" xr:uid="{00000000-0005-0000-0000-000015000000}"/>
    <cellStyle name="Comma 14 3 4 8 2" xfId="46238" xr:uid="{00000000-0005-0000-0000-000015000000}"/>
    <cellStyle name="Comma 14 3 4 9" xfId="31118" xr:uid="{00000000-0005-0000-0000-000015000000}"/>
    <cellStyle name="Comma 14 3 5" xfId="1634" xr:uid="{00000000-0005-0000-0000-000015000000}"/>
    <cellStyle name="Comma 14 3 5 2" xfId="10706" xr:uid="{00000000-0005-0000-0000-000015000000}"/>
    <cellStyle name="Comma 14 3 5 2 2" xfId="25826" xr:uid="{00000000-0005-0000-0000-000015000000}"/>
    <cellStyle name="Comma 14 3 5 2 2 2" xfId="56066" xr:uid="{00000000-0005-0000-0000-000015000000}"/>
    <cellStyle name="Comma 14 3 5 2 3" xfId="40946" xr:uid="{00000000-0005-0000-0000-000015000000}"/>
    <cellStyle name="Comma 14 3 5 3" xfId="16754" xr:uid="{00000000-0005-0000-0000-000015000000}"/>
    <cellStyle name="Comma 14 3 5 3 2" xfId="46994" xr:uid="{00000000-0005-0000-0000-000015000000}"/>
    <cellStyle name="Comma 14 3 5 4" xfId="31874" xr:uid="{00000000-0005-0000-0000-000015000000}"/>
    <cellStyle name="Comma 14 3 6" xfId="3146" xr:uid="{00000000-0005-0000-0000-000015000000}"/>
    <cellStyle name="Comma 14 3 6 2" xfId="12218" xr:uid="{00000000-0005-0000-0000-000015000000}"/>
    <cellStyle name="Comma 14 3 6 2 2" xfId="27338" xr:uid="{00000000-0005-0000-0000-000015000000}"/>
    <cellStyle name="Comma 14 3 6 2 2 2" xfId="57578" xr:uid="{00000000-0005-0000-0000-000015000000}"/>
    <cellStyle name="Comma 14 3 6 2 3" xfId="42458" xr:uid="{00000000-0005-0000-0000-000015000000}"/>
    <cellStyle name="Comma 14 3 6 3" xfId="18266" xr:uid="{00000000-0005-0000-0000-000015000000}"/>
    <cellStyle name="Comma 14 3 6 3 2" xfId="48506" xr:uid="{00000000-0005-0000-0000-000015000000}"/>
    <cellStyle name="Comma 14 3 6 4" xfId="33386" xr:uid="{00000000-0005-0000-0000-000015000000}"/>
    <cellStyle name="Comma 14 3 7" xfId="4658" xr:uid="{00000000-0005-0000-0000-000015000000}"/>
    <cellStyle name="Comma 14 3 7 2" xfId="13730" xr:uid="{00000000-0005-0000-0000-000015000000}"/>
    <cellStyle name="Comma 14 3 7 2 2" xfId="28850" xr:uid="{00000000-0005-0000-0000-000015000000}"/>
    <cellStyle name="Comma 14 3 7 2 2 2" xfId="59090" xr:uid="{00000000-0005-0000-0000-000015000000}"/>
    <cellStyle name="Comma 14 3 7 2 3" xfId="43970" xr:uid="{00000000-0005-0000-0000-000015000000}"/>
    <cellStyle name="Comma 14 3 7 3" xfId="19778" xr:uid="{00000000-0005-0000-0000-000015000000}"/>
    <cellStyle name="Comma 14 3 7 3 2" xfId="50018" xr:uid="{00000000-0005-0000-0000-000015000000}"/>
    <cellStyle name="Comma 14 3 7 4" xfId="34898" xr:uid="{00000000-0005-0000-0000-000015000000}"/>
    <cellStyle name="Comma 14 3 8" xfId="6170" xr:uid="{00000000-0005-0000-0000-000015000000}"/>
    <cellStyle name="Comma 14 3 8 2" xfId="21290" xr:uid="{00000000-0005-0000-0000-000015000000}"/>
    <cellStyle name="Comma 14 3 8 2 2" xfId="51530" xr:uid="{00000000-0005-0000-0000-000015000000}"/>
    <cellStyle name="Comma 14 3 8 3" xfId="36410" xr:uid="{00000000-0005-0000-0000-000015000000}"/>
    <cellStyle name="Comma 14 3 9" xfId="7682" xr:uid="{00000000-0005-0000-0000-000015000000}"/>
    <cellStyle name="Comma 14 3 9 2" xfId="22802" xr:uid="{00000000-0005-0000-0000-000015000000}"/>
    <cellStyle name="Comma 14 3 9 2 2" xfId="53042" xr:uid="{00000000-0005-0000-0000-000015000000}"/>
    <cellStyle name="Comma 14 3 9 3" xfId="37922" xr:uid="{00000000-0005-0000-0000-000015000000}"/>
    <cellStyle name="Comma 14 4" xfId="206" xr:uid="{00000000-0005-0000-0000-000015000000}"/>
    <cellStyle name="Comma 14 4 10" xfId="9278" xr:uid="{00000000-0005-0000-0000-000015000000}"/>
    <cellStyle name="Comma 14 4 10 2" xfId="24398" xr:uid="{00000000-0005-0000-0000-000015000000}"/>
    <cellStyle name="Comma 14 4 10 2 2" xfId="54638" xr:uid="{00000000-0005-0000-0000-000015000000}"/>
    <cellStyle name="Comma 14 4 10 3" xfId="39518" xr:uid="{00000000-0005-0000-0000-000015000000}"/>
    <cellStyle name="Comma 14 4 11" xfId="15326" xr:uid="{00000000-0005-0000-0000-000015000000}"/>
    <cellStyle name="Comma 14 4 11 2" xfId="45566" xr:uid="{00000000-0005-0000-0000-000015000000}"/>
    <cellStyle name="Comma 14 4 12" xfId="30446" xr:uid="{00000000-0005-0000-0000-000015000000}"/>
    <cellStyle name="Comma 14 4 2" xfId="458" xr:uid="{00000000-0005-0000-0000-000015000000}"/>
    <cellStyle name="Comma 14 4 2 10" xfId="30698" xr:uid="{00000000-0005-0000-0000-000015000000}"/>
    <cellStyle name="Comma 14 4 2 2" xfId="1214" xr:uid="{00000000-0005-0000-0000-000015000000}"/>
    <cellStyle name="Comma 14 4 2 2 2" xfId="2726" xr:uid="{00000000-0005-0000-0000-000015000000}"/>
    <cellStyle name="Comma 14 4 2 2 2 2" xfId="11798" xr:uid="{00000000-0005-0000-0000-000015000000}"/>
    <cellStyle name="Comma 14 4 2 2 2 2 2" xfId="26918" xr:uid="{00000000-0005-0000-0000-000015000000}"/>
    <cellStyle name="Comma 14 4 2 2 2 2 2 2" xfId="57158" xr:uid="{00000000-0005-0000-0000-000015000000}"/>
    <cellStyle name="Comma 14 4 2 2 2 2 3" xfId="42038" xr:uid="{00000000-0005-0000-0000-000015000000}"/>
    <cellStyle name="Comma 14 4 2 2 2 3" xfId="17846" xr:uid="{00000000-0005-0000-0000-000015000000}"/>
    <cellStyle name="Comma 14 4 2 2 2 3 2" xfId="48086" xr:uid="{00000000-0005-0000-0000-000015000000}"/>
    <cellStyle name="Comma 14 4 2 2 2 4" xfId="32966" xr:uid="{00000000-0005-0000-0000-000015000000}"/>
    <cellStyle name="Comma 14 4 2 2 3" xfId="4238" xr:uid="{00000000-0005-0000-0000-000015000000}"/>
    <cellStyle name="Comma 14 4 2 2 3 2" xfId="13310" xr:uid="{00000000-0005-0000-0000-000015000000}"/>
    <cellStyle name="Comma 14 4 2 2 3 2 2" xfId="28430" xr:uid="{00000000-0005-0000-0000-000015000000}"/>
    <cellStyle name="Comma 14 4 2 2 3 2 2 2" xfId="58670" xr:uid="{00000000-0005-0000-0000-000015000000}"/>
    <cellStyle name="Comma 14 4 2 2 3 2 3" xfId="43550" xr:uid="{00000000-0005-0000-0000-000015000000}"/>
    <cellStyle name="Comma 14 4 2 2 3 3" xfId="19358" xr:uid="{00000000-0005-0000-0000-000015000000}"/>
    <cellStyle name="Comma 14 4 2 2 3 3 2" xfId="49598" xr:uid="{00000000-0005-0000-0000-000015000000}"/>
    <cellStyle name="Comma 14 4 2 2 3 4" xfId="34478" xr:uid="{00000000-0005-0000-0000-000015000000}"/>
    <cellStyle name="Comma 14 4 2 2 4" xfId="5750" xr:uid="{00000000-0005-0000-0000-000015000000}"/>
    <cellStyle name="Comma 14 4 2 2 4 2" xfId="14822" xr:uid="{00000000-0005-0000-0000-000015000000}"/>
    <cellStyle name="Comma 14 4 2 2 4 2 2" xfId="29942" xr:uid="{00000000-0005-0000-0000-000015000000}"/>
    <cellStyle name="Comma 14 4 2 2 4 2 2 2" xfId="60182" xr:uid="{00000000-0005-0000-0000-000015000000}"/>
    <cellStyle name="Comma 14 4 2 2 4 2 3" xfId="45062" xr:uid="{00000000-0005-0000-0000-000015000000}"/>
    <cellStyle name="Comma 14 4 2 2 4 3" xfId="20870" xr:uid="{00000000-0005-0000-0000-000015000000}"/>
    <cellStyle name="Comma 14 4 2 2 4 3 2" xfId="51110" xr:uid="{00000000-0005-0000-0000-000015000000}"/>
    <cellStyle name="Comma 14 4 2 2 4 4" xfId="35990" xr:uid="{00000000-0005-0000-0000-000015000000}"/>
    <cellStyle name="Comma 14 4 2 2 5" xfId="7262" xr:uid="{00000000-0005-0000-0000-000015000000}"/>
    <cellStyle name="Comma 14 4 2 2 5 2" xfId="22382" xr:uid="{00000000-0005-0000-0000-000015000000}"/>
    <cellStyle name="Comma 14 4 2 2 5 2 2" xfId="52622" xr:uid="{00000000-0005-0000-0000-000015000000}"/>
    <cellStyle name="Comma 14 4 2 2 5 3" xfId="37502" xr:uid="{00000000-0005-0000-0000-000015000000}"/>
    <cellStyle name="Comma 14 4 2 2 6" xfId="8774" xr:uid="{00000000-0005-0000-0000-000015000000}"/>
    <cellStyle name="Comma 14 4 2 2 6 2" xfId="23894" xr:uid="{00000000-0005-0000-0000-000015000000}"/>
    <cellStyle name="Comma 14 4 2 2 6 2 2" xfId="54134" xr:uid="{00000000-0005-0000-0000-000015000000}"/>
    <cellStyle name="Comma 14 4 2 2 6 3" xfId="39014" xr:uid="{00000000-0005-0000-0000-000015000000}"/>
    <cellStyle name="Comma 14 4 2 2 7" xfId="10286" xr:uid="{00000000-0005-0000-0000-000015000000}"/>
    <cellStyle name="Comma 14 4 2 2 7 2" xfId="25406" xr:uid="{00000000-0005-0000-0000-000015000000}"/>
    <cellStyle name="Comma 14 4 2 2 7 2 2" xfId="55646" xr:uid="{00000000-0005-0000-0000-000015000000}"/>
    <cellStyle name="Comma 14 4 2 2 7 3" xfId="40526" xr:uid="{00000000-0005-0000-0000-000015000000}"/>
    <cellStyle name="Comma 14 4 2 2 8" xfId="16334" xr:uid="{00000000-0005-0000-0000-000015000000}"/>
    <cellStyle name="Comma 14 4 2 2 8 2" xfId="46574" xr:uid="{00000000-0005-0000-0000-000015000000}"/>
    <cellStyle name="Comma 14 4 2 2 9" xfId="31454" xr:uid="{00000000-0005-0000-0000-000015000000}"/>
    <cellStyle name="Comma 14 4 2 3" xfId="1970" xr:uid="{00000000-0005-0000-0000-000015000000}"/>
    <cellStyle name="Comma 14 4 2 3 2" xfId="11042" xr:uid="{00000000-0005-0000-0000-000015000000}"/>
    <cellStyle name="Comma 14 4 2 3 2 2" xfId="26162" xr:uid="{00000000-0005-0000-0000-000015000000}"/>
    <cellStyle name="Comma 14 4 2 3 2 2 2" xfId="56402" xr:uid="{00000000-0005-0000-0000-000015000000}"/>
    <cellStyle name="Comma 14 4 2 3 2 3" xfId="41282" xr:uid="{00000000-0005-0000-0000-000015000000}"/>
    <cellStyle name="Comma 14 4 2 3 3" xfId="17090" xr:uid="{00000000-0005-0000-0000-000015000000}"/>
    <cellStyle name="Comma 14 4 2 3 3 2" xfId="47330" xr:uid="{00000000-0005-0000-0000-000015000000}"/>
    <cellStyle name="Comma 14 4 2 3 4" xfId="32210" xr:uid="{00000000-0005-0000-0000-000015000000}"/>
    <cellStyle name="Comma 14 4 2 4" xfId="3482" xr:uid="{00000000-0005-0000-0000-000015000000}"/>
    <cellStyle name="Comma 14 4 2 4 2" xfId="12554" xr:uid="{00000000-0005-0000-0000-000015000000}"/>
    <cellStyle name="Comma 14 4 2 4 2 2" xfId="27674" xr:uid="{00000000-0005-0000-0000-000015000000}"/>
    <cellStyle name="Comma 14 4 2 4 2 2 2" xfId="57914" xr:uid="{00000000-0005-0000-0000-000015000000}"/>
    <cellStyle name="Comma 14 4 2 4 2 3" xfId="42794" xr:uid="{00000000-0005-0000-0000-000015000000}"/>
    <cellStyle name="Comma 14 4 2 4 3" xfId="18602" xr:uid="{00000000-0005-0000-0000-000015000000}"/>
    <cellStyle name="Comma 14 4 2 4 3 2" xfId="48842" xr:uid="{00000000-0005-0000-0000-000015000000}"/>
    <cellStyle name="Comma 14 4 2 4 4" xfId="33722" xr:uid="{00000000-0005-0000-0000-000015000000}"/>
    <cellStyle name="Comma 14 4 2 5" xfId="4994" xr:uid="{00000000-0005-0000-0000-000015000000}"/>
    <cellStyle name="Comma 14 4 2 5 2" xfId="14066" xr:uid="{00000000-0005-0000-0000-000015000000}"/>
    <cellStyle name="Comma 14 4 2 5 2 2" xfId="29186" xr:uid="{00000000-0005-0000-0000-000015000000}"/>
    <cellStyle name="Comma 14 4 2 5 2 2 2" xfId="59426" xr:uid="{00000000-0005-0000-0000-000015000000}"/>
    <cellStyle name="Comma 14 4 2 5 2 3" xfId="44306" xr:uid="{00000000-0005-0000-0000-000015000000}"/>
    <cellStyle name="Comma 14 4 2 5 3" xfId="20114" xr:uid="{00000000-0005-0000-0000-000015000000}"/>
    <cellStyle name="Comma 14 4 2 5 3 2" xfId="50354" xr:uid="{00000000-0005-0000-0000-000015000000}"/>
    <cellStyle name="Comma 14 4 2 5 4" xfId="35234" xr:uid="{00000000-0005-0000-0000-000015000000}"/>
    <cellStyle name="Comma 14 4 2 6" xfId="6506" xr:uid="{00000000-0005-0000-0000-000015000000}"/>
    <cellStyle name="Comma 14 4 2 6 2" xfId="21626" xr:uid="{00000000-0005-0000-0000-000015000000}"/>
    <cellStyle name="Comma 14 4 2 6 2 2" xfId="51866" xr:uid="{00000000-0005-0000-0000-000015000000}"/>
    <cellStyle name="Comma 14 4 2 6 3" xfId="36746" xr:uid="{00000000-0005-0000-0000-000015000000}"/>
    <cellStyle name="Comma 14 4 2 7" xfId="8018" xr:uid="{00000000-0005-0000-0000-000015000000}"/>
    <cellStyle name="Comma 14 4 2 7 2" xfId="23138" xr:uid="{00000000-0005-0000-0000-000015000000}"/>
    <cellStyle name="Comma 14 4 2 7 2 2" xfId="53378" xr:uid="{00000000-0005-0000-0000-000015000000}"/>
    <cellStyle name="Comma 14 4 2 7 3" xfId="38258" xr:uid="{00000000-0005-0000-0000-000015000000}"/>
    <cellStyle name="Comma 14 4 2 8" xfId="9530" xr:uid="{00000000-0005-0000-0000-000015000000}"/>
    <cellStyle name="Comma 14 4 2 8 2" xfId="24650" xr:uid="{00000000-0005-0000-0000-000015000000}"/>
    <cellStyle name="Comma 14 4 2 8 2 2" xfId="54890" xr:uid="{00000000-0005-0000-0000-000015000000}"/>
    <cellStyle name="Comma 14 4 2 8 3" xfId="39770" xr:uid="{00000000-0005-0000-0000-000015000000}"/>
    <cellStyle name="Comma 14 4 2 9" xfId="15578" xr:uid="{00000000-0005-0000-0000-000015000000}"/>
    <cellStyle name="Comma 14 4 2 9 2" xfId="45818" xr:uid="{00000000-0005-0000-0000-000015000000}"/>
    <cellStyle name="Comma 14 4 3" xfId="710" xr:uid="{00000000-0005-0000-0000-000042000000}"/>
    <cellStyle name="Comma 14 4 3 10" xfId="30950" xr:uid="{00000000-0005-0000-0000-000042000000}"/>
    <cellStyle name="Comma 14 4 3 2" xfId="1466" xr:uid="{00000000-0005-0000-0000-000042000000}"/>
    <cellStyle name="Comma 14 4 3 2 2" xfId="2978" xr:uid="{00000000-0005-0000-0000-000042000000}"/>
    <cellStyle name="Comma 14 4 3 2 2 2" xfId="12050" xr:uid="{00000000-0005-0000-0000-000042000000}"/>
    <cellStyle name="Comma 14 4 3 2 2 2 2" xfId="27170" xr:uid="{00000000-0005-0000-0000-000042000000}"/>
    <cellStyle name="Comma 14 4 3 2 2 2 2 2" xfId="57410" xr:uid="{00000000-0005-0000-0000-000042000000}"/>
    <cellStyle name="Comma 14 4 3 2 2 2 3" xfId="42290" xr:uid="{00000000-0005-0000-0000-000042000000}"/>
    <cellStyle name="Comma 14 4 3 2 2 3" xfId="18098" xr:uid="{00000000-0005-0000-0000-000042000000}"/>
    <cellStyle name="Comma 14 4 3 2 2 3 2" xfId="48338" xr:uid="{00000000-0005-0000-0000-000042000000}"/>
    <cellStyle name="Comma 14 4 3 2 2 4" xfId="33218" xr:uid="{00000000-0005-0000-0000-000042000000}"/>
    <cellStyle name="Comma 14 4 3 2 3" xfId="4490" xr:uid="{00000000-0005-0000-0000-000042000000}"/>
    <cellStyle name="Comma 14 4 3 2 3 2" xfId="13562" xr:uid="{00000000-0005-0000-0000-000042000000}"/>
    <cellStyle name="Comma 14 4 3 2 3 2 2" xfId="28682" xr:uid="{00000000-0005-0000-0000-000042000000}"/>
    <cellStyle name="Comma 14 4 3 2 3 2 2 2" xfId="58922" xr:uid="{00000000-0005-0000-0000-000042000000}"/>
    <cellStyle name="Comma 14 4 3 2 3 2 3" xfId="43802" xr:uid="{00000000-0005-0000-0000-000042000000}"/>
    <cellStyle name="Comma 14 4 3 2 3 3" xfId="19610" xr:uid="{00000000-0005-0000-0000-000042000000}"/>
    <cellStyle name="Comma 14 4 3 2 3 3 2" xfId="49850" xr:uid="{00000000-0005-0000-0000-000042000000}"/>
    <cellStyle name="Comma 14 4 3 2 3 4" xfId="34730" xr:uid="{00000000-0005-0000-0000-000042000000}"/>
    <cellStyle name="Comma 14 4 3 2 4" xfId="6002" xr:uid="{00000000-0005-0000-0000-000042000000}"/>
    <cellStyle name="Comma 14 4 3 2 4 2" xfId="15074" xr:uid="{00000000-0005-0000-0000-000042000000}"/>
    <cellStyle name="Comma 14 4 3 2 4 2 2" xfId="30194" xr:uid="{00000000-0005-0000-0000-000042000000}"/>
    <cellStyle name="Comma 14 4 3 2 4 2 2 2" xfId="60434" xr:uid="{00000000-0005-0000-0000-000042000000}"/>
    <cellStyle name="Comma 14 4 3 2 4 2 3" xfId="45314" xr:uid="{00000000-0005-0000-0000-000042000000}"/>
    <cellStyle name="Comma 14 4 3 2 4 3" xfId="21122" xr:uid="{00000000-0005-0000-0000-000042000000}"/>
    <cellStyle name="Comma 14 4 3 2 4 3 2" xfId="51362" xr:uid="{00000000-0005-0000-0000-000042000000}"/>
    <cellStyle name="Comma 14 4 3 2 4 4" xfId="36242" xr:uid="{00000000-0005-0000-0000-000042000000}"/>
    <cellStyle name="Comma 14 4 3 2 5" xfId="7514" xr:uid="{00000000-0005-0000-0000-000042000000}"/>
    <cellStyle name="Comma 14 4 3 2 5 2" xfId="22634" xr:uid="{00000000-0005-0000-0000-000042000000}"/>
    <cellStyle name="Comma 14 4 3 2 5 2 2" xfId="52874" xr:uid="{00000000-0005-0000-0000-000042000000}"/>
    <cellStyle name="Comma 14 4 3 2 5 3" xfId="37754" xr:uid="{00000000-0005-0000-0000-000042000000}"/>
    <cellStyle name="Comma 14 4 3 2 6" xfId="9026" xr:uid="{00000000-0005-0000-0000-000042000000}"/>
    <cellStyle name="Comma 14 4 3 2 6 2" xfId="24146" xr:uid="{00000000-0005-0000-0000-000042000000}"/>
    <cellStyle name="Comma 14 4 3 2 6 2 2" xfId="54386" xr:uid="{00000000-0005-0000-0000-000042000000}"/>
    <cellStyle name="Comma 14 4 3 2 6 3" xfId="39266" xr:uid="{00000000-0005-0000-0000-000042000000}"/>
    <cellStyle name="Comma 14 4 3 2 7" xfId="10538" xr:uid="{00000000-0005-0000-0000-000042000000}"/>
    <cellStyle name="Comma 14 4 3 2 7 2" xfId="25658" xr:uid="{00000000-0005-0000-0000-000042000000}"/>
    <cellStyle name="Comma 14 4 3 2 7 2 2" xfId="55898" xr:uid="{00000000-0005-0000-0000-000042000000}"/>
    <cellStyle name="Comma 14 4 3 2 7 3" xfId="40778" xr:uid="{00000000-0005-0000-0000-000042000000}"/>
    <cellStyle name="Comma 14 4 3 2 8" xfId="16586" xr:uid="{00000000-0005-0000-0000-000042000000}"/>
    <cellStyle name="Comma 14 4 3 2 8 2" xfId="46826" xr:uid="{00000000-0005-0000-0000-000042000000}"/>
    <cellStyle name="Comma 14 4 3 2 9" xfId="31706" xr:uid="{00000000-0005-0000-0000-000042000000}"/>
    <cellStyle name="Comma 14 4 3 3" xfId="2222" xr:uid="{00000000-0005-0000-0000-000042000000}"/>
    <cellStyle name="Comma 14 4 3 3 2" xfId="11294" xr:uid="{00000000-0005-0000-0000-000042000000}"/>
    <cellStyle name="Comma 14 4 3 3 2 2" xfId="26414" xr:uid="{00000000-0005-0000-0000-000042000000}"/>
    <cellStyle name="Comma 14 4 3 3 2 2 2" xfId="56654" xr:uid="{00000000-0005-0000-0000-000042000000}"/>
    <cellStyle name="Comma 14 4 3 3 2 3" xfId="41534" xr:uid="{00000000-0005-0000-0000-000042000000}"/>
    <cellStyle name="Comma 14 4 3 3 3" xfId="17342" xr:uid="{00000000-0005-0000-0000-000042000000}"/>
    <cellStyle name="Comma 14 4 3 3 3 2" xfId="47582" xr:uid="{00000000-0005-0000-0000-000042000000}"/>
    <cellStyle name="Comma 14 4 3 3 4" xfId="32462" xr:uid="{00000000-0005-0000-0000-000042000000}"/>
    <cellStyle name="Comma 14 4 3 4" xfId="3734" xr:uid="{00000000-0005-0000-0000-000042000000}"/>
    <cellStyle name="Comma 14 4 3 4 2" xfId="12806" xr:uid="{00000000-0005-0000-0000-000042000000}"/>
    <cellStyle name="Comma 14 4 3 4 2 2" xfId="27926" xr:uid="{00000000-0005-0000-0000-000042000000}"/>
    <cellStyle name="Comma 14 4 3 4 2 2 2" xfId="58166" xr:uid="{00000000-0005-0000-0000-000042000000}"/>
    <cellStyle name="Comma 14 4 3 4 2 3" xfId="43046" xr:uid="{00000000-0005-0000-0000-000042000000}"/>
    <cellStyle name="Comma 14 4 3 4 3" xfId="18854" xr:uid="{00000000-0005-0000-0000-000042000000}"/>
    <cellStyle name="Comma 14 4 3 4 3 2" xfId="49094" xr:uid="{00000000-0005-0000-0000-000042000000}"/>
    <cellStyle name="Comma 14 4 3 4 4" xfId="33974" xr:uid="{00000000-0005-0000-0000-000042000000}"/>
    <cellStyle name="Comma 14 4 3 5" xfId="5246" xr:uid="{00000000-0005-0000-0000-000042000000}"/>
    <cellStyle name="Comma 14 4 3 5 2" xfId="14318" xr:uid="{00000000-0005-0000-0000-000042000000}"/>
    <cellStyle name="Comma 14 4 3 5 2 2" xfId="29438" xr:uid="{00000000-0005-0000-0000-000042000000}"/>
    <cellStyle name="Comma 14 4 3 5 2 2 2" xfId="59678" xr:uid="{00000000-0005-0000-0000-000042000000}"/>
    <cellStyle name="Comma 14 4 3 5 2 3" xfId="44558" xr:uid="{00000000-0005-0000-0000-000042000000}"/>
    <cellStyle name="Comma 14 4 3 5 3" xfId="20366" xr:uid="{00000000-0005-0000-0000-000042000000}"/>
    <cellStyle name="Comma 14 4 3 5 3 2" xfId="50606" xr:uid="{00000000-0005-0000-0000-000042000000}"/>
    <cellStyle name="Comma 14 4 3 5 4" xfId="35486" xr:uid="{00000000-0005-0000-0000-000042000000}"/>
    <cellStyle name="Comma 14 4 3 6" xfId="6758" xr:uid="{00000000-0005-0000-0000-000042000000}"/>
    <cellStyle name="Comma 14 4 3 6 2" xfId="21878" xr:uid="{00000000-0005-0000-0000-000042000000}"/>
    <cellStyle name="Comma 14 4 3 6 2 2" xfId="52118" xr:uid="{00000000-0005-0000-0000-000042000000}"/>
    <cellStyle name="Comma 14 4 3 6 3" xfId="36998" xr:uid="{00000000-0005-0000-0000-000042000000}"/>
    <cellStyle name="Comma 14 4 3 7" xfId="8270" xr:uid="{00000000-0005-0000-0000-000042000000}"/>
    <cellStyle name="Comma 14 4 3 7 2" xfId="23390" xr:uid="{00000000-0005-0000-0000-000042000000}"/>
    <cellStyle name="Comma 14 4 3 7 2 2" xfId="53630" xr:uid="{00000000-0005-0000-0000-000042000000}"/>
    <cellStyle name="Comma 14 4 3 7 3" xfId="38510" xr:uid="{00000000-0005-0000-0000-000042000000}"/>
    <cellStyle name="Comma 14 4 3 8" xfId="9782" xr:uid="{00000000-0005-0000-0000-000042000000}"/>
    <cellStyle name="Comma 14 4 3 8 2" xfId="24902" xr:uid="{00000000-0005-0000-0000-000042000000}"/>
    <cellStyle name="Comma 14 4 3 8 2 2" xfId="55142" xr:uid="{00000000-0005-0000-0000-000042000000}"/>
    <cellStyle name="Comma 14 4 3 8 3" xfId="40022" xr:uid="{00000000-0005-0000-0000-000042000000}"/>
    <cellStyle name="Comma 14 4 3 9" xfId="15830" xr:uid="{00000000-0005-0000-0000-000042000000}"/>
    <cellStyle name="Comma 14 4 3 9 2" xfId="46070" xr:uid="{00000000-0005-0000-0000-000042000000}"/>
    <cellStyle name="Comma 14 4 4" xfId="962" xr:uid="{00000000-0005-0000-0000-000015000000}"/>
    <cellStyle name="Comma 14 4 4 2" xfId="2474" xr:uid="{00000000-0005-0000-0000-000015000000}"/>
    <cellStyle name="Comma 14 4 4 2 2" xfId="11546" xr:uid="{00000000-0005-0000-0000-000015000000}"/>
    <cellStyle name="Comma 14 4 4 2 2 2" xfId="26666" xr:uid="{00000000-0005-0000-0000-000015000000}"/>
    <cellStyle name="Comma 14 4 4 2 2 2 2" xfId="56906" xr:uid="{00000000-0005-0000-0000-000015000000}"/>
    <cellStyle name="Comma 14 4 4 2 2 3" xfId="41786" xr:uid="{00000000-0005-0000-0000-000015000000}"/>
    <cellStyle name="Comma 14 4 4 2 3" xfId="17594" xr:uid="{00000000-0005-0000-0000-000015000000}"/>
    <cellStyle name="Comma 14 4 4 2 3 2" xfId="47834" xr:uid="{00000000-0005-0000-0000-000015000000}"/>
    <cellStyle name="Comma 14 4 4 2 4" xfId="32714" xr:uid="{00000000-0005-0000-0000-000015000000}"/>
    <cellStyle name="Comma 14 4 4 3" xfId="3986" xr:uid="{00000000-0005-0000-0000-000015000000}"/>
    <cellStyle name="Comma 14 4 4 3 2" xfId="13058" xr:uid="{00000000-0005-0000-0000-000015000000}"/>
    <cellStyle name="Comma 14 4 4 3 2 2" xfId="28178" xr:uid="{00000000-0005-0000-0000-000015000000}"/>
    <cellStyle name="Comma 14 4 4 3 2 2 2" xfId="58418" xr:uid="{00000000-0005-0000-0000-000015000000}"/>
    <cellStyle name="Comma 14 4 4 3 2 3" xfId="43298" xr:uid="{00000000-0005-0000-0000-000015000000}"/>
    <cellStyle name="Comma 14 4 4 3 3" xfId="19106" xr:uid="{00000000-0005-0000-0000-000015000000}"/>
    <cellStyle name="Comma 14 4 4 3 3 2" xfId="49346" xr:uid="{00000000-0005-0000-0000-000015000000}"/>
    <cellStyle name="Comma 14 4 4 3 4" xfId="34226" xr:uid="{00000000-0005-0000-0000-000015000000}"/>
    <cellStyle name="Comma 14 4 4 4" xfId="5498" xr:uid="{00000000-0005-0000-0000-000015000000}"/>
    <cellStyle name="Comma 14 4 4 4 2" xfId="14570" xr:uid="{00000000-0005-0000-0000-000015000000}"/>
    <cellStyle name="Comma 14 4 4 4 2 2" xfId="29690" xr:uid="{00000000-0005-0000-0000-000015000000}"/>
    <cellStyle name="Comma 14 4 4 4 2 2 2" xfId="59930" xr:uid="{00000000-0005-0000-0000-000015000000}"/>
    <cellStyle name="Comma 14 4 4 4 2 3" xfId="44810" xr:uid="{00000000-0005-0000-0000-000015000000}"/>
    <cellStyle name="Comma 14 4 4 4 3" xfId="20618" xr:uid="{00000000-0005-0000-0000-000015000000}"/>
    <cellStyle name="Comma 14 4 4 4 3 2" xfId="50858" xr:uid="{00000000-0005-0000-0000-000015000000}"/>
    <cellStyle name="Comma 14 4 4 4 4" xfId="35738" xr:uid="{00000000-0005-0000-0000-000015000000}"/>
    <cellStyle name="Comma 14 4 4 5" xfId="7010" xr:uid="{00000000-0005-0000-0000-000015000000}"/>
    <cellStyle name="Comma 14 4 4 5 2" xfId="22130" xr:uid="{00000000-0005-0000-0000-000015000000}"/>
    <cellStyle name="Comma 14 4 4 5 2 2" xfId="52370" xr:uid="{00000000-0005-0000-0000-000015000000}"/>
    <cellStyle name="Comma 14 4 4 5 3" xfId="37250" xr:uid="{00000000-0005-0000-0000-000015000000}"/>
    <cellStyle name="Comma 14 4 4 6" xfId="8522" xr:uid="{00000000-0005-0000-0000-000015000000}"/>
    <cellStyle name="Comma 14 4 4 6 2" xfId="23642" xr:uid="{00000000-0005-0000-0000-000015000000}"/>
    <cellStyle name="Comma 14 4 4 6 2 2" xfId="53882" xr:uid="{00000000-0005-0000-0000-000015000000}"/>
    <cellStyle name="Comma 14 4 4 6 3" xfId="38762" xr:uid="{00000000-0005-0000-0000-000015000000}"/>
    <cellStyle name="Comma 14 4 4 7" xfId="10034" xr:uid="{00000000-0005-0000-0000-000015000000}"/>
    <cellStyle name="Comma 14 4 4 7 2" xfId="25154" xr:uid="{00000000-0005-0000-0000-000015000000}"/>
    <cellStyle name="Comma 14 4 4 7 2 2" xfId="55394" xr:uid="{00000000-0005-0000-0000-000015000000}"/>
    <cellStyle name="Comma 14 4 4 7 3" xfId="40274" xr:uid="{00000000-0005-0000-0000-000015000000}"/>
    <cellStyle name="Comma 14 4 4 8" xfId="16082" xr:uid="{00000000-0005-0000-0000-000015000000}"/>
    <cellStyle name="Comma 14 4 4 8 2" xfId="46322" xr:uid="{00000000-0005-0000-0000-000015000000}"/>
    <cellStyle name="Comma 14 4 4 9" xfId="31202" xr:uid="{00000000-0005-0000-0000-000015000000}"/>
    <cellStyle name="Comma 14 4 5" xfId="1718" xr:uid="{00000000-0005-0000-0000-000015000000}"/>
    <cellStyle name="Comma 14 4 5 2" xfId="10790" xr:uid="{00000000-0005-0000-0000-000015000000}"/>
    <cellStyle name="Comma 14 4 5 2 2" xfId="25910" xr:uid="{00000000-0005-0000-0000-000015000000}"/>
    <cellStyle name="Comma 14 4 5 2 2 2" xfId="56150" xr:uid="{00000000-0005-0000-0000-000015000000}"/>
    <cellStyle name="Comma 14 4 5 2 3" xfId="41030" xr:uid="{00000000-0005-0000-0000-000015000000}"/>
    <cellStyle name="Comma 14 4 5 3" xfId="16838" xr:uid="{00000000-0005-0000-0000-000015000000}"/>
    <cellStyle name="Comma 14 4 5 3 2" xfId="47078" xr:uid="{00000000-0005-0000-0000-000015000000}"/>
    <cellStyle name="Comma 14 4 5 4" xfId="31958" xr:uid="{00000000-0005-0000-0000-000015000000}"/>
    <cellStyle name="Comma 14 4 6" xfId="3230" xr:uid="{00000000-0005-0000-0000-000015000000}"/>
    <cellStyle name="Comma 14 4 6 2" xfId="12302" xr:uid="{00000000-0005-0000-0000-000015000000}"/>
    <cellStyle name="Comma 14 4 6 2 2" xfId="27422" xr:uid="{00000000-0005-0000-0000-000015000000}"/>
    <cellStyle name="Comma 14 4 6 2 2 2" xfId="57662" xr:uid="{00000000-0005-0000-0000-000015000000}"/>
    <cellStyle name="Comma 14 4 6 2 3" xfId="42542" xr:uid="{00000000-0005-0000-0000-000015000000}"/>
    <cellStyle name="Comma 14 4 6 3" xfId="18350" xr:uid="{00000000-0005-0000-0000-000015000000}"/>
    <cellStyle name="Comma 14 4 6 3 2" xfId="48590" xr:uid="{00000000-0005-0000-0000-000015000000}"/>
    <cellStyle name="Comma 14 4 6 4" xfId="33470" xr:uid="{00000000-0005-0000-0000-000015000000}"/>
    <cellStyle name="Comma 14 4 7" xfId="4742" xr:uid="{00000000-0005-0000-0000-000015000000}"/>
    <cellStyle name="Comma 14 4 7 2" xfId="13814" xr:uid="{00000000-0005-0000-0000-000015000000}"/>
    <cellStyle name="Comma 14 4 7 2 2" xfId="28934" xr:uid="{00000000-0005-0000-0000-000015000000}"/>
    <cellStyle name="Comma 14 4 7 2 2 2" xfId="59174" xr:uid="{00000000-0005-0000-0000-000015000000}"/>
    <cellStyle name="Comma 14 4 7 2 3" xfId="44054" xr:uid="{00000000-0005-0000-0000-000015000000}"/>
    <cellStyle name="Comma 14 4 7 3" xfId="19862" xr:uid="{00000000-0005-0000-0000-000015000000}"/>
    <cellStyle name="Comma 14 4 7 3 2" xfId="50102" xr:uid="{00000000-0005-0000-0000-000015000000}"/>
    <cellStyle name="Comma 14 4 7 4" xfId="34982" xr:uid="{00000000-0005-0000-0000-000015000000}"/>
    <cellStyle name="Comma 14 4 8" xfId="6254" xr:uid="{00000000-0005-0000-0000-000015000000}"/>
    <cellStyle name="Comma 14 4 8 2" xfId="21374" xr:uid="{00000000-0005-0000-0000-000015000000}"/>
    <cellStyle name="Comma 14 4 8 2 2" xfId="51614" xr:uid="{00000000-0005-0000-0000-000015000000}"/>
    <cellStyle name="Comma 14 4 8 3" xfId="36494" xr:uid="{00000000-0005-0000-0000-000015000000}"/>
    <cellStyle name="Comma 14 4 9" xfId="7766" xr:uid="{00000000-0005-0000-0000-000015000000}"/>
    <cellStyle name="Comma 14 4 9 2" xfId="22886" xr:uid="{00000000-0005-0000-0000-000015000000}"/>
    <cellStyle name="Comma 14 4 9 2 2" xfId="53126" xr:uid="{00000000-0005-0000-0000-000015000000}"/>
    <cellStyle name="Comma 14 4 9 3" xfId="38006" xr:uid="{00000000-0005-0000-0000-000015000000}"/>
    <cellStyle name="Comma 14 5" xfId="290" xr:uid="{00000000-0005-0000-0000-00004C000000}"/>
    <cellStyle name="Comma 14 5 10" xfId="30530" xr:uid="{00000000-0005-0000-0000-00004C000000}"/>
    <cellStyle name="Comma 14 5 2" xfId="1046" xr:uid="{00000000-0005-0000-0000-00004C000000}"/>
    <cellStyle name="Comma 14 5 2 2" xfId="2558" xr:uid="{00000000-0005-0000-0000-00004C000000}"/>
    <cellStyle name="Comma 14 5 2 2 2" xfId="11630" xr:uid="{00000000-0005-0000-0000-00004C000000}"/>
    <cellStyle name="Comma 14 5 2 2 2 2" xfId="26750" xr:uid="{00000000-0005-0000-0000-00004C000000}"/>
    <cellStyle name="Comma 14 5 2 2 2 2 2" xfId="56990" xr:uid="{00000000-0005-0000-0000-00004C000000}"/>
    <cellStyle name="Comma 14 5 2 2 2 3" xfId="41870" xr:uid="{00000000-0005-0000-0000-00004C000000}"/>
    <cellStyle name="Comma 14 5 2 2 3" xfId="17678" xr:uid="{00000000-0005-0000-0000-00004C000000}"/>
    <cellStyle name="Comma 14 5 2 2 3 2" xfId="47918" xr:uid="{00000000-0005-0000-0000-00004C000000}"/>
    <cellStyle name="Comma 14 5 2 2 4" xfId="32798" xr:uid="{00000000-0005-0000-0000-00004C000000}"/>
    <cellStyle name="Comma 14 5 2 3" xfId="4070" xr:uid="{00000000-0005-0000-0000-00004C000000}"/>
    <cellStyle name="Comma 14 5 2 3 2" xfId="13142" xr:uid="{00000000-0005-0000-0000-00004C000000}"/>
    <cellStyle name="Comma 14 5 2 3 2 2" xfId="28262" xr:uid="{00000000-0005-0000-0000-00004C000000}"/>
    <cellStyle name="Comma 14 5 2 3 2 2 2" xfId="58502" xr:uid="{00000000-0005-0000-0000-00004C000000}"/>
    <cellStyle name="Comma 14 5 2 3 2 3" xfId="43382" xr:uid="{00000000-0005-0000-0000-00004C000000}"/>
    <cellStyle name="Comma 14 5 2 3 3" xfId="19190" xr:uid="{00000000-0005-0000-0000-00004C000000}"/>
    <cellStyle name="Comma 14 5 2 3 3 2" xfId="49430" xr:uid="{00000000-0005-0000-0000-00004C000000}"/>
    <cellStyle name="Comma 14 5 2 3 4" xfId="34310" xr:uid="{00000000-0005-0000-0000-00004C000000}"/>
    <cellStyle name="Comma 14 5 2 4" xfId="5582" xr:uid="{00000000-0005-0000-0000-00004C000000}"/>
    <cellStyle name="Comma 14 5 2 4 2" xfId="14654" xr:uid="{00000000-0005-0000-0000-00004C000000}"/>
    <cellStyle name="Comma 14 5 2 4 2 2" xfId="29774" xr:uid="{00000000-0005-0000-0000-00004C000000}"/>
    <cellStyle name="Comma 14 5 2 4 2 2 2" xfId="60014" xr:uid="{00000000-0005-0000-0000-00004C000000}"/>
    <cellStyle name="Comma 14 5 2 4 2 3" xfId="44894" xr:uid="{00000000-0005-0000-0000-00004C000000}"/>
    <cellStyle name="Comma 14 5 2 4 3" xfId="20702" xr:uid="{00000000-0005-0000-0000-00004C000000}"/>
    <cellStyle name="Comma 14 5 2 4 3 2" xfId="50942" xr:uid="{00000000-0005-0000-0000-00004C000000}"/>
    <cellStyle name="Comma 14 5 2 4 4" xfId="35822" xr:uid="{00000000-0005-0000-0000-00004C000000}"/>
    <cellStyle name="Comma 14 5 2 5" xfId="7094" xr:uid="{00000000-0005-0000-0000-00004C000000}"/>
    <cellStyle name="Comma 14 5 2 5 2" xfId="22214" xr:uid="{00000000-0005-0000-0000-00004C000000}"/>
    <cellStyle name="Comma 14 5 2 5 2 2" xfId="52454" xr:uid="{00000000-0005-0000-0000-00004C000000}"/>
    <cellStyle name="Comma 14 5 2 5 3" xfId="37334" xr:uid="{00000000-0005-0000-0000-00004C000000}"/>
    <cellStyle name="Comma 14 5 2 6" xfId="8606" xr:uid="{00000000-0005-0000-0000-00004C000000}"/>
    <cellStyle name="Comma 14 5 2 6 2" xfId="23726" xr:uid="{00000000-0005-0000-0000-00004C000000}"/>
    <cellStyle name="Comma 14 5 2 6 2 2" xfId="53966" xr:uid="{00000000-0005-0000-0000-00004C000000}"/>
    <cellStyle name="Comma 14 5 2 6 3" xfId="38846" xr:uid="{00000000-0005-0000-0000-00004C000000}"/>
    <cellStyle name="Comma 14 5 2 7" xfId="10118" xr:uid="{00000000-0005-0000-0000-00004C000000}"/>
    <cellStyle name="Comma 14 5 2 7 2" xfId="25238" xr:uid="{00000000-0005-0000-0000-00004C000000}"/>
    <cellStyle name="Comma 14 5 2 7 2 2" xfId="55478" xr:uid="{00000000-0005-0000-0000-00004C000000}"/>
    <cellStyle name="Comma 14 5 2 7 3" xfId="40358" xr:uid="{00000000-0005-0000-0000-00004C000000}"/>
    <cellStyle name="Comma 14 5 2 8" xfId="16166" xr:uid="{00000000-0005-0000-0000-00004C000000}"/>
    <cellStyle name="Comma 14 5 2 8 2" xfId="46406" xr:uid="{00000000-0005-0000-0000-00004C000000}"/>
    <cellStyle name="Comma 14 5 2 9" xfId="31286" xr:uid="{00000000-0005-0000-0000-00004C000000}"/>
    <cellStyle name="Comma 14 5 3" xfId="1802" xr:uid="{00000000-0005-0000-0000-00004C000000}"/>
    <cellStyle name="Comma 14 5 3 2" xfId="10874" xr:uid="{00000000-0005-0000-0000-00004C000000}"/>
    <cellStyle name="Comma 14 5 3 2 2" xfId="25994" xr:uid="{00000000-0005-0000-0000-00004C000000}"/>
    <cellStyle name="Comma 14 5 3 2 2 2" xfId="56234" xr:uid="{00000000-0005-0000-0000-00004C000000}"/>
    <cellStyle name="Comma 14 5 3 2 3" xfId="41114" xr:uid="{00000000-0005-0000-0000-00004C000000}"/>
    <cellStyle name="Comma 14 5 3 3" xfId="16922" xr:uid="{00000000-0005-0000-0000-00004C000000}"/>
    <cellStyle name="Comma 14 5 3 3 2" xfId="47162" xr:uid="{00000000-0005-0000-0000-00004C000000}"/>
    <cellStyle name="Comma 14 5 3 4" xfId="32042" xr:uid="{00000000-0005-0000-0000-00004C000000}"/>
    <cellStyle name="Comma 14 5 4" xfId="3314" xr:uid="{00000000-0005-0000-0000-00004C000000}"/>
    <cellStyle name="Comma 14 5 4 2" xfId="12386" xr:uid="{00000000-0005-0000-0000-00004C000000}"/>
    <cellStyle name="Comma 14 5 4 2 2" xfId="27506" xr:uid="{00000000-0005-0000-0000-00004C000000}"/>
    <cellStyle name="Comma 14 5 4 2 2 2" xfId="57746" xr:uid="{00000000-0005-0000-0000-00004C000000}"/>
    <cellStyle name="Comma 14 5 4 2 3" xfId="42626" xr:uid="{00000000-0005-0000-0000-00004C000000}"/>
    <cellStyle name="Comma 14 5 4 3" xfId="18434" xr:uid="{00000000-0005-0000-0000-00004C000000}"/>
    <cellStyle name="Comma 14 5 4 3 2" xfId="48674" xr:uid="{00000000-0005-0000-0000-00004C000000}"/>
    <cellStyle name="Comma 14 5 4 4" xfId="33554" xr:uid="{00000000-0005-0000-0000-00004C000000}"/>
    <cellStyle name="Comma 14 5 5" xfId="4826" xr:uid="{00000000-0005-0000-0000-00004C000000}"/>
    <cellStyle name="Comma 14 5 5 2" xfId="13898" xr:uid="{00000000-0005-0000-0000-00004C000000}"/>
    <cellStyle name="Comma 14 5 5 2 2" xfId="29018" xr:uid="{00000000-0005-0000-0000-00004C000000}"/>
    <cellStyle name="Comma 14 5 5 2 2 2" xfId="59258" xr:uid="{00000000-0005-0000-0000-00004C000000}"/>
    <cellStyle name="Comma 14 5 5 2 3" xfId="44138" xr:uid="{00000000-0005-0000-0000-00004C000000}"/>
    <cellStyle name="Comma 14 5 5 3" xfId="19946" xr:uid="{00000000-0005-0000-0000-00004C000000}"/>
    <cellStyle name="Comma 14 5 5 3 2" xfId="50186" xr:uid="{00000000-0005-0000-0000-00004C000000}"/>
    <cellStyle name="Comma 14 5 5 4" xfId="35066" xr:uid="{00000000-0005-0000-0000-00004C000000}"/>
    <cellStyle name="Comma 14 5 6" xfId="6338" xr:uid="{00000000-0005-0000-0000-00004C000000}"/>
    <cellStyle name="Comma 14 5 6 2" xfId="21458" xr:uid="{00000000-0005-0000-0000-00004C000000}"/>
    <cellStyle name="Comma 14 5 6 2 2" xfId="51698" xr:uid="{00000000-0005-0000-0000-00004C000000}"/>
    <cellStyle name="Comma 14 5 6 3" xfId="36578" xr:uid="{00000000-0005-0000-0000-00004C000000}"/>
    <cellStyle name="Comma 14 5 7" xfId="7850" xr:uid="{00000000-0005-0000-0000-00004C000000}"/>
    <cellStyle name="Comma 14 5 7 2" xfId="22970" xr:uid="{00000000-0005-0000-0000-00004C000000}"/>
    <cellStyle name="Comma 14 5 7 2 2" xfId="53210" xr:uid="{00000000-0005-0000-0000-00004C000000}"/>
    <cellStyle name="Comma 14 5 7 3" xfId="38090" xr:uid="{00000000-0005-0000-0000-00004C000000}"/>
    <cellStyle name="Comma 14 5 8" xfId="9362" xr:uid="{00000000-0005-0000-0000-00004C000000}"/>
    <cellStyle name="Comma 14 5 8 2" xfId="24482" xr:uid="{00000000-0005-0000-0000-00004C000000}"/>
    <cellStyle name="Comma 14 5 8 2 2" xfId="54722" xr:uid="{00000000-0005-0000-0000-00004C000000}"/>
    <cellStyle name="Comma 14 5 8 3" xfId="39602" xr:uid="{00000000-0005-0000-0000-00004C000000}"/>
    <cellStyle name="Comma 14 5 9" xfId="15410" xr:uid="{00000000-0005-0000-0000-00004C000000}"/>
    <cellStyle name="Comma 14 5 9 2" xfId="45650" xr:uid="{00000000-0005-0000-0000-00004C000000}"/>
    <cellStyle name="Comma 14 6" xfId="542" xr:uid="{00000000-0005-0000-0000-00003D000000}"/>
    <cellStyle name="Comma 14 6 10" xfId="30782" xr:uid="{00000000-0005-0000-0000-00003D000000}"/>
    <cellStyle name="Comma 14 6 2" xfId="1298" xr:uid="{00000000-0005-0000-0000-00003D000000}"/>
    <cellStyle name="Comma 14 6 2 2" xfId="2810" xr:uid="{00000000-0005-0000-0000-00003D000000}"/>
    <cellStyle name="Comma 14 6 2 2 2" xfId="11882" xr:uid="{00000000-0005-0000-0000-00003D000000}"/>
    <cellStyle name="Comma 14 6 2 2 2 2" xfId="27002" xr:uid="{00000000-0005-0000-0000-00003D000000}"/>
    <cellStyle name="Comma 14 6 2 2 2 2 2" xfId="57242" xr:uid="{00000000-0005-0000-0000-00003D000000}"/>
    <cellStyle name="Comma 14 6 2 2 2 3" xfId="42122" xr:uid="{00000000-0005-0000-0000-00003D000000}"/>
    <cellStyle name="Comma 14 6 2 2 3" xfId="17930" xr:uid="{00000000-0005-0000-0000-00003D000000}"/>
    <cellStyle name="Comma 14 6 2 2 3 2" xfId="48170" xr:uid="{00000000-0005-0000-0000-00003D000000}"/>
    <cellStyle name="Comma 14 6 2 2 4" xfId="33050" xr:uid="{00000000-0005-0000-0000-00003D000000}"/>
    <cellStyle name="Comma 14 6 2 3" xfId="4322" xr:uid="{00000000-0005-0000-0000-00003D000000}"/>
    <cellStyle name="Comma 14 6 2 3 2" xfId="13394" xr:uid="{00000000-0005-0000-0000-00003D000000}"/>
    <cellStyle name="Comma 14 6 2 3 2 2" xfId="28514" xr:uid="{00000000-0005-0000-0000-00003D000000}"/>
    <cellStyle name="Comma 14 6 2 3 2 2 2" xfId="58754" xr:uid="{00000000-0005-0000-0000-00003D000000}"/>
    <cellStyle name="Comma 14 6 2 3 2 3" xfId="43634" xr:uid="{00000000-0005-0000-0000-00003D000000}"/>
    <cellStyle name="Comma 14 6 2 3 3" xfId="19442" xr:uid="{00000000-0005-0000-0000-00003D000000}"/>
    <cellStyle name="Comma 14 6 2 3 3 2" xfId="49682" xr:uid="{00000000-0005-0000-0000-00003D000000}"/>
    <cellStyle name="Comma 14 6 2 3 4" xfId="34562" xr:uid="{00000000-0005-0000-0000-00003D000000}"/>
    <cellStyle name="Comma 14 6 2 4" xfId="5834" xr:uid="{00000000-0005-0000-0000-00003D000000}"/>
    <cellStyle name="Comma 14 6 2 4 2" xfId="14906" xr:uid="{00000000-0005-0000-0000-00003D000000}"/>
    <cellStyle name="Comma 14 6 2 4 2 2" xfId="30026" xr:uid="{00000000-0005-0000-0000-00003D000000}"/>
    <cellStyle name="Comma 14 6 2 4 2 2 2" xfId="60266" xr:uid="{00000000-0005-0000-0000-00003D000000}"/>
    <cellStyle name="Comma 14 6 2 4 2 3" xfId="45146" xr:uid="{00000000-0005-0000-0000-00003D000000}"/>
    <cellStyle name="Comma 14 6 2 4 3" xfId="20954" xr:uid="{00000000-0005-0000-0000-00003D000000}"/>
    <cellStyle name="Comma 14 6 2 4 3 2" xfId="51194" xr:uid="{00000000-0005-0000-0000-00003D000000}"/>
    <cellStyle name="Comma 14 6 2 4 4" xfId="36074" xr:uid="{00000000-0005-0000-0000-00003D000000}"/>
    <cellStyle name="Comma 14 6 2 5" xfId="7346" xr:uid="{00000000-0005-0000-0000-00003D000000}"/>
    <cellStyle name="Comma 14 6 2 5 2" xfId="22466" xr:uid="{00000000-0005-0000-0000-00003D000000}"/>
    <cellStyle name="Comma 14 6 2 5 2 2" xfId="52706" xr:uid="{00000000-0005-0000-0000-00003D000000}"/>
    <cellStyle name="Comma 14 6 2 5 3" xfId="37586" xr:uid="{00000000-0005-0000-0000-00003D000000}"/>
    <cellStyle name="Comma 14 6 2 6" xfId="8858" xr:uid="{00000000-0005-0000-0000-00003D000000}"/>
    <cellStyle name="Comma 14 6 2 6 2" xfId="23978" xr:uid="{00000000-0005-0000-0000-00003D000000}"/>
    <cellStyle name="Comma 14 6 2 6 2 2" xfId="54218" xr:uid="{00000000-0005-0000-0000-00003D000000}"/>
    <cellStyle name="Comma 14 6 2 6 3" xfId="39098" xr:uid="{00000000-0005-0000-0000-00003D000000}"/>
    <cellStyle name="Comma 14 6 2 7" xfId="10370" xr:uid="{00000000-0005-0000-0000-00003D000000}"/>
    <cellStyle name="Comma 14 6 2 7 2" xfId="25490" xr:uid="{00000000-0005-0000-0000-00003D000000}"/>
    <cellStyle name="Comma 14 6 2 7 2 2" xfId="55730" xr:uid="{00000000-0005-0000-0000-00003D000000}"/>
    <cellStyle name="Comma 14 6 2 7 3" xfId="40610" xr:uid="{00000000-0005-0000-0000-00003D000000}"/>
    <cellStyle name="Comma 14 6 2 8" xfId="16418" xr:uid="{00000000-0005-0000-0000-00003D000000}"/>
    <cellStyle name="Comma 14 6 2 8 2" xfId="46658" xr:uid="{00000000-0005-0000-0000-00003D000000}"/>
    <cellStyle name="Comma 14 6 2 9" xfId="31538" xr:uid="{00000000-0005-0000-0000-00003D000000}"/>
    <cellStyle name="Comma 14 6 3" xfId="2054" xr:uid="{00000000-0005-0000-0000-00003D000000}"/>
    <cellStyle name="Comma 14 6 3 2" xfId="11126" xr:uid="{00000000-0005-0000-0000-00003D000000}"/>
    <cellStyle name="Comma 14 6 3 2 2" xfId="26246" xr:uid="{00000000-0005-0000-0000-00003D000000}"/>
    <cellStyle name="Comma 14 6 3 2 2 2" xfId="56486" xr:uid="{00000000-0005-0000-0000-00003D000000}"/>
    <cellStyle name="Comma 14 6 3 2 3" xfId="41366" xr:uid="{00000000-0005-0000-0000-00003D000000}"/>
    <cellStyle name="Comma 14 6 3 3" xfId="17174" xr:uid="{00000000-0005-0000-0000-00003D000000}"/>
    <cellStyle name="Comma 14 6 3 3 2" xfId="47414" xr:uid="{00000000-0005-0000-0000-00003D000000}"/>
    <cellStyle name="Comma 14 6 3 4" xfId="32294" xr:uid="{00000000-0005-0000-0000-00003D000000}"/>
    <cellStyle name="Comma 14 6 4" xfId="3566" xr:uid="{00000000-0005-0000-0000-00003D000000}"/>
    <cellStyle name="Comma 14 6 4 2" xfId="12638" xr:uid="{00000000-0005-0000-0000-00003D000000}"/>
    <cellStyle name="Comma 14 6 4 2 2" xfId="27758" xr:uid="{00000000-0005-0000-0000-00003D000000}"/>
    <cellStyle name="Comma 14 6 4 2 2 2" xfId="57998" xr:uid="{00000000-0005-0000-0000-00003D000000}"/>
    <cellStyle name="Comma 14 6 4 2 3" xfId="42878" xr:uid="{00000000-0005-0000-0000-00003D000000}"/>
    <cellStyle name="Comma 14 6 4 3" xfId="18686" xr:uid="{00000000-0005-0000-0000-00003D000000}"/>
    <cellStyle name="Comma 14 6 4 3 2" xfId="48926" xr:uid="{00000000-0005-0000-0000-00003D000000}"/>
    <cellStyle name="Comma 14 6 4 4" xfId="33806" xr:uid="{00000000-0005-0000-0000-00003D000000}"/>
    <cellStyle name="Comma 14 6 5" xfId="5078" xr:uid="{00000000-0005-0000-0000-00003D000000}"/>
    <cellStyle name="Comma 14 6 5 2" xfId="14150" xr:uid="{00000000-0005-0000-0000-00003D000000}"/>
    <cellStyle name="Comma 14 6 5 2 2" xfId="29270" xr:uid="{00000000-0005-0000-0000-00003D000000}"/>
    <cellStyle name="Comma 14 6 5 2 2 2" xfId="59510" xr:uid="{00000000-0005-0000-0000-00003D000000}"/>
    <cellStyle name="Comma 14 6 5 2 3" xfId="44390" xr:uid="{00000000-0005-0000-0000-00003D000000}"/>
    <cellStyle name="Comma 14 6 5 3" xfId="20198" xr:uid="{00000000-0005-0000-0000-00003D000000}"/>
    <cellStyle name="Comma 14 6 5 3 2" xfId="50438" xr:uid="{00000000-0005-0000-0000-00003D000000}"/>
    <cellStyle name="Comma 14 6 5 4" xfId="35318" xr:uid="{00000000-0005-0000-0000-00003D000000}"/>
    <cellStyle name="Comma 14 6 6" xfId="6590" xr:uid="{00000000-0005-0000-0000-00003D000000}"/>
    <cellStyle name="Comma 14 6 6 2" xfId="21710" xr:uid="{00000000-0005-0000-0000-00003D000000}"/>
    <cellStyle name="Comma 14 6 6 2 2" xfId="51950" xr:uid="{00000000-0005-0000-0000-00003D000000}"/>
    <cellStyle name="Comma 14 6 6 3" xfId="36830" xr:uid="{00000000-0005-0000-0000-00003D000000}"/>
    <cellStyle name="Comma 14 6 7" xfId="8102" xr:uid="{00000000-0005-0000-0000-00003D000000}"/>
    <cellStyle name="Comma 14 6 7 2" xfId="23222" xr:uid="{00000000-0005-0000-0000-00003D000000}"/>
    <cellStyle name="Comma 14 6 7 2 2" xfId="53462" xr:uid="{00000000-0005-0000-0000-00003D000000}"/>
    <cellStyle name="Comma 14 6 7 3" xfId="38342" xr:uid="{00000000-0005-0000-0000-00003D000000}"/>
    <cellStyle name="Comma 14 6 8" xfId="9614" xr:uid="{00000000-0005-0000-0000-00003D000000}"/>
    <cellStyle name="Comma 14 6 8 2" xfId="24734" xr:uid="{00000000-0005-0000-0000-00003D000000}"/>
    <cellStyle name="Comma 14 6 8 2 2" xfId="54974" xr:uid="{00000000-0005-0000-0000-00003D000000}"/>
    <cellStyle name="Comma 14 6 8 3" xfId="39854" xr:uid="{00000000-0005-0000-0000-00003D000000}"/>
    <cellStyle name="Comma 14 6 9" xfId="15662" xr:uid="{00000000-0005-0000-0000-00003D000000}"/>
    <cellStyle name="Comma 14 6 9 2" xfId="45902" xr:uid="{00000000-0005-0000-0000-00003D000000}"/>
    <cellStyle name="Comma 14 7" xfId="794" xr:uid="{00000000-0005-0000-0000-00004C000000}"/>
    <cellStyle name="Comma 14 7 2" xfId="2306" xr:uid="{00000000-0005-0000-0000-00004C000000}"/>
    <cellStyle name="Comma 14 7 2 2" xfId="11378" xr:uid="{00000000-0005-0000-0000-00004C000000}"/>
    <cellStyle name="Comma 14 7 2 2 2" xfId="26498" xr:uid="{00000000-0005-0000-0000-00004C000000}"/>
    <cellStyle name="Comma 14 7 2 2 2 2" xfId="56738" xr:uid="{00000000-0005-0000-0000-00004C000000}"/>
    <cellStyle name="Comma 14 7 2 2 3" xfId="41618" xr:uid="{00000000-0005-0000-0000-00004C000000}"/>
    <cellStyle name="Comma 14 7 2 3" xfId="17426" xr:uid="{00000000-0005-0000-0000-00004C000000}"/>
    <cellStyle name="Comma 14 7 2 3 2" xfId="47666" xr:uid="{00000000-0005-0000-0000-00004C000000}"/>
    <cellStyle name="Comma 14 7 2 4" xfId="32546" xr:uid="{00000000-0005-0000-0000-00004C000000}"/>
    <cellStyle name="Comma 14 7 3" xfId="3818" xr:uid="{00000000-0005-0000-0000-00004C000000}"/>
    <cellStyle name="Comma 14 7 3 2" xfId="12890" xr:uid="{00000000-0005-0000-0000-00004C000000}"/>
    <cellStyle name="Comma 14 7 3 2 2" xfId="28010" xr:uid="{00000000-0005-0000-0000-00004C000000}"/>
    <cellStyle name="Comma 14 7 3 2 2 2" xfId="58250" xr:uid="{00000000-0005-0000-0000-00004C000000}"/>
    <cellStyle name="Comma 14 7 3 2 3" xfId="43130" xr:uid="{00000000-0005-0000-0000-00004C000000}"/>
    <cellStyle name="Comma 14 7 3 3" xfId="18938" xr:uid="{00000000-0005-0000-0000-00004C000000}"/>
    <cellStyle name="Comma 14 7 3 3 2" xfId="49178" xr:uid="{00000000-0005-0000-0000-00004C000000}"/>
    <cellStyle name="Comma 14 7 3 4" xfId="34058" xr:uid="{00000000-0005-0000-0000-00004C000000}"/>
    <cellStyle name="Comma 14 7 4" xfId="5330" xr:uid="{00000000-0005-0000-0000-00004C000000}"/>
    <cellStyle name="Comma 14 7 4 2" xfId="14402" xr:uid="{00000000-0005-0000-0000-00004C000000}"/>
    <cellStyle name="Comma 14 7 4 2 2" xfId="29522" xr:uid="{00000000-0005-0000-0000-00004C000000}"/>
    <cellStyle name="Comma 14 7 4 2 2 2" xfId="59762" xr:uid="{00000000-0005-0000-0000-00004C000000}"/>
    <cellStyle name="Comma 14 7 4 2 3" xfId="44642" xr:uid="{00000000-0005-0000-0000-00004C000000}"/>
    <cellStyle name="Comma 14 7 4 3" xfId="20450" xr:uid="{00000000-0005-0000-0000-00004C000000}"/>
    <cellStyle name="Comma 14 7 4 3 2" xfId="50690" xr:uid="{00000000-0005-0000-0000-00004C000000}"/>
    <cellStyle name="Comma 14 7 4 4" xfId="35570" xr:uid="{00000000-0005-0000-0000-00004C000000}"/>
    <cellStyle name="Comma 14 7 5" xfId="6842" xr:uid="{00000000-0005-0000-0000-00004C000000}"/>
    <cellStyle name="Comma 14 7 5 2" xfId="21962" xr:uid="{00000000-0005-0000-0000-00004C000000}"/>
    <cellStyle name="Comma 14 7 5 2 2" xfId="52202" xr:uid="{00000000-0005-0000-0000-00004C000000}"/>
    <cellStyle name="Comma 14 7 5 3" xfId="37082" xr:uid="{00000000-0005-0000-0000-00004C000000}"/>
    <cellStyle name="Comma 14 7 6" xfId="8354" xr:uid="{00000000-0005-0000-0000-00004C000000}"/>
    <cellStyle name="Comma 14 7 6 2" xfId="23474" xr:uid="{00000000-0005-0000-0000-00004C000000}"/>
    <cellStyle name="Comma 14 7 6 2 2" xfId="53714" xr:uid="{00000000-0005-0000-0000-00004C000000}"/>
    <cellStyle name="Comma 14 7 6 3" xfId="38594" xr:uid="{00000000-0005-0000-0000-00004C000000}"/>
    <cellStyle name="Comma 14 7 7" xfId="9866" xr:uid="{00000000-0005-0000-0000-00004C000000}"/>
    <cellStyle name="Comma 14 7 7 2" xfId="24986" xr:uid="{00000000-0005-0000-0000-00004C000000}"/>
    <cellStyle name="Comma 14 7 7 2 2" xfId="55226" xr:uid="{00000000-0005-0000-0000-00004C000000}"/>
    <cellStyle name="Comma 14 7 7 3" xfId="40106" xr:uid="{00000000-0005-0000-0000-00004C000000}"/>
    <cellStyle name="Comma 14 7 8" xfId="15914" xr:uid="{00000000-0005-0000-0000-00004C000000}"/>
    <cellStyle name="Comma 14 7 8 2" xfId="46154" xr:uid="{00000000-0005-0000-0000-00004C000000}"/>
    <cellStyle name="Comma 14 7 9" xfId="31034" xr:uid="{00000000-0005-0000-0000-00004C000000}"/>
    <cellStyle name="Comma 14 8" xfId="1550" xr:uid="{00000000-0005-0000-0000-00004C000000}"/>
    <cellStyle name="Comma 14 8 2" xfId="10622" xr:uid="{00000000-0005-0000-0000-00004C000000}"/>
    <cellStyle name="Comma 14 8 2 2" xfId="25742" xr:uid="{00000000-0005-0000-0000-00004C000000}"/>
    <cellStyle name="Comma 14 8 2 2 2" xfId="55982" xr:uid="{00000000-0005-0000-0000-00004C000000}"/>
    <cellStyle name="Comma 14 8 2 3" xfId="40862" xr:uid="{00000000-0005-0000-0000-00004C000000}"/>
    <cellStyle name="Comma 14 8 3" xfId="16670" xr:uid="{00000000-0005-0000-0000-00004C000000}"/>
    <cellStyle name="Comma 14 8 3 2" xfId="46910" xr:uid="{00000000-0005-0000-0000-00004C000000}"/>
    <cellStyle name="Comma 14 8 4" xfId="31790" xr:uid="{00000000-0005-0000-0000-00004C000000}"/>
    <cellStyle name="Comma 14 9" xfId="3062" xr:uid="{00000000-0005-0000-0000-00004C000000}"/>
    <cellStyle name="Comma 14 9 2" xfId="12134" xr:uid="{00000000-0005-0000-0000-00004C000000}"/>
    <cellStyle name="Comma 14 9 2 2" xfId="27254" xr:uid="{00000000-0005-0000-0000-00004C000000}"/>
    <cellStyle name="Comma 14 9 2 2 2" xfId="57494" xr:uid="{00000000-0005-0000-0000-00004C000000}"/>
    <cellStyle name="Comma 14 9 2 3" xfId="42374" xr:uid="{00000000-0005-0000-0000-00004C000000}"/>
    <cellStyle name="Comma 14 9 3" xfId="18182" xr:uid="{00000000-0005-0000-0000-00004C000000}"/>
    <cellStyle name="Comma 14 9 3 2" xfId="48422" xr:uid="{00000000-0005-0000-0000-00004C000000}"/>
    <cellStyle name="Comma 14 9 4" xfId="33302" xr:uid="{00000000-0005-0000-0000-00004C000000}"/>
    <cellStyle name="Comma 15" xfId="52" xr:uid="{00000000-0005-0000-0000-00005A000000}"/>
    <cellStyle name="Comma 15 10" xfId="6100" xr:uid="{00000000-0005-0000-0000-00005A000000}"/>
    <cellStyle name="Comma 15 10 2" xfId="21220" xr:uid="{00000000-0005-0000-0000-00005A000000}"/>
    <cellStyle name="Comma 15 10 2 2" xfId="51460" xr:uid="{00000000-0005-0000-0000-00005A000000}"/>
    <cellStyle name="Comma 15 10 3" xfId="36340" xr:uid="{00000000-0005-0000-0000-00005A000000}"/>
    <cellStyle name="Comma 15 11" xfId="7612" xr:uid="{00000000-0005-0000-0000-00005A000000}"/>
    <cellStyle name="Comma 15 11 2" xfId="22732" xr:uid="{00000000-0005-0000-0000-00005A000000}"/>
    <cellStyle name="Comma 15 11 2 2" xfId="52972" xr:uid="{00000000-0005-0000-0000-00005A000000}"/>
    <cellStyle name="Comma 15 11 3" xfId="37852" xr:uid="{00000000-0005-0000-0000-00005A000000}"/>
    <cellStyle name="Comma 15 12" xfId="9124" xr:uid="{00000000-0005-0000-0000-00005A000000}"/>
    <cellStyle name="Comma 15 12 2" xfId="24244" xr:uid="{00000000-0005-0000-0000-00005A000000}"/>
    <cellStyle name="Comma 15 12 2 2" xfId="54484" xr:uid="{00000000-0005-0000-0000-00005A000000}"/>
    <cellStyle name="Comma 15 12 3" xfId="39364" xr:uid="{00000000-0005-0000-0000-00005A000000}"/>
    <cellStyle name="Comma 15 13" xfId="15172" xr:uid="{00000000-0005-0000-0000-00005A000000}"/>
    <cellStyle name="Comma 15 13 2" xfId="45412" xr:uid="{00000000-0005-0000-0000-00005A000000}"/>
    <cellStyle name="Comma 15 14" xfId="30292" xr:uid="{00000000-0005-0000-0000-00005A000000}"/>
    <cellStyle name="Comma 15 2" xfId="136" xr:uid="{00000000-0005-0000-0000-000017000000}"/>
    <cellStyle name="Comma 15 2 10" xfId="9208" xr:uid="{00000000-0005-0000-0000-000017000000}"/>
    <cellStyle name="Comma 15 2 10 2" xfId="24328" xr:uid="{00000000-0005-0000-0000-000017000000}"/>
    <cellStyle name="Comma 15 2 10 2 2" xfId="54568" xr:uid="{00000000-0005-0000-0000-000017000000}"/>
    <cellStyle name="Comma 15 2 10 3" xfId="39448" xr:uid="{00000000-0005-0000-0000-000017000000}"/>
    <cellStyle name="Comma 15 2 11" xfId="15256" xr:uid="{00000000-0005-0000-0000-000017000000}"/>
    <cellStyle name="Comma 15 2 11 2" xfId="45496" xr:uid="{00000000-0005-0000-0000-000017000000}"/>
    <cellStyle name="Comma 15 2 12" xfId="30376" xr:uid="{00000000-0005-0000-0000-000017000000}"/>
    <cellStyle name="Comma 15 2 2" xfId="388" xr:uid="{00000000-0005-0000-0000-000017000000}"/>
    <cellStyle name="Comma 15 2 2 10" xfId="30628" xr:uid="{00000000-0005-0000-0000-000017000000}"/>
    <cellStyle name="Comma 15 2 2 2" xfId="1144" xr:uid="{00000000-0005-0000-0000-000017000000}"/>
    <cellStyle name="Comma 15 2 2 2 2" xfId="2656" xr:uid="{00000000-0005-0000-0000-000017000000}"/>
    <cellStyle name="Comma 15 2 2 2 2 2" xfId="11728" xr:uid="{00000000-0005-0000-0000-000017000000}"/>
    <cellStyle name="Comma 15 2 2 2 2 2 2" xfId="26848" xr:uid="{00000000-0005-0000-0000-000017000000}"/>
    <cellStyle name="Comma 15 2 2 2 2 2 2 2" xfId="57088" xr:uid="{00000000-0005-0000-0000-000017000000}"/>
    <cellStyle name="Comma 15 2 2 2 2 2 3" xfId="41968" xr:uid="{00000000-0005-0000-0000-000017000000}"/>
    <cellStyle name="Comma 15 2 2 2 2 3" xfId="17776" xr:uid="{00000000-0005-0000-0000-000017000000}"/>
    <cellStyle name="Comma 15 2 2 2 2 3 2" xfId="48016" xr:uid="{00000000-0005-0000-0000-000017000000}"/>
    <cellStyle name="Comma 15 2 2 2 2 4" xfId="32896" xr:uid="{00000000-0005-0000-0000-000017000000}"/>
    <cellStyle name="Comma 15 2 2 2 3" xfId="4168" xr:uid="{00000000-0005-0000-0000-000017000000}"/>
    <cellStyle name="Comma 15 2 2 2 3 2" xfId="13240" xr:uid="{00000000-0005-0000-0000-000017000000}"/>
    <cellStyle name="Comma 15 2 2 2 3 2 2" xfId="28360" xr:uid="{00000000-0005-0000-0000-000017000000}"/>
    <cellStyle name="Comma 15 2 2 2 3 2 2 2" xfId="58600" xr:uid="{00000000-0005-0000-0000-000017000000}"/>
    <cellStyle name="Comma 15 2 2 2 3 2 3" xfId="43480" xr:uid="{00000000-0005-0000-0000-000017000000}"/>
    <cellStyle name="Comma 15 2 2 2 3 3" xfId="19288" xr:uid="{00000000-0005-0000-0000-000017000000}"/>
    <cellStyle name="Comma 15 2 2 2 3 3 2" xfId="49528" xr:uid="{00000000-0005-0000-0000-000017000000}"/>
    <cellStyle name="Comma 15 2 2 2 3 4" xfId="34408" xr:uid="{00000000-0005-0000-0000-000017000000}"/>
    <cellStyle name="Comma 15 2 2 2 4" xfId="5680" xr:uid="{00000000-0005-0000-0000-000017000000}"/>
    <cellStyle name="Comma 15 2 2 2 4 2" xfId="14752" xr:uid="{00000000-0005-0000-0000-000017000000}"/>
    <cellStyle name="Comma 15 2 2 2 4 2 2" xfId="29872" xr:uid="{00000000-0005-0000-0000-000017000000}"/>
    <cellStyle name="Comma 15 2 2 2 4 2 2 2" xfId="60112" xr:uid="{00000000-0005-0000-0000-000017000000}"/>
    <cellStyle name="Comma 15 2 2 2 4 2 3" xfId="44992" xr:uid="{00000000-0005-0000-0000-000017000000}"/>
    <cellStyle name="Comma 15 2 2 2 4 3" xfId="20800" xr:uid="{00000000-0005-0000-0000-000017000000}"/>
    <cellStyle name="Comma 15 2 2 2 4 3 2" xfId="51040" xr:uid="{00000000-0005-0000-0000-000017000000}"/>
    <cellStyle name="Comma 15 2 2 2 4 4" xfId="35920" xr:uid="{00000000-0005-0000-0000-000017000000}"/>
    <cellStyle name="Comma 15 2 2 2 5" xfId="7192" xr:uid="{00000000-0005-0000-0000-000017000000}"/>
    <cellStyle name="Comma 15 2 2 2 5 2" xfId="22312" xr:uid="{00000000-0005-0000-0000-000017000000}"/>
    <cellStyle name="Comma 15 2 2 2 5 2 2" xfId="52552" xr:uid="{00000000-0005-0000-0000-000017000000}"/>
    <cellStyle name="Comma 15 2 2 2 5 3" xfId="37432" xr:uid="{00000000-0005-0000-0000-000017000000}"/>
    <cellStyle name="Comma 15 2 2 2 6" xfId="8704" xr:uid="{00000000-0005-0000-0000-000017000000}"/>
    <cellStyle name="Comma 15 2 2 2 6 2" xfId="23824" xr:uid="{00000000-0005-0000-0000-000017000000}"/>
    <cellStyle name="Comma 15 2 2 2 6 2 2" xfId="54064" xr:uid="{00000000-0005-0000-0000-000017000000}"/>
    <cellStyle name="Comma 15 2 2 2 6 3" xfId="38944" xr:uid="{00000000-0005-0000-0000-000017000000}"/>
    <cellStyle name="Comma 15 2 2 2 7" xfId="10216" xr:uid="{00000000-0005-0000-0000-000017000000}"/>
    <cellStyle name="Comma 15 2 2 2 7 2" xfId="25336" xr:uid="{00000000-0005-0000-0000-000017000000}"/>
    <cellStyle name="Comma 15 2 2 2 7 2 2" xfId="55576" xr:uid="{00000000-0005-0000-0000-000017000000}"/>
    <cellStyle name="Comma 15 2 2 2 7 3" xfId="40456" xr:uid="{00000000-0005-0000-0000-000017000000}"/>
    <cellStyle name="Comma 15 2 2 2 8" xfId="16264" xr:uid="{00000000-0005-0000-0000-000017000000}"/>
    <cellStyle name="Comma 15 2 2 2 8 2" xfId="46504" xr:uid="{00000000-0005-0000-0000-000017000000}"/>
    <cellStyle name="Comma 15 2 2 2 9" xfId="31384" xr:uid="{00000000-0005-0000-0000-000017000000}"/>
    <cellStyle name="Comma 15 2 2 3" xfId="1900" xr:uid="{00000000-0005-0000-0000-000017000000}"/>
    <cellStyle name="Comma 15 2 2 3 2" xfId="10972" xr:uid="{00000000-0005-0000-0000-000017000000}"/>
    <cellStyle name="Comma 15 2 2 3 2 2" xfId="26092" xr:uid="{00000000-0005-0000-0000-000017000000}"/>
    <cellStyle name="Comma 15 2 2 3 2 2 2" xfId="56332" xr:uid="{00000000-0005-0000-0000-000017000000}"/>
    <cellStyle name="Comma 15 2 2 3 2 3" xfId="41212" xr:uid="{00000000-0005-0000-0000-000017000000}"/>
    <cellStyle name="Comma 15 2 2 3 3" xfId="17020" xr:uid="{00000000-0005-0000-0000-000017000000}"/>
    <cellStyle name="Comma 15 2 2 3 3 2" xfId="47260" xr:uid="{00000000-0005-0000-0000-000017000000}"/>
    <cellStyle name="Comma 15 2 2 3 4" xfId="32140" xr:uid="{00000000-0005-0000-0000-000017000000}"/>
    <cellStyle name="Comma 15 2 2 4" xfId="3412" xr:uid="{00000000-0005-0000-0000-000017000000}"/>
    <cellStyle name="Comma 15 2 2 4 2" xfId="12484" xr:uid="{00000000-0005-0000-0000-000017000000}"/>
    <cellStyle name="Comma 15 2 2 4 2 2" xfId="27604" xr:uid="{00000000-0005-0000-0000-000017000000}"/>
    <cellStyle name="Comma 15 2 2 4 2 2 2" xfId="57844" xr:uid="{00000000-0005-0000-0000-000017000000}"/>
    <cellStyle name="Comma 15 2 2 4 2 3" xfId="42724" xr:uid="{00000000-0005-0000-0000-000017000000}"/>
    <cellStyle name="Comma 15 2 2 4 3" xfId="18532" xr:uid="{00000000-0005-0000-0000-000017000000}"/>
    <cellStyle name="Comma 15 2 2 4 3 2" xfId="48772" xr:uid="{00000000-0005-0000-0000-000017000000}"/>
    <cellStyle name="Comma 15 2 2 4 4" xfId="33652" xr:uid="{00000000-0005-0000-0000-000017000000}"/>
    <cellStyle name="Comma 15 2 2 5" xfId="4924" xr:uid="{00000000-0005-0000-0000-000017000000}"/>
    <cellStyle name="Comma 15 2 2 5 2" xfId="13996" xr:uid="{00000000-0005-0000-0000-000017000000}"/>
    <cellStyle name="Comma 15 2 2 5 2 2" xfId="29116" xr:uid="{00000000-0005-0000-0000-000017000000}"/>
    <cellStyle name="Comma 15 2 2 5 2 2 2" xfId="59356" xr:uid="{00000000-0005-0000-0000-000017000000}"/>
    <cellStyle name="Comma 15 2 2 5 2 3" xfId="44236" xr:uid="{00000000-0005-0000-0000-000017000000}"/>
    <cellStyle name="Comma 15 2 2 5 3" xfId="20044" xr:uid="{00000000-0005-0000-0000-000017000000}"/>
    <cellStyle name="Comma 15 2 2 5 3 2" xfId="50284" xr:uid="{00000000-0005-0000-0000-000017000000}"/>
    <cellStyle name="Comma 15 2 2 5 4" xfId="35164" xr:uid="{00000000-0005-0000-0000-000017000000}"/>
    <cellStyle name="Comma 15 2 2 6" xfId="6436" xr:uid="{00000000-0005-0000-0000-000017000000}"/>
    <cellStyle name="Comma 15 2 2 6 2" xfId="21556" xr:uid="{00000000-0005-0000-0000-000017000000}"/>
    <cellStyle name="Comma 15 2 2 6 2 2" xfId="51796" xr:uid="{00000000-0005-0000-0000-000017000000}"/>
    <cellStyle name="Comma 15 2 2 6 3" xfId="36676" xr:uid="{00000000-0005-0000-0000-000017000000}"/>
    <cellStyle name="Comma 15 2 2 7" xfId="7948" xr:uid="{00000000-0005-0000-0000-000017000000}"/>
    <cellStyle name="Comma 15 2 2 7 2" xfId="23068" xr:uid="{00000000-0005-0000-0000-000017000000}"/>
    <cellStyle name="Comma 15 2 2 7 2 2" xfId="53308" xr:uid="{00000000-0005-0000-0000-000017000000}"/>
    <cellStyle name="Comma 15 2 2 7 3" xfId="38188" xr:uid="{00000000-0005-0000-0000-000017000000}"/>
    <cellStyle name="Comma 15 2 2 8" xfId="9460" xr:uid="{00000000-0005-0000-0000-000017000000}"/>
    <cellStyle name="Comma 15 2 2 8 2" xfId="24580" xr:uid="{00000000-0005-0000-0000-000017000000}"/>
    <cellStyle name="Comma 15 2 2 8 2 2" xfId="54820" xr:uid="{00000000-0005-0000-0000-000017000000}"/>
    <cellStyle name="Comma 15 2 2 8 3" xfId="39700" xr:uid="{00000000-0005-0000-0000-000017000000}"/>
    <cellStyle name="Comma 15 2 2 9" xfId="15508" xr:uid="{00000000-0005-0000-0000-000017000000}"/>
    <cellStyle name="Comma 15 2 2 9 2" xfId="45748" xr:uid="{00000000-0005-0000-0000-000017000000}"/>
    <cellStyle name="Comma 15 2 3" xfId="640" xr:uid="{00000000-0005-0000-0000-000044000000}"/>
    <cellStyle name="Comma 15 2 3 10" xfId="30880" xr:uid="{00000000-0005-0000-0000-000044000000}"/>
    <cellStyle name="Comma 15 2 3 2" xfId="1396" xr:uid="{00000000-0005-0000-0000-000044000000}"/>
    <cellStyle name="Comma 15 2 3 2 2" xfId="2908" xr:uid="{00000000-0005-0000-0000-000044000000}"/>
    <cellStyle name="Comma 15 2 3 2 2 2" xfId="11980" xr:uid="{00000000-0005-0000-0000-000044000000}"/>
    <cellStyle name="Comma 15 2 3 2 2 2 2" xfId="27100" xr:uid="{00000000-0005-0000-0000-000044000000}"/>
    <cellStyle name="Comma 15 2 3 2 2 2 2 2" xfId="57340" xr:uid="{00000000-0005-0000-0000-000044000000}"/>
    <cellStyle name="Comma 15 2 3 2 2 2 3" xfId="42220" xr:uid="{00000000-0005-0000-0000-000044000000}"/>
    <cellStyle name="Comma 15 2 3 2 2 3" xfId="18028" xr:uid="{00000000-0005-0000-0000-000044000000}"/>
    <cellStyle name="Comma 15 2 3 2 2 3 2" xfId="48268" xr:uid="{00000000-0005-0000-0000-000044000000}"/>
    <cellStyle name="Comma 15 2 3 2 2 4" xfId="33148" xr:uid="{00000000-0005-0000-0000-000044000000}"/>
    <cellStyle name="Comma 15 2 3 2 3" xfId="4420" xr:uid="{00000000-0005-0000-0000-000044000000}"/>
    <cellStyle name="Comma 15 2 3 2 3 2" xfId="13492" xr:uid="{00000000-0005-0000-0000-000044000000}"/>
    <cellStyle name="Comma 15 2 3 2 3 2 2" xfId="28612" xr:uid="{00000000-0005-0000-0000-000044000000}"/>
    <cellStyle name="Comma 15 2 3 2 3 2 2 2" xfId="58852" xr:uid="{00000000-0005-0000-0000-000044000000}"/>
    <cellStyle name="Comma 15 2 3 2 3 2 3" xfId="43732" xr:uid="{00000000-0005-0000-0000-000044000000}"/>
    <cellStyle name="Comma 15 2 3 2 3 3" xfId="19540" xr:uid="{00000000-0005-0000-0000-000044000000}"/>
    <cellStyle name="Comma 15 2 3 2 3 3 2" xfId="49780" xr:uid="{00000000-0005-0000-0000-000044000000}"/>
    <cellStyle name="Comma 15 2 3 2 3 4" xfId="34660" xr:uid="{00000000-0005-0000-0000-000044000000}"/>
    <cellStyle name="Comma 15 2 3 2 4" xfId="5932" xr:uid="{00000000-0005-0000-0000-000044000000}"/>
    <cellStyle name="Comma 15 2 3 2 4 2" xfId="15004" xr:uid="{00000000-0005-0000-0000-000044000000}"/>
    <cellStyle name="Comma 15 2 3 2 4 2 2" xfId="30124" xr:uid="{00000000-0005-0000-0000-000044000000}"/>
    <cellStyle name="Comma 15 2 3 2 4 2 2 2" xfId="60364" xr:uid="{00000000-0005-0000-0000-000044000000}"/>
    <cellStyle name="Comma 15 2 3 2 4 2 3" xfId="45244" xr:uid="{00000000-0005-0000-0000-000044000000}"/>
    <cellStyle name="Comma 15 2 3 2 4 3" xfId="21052" xr:uid="{00000000-0005-0000-0000-000044000000}"/>
    <cellStyle name="Comma 15 2 3 2 4 3 2" xfId="51292" xr:uid="{00000000-0005-0000-0000-000044000000}"/>
    <cellStyle name="Comma 15 2 3 2 4 4" xfId="36172" xr:uid="{00000000-0005-0000-0000-000044000000}"/>
    <cellStyle name="Comma 15 2 3 2 5" xfId="7444" xr:uid="{00000000-0005-0000-0000-000044000000}"/>
    <cellStyle name="Comma 15 2 3 2 5 2" xfId="22564" xr:uid="{00000000-0005-0000-0000-000044000000}"/>
    <cellStyle name="Comma 15 2 3 2 5 2 2" xfId="52804" xr:uid="{00000000-0005-0000-0000-000044000000}"/>
    <cellStyle name="Comma 15 2 3 2 5 3" xfId="37684" xr:uid="{00000000-0005-0000-0000-000044000000}"/>
    <cellStyle name="Comma 15 2 3 2 6" xfId="8956" xr:uid="{00000000-0005-0000-0000-000044000000}"/>
    <cellStyle name="Comma 15 2 3 2 6 2" xfId="24076" xr:uid="{00000000-0005-0000-0000-000044000000}"/>
    <cellStyle name="Comma 15 2 3 2 6 2 2" xfId="54316" xr:uid="{00000000-0005-0000-0000-000044000000}"/>
    <cellStyle name="Comma 15 2 3 2 6 3" xfId="39196" xr:uid="{00000000-0005-0000-0000-000044000000}"/>
    <cellStyle name="Comma 15 2 3 2 7" xfId="10468" xr:uid="{00000000-0005-0000-0000-000044000000}"/>
    <cellStyle name="Comma 15 2 3 2 7 2" xfId="25588" xr:uid="{00000000-0005-0000-0000-000044000000}"/>
    <cellStyle name="Comma 15 2 3 2 7 2 2" xfId="55828" xr:uid="{00000000-0005-0000-0000-000044000000}"/>
    <cellStyle name="Comma 15 2 3 2 7 3" xfId="40708" xr:uid="{00000000-0005-0000-0000-000044000000}"/>
    <cellStyle name="Comma 15 2 3 2 8" xfId="16516" xr:uid="{00000000-0005-0000-0000-000044000000}"/>
    <cellStyle name="Comma 15 2 3 2 8 2" xfId="46756" xr:uid="{00000000-0005-0000-0000-000044000000}"/>
    <cellStyle name="Comma 15 2 3 2 9" xfId="31636" xr:uid="{00000000-0005-0000-0000-000044000000}"/>
    <cellStyle name="Comma 15 2 3 3" xfId="2152" xr:uid="{00000000-0005-0000-0000-000044000000}"/>
    <cellStyle name="Comma 15 2 3 3 2" xfId="11224" xr:uid="{00000000-0005-0000-0000-000044000000}"/>
    <cellStyle name="Comma 15 2 3 3 2 2" xfId="26344" xr:uid="{00000000-0005-0000-0000-000044000000}"/>
    <cellStyle name="Comma 15 2 3 3 2 2 2" xfId="56584" xr:uid="{00000000-0005-0000-0000-000044000000}"/>
    <cellStyle name="Comma 15 2 3 3 2 3" xfId="41464" xr:uid="{00000000-0005-0000-0000-000044000000}"/>
    <cellStyle name="Comma 15 2 3 3 3" xfId="17272" xr:uid="{00000000-0005-0000-0000-000044000000}"/>
    <cellStyle name="Comma 15 2 3 3 3 2" xfId="47512" xr:uid="{00000000-0005-0000-0000-000044000000}"/>
    <cellStyle name="Comma 15 2 3 3 4" xfId="32392" xr:uid="{00000000-0005-0000-0000-000044000000}"/>
    <cellStyle name="Comma 15 2 3 4" xfId="3664" xr:uid="{00000000-0005-0000-0000-000044000000}"/>
    <cellStyle name="Comma 15 2 3 4 2" xfId="12736" xr:uid="{00000000-0005-0000-0000-000044000000}"/>
    <cellStyle name="Comma 15 2 3 4 2 2" xfId="27856" xr:uid="{00000000-0005-0000-0000-000044000000}"/>
    <cellStyle name="Comma 15 2 3 4 2 2 2" xfId="58096" xr:uid="{00000000-0005-0000-0000-000044000000}"/>
    <cellStyle name="Comma 15 2 3 4 2 3" xfId="42976" xr:uid="{00000000-0005-0000-0000-000044000000}"/>
    <cellStyle name="Comma 15 2 3 4 3" xfId="18784" xr:uid="{00000000-0005-0000-0000-000044000000}"/>
    <cellStyle name="Comma 15 2 3 4 3 2" xfId="49024" xr:uid="{00000000-0005-0000-0000-000044000000}"/>
    <cellStyle name="Comma 15 2 3 4 4" xfId="33904" xr:uid="{00000000-0005-0000-0000-000044000000}"/>
    <cellStyle name="Comma 15 2 3 5" xfId="5176" xr:uid="{00000000-0005-0000-0000-000044000000}"/>
    <cellStyle name="Comma 15 2 3 5 2" xfId="14248" xr:uid="{00000000-0005-0000-0000-000044000000}"/>
    <cellStyle name="Comma 15 2 3 5 2 2" xfId="29368" xr:uid="{00000000-0005-0000-0000-000044000000}"/>
    <cellStyle name="Comma 15 2 3 5 2 2 2" xfId="59608" xr:uid="{00000000-0005-0000-0000-000044000000}"/>
    <cellStyle name="Comma 15 2 3 5 2 3" xfId="44488" xr:uid="{00000000-0005-0000-0000-000044000000}"/>
    <cellStyle name="Comma 15 2 3 5 3" xfId="20296" xr:uid="{00000000-0005-0000-0000-000044000000}"/>
    <cellStyle name="Comma 15 2 3 5 3 2" xfId="50536" xr:uid="{00000000-0005-0000-0000-000044000000}"/>
    <cellStyle name="Comma 15 2 3 5 4" xfId="35416" xr:uid="{00000000-0005-0000-0000-000044000000}"/>
    <cellStyle name="Comma 15 2 3 6" xfId="6688" xr:uid="{00000000-0005-0000-0000-000044000000}"/>
    <cellStyle name="Comma 15 2 3 6 2" xfId="21808" xr:uid="{00000000-0005-0000-0000-000044000000}"/>
    <cellStyle name="Comma 15 2 3 6 2 2" xfId="52048" xr:uid="{00000000-0005-0000-0000-000044000000}"/>
    <cellStyle name="Comma 15 2 3 6 3" xfId="36928" xr:uid="{00000000-0005-0000-0000-000044000000}"/>
    <cellStyle name="Comma 15 2 3 7" xfId="8200" xr:uid="{00000000-0005-0000-0000-000044000000}"/>
    <cellStyle name="Comma 15 2 3 7 2" xfId="23320" xr:uid="{00000000-0005-0000-0000-000044000000}"/>
    <cellStyle name="Comma 15 2 3 7 2 2" xfId="53560" xr:uid="{00000000-0005-0000-0000-000044000000}"/>
    <cellStyle name="Comma 15 2 3 7 3" xfId="38440" xr:uid="{00000000-0005-0000-0000-000044000000}"/>
    <cellStyle name="Comma 15 2 3 8" xfId="9712" xr:uid="{00000000-0005-0000-0000-000044000000}"/>
    <cellStyle name="Comma 15 2 3 8 2" xfId="24832" xr:uid="{00000000-0005-0000-0000-000044000000}"/>
    <cellStyle name="Comma 15 2 3 8 2 2" xfId="55072" xr:uid="{00000000-0005-0000-0000-000044000000}"/>
    <cellStyle name="Comma 15 2 3 8 3" xfId="39952" xr:uid="{00000000-0005-0000-0000-000044000000}"/>
    <cellStyle name="Comma 15 2 3 9" xfId="15760" xr:uid="{00000000-0005-0000-0000-000044000000}"/>
    <cellStyle name="Comma 15 2 3 9 2" xfId="46000" xr:uid="{00000000-0005-0000-0000-000044000000}"/>
    <cellStyle name="Comma 15 2 4" xfId="892" xr:uid="{00000000-0005-0000-0000-000017000000}"/>
    <cellStyle name="Comma 15 2 4 2" xfId="2404" xr:uid="{00000000-0005-0000-0000-000017000000}"/>
    <cellStyle name="Comma 15 2 4 2 2" xfId="11476" xr:uid="{00000000-0005-0000-0000-000017000000}"/>
    <cellStyle name="Comma 15 2 4 2 2 2" xfId="26596" xr:uid="{00000000-0005-0000-0000-000017000000}"/>
    <cellStyle name="Comma 15 2 4 2 2 2 2" xfId="56836" xr:uid="{00000000-0005-0000-0000-000017000000}"/>
    <cellStyle name="Comma 15 2 4 2 2 3" xfId="41716" xr:uid="{00000000-0005-0000-0000-000017000000}"/>
    <cellStyle name="Comma 15 2 4 2 3" xfId="17524" xr:uid="{00000000-0005-0000-0000-000017000000}"/>
    <cellStyle name="Comma 15 2 4 2 3 2" xfId="47764" xr:uid="{00000000-0005-0000-0000-000017000000}"/>
    <cellStyle name="Comma 15 2 4 2 4" xfId="32644" xr:uid="{00000000-0005-0000-0000-000017000000}"/>
    <cellStyle name="Comma 15 2 4 3" xfId="3916" xr:uid="{00000000-0005-0000-0000-000017000000}"/>
    <cellStyle name="Comma 15 2 4 3 2" xfId="12988" xr:uid="{00000000-0005-0000-0000-000017000000}"/>
    <cellStyle name="Comma 15 2 4 3 2 2" xfId="28108" xr:uid="{00000000-0005-0000-0000-000017000000}"/>
    <cellStyle name="Comma 15 2 4 3 2 2 2" xfId="58348" xr:uid="{00000000-0005-0000-0000-000017000000}"/>
    <cellStyle name="Comma 15 2 4 3 2 3" xfId="43228" xr:uid="{00000000-0005-0000-0000-000017000000}"/>
    <cellStyle name="Comma 15 2 4 3 3" xfId="19036" xr:uid="{00000000-0005-0000-0000-000017000000}"/>
    <cellStyle name="Comma 15 2 4 3 3 2" xfId="49276" xr:uid="{00000000-0005-0000-0000-000017000000}"/>
    <cellStyle name="Comma 15 2 4 3 4" xfId="34156" xr:uid="{00000000-0005-0000-0000-000017000000}"/>
    <cellStyle name="Comma 15 2 4 4" xfId="5428" xr:uid="{00000000-0005-0000-0000-000017000000}"/>
    <cellStyle name="Comma 15 2 4 4 2" xfId="14500" xr:uid="{00000000-0005-0000-0000-000017000000}"/>
    <cellStyle name="Comma 15 2 4 4 2 2" xfId="29620" xr:uid="{00000000-0005-0000-0000-000017000000}"/>
    <cellStyle name="Comma 15 2 4 4 2 2 2" xfId="59860" xr:uid="{00000000-0005-0000-0000-000017000000}"/>
    <cellStyle name="Comma 15 2 4 4 2 3" xfId="44740" xr:uid="{00000000-0005-0000-0000-000017000000}"/>
    <cellStyle name="Comma 15 2 4 4 3" xfId="20548" xr:uid="{00000000-0005-0000-0000-000017000000}"/>
    <cellStyle name="Comma 15 2 4 4 3 2" xfId="50788" xr:uid="{00000000-0005-0000-0000-000017000000}"/>
    <cellStyle name="Comma 15 2 4 4 4" xfId="35668" xr:uid="{00000000-0005-0000-0000-000017000000}"/>
    <cellStyle name="Comma 15 2 4 5" xfId="6940" xr:uid="{00000000-0005-0000-0000-000017000000}"/>
    <cellStyle name="Comma 15 2 4 5 2" xfId="22060" xr:uid="{00000000-0005-0000-0000-000017000000}"/>
    <cellStyle name="Comma 15 2 4 5 2 2" xfId="52300" xr:uid="{00000000-0005-0000-0000-000017000000}"/>
    <cellStyle name="Comma 15 2 4 5 3" xfId="37180" xr:uid="{00000000-0005-0000-0000-000017000000}"/>
    <cellStyle name="Comma 15 2 4 6" xfId="8452" xr:uid="{00000000-0005-0000-0000-000017000000}"/>
    <cellStyle name="Comma 15 2 4 6 2" xfId="23572" xr:uid="{00000000-0005-0000-0000-000017000000}"/>
    <cellStyle name="Comma 15 2 4 6 2 2" xfId="53812" xr:uid="{00000000-0005-0000-0000-000017000000}"/>
    <cellStyle name="Comma 15 2 4 6 3" xfId="38692" xr:uid="{00000000-0005-0000-0000-000017000000}"/>
    <cellStyle name="Comma 15 2 4 7" xfId="9964" xr:uid="{00000000-0005-0000-0000-000017000000}"/>
    <cellStyle name="Comma 15 2 4 7 2" xfId="25084" xr:uid="{00000000-0005-0000-0000-000017000000}"/>
    <cellStyle name="Comma 15 2 4 7 2 2" xfId="55324" xr:uid="{00000000-0005-0000-0000-000017000000}"/>
    <cellStyle name="Comma 15 2 4 7 3" xfId="40204" xr:uid="{00000000-0005-0000-0000-000017000000}"/>
    <cellStyle name="Comma 15 2 4 8" xfId="16012" xr:uid="{00000000-0005-0000-0000-000017000000}"/>
    <cellStyle name="Comma 15 2 4 8 2" xfId="46252" xr:uid="{00000000-0005-0000-0000-000017000000}"/>
    <cellStyle name="Comma 15 2 4 9" xfId="31132" xr:uid="{00000000-0005-0000-0000-000017000000}"/>
    <cellStyle name="Comma 15 2 5" xfId="1648" xr:uid="{00000000-0005-0000-0000-000017000000}"/>
    <cellStyle name="Comma 15 2 5 2" xfId="10720" xr:uid="{00000000-0005-0000-0000-000017000000}"/>
    <cellStyle name="Comma 15 2 5 2 2" xfId="25840" xr:uid="{00000000-0005-0000-0000-000017000000}"/>
    <cellStyle name="Comma 15 2 5 2 2 2" xfId="56080" xr:uid="{00000000-0005-0000-0000-000017000000}"/>
    <cellStyle name="Comma 15 2 5 2 3" xfId="40960" xr:uid="{00000000-0005-0000-0000-000017000000}"/>
    <cellStyle name="Comma 15 2 5 3" xfId="16768" xr:uid="{00000000-0005-0000-0000-000017000000}"/>
    <cellStyle name="Comma 15 2 5 3 2" xfId="47008" xr:uid="{00000000-0005-0000-0000-000017000000}"/>
    <cellStyle name="Comma 15 2 5 4" xfId="31888" xr:uid="{00000000-0005-0000-0000-000017000000}"/>
    <cellStyle name="Comma 15 2 6" xfId="3160" xr:uid="{00000000-0005-0000-0000-000017000000}"/>
    <cellStyle name="Comma 15 2 6 2" xfId="12232" xr:uid="{00000000-0005-0000-0000-000017000000}"/>
    <cellStyle name="Comma 15 2 6 2 2" xfId="27352" xr:uid="{00000000-0005-0000-0000-000017000000}"/>
    <cellStyle name="Comma 15 2 6 2 2 2" xfId="57592" xr:uid="{00000000-0005-0000-0000-000017000000}"/>
    <cellStyle name="Comma 15 2 6 2 3" xfId="42472" xr:uid="{00000000-0005-0000-0000-000017000000}"/>
    <cellStyle name="Comma 15 2 6 3" xfId="18280" xr:uid="{00000000-0005-0000-0000-000017000000}"/>
    <cellStyle name="Comma 15 2 6 3 2" xfId="48520" xr:uid="{00000000-0005-0000-0000-000017000000}"/>
    <cellStyle name="Comma 15 2 6 4" xfId="33400" xr:uid="{00000000-0005-0000-0000-000017000000}"/>
    <cellStyle name="Comma 15 2 7" xfId="4672" xr:uid="{00000000-0005-0000-0000-000017000000}"/>
    <cellStyle name="Comma 15 2 7 2" xfId="13744" xr:uid="{00000000-0005-0000-0000-000017000000}"/>
    <cellStyle name="Comma 15 2 7 2 2" xfId="28864" xr:uid="{00000000-0005-0000-0000-000017000000}"/>
    <cellStyle name="Comma 15 2 7 2 2 2" xfId="59104" xr:uid="{00000000-0005-0000-0000-000017000000}"/>
    <cellStyle name="Comma 15 2 7 2 3" xfId="43984" xr:uid="{00000000-0005-0000-0000-000017000000}"/>
    <cellStyle name="Comma 15 2 7 3" xfId="19792" xr:uid="{00000000-0005-0000-0000-000017000000}"/>
    <cellStyle name="Comma 15 2 7 3 2" xfId="50032" xr:uid="{00000000-0005-0000-0000-000017000000}"/>
    <cellStyle name="Comma 15 2 7 4" xfId="34912" xr:uid="{00000000-0005-0000-0000-000017000000}"/>
    <cellStyle name="Comma 15 2 8" xfId="6184" xr:uid="{00000000-0005-0000-0000-000017000000}"/>
    <cellStyle name="Comma 15 2 8 2" xfId="21304" xr:uid="{00000000-0005-0000-0000-000017000000}"/>
    <cellStyle name="Comma 15 2 8 2 2" xfId="51544" xr:uid="{00000000-0005-0000-0000-000017000000}"/>
    <cellStyle name="Comma 15 2 8 3" xfId="36424" xr:uid="{00000000-0005-0000-0000-000017000000}"/>
    <cellStyle name="Comma 15 2 9" xfId="7696" xr:uid="{00000000-0005-0000-0000-000017000000}"/>
    <cellStyle name="Comma 15 2 9 2" xfId="22816" xr:uid="{00000000-0005-0000-0000-000017000000}"/>
    <cellStyle name="Comma 15 2 9 2 2" xfId="53056" xr:uid="{00000000-0005-0000-0000-000017000000}"/>
    <cellStyle name="Comma 15 2 9 3" xfId="37936" xr:uid="{00000000-0005-0000-0000-000017000000}"/>
    <cellStyle name="Comma 15 3" xfId="220" xr:uid="{00000000-0005-0000-0000-000017000000}"/>
    <cellStyle name="Comma 15 3 10" xfId="9292" xr:uid="{00000000-0005-0000-0000-000017000000}"/>
    <cellStyle name="Comma 15 3 10 2" xfId="24412" xr:uid="{00000000-0005-0000-0000-000017000000}"/>
    <cellStyle name="Comma 15 3 10 2 2" xfId="54652" xr:uid="{00000000-0005-0000-0000-000017000000}"/>
    <cellStyle name="Comma 15 3 10 3" xfId="39532" xr:uid="{00000000-0005-0000-0000-000017000000}"/>
    <cellStyle name="Comma 15 3 11" xfId="15340" xr:uid="{00000000-0005-0000-0000-000017000000}"/>
    <cellStyle name="Comma 15 3 11 2" xfId="45580" xr:uid="{00000000-0005-0000-0000-000017000000}"/>
    <cellStyle name="Comma 15 3 12" xfId="30460" xr:uid="{00000000-0005-0000-0000-000017000000}"/>
    <cellStyle name="Comma 15 3 2" xfId="472" xr:uid="{00000000-0005-0000-0000-000017000000}"/>
    <cellStyle name="Comma 15 3 2 10" xfId="30712" xr:uid="{00000000-0005-0000-0000-000017000000}"/>
    <cellStyle name="Comma 15 3 2 2" xfId="1228" xr:uid="{00000000-0005-0000-0000-000017000000}"/>
    <cellStyle name="Comma 15 3 2 2 2" xfId="2740" xr:uid="{00000000-0005-0000-0000-000017000000}"/>
    <cellStyle name="Comma 15 3 2 2 2 2" xfId="11812" xr:uid="{00000000-0005-0000-0000-000017000000}"/>
    <cellStyle name="Comma 15 3 2 2 2 2 2" xfId="26932" xr:uid="{00000000-0005-0000-0000-000017000000}"/>
    <cellStyle name="Comma 15 3 2 2 2 2 2 2" xfId="57172" xr:uid="{00000000-0005-0000-0000-000017000000}"/>
    <cellStyle name="Comma 15 3 2 2 2 2 3" xfId="42052" xr:uid="{00000000-0005-0000-0000-000017000000}"/>
    <cellStyle name="Comma 15 3 2 2 2 3" xfId="17860" xr:uid="{00000000-0005-0000-0000-000017000000}"/>
    <cellStyle name="Comma 15 3 2 2 2 3 2" xfId="48100" xr:uid="{00000000-0005-0000-0000-000017000000}"/>
    <cellStyle name="Comma 15 3 2 2 2 4" xfId="32980" xr:uid="{00000000-0005-0000-0000-000017000000}"/>
    <cellStyle name="Comma 15 3 2 2 3" xfId="4252" xr:uid="{00000000-0005-0000-0000-000017000000}"/>
    <cellStyle name="Comma 15 3 2 2 3 2" xfId="13324" xr:uid="{00000000-0005-0000-0000-000017000000}"/>
    <cellStyle name="Comma 15 3 2 2 3 2 2" xfId="28444" xr:uid="{00000000-0005-0000-0000-000017000000}"/>
    <cellStyle name="Comma 15 3 2 2 3 2 2 2" xfId="58684" xr:uid="{00000000-0005-0000-0000-000017000000}"/>
    <cellStyle name="Comma 15 3 2 2 3 2 3" xfId="43564" xr:uid="{00000000-0005-0000-0000-000017000000}"/>
    <cellStyle name="Comma 15 3 2 2 3 3" xfId="19372" xr:uid="{00000000-0005-0000-0000-000017000000}"/>
    <cellStyle name="Comma 15 3 2 2 3 3 2" xfId="49612" xr:uid="{00000000-0005-0000-0000-000017000000}"/>
    <cellStyle name="Comma 15 3 2 2 3 4" xfId="34492" xr:uid="{00000000-0005-0000-0000-000017000000}"/>
    <cellStyle name="Comma 15 3 2 2 4" xfId="5764" xr:uid="{00000000-0005-0000-0000-000017000000}"/>
    <cellStyle name="Comma 15 3 2 2 4 2" xfId="14836" xr:uid="{00000000-0005-0000-0000-000017000000}"/>
    <cellStyle name="Comma 15 3 2 2 4 2 2" xfId="29956" xr:uid="{00000000-0005-0000-0000-000017000000}"/>
    <cellStyle name="Comma 15 3 2 2 4 2 2 2" xfId="60196" xr:uid="{00000000-0005-0000-0000-000017000000}"/>
    <cellStyle name="Comma 15 3 2 2 4 2 3" xfId="45076" xr:uid="{00000000-0005-0000-0000-000017000000}"/>
    <cellStyle name="Comma 15 3 2 2 4 3" xfId="20884" xr:uid="{00000000-0005-0000-0000-000017000000}"/>
    <cellStyle name="Comma 15 3 2 2 4 3 2" xfId="51124" xr:uid="{00000000-0005-0000-0000-000017000000}"/>
    <cellStyle name="Comma 15 3 2 2 4 4" xfId="36004" xr:uid="{00000000-0005-0000-0000-000017000000}"/>
    <cellStyle name="Comma 15 3 2 2 5" xfId="7276" xr:uid="{00000000-0005-0000-0000-000017000000}"/>
    <cellStyle name="Comma 15 3 2 2 5 2" xfId="22396" xr:uid="{00000000-0005-0000-0000-000017000000}"/>
    <cellStyle name="Comma 15 3 2 2 5 2 2" xfId="52636" xr:uid="{00000000-0005-0000-0000-000017000000}"/>
    <cellStyle name="Comma 15 3 2 2 5 3" xfId="37516" xr:uid="{00000000-0005-0000-0000-000017000000}"/>
    <cellStyle name="Comma 15 3 2 2 6" xfId="8788" xr:uid="{00000000-0005-0000-0000-000017000000}"/>
    <cellStyle name="Comma 15 3 2 2 6 2" xfId="23908" xr:uid="{00000000-0005-0000-0000-000017000000}"/>
    <cellStyle name="Comma 15 3 2 2 6 2 2" xfId="54148" xr:uid="{00000000-0005-0000-0000-000017000000}"/>
    <cellStyle name="Comma 15 3 2 2 6 3" xfId="39028" xr:uid="{00000000-0005-0000-0000-000017000000}"/>
    <cellStyle name="Comma 15 3 2 2 7" xfId="10300" xr:uid="{00000000-0005-0000-0000-000017000000}"/>
    <cellStyle name="Comma 15 3 2 2 7 2" xfId="25420" xr:uid="{00000000-0005-0000-0000-000017000000}"/>
    <cellStyle name="Comma 15 3 2 2 7 2 2" xfId="55660" xr:uid="{00000000-0005-0000-0000-000017000000}"/>
    <cellStyle name="Comma 15 3 2 2 7 3" xfId="40540" xr:uid="{00000000-0005-0000-0000-000017000000}"/>
    <cellStyle name="Comma 15 3 2 2 8" xfId="16348" xr:uid="{00000000-0005-0000-0000-000017000000}"/>
    <cellStyle name="Comma 15 3 2 2 8 2" xfId="46588" xr:uid="{00000000-0005-0000-0000-000017000000}"/>
    <cellStyle name="Comma 15 3 2 2 9" xfId="31468" xr:uid="{00000000-0005-0000-0000-000017000000}"/>
    <cellStyle name="Comma 15 3 2 3" xfId="1984" xr:uid="{00000000-0005-0000-0000-000017000000}"/>
    <cellStyle name="Comma 15 3 2 3 2" xfId="11056" xr:uid="{00000000-0005-0000-0000-000017000000}"/>
    <cellStyle name="Comma 15 3 2 3 2 2" xfId="26176" xr:uid="{00000000-0005-0000-0000-000017000000}"/>
    <cellStyle name="Comma 15 3 2 3 2 2 2" xfId="56416" xr:uid="{00000000-0005-0000-0000-000017000000}"/>
    <cellStyle name="Comma 15 3 2 3 2 3" xfId="41296" xr:uid="{00000000-0005-0000-0000-000017000000}"/>
    <cellStyle name="Comma 15 3 2 3 3" xfId="17104" xr:uid="{00000000-0005-0000-0000-000017000000}"/>
    <cellStyle name="Comma 15 3 2 3 3 2" xfId="47344" xr:uid="{00000000-0005-0000-0000-000017000000}"/>
    <cellStyle name="Comma 15 3 2 3 4" xfId="32224" xr:uid="{00000000-0005-0000-0000-000017000000}"/>
    <cellStyle name="Comma 15 3 2 4" xfId="3496" xr:uid="{00000000-0005-0000-0000-000017000000}"/>
    <cellStyle name="Comma 15 3 2 4 2" xfId="12568" xr:uid="{00000000-0005-0000-0000-000017000000}"/>
    <cellStyle name="Comma 15 3 2 4 2 2" xfId="27688" xr:uid="{00000000-0005-0000-0000-000017000000}"/>
    <cellStyle name="Comma 15 3 2 4 2 2 2" xfId="57928" xr:uid="{00000000-0005-0000-0000-000017000000}"/>
    <cellStyle name="Comma 15 3 2 4 2 3" xfId="42808" xr:uid="{00000000-0005-0000-0000-000017000000}"/>
    <cellStyle name="Comma 15 3 2 4 3" xfId="18616" xr:uid="{00000000-0005-0000-0000-000017000000}"/>
    <cellStyle name="Comma 15 3 2 4 3 2" xfId="48856" xr:uid="{00000000-0005-0000-0000-000017000000}"/>
    <cellStyle name="Comma 15 3 2 4 4" xfId="33736" xr:uid="{00000000-0005-0000-0000-000017000000}"/>
    <cellStyle name="Comma 15 3 2 5" xfId="5008" xr:uid="{00000000-0005-0000-0000-000017000000}"/>
    <cellStyle name="Comma 15 3 2 5 2" xfId="14080" xr:uid="{00000000-0005-0000-0000-000017000000}"/>
    <cellStyle name="Comma 15 3 2 5 2 2" xfId="29200" xr:uid="{00000000-0005-0000-0000-000017000000}"/>
    <cellStyle name="Comma 15 3 2 5 2 2 2" xfId="59440" xr:uid="{00000000-0005-0000-0000-000017000000}"/>
    <cellStyle name="Comma 15 3 2 5 2 3" xfId="44320" xr:uid="{00000000-0005-0000-0000-000017000000}"/>
    <cellStyle name="Comma 15 3 2 5 3" xfId="20128" xr:uid="{00000000-0005-0000-0000-000017000000}"/>
    <cellStyle name="Comma 15 3 2 5 3 2" xfId="50368" xr:uid="{00000000-0005-0000-0000-000017000000}"/>
    <cellStyle name="Comma 15 3 2 5 4" xfId="35248" xr:uid="{00000000-0005-0000-0000-000017000000}"/>
    <cellStyle name="Comma 15 3 2 6" xfId="6520" xr:uid="{00000000-0005-0000-0000-000017000000}"/>
    <cellStyle name="Comma 15 3 2 6 2" xfId="21640" xr:uid="{00000000-0005-0000-0000-000017000000}"/>
    <cellStyle name="Comma 15 3 2 6 2 2" xfId="51880" xr:uid="{00000000-0005-0000-0000-000017000000}"/>
    <cellStyle name="Comma 15 3 2 6 3" xfId="36760" xr:uid="{00000000-0005-0000-0000-000017000000}"/>
    <cellStyle name="Comma 15 3 2 7" xfId="8032" xr:uid="{00000000-0005-0000-0000-000017000000}"/>
    <cellStyle name="Comma 15 3 2 7 2" xfId="23152" xr:uid="{00000000-0005-0000-0000-000017000000}"/>
    <cellStyle name="Comma 15 3 2 7 2 2" xfId="53392" xr:uid="{00000000-0005-0000-0000-000017000000}"/>
    <cellStyle name="Comma 15 3 2 7 3" xfId="38272" xr:uid="{00000000-0005-0000-0000-000017000000}"/>
    <cellStyle name="Comma 15 3 2 8" xfId="9544" xr:uid="{00000000-0005-0000-0000-000017000000}"/>
    <cellStyle name="Comma 15 3 2 8 2" xfId="24664" xr:uid="{00000000-0005-0000-0000-000017000000}"/>
    <cellStyle name="Comma 15 3 2 8 2 2" xfId="54904" xr:uid="{00000000-0005-0000-0000-000017000000}"/>
    <cellStyle name="Comma 15 3 2 8 3" xfId="39784" xr:uid="{00000000-0005-0000-0000-000017000000}"/>
    <cellStyle name="Comma 15 3 2 9" xfId="15592" xr:uid="{00000000-0005-0000-0000-000017000000}"/>
    <cellStyle name="Comma 15 3 2 9 2" xfId="45832" xr:uid="{00000000-0005-0000-0000-000017000000}"/>
    <cellStyle name="Comma 15 3 3" xfId="724" xr:uid="{00000000-0005-0000-0000-000045000000}"/>
    <cellStyle name="Comma 15 3 3 10" xfId="30964" xr:uid="{00000000-0005-0000-0000-000045000000}"/>
    <cellStyle name="Comma 15 3 3 2" xfId="1480" xr:uid="{00000000-0005-0000-0000-000045000000}"/>
    <cellStyle name="Comma 15 3 3 2 2" xfId="2992" xr:uid="{00000000-0005-0000-0000-000045000000}"/>
    <cellStyle name="Comma 15 3 3 2 2 2" xfId="12064" xr:uid="{00000000-0005-0000-0000-000045000000}"/>
    <cellStyle name="Comma 15 3 3 2 2 2 2" xfId="27184" xr:uid="{00000000-0005-0000-0000-000045000000}"/>
    <cellStyle name="Comma 15 3 3 2 2 2 2 2" xfId="57424" xr:uid="{00000000-0005-0000-0000-000045000000}"/>
    <cellStyle name="Comma 15 3 3 2 2 2 3" xfId="42304" xr:uid="{00000000-0005-0000-0000-000045000000}"/>
    <cellStyle name="Comma 15 3 3 2 2 3" xfId="18112" xr:uid="{00000000-0005-0000-0000-000045000000}"/>
    <cellStyle name="Comma 15 3 3 2 2 3 2" xfId="48352" xr:uid="{00000000-0005-0000-0000-000045000000}"/>
    <cellStyle name="Comma 15 3 3 2 2 4" xfId="33232" xr:uid="{00000000-0005-0000-0000-000045000000}"/>
    <cellStyle name="Comma 15 3 3 2 3" xfId="4504" xr:uid="{00000000-0005-0000-0000-000045000000}"/>
    <cellStyle name="Comma 15 3 3 2 3 2" xfId="13576" xr:uid="{00000000-0005-0000-0000-000045000000}"/>
    <cellStyle name="Comma 15 3 3 2 3 2 2" xfId="28696" xr:uid="{00000000-0005-0000-0000-000045000000}"/>
    <cellStyle name="Comma 15 3 3 2 3 2 2 2" xfId="58936" xr:uid="{00000000-0005-0000-0000-000045000000}"/>
    <cellStyle name="Comma 15 3 3 2 3 2 3" xfId="43816" xr:uid="{00000000-0005-0000-0000-000045000000}"/>
    <cellStyle name="Comma 15 3 3 2 3 3" xfId="19624" xr:uid="{00000000-0005-0000-0000-000045000000}"/>
    <cellStyle name="Comma 15 3 3 2 3 3 2" xfId="49864" xr:uid="{00000000-0005-0000-0000-000045000000}"/>
    <cellStyle name="Comma 15 3 3 2 3 4" xfId="34744" xr:uid="{00000000-0005-0000-0000-000045000000}"/>
    <cellStyle name="Comma 15 3 3 2 4" xfId="6016" xr:uid="{00000000-0005-0000-0000-000045000000}"/>
    <cellStyle name="Comma 15 3 3 2 4 2" xfId="15088" xr:uid="{00000000-0005-0000-0000-000045000000}"/>
    <cellStyle name="Comma 15 3 3 2 4 2 2" xfId="30208" xr:uid="{00000000-0005-0000-0000-000045000000}"/>
    <cellStyle name="Comma 15 3 3 2 4 2 2 2" xfId="60448" xr:uid="{00000000-0005-0000-0000-000045000000}"/>
    <cellStyle name="Comma 15 3 3 2 4 2 3" xfId="45328" xr:uid="{00000000-0005-0000-0000-000045000000}"/>
    <cellStyle name="Comma 15 3 3 2 4 3" xfId="21136" xr:uid="{00000000-0005-0000-0000-000045000000}"/>
    <cellStyle name="Comma 15 3 3 2 4 3 2" xfId="51376" xr:uid="{00000000-0005-0000-0000-000045000000}"/>
    <cellStyle name="Comma 15 3 3 2 4 4" xfId="36256" xr:uid="{00000000-0005-0000-0000-000045000000}"/>
    <cellStyle name="Comma 15 3 3 2 5" xfId="7528" xr:uid="{00000000-0005-0000-0000-000045000000}"/>
    <cellStyle name="Comma 15 3 3 2 5 2" xfId="22648" xr:uid="{00000000-0005-0000-0000-000045000000}"/>
    <cellStyle name="Comma 15 3 3 2 5 2 2" xfId="52888" xr:uid="{00000000-0005-0000-0000-000045000000}"/>
    <cellStyle name="Comma 15 3 3 2 5 3" xfId="37768" xr:uid="{00000000-0005-0000-0000-000045000000}"/>
    <cellStyle name="Comma 15 3 3 2 6" xfId="9040" xr:uid="{00000000-0005-0000-0000-000045000000}"/>
    <cellStyle name="Comma 15 3 3 2 6 2" xfId="24160" xr:uid="{00000000-0005-0000-0000-000045000000}"/>
    <cellStyle name="Comma 15 3 3 2 6 2 2" xfId="54400" xr:uid="{00000000-0005-0000-0000-000045000000}"/>
    <cellStyle name="Comma 15 3 3 2 6 3" xfId="39280" xr:uid="{00000000-0005-0000-0000-000045000000}"/>
    <cellStyle name="Comma 15 3 3 2 7" xfId="10552" xr:uid="{00000000-0005-0000-0000-000045000000}"/>
    <cellStyle name="Comma 15 3 3 2 7 2" xfId="25672" xr:uid="{00000000-0005-0000-0000-000045000000}"/>
    <cellStyle name="Comma 15 3 3 2 7 2 2" xfId="55912" xr:uid="{00000000-0005-0000-0000-000045000000}"/>
    <cellStyle name="Comma 15 3 3 2 7 3" xfId="40792" xr:uid="{00000000-0005-0000-0000-000045000000}"/>
    <cellStyle name="Comma 15 3 3 2 8" xfId="16600" xr:uid="{00000000-0005-0000-0000-000045000000}"/>
    <cellStyle name="Comma 15 3 3 2 8 2" xfId="46840" xr:uid="{00000000-0005-0000-0000-000045000000}"/>
    <cellStyle name="Comma 15 3 3 2 9" xfId="31720" xr:uid="{00000000-0005-0000-0000-000045000000}"/>
    <cellStyle name="Comma 15 3 3 3" xfId="2236" xr:uid="{00000000-0005-0000-0000-000045000000}"/>
    <cellStyle name="Comma 15 3 3 3 2" xfId="11308" xr:uid="{00000000-0005-0000-0000-000045000000}"/>
    <cellStyle name="Comma 15 3 3 3 2 2" xfId="26428" xr:uid="{00000000-0005-0000-0000-000045000000}"/>
    <cellStyle name="Comma 15 3 3 3 2 2 2" xfId="56668" xr:uid="{00000000-0005-0000-0000-000045000000}"/>
    <cellStyle name="Comma 15 3 3 3 2 3" xfId="41548" xr:uid="{00000000-0005-0000-0000-000045000000}"/>
    <cellStyle name="Comma 15 3 3 3 3" xfId="17356" xr:uid="{00000000-0005-0000-0000-000045000000}"/>
    <cellStyle name="Comma 15 3 3 3 3 2" xfId="47596" xr:uid="{00000000-0005-0000-0000-000045000000}"/>
    <cellStyle name="Comma 15 3 3 3 4" xfId="32476" xr:uid="{00000000-0005-0000-0000-000045000000}"/>
    <cellStyle name="Comma 15 3 3 4" xfId="3748" xr:uid="{00000000-0005-0000-0000-000045000000}"/>
    <cellStyle name="Comma 15 3 3 4 2" xfId="12820" xr:uid="{00000000-0005-0000-0000-000045000000}"/>
    <cellStyle name="Comma 15 3 3 4 2 2" xfId="27940" xr:uid="{00000000-0005-0000-0000-000045000000}"/>
    <cellStyle name="Comma 15 3 3 4 2 2 2" xfId="58180" xr:uid="{00000000-0005-0000-0000-000045000000}"/>
    <cellStyle name="Comma 15 3 3 4 2 3" xfId="43060" xr:uid="{00000000-0005-0000-0000-000045000000}"/>
    <cellStyle name="Comma 15 3 3 4 3" xfId="18868" xr:uid="{00000000-0005-0000-0000-000045000000}"/>
    <cellStyle name="Comma 15 3 3 4 3 2" xfId="49108" xr:uid="{00000000-0005-0000-0000-000045000000}"/>
    <cellStyle name="Comma 15 3 3 4 4" xfId="33988" xr:uid="{00000000-0005-0000-0000-000045000000}"/>
    <cellStyle name="Comma 15 3 3 5" xfId="5260" xr:uid="{00000000-0005-0000-0000-000045000000}"/>
    <cellStyle name="Comma 15 3 3 5 2" xfId="14332" xr:uid="{00000000-0005-0000-0000-000045000000}"/>
    <cellStyle name="Comma 15 3 3 5 2 2" xfId="29452" xr:uid="{00000000-0005-0000-0000-000045000000}"/>
    <cellStyle name="Comma 15 3 3 5 2 2 2" xfId="59692" xr:uid="{00000000-0005-0000-0000-000045000000}"/>
    <cellStyle name="Comma 15 3 3 5 2 3" xfId="44572" xr:uid="{00000000-0005-0000-0000-000045000000}"/>
    <cellStyle name="Comma 15 3 3 5 3" xfId="20380" xr:uid="{00000000-0005-0000-0000-000045000000}"/>
    <cellStyle name="Comma 15 3 3 5 3 2" xfId="50620" xr:uid="{00000000-0005-0000-0000-000045000000}"/>
    <cellStyle name="Comma 15 3 3 5 4" xfId="35500" xr:uid="{00000000-0005-0000-0000-000045000000}"/>
    <cellStyle name="Comma 15 3 3 6" xfId="6772" xr:uid="{00000000-0005-0000-0000-000045000000}"/>
    <cellStyle name="Comma 15 3 3 6 2" xfId="21892" xr:uid="{00000000-0005-0000-0000-000045000000}"/>
    <cellStyle name="Comma 15 3 3 6 2 2" xfId="52132" xr:uid="{00000000-0005-0000-0000-000045000000}"/>
    <cellStyle name="Comma 15 3 3 6 3" xfId="37012" xr:uid="{00000000-0005-0000-0000-000045000000}"/>
    <cellStyle name="Comma 15 3 3 7" xfId="8284" xr:uid="{00000000-0005-0000-0000-000045000000}"/>
    <cellStyle name="Comma 15 3 3 7 2" xfId="23404" xr:uid="{00000000-0005-0000-0000-000045000000}"/>
    <cellStyle name="Comma 15 3 3 7 2 2" xfId="53644" xr:uid="{00000000-0005-0000-0000-000045000000}"/>
    <cellStyle name="Comma 15 3 3 7 3" xfId="38524" xr:uid="{00000000-0005-0000-0000-000045000000}"/>
    <cellStyle name="Comma 15 3 3 8" xfId="9796" xr:uid="{00000000-0005-0000-0000-000045000000}"/>
    <cellStyle name="Comma 15 3 3 8 2" xfId="24916" xr:uid="{00000000-0005-0000-0000-000045000000}"/>
    <cellStyle name="Comma 15 3 3 8 2 2" xfId="55156" xr:uid="{00000000-0005-0000-0000-000045000000}"/>
    <cellStyle name="Comma 15 3 3 8 3" xfId="40036" xr:uid="{00000000-0005-0000-0000-000045000000}"/>
    <cellStyle name="Comma 15 3 3 9" xfId="15844" xr:uid="{00000000-0005-0000-0000-000045000000}"/>
    <cellStyle name="Comma 15 3 3 9 2" xfId="46084" xr:uid="{00000000-0005-0000-0000-000045000000}"/>
    <cellStyle name="Comma 15 3 4" xfId="976" xr:uid="{00000000-0005-0000-0000-000017000000}"/>
    <cellStyle name="Comma 15 3 4 2" xfId="2488" xr:uid="{00000000-0005-0000-0000-000017000000}"/>
    <cellStyle name="Comma 15 3 4 2 2" xfId="11560" xr:uid="{00000000-0005-0000-0000-000017000000}"/>
    <cellStyle name="Comma 15 3 4 2 2 2" xfId="26680" xr:uid="{00000000-0005-0000-0000-000017000000}"/>
    <cellStyle name="Comma 15 3 4 2 2 2 2" xfId="56920" xr:uid="{00000000-0005-0000-0000-000017000000}"/>
    <cellStyle name="Comma 15 3 4 2 2 3" xfId="41800" xr:uid="{00000000-0005-0000-0000-000017000000}"/>
    <cellStyle name="Comma 15 3 4 2 3" xfId="17608" xr:uid="{00000000-0005-0000-0000-000017000000}"/>
    <cellStyle name="Comma 15 3 4 2 3 2" xfId="47848" xr:uid="{00000000-0005-0000-0000-000017000000}"/>
    <cellStyle name="Comma 15 3 4 2 4" xfId="32728" xr:uid="{00000000-0005-0000-0000-000017000000}"/>
    <cellStyle name="Comma 15 3 4 3" xfId="4000" xr:uid="{00000000-0005-0000-0000-000017000000}"/>
    <cellStyle name="Comma 15 3 4 3 2" xfId="13072" xr:uid="{00000000-0005-0000-0000-000017000000}"/>
    <cellStyle name="Comma 15 3 4 3 2 2" xfId="28192" xr:uid="{00000000-0005-0000-0000-000017000000}"/>
    <cellStyle name="Comma 15 3 4 3 2 2 2" xfId="58432" xr:uid="{00000000-0005-0000-0000-000017000000}"/>
    <cellStyle name="Comma 15 3 4 3 2 3" xfId="43312" xr:uid="{00000000-0005-0000-0000-000017000000}"/>
    <cellStyle name="Comma 15 3 4 3 3" xfId="19120" xr:uid="{00000000-0005-0000-0000-000017000000}"/>
    <cellStyle name="Comma 15 3 4 3 3 2" xfId="49360" xr:uid="{00000000-0005-0000-0000-000017000000}"/>
    <cellStyle name="Comma 15 3 4 3 4" xfId="34240" xr:uid="{00000000-0005-0000-0000-000017000000}"/>
    <cellStyle name="Comma 15 3 4 4" xfId="5512" xr:uid="{00000000-0005-0000-0000-000017000000}"/>
    <cellStyle name="Comma 15 3 4 4 2" xfId="14584" xr:uid="{00000000-0005-0000-0000-000017000000}"/>
    <cellStyle name="Comma 15 3 4 4 2 2" xfId="29704" xr:uid="{00000000-0005-0000-0000-000017000000}"/>
    <cellStyle name="Comma 15 3 4 4 2 2 2" xfId="59944" xr:uid="{00000000-0005-0000-0000-000017000000}"/>
    <cellStyle name="Comma 15 3 4 4 2 3" xfId="44824" xr:uid="{00000000-0005-0000-0000-000017000000}"/>
    <cellStyle name="Comma 15 3 4 4 3" xfId="20632" xr:uid="{00000000-0005-0000-0000-000017000000}"/>
    <cellStyle name="Comma 15 3 4 4 3 2" xfId="50872" xr:uid="{00000000-0005-0000-0000-000017000000}"/>
    <cellStyle name="Comma 15 3 4 4 4" xfId="35752" xr:uid="{00000000-0005-0000-0000-000017000000}"/>
    <cellStyle name="Comma 15 3 4 5" xfId="7024" xr:uid="{00000000-0005-0000-0000-000017000000}"/>
    <cellStyle name="Comma 15 3 4 5 2" xfId="22144" xr:uid="{00000000-0005-0000-0000-000017000000}"/>
    <cellStyle name="Comma 15 3 4 5 2 2" xfId="52384" xr:uid="{00000000-0005-0000-0000-000017000000}"/>
    <cellStyle name="Comma 15 3 4 5 3" xfId="37264" xr:uid="{00000000-0005-0000-0000-000017000000}"/>
    <cellStyle name="Comma 15 3 4 6" xfId="8536" xr:uid="{00000000-0005-0000-0000-000017000000}"/>
    <cellStyle name="Comma 15 3 4 6 2" xfId="23656" xr:uid="{00000000-0005-0000-0000-000017000000}"/>
    <cellStyle name="Comma 15 3 4 6 2 2" xfId="53896" xr:uid="{00000000-0005-0000-0000-000017000000}"/>
    <cellStyle name="Comma 15 3 4 6 3" xfId="38776" xr:uid="{00000000-0005-0000-0000-000017000000}"/>
    <cellStyle name="Comma 15 3 4 7" xfId="10048" xr:uid="{00000000-0005-0000-0000-000017000000}"/>
    <cellStyle name="Comma 15 3 4 7 2" xfId="25168" xr:uid="{00000000-0005-0000-0000-000017000000}"/>
    <cellStyle name="Comma 15 3 4 7 2 2" xfId="55408" xr:uid="{00000000-0005-0000-0000-000017000000}"/>
    <cellStyle name="Comma 15 3 4 7 3" xfId="40288" xr:uid="{00000000-0005-0000-0000-000017000000}"/>
    <cellStyle name="Comma 15 3 4 8" xfId="16096" xr:uid="{00000000-0005-0000-0000-000017000000}"/>
    <cellStyle name="Comma 15 3 4 8 2" xfId="46336" xr:uid="{00000000-0005-0000-0000-000017000000}"/>
    <cellStyle name="Comma 15 3 4 9" xfId="31216" xr:uid="{00000000-0005-0000-0000-000017000000}"/>
    <cellStyle name="Comma 15 3 5" xfId="1732" xr:uid="{00000000-0005-0000-0000-000017000000}"/>
    <cellStyle name="Comma 15 3 5 2" xfId="10804" xr:uid="{00000000-0005-0000-0000-000017000000}"/>
    <cellStyle name="Comma 15 3 5 2 2" xfId="25924" xr:uid="{00000000-0005-0000-0000-000017000000}"/>
    <cellStyle name="Comma 15 3 5 2 2 2" xfId="56164" xr:uid="{00000000-0005-0000-0000-000017000000}"/>
    <cellStyle name="Comma 15 3 5 2 3" xfId="41044" xr:uid="{00000000-0005-0000-0000-000017000000}"/>
    <cellStyle name="Comma 15 3 5 3" xfId="16852" xr:uid="{00000000-0005-0000-0000-000017000000}"/>
    <cellStyle name="Comma 15 3 5 3 2" xfId="47092" xr:uid="{00000000-0005-0000-0000-000017000000}"/>
    <cellStyle name="Comma 15 3 5 4" xfId="31972" xr:uid="{00000000-0005-0000-0000-000017000000}"/>
    <cellStyle name="Comma 15 3 6" xfId="3244" xr:uid="{00000000-0005-0000-0000-000017000000}"/>
    <cellStyle name="Comma 15 3 6 2" xfId="12316" xr:uid="{00000000-0005-0000-0000-000017000000}"/>
    <cellStyle name="Comma 15 3 6 2 2" xfId="27436" xr:uid="{00000000-0005-0000-0000-000017000000}"/>
    <cellStyle name="Comma 15 3 6 2 2 2" xfId="57676" xr:uid="{00000000-0005-0000-0000-000017000000}"/>
    <cellStyle name="Comma 15 3 6 2 3" xfId="42556" xr:uid="{00000000-0005-0000-0000-000017000000}"/>
    <cellStyle name="Comma 15 3 6 3" xfId="18364" xr:uid="{00000000-0005-0000-0000-000017000000}"/>
    <cellStyle name="Comma 15 3 6 3 2" xfId="48604" xr:uid="{00000000-0005-0000-0000-000017000000}"/>
    <cellStyle name="Comma 15 3 6 4" xfId="33484" xr:uid="{00000000-0005-0000-0000-000017000000}"/>
    <cellStyle name="Comma 15 3 7" xfId="4756" xr:uid="{00000000-0005-0000-0000-000017000000}"/>
    <cellStyle name="Comma 15 3 7 2" xfId="13828" xr:uid="{00000000-0005-0000-0000-000017000000}"/>
    <cellStyle name="Comma 15 3 7 2 2" xfId="28948" xr:uid="{00000000-0005-0000-0000-000017000000}"/>
    <cellStyle name="Comma 15 3 7 2 2 2" xfId="59188" xr:uid="{00000000-0005-0000-0000-000017000000}"/>
    <cellStyle name="Comma 15 3 7 2 3" xfId="44068" xr:uid="{00000000-0005-0000-0000-000017000000}"/>
    <cellStyle name="Comma 15 3 7 3" xfId="19876" xr:uid="{00000000-0005-0000-0000-000017000000}"/>
    <cellStyle name="Comma 15 3 7 3 2" xfId="50116" xr:uid="{00000000-0005-0000-0000-000017000000}"/>
    <cellStyle name="Comma 15 3 7 4" xfId="34996" xr:uid="{00000000-0005-0000-0000-000017000000}"/>
    <cellStyle name="Comma 15 3 8" xfId="6268" xr:uid="{00000000-0005-0000-0000-000017000000}"/>
    <cellStyle name="Comma 15 3 8 2" xfId="21388" xr:uid="{00000000-0005-0000-0000-000017000000}"/>
    <cellStyle name="Comma 15 3 8 2 2" xfId="51628" xr:uid="{00000000-0005-0000-0000-000017000000}"/>
    <cellStyle name="Comma 15 3 8 3" xfId="36508" xr:uid="{00000000-0005-0000-0000-000017000000}"/>
    <cellStyle name="Comma 15 3 9" xfId="7780" xr:uid="{00000000-0005-0000-0000-000017000000}"/>
    <cellStyle name="Comma 15 3 9 2" xfId="22900" xr:uid="{00000000-0005-0000-0000-000017000000}"/>
    <cellStyle name="Comma 15 3 9 2 2" xfId="53140" xr:uid="{00000000-0005-0000-0000-000017000000}"/>
    <cellStyle name="Comma 15 3 9 3" xfId="38020" xr:uid="{00000000-0005-0000-0000-000017000000}"/>
    <cellStyle name="Comma 15 4" xfId="304" xr:uid="{00000000-0005-0000-0000-00005A000000}"/>
    <cellStyle name="Comma 15 4 10" xfId="30544" xr:uid="{00000000-0005-0000-0000-00005A000000}"/>
    <cellStyle name="Comma 15 4 2" xfId="1060" xr:uid="{00000000-0005-0000-0000-00005A000000}"/>
    <cellStyle name="Comma 15 4 2 2" xfId="2572" xr:uid="{00000000-0005-0000-0000-00005A000000}"/>
    <cellStyle name="Comma 15 4 2 2 2" xfId="11644" xr:uid="{00000000-0005-0000-0000-00005A000000}"/>
    <cellStyle name="Comma 15 4 2 2 2 2" xfId="26764" xr:uid="{00000000-0005-0000-0000-00005A000000}"/>
    <cellStyle name="Comma 15 4 2 2 2 2 2" xfId="57004" xr:uid="{00000000-0005-0000-0000-00005A000000}"/>
    <cellStyle name="Comma 15 4 2 2 2 3" xfId="41884" xr:uid="{00000000-0005-0000-0000-00005A000000}"/>
    <cellStyle name="Comma 15 4 2 2 3" xfId="17692" xr:uid="{00000000-0005-0000-0000-00005A000000}"/>
    <cellStyle name="Comma 15 4 2 2 3 2" xfId="47932" xr:uid="{00000000-0005-0000-0000-00005A000000}"/>
    <cellStyle name="Comma 15 4 2 2 4" xfId="32812" xr:uid="{00000000-0005-0000-0000-00005A000000}"/>
    <cellStyle name="Comma 15 4 2 3" xfId="4084" xr:uid="{00000000-0005-0000-0000-00005A000000}"/>
    <cellStyle name="Comma 15 4 2 3 2" xfId="13156" xr:uid="{00000000-0005-0000-0000-00005A000000}"/>
    <cellStyle name="Comma 15 4 2 3 2 2" xfId="28276" xr:uid="{00000000-0005-0000-0000-00005A000000}"/>
    <cellStyle name="Comma 15 4 2 3 2 2 2" xfId="58516" xr:uid="{00000000-0005-0000-0000-00005A000000}"/>
    <cellStyle name="Comma 15 4 2 3 2 3" xfId="43396" xr:uid="{00000000-0005-0000-0000-00005A000000}"/>
    <cellStyle name="Comma 15 4 2 3 3" xfId="19204" xr:uid="{00000000-0005-0000-0000-00005A000000}"/>
    <cellStyle name="Comma 15 4 2 3 3 2" xfId="49444" xr:uid="{00000000-0005-0000-0000-00005A000000}"/>
    <cellStyle name="Comma 15 4 2 3 4" xfId="34324" xr:uid="{00000000-0005-0000-0000-00005A000000}"/>
    <cellStyle name="Comma 15 4 2 4" xfId="5596" xr:uid="{00000000-0005-0000-0000-00005A000000}"/>
    <cellStyle name="Comma 15 4 2 4 2" xfId="14668" xr:uid="{00000000-0005-0000-0000-00005A000000}"/>
    <cellStyle name="Comma 15 4 2 4 2 2" xfId="29788" xr:uid="{00000000-0005-0000-0000-00005A000000}"/>
    <cellStyle name="Comma 15 4 2 4 2 2 2" xfId="60028" xr:uid="{00000000-0005-0000-0000-00005A000000}"/>
    <cellStyle name="Comma 15 4 2 4 2 3" xfId="44908" xr:uid="{00000000-0005-0000-0000-00005A000000}"/>
    <cellStyle name="Comma 15 4 2 4 3" xfId="20716" xr:uid="{00000000-0005-0000-0000-00005A000000}"/>
    <cellStyle name="Comma 15 4 2 4 3 2" xfId="50956" xr:uid="{00000000-0005-0000-0000-00005A000000}"/>
    <cellStyle name="Comma 15 4 2 4 4" xfId="35836" xr:uid="{00000000-0005-0000-0000-00005A000000}"/>
    <cellStyle name="Comma 15 4 2 5" xfId="7108" xr:uid="{00000000-0005-0000-0000-00005A000000}"/>
    <cellStyle name="Comma 15 4 2 5 2" xfId="22228" xr:uid="{00000000-0005-0000-0000-00005A000000}"/>
    <cellStyle name="Comma 15 4 2 5 2 2" xfId="52468" xr:uid="{00000000-0005-0000-0000-00005A000000}"/>
    <cellStyle name="Comma 15 4 2 5 3" xfId="37348" xr:uid="{00000000-0005-0000-0000-00005A000000}"/>
    <cellStyle name="Comma 15 4 2 6" xfId="8620" xr:uid="{00000000-0005-0000-0000-00005A000000}"/>
    <cellStyle name="Comma 15 4 2 6 2" xfId="23740" xr:uid="{00000000-0005-0000-0000-00005A000000}"/>
    <cellStyle name="Comma 15 4 2 6 2 2" xfId="53980" xr:uid="{00000000-0005-0000-0000-00005A000000}"/>
    <cellStyle name="Comma 15 4 2 6 3" xfId="38860" xr:uid="{00000000-0005-0000-0000-00005A000000}"/>
    <cellStyle name="Comma 15 4 2 7" xfId="10132" xr:uid="{00000000-0005-0000-0000-00005A000000}"/>
    <cellStyle name="Comma 15 4 2 7 2" xfId="25252" xr:uid="{00000000-0005-0000-0000-00005A000000}"/>
    <cellStyle name="Comma 15 4 2 7 2 2" xfId="55492" xr:uid="{00000000-0005-0000-0000-00005A000000}"/>
    <cellStyle name="Comma 15 4 2 7 3" xfId="40372" xr:uid="{00000000-0005-0000-0000-00005A000000}"/>
    <cellStyle name="Comma 15 4 2 8" xfId="16180" xr:uid="{00000000-0005-0000-0000-00005A000000}"/>
    <cellStyle name="Comma 15 4 2 8 2" xfId="46420" xr:uid="{00000000-0005-0000-0000-00005A000000}"/>
    <cellStyle name="Comma 15 4 2 9" xfId="31300" xr:uid="{00000000-0005-0000-0000-00005A000000}"/>
    <cellStyle name="Comma 15 4 3" xfId="1816" xr:uid="{00000000-0005-0000-0000-00005A000000}"/>
    <cellStyle name="Comma 15 4 3 2" xfId="10888" xr:uid="{00000000-0005-0000-0000-00005A000000}"/>
    <cellStyle name="Comma 15 4 3 2 2" xfId="26008" xr:uid="{00000000-0005-0000-0000-00005A000000}"/>
    <cellStyle name="Comma 15 4 3 2 2 2" xfId="56248" xr:uid="{00000000-0005-0000-0000-00005A000000}"/>
    <cellStyle name="Comma 15 4 3 2 3" xfId="41128" xr:uid="{00000000-0005-0000-0000-00005A000000}"/>
    <cellStyle name="Comma 15 4 3 3" xfId="16936" xr:uid="{00000000-0005-0000-0000-00005A000000}"/>
    <cellStyle name="Comma 15 4 3 3 2" xfId="47176" xr:uid="{00000000-0005-0000-0000-00005A000000}"/>
    <cellStyle name="Comma 15 4 3 4" xfId="32056" xr:uid="{00000000-0005-0000-0000-00005A000000}"/>
    <cellStyle name="Comma 15 4 4" xfId="3328" xr:uid="{00000000-0005-0000-0000-00005A000000}"/>
    <cellStyle name="Comma 15 4 4 2" xfId="12400" xr:uid="{00000000-0005-0000-0000-00005A000000}"/>
    <cellStyle name="Comma 15 4 4 2 2" xfId="27520" xr:uid="{00000000-0005-0000-0000-00005A000000}"/>
    <cellStyle name="Comma 15 4 4 2 2 2" xfId="57760" xr:uid="{00000000-0005-0000-0000-00005A000000}"/>
    <cellStyle name="Comma 15 4 4 2 3" xfId="42640" xr:uid="{00000000-0005-0000-0000-00005A000000}"/>
    <cellStyle name="Comma 15 4 4 3" xfId="18448" xr:uid="{00000000-0005-0000-0000-00005A000000}"/>
    <cellStyle name="Comma 15 4 4 3 2" xfId="48688" xr:uid="{00000000-0005-0000-0000-00005A000000}"/>
    <cellStyle name="Comma 15 4 4 4" xfId="33568" xr:uid="{00000000-0005-0000-0000-00005A000000}"/>
    <cellStyle name="Comma 15 4 5" xfId="4840" xr:uid="{00000000-0005-0000-0000-00005A000000}"/>
    <cellStyle name="Comma 15 4 5 2" xfId="13912" xr:uid="{00000000-0005-0000-0000-00005A000000}"/>
    <cellStyle name="Comma 15 4 5 2 2" xfId="29032" xr:uid="{00000000-0005-0000-0000-00005A000000}"/>
    <cellStyle name="Comma 15 4 5 2 2 2" xfId="59272" xr:uid="{00000000-0005-0000-0000-00005A000000}"/>
    <cellStyle name="Comma 15 4 5 2 3" xfId="44152" xr:uid="{00000000-0005-0000-0000-00005A000000}"/>
    <cellStyle name="Comma 15 4 5 3" xfId="19960" xr:uid="{00000000-0005-0000-0000-00005A000000}"/>
    <cellStyle name="Comma 15 4 5 3 2" xfId="50200" xr:uid="{00000000-0005-0000-0000-00005A000000}"/>
    <cellStyle name="Comma 15 4 5 4" xfId="35080" xr:uid="{00000000-0005-0000-0000-00005A000000}"/>
    <cellStyle name="Comma 15 4 6" xfId="6352" xr:uid="{00000000-0005-0000-0000-00005A000000}"/>
    <cellStyle name="Comma 15 4 6 2" xfId="21472" xr:uid="{00000000-0005-0000-0000-00005A000000}"/>
    <cellStyle name="Comma 15 4 6 2 2" xfId="51712" xr:uid="{00000000-0005-0000-0000-00005A000000}"/>
    <cellStyle name="Comma 15 4 6 3" xfId="36592" xr:uid="{00000000-0005-0000-0000-00005A000000}"/>
    <cellStyle name="Comma 15 4 7" xfId="7864" xr:uid="{00000000-0005-0000-0000-00005A000000}"/>
    <cellStyle name="Comma 15 4 7 2" xfId="22984" xr:uid="{00000000-0005-0000-0000-00005A000000}"/>
    <cellStyle name="Comma 15 4 7 2 2" xfId="53224" xr:uid="{00000000-0005-0000-0000-00005A000000}"/>
    <cellStyle name="Comma 15 4 7 3" xfId="38104" xr:uid="{00000000-0005-0000-0000-00005A000000}"/>
    <cellStyle name="Comma 15 4 8" xfId="9376" xr:uid="{00000000-0005-0000-0000-00005A000000}"/>
    <cellStyle name="Comma 15 4 8 2" xfId="24496" xr:uid="{00000000-0005-0000-0000-00005A000000}"/>
    <cellStyle name="Comma 15 4 8 2 2" xfId="54736" xr:uid="{00000000-0005-0000-0000-00005A000000}"/>
    <cellStyle name="Comma 15 4 8 3" xfId="39616" xr:uid="{00000000-0005-0000-0000-00005A000000}"/>
    <cellStyle name="Comma 15 4 9" xfId="15424" xr:uid="{00000000-0005-0000-0000-00005A000000}"/>
    <cellStyle name="Comma 15 4 9 2" xfId="45664" xr:uid="{00000000-0005-0000-0000-00005A000000}"/>
    <cellStyle name="Comma 15 5" xfId="556" xr:uid="{00000000-0005-0000-0000-000043000000}"/>
    <cellStyle name="Comma 15 5 10" xfId="30796" xr:uid="{00000000-0005-0000-0000-000043000000}"/>
    <cellStyle name="Comma 15 5 2" xfId="1312" xr:uid="{00000000-0005-0000-0000-000043000000}"/>
    <cellStyle name="Comma 15 5 2 2" xfId="2824" xr:uid="{00000000-0005-0000-0000-000043000000}"/>
    <cellStyle name="Comma 15 5 2 2 2" xfId="11896" xr:uid="{00000000-0005-0000-0000-000043000000}"/>
    <cellStyle name="Comma 15 5 2 2 2 2" xfId="27016" xr:uid="{00000000-0005-0000-0000-000043000000}"/>
    <cellStyle name="Comma 15 5 2 2 2 2 2" xfId="57256" xr:uid="{00000000-0005-0000-0000-000043000000}"/>
    <cellStyle name="Comma 15 5 2 2 2 3" xfId="42136" xr:uid="{00000000-0005-0000-0000-000043000000}"/>
    <cellStyle name="Comma 15 5 2 2 3" xfId="17944" xr:uid="{00000000-0005-0000-0000-000043000000}"/>
    <cellStyle name="Comma 15 5 2 2 3 2" xfId="48184" xr:uid="{00000000-0005-0000-0000-000043000000}"/>
    <cellStyle name="Comma 15 5 2 2 4" xfId="33064" xr:uid="{00000000-0005-0000-0000-000043000000}"/>
    <cellStyle name="Comma 15 5 2 3" xfId="4336" xr:uid="{00000000-0005-0000-0000-000043000000}"/>
    <cellStyle name="Comma 15 5 2 3 2" xfId="13408" xr:uid="{00000000-0005-0000-0000-000043000000}"/>
    <cellStyle name="Comma 15 5 2 3 2 2" xfId="28528" xr:uid="{00000000-0005-0000-0000-000043000000}"/>
    <cellStyle name="Comma 15 5 2 3 2 2 2" xfId="58768" xr:uid="{00000000-0005-0000-0000-000043000000}"/>
    <cellStyle name="Comma 15 5 2 3 2 3" xfId="43648" xr:uid="{00000000-0005-0000-0000-000043000000}"/>
    <cellStyle name="Comma 15 5 2 3 3" xfId="19456" xr:uid="{00000000-0005-0000-0000-000043000000}"/>
    <cellStyle name="Comma 15 5 2 3 3 2" xfId="49696" xr:uid="{00000000-0005-0000-0000-000043000000}"/>
    <cellStyle name="Comma 15 5 2 3 4" xfId="34576" xr:uid="{00000000-0005-0000-0000-000043000000}"/>
    <cellStyle name="Comma 15 5 2 4" xfId="5848" xr:uid="{00000000-0005-0000-0000-000043000000}"/>
    <cellStyle name="Comma 15 5 2 4 2" xfId="14920" xr:uid="{00000000-0005-0000-0000-000043000000}"/>
    <cellStyle name="Comma 15 5 2 4 2 2" xfId="30040" xr:uid="{00000000-0005-0000-0000-000043000000}"/>
    <cellStyle name="Comma 15 5 2 4 2 2 2" xfId="60280" xr:uid="{00000000-0005-0000-0000-000043000000}"/>
    <cellStyle name="Comma 15 5 2 4 2 3" xfId="45160" xr:uid="{00000000-0005-0000-0000-000043000000}"/>
    <cellStyle name="Comma 15 5 2 4 3" xfId="20968" xr:uid="{00000000-0005-0000-0000-000043000000}"/>
    <cellStyle name="Comma 15 5 2 4 3 2" xfId="51208" xr:uid="{00000000-0005-0000-0000-000043000000}"/>
    <cellStyle name="Comma 15 5 2 4 4" xfId="36088" xr:uid="{00000000-0005-0000-0000-000043000000}"/>
    <cellStyle name="Comma 15 5 2 5" xfId="7360" xr:uid="{00000000-0005-0000-0000-000043000000}"/>
    <cellStyle name="Comma 15 5 2 5 2" xfId="22480" xr:uid="{00000000-0005-0000-0000-000043000000}"/>
    <cellStyle name="Comma 15 5 2 5 2 2" xfId="52720" xr:uid="{00000000-0005-0000-0000-000043000000}"/>
    <cellStyle name="Comma 15 5 2 5 3" xfId="37600" xr:uid="{00000000-0005-0000-0000-000043000000}"/>
    <cellStyle name="Comma 15 5 2 6" xfId="8872" xr:uid="{00000000-0005-0000-0000-000043000000}"/>
    <cellStyle name="Comma 15 5 2 6 2" xfId="23992" xr:uid="{00000000-0005-0000-0000-000043000000}"/>
    <cellStyle name="Comma 15 5 2 6 2 2" xfId="54232" xr:uid="{00000000-0005-0000-0000-000043000000}"/>
    <cellStyle name="Comma 15 5 2 6 3" xfId="39112" xr:uid="{00000000-0005-0000-0000-000043000000}"/>
    <cellStyle name="Comma 15 5 2 7" xfId="10384" xr:uid="{00000000-0005-0000-0000-000043000000}"/>
    <cellStyle name="Comma 15 5 2 7 2" xfId="25504" xr:uid="{00000000-0005-0000-0000-000043000000}"/>
    <cellStyle name="Comma 15 5 2 7 2 2" xfId="55744" xr:uid="{00000000-0005-0000-0000-000043000000}"/>
    <cellStyle name="Comma 15 5 2 7 3" xfId="40624" xr:uid="{00000000-0005-0000-0000-000043000000}"/>
    <cellStyle name="Comma 15 5 2 8" xfId="16432" xr:uid="{00000000-0005-0000-0000-000043000000}"/>
    <cellStyle name="Comma 15 5 2 8 2" xfId="46672" xr:uid="{00000000-0005-0000-0000-000043000000}"/>
    <cellStyle name="Comma 15 5 2 9" xfId="31552" xr:uid="{00000000-0005-0000-0000-000043000000}"/>
    <cellStyle name="Comma 15 5 3" xfId="2068" xr:uid="{00000000-0005-0000-0000-000043000000}"/>
    <cellStyle name="Comma 15 5 3 2" xfId="11140" xr:uid="{00000000-0005-0000-0000-000043000000}"/>
    <cellStyle name="Comma 15 5 3 2 2" xfId="26260" xr:uid="{00000000-0005-0000-0000-000043000000}"/>
    <cellStyle name="Comma 15 5 3 2 2 2" xfId="56500" xr:uid="{00000000-0005-0000-0000-000043000000}"/>
    <cellStyle name="Comma 15 5 3 2 3" xfId="41380" xr:uid="{00000000-0005-0000-0000-000043000000}"/>
    <cellStyle name="Comma 15 5 3 3" xfId="17188" xr:uid="{00000000-0005-0000-0000-000043000000}"/>
    <cellStyle name="Comma 15 5 3 3 2" xfId="47428" xr:uid="{00000000-0005-0000-0000-000043000000}"/>
    <cellStyle name="Comma 15 5 3 4" xfId="32308" xr:uid="{00000000-0005-0000-0000-000043000000}"/>
    <cellStyle name="Comma 15 5 4" xfId="3580" xr:uid="{00000000-0005-0000-0000-000043000000}"/>
    <cellStyle name="Comma 15 5 4 2" xfId="12652" xr:uid="{00000000-0005-0000-0000-000043000000}"/>
    <cellStyle name="Comma 15 5 4 2 2" xfId="27772" xr:uid="{00000000-0005-0000-0000-000043000000}"/>
    <cellStyle name="Comma 15 5 4 2 2 2" xfId="58012" xr:uid="{00000000-0005-0000-0000-000043000000}"/>
    <cellStyle name="Comma 15 5 4 2 3" xfId="42892" xr:uid="{00000000-0005-0000-0000-000043000000}"/>
    <cellStyle name="Comma 15 5 4 3" xfId="18700" xr:uid="{00000000-0005-0000-0000-000043000000}"/>
    <cellStyle name="Comma 15 5 4 3 2" xfId="48940" xr:uid="{00000000-0005-0000-0000-000043000000}"/>
    <cellStyle name="Comma 15 5 4 4" xfId="33820" xr:uid="{00000000-0005-0000-0000-000043000000}"/>
    <cellStyle name="Comma 15 5 5" xfId="5092" xr:uid="{00000000-0005-0000-0000-000043000000}"/>
    <cellStyle name="Comma 15 5 5 2" xfId="14164" xr:uid="{00000000-0005-0000-0000-000043000000}"/>
    <cellStyle name="Comma 15 5 5 2 2" xfId="29284" xr:uid="{00000000-0005-0000-0000-000043000000}"/>
    <cellStyle name="Comma 15 5 5 2 2 2" xfId="59524" xr:uid="{00000000-0005-0000-0000-000043000000}"/>
    <cellStyle name="Comma 15 5 5 2 3" xfId="44404" xr:uid="{00000000-0005-0000-0000-000043000000}"/>
    <cellStyle name="Comma 15 5 5 3" xfId="20212" xr:uid="{00000000-0005-0000-0000-000043000000}"/>
    <cellStyle name="Comma 15 5 5 3 2" xfId="50452" xr:uid="{00000000-0005-0000-0000-000043000000}"/>
    <cellStyle name="Comma 15 5 5 4" xfId="35332" xr:uid="{00000000-0005-0000-0000-000043000000}"/>
    <cellStyle name="Comma 15 5 6" xfId="6604" xr:uid="{00000000-0005-0000-0000-000043000000}"/>
    <cellStyle name="Comma 15 5 6 2" xfId="21724" xr:uid="{00000000-0005-0000-0000-000043000000}"/>
    <cellStyle name="Comma 15 5 6 2 2" xfId="51964" xr:uid="{00000000-0005-0000-0000-000043000000}"/>
    <cellStyle name="Comma 15 5 6 3" xfId="36844" xr:uid="{00000000-0005-0000-0000-000043000000}"/>
    <cellStyle name="Comma 15 5 7" xfId="8116" xr:uid="{00000000-0005-0000-0000-000043000000}"/>
    <cellStyle name="Comma 15 5 7 2" xfId="23236" xr:uid="{00000000-0005-0000-0000-000043000000}"/>
    <cellStyle name="Comma 15 5 7 2 2" xfId="53476" xr:uid="{00000000-0005-0000-0000-000043000000}"/>
    <cellStyle name="Comma 15 5 7 3" xfId="38356" xr:uid="{00000000-0005-0000-0000-000043000000}"/>
    <cellStyle name="Comma 15 5 8" xfId="9628" xr:uid="{00000000-0005-0000-0000-000043000000}"/>
    <cellStyle name="Comma 15 5 8 2" xfId="24748" xr:uid="{00000000-0005-0000-0000-000043000000}"/>
    <cellStyle name="Comma 15 5 8 2 2" xfId="54988" xr:uid="{00000000-0005-0000-0000-000043000000}"/>
    <cellStyle name="Comma 15 5 8 3" xfId="39868" xr:uid="{00000000-0005-0000-0000-000043000000}"/>
    <cellStyle name="Comma 15 5 9" xfId="15676" xr:uid="{00000000-0005-0000-0000-000043000000}"/>
    <cellStyle name="Comma 15 5 9 2" xfId="45916" xr:uid="{00000000-0005-0000-0000-000043000000}"/>
    <cellStyle name="Comma 15 6" xfId="808" xr:uid="{00000000-0005-0000-0000-00005A000000}"/>
    <cellStyle name="Comma 15 6 2" xfId="2320" xr:uid="{00000000-0005-0000-0000-00005A000000}"/>
    <cellStyle name="Comma 15 6 2 2" xfId="11392" xr:uid="{00000000-0005-0000-0000-00005A000000}"/>
    <cellStyle name="Comma 15 6 2 2 2" xfId="26512" xr:uid="{00000000-0005-0000-0000-00005A000000}"/>
    <cellStyle name="Comma 15 6 2 2 2 2" xfId="56752" xr:uid="{00000000-0005-0000-0000-00005A000000}"/>
    <cellStyle name="Comma 15 6 2 2 3" xfId="41632" xr:uid="{00000000-0005-0000-0000-00005A000000}"/>
    <cellStyle name="Comma 15 6 2 3" xfId="17440" xr:uid="{00000000-0005-0000-0000-00005A000000}"/>
    <cellStyle name="Comma 15 6 2 3 2" xfId="47680" xr:uid="{00000000-0005-0000-0000-00005A000000}"/>
    <cellStyle name="Comma 15 6 2 4" xfId="32560" xr:uid="{00000000-0005-0000-0000-00005A000000}"/>
    <cellStyle name="Comma 15 6 3" xfId="3832" xr:uid="{00000000-0005-0000-0000-00005A000000}"/>
    <cellStyle name="Comma 15 6 3 2" xfId="12904" xr:uid="{00000000-0005-0000-0000-00005A000000}"/>
    <cellStyle name="Comma 15 6 3 2 2" xfId="28024" xr:uid="{00000000-0005-0000-0000-00005A000000}"/>
    <cellStyle name="Comma 15 6 3 2 2 2" xfId="58264" xr:uid="{00000000-0005-0000-0000-00005A000000}"/>
    <cellStyle name="Comma 15 6 3 2 3" xfId="43144" xr:uid="{00000000-0005-0000-0000-00005A000000}"/>
    <cellStyle name="Comma 15 6 3 3" xfId="18952" xr:uid="{00000000-0005-0000-0000-00005A000000}"/>
    <cellStyle name="Comma 15 6 3 3 2" xfId="49192" xr:uid="{00000000-0005-0000-0000-00005A000000}"/>
    <cellStyle name="Comma 15 6 3 4" xfId="34072" xr:uid="{00000000-0005-0000-0000-00005A000000}"/>
    <cellStyle name="Comma 15 6 4" xfId="5344" xr:uid="{00000000-0005-0000-0000-00005A000000}"/>
    <cellStyle name="Comma 15 6 4 2" xfId="14416" xr:uid="{00000000-0005-0000-0000-00005A000000}"/>
    <cellStyle name="Comma 15 6 4 2 2" xfId="29536" xr:uid="{00000000-0005-0000-0000-00005A000000}"/>
    <cellStyle name="Comma 15 6 4 2 2 2" xfId="59776" xr:uid="{00000000-0005-0000-0000-00005A000000}"/>
    <cellStyle name="Comma 15 6 4 2 3" xfId="44656" xr:uid="{00000000-0005-0000-0000-00005A000000}"/>
    <cellStyle name="Comma 15 6 4 3" xfId="20464" xr:uid="{00000000-0005-0000-0000-00005A000000}"/>
    <cellStyle name="Comma 15 6 4 3 2" xfId="50704" xr:uid="{00000000-0005-0000-0000-00005A000000}"/>
    <cellStyle name="Comma 15 6 4 4" xfId="35584" xr:uid="{00000000-0005-0000-0000-00005A000000}"/>
    <cellStyle name="Comma 15 6 5" xfId="6856" xr:uid="{00000000-0005-0000-0000-00005A000000}"/>
    <cellStyle name="Comma 15 6 5 2" xfId="21976" xr:uid="{00000000-0005-0000-0000-00005A000000}"/>
    <cellStyle name="Comma 15 6 5 2 2" xfId="52216" xr:uid="{00000000-0005-0000-0000-00005A000000}"/>
    <cellStyle name="Comma 15 6 5 3" xfId="37096" xr:uid="{00000000-0005-0000-0000-00005A000000}"/>
    <cellStyle name="Comma 15 6 6" xfId="8368" xr:uid="{00000000-0005-0000-0000-00005A000000}"/>
    <cellStyle name="Comma 15 6 6 2" xfId="23488" xr:uid="{00000000-0005-0000-0000-00005A000000}"/>
    <cellStyle name="Comma 15 6 6 2 2" xfId="53728" xr:uid="{00000000-0005-0000-0000-00005A000000}"/>
    <cellStyle name="Comma 15 6 6 3" xfId="38608" xr:uid="{00000000-0005-0000-0000-00005A000000}"/>
    <cellStyle name="Comma 15 6 7" xfId="9880" xr:uid="{00000000-0005-0000-0000-00005A000000}"/>
    <cellStyle name="Comma 15 6 7 2" xfId="25000" xr:uid="{00000000-0005-0000-0000-00005A000000}"/>
    <cellStyle name="Comma 15 6 7 2 2" xfId="55240" xr:uid="{00000000-0005-0000-0000-00005A000000}"/>
    <cellStyle name="Comma 15 6 7 3" xfId="40120" xr:uid="{00000000-0005-0000-0000-00005A000000}"/>
    <cellStyle name="Comma 15 6 8" xfId="15928" xr:uid="{00000000-0005-0000-0000-00005A000000}"/>
    <cellStyle name="Comma 15 6 8 2" xfId="46168" xr:uid="{00000000-0005-0000-0000-00005A000000}"/>
    <cellStyle name="Comma 15 6 9" xfId="31048" xr:uid="{00000000-0005-0000-0000-00005A000000}"/>
    <cellStyle name="Comma 15 7" xfId="1564" xr:uid="{00000000-0005-0000-0000-00005A000000}"/>
    <cellStyle name="Comma 15 7 2" xfId="10636" xr:uid="{00000000-0005-0000-0000-00005A000000}"/>
    <cellStyle name="Comma 15 7 2 2" xfId="25756" xr:uid="{00000000-0005-0000-0000-00005A000000}"/>
    <cellStyle name="Comma 15 7 2 2 2" xfId="55996" xr:uid="{00000000-0005-0000-0000-00005A000000}"/>
    <cellStyle name="Comma 15 7 2 3" xfId="40876" xr:uid="{00000000-0005-0000-0000-00005A000000}"/>
    <cellStyle name="Comma 15 7 3" xfId="16684" xr:uid="{00000000-0005-0000-0000-00005A000000}"/>
    <cellStyle name="Comma 15 7 3 2" xfId="46924" xr:uid="{00000000-0005-0000-0000-00005A000000}"/>
    <cellStyle name="Comma 15 7 4" xfId="31804" xr:uid="{00000000-0005-0000-0000-00005A000000}"/>
    <cellStyle name="Comma 15 8" xfId="3076" xr:uid="{00000000-0005-0000-0000-00005A000000}"/>
    <cellStyle name="Comma 15 8 2" xfId="12148" xr:uid="{00000000-0005-0000-0000-00005A000000}"/>
    <cellStyle name="Comma 15 8 2 2" xfId="27268" xr:uid="{00000000-0005-0000-0000-00005A000000}"/>
    <cellStyle name="Comma 15 8 2 2 2" xfId="57508" xr:uid="{00000000-0005-0000-0000-00005A000000}"/>
    <cellStyle name="Comma 15 8 2 3" xfId="42388" xr:uid="{00000000-0005-0000-0000-00005A000000}"/>
    <cellStyle name="Comma 15 8 3" xfId="18196" xr:uid="{00000000-0005-0000-0000-00005A000000}"/>
    <cellStyle name="Comma 15 8 3 2" xfId="48436" xr:uid="{00000000-0005-0000-0000-00005A000000}"/>
    <cellStyle name="Comma 15 8 4" xfId="33316" xr:uid="{00000000-0005-0000-0000-00005A000000}"/>
    <cellStyle name="Comma 15 9" xfId="4588" xr:uid="{00000000-0005-0000-0000-00005A000000}"/>
    <cellStyle name="Comma 15 9 2" xfId="13660" xr:uid="{00000000-0005-0000-0000-00005A000000}"/>
    <cellStyle name="Comma 15 9 2 2" xfId="28780" xr:uid="{00000000-0005-0000-0000-00005A000000}"/>
    <cellStyle name="Comma 15 9 2 2 2" xfId="59020" xr:uid="{00000000-0005-0000-0000-00005A000000}"/>
    <cellStyle name="Comma 15 9 2 3" xfId="43900" xr:uid="{00000000-0005-0000-0000-00005A000000}"/>
    <cellStyle name="Comma 15 9 3" xfId="19708" xr:uid="{00000000-0005-0000-0000-00005A000000}"/>
    <cellStyle name="Comma 15 9 3 2" xfId="49948" xr:uid="{00000000-0005-0000-0000-00005A000000}"/>
    <cellStyle name="Comma 15 9 4" xfId="34828" xr:uid="{00000000-0005-0000-0000-00005A000000}"/>
    <cellStyle name="Comma 16" xfId="94" xr:uid="{00000000-0005-0000-0000-000084000000}"/>
    <cellStyle name="Comma 16 10" xfId="9166" xr:uid="{00000000-0005-0000-0000-000084000000}"/>
    <cellStyle name="Comma 16 10 2" xfId="24286" xr:uid="{00000000-0005-0000-0000-000084000000}"/>
    <cellStyle name="Comma 16 10 2 2" xfId="54526" xr:uid="{00000000-0005-0000-0000-000084000000}"/>
    <cellStyle name="Comma 16 10 3" xfId="39406" xr:uid="{00000000-0005-0000-0000-000084000000}"/>
    <cellStyle name="Comma 16 11" xfId="15214" xr:uid="{00000000-0005-0000-0000-000084000000}"/>
    <cellStyle name="Comma 16 11 2" xfId="45454" xr:uid="{00000000-0005-0000-0000-000084000000}"/>
    <cellStyle name="Comma 16 12" xfId="30334" xr:uid="{00000000-0005-0000-0000-000084000000}"/>
    <cellStyle name="Comma 16 2" xfId="346" xr:uid="{00000000-0005-0000-0000-000084000000}"/>
    <cellStyle name="Comma 16 2 10" xfId="30586" xr:uid="{00000000-0005-0000-0000-000084000000}"/>
    <cellStyle name="Comma 16 2 2" xfId="1102" xr:uid="{00000000-0005-0000-0000-000084000000}"/>
    <cellStyle name="Comma 16 2 2 2" xfId="2614" xr:uid="{00000000-0005-0000-0000-000084000000}"/>
    <cellStyle name="Comma 16 2 2 2 2" xfId="11686" xr:uid="{00000000-0005-0000-0000-000084000000}"/>
    <cellStyle name="Comma 16 2 2 2 2 2" xfId="26806" xr:uid="{00000000-0005-0000-0000-000084000000}"/>
    <cellStyle name="Comma 16 2 2 2 2 2 2" xfId="57046" xr:uid="{00000000-0005-0000-0000-000084000000}"/>
    <cellStyle name="Comma 16 2 2 2 2 3" xfId="41926" xr:uid="{00000000-0005-0000-0000-000084000000}"/>
    <cellStyle name="Comma 16 2 2 2 3" xfId="17734" xr:uid="{00000000-0005-0000-0000-000084000000}"/>
    <cellStyle name="Comma 16 2 2 2 3 2" xfId="47974" xr:uid="{00000000-0005-0000-0000-000084000000}"/>
    <cellStyle name="Comma 16 2 2 2 4" xfId="32854" xr:uid="{00000000-0005-0000-0000-000084000000}"/>
    <cellStyle name="Comma 16 2 2 3" xfId="4126" xr:uid="{00000000-0005-0000-0000-000084000000}"/>
    <cellStyle name="Comma 16 2 2 3 2" xfId="13198" xr:uid="{00000000-0005-0000-0000-000084000000}"/>
    <cellStyle name="Comma 16 2 2 3 2 2" xfId="28318" xr:uid="{00000000-0005-0000-0000-000084000000}"/>
    <cellStyle name="Comma 16 2 2 3 2 2 2" xfId="58558" xr:uid="{00000000-0005-0000-0000-000084000000}"/>
    <cellStyle name="Comma 16 2 2 3 2 3" xfId="43438" xr:uid="{00000000-0005-0000-0000-000084000000}"/>
    <cellStyle name="Comma 16 2 2 3 3" xfId="19246" xr:uid="{00000000-0005-0000-0000-000084000000}"/>
    <cellStyle name="Comma 16 2 2 3 3 2" xfId="49486" xr:uid="{00000000-0005-0000-0000-000084000000}"/>
    <cellStyle name="Comma 16 2 2 3 4" xfId="34366" xr:uid="{00000000-0005-0000-0000-000084000000}"/>
    <cellStyle name="Comma 16 2 2 4" xfId="5638" xr:uid="{00000000-0005-0000-0000-000084000000}"/>
    <cellStyle name="Comma 16 2 2 4 2" xfId="14710" xr:uid="{00000000-0005-0000-0000-000084000000}"/>
    <cellStyle name="Comma 16 2 2 4 2 2" xfId="29830" xr:uid="{00000000-0005-0000-0000-000084000000}"/>
    <cellStyle name="Comma 16 2 2 4 2 2 2" xfId="60070" xr:uid="{00000000-0005-0000-0000-000084000000}"/>
    <cellStyle name="Comma 16 2 2 4 2 3" xfId="44950" xr:uid="{00000000-0005-0000-0000-000084000000}"/>
    <cellStyle name="Comma 16 2 2 4 3" xfId="20758" xr:uid="{00000000-0005-0000-0000-000084000000}"/>
    <cellStyle name="Comma 16 2 2 4 3 2" xfId="50998" xr:uid="{00000000-0005-0000-0000-000084000000}"/>
    <cellStyle name="Comma 16 2 2 4 4" xfId="35878" xr:uid="{00000000-0005-0000-0000-000084000000}"/>
    <cellStyle name="Comma 16 2 2 5" xfId="7150" xr:uid="{00000000-0005-0000-0000-000084000000}"/>
    <cellStyle name="Comma 16 2 2 5 2" xfId="22270" xr:uid="{00000000-0005-0000-0000-000084000000}"/>
    <cellStyle name="Comma 16 2 2 5 2 2" xfId="52510" xr:uid="{00000000-0005-0000-0000-000084000000}"/>
    <cellStyle name="Comma 16 2 2 5 3" xfId="37390" xr:uid="{00000000-0005-0000-0000-000084000000}"/>
    <cellStyle name="Comma 16 2 2 6" xfId="8662" xr:uid="{00000000-0005-0000-0000-000084000000}"/>
    <cellStyle name="Comma 16 2 2 6 2" xfId="23782" xr:uid="{00000000-0005-0000-0000-000084000000}"/>
    <cellStyle name="Comma 16 2 2 6 2 2" xfId="54022" xr:uid="{00000000-0005-0000-0000-000084000000}"/>
    <cellStyle name="Comma 16 2 2 6 3" xfId="38902" xr:uid="{00000000-0005-0000-0000-000084000000}"/>
    <cellStyle name="Comma 16 2 2 7" xfId="10174" xr:uid="{00000000-0005-0000-0000-000084000000}"/>
    <cellStyle name="Comma 16 2 2 7 2" xfId="25294" xr:uid="{00000000-0005-0000-0000-000084000000}"/>
    <cellStyle name="Comma 16 2 2 7 2 2" xfId="55534" xr:uid="{00000000-0005-0000-0000-000084000000}"/>
    <cellStyle name="Comma 16 2 2 7 3" xfId="40414" xr:uid="{00000000-0005-0000-0000-000084000000}"/>
    <cellStyle name="Comma 16 2 2 8" xfId="16222" xr:uid="{00000000-0005-0000-0000-000084000000}"/>
    <cellStyle name="Comma 16 2 2 8 2" xfId="46462" xr:uid="{00000000-0005-0000-0000-000084000000}"/>
    <cellStyle name="Comma 16 2 2 9" xfId="31342" xr:uid="{00000000-0005-0000-0000-000084000000}"/>
    <cellStyle name="Comma 16 2 3" xfId="1858" xr:uid="{00000000-0005-0000-0000-000084000000}"/>
    <cellStyle name="Comma 16 2 3 2" xfId="10930" xr:uid="{00000000-0005-0000-0000-000084000000}"/>
    <cellStyle name="Comma 16 2 3 2 2" xfId="26050" xr:uid="{00000000-0005-0000-0000-000084000000}"/>
    <cellStyle name="Comma 16 2 3 2 2 2" xfId="56290" xr:uid="{00000000-0005-0000-0000-000084000000}"/>
    <cellStyle name="Comma 16 2 3 2 3" xfId="41170" xr:uid="{00000000-0005-0000-0000-000084000000}"/>
    <cellStyle name="Comma 16 2 3 3" xfId="16978" xr:uid="{00000000-0005-0000-0000-000084000000}"/>
    <cellStyle name="Comma 16 2 3 3 2" xfId="47218" xr:uid="{00000000-0005-0000-0000-000084000000}"/>
    <cellStyle name="Comma 16 2 3 4" xfId="32098" xr:uid="{00000000-0005-0000-0000-000084000000}"/>
    <cellStyle name="Comma 16 2 4" xfId="3370" xr:uid="{00000000-0005-0000-0000-000084000000}"/>
    <cellStyle name="Comma 16 2 4 2" xfId="12442" xr:uid="{00000000-0005-0000-0000-000084000000}"/>
    <cellStyle name="Comma 16 2 4 2 2" xfId="27562" xr:uid="{00000000-0005-0000-0000-000084000000}"/>
    <cellStyle name="Comma 16 2 4 2 2 2" xfId="57802" xr:uid="{00000000-0005-0000-0000-000084000000}"/>
    <cellStyle name="Comma 16 2 4 2 3" xfId="42682" xr:uid="{00000000-0005-0000-0000-000084000000}"/>
    <cellStyle name="Comma 16 2 4 3" xfId="18490" xr:uid="{00000000-0005-0000-0000-000084000000}"/>
    <cellStyle name="Comma 16 2 4 3 2" xfId="48730" xr:uid="{00000000-0005-0000-0000-000084000000}"/>
    <cellStyle name="Comma 16 2 4 4" xfId="33610" xr:uid="{00000000-0005-0000-0000-000084000000}"/>
    <cellStyle name="Comma 16 2 5" xfId="4882" xr:uid="{00000000-0005-0000-0000-000084000000}"/>
    <cellStyle name="Comma 16 2 5 2" xfId="13954" xr:uid="{00000000-0005-0000-0000-000084000000}"/>
    <cellStyle name="Comma 16 2 5 2 2" xfId="29074" xr:uid="{00000000-0005-0000-0000-000084000000}"/>
    <cellStyle name="Comma 16 2 5 2 2 2" xfId="59314" xr:uid="{00000000-0005-0000-0000-000084000000}"/>
    <cellStyle name="Comma 16 2 5 2 3" xfId="44194" xr:uid="{00000000-0005-0000-0000-000084000000}"/>
    <cellStyle name="Comma 16 2 5 3" xfId="20002" xr:uid="{00000000-0005-0000-0000-000084000000}"/>
    <cellStyle name="Comma 16 2 5 3 2" xfId="50242" xr:uid="{00000000-0005-0000-0000-000084000000}"/>
    <cellStyle name="Comma 16 2 5 4" xfId="35122" xr:uid="{00000000-0005-0000-0000-000084000000}"/>
    <cellStyle name="Comma 16 2 6" xfId="6394" xr:uid="{00000000-0005-0000-0000-000084000000}"/>
    <cellStyle name="Comma 16 2 6 2" xfId="21514" xr:uid="{00000000-0005-0000-0000-000084000000}"/>
    <cellStyle name="Comma 16 2 6 2 2" xfId="51754" xr:uid="{00000000-0005-0000-0000-000084000000}"/>
    <cellStyle name="Comma 16 2 6 3" xfId="36634" xr:uid="{00000000-0005-0000-0000-000084000000}"/>
    <cellStyle name="Comma 16 2 7" xfId="7906" xr:uid="{00000000-0005-0000-0000-000084000000}"/>
    <cellStyle name="Comma 16 2 7 2" xfId="23026" xr:uid="{00000000-0005-0000-0000-000084000000}"/>
    <cellStyle name="Comma 16 2 7 2 2" xfId="53266" xr:uid="{00000000-0005-0000-0000-000084000000}"/>
    <cellStyle name="Comma 16 2 7 3" xfId="38146" xr:uid="{00000000-0005-0000-0000-000084000000}"/>
    <cellStyle name="Comma 16 2 8" xfId="9418" xr:uid="{00000000-0005-0000-0000-000084000000}"/>
    <cellStyle name="Comma 16 2 8 2" xfId="24538" xr:uid="{00000000-0005-0000-0000-000084000000}"/>
    <cellStyle name="Comma 16 2 8 2 2" xfId="54778" xr:uid="{00000000-0005-0000-0000-000084000000}"/>
    <cellStyle name="Comma 16 2 8 3" xfId="39658" xr:uid="{00000000-0005-0000-0000-000084000000}"/>
    <cellStyle name="Comma 16 2 9" xfId="15466" xr:uid="{00000000-0005-0000-0000-000084000000}"/>
    <cellStyle name="Comma 16 2 9 2" xfId="45706" xr:uid="{00000000-0005-0000-0000-000084000000}"/>
    <cellStyle name="Comma 16 3" xfId="598" xr:uid="{00000000-0005-0000-0000-000046000000}"/>
    <cellStyle name="Comma 16 3 10" xfId="30838" xr:uid="{00000000-0005-0000-0000-000046000000}"/>
    <cellStyle name="Comma 16 3 2" xfId="1354" xr:uid="{00000000-0005-0000-0000-000046000000}"/>
    <cellStyle name="Comma 16 3 2 2" xfId="2866" xr:uid="{00000000-0005-0000-0000-000046000000}"/>
    <cellStyle name="Comma 16 3 2 2 2" xfId="11938" xr:uid="{00000000-0005-0000-0000-000046000000}"/>
    <cellStyle name="Comma 16 3 2 2 2 2" xfId="27058" xr:uid="{00000000-0005-0000-0000-000046000000}"/>
    <cellStyle name="Comma 16 3 2 2 2 2 2" xfId="57298" xr:uid="{00000000-0005-0000-0000-000046000000}"/>
    <cellStyle name="Comma 16 3 2 2 2 3" xfId="42178" xr:uid="{00000000-0005-0000-0000-000046000000}"/>
    <cellStyle name="Comma 16 3 2 2 3" xfId="17986" xr:uid="{00000000-0005-0000-0000-000046000000}"/>
    <cellStyle name="Comma 16 3 2 2 3 2" xfId="48226" xr:uid="{00000000-0005-0000-0000-000046000000}"/>
    <cellStyle name="Comma 16 3 2 2 4" xfId="33106" xr:uid="{00000000-0005-0000-0000-000046000000}"/>
    <cellStyle name="Comma 16 3 2 3" xfId="4378" xr:uid="{00000000-0005-0000-0000-000046000000}"/>
    <cellStyle name="Comma 16 3 2 3 2" xfId="13450" xr:uid="{00000000-0005-0000-0000-000046000000}"/>
    <cellStyle name="Comma 16 3 2 3 2 2" xfId="28570" xr:uid="{00000000-0005-0000-0000-000046000000}"/>
    <cellStyle name="Comma 16 3 2 3 2 2 2" xfId="58810" xr:uid="{00000000-0005-0000-0000-000046000000}"/>
    <cellStyle name="Comma 16 3 2 3 2 3" xfId="43690" xr:uid="{00000000-0005-0000-0000-000046000000}"/>
    <cellStyle name="Comma 16 3 2 3 3" xfId="19498" xr:uid="{00000000-0005-0000-0000-000046000000}"/>
    <cellStyle name="Comma 16 3 2 3 3 2" xfId="49738" xr:uid="{00000000-0005-0000-0000-000046000000}"/>
    <cellStyle name="Comma 16 3 2 3 4" xfId="34618" xr:uid="{00000000-0005-0000-0000-000046000000}"/>
    <cellStyle name="Comma 16 3 2 4" xfId="5890" xr:uid="{00000000-0005-0000-0000-000046000000}"/>
    <cellStyle name="Comma 16 3 2 4 2" xfId="14962" xr:uid="{00000000-0005-0000-0000-000046000000}"/>
    <cellStyle name="Comma 16 3 2 4 2 2" xfId="30082" xr:uid="{00000000-0005-0000-0000-000046000000}"/>
    <cellStyle name="Comma 16 3 2 4 2 2 2" xfId="60322" xr:uid="{00000000-0005-0000-0000-000046000000}"/>
    <cellStyle name="Comma 16 3 2 4 2 3" xfId="45202" xr:uid="{00000000-0005-0000-0000-000046000000}"/>
    <cellStyle name="Comma 16 3 2 4 3" xfId="21010" xr:uid="{00000000-0005-0000-0000-000046000000}"/>
    <cellStyle name="Comma 16 3 2 4 3 2" xfId="51250" xr:uid="{00000000-0005-0000-0000-000046000000}"/>
    <cellStyle name="Comma 16 3 2 4 4" xfId="36130" xr:uid="{00000000-0005-0000-0000-000046000000}"/>
    <cellStyle name="Comma 16 3 2 5" xfId="7402" xr:uid="{00000000-0005-0000-0000-000046000000}"/>
    <cellStyle name="Comma 16 3 2 5 2" xfId="22522" xr:uid="{00000000-0005-0000-0000-000046000000}"/>
    <cellStyle name="Comma 16 3 2 5 2 2" xfId="52762" xr:uid="{00000000-0005-0000-0000-000046000000}"/>
    <cellStyle name="Comma 16 3 2 5 3" xfId="37642" xr:uid="{00000000-0005-0000-0000-000046000000}"/>
    <cellStyle name="Comma 16 3 2 6" xfId="8914" xr:uid="{00000000-0005-0000-0000-000046000000}"/>
    <cellStyle name="Comma 16 3 2 6 2" xfId="24034" xr:uid="{00000000-0005-0000-0000-000046000000}"/>
    <cellStyle name="Comma 16 3 2 6 2 2" xfId="54274" xr:uid="{00000000-0005-0000-0000-000046000000}"/>
    <cellStyle name="Comma 16 3 2 6 3" xfId="39154" xr:uid="{00000000-0005-0000-0000-000046000000}"/>
    <cellStyle name="Comma 16 3 2 7" xfId="10426" xr:uid="{00000000-0005-0000-0000-000046000000}"/>
    <cellStyle name="Comma 16 3 2 7 2" xfId="25546" xr:uid="{00000000-0005-0000-0000-000046000000}"/>
    <cellStyle name="Comma 16 3 2 7 2 2" xfId="55786" xr:uid="{00000000-0005-0000-0000-000046000000}"/>
    <cellStyle name="Comma 16 3 2 7 3" xfId="40666" xr:uid="{00000000-0005-0000-0000-000046000000}"/>
    <cellStyle name="Comma 16 3 2 8" xfId="16474" xr:uid="{00000000-0005-0000-0000-000046000000}"/>
    <cellStyle name="Comma 16 3 2 8 2" xfId="46714" xr:uid="{00000000-0005-0000-0000-000046000000}"/>
    <cellStyle name="Comma 16 3 2 9" xfId="31594" xr:uid="{00000000-0005-0000-0000-000046000000}"/>
    <cellStyle name="Comma 16 3 3" xfId="2110" xr:uid="{00000000-0005-0000-0000-000046000000}"/>
    <cellStyle name="Comma 16 3 3 2" xfId="11182" xr:uid="{00000000-0005-0000-0000-000046000000}"/>
    <cellStyle name="Comma 16 3 3 2 2" xfId="26302" xr:uid="{00000000-0005-0000-0000-000046000000}"/>
    <cellStyle name="Comma 16 3 3 2 2 2" xfId="56542" xr:uid="{00000000-0005-0000-0000-000046000000}"/>
    <cellStyle name="Comma 16 3 3 2 3" xfId="41422" xr:uid="{00000000-0005-0000-0000-000046000000}"/>
    <cellStyle name="Comma 16 3 3 3" xfId="17230" xr:uid="{00000000-0005-0000-0000-000046000000}"/>
    <cellStyle name="Comma 16 3 3 3 2" xfId="47470" xr:uid="{00000000-0005-0000-0000-000046000000}"/>
    <cellStyle name="Comma 16 3 3 4" xfId="32350" xr:uid="{00000000-0005-0000-0000-000046000000}"/>
    <cellStyle name="Comma 16 3 4" xfId="3622" xr:uid="{00000000-0005-0000-0000-000046000000}"/>
    <cellStyle name="Comma 16 3 4 2" xfId="12694" xr:uid="{00000000-0005-0000-0000-000046000000}"/>
    <cellStyle name="Comma 16 3 4 2 2" xfId="27814" xr:uid="{00000000-0005-0000-0000-000046000000}"/>
    <cellStyle name="Comma 16 3 4 2 2 2" xfId="58054" xr:uid="{00000000-0005-0000-0000-000046000000}"/>
    <cellStyle name="Comma 16 3 4 2 3" xfId="42934" xr:uid="{00000000-0005-0000-0000-000046000000}"/>
    <cellStyle name="Comma 16 3 4 3" xfId="18742" xr:uid="{00000000-0005-0000-0000-000046000000}"/>
    <cellStyle name="Comma 16 3 4 3 2" xfId="48982" xr:uid="{00000000-0005-0000-0000-000046000000}"/>
    <cellStyle name="Comma 16 3 4 4" xfId="33862" xr:uid="{00000000-0005-0000-0000-000046000000}"/>
    <cellStyle name="Comma 16 3 5" xfId="5134" xr:uid="{00000000-0005-0000-0000-000046000000}"/>
    <cellStyle name="Comma 16 3 5 2" xfId="14206" xr:uid="{00000000-0005-0000-0000-000046000000}"/>
    <cellStyle name="Comma 16 3 5 2 2" xfId="29326" xr:uid="{00000000-0005-0000-0000-000046000000}"/>
    <cellStyle name="Comma 16 3 5 2 2 2" xfId="59566" xr:uid="{00000000-0005-0000-0000-000046000000}"/>
    <cellStyle name="Comma 16 3 5 2 3" xfId="44446" xr:uid="{00000000-0005-0000-0000-000046000000}"/>
    <cellStyle name="Comma 16 3 5 3" xfId="20254" xr:uid="{00000000-0005-0000-0000-000046000000}"/>
    <cellStyle name="Comma 16 3 5 3 2" xfId="50494" xr:uid="{00000000-0005-0000-0000-000046000000}"/>
    <cellStyle name="Comma 16 3 5 4" xfId="35374" xr:uid="{00000000-0005-0000-0000-000046000000}"/>
    <cellStyle name="Comma 16 3 6" xfId="6646" xr:uid="{00000000-0005-0000-0000-000046000000}"/>
    <cellStyle name="Comma 16 3 6 2" xfId="21766" xr:uid="{00000000-0005-0000-0000-000046000000}"/>
    <cellStyle name="Comma 16 3 6 2 2" xfId="52006" xr:uid="{00000000-0005-0000-0000-000046000000}"/>
    <cellStyle name="Comma 16 3 6 3" xfId="36886" xr:uid="{00000000-0005-0000-0000-000046000000}"/>
    <cellStyle name="Comma 16 3 7" xfId="8158" xr:uid="{00000000-0005-0000-0000-000046000000}"/>
    <cellStyle name="Comma 16 3 7 2" xfId="23278" xr:uid="{00000000-0005-0000-0000-000046000000}"/>
    <cellStyle name="Comma 16 3 7 2 2" xfId="53518" xr:uid="{00000000-0005-0000-0000-000046000000}"/>
    <cellStyle name="Comma 16 3 7 3" xfId="38398" xr:uid="{00000000-0005-0000-0000-000046000000}"/>
    <cellStyle name="Comma 16 3 8" xfId="9670" xr:uid="{00000000-0005-0000-0000-000046000000}"/>
    <cellStyle name="Comma 16 3 8 2" xfId="24790" xr:uid="{00000000-0005-0000-0000-000046000000}"/>
    <cellStyle name="Comma 16 3 8 2 2" xfId="55030" xr:uid="{00000000-0005-0000-0000-000046000000}"/>
    <cellStyle name="Comma 16 3 8 3" xfId="39910" xr:uid="{00000000-0005-0000-0000-000046000000}"/>
    <cellStyle name="Comma 16 3 9" xfId="15718" xr:uid="{00000000-0005-0000-0000-000046000000}"/>
    <cellStyle name="Comma 16 3 9 2" xfId="45958" xr:uid="{00000000-0005-0000-0000-000046000000}"/>
    <cellStyle name="Comma 16 4" xfId="850" xr:uid="{00000000-0005-0000-0000-000084000000}"/>
    <cellStyle name="Comma 16 4 2" xfId="2362" xr:uid="{00000000-0005-0000-0000-000084000000}"/>
    <cellStyle name="Comma 16 4 2 2" xfId="11434" xr:uid="{00000000-0005-0000-0000-000084000000}"/>
    <cellStyle name="Comma 16 4 2 2 2" xfId="26554" xr:uid="{00000000-0005-0000-0000-000084000000}"/>
    <cellStyle name="Comma 16 4 2 2 2 2" xfId="56794" xr:uid="{00000000-0005-0000-0000-000084000000}"/>
    <cellStyle name="Comma 16 4 2 2 3" xfId="41674" xr:uid="{00000000-0005-0000-0000-000084000000}"/>
    <cellStyle name="Comma 16 4 2 3" xfId="17482" xr:uid="{00000000-0005-0000-0000-000084000000}"/>
    <cellStyle name="Comma 16 4 2 3 2" xfId="47722" xr:uid="{00000000-0005-0000-0000-000084000000}"/>
    <cellStyle name="Comma 16 4 2 4" xfId="32602" xr:uid="{00000000-0005-0000-0000-000084000000}"/>
    <cellStyle name="Comma 16 4 3" xfId="3874" xr:uid="{00000000-0005-0000-0000-000084000000}"/>
    <cellStyle name="Comma 16 4 3 2" xfId="12946" xr:uid="{00000000-0005-0000-0000-000084000000}"/>
    <cellStyle name="Comma 16 4 3 2 2" xfId="28066" xr:uid="{00000000-0005-0000-0000-000084000000}"/>
    <cellStyle name="Comma 16 4 3 2 2 2" xfId="58306" xr:uid="{00000000-0005-0000-0000-000084000000}"/>
    <cellStyle name="Comma 16 4 3 2 3" xfId="43186" xr:uid="{00000000-0005-0000-0000-000084000000}"/>
    <cellStyle name="Comma 16 4 3 3" xfId="18994" xr:uid="{00000000-0005-0000-0000-000084000000}"/>
    <cellStyle name="Comma 16 4 3 3 2" xfId="49234" xr:uid="{00000000-0005-0000-0000-000084000000}"/>
    <cellStyle name="Comma 16 4 3 4" xfId="34114" xr:uid="{00000000-0005-0000-0000-000084000000}"/>
    <cellStyle name="Comma 16 4 4" xfId="5386" xr:uid="{00000000-0005-0000-0000-000084000000}"/>
    <cellStyle name="Comma 16 4 4 2" xfId="14458" xr:uid="{00000000-0005-0000-0000-000084000000}"/>
    <cellStyle name="Comma 16 4 4 2 2" xfId="29578" xr:uid="{00000000-0005-0000-0000-000084000000}"/>
    <cellStyle name="Comma 16 4 4 2 2 2" xfId="59818" xr:uid="{00000000-0005-0000-0000-000084000000}"/>
    <cellStyle name="Comma 16 4 4 2 3" xfId="44698" xr:uid="{00000000-0005-0000-0000-000084000000}"/>
    <cellStyle name="Comma 16 4 4 3" xfId="20506" xr:uid="{00000000-0005-0000-0000-000084000000}"/>
    <cellStyle name="Comma 16 4 4 3 2" xfId="50746" xr:uid="{00000000-0005-0000-0000-000084000000}"/>
    <cellStyle name="Comma 16 4 4 4" xfId="35626" xr:uid="{00000000-0005-0000-0000-000084000000}"/>
    <cellStyle name="Comma 16 4 5" xfId="6898" xr:uid="{00000000-0005-0000-0000-000084000000}"/>
    <cellStyle name="Comma 16 4 5 2" xfId="22018" xr:uid="{00000000-0005-0000-0000-000084000000}"/>
    <cellStyle name="Comma 16 4 5 2 2" xfId="52258" xr:uid="{00000000-0005-0000-0000-000084000000}"/>
    <cellStyle name="Comma 16 4 5 3" xfId="37138" xr:uid="{00000000-0005-0000-0000-000084000000}"/>
    <cellStyle name="Comma 16 4 6" xfId="8410" xr:uid="{00000000-0005-0000-0000-000084000000}"/>
    <cellStyle name="Comma 16 4 6 2" xfId="23530" xr:uid="{00000000-0005-0000-0000-000084000000}"/>
    <cellStyle name="Comma 16 4 6 2 2" xfId="53770" xr:uid="{00000000-0005-0000-0000-000084000000}"/>
    <cellStyle name="Comma 16 4 6 3" xfId="38650" xr:uid="{00000000-0005-0000-0000-000084000000}"/>
    <cellStyle name="Comma 16 4 7" xfId="9922" xr:uid="{00000000-0005-0000-0000-000084000000}"/>
    <cellStyle name="Comma 16 4 7 2" xfId="25042" xr:uid="{00000000-0005-0000-0000-000084000000}"/>
    <cellStyle name="Comma 16 4 7 2 2" xfId="55282" xr:uid="{00000000-0005-0000-0000-000084000000}"/>
    <cellStyle name="Comma 16 4 7 3" xfId="40162" xr:uid="{00000000-0005-0000-0000-000084000000}"/>
    <cellStyle name="Comma 16 4 8" xfId="15970" xr:uid="{00000000-0005-0000-0000-000084000000}"/>
    <cellStyle name="Comma 16 4 8 2" xfId="46210" xr:uid="{00000000-0005-0000-0000-000084000000}"/>
    <cellStyle name="Comma 16 4 9" xfId="31090" xr:uid="{00000000-0005-0000-0000-000084000000}"/>
    <cellStyle name="Comma 16 5" xfId="1606" xr:uid="{00000000-0005-0000-0000-000084000000}"/>
    <cellStyle name="Comma 16 5 2" xfId="10678" xr:uid="{00000000-0005-0000-0000-000084000000}"/>
    <cellStyle name="Comma 16 5 2 2" xfId="25798" xr:uid="{00000000-0005-0000-0000-000084000000}"/>
    <cellStyle name="Comma 16 5 2 2 2" xfId="56038" xr:uid="{00000000-0005-0000-0000-000084000000}"/>
    <cellStyle name="Comma 16 5 2 3" xfId="40918" xr:uid="{00000000-0005-0000-0000-000084000000}"/>
    <cellStyle name="Comma 16 5 3" xfId="16726" xr:uid="{00000000-0005-0000-0000-000084000000}"/>
    <cellStyle name="Comma 16 5 3 2" xfId="46966" xr:uid="{00000000-0005-0000-0000-000084000000}"/>
    <cellStyle name="Comma 16 5 4" xfId="31846" xr:uid="{00000000-0005-0000-0000-000084000000}"/>
    <cellStyle name="Comma 16 6" xfId="3118" xr:uid="{00000000-0005-0000-0000-000084000000}"/>
    <cellStyle name="Comma 16 6 2" xfId="12190" xr:uid="{00000000-0005-0000-0000-000084000000}"/>
    <cellStyle name="Comma 16 6 2 2" xfId="27310" xr:uid="{00000000-0005-0000-0000-000084000000}"/>
    <cellStyle name="Comma 16 6 2 2 2" xfId="57550" xr:uid="{00000000-0005-0000-0000-000084000000}"/>
    <cellStyle name="Comma 16 6 2 3" xfId="42430" xr:uid="{00000000-0005-0000-0000-000084000000}"/>
    <cellStyle name="Comma 16 6 3" xfId="18238" xr:uid="{00000000-0005-0000-0000-000084000000}"/>
    <cellStyle name="Comma 16 6 3 2" xfId="48478" xr:uid="{00000000-0005-0000-0000-000084000000}"/>
    <cellStyle name="Comma 16 6 4" xfId="33358" xr:uid="{00000000-0005-0000-0000-000084000000}"/>
    <cellStyle name="Comma 16 7" xfId="4630" xr:uid="{00000000-0005-0000-0000-000084000000}"/>
    <cellStyle name="Comma 16 7 2" xfId="13702" xr:uid="{00000000-0005-0000-0000-000084000000}"/>
    <cellStyle name="Comma 16 7 2 2" xfId="28822" xr:uid="{00000000-0005-0000-0000-000084000000}"/>
    <cellStyle name="Comma 16 7 2 2 2" xfId="59062" xr:uid="{00000000-0005-0000-0000-000084000000}"/>
    <cellStyle name="Comma 16 7 2 3" xfId="43942" xr:uid="{00000000-0005-0000-0000-000084000000}"/>
    <cellStyle name="Comma 16 7 3" xfId="19750" xr:uid="{00000000-0005-0000-0000-000084000000}"/>
    <cellStyle name="Comma 16 7 3 2" xfId="49990" xr:uid="{00000000-0005-0000-0000-000084000000}"/>
    <cellStyle name="Comma 16 7 4" xfId="34870" xr:uid="{00000000-0005-0000-0000-000084000000}"/>
    <cellStyle name="Comma 16 8" xfId="6142" xr:uid="{00000000-0005-0000-0000-000084000000}"/>
    <cellStyle name="Comma 16 8 2" xfId="21262" xr:uid="{00000000-0005-0000-0000-000084000000}"/>
    <cellStyle name="Comma 16 8 2 2" xfId="51502" xr:uid="{00000000-0005-0000-0000-000084000000}"/>
    <cellStyle name="Comma 16 8 3" xfId="36382" xr:uid="{00000000-0005-0000-0000-000084000000}"/>
    <cellStyle name="Comma 16 9" xfId="7654" xr:uid="{00000000-0005-0000-0000-000084000000}"/>
    <cellStyle name="Comma 16 9 2" xfId="22774" xr:uid="{00000000-0005-0000-0000-000084000000}"/>
    <cellStyle name="Comma 16 9 2 2" xfId="53014" xr:uid="{00000000-0005-0000-0000-000084000000}"/>
    <cellStyle name="Comma 16 9 3" xfId="37894" xr:uid="{00000000-0005-0000-0000-000084000000}"/>
    <cellStyle name="Comma 17" xfId="178" xr:uid="{00000000-0005-0000-0000-0000D8000000}"/>
    <cellStyle name="Comma 17 10" xfId="9250" xr:uid="{00000000-0005-0000-0000-0000D8000000}"/>
    <cellStyle name="Comma 17 10 2" xfId="24370" xr:uid="{00000000-0005-0000-0000-0000D8000000}"/>
    <cellStyle name="Comma 17 10 2 2" xfId="54610" xr:uid="{00000000-0005-0000-0000-0000D8000000}"/>
    <cellStyle name="Comma 17 10 3" xfId="39490" xr:uid="{00000000-0005-0000-0000-0000D8000000}"/>
    <cellStyle name="Comma 17 11" xfId="15298" xr:uid="{00000000-0005-0000-0000-0000D8000000}"/>
    <cellStyle name="Comma 17 11 2" xfId="45538" xr:uid="{00000000-0005-0000-0000-0000D8000000}"/>
    <cellStyle name="Comma 17 12" xfId="30418" xr:uid="{00000000-0005-0000-0000-0000D8000000}"/>
    <cellStyle name="Comma 17 2" xfId="430" xr:uid="{00000000-0005-0000-0000-0000D8000000}"/>
    <cellStyle name="Comma 17 2 10" xfId="30670" xr:uid="{00000000-0005-0000-0000-0000D8000000}"/>
    <cellStyle name="Comma 17 2 2" xfId="1186" xr:uid="{00000000-0005-0000-0000-0000D8000000}"/>
    <cellStyle name="Comma 17 2 2 2" xfId="2698" xr:uid="{00000000-0005-0000-0000-0000D8000000}"/>
    <cellStyle name="Comma 17 2 2 2 2" xfId="11770" xr:uid="{00000000-0005-0000-0000-0000D8000000}"/>
    <cellStyle name="Comma 17 2 2 2 2 2" xfId="26890" xr:uid="{00000000-0005-0000-0000-0000D8000000}"/>
    <cellStyle name="Comma 17 2 2 2 2 2 2" xfId="57130" xr:uid="{00000000-0005-0000-0000-0000D8000000}"/>
    <cellStyle name="Comma 17 2 2 2 2 3" xfId="42010" xr:uid="{00000000-0005-0000-0000-0000D8000000}"/>
    <cellStyle name="Comma 17 2 2 2 3" xfId="17818" xr:uid="{00000000-0005-0000-0000-0000D8000000}"/>
    <cellStyle name="Comma 17 2 2 2 3 2" xfId="48058" xr:uid="{00000000-0005-0000-0000-0000D8000000}"/>
    <cellStyle name="Comma 17 2 2 2 4" xfId="32938" xr:uid="{00000000-0005-0000-0000-0000D8000000}"/>
    <cellStyle name="Comma 17 2 2 3" xfId="4210" xr:uid="{00000000-0005-0000-0000-0000D8000000}"/>
    <cellStyle name="Comma 17 2 2 3 2" xfId="13282" xr:uid="{00000000-0005-0000-0000-0000D8000000}"/>
    <cellStyle name="Comma 17 2 2 3 2 2" xfId="28402" xr:uid="{00000000-0005-0000-0000-0000D8000000}"/>
    <cellStyle name="Comma 17 2 2 3 2 2 2" xfId="58642" xr:uid="{00000000-0005-0000-0000-0000D8000000}"/>
    <cellStyle name="Comma 17 2 2 3 2 3" xfId="43522" xr:uid="{00000000-0005-0000-0000-0000D8000000}"/>
    <cellStyle name="Comma 17 2 2 3 3" xfId="19330" xr:uid="{00000000-0005-0000-0000-0000D8000000}"/>
    <cellStyle name="Comma 17 2 2 3 3 2" xfId="49570" xr:uid="{00000000-0005-0000-0000-0000D8000000}"/>
    <cellStyle name="Comma 17 2 2 3 4" xfId="34450" xr:uid="{00000000-0005-0000-0000-0000D8000000}"/>
    <cellStyle name="Comma 17 2 2 4" xfId="5722" xr:uid="{00000000-0005-0000-0000-0000D8000000}"/>
    <cellStyle name="Comma 17 2 2 4 2" xfId="14794" xr:uid="{00000000-0005-0000-0000-0000D8000000}"/>
    <cellStyle name="Comma 17 2 2 4 2 2" xfId="29914" xr:uid="{00000000-0005-0000-0000-0000D8000000}"/>
    <cellStyle name="Comma 17 2 2 4 2 2 2" xfId="60154" xr:uid="{00000000-0005-0000-0000-0000D8000000}"/>
    <cellStyle name="Comma 17 2 2 4 2 3" xfId="45034" xr:uid="{00000000-0005-0000-0000-0000D8000000}"/>
    <cellStyle name="Comma 17 2 2 4 3" xfId="20842" xr:uid="{00000000-0005-0000-0000-0000D8000000}"/>
    <cellStyle name="Comma 17 2 2 4 3 2" xfId="51082" xr:uid="{00000000-0005-0000-0000-0000D8000000}"/>
    <cellStyle name="Comma 17 2 2 4 4" xfId="35962" xr:uid="{00000000-0005-0000-0000-0000D8000000}"/>
    <cellStyle name="Comma 17 2 2 5" xfId="7234" xr:uid="{00000000-0005-0000-0000-0000D8000000}"/>
    <cellStyle name="Comma 17 2 2 5 2" xfId="22354" xr:uid="{00000000-0005-0000-0000-0000D8000000}"/>
    <cellStyle name="Comma 17 2 2 5 2 2" xfId="52594" xr:uid="{00000000-0005-0000-0000-0000D8000000}"/>
    <cellStyle name="Comma 17 2 2 5 3" xfId="37474" xr:uid="{00000000-0005-0000-0000-0000D8000000}"/>
    <cellStyle name="Comma 17 2 2 6" xfId="8746" xr:uid="{00000000-0005-0000-0000-0000D8000000}"/>
    <cellStyle name="Comma 17 2 2 6 2" xfId="23866" xr:uid="{00000000-0005-0000-0000-0000D8000000}"/>
    <cellStyle name="Comma 17 2 2 6 2 2" xfId="54106" xr:uid="{00000000-0005-0000-0000-0000D8000000}"/>
    <cellStyle name="Comma 17 2 2 6 3" xfId="38986" xr:uid="{00000000-0005-0000-0000-0000D8000000}"/>
    <cellStyle name="Comma 17 2 2 7" xfId="10258" xr:uid="{00000000-0005-0000-0000-0000D8000000}"/>
    <cellStyle name="Comma 17 2 2 7 2" xfId="25378" xr:uid="{00000000-0005-0000-0000-0000D8000000}"/>
    <cellStyle name="Comma 17 2 2 7 2 2" xfId="55618" xr:uid="{00000000-0005-0000-0000-0000D8000000}"/>
    <cellStyle name="Comma 17 2 2 7 3" xfId="40498" xr:uid="{00000000-0005-0000-0000-0000D8000000}"/>
    <cellStyle name="Comma 17 2 2 8" xfId="16306" xr:uid="{00000000-0005-0000-0000-0000D8000000}"/>
    <cellStyle name="Comma 17 2 2 8 2" xfId="46546" xr:uid="{00000000-0005-0000-0000-0000D8000000}"/>
    <cellStyle name="Comma 17 2 2 9" xfId="31426" xr:uid="{00000000-0005-0000-0000-0000D8000000}"/>
    <cellStyle name="Comma 17 2 3" xfId="1942" xr:uid="{00000000-0005-0000-0000-0000D8000000}"/>
    <cellStyle name="Comma 17 2 3 2" xfId="11014" xr:uid="{00000000-0005-0000-0000-0000D8000000}"/>
    <cellStyle name="Comma 17 2 3 2 2" xfId="26134" xr:uid="{00000000-0005-0000-0000-0000D8000000}"/>
    <cellStyle name="Comma 17 2 3 2 2 2" xfId="56374" xr:uid="{00000000-0005-0000-0000-0000D8000000}"/>
    <cellStyle name="Comma 17 2 3 2 3" xfId="41254" xr:uid="{00000000-0005-0000-0000-0000D8000000}"/>
    <cellStyle name="Comma 17 2 3 3" xfId="17062" xr:uid="{00000000-0005-0000-0000-0000D8000000}"/>
    <cellStyle name="Comma 17 2 3 3 2" xfId="47302" xr:uid="{00000000-0005-0000-0000-0000D8000000}"/>
    <cellStyle name="Comma 17 2 3 4" xfId="32182" xr:uid="{00000000-0005-0000-0000-0000D8000000}"/>
    <cellStyle name="Comma 17 2 4" xfId="3454" xr:uid="{00000000-0005-0000-0000-0000D8000000}"/>
    <cellStyle name="Comma 17 2 4 2" xfId="12526" xr:uid="{00000000-0005-0000-0000-0000D8000000}"/>
    <cellStyle name="Comma 17 2 4 2 2" xfId="27646" xr:uid="{00000000-0005-0000-0000-0000D8000000}"/>
    <cellStyle name="Comma 17 2 4 2 2 2" xfId="57886" xr:uid="{00000000-0005-0000-0000-0000D8000000}"/>
    <cellStyle name="Comma 17 2 4 2 3" xfId="42766" xr:uid="{00000000-0005-0000-0000-0000D8000000}"/>
    <cellStyle name="Comma 17 2 4 3" xfId="18574" xr:uid="{00000000-0005-0000-0000-0000D8000000}"/>
    <cellStyle name="Comma 17 2 4 3 2" xfId="48814" xr:uid="{00000000-0005-0000-0000-0000D8000000}"/>
    <cellStyle name="Comma 17 2 4 4" xfId="33694" xr:uid="{00000000-0005-0000-0000-0000D8000000}"/>
    <cellStyle name="Comma 17 2 5" xfId="4966" xr:uid="{00000000-0005-0000-0000-0000D8000000}"/>
    <cellStyle name="Comma 17 2 5 2" xfId="14038" xr:uid="{00000000-0005-0000-0000-0000D8000000}"/>
    <cellStyle name="Comma 17 2 5 2 2" xfId="29158" xr:uid="{00000000-0005-0000-0000-0000D8000000}"/>
    <cellStyle name="Comma 17 2 5 2 2 2" xfId="59398" xr:uid="{00000000-0005-0000-0000-0000D8000000}"/>
    <cellStyle name="Comma 17 2 5 2 3" xfId="44278" xr:uid="{00000000-0005-0000-0000-0000D8000000}"/>
    <cellStyle name="Comma 17 2 5 3" xfId="20086" xr:uid="{00000000-0005-0000-0000-0000D8000000}"/>
    <cellStyle name="Comma 17 2 5 3 2" xfId="50326" xr:uid="{00000000-0005-0000-0000-0000D8000000}"/>
    <cellStyle name="Comma 17 2 5 4" xfId="35206" xr:uid="{00000000-0005-0000-0000-0000D8000000}"/>
    <cellStyle name="Comma 17 2 6" xfId="6478" xr:uid="{00000000-0005-0000-0000-0000D8000000}"/>
    <cellStyle name="Comma 17 2 6 2" xfId="21598" xr:uid="{00000000-0005-0000-0000-0000D8000000}"/>
    <cellStyle name="Comma 17 2 6 2 2" xfId="51838" xr:uid="{00000000-0005-0000-0000-0000D8000000}"/>
    <cellStyle name="Comma 17 2 6 3" xfId="36718" xr:uid="{00000000-0005-0000-0000-0000D8000000}"/>
    <cellStyle name="Comma 17 2 7" xfId="7990" xr:uid="{00000000-0005-0000-0000-0000D8000000}"/>
    <cellStyle name="Comma 17 2 7 2" xfId="23110" xr:uid="{00000000-0005-0000-0000-0000D8000000}"/>
    <cellStyle name="Comma 17 2 7 2 2" xfId="53350" xr:uid="{00000000-0005-0000-0000-0000D8000000}"/>
    <cellStyle name="Comma 17 2 7 3" xfId="38230" xr:uid="{00000000-0005-0000-0000-0000D8000000}"/>
    <cellStyle name="Comma 17 2 8" xfId="9502" xr:uid="{00000000-0005-0000-0000-0000D8000000}"/>
    <cellStyle name="Comma 17 2 8 2" xfId="24622" xr:uid="{00000000-0005-0000-0000-0000D8000000}"/>
    <cellStyle name="Comma 17 2 8 2 2" xfId="54862" xr:uid="{00000000-0005-0000-0000-0000D8000000}"/>
    <cellStyle name="Comma 17 2 8 3" xfId="39742" xr:uid="{00000000-0005-0000-0000-0000D8000000}"/>
    <cellStyle name="Comma 17 2 9" xfId="15550" xr:uid="{00000000-0005-0000-0000-0000D8000000}"/>
    <cellStyle name="Comma 17 2 9 2" xfId="45790" xr:uid="{00000000-0005-0000-0000-0000D8000000}"/>
    <cellStyle name="Comma 17 3" xfId="682" xr:uid="{00000000-0005-0000-0000-000047000000}"/>
    <cellStyle name="Comma 17 3 10" xfId="30922" xr:uid="{00000000-0005-0000-0000-000047000000}"/>
    <cellStyle name="Comma 17 3 2" xfId="1438" xr:uid="{00000000-0005-0000-0000-000047000000}"/>
    <cellStyle name="Comma 17 3 2 2" xfId="2950" xr:uid="{00000000-0005-0000-0000-000047000000}"/>
    <cellStyle name="Comma 17 3 2 2 2" xfId="12022" xr:uid="{00000000-0005-0000-0000-000047000000}"/>
    <cellStyle name="Comma 17 3 2 2 2 2" xfId="27142" xr:uid="{00000000-0005-0000-0000-000047000000}"/>
    <cellStyle name="Comma 17 3 2 2 2 2 2" xfId="57382" xr:uid="{00000000-0005-0000-0000-000047000000}"/>
    <cellStyle name="Comma 17 3 2 2 2 3" xfId="42262" xr:uid="{00000000-0005-0000-0000-000047000000}"/>
    <cellStyle name="Comma 17 3 2 2 3" xfId="18070" xr:uid="{00000000-0005-0000-0000-000047000000}"/>
    <cellStyle name="Comma 17 3 2 2 3 2" xfId="48310" xr:uid="{00000000-0005-0000-0000-000047000000}"/>
    <cellStyle name="Comma 17 3 2 2 4" xfId="33190" xr:uid="{00000000-0005-0000-0000-000047000000}"/>
    <cellStyle name="Comma 17 3 2 3" xfId="4462" xr:uid="{00000000-0005-0000-0000-000047000000}"/>
    <cellStyle name="Comma 17 3 2 3 2" xfId="13534" xr:uid="{00000000-0005-0000-0000-000047000000}"/>
    <cellStyle name="Comma 17 3 2 3 2 2" xfId="28654" xr:uid="{00000000-0005-0000-0000-000047000000}"/>
    <cellStyle name="Comma 17 3 2 3 2 2 2" xfId="58894" xr:uid="{00000000-0005-0000-0000-000047000000}"/>
    <cellStyle name="Comma 17 3 2 3 2 3" xfId="43774" xr:uid="{00000000-0005-0000-0000-000047000000}"/>
    <cellStyle name="Comma 17 3 2 3 3" xfId="19582" xr:uid="{00000000-0005-0000-0000-000047000000}"/>
    <cellStyle name="Comma 17 3 2 3 3 2" xfId="49822" xr:uid="{00000000-0005-0000-0000-000047000000}"/>
    <cellStyle name="Comma 17 3 2 3 4" xfId="34702" xr:uid="{00000000-0005-0000-0000-000047000000}"/>
    <cellStyle name="Comma 17 3 2 4" xfId="5974" xr:uid="{00000000-0005-0000-0000-000047000000}"/>
    <cellStyle name="Comma 17 3 2 4 2" xfId="15046" xr:uid="{00000000-0005-0000-0000-000047000000}"/>
    <cellStyle name="Comma 17 3 2 4 2 2" xfId="30166" xr:uid="{00000000-0005-0000-0000-000047000000}"/>
    <cellStyle name="Comma 17 3 2 4 2 2 2" xfId="60406" xr:uid="{00000000-0005-0000-0000-000047000000}"/>
    <cellStyle name="Comma 17 3 2 4 2 3" xfId="45286" xr:uid="{00000000-0005-0000-0000-000047000000}"/>
    <cellStyle name="Comma 17 3 2 4 3" xfId="21094" xr:uid="{00000000-0005-0000-0000-000047000000}"/>
    <cellStyle name="Comma 17 3 2 4 3 2" xfId="51334" xr:uid="{00000000-0005-0000-0000-000047000000}"/>
    <cellStyle name="Comma 17 3 2 4 4" xfId="36214" xr:uid="{00000000-0005-0000-0000-000047000000}"/>
    <cellStyle name="Comma 17 3 2 5" xfId="7486" xr:uid="{00000000-0005-0000-0000-000047000000}"/>
    <cellStyle name="Comma 17 3 2 5 2" xfId="22606" xr:uid="{00000000-0005-0000-0000-000047000000}"/>
    <cellStyle name="Comma 17 3 2 5 2 2" xfId="52846" xr:uid="{00000000-0005-0000-0000-000047000000}"/>
    <cellStyle name="Comma 17 3 2 5 3" xfId="37726" xr:uid="{00000000-0005-0000-0000-000047000000}"/>
    <cellStyle name="Comma 17 3 2 6" xfId="8998" xr:uid="{00000000-0005-0000-0000-000047000000}"/>
    <cellStyle name="Comma 17 3 2 6 2" xfId="24118" xr:uid="{00000000-0005-0000-0000-000047000000}"/>
    <cellStyle name="Comma 17 3 2 6 2 2" xfId="54358" xr:uid="{00000000-0005-0000-0000-000047000000}"/>
    <cellStyle name="Comma 17 3 2 6 3" xfId="39238" xr:uid="{00000000-0005-0000-0000-000047000000}"/>
    <cellStyle name="Comma 17 3 2 7" xfId="10510" xr:uid="{00000000-0005-0000-0000-000047000000}"/>
    <cellStyle name="Comma 17 3 2 7 2" xfId="25630" xr:uid="{00000000-0005-0000-0000-000047000000}"/>
    <cellStyle name="Comma 17 3 2 7 2 2" xfId="55870" xr:uid="{00000000-0005-0000-0000-000047000000}"/>
    <cellStyle name="Comma 17 3 2 7 3" xfId="40750" xr:uid="{00000000-0005-0000-0000-000047000000}"/>
    <cellStyle name="Comma 17 3 2 8" xfId="16558" xr:uid="{00000000-0005-0000-0000-000047000000}"/>
    <cellStyle name="Comma 17 3 2 8 2" xfId="46798" xr:uid="{00000000-0005-0000-0000-000047000000}"/>
    <cellStyle name="Comma 17 3 2 9" xfId="31678" xr:uid="{00000000-0005-0000-0000-000047000000}"/>
    <cellStyle name="Comma 17 3 3" xfId="2194" xr:uid="{00000000-0005-0000-0000-000047000000}"/>
    <cellStyle name="Comma 17 3 3 2" xfId="11266" xr:uid="{00000000-0005-0000-0000-000047000000}"/>
    <cellStyle name="Comma 17 3 3 2 2" xfId="26386" xr:uid="{00000000-0005-0000-0000-000047000000}"/>
    <cellStyle name="Comma 17 3 3 2 2 2" xfId="56626" xr:uid="{00000000-0005-0000-0000-000047000000}"/>
    <cellStyle name="Comma 17 3 3 2 3" xfId="41506" xr:uid="{00000000-0005-0000-0000-000047000000}"/>
    <cellStyle name="Comma 17 3 3 3" xfId="17314" xr:uid="{00000000-0005-0000-0000-000047000000}"/>
    <cellStyle name="Comma 17 3 3 3 2" xfId="47554" xr:uid="{00000000-0005-0000-0000-000047000000}"/>
    <cellStyle name="Comma 17 3 3 4" xfId="32434" xr:uid="{00000000-0005-0000-0000-000047000000}"/>
    <cellStyle name="Comma 17 3 4" xfId="3706" xr:uid="{00000000-0005-0000-0000-000047000000}"/>
    <cellStyle name="Comma 17 3 4 2" xfId="12778" xr:uid="{00000000-0005-0000-0000-000047000000}"/>
    <cellStyle name="Comma 17 3 4 2 2" xfId="27898" xr:uid="{00000000-0005-0000-0000-000047000000}"/>
    <cellStyle name="Comma 17 3 4 2 2 2" xfId="58138" xr:uid="{00000000-0005-0000-0000-000047000000}"/>
    <cellStyle name="Comma 17 3 4 2 3" xfId="43018" xr:uid="{00000000-0005-0000-0000-000047000000}"/>
    <cellStyle name="Comma 17 3 4 3" xfId="18826" xr:uid="{00000000-0005-0000-0000-000047000000}"/>
    <cellStyle name="Comma 17 3 4 3 2" xfId="49066" xr:uid="{00000000-0005-0000-0000-000047000000}"/>
    <cellStyle name="Comma 17 3 4 4" xfId="33946" xr:uid="{00000000-0005-0000-0000-000047000000}"/>
    <cellStyle name="Comma 17 3 5" xfId="5218" xr:uid="{00000000-0005-0000-0000-000047000000}"/>
    <cellStyle name="Comma 17 3 5 2" xfId="14290" xr:uid="{00000000-0005-0000-0000-000047000000}"/>
    <cellStyle name="Comma 17 3 5 2 2" xfId="29410" xr:uid="{00000000-0005-0000-0000-000047000000}"/>
    <cellStyle name="Comma 17 3 5 2 2 2" xfId="59650" xr:uid="{00000000-0005-0000-0000-000047000000}"/>
    <cellStyle name="Comma 17 3 5 2 3" xfId="44530" xr:uid="{00000000-0005-0000-0000-000047000000}"/>
    <cellStyle name="Comma 17 3 5 3" xfId="20338" xr:uid="{00000000-0005-0000-0000-000047000000}"/>
    <cellStyle name="Comma 17 3 5 3 2" xfId="50578" xr:uid="{00000000-0005-0000-0000-000047000000}"/>
    <cellStyle name="Comma 17 3 5 4" xfId="35458" xr:uid="{00000000-0005-0000-0000-000047000000}"/>
    <cellStyle name="Comma 17 3 6" xfId="6730" xr:uid="{00000000-0005-0000-0000-000047000000}"/>
    <cellStyle name="Comma 17 3 6 2" xfId="21850" xr:uid="{00000000-0005-0000-0000-000047000000}"/>
    <cellStyle name="Comma 17 3 6 2 2" xfId="52090" xr:uid="{00000000-0005-0000-0000-000047000000}"/>
    <cellStyle name="Comma 17 3 6 3" xfId="36970" xr:uid="{00000000-0005-0000-0000-000047000000}"/>
    <cellStyle name="Comma 17 3 7" xfId="8242" xr:uid="{00000000-0005-0000-0000-000047000000}"/>
    <cellStyle name="Comma 17 3 7 2" xfId="23362" xr:uid="{00000000-0005-0000-0000-000047000000}"/>
    <cellStyle name="Comma 17 3 7 2 2" xfId="53602" xr:uid="{00000000-0005-0000-0000-000047000000}"/>
    <cellStyle name="Comma 17 3 7 3" xfId="38482" xr:uid="{00000000-0005-0000-0000-000047000000}"/>
    <cellStyle name="Comma 17 3 8" xfId="9754" xr:uid="{00000000-0005-0000-0000-000047000000}"/>
    <cellStyle name="Comma 17 3 8 2" xfId="24874" xr:uid="{00000000-0005-0000-0000-000047000000}"/>
    <cellStyle name="Comma 17 3 8 2 2" xfId="55114" xr:uid="{00000000-0005-0000-0000-000047000000}"/>
    <cellStyle name="Comma 17 3 8 3" xfId="39994" xr:uid="{00000000-0005-0000-0000-000047000000}"/>
    <cellStyle name="Comma 17 3 9" xfId="15802" xr:uid="{00000000-0005-0000-0000-000047000000}"/>
    <cellStyle name="Comma 17 3 9 2" xfId="46042" xr:uid="{00000000-0005-0000-0000-000047000000}"/>
    <cellStyle name="Comma 17 4" xfId="934" xr:uid="{00000000-0005-0000-0000-0000D8000000}"/>
    <cellStyle name="Comma 17 4 2" xfId="2446" xr:uid="{00000000-0005-0000-0000-0000D8000000}"/>
    <cellStyle name="Comma 17 4 2 2" xfId="11518" xr:uid="{00000000-0005-0000-0000-0000D8000000}"/>
    <cellStyle name="Comma 17 4 2 2 2" xfId="26638" xr:uid="{00000000-0005-0000-0000-0000D8000000}"/>
    <cellStyle name="Comma 17 4 2 2 2 2" xfId="56878" xr:uid="{00000000-0005-0000-0000-0000D8000000}"/>
    <cellStyle name="Comma 17 4 2 2 3" xfId="41758" xr:uid="{00000000-0005-0000-0000-0000D8000000}"/>
    <cellStyle name="Comma 17 4 2 3" xfId="17566" xr:uid="{00000000-0005-0000-0000-0000D8000000}"/>
    <cellStyle name="Comma 17 4 2 3 2" xfId="47806" xr:uid="{00000000-0005-0000-0000-0000D8000000}"/>
    <cellStyle name="Comma 17 4 2 4" xfId="32686" xr:uid="{00000000-0005-0000-0000-0000D8000000}"/>
    <cellStyle name="Comma 17 4 3" xfId="3958" xr:uid="{00000000-0005-0000-0000-0000D8000000}"/>
    <cellStyle name="Comma 17 4 3 2" xfId="13030" xr:uid="{00000000-0005-0000-0000-0000D8000000}"/>
    <cellStyle name="Comma 17 4 3 2 2" xfId="28150" xr:uid="{00000000-0005-0000-0000-0000D8000000}"/>
    <cellStyle name="Comma 17 4 3 2 2 2" xfId="58390" xr:uid="{00000000-0005-0000-0000-0000D8000000}"/>
    <cellStyle name="Comma 17 4 3 2 3" xfId="43270" xr:uid="{00000000-0005-0000-0000-0000D8000000}"/>
    <cellStyle name="Comma 17 4 3 3" xfId="19078" xr:uid="{00000000-0005-0000-0000-0000D8000000}"/>
    <cellStyle name="Comma 17 4 3 3 2" xfId="49318" xr:uid="{00000000-0005-0000-0000-0000D8000000}"/>
    <cellStyle name="Comma 17 4 3 4" xfId="34198" xr:uid="{00000000-0005-0000-0000-0000D8000000}"/>
    <cellStyle name="Comma 17 4 4" xfId="5470" xr:uid="{00000000-0005-0000-0000-0000D8000000}"/>
    <cellStyle name="Comma 17 4 4 2" xfId="14542" xr:uid="{00000000-0005-0000-0000-0000D8000000}"/>
    <cellStyle name="Comma 17 4 4 2 2" xfId="29662" xr:uid="{00000000-0005-0000-0000-0000D8000000}"/>
    <cellStyle name="Comma 17 4 4 2 2 2" xfId="59902" xr:uid="{00000000-0005-0000-0000-0000D8000000}"/>
    <cellStyle name="Comma 17 4 4 2 3" xfId="44782" xr:uid="{00000000-0005-0000-0000-0000D8000000}"/>
    <cellStyle name="Comma 17 4 4 3" xfId="20590" xr:uid="{00000000-0005-0000-0000-0000D8000000}"/>
    <cellStyle name="Comma 17 4 4 3 2" xfId="50830" xr:uid="{00000000-0005-0000-0000-0000D8000000}"/>
    <cellStyle name="Comma 17 4 4 4" xfId="35710" xr:uid="{00000000-0005-0000-0000-0000D8000000}"/>
    <cellStyle name="Comma 17 4 5" xfId="6982" xr:uid="{00000000-0005-0000-0000-0000D8000000}"/>
    <cellStyle name="Comma 17 4 5 2" xfId="22102" xr:uid="{00000000-0005-0000-0000-0000D8000000}"/>
    <cellStyle name="Comma 17 4 5 2 2" xfId="52342" xr:uid="{00000000-0005-0000-0000-0000D8000000}"/>
    <cellStyle name="Comma 17 4 5 3" xfId="37222" xr:uid="{00000000-0005-0000-0000-0000D8000000}"/>
    <cellStyle name="Comma 17 4 6" xfId="8494" xr:uid="{00000000-0005-0000-0000-0000D8000000}"/>
    <cellStyle name="Comma 17 4 6 2" xfId="23614" xr:uid="{00000000-0005-0000-0000-0000D8000000}"/>
    <cellStyle name="Comma 17 4 6 2 2" xfId="53854" xr:uid="{00000000-0005-0000-0000-0000D8000000}"/>
    <cellStyle name="Comma 17 4 6 3" xfId="38734" xr:uid="{00000000-0005-0000-0000-0000D8000000}"/>
    <cellStyle name="Comma 17 4 7" xfId="10006" xr:uid="{00000000-0005-0000-0000-0000D8000000}"/>
    <cellStyle name="Comma 17 4 7 2" xfId="25126" xr:uid="{00000000-0005-0000-0000-0000D8000000}"/>
    <cellStyle name="Comma 17 4 7 2 2" xfId="55366" xr:uid="{00000000-0005-0000-0000-0000D8000000}"/>
    <cellStyle name="Comma 17 4 7 3" xfId="40246" xr:uid="{00000000-0005-0000-0000-0000D8000000}"/>
    <cellStyle name="Comma 17 4 8" xfId="16054" xr:uid="{00000000-0005-0000-0000-0000D8000000}"/>
    <cellStyle name="Comma 17 4 8 2" xfId="46294" xr:uid="{00000000-0005-0000-0000-0000D8000000}"/>
    <cellStyle name="Comma 17 4 9" xfId="31174" xr:uid="{00000000-0005-0000-0000-0000D8000000}"/>
    <cellStyle name="Comma 17 5" xfId="1690" xr:uid="{00000000-0005-0000-0000-0000D8000000}"/>
    <cellStyle name="Comma 17 5 2" xfId="10762" xr:uid="{00000000-0005-0000-0000-0000D8000000}"/>
    <cellStyle name="Comma 17 5 2 2" xfId="25882" xr:uid="{00000000-0005-0000-0000-0000D8000000}"/>
    <cellStyle name="Comma 17 5 2 2 2" xfId="56122" xr:uid="{00000000-0005-0000-0000-0000D8000000}"/>
    <cellStyle name="Comma 17 5 2 3" xfId="41002" xr:uid="{00000000-0005-0000-0000-0000D8000000}"/>
    <cellStyle name="Comma 17 5 3" xfId="16810" xr:uid="{00000000-0005-0000-0000-0000D8000000}"/>
    <cellStyle name="Comma 17 5 3 2" xfId="47050" xr:uid="{00000000-0005-0000-0000-0000D8000000}"/>
    <cellStyle name="Comma 17 5 4" xfId="31930" xr:uid="{00000000-0005-0000-0000-0000D8000000}"/>
    <cellStyle name="Comma 17 6" xfId="3202" xr:uid="{00000000-0005-0000-0000-0000D8000000}"/>
    <cellStyle name="Comma 17 6 2" xfId="12274" xr:uid="{00000000-0005-0000-0000-0000D8000000}"/>
    <cellStyle name="Comma 17 6 2 2" xfId="27394" xr:uid="{00000000-0005-0000-0000-0000D8000000}"/>
    <cellStyle name="Comma 17 6 2 2 2" xfId="57634" xr:uid="{00000000-0005-0000-0000-0000D8000000}"/>
    <cellStyle name="Comma 17 6 2 3" xfId="42514" xr:uid="{00000000-0005-0000-0000-0000D8000000}"/>
    <cellStyle name="Comma 17 6 3" xfId="18322" xr:uid="{00000000-0005-0000-0000-0000D8000000}"/>
    <cellStyle name="Comma 17 6 3 2" xfId="48562" xr:uid="{00000000-0005-0000-0000-0000D8000000}"/>
    <cellStyle name="Comma 17 6 4" xfId="33442" xr:uid="{00000000-0005-0000-0000-0000D8000000}"/>
    <cellStyle name="Comma 17 7" xfId="4714" xr:uid="{00000000-0005-0000-0000-0000D8000000}"/>
    <cellStyle name="Comma 17 7 2" xfId="13786" xr:uid="{00000000-0005-0000-0000-0000D8000000}"/>
    <cellStyle name="Comma 17 7 2 2" xfId="28906" xr:uid="{00000000-0005-0000-0000-0000D8000000}"/>
    <cellStyle name="Comma 17 7 2 2 2" xfId="59146" xr:uid="{00000000-0005-0000-0000-0000D8000000}"/>
    <cellStyle name="Comma 17 7 2 3" xfId="44026" xr:uid="{00000000-0005-0000-0000-0000D8000000}"/>
    <cellStyle name="Comma 17 7 3" xfId="19834" xr:uid="{00000000-0005-0000-0000-0000D8000000}"/>
    <cellStyle name="Comma 17 7 3 2" xfId="50074" xr:uid="{00000000-0005-0000-0000-0000D8000000}"/>
    <cellStyle name="Comma 17 7 4" xfId="34954" xr:uid="{00000000-0005-0000-0000-0000D8000000}"/>
    <cellStyle name="Comma 17 8" xfId="6226" xr:uid="{00000000-0005-0000-0000-0000D8000000}"/>
    <cellStyle name="Comma 17 8 2" xfId="21346" xr:uid="{00000000-0005-0000-0000-0000D8000000}"/>
    <cellStyle name="Comma 17 8 2 2" xfId="51586" xr:uid="{00000000-0005-0000-0000-0000D8000000}"/>
    <cellStyle name="Comma 17 8 3" xfId="36466" xr:uid="{00000000-0005-0000-0000-0000D8000000}"/>
    <cellStyle name="Comma 17 9" xfId="7738" xr:uid="{00000000-0005-0000-0000-0000D8000000}"/>
    <cellStyle name="Comma 17 9 2" xfId="22858" xr:uid="{00000000-0005-0000-0000-0000D8000000}"/>
    <cellStyle name="Comma 17 9 2 2" xfId="53098" xr:uid="{00000000-0005-0000-0000-0000D8000000}"/>
    <cellStyle name="Comma 17 9 3" xfId="37978" xr:uid="{00000000-0005-0000-0000-0000D8000000}"/>
    <cellStyle name="Comma 18" xfId="262" xr:uid="{00000000-0005-0000-0000-00002C010000}"/>
    <cellStyle name="Comma 18 10" xfId="30502" xr:uid="{00000000-0005-0000-0000-00002C010000}"/>
    <cellStyle name="Comma 18 2" xfId="1018" xr:uid="{00000000-0005-0000-0000-00002C010000}"/>
    <cellStyle name="Comma 18 2 2" xfId="2530" xr:uid="{00000000-0005-0000-0000-00002C010000}"/>
    <cellStyle name="Comma 18 2 2 2" xfId="11602" xr:uid="{00000000-0005-0000-0000-00002C010000}"/>
    <cellStyle name="Comma 18 2 2 2 2" xfId="26722" xr:uid="{00000000-0005-0000-0000-00002C010000}"/>
    <cellStyle name="Comma 18 2 2 2 2 2" xfId="56962" xr:uid="{00000000-0005-0000-0000-00002C010000}"/>
    <cellStyle name="Comma 18 2 2 2 3" xfId="41842" xr:uid="{00000000-0005-0000-0000-00002C010000}"/>
    <cellStyle name="Comma 18 2 2 3" xfId="17650" xr:uid="{00000000-0005-0000-0000-00002C010000}"/>
    <cellStyle name="Comma 18 2 2 3 2" xfId="47890" xr:uid="{00000000-0005-0000-0000-00002C010000}"/>
    <cellStyle name="Comma 18 2 2 4" xfId="32770" xr:uid="{00000000-0005-0000-0000-00002C010000}"/>
    <cellStyle name="Comma 18 2 3" xfId="4042" xr:uid="{00000000-0005-0000-0000-00002C010000}"/>
    <cellStyle name="Comma 18 2 3 2" xfId="13114" xr:uid="{00000000-0005-0000-0000-00002C010000}"/>
    <cellStyle name="Comma 18 2 3 2 2" xfId="28234" xr:uid="{00000000-0005-0000-0000-00002C010000}"/>
    <cellStyle name="Comma 18 2 3 2 2 2" xfId="58474" xr:uid="{00000000-0005-0000-0000-00002C010000}"/>
    <cellStyle name="Comma 18 2 3 2 3" xfId="43354" xr:uid="{00000000-0005-0000-0000-00002C010000}"/>
    <cellStyle name="Comma 18 2 3 3" xfId="19162" xr:uid="{00000000-0005-0000-0000-00002C010000}"/>
    <cellStyle name="Comma 18 2 3 3 2" xfId="49402" xr:uid="{00000000-0005-0000-0000-00002C010000}"/>
    <cellStyle name="Comma 18 2 3 4" xfId="34282" xr:uid="{00000000-0005-0000-0000-00002C010000}"/>
    <cellStyle name="Comma 18 2 4" xfId="5554" xr:uid="{00000000-0005-0000-0000-00002C010000}"/>
    <cellStyle name="Comma 18 2 4 2" xfId="14626" xr:uid="{00000000-0005-0000-0000-00002C010000}"/>
    <cellStyle name="Comma 18 2 4 2 2" xfId="29746" xr:uid="{00000000-0005-0000-0000-00002C010000}"/>
    <cellStyle name="Comma 18 2 4 2 2 2" xfId="59986" xr:uid="{00000000-0005-0000-0000-00002C010000}"/>
    <cellStyle name="Comma 18 2 4 2 3" xfId="44866" xr:uid="{00000000-0005-0000-0000-00002C010000}"/>
    <cellStyle name="Comma 18 2 4 3" xfId="20674" xr:uid="{00000000-0005-0000-0000-00002C010000}"/>
    <cellStyle name="Comma 18 2 4 3 2" xfId="50914" xr:uid="{00000000-0005-0000-0000-00002C010000}"/>
    <cellStyle name="Comma 18 2 4 4" xfId="35794" xr:uid="{00000000-0005-0000-0000-00002C010000}"/>
    <cellStyle name="Comma 18 2 5" xfId="7066" xr:uid="{00000000-0005-0000-0000-00002C010000}"/>
    <cellStyle name="Comma 18 2 5 2" xfId="22186" xr:uid="{00000000-0005-0000-0000-00002C010000}"/>
    <cellStyle name="Comma 18 2 5 2 2" xfId="52426" xr:uid="{00000000-0005-0000-0000-00002C010000}"/>
    <cellStyle name="Comma 18 2 5 3" xfId="37306" xr:uid="{00000000-0005-0000-0000-00002C010000}"/>
    <cellStyle name="Comma 18 2 6" xfId="8578" xr:uid="{00000000-0005-0000-0000-00002C010000}"/>
    <cellStyle name="Comma 18 2 6 2" xfId="23698" xr:uid="{00000000-0005-0000-0000-00002C010000}"/>
    <cellStyle name="Comma 18 2 6 2 2" xfId="53938" xr:uid="{00000000-0005-0000-0000-00002C010000}"/>
    <cellStyle name="Comma 18 2 6 3" xfId="38818" xr:uid="{00000000-0005-0000-0000-00002C010000}"/>
    <cellStyle name="Comma 18 2 7" xfId="10090" xr:uid="{00000000-0005-0000-0000-00002C010000}"/>
    <cellStyle name="Comma 18 2 7 2" xfId="25210" xr:uid="{00000000-0005-0000-0000-00002C010000}"/>
    <cellStyle name="Comma 18 2 7 2 2" xfId="55450" xr:uid="{00000000-0005-0000-0000-00002C010000}"/>
    <cellStyle name="Comma 18 2 7 3" xfId="40330" xr:uid="{00000000-0005-0000-0000-00002C010000}"/>
    <cellStyle name="Comma 18 2 8" xfId="16138" xr:uid="{00000000-0005-0000-0000-00002C010000}"/>
    <cellStyle name="Comma 18 2 8 2" xfId="46378" xr:uid="{00000000-0005-0000-0000-00002C010000}"/>
    <cellStyle name="Comma 18 2 9" xfId="31258" xr:uid="{00000000-0005-0000-0000-00002C010000}"/>
    <cellStyle name="Comma 18 3" xfId="1774" xr:uid="{00000000-0005-0000-0000-00002C010000}"/>
    <cellStyle name="Comma 18 3 2" xfId="10846" xr:uid="{00000000-0005-0000-0000-00002C010000}"/>
    <cellStyle name="Comma 18 3 2 2" xfId="25966" xr:uid="{00000000-0005-0000-0000-00002C010000}"/>
    <cellStyle name="Comma 18 3 2 2 2" xfId="56206" xr:uid="{00000000-0005-0000-0000-00002C010000}"/>
    <cellStyle name="Comma 18 3 2 3" xfId="41086" xr:uid="{00000000-0005-0000-0000-00002C010000}"/>
    <cellStyle name="Comma 18 3 3" xfId="16894" xr:uid="{00000000-0005-0000-0000-00002C010000}"/>
    <cellStyle name="Comma 18 3 3 2" xfId="47134" xr:uid="{00000000-0005-0000-0000-00002C010000}"/>
    <cellStyle name="Comma 18 3 4" xfId="32014" xr:uid="{00000000-0005-0000-0000-00002C010000}"/>
    <cellStyle name="Comma 18 4" xfId="3286" xr:uid="{00000000-0005-0000-0000-00002C010000}"/>
    <cellStyle name="Comma 18 4 2" xfId="12358" xr:uid="{00000000-0005-0000-0000-00002C010000}"/>
    <cellStyle name="Comma 18 4 2 2" xfId="27478" xr:uid="{00000000-0005-0000-0000-00002C010000}"/>
    <cellStyle name="Comma 18 4 2 2 2" xfId="57718" xr:uid="{00000000-0005-0000-0000-00002C010000}"/>
    <cellStyle name="Comma 18 4 2 3" xfId="42598" xr:uid="{00000000-0005-0000-0000-00002C010000}"/>
    <cellStyle name="Comma 18 4 3" xfId="18406" xr:uid="{00000000-0005-0000-0000-00002C010000}"/>
    <cellStyle name="Comma 18 4 3 2" xfId="48646" xr:uid="{00000000-0005-0000-0000-00002C010000}"/>
    <cellStyle name="Comma 18 4 4" xfId="33526" xr:uid="{00000000-0005-0000-0000-00002C010000}"/>
    <cellStyle name="Comma 18 5" xfId="4798" xr:uid="{00000000-0005-0000-0000-00002C010000}"/>
    <cellStyle name="Comma 18 5 2" xfId="13870" xr:uid="{00000000-0005-0000-0000-00002C010000}"/>
    <cellStyle name="Comma 18 5 2 2" xfId="28990" xr:uid="{00000000-0005-0000-0000-00002C010000}"/>
    <cellStyle name="Comma 18 5 2 2 2" xfId="59230" xr:uid="{00000000-0005-0000-0000-00002C010000}"/>
    <cellStyle name="Comma 18 5 2 3" xfId="44110" xr:uid="{00000000-0005-0000-0000-00002C010000}"/>
    <cellStyle name="Comma 18 5 3" xfId="19918" xr:uid="{00000000-0005-0000-0000-00002C010000}"/>
    <cellStyle name="Comma 18 5 3 2" xfId="50158" xr:uid="{00000000-0005-0000-0000-00002C010000}"/>
    <cellStyle name="Comma 18 5 4" xfId="35038" xr:uid="{00000000-0005-0000-0000-00002C010000}"/>
    <cellStyle name="Comma 18 6" xfId="6310" xr:uid="{00000000-0005-0000-0000-00002C010000}"/>
    <cellStyle name="Comma 18 6 2" xfId="21430" xr:uid="{00000000-0005-0000-0000-00002C010000}"/>
    <cellStyle name="Comma 18 6 2 2" xfId="51670" xr:uid="{00000000-0005-0000-0000-00002C010000}"/>
    <cellStyle name="Comma 18 6 3" xfId="36550" xr:uid="{00000000-0005-0000-0000-00002C010000}"/>
    <cellStyle name="Comma 18 7" xfId="7822" xr:uid="{00000000-0005-0000-0000-00002C010000}"/>
    <cellStyle name="Comma 18 7 2" xfId="22942" xr:uid="{00000000-0005-0000-0000-00002C010000}"/>
    <cellStyle name="Comma 18 7 2 2" xfId="53182" xr:uid="{00000000-0005-0000-0000-00002C010000}"/>
    <cellStyle name="Comma 18 7 3" xfId="38062" xr:uid="{00000000-0005-0000-0000-00002C010000}"/>
    <cellStyle name="Comma 18 8" xfId="9334" xr:uid="{00000000-0005-0000-0000-00002C010000}"/>
    <cellStyle name="Comma 18 8 2" xfId="24454" xr:uid="{00000000-0005-0000-0000-00002C010000}"/>
    <cellStyle name="Comma 18 8 2 2" xfId="54694" xr:uid="{00000000-0005-0000-0000-00002C010000}"/>
    <cellStyle name="Comma 18 8 3" xfId="39574" xr:uid="{00000000-0005-0000-0000-00002C010000}"/>
    <cellStyle name="Comma 18 9" xfId="15382" xr:uid="{00000000-0005-0000-0000-00002C010000}"/>
    <cellStyle name="Comma 18 9 2" xfId="45622" xr:uid="{00000000-0005-0000-0000-00002C010000}"/>
    <cellStyle name="Comma 19" xfId="514" xr:uid="{00000000-0005-0000-0000-000028020000}"/>
    <cellStyle name="Comma 19 10" xfId="30754" xr:uid="{00000000-0005-0000-0000-000028020000}"/>
    <cellStyle name="Comma 19 2" xfId="1270" xr:uid="{00000000-0005-0000-0000-000028020000}"/>
    <cellStyle name="Comma 19 2 2" xfId="2782" xr:uid="{00000000-0005-0000-0000-000028020000}"/>
    <cellStyle name="Comma 19 2 2 2" xfId="11854" xr:uid="{00000000-0005-0000-0000-000028020000}"/>
    <cellStyle name="Comma 19 2 2 2 2" xfId="26974" xr:uid="{00000000-0005-0000-0000-000028020000}"/>
    <cellStyle name="Comma 19 2 2 2 2 2" xfId="57214" xr:uid="{00000000-0005-0000-0000-000028020000}"/>
    <cellStyle name="Comma 19 2 2 2 3" xfId="42094" xr:uid="{00000000-0005-0000-0000-000028020000}"/>
    <cellStyle name="Comma 19 2 2 3" xfId="17902" xr:uid="{00000000-0005-0000-0000-000028020000}"/>
    <cellStyle name="Comma 19 2 2 3 2" xfId="48142" xr:uid="{00000000-0005-0000-0000-000028020000}"/>
    <cellStyle name="Comma 19 2 2 4" xfId="33022" xr:uid="{00000000-0005-0000-0000-000028020000}"/>
    <cellStyle name="Comma 19 2 3" xfId="4294" xr:uid="{00000000-0005-0000-0000-000028020000}"/>
    <cellStyle name="Comma 19 2 3 2" xfId="13366" xr:uid="{00000000-0005-0000-0000-000028020000}"/>
    <cellStyle name="Comma 19 2 3 2 2" xfId="28486" xr:uid="{00000000-0005-0000-0000-000028020000}"/>
    <cellStyle name="Comma 19 2 3 2 2 2" xfId="58726" xr:uid="{00000000-0005-0000-0000-000028020000}"/>
    <cellStyle name="Comma 19 2 3 2 3" xfId="43606" xr:uid="{00000000-0005-0000-0000-000028020000}"/>
    <cellStyle name="Comma 19 2 3 3" xfId="19414" xr:uid="{00000000-0005-0000-0000-000028020000}"/>
    <cellStyle name="Comma 19 2 3 3 2" xfId="49654" xr:uid="{00000000-0005-0000-0000-000028020000}"/>
    <cellStyle name="Comma 19 2 3 4" xfId="34534" xr:uid="{00000000-0005-0000-0000-000028020000}"/>
    <cellStyle name="Comma 19 2 4" xfId="5806" xr:uid="{00000000-0005-0000-0000-000028020000}"/>
    <cellStyle name="Comma 19 2 4 2" xfId="14878" xr:uid="{00000000-0005-0000-0000-000028020000}"/>
    <cellStyle name="Comma 19 2 4 2 2" xfId="29998" xr:uid="{00000000-0005-0000-0000-000028020000}"/>
    <cellStyle name="Comma 19 2 4 2 2 2" xfId="60238" xr:uid="{00000000-0005-0000-0000-000028020000}"/>
    <cellStyle name="Comma 19 2 4 2 3" xfId="45118" xr:uid="{00000000-0005-0000-0000-000028020000}"/>
    <cellStyle name="Comma 19 2 4 3" xfId="20926" xr:uid="{00000000-0005-0000-0000-000028020000}"/>
    <cellStyle name="Comma 19 2 4 3 2" xfId="51166" xr:uid="{00000000-0005-0000-0000-000028020000}"/>
    <cellStyle name="Comma 19 2 4 4" xfId="36046" xr:uid="{00000000-0005-0000-0000-000028020000}"/>
    <cellStyle name="Comma 19 2 5" xfId="7318" xr:uid="{00000000-0005-0000-0000-000028020000}"/>
    <cellStyle name="Comma 19 2 5 2" xfId="22438" xr:uid="{00000000-0005-0000-0000-000028020000}"/>
    <cellStyle name="Comma 19 2 5 2 2" xfId="52678" xr:uid="{00000000-0005-0000-0000-000028020000}"/>
    <cellStyle name="Comma 19 2 5 3" xfId="37558" xr:uid="{00000000-0005-0000-0000-000028020000}"/>
    <cellStyle name="Comma 19 2 6" xfId="8830" xr:uid="{00000000-0005-0000-0000-000028020000}"/>
    <cellStyle name="Comma 19 2 6 2" xfId="23950" xr:uid="{00000000-0005-0000-0000-000028020000}"/>
    <cellStyle name="Comma 19 2 6 2 2" xfId="54190" xr:uid="{00000000-0005-0000-0000-000028020000}"/>
    <cellStyle name="Comma 19 2 6 3" xfId="39070" xr:uid="{00000000-0005-0000-0000-000028020000}"/>
    <cellStyle name="Comma 19 2 7" xfId="10342" xr:uid="{00000000-0005-0000-0000-000028020000}"/>
    <cellStyle name="Comma 19 2 7 2" xfId="25462" xr:uid="{00000000-0005-0000-0000-000028020000}"/>
    <cellStyle name="Comma 19 2 7 2 2" xfId="55702" xr:uid="{00000000-0005-0000-0000-000028020000}"/>
    <cellStyle name="Comma 19 2 7 3" xfId="40582" xr:uid="{00000000-0005-0000-0000-000028020000}"/>
    <cellStyle name="Comma 19 2 8" xfId="16390" xr:uid="{00000000-0005-0000-0000-000028020000}"/>
    <cellStyle name="Comma 19 2 8 2" xfId="46630" xr:uid="{00000000-0005-0000-0000-000028020000}"/>
    <cellStyle name="Comma 19 2 9" xfId="31510" xr:uid="{00000000-0005-0000-0000-000028020000}"/>
    <cellStyle name="Comma 19 3" xfId="2026" xr:uid="{00000000-0005-0000-0000-000028020000}"/>
    <cellStyle name="Comma 19 3 2" xfId="11098" xr:uid="{00000000-0005-0000-0000-000028020000}"/>
    <cellStyle name="Comma 19 3 2 2" xfId="26218" xr:uid="{00000000-0005-0000-0000-000028020000}"/>
    <cellStyle name="Comma 19 3 2 2 2" xfId="56458" xr:uid="{00000000-0005-0000-0000-000028020000}"/>
    <cellStyle name="Comma 19 3 2 3" xfId="41338" xr:uid="{00000000-0005-0000-0000-000028020000}"/>
    <cellStyle name="Comma 19 3 3" xfId="17146" xr:uid="{00000000-0005-0000-0000-000028020000}"/>
    <cellStyle name="Comma 19 3 3 2" xfId="47386" xr:uid="{00000000-0005-0000-0000-000028020000}"/>
    <cellStyle name="Comma 19 3 4" xfId="32266" xr:uid="{00000000-0005-0000-0000-000028020000}"/>
    <cellStyle name="Comma 19 4" xfId="3538" xr:uid="{00000000-0005-0000-0000-000028020000}"/>
    <cellStyle name="Comma 19 4 2" xfId="12610" xr:uid="{00000000-0005-0000-0000-000028020000}"/>
    <cellStyle name="Comma 19 4 2 2" xfId="27730" xr:uid="{00000000-0005-0000-0000-000028020000}"/>
    <cellStyle name="Comma 19 4 2 2 2" xfId="57970" xr:uid="{00000000-0005-0000-0000-000028020000}"/>
    <cellStyle name="Comma 19 4 2 3" xfId="42850" xr:uid="{00000000-0005-0000-0000-000028020000}"/>
    <cellStyle name="Comma 19 4 3" xfId="18658" xr:uid="{00000000-0005-0000-0000-000028020000}"/>
    <cellStyle name="Comma 19 4 3 2" xfId="48898" xr:uid="{00000000-0005-0000-0000-000028020000}"/>
    <cellStyle name="Comma 19 4 4" xfId="33778" xr:uid="{00000000-0005-0000-0000-000028020000}"/>
    <cellStyle name="Comma 19 5" xfId="5050" xr:uid="{00000000-0005-0000-0000-000028020000}"/>
    <cellStyle name="Comma 19 5 2" xfId="14122" xr:uid="{00000000-0005-0000-0000-000028020000}"/>
    <cellStyle name="Comma 19 5 2 2" xfId="29242" xr:uid="{00000000-0005-0000-0000-000028020000}"/>
    <cellStyle name="Comma 19 5 2 2 2" xfId="59482" xr:uid="{00000000-0005-0000-0000-000028020000}"/>
    <cellStyle name="Comma 19 5 2 3" xfId="44362" xr:uid="{00000000-0005-0000-0000-000028020000}"/>
    <cellStyle name="Comma 19 5 3" xfId="20170" xr:uid="{00000000-0005-0000-0000-000028020000}"/>
    <cellStyle name="Comma 19 5 3 2" xfId="50410" xr:uid="{00000000-0005-0000-0000-000028020000}"/>
    <cellStyle name="Comma 19 5 4" xfId="35290" xr:uid="{00000000-0005-0000-0000-000028020000}"/>
    <cellStyle name="Comma 19 6" xfId="6562" xr:uid="{00000000-0005-0000-0000-000028020000}"/>
    <cellStyle name="Comma 19 6 2" xfId="21682" xr:uid="{00000000-0005-0000-0000-000028020000}"/>
    <cellStyle name="Comma 19 6 2 2" xfId="51922" xr:uid="{00000000-0005-0000-0000-000028020000}"/>
    <cellStyle name="Comma 19 6 3" xfId="36802" xr:uid="{00000000-0005-0000-0000-000028020000}"/>
    <cellStyle name="Comma 19 7" xfId="8074" xr:uid="{00000000-0005-0000-0000-000028020000}"/>
    <cellStyle name="Comma 19 7 2" xfId="23194" xr:uid="{00000000-0005-0000-0000-000028020000}"/>
    <cellStyle name="Comma 19 7 2 2" xfId="53434" xr:uid="{00000000-0005-0000-0000-000028020000}"/>
    <cellStyle name="Comma 19 7 3" xfId="38314" xr:uid="{00000000-0005-0000-0000-000028020000}"/>
    <cellStyle name="Comma 19 8" xfId="9586" xr:uid="{00000000-0005-0000-0000-000028020000}"/>
    <cellStyle name="Comma 19 8 2" xfId="24706" xr:uid="{00000000-0005-0000-0000-000028020000}"/>
    <cellStyle name="Comma 19 8 2 2" xfId="54946" xr:uid="{00000000-0005-0000-0000-000028020000}"/>
    <cellStyle name="Comma 19 8 3" xfId="39826" xr:uid="{00000000-0005-0000-0000-000028020000}"/>
    <cellStyle name="Comma 19 9" xfId="15634" xr:uid="{00000000-0005-0000-0000-000028020000}"/>
    <cellStyle name="Comma 19 9 2" xfId="45874" xr:uid="{00000000-0005-0000-0000-000028020000}"/>
    <cellStyle name="Comma 2" xfId="3" xr:uid="{00000000-0005-0000-0000-000000000000}"/>
    <cellStyle name="Comma 2 10" xfId="767" xr:uid="{00000000-0005-0000-0000-000031000000}"/>
    <cellStyle name="Comma 2 10 2" xfId="2279" xr:uid="{00000000-0005-0000-0000-000031000000}"/>
    <cellStyle name="Comma 2 10 2 2" xfId="11351" xr:uid="{00000000-0005-0000-0000-000031000000}"/>
    <cellStyle name="Comma 2 10 2 2 2" xfId="26471" xr:uid="{00000000-0005-0000-0000-000031000000}"/>
    <cellStyle name="Comma 2 10 2 2 2 2" xfId="56711" xr:uid="{00000000-0005-0000-0000-000031000000}"/>
    <cellStyle name="Comma 2 10 2 2 3" xfId="41591" xr:uid="{00000000-0005-0000-0000-000031000000}"/>
    <cellStyle name="Comma 2 10 2 3" xfId="17399" xr:uid="{00000000-0005-0000-0000-000031000000}"/>
    <cellStyle name="Comma 2 10 2 3 2" xfId="47639" xr:uid="{00000000-0005-0000-0000-000031000000}"/>
    <cellStyle name="Comma 2 10 2 4" xfId="32519" xr:uid="{00000000-0005-0000-0000-000031000000}"/>
    <cellStyle name="Comma 2 10 3" xfId="3791" xr:uid="{00000000-0005-0000-0000-000031000000}"/>
    <cellStyle name="Comma 2 10 3 2" xfId="12863" xr:uid="{00000000-0005-0000-0000-000031000000}"/>
    <cellStyle name="Comma 2 10 3 2 2" xfId="27983" xr:uid="{00000000-0005-0000-0000-000031000000}"/>
    <cellStyle name="Comma 2 10 3 2 2 2" xfId="58223" xr:uid="{00000000-0005-0000-0000-000031000000}"/>
    <cellStyle name="Comma 2 10 3 2 3" xfId="43103" xr:uid="{00000000-0005-0000-0000-000031000000}"/>
    <cellStyle name="Comma 2 10 3 3" xfId="18911" xr:uid="{00000000-0005-0000-0000-000031000000}"/>
    <cellStyle name="Comma 2 10 3 3 2" xfId="49151" xr:uid="{00000000-0005-0000-0000-000031000000}"/>
    <cellStyle name="Comma 2 10 3 4" xfId="34031" xr:uid="{00000000-0005-0000-0000-000031000000}"/>
    <cellStyle name="Comma 2 10 4" xfId="5303" xr:uid="{00000000-0005-0000-0000-000031000000}"/>
    <cellStyle name="Comma 2 10 4 2" xfId="14375" xr:uid="{00000000-0005-0000-0000-000031000000}"/>
    <cellStyle name="Comma 2 10 4 2 2" xfId="29495" xr:uid="{00000000-0005-0000-0000-000031000000}"/>
    <cellStyle name="Comma 2 10 4 2 2 2" xfId="59735" xr:uid="{00000000-0005-0000-0000-000031000000}"/>
    <cellStyle name="Comma 2 10 4 2 3" xfId="44615" xr:uid="{00000000-0005-0000-0000-000031000000}"/>
    <cellStyle name="Comma 2 10 4 3" xfId="20423" xr:uid="{00000000-0005-0000-0000-000031000000}"/>
    <cellStyle name="Comma 2 10 4 3 2" xfId="50663" xr:uid="{00000000-0005-0000-0000-000031000000}"/>
    <cellStyle name="Comma 2 10 4 4" xfId="35543" xr:uid="{00000000-0005-0000-0000-000031000000}"/>
    <cellStyle name="Comma 2 10 5" xfId="6815" xr:uid="{00000000-0005-0000-0000-000031000000}"/>
    <cellStyle name="Comma 2 10 5 2" xfId="21935" xr:uid="{00000000-0005-0000-0000-000031000000}"/>
    <cellStyle name="Comma 2 10 5 2 2" xfId="52175" xr:uid="{00000000-0005-0000-0000-000031000000}"/>
    <cellStyle name="Comma 2 10 5 3" xfId="37055" xr:uid="{00000000-0005-0000-0000-000031000000}"/>
    <cellStyle name="Comma 2 10 6" xfId="8327" xr:uid="{00000000-0005-0000-0000-000031000000}"/>
    <cellStyle name="Comma 2 10 6 2" xfId="23447" xr:uid="{00000000-0005-0000-0000-000031000000}"/>
    <cellStyle name="Comma 2 10 6 2 2" xfId="53687" xr:uid="{00000000-0005-0000-0000-000031000000}"/>
    <cellStyle name="Comma 2 10 6 3" xfId="38567" xr:uid="{00000000-0005-0000-0000-000031000000}"/>
    <cellStyle name="Comma 2 10 7" xfId="9839" xr:uid="{00000000-0005-0000-0000-000031000000}"/>
    <cellStyle name="Comma 2 10 7 2" xfId="24959" xr:uid="{00000000-0005-0000-0000-000031000000}"/>
    <cellStyle name="Comma 2 10 7 2 2" xfId="55199" xr:uid="{00000000-0005-0000-0000-000031000000}"/>
    <cellStyle name="Comma 2 10 7 3" xfId="40079" xr:uid="{00000000-0005-0000-0000-000031000000}"/>
    <cellStyle name="Comma 2 10 8" xfId="15887" xr:uid="{00000000-0005-0000-0000-000031000000}"/>
    <cellStyle name="Comma 2 10 8 2" xfId="46127" xr:uid="{00000000-0005-0000-0000-000031000000}"/>
    <cellStyle name="Comma 2 10 9" xfId="31007" xr:uid="{00000000-0005-0000-0000-000031000000}"/>
    <cellStyle name="Comma 2 11" xfId="1523" xr:uid="{00000000-0005-0000-0000-000031000000}"/>
    <cellStyle name="Comma 2 11 2" xfId="10595" xr:uid="{00000000-0005-0000-0000-000031000000}"/>
    <cellStyle name="Comma 2 11 2 2" xfId="25715" xr:uid="{00000000-0005-0000-0000-000031000000}"/>
    <cellStyle name="Comma 2 11 2 2 2" xfId="55955" xr:uid="{00000000-0005-0000-0000-000031000000}"/>
    <cellStyle name="Comma 2 11 2 3" xfId="40835" xr:uid="{00000000-0005-0000-0000-000031000000}"/>
    <cellStyle name="Comma 2 11 3" xfId="16643" xr:uid="{00000000-0005-0000-0000-000031000000}"/>
    <cellStyle name="Comma 2 11 3 2" xfId="46883" xr:uid="{00000000-0005-0000-0000-000031000000}"/>
    <cellStyle name="Comma 2 11 4" xfId="31763" xr:uid="{00000000-0005-0000-0000-000031000000}"/>
    <cellStyle name="Comma 2 12" xfId="3035" xr:uid="{00000000-0005-0000-0000-000031000000}"/>
    <cellStyle name="Comma 2 12 2" xfId="12107" xr:uid="{00000000-0005-0000-0000-000031000000}"/>
    <cellStyle name="Comma 2 12 2 2" xfId="27227" xr:uid="{00000000-0005-0000-0000-000031000000}"/>
    <cellStyle name="Comma 2 12 2 2 2" xfId="57467" xr:uid="{00000000-0005-0000-0000-000031000000}"/>
    <cellStyle name="Comma 2 12 2 3" xfId="42347" xr:uid="{00000000-0005-0000-0000-000031000000}"/>
    <cellStyle name="Comma 2 12 3" xfId="18155" xr:uid="{00000000-0005-0000-0000-000031000000}"/>
    <cellStyle name="Comma 2 12 3 2" xfId="48395" xr:uid="{00000000-0005-0000-0000-000031000000}"/>
    <cellStyle name="Comma 2 12 4" xfId="33275" xr:uid="{00000000-0005-0000-0000-000031000000}"/>
    <cellStyle name="Comma 2 13" xfId="4547" xr:uid="{00000000-0005-0000-0000-000031000000}"/>
    <cellStyle name="Comma 2 13 2" xfId="13619" xr:uid="{00000000-0005-0000-0000-000031000000}"/>
    <cellStyle name="Comma 2 13 2 2" xfId="28739" xr:uid="{00000000-0005-0000-0000-000031000000}"/>
    <cellStyle name="Comma 2 13 2 2 2" xfId="58979" xr:uid="{00000000-0005-0000-0000-000031000000}"/>
    <cellStyle name="Comma 2 13 2 3" xfId="43859" xr:uid="{00000000-0005-0000-0000-000031000000}"/>
    <cellStyle name="Comma 2 13 3" xfId="19667" xr:uid="{00000000-0005-0000-0000-000031000000}"/>
    <cellStyle name="Comma 2 13 3 2" xfId="49907" xr:uid="{00000000-0005-0000-0000-000031000000}"/>
    <cellStyle name="Comma 2 13 4" xfId="34787" xr:uid="{00000000-0005-0000-0000-000031000000}"/>
    <cellStyle name="Comma 2 14" xfId="6059" xr:uid="{00000000-0005-0000-0000-000031000000}"/>
    <cellStyle name="Comma 2 14 2" xfId="21179" xr:uid="{00000000-0005-0000-0000-000031000000}"/>
    <cellStyle name="Comma 2 14 2 2" xfId="51419" xr:uid="{00000000-0005-0000-0000-000031000000}"/>
    <cellStyle name="Comma 2 14 3" xfId="36299" xr:uid="{00000000-0005-0000-0000-000031000000}"/>
    <cellStyle name="Comma 2 15" xfId="7571" xr:uid="{00000000-0005-0000-0000-000031000000}"/>
    <cellStyle name="Comma 2 15 2" xfId="22691" xr:uid="{00000000-0005-0000-0000-000031000000}"/>
    <cellStyle name="Comma 2 15 2 2" xfId="52931" xr:uid="{00000000-0005-0000-0000-000031000000}"/>
    <cellStyle name="Comma 2 15 3" xfId="37811" xr:uid="{00000000-0005-0000-0000-000031000000}"/>
    <cellStyle name="Comma 2 16" xfId="9083" xr:uid="{00000000-0005-0000-0000-000031000000}"/>
    <cellStyle name="Comma 2 16 2" xfId="24203" xr:uid="{00000000-0005-0000-0000-000031000000}"/>
    <cellStyle name="Comma 2 16 2 2" xfId="54443" xr:uid="{00000000-0005-0000-0000-000031000000}"/>
    <cellStyle name="Comma 2 16 3" xfId="39323" xr:uid="{00000000-0005-0000-0000-000031000000}"/>
    <cellStyle name="Comma 2 17" xfId="15131" xr:uid="{00000000-0005-0000-0000-000031000000}"/>
    <cellStyle name="Comma 2 17 2" xfId="45371" xr:uid="{00000000-0005-0000-0000-000031000000}"/>
    <cellStyle name="Comma 2 18" xfId="30251" xr:uid="{00000000-0005-0000-0000-000031000000}"/>
    <cellStyle name="Comma 2 19" xfId="10" xr:uid="{00000000-0005-0000-0000-000000000000}"/>
    <cellStyle name="Comma 2 2" xfId="7" xr:uid="{00000000-0005-0000-0000-000001000000}"/>
    <cellStyle name="Comma 2 2 10" xfId="1526" xr:uid="{00000000-0005-0000-0000-000031000000}"/>
    <cellStyle name="Comma 2 2 10 2" xfId="10598" xr:uid="{00000000-0005-0000-0000-000031000000}"/>
    <cellStyle name="Comma 2 2 10 2 2" xfId="25718" xr:uid="{00000000-0005-0000-0000-000031000000}"/>
    <cellStyle name="Comma 2 2 10 2 2 2" xfId="55958" xr:uid="{00000000-0005-0000-0000-000031000000}"/>
    <cellStyle name="Comma 2 2 10 2 3" xfId="40838" xr:uid="{00000000-0005-0000-0000-000031000000}"/>
    <cellStyle name="Comma 2 2 10 3" xfId="16646" xr:uid="{00000000-0005-0000-0000-000031000000}"/>
    <cellStyle name="Comma 2 2 10 3 2" xfId="46886" xr:uid="{00000000-0005-0000-0000-000031000000}"/>
    <cellStyle name="Comma 2 2 10 4" xfId="31766" xr:uid="{00000000-0005-0000-0000-000031000000}"/>
    <cellStyle name="Comma 2 2 11" xfId="3038" xr:uid="{00000000-0005-0000-0000-000031000000}"/>
    <cellStyle name="Comma 2 2 11 2" xfId="12110" xr:uid="{00000000-0005-0000-0000-000031000000}"/>
    <cellStyle name="Comma 2 2 11 2 2" xfId="27230" xr:uid="{00000000-0005-0000-0000-000031000000}"/>
    <cellStyle name="Comma 2 2 11 2 2 2" xfId="57470" xr:uid="{00000000-0005-0000-0000-000031000000}"/>
    <cellStyle name="Comma 2 2 11 2 3" xfId="42350" xr:uid="{00000000-0005-0000-0000-000031000000}"/>
    <cellStyle name="Comma 2 2 11 3" xfId="18158" xr:uid="{00000000-0005-0000-0000-000031000000}"/>
    <cellStyle name="Comma 2 2 11 3 2" xfId="48398" xr:uid="{00000000-0005-0000-0000-000031000000}"/>
    <cellStyle name="Comma 2 2 11 4" xfId="33278" xr:uid="{00000000-0005-0000-0000-000031000000}"/>
    <cellStyle name="Comma 2 2 12" xfId="4550" xr:uid="{00000000-0005-0000-0000-000031000000}"/>
    <cellStyle name="Comma 2 2 12 2" xfId="13622" xr:uid="{00000000-0005-0000-0000-000031000000}"/>
    <cellStyle name="Comma 2 2 12 2 2" xfId="28742" xr:uid="{00000000-0005-0000-0000-000031000000}"/>
    <cellStyle name="Comma 2 2 12 2 2 2" xfId="58982" xr:uid="{00000000-0005-0000-0000-000031000000}"/>
    <cellStyle name="Comma 2 2 12 2 3" xfId="43862" xr:uid="{00000000-0005-0000-0000-000031000000}"/>
    <cellStyle name="Comma 2 2 12 3" xfId="19670" xr:uid="{00000000-0005-0000-0000-000031000000}"/>
    <cellStyle name="Comma 2 2 12 3 2" xfId="49910" xr:uid="{00000000-0005-0000-0000-000031000000}"/>
    <cellStyle name="Comma 2 2 12 4" xfId="34790" xr:uid="{00000000-0005-0000-0000-000031000000}"/>
    <cellStyle name="Comma 2 2 13" xfId="6062" xr:uid="{00000000-0005-0000-0000-000031000000}"/>
    <cellStyle name="Comma 2 2 13 2" xfId="21182" xr:uid="{00000000-0005-0000-0000-000031000000}"/>
    <cellStyle name="Comma 2 2 13 2 2" xfId="51422" xr:uid="{00000000-0005-0000-0000-000031000000}"/>
    <cellStyle name="Comma 2 2 13 3" xfId="36302" xr:uid="{00000000-0005-0000-0000-000031000000}"/>
    <cellStyle name="Comma 2 2 14" xfId="7574" xr:uid="{00000000-0005-0000-0000-000031000000}"/>
    <cellStyle name="Comma 2 2 14 2" xfId="22694" xr:uid="{00000000-0005-0000-0000-000031000000}"/>
    <cellStyle name="Comma 2 2 14 2 2" xfId="52934" xr:uid="{00000000-0005-0000-0000-000031000000}"/>
    <cellStyle name="Comma 2 2 14 3" xfId="37814" xr:uid="{00000000-0005-0000-0000-000031000000}"/>
    <cellStyle name="Comma 2 2 15" xfId="9086" xr:uid="{00000000-0005-0000-0000-000031000000}"/>
    <cellStyle name="Comma 2 2 15 2" xfId="24206" xr:uid="{00000000-0005-0000-0000-000031000000}"/>
    <cellStyle name="Comma 2 2 15 2 2" xfId="54446" xr:uid="{00000000-0005-0000-0000-000031000000}"/>
    <cellStyle name="Comma 2 2 15 3" xfId="39326" xr:uid="{00000000-0005-0000-0000-000031000000}"/>
    <cellStyle name="Comma 2 2 16" xfId="15134" xr:uid="{00000000-0005-0000-0000-000031000000}"/>
    <cellStyle name="Comma 2 2 16 2" xfId="45374" xr:uid="{00000000-0005-0000-0000-000031000000}"/>
    <cellStyle name="Comma 2 2 17" xfId="30254" xr:uid="{00000000-0005-0000-0000-000031000000}"/>
    <cellStyle name="Comma 2 2 18" xfId="12" xr:uid="{00000000-0005-0000-0000-000001000000}"/>
    <cellStyle name="Comma 2 2 2" xfId="28" xr:uid="{00000000-0005-0000-0000-000031000000}"/>
    <cellStyle name="Comma 2 2 2 10" xfId="4564" xr:uid="{00000000-0005-0000-0000-000031000000}"/>
    <cellStyle name="Comma 2 2 2 10 2" xfId="13636" xr:uid="{00000000-0005-0000-0000-000031000000}"/>
    <cellStyle name="Comma 2 2 2 10 2 2" xfId="28756" xr:uid="{00000000-0005-0000-0000-000031000000}"/>
    <cellStyle name="Comma 2 2 2 10 2 2 2" xfId="58996" xr:uid="{00000000-0005-0000-0000-000031000000}"/>
    <cellStyle name="Comma 2 2 2 10 2 3" xfId="43876" xr:uid="{00000000-0005-0000-0000-000031000000}"/>
    <cellStyle name="Comma 2 2 2 10 3" xfId="19684" xr:uid="{00000000-0005-0000-0000-000031000000}"/>
    <cellStyle name="Comma 2 2 2 10 3 2" xfId="49924" xr:uid="{00000000-0005-0000-0000-000031000000}"/>
    <cellStyle name="Comma 2 2 2 10 4" xfId="34804" xr:uid="{00000000-0005-0000-0000-000031000000}"/>
    <cellStyle name="Comma 2 2 2 11" xfId="6076" xr:uid="{00000000-0005-0000-0000-000031000000}"/>
    <cellStyle name="Comma 2 2 2 11 2" xfId="21196" xr:uid="{00000000-0005-0000-0000-000031000000}"/>
    <cellStyle name="Comma 2 2 2 11 2 2" xfId="51436" xr:uid="{00000000-0005-0000-0000-000031000000}"/>
    <cellStyle name="Comma 2 2 2 11 3" xfId="36316" xr:uid="{00000000-0005-0000-0000-000031000000}"/>
    <cellStyle name="Comma 2 2 2 12" xfId="7588" xr:uid="{00000000-0005-0000-0000-000031000000}"/>
    <cellStyle name="Comma 2 2 2 12 2" xfId="22708" xr:uid="{00000000-0005-0000-0000-000031000000}"/>
    <cellStyle name="Comma 2 2 2 12 2 2" xfId="52948" xr:uid="{00000000-0005-0000-0000-000031000000}"/>
    <cellStyle name="Comma 2 2 2 12 3" xfId="37828" xr:uid="{00000000-0005-0000-0000-000031000000}"/>
    <cellStyle name="Comma 2 2 2 13" xfId="9100" xr:uid="{00000000-0005-0000-0000-000031000000}"/>
    <cellStyle name="Comma 2 2 2 13 2" xfId="24220" xr:uid="{00000000-0005-0000-0000-000031000000}"/>
    <cellStyle name="Comma 2 2 2 13 2 2" xfId="54460" xr:uid="{00000000-0005-0000-0000-000031000000}"/>
    <cellStyle name="Comma 2 2 2 13 3" xfId="39340" xr:uid="{00000000-0005-0000-0000-000031000000}"/>
    <cellStyle name="Comma 2 2 2 14" xfId="15148" xr:uid="{00000000-0005-0000-0000-000031000000}"/>
    <cellStyle name="Comma 2 2 2 14 2" xfId="45388" xr:uid="{00000000-0005-0000-0000-000031000000}"/>
    <cellStyle name="Comma 2 2 2 15" xfId="30268" xr:uid="{00000000-0005-0000-0000-000031000000}"/>
    <cellStyle name="Comma 2 2 2 2" xfId="70" xr:uid="{00000000-0005-0000-0000-00000E000000}"/>
    <cellStyle name="Comma 2 2 2 2 10" xfId="6118" xr:uid="{00000000-0005-0000-0000-00000E000000}"/>
    <cellStyle name="Comma 2 2 2 2 10 2" xfId="21238" xr:uid="{00000000-0005-0000-0000-00000E000000}"/>
    <cellStyle name="Comma 2 2 2 2 10 2 2" xfId="51478" xr:uid="{00000000-0005-0000-0000-00000E000000}"/>
    <cellStyle name="Comma 2 2 2 2 10 3" xfId="36358" xr:uid="{00000000-0005-0000-0000-00000E000000}"/>
    <cellStyle name="Comma 2 2 2 2 11" xfId="7630" xr:uid="{00000000-0005-0000-0000-00000E000000}"/>
    <cellStyle name="Comma 2 2 2 2 11 2" xfId="22750" xr:uid="{00000000-0005-0000-0000-00000E000000}"/>
    <cellStyle name="Comma 2 2 2 2 11 2 2" xfId="52990" xr:uid="{00000000-0005-0000-0000-00000E000000}"/>
    <cellStyle name="Comma 2 2 2 2 11 3" xfId="37870" xr:uid="{00000000-0005-0000-0000-00000E000000}"/>
    <cellStyle name="Comma 2 2 2 2 12" xfId="9142" xr:uid="{00000000-0005-0000-0000-00000E000000}"/>
    <cellStyle name="Comma 2 2 2 2 12 2" xfId="24262" xr:uid="{00000000-0005-0000-0000-00000E000000}"/>
    <cellStyle name="Comma 2 2 2 2 12 2 2" xfId="54502" xr:uid="{00000000-0005-0000-0000-00000E000000}"/>
    <cellStyle name="Comma 2 2 2 2 12 3" xfId="39382" xr:uid="{00000000-0005-0000-0000-00000E000000}"/>
    <cellStyle name="Comma 2 2 2 2 13" xfId="15190" xr:uid="{00000000-0005-0000-0000-00000E000000}"/>
    <cellStyle name="Comma 2 2 2 2 13 2" xfId="45430" xr:uid="{00000000-0005-0000-0000-00000E000000}"/>
    <cellStyle name="Comma 2 2 2 2 14" xfId="30310" xr:uid="{00000000-0005-0000-0000-00000E000000}"/>
    <cellStyle name="Comma 2 2 2 2 2" xfId="154" xr:uid="{00000000-0005-0000-0000-00001B000000}"/>
    <cellStyle name="Comma 2 2 2 2 2 10" xfId="9226" xr:uid="{00000000-0005-0000-0000-00001B000000}"/>
    <cellStyle name="Comma 2 2 2 2 2 10 2" xfId="24346" xr:uid="{00000000-0005-0000-0000-00001B000000}"/>
    <cellStyle name="Comma 2 2 2 2 2 10 2 2" xfId="54586" xr:uid="{00000000-0005-0000-0000-00001B000000}"/>
    <cellStyle name="Comma 2 2 2 2 2 10 3" xfId="39466" xr:uid="{00000000-0005-0000-0000-00001B000000}"/>
    <cellStyle name="Comma 2 2 2 2 2 11" xfId="15274" xr:uid="{00000000-0005-0000-0000-00001B000000}"/>
    <cellStyle name="Comma 2 2 2 2 2 11 2" xfId="45514" xr:uid="{00000000-0005-0000-0000-00001B000000}"/>
    <cellStyle name="Comma 2 2 2 2 2 12" xfId="30394" xr:uid="{00000000-0005-0000-0000-00001B000000}"/>
    <cellStyle name="Comma 2 2 2 2 2 2" xfId="406" xr:uid="{00000000-0005-0000-0000-00001B000000}"/>
    <cellStyle name="Comma 2 2 2 2 2 2 10" xfId="30646" xr:uid="{00000000-0005-0000-0000-00001B000000}"/>
    <cellStyle name="Comma 2 2 2 2 2 2 2" xfId="1162" xr:uid="{00000000-0005-0000-0000-00001B000000}"/>
    <cellStyle name="Comma 2 2 2 2 2 2 2 2" xfId="2674" xr:uid="{00000000-0005-0000-0000-00001B000000}"/>
    <cellStyle name="Comma 2 2 2 2 2 2 2 2 2" xfId="11746" xr:uid="{00000000-0005-0000-0000-00001B000000}"/>
    <cellStyle name="Comma 2 2 2 2 2 2 2 2 2 2" xfId="26866" xr:uid="{00000000-0005-0000-0000-00001B000000}"/>
    <cellStyle name="Comma 2 2 2 2 2 2 2 2 2 2 2" xfId="57106" xr:uid="{00000000-0005-0000-0000-00001B000000}"/>
    <cellStyle name="Comma 2 2 2 2 2 2 2 2 2 3" xfId="41986" xr:uid="{00000000-0005-0000-0000-00001B000000}"/>
    <cellStyle name="Comma 2 2 2 2 2 2 2 2 3" xfId="17794" xr:uid="{00000000-0005-0000-0000-00001B000000}"/>
    <cellStyle name="Comma 2 2 2 2 2 2 2 2 3 2" xfId="48034" xr:uid="{00000000-0005-0000-0000-00001B000000}"/>
    <cellStyle name="Comma 2 2 2 2 2 2 2 2 4" xfId="32914" xr:uid="{00000000-0005-0000-0000-00001B000000}"/>
    <cellStyle name="Comma 2 2 2 2 2 2 2 3" xfId="4186" xr:uid="{00000000-0005-0000-0000-00001B000000}"/>
    <cellStyle name="Comma 2 2 2 2 2 2 2 3 2" xfId="13258" xr:uid="{00000000-0005-0000-0000-00001B000000}"/>
    <cellStyle name="Comma 2 2 2 2 2 2 2 3 2 2" xfId="28378" xr:uid="{00000000-0005-0000-0000-00001B000000}"/>
    <cellStyle name="Comma 2 2 2 2 2 2 2 3 2 2 2" xfId="58618" xr:uid="{00000000-0005-0000-0000-00001B000000}"/>
    <cellStyle name="Comma 2 2 2 2 2 2 2 3 2 3" xfId="43498" xr:uid="{00000000-0005-0000-0000-00001B000000}"/>
    <cellStyle name="Comma 2 2 2 2 2 2 2 3 3" xfId="19306" xr:uid="{00000000-0005-0000-0000-00001B000000}"/>
    <cellStyle name="Comma 2 2 2 2 2 2 2 3 3 2" xfId="49546" xr:uid="{00000000-0005-0000-0000-00001B000000}"/>
    <cellStyle name="Comma 2 2 2 2 2 2 2 3 4" xfId="34426" xr:uid="{00000000-0005-0000-0000-00001B000000}"/>
    <cellStyle name="Comma 2 2 2 2 2 2 2 4" xfId="5698" xr:uid="{00000000-0005-0000-0000-00001B000000}"/>
    <cellStyle name="Comma 2 2 2 2 2 2 2 4 2" xfId="14770" xr:uid="{00000000-0005-0000-0000-00001B000000}"/>
    <cellStyle name="Comma 2 2 2 2 2 2 2 4 2 2" xfId="29890" xr:uid="{00000000-0005-0000-0000-00001B000000}"/>
    <cellStyle name="Comma 2 2 2 2 2 2 2 4 2 2 2" xfId="60130" xr:uid="{00000000-0005-0000-0000-00001B000000}"/>
    <cellStyle name="Comma 2 2 2 2 2 2 2 4 2 3" xfId="45010" xr:uid="{00000000-0005-0000-0000-00001B000000}"/>
    <cellStyle name="Comma 2 2 2 2 2 2 2 4 3" xfId="20818" xr:uid="{00000000-0005-0000-0000-00001B000000}"/>
    <cellStyle name="Comma 2 2 2 2 2 2 2 4 3 2" xfId="51058" xr:uid="{00000000-0005-0000-0000-00001B000000}"/>
    <cellStyle name="Comma 2 2 2 2 2 2 2 4 4" xfId="35938" xr:uid="{00000000-0005-0000-0000-00001B000000}"/>
    <cellStyle name="Comma 2 2 2 2 2 2 2 5" xfId="7210" xr:uid="{00000000-0005-0000-0000-00001B000000}"/>
    <cellStyle name="Comma 2 2 2 2 2 2 2 5 2" xfId="22330" xr:uid="{00000000-0005-0000-0000-00001B000000}"/>
    <cellStyle name="Comma 2 2 2 2 2 2 2 5 2 2" xfId="52570" xr:uid="{00000000-0005-0000-0000-00001B000000}"/>
    <cellStyle name="Comma 2 2 2 2 2 2 2 5 3" xfId="37450" xr:uid="{00000000-0005-0000-0000-00001B000000}"/>
    <cellStyle name="Comma 2 2 2 2 2 2 2 6" xfId="8722" xr:uid="{00000000-0005-0000-0000-00001B000000}"/>
    <cellStyle name="Comma 2 2 2 2 2 2 2 6 2" xfId="23842" xr:uid="{00000000-0005-0000-0000-00001B000000}"/>
    <cellStyle name="Comma 2 2 2 2 2 2 2 6 2 2" xfId="54082" xr:uid="{00000000-0005-0000-0000-00001B000000}"/>
    <cellStyle name="Comma 2 2 2 2 2 2 2 6 3" xfId="38962" xr:uid="{00000000-0005-0000-0000-00001B000000}"/>
    <cellStyle name="Comma 2 2 2 2 2 2 2 7" xfId="10234" xr:uid="{00000000-0005-0000-0000-00001B000000}"/>
    <cellStyle name="Comma 2 2 2 2 2 2 2 7 2" xfId="25354" xr:uid="{00000000-0005-0000-0000-00001B000000}"/>
    <cellStyle name="Comma 2 2 2 2 2 2 2 7 2 2" xfId="55594" xr:uid="{00000000-0005-0000-0000-00001B000000}"/>
    <cellStyle name="Comma 2 2 2 2 2 2 2 7 3" xfId="40474" xr:uid="{00000000-0005-0000-0000-00001B000000}"/>
    <cellStyle name="Comma 2 2 2 2 2 2 2 8" xfId="16282" xr:uid="{00000000-0005-0000-0000-00001B000000}"/>
    <cellStyle name="Comma 2 2 2 2 2 2 2 8 2" xfId="46522" xr:uid="{00000000-0005-0000-0000-00001B000000}"/>
    <cellStyle name="Comma 2 2 2 2 2 2 2 9" xfId="31402" xr:uid="{00000000-0005-0000-0000-00001B000000}"/>
    <cellStyle name="Comma 2 2 2 2 2 2 3" xfId="1918" xr:uid="{00000000-0005-0000-0000-00001B000000}"/>
    <cellStyle name="Comma 2 2 2 2 2 2 3 2" xfId="10990" xr:uid="{00000000-0005-0000-0000-00001B000000}"/>
    <cellStyle name="Comma 2 2 2 2 2 2 3 2 2" xfId="26110" xr:uid="{00000000-0005-0000-0000-00001B000000}"/>
    <cellStyle name="Comma 2 2 2 2 2 2 3 2 2 2" xfId="56350" xr:uid="{00000000-0005-0000-0000-00001B000000}"/>
    <cellStyle name="Comma 2 2 2 2 2 2 3 2 3" xfId="41230" xr:uid="{00000000-0005-0000-0000-00001B000000}"/>
    <cellStyle name="Comma 2 2 2 2 2 2 3 3" xfId="17038" xr:uid="{00000000-0005-0000-0000-00001B000000}"/>
    <cellStyle name="Comma 2 2 2 2 2 2 3 3 2" xfId="47278" xr:uid="{00000000-0005-0000-0000-00001B000000}"/>
    <cellStyle name="Comma 2 2 2 2 2 2 3 4" xfId="32158" xr:uid="{00000000-0005-0000-0000-00001B000000}"/>
    <cellStyle name="Comma 2 2 2 2 2 2 4" xfId="3430" xr:uid="{00000000-0005-0000-0000-00001B000000}"/>
    <cellStyle name="Comma 2 2 2 2 2 2 4 2" xfId="12502" xr:uid="{00000000-0005-0000-0000-00001B000000}"/>
    <cellStyle name="Comma 2 2 2 2 2 2 4 2 2" xfId="27622" xr:uid="{00000000-0005-0000-0000-00001B000000}"/>
    <cellStyle name="Comma 2 2 2 2 2 2 4 2 2 2" xfId="57862" xr:uid="{00000000-0005-0000-0000-00001B000000}"/>
    <cellStyle name="Comma 2 2 2 2 2 2 4 2 3" xfId="42742" xr:uid="{00000000-0005-0000-0000-00001B000000}"/>
    <cellStyle name="Comma 2 2 2 2 2 2 4 3" xfId="18550" xr:uid="{00000000-0005-0000-0000-00001B000000}"/>
    <cellStyle name="Comma 2 2 2 2 2 2 4 3 2" xfId="48790" xr:uid="{00000000-0005-0000-0000-00001B000000}"/>
    <cellStyle name="Comma 2 2 2 2 2 2 4 4" xfId="33670" xr:uid="{00000000-0005-0000-0000-00001B000000}"/>
    <cellStyle name="Comma 2 2 2 2 2 2 5" xfId="4942" xr:uid="{00000000-0005-0000-0000-00001B000000}"/>
    <cellStyle name="Comma 2 2 2 2 2 2 5 2" xfId="14014" xr:uid="{00000000-0005-0000-0000-00001B000000}"/>
    <cellStyle name="Comma 2 2 2 2 2 2 5 2 2" xfId="29134" xr:uid="{00000000-0005-0000-0000-00001B000000}"/>
    <cellStyle name="Comma 2 2 2 2 2 2 5 2 2 2" xfId="59374" xr:uid="{00000000-0005-0000-0000-00001B000000}"/>
    <cellStyle name="Comma 2 2 2 2 2 2 5 2 3" xfId="44254" xr:uid="{00000000-0005-0000-0000-00001B000000}"/>
    <cellStyle name="Comma 2 2 2 2 2 2 5 3" xfId="20062" xr:uid="{00000000-0005-0000-0000-00001B000000}"/>
    <cellStyle name="Comma 2 2 2 2 2 2 5 3 2" xfId="50302" xr:uid="{00000000-0005-0000-0000-00001B000000}"/>
    <cellStyle name="Comma 2 2 2 2 2 2 5 4" xfId="35182" xr:uid="{00000000-0005-0000-0000-00001B000000}"/>
    <cellStyle name="Comma 2 2 2 2 2 2 6" xfId="6454" xr:uid="{00000000-0005-0000-0000-00001B000000}"/>
    <cellStyle name="Comma 2 2 2 2 2 2 6 2" xfId="21574" xr:uid="{00000000-0005-0000-0000-00001B000000}"/>
    <cellStyle name="Comma 2 2 2 2 2 2 6 2 2" xfId="51814" xr:uid="{00000000-0005-0000-0000-00001B000000}"/>
    <cellStyle name="Comma 2 2 2 2 2 2 6 3" xfId="36694" xr:uid="{00000000-0005-0000-0000-00001B000000}"/>
    <cellStyle name="Comma 2 2 2 2 2 2 7" xfId="7966" xr:uid="{00000000-0005-0000-0000-00001B000000}"/>
    <cellStyle name="Comma 2 2 2 2 2 2 7 2" xfId="23086" xr:uid="{00000000-0005-0000-0000-00001B000000}"/>
    <cellStyle name="Comma 2 2 2 2 2 2 7 2 2" xfId="53326" xr:uid="{00000000-0005-0000-0000-00001B000000}"/>
    <cellStyle name="Comma 2 2 2 2 2 2 7 3" xfId="38206" xr:uid="{00000000-0005-0000-0000-00001B000000}"/>
    <cellStyle name="Comma 2 2 2 2 2 2 8" xfId="9478" xr:uid="{00000000-0005-0000-0000-00001B000000}"/>
    <cellStyle name="Comma 2 2 2 2 2 2 8 2" xfId="24598" xr:uid="{00000000-0005-0000-0000-00001B000000}"/>
    <cellStyle name="Comma 2 2 2 2 2 2 8 2 2" xfId="54838" xr:uid="{00000000-0005-0000-0000-00001B000000}"/>
    <cellStyle name="Comma 2 2 2 2 2 2 8 3" xfId="39718" xr:uid="{00000000-0005-0000-0000-00001B000000}"/>
    <cellStyle name="Comma 2 2 2 2 2 2 9" xfId="15526" xr:uid="{00000000-0005-0000-0000-00001B000000}"/>
    <cellStyle name="Comma 2 2 2 2 2 2 9 2" xfId="45766" xr:uid="{00000000-0005-0000-0000-00001B000000}"/>
    <cellStyle name="Comma 2 2 2 2 2 3" xfId="658" xr:uid="{00000000-0005-0000-0000-00004C000000}"/>
    <cellStyle name="Comma 2 2 2 2 2 3 10" xfId="30898" xr:uid="{00000000-0005-0000-0000-00004C000000}"/>
    <cellStyle name="Comma 2 2 2 2 2 3 2" xfId="1414" xr:uid="{00000000-0005-0000-0000-00004C000000}"/>
    <cellStyle name="Comma 2 2 2 2 2 3 2 2" xfId="2926" xr:uid="{00000000-0005-0000-0000-00004C000000}"/>
    <cellStyle name="Comma 2 2 2 2 2 3 2 2 2" xfId="11998" xr:uid="{00000000-0005-0000-0000-00004C000000}"/>
    <cellStyle name="Comma 2 2 2 2 2 3 2 2 2 2" xfId="27118" xr:uid="{00000000-0005-0000-0000-00004C000000}"/>
    <cellStyle name="Comma 2 2 2 2 2 3 2 2 2 2 2" xfId="57358" xr:uid="{00000000-0005-0000-0000-00004C000000}"/>
    <cellStyle name="Comma 2 2 2 2 2 3 2 2 2 3" xfId="42238" xr:uid="{00000000-0005-0000-0000-00004C000000}"/>
    <cellStyle name="Comma 2 2 2 2 2 3 2 2 3" xfId="18046" xr:uid="{00000000-0005-0000-0000-00004C000000}"/>
    <cellStyle name="Comma 2 2 2 2 2 3 2 2 3 2" xfId="48286" xr:uid="{00000000-0005-0000-0000-00004C000000}"/>
    <cellStyle name="Comma 2 2 2 2 2 3 2 2 4" xfId="33166" xr:uid="{00000000-0005-0000-0000-00004C000000}"/>
    <cellStyle name="Comma 2 2 2 2 2 3 2 3" xfId="4438" xr:uid="{00000000-0005-0000-0000-00004C000000}"/>
    <cellStyle name="Comma 2 2 2 2 2 3 2 3 2" xfId="13510" xr:uid="{00000000-0005-0000-0000-00004C000000}"/>
    <cellStyle name="Comma 2 2 2 2 2 3 2 3 2 2" xfId="28630" xr:uid="{00000000-0005-0000-0000-00004C000000}"/>
    <cellStyle name="Comma 2 2 2 2 2 3 2 3 2 2 2" xfId="58870" xr:uid="{00000000-0005-0000-0000-00004C000000}"/>
    <cellStyle name="Comma 2 2 2 2 2 3 2 3 2 3" xfId="43750" xr:uid="{00000000-0005-0000-0000-00004C000000}"/>
    <cellStyle name="Comma 2 2 2 2 2 3 2 3 3" xfId="19558" xr:uid="{00000000-0005-0000-0000-00004C000000}"/>
    <cellStyle name="Comma 2 2 2 2 2 3 2 3 3 2" xfId="49798" xr:uid="{00000000-0005-0000-0000-00004C000000}"/>
    <cellStyle name="Comma 2 2 2 2 2 3 2 3 4" xfId="34678" xr:uid="{00000000-0005-0000-0000-00004C000000}"/>
    <cellStyle name="Comma 2 2 2 2 2 3 2 4" xfId="5950" xr:uid="{00000000-0005-0000-0000-00004C000000}"/>
    <cellStyle name="Comma 2 2 2 2 2 3 2 4 2" xfId="15022" xr:uid="{00000000-0005-0000-0000-00004C000000}"/>
    <cellStyle name="Comma 2 2 2 2 2 3 2 4 2 2" xfId="30142" xr:uid="{00000000-0005-0000-0000-00004C000000}"/>
    <cellStyle name="Comma 2 2 2 2 2 3 2 4 2 2 2" xfId="60382" xr:uid="{00000000-0005-0000-0000-00004C000000}"/>
    <cellStyle name="Comma 2 2 2 2 2 3 2 4 2 3" xfId="45262" xr:uid="{00000000-0005-0000-0000-00004C000000}"/>
    <cellStyle name="Comma 2 2 2 2 2 3 2 4 3" xfId="21070" xr:uid="{00000000-0005-0000-0000-00004C000000}"/>
    <cellStyle name="Comma 2 2 2 2 2 3 2 4 3 2" xfId="51310" xr:uid="{00000000-0005-0000-0000-00004C000000}"/>
    <cellStyle name="Comma 2 2 2 2 2 3 2 4 4" xfId="36190" xr:uid="{00000000-0005-0000-0000-00004C000000}"/>
    <cellStyle name="Comma 2 2 2 2 2 3 2 5" xfId="7462" xr:uid="{00000000-0005-0000-0000-00004C000000}"/>
    <cellStyle name="Comma 2 2 2 2 2 3 2 5 2" xfId="22582" xr:uid="{00000000-0005-0000-0000-00004C000000}"/>
    <cellStyle name="Comma 2 2 2 2 2 3 2 5 2 2" xfId="52822" xr:uid="{00000000-0005-0000-0000-00004C000000}"/>
    <cellStyle name="Comma 2 2 2 2 2 3 2 5 3" xfId="37702" xr:uid="{00000000-0005-0000-0000-00004C000000}"/>
    <cellStyle name="Comma 2 2 2 2 2 3 2 6" xfId="8974" xr:uid="{00000000-0005-0000-0000-00004C000000}"/>
    <cellStyle name="Comma 2 2 2 2 2 3 2 6 2" xfId="24094" xr:uid="{00000000-0005-0000-0000-00004C000000}"/>
    <cellStyle name="Comma 2 2 2 2 2 3 2 6 2 2" xfId="54334" xr:uid="{00000000-0005-0000-0000-00004C000000}"/>
    <cellStyle name="Comma 2 2 2 2 2 3 2 6 3" xfId="39214" xr:uid="{00000000-0005-0000-0000-00004C000000}"/>
    <cellStyle name="Comma 2 2 2 2 2 3 2 7" xfId="10486" xr:uid="{00000000-0005-0000-0000-00004C000000}"/>
    <cellStyle name="Comma 2 2 2 2 2 3 2 7 2" xfId="25606" xr:uid="{00000000-0005-0000-0000-00004C000000}"/>
    <cellStyle name="Comma 2 2 2 2 2 3 2 7 2 2" xfId="55846" xr:uid="{00000000-0005-0000-0000-00004C000000}"/>
    <cellStyle name="Comma 2 2 2 2 2 3 2 7 3" xfId="40726" xr:uid="{00000000-0005-0000-0000-00004C000000}"/>
    <cellStyle name="Comma 2 2 2 2 2 3 2 8" xfId="16534" xr:uid="{00000000-0005-0000-0000-00004C000000}"/>
    <cellStyle name="Comma 2 2 2 2 2 3 2 8 2" xfId="46774" xr:uid="{00000000-0005-0000-0000-00004C000000}"/>
    <cellStyle name="Comma 2 2 2 2 2 3 2 9" xfId="31654" xr:uid="{00000000-0005-0000-0000-00004C000000}"/>
    <cellStyle name="Comma 2 2 2 2 2 3 3" xfId="2170" xr:uid="{00000000-0005-0000-0000-00004C000000}"/>
    <cellStyle name="Comma 2 2 2 2 2 3 3 2" xfId="11242" xr:uid="{00000000-0005-0000-0000-00004C000000}"/>
    <cellStyle name="Comma 2 2 2 2 2 3 3 2 2" xfId="26362" xr:uid="{00000000-0005-0000-0000-00004C000000}"/>
    <cellStyle name="Comma 2 2 2 2 2 3 3 2 2 2" xfId="56602" xr:uid="{00000000-0005-0000-0000-00004C000000}"/>
    <cellStyle name="Comma 2 2 2 2 2 3 3 2 3" xfId="41482" xr:uid="{00000000-0005-0000-0000-00004C000000}"/>
    <cellStyle name="Comma 2 2 2 2 2 3 3 3" xfId="17290" xr:uid="{00000000-0005-0000-0000-00004C000000}"/>
    <cellStyle name="Comma 2 2 2 2 2 3 3 3 2" xfId="47530" xr:uid="{00000000-0005-0000-0000-00004C000000}"/>
    <cellStyle name="Comma 2 2 2 2 2 3 3 4" xfId="32410" xr:uid="{00000000-0005-0000-0000-00004C000000}"/>
    <cellStyle name="Comma 2 2 2 2 2 3 4" xfId="3682" xr:uid="{00000000-0005-0000-0000-00004C000000}"/>
    <cellStyle name="Comma 2 2 2 2 2 3 4 2" xfId="12754" xr:uid="{00000000-0005-0000-0000-00004C000000}"/>
    <cellStyle name="Comma 2 2 2 2 2 3 4 2 2" xfId="27874" xr:uid="{00000000-0005-0000-0000-00004C000000}"/>
    <cellStyle name="Comma 2 2 2 2 2 3 4 2 2 2" xfId="58114" xr:uid="{00000000-0005-0000-0000-00004C000000}"/>
    <cellStyle name="Comma 2 2 2 2 2 3 4 2 3" xfId="42994" xr:uid="{00000000-0005-0000-0000-00004C000000}"/>
    <cellStyle name="Comma 2 2 2 2 2 3 4 3" xfId="18802" xr:uid="{00000000-0005-0000-0000-00004C000000}"/>
    <cellStyle name="Comma 2 2 2 2 2 3 4 3 2" xfId="49042" xr:uid="{00000000-0005-0000-0000-00004C000000}"/>
    <cellStyle name="Comma 2 2 2 2 2 3 4 4" xfId="33922" xr:uid="{00000000-0005-0000-0000-00004C000000}"/>
    <cellStyle name="Comma 2 2 2 2 2 3 5" xfId="5194" xr:uid="{00000000-0005-0000-0000-00004C000000}"/>
    <cellStyle name="Comma 2 2 2 2 2 3 5 2" xfId="14266" xr:uid="{00000000-0005-0000-0000-00004C000000}"/>
    <cellStyle name="Comma 2 2 2 2 2 3 5 2 2" xfId="29386" xr:uid="{00000000-0005-0000-0000-00004C000000}"/>
    <cellStyle name="Comma 2 2 2 2 2 3 5 2 2 2" xfId="59626" xr:uid="{00000000-0005-0000-0000-00004C000000}"/>
    <cellStyle name="Comma 2 2 2 2 2 3 5 2 3" xfId="44506" xr:uid="{00000000-0005-0000-0000-00004C000000}"/>
    <cellStyle name="Comma 2 2 2 2 2 3 5 3" xfId="20314" xr:uid="{00000000-0005-0000-0000-00004C000000}"/>
    <cellStyle name="Comma 2 2 2 2 2 3 5 3 2" xfId="50554" xr:uid="{00000000-0005-0000-0000-00004C000000}"/>
    <cellStyle name="Comma 2 2 2 2 2 3 5 4" xfId="35434" xr:uid="{00000000-0005-0000-0000-00004C000000}"/>
    <cellStyle name="Comma 2 2 2 2 2 3 6" xfId="6706" xr:uid="{00000000-0005-0000-0000-00004C000000}"/>
    <cellStyle name="Comma 2 2 2 2 2 3 6 2" xfId="21826" xr:uid="{00000000-0005-0000-0000-00004C000000}"/>
    <cellStyle name="Comma 2 2 2 2 2 3 6 2 2" xfId="52066" xr:uid="{00000000-0005-0000-0000-00004C000000}"/>
    <cellStyle name="Comma 2 2 2 2 2 3 6 3" xfId="36946" xr:uid="{00000000-0005-0000-0000-00004C000000}"/>
    <cellStyle name="Comma 2 2 2 2 2 3 7" xfId="8218" xr:uid="{00000000-0005-0000-0000-00004C000000}"/>
    <cellStyle name="Comma 2 2 2 2 2 3 7 2" xfId="23338" xr:uid="{00000000-0005-0000-0000-00004C000000}"/>
    <cellStyle name="Comma 2 2 2 2 2 3 7 2 2" xfId="53578" xr:uid="{00000000-0005-0000-0000-00004C000000}"/>
    <cellStyle name="Comma 2 2 2 2 2 3 7 3" xfId="38458" xr:uid="{00000000-0005-0000-0000-00004C000000}"/>
    <cellStyle name="Comma 2 2 2 2 2 3 8" xfId="9730" xr:uid="{00000000-0005-0000-0000-00004C000000}"/>
    <cellStyle name="Comma 2 2 2 2 2 3 8 2" xfId="24850" xr:uid="{00000000-0005-0000-0000-00004C000000}"/>
    <cellStyle name="Comma 2 2 2 2 2 3 8 2 2" xfId="55090" xr:uid="{00000000-0005-0000-0000-00004C000000}"/>
    <cellStyle name="Comma 2 2 2 2 2 3 8 3" xfId="39970" xr:uid="{00000000-0005-0000-0000-00004C000000}"/>
    <cellStyle name="Comma 2 2 2 2 2 3 9" xfId="15778" xr:uid="{00000000-0005-0000-0000-00004C000000}"/>
    <cellStyle name="Comma 2 2 2 2 2 3 9 2" xfId="46018" xr:uid="{00000000-0005-0000-0000-00004C000000}"/>
    <cellStyle name="Comma 2 2 2 2 2 4" xfId="910" xr:uid="{00000000-0005-0000-0000-00001B000000}"/>
    <cellStyle name="Comma 2 2 2 2 2 4 2" xfId="2422" xr:uid="{00000000-0005-0000-0000-00001B000000}"/>
    <cellStyle name="Comma 2 2 2 2 2 4 2 2" xfId="11494" xr:uid="{00000000-0005-0000-0000-00001B000000}"/>
    <cellStyle name="Comma 2 2 2 2 2 4 2 2 2" xfId="26614" xr:uid="{00000000-0005-0000-0000-00001B000000}"/>
    <cellStyle name="Comma 2 2 2 2 2 4 2 2 2 2" xfId="56854" xr:uid="{00000000-0005-0000-0000-00001B000000}"/>
    <cellStyle name="Comma 2 2 2 2 2 4 2 2 3" xfId="41734" xr:uid="{00000000-0005-0000-0000-00001B000000}"/>
    <cellStyle name="Comma 2 2 2 2 2 4 2 3" xfId="17542" xr:uid="{00000000-0005-0000-0000-00001B000000}"/>
    <cellStyle name="Comma 2 2 2 2 2 4 2 3 2" xfId="47782" xr:uid="{00000000-0005-0000-0000-00001B000000}"/>
    <cellStyle name="Comma 2 2 2 2 2 4 2 4" xfId="32662" xr:uid="{00000000-0005-0000-0000-00001B000000}"/>
    <cellStyle name="Comma 2 2 2 2 2 4 3" xfId="3934" xr:uid="{00000000-0005-0000-0000-00001B000000}"/>
    <cellStyle name="Comma 2 2 2 2 2 4 3 2" xfId="13006" xr:uid="{00000000-0005-0000-0000-00001B000000}"/>
    <cellStyle name="Comma 2 2 2 2 2 4 3 2 2" xfId="28126" xr:uid="{00000000-0005-0000-0000-00001B000000}"/>
    <cellStyle name="Comma 2 2 2 2 2 4 3 2 2 2" xfId="58366" xr:uid="{00000000-0005-0000-0000-00001B000000}"/>
    <cellStyle name="Comma 2 2 2 2 2 4 3 2 3" xfId="43246" xr:uid="{00000000-0005-0000-0000-00001B000000}"/>
    <cellStyle name="Comma 2 2 2 2 2 4 3 3" xfId="19054" xr:uid="{00000000-0005-0000-0000-00001B000000}"/>
    <cellStyle name="Comma 2 2 2 2 2 4 3 3 2" xfId="49294" xr:uid="{00000000-0005-0000-0000-00001B000000}"/>
    <cellStyle name="Comma 2 2 2 2 2 4 3 4" xfId="34174" xr:uid="{00000000-0005-0000-0000-00001B000000}"/>
    <cellStyle name="Comma 2 2 2 2 2 4 4" xfId="5446" xr:uid="{00000000-0005-0000-0000-00001B000000}"/>
    <cellStyle name="Comma 2 2 2 2 2 4 4 2" xfId="14518" xr:uid="{00000000-0005-0000-0000-00001B000000}"/>
    <cellStyle name="Comma 2 2 2 2 2 4 4 2 2" xfId="29638" xr:uid="{00000000-0005-0000-0000-00001B000000}"/>
    <cellStyle name="Comma 2 2 2 2 2 4 4 2 2 2" xfId="59878" xr:uid="{00000000-0005-0000-0000-00001B000000}"/>
    <cellStyle name="Comma 2 2 2 2 2 4 4 2 3" xfId="44758" xr:uid="{00000000-0005-0000-0000-00001B000000}"/>
    <cellStyle name="Comma 2 2 2 2 2 4 4 3" xfId="20566" xr:uid="{00000000-0005-0000-0000-00001B000000}"/>
    <cellStyle name="Comma 2 2 2 2 2 4 4 3 2" xfId="50806" xr:uid="{00000000-0005-0000-0000-00001B000000}"/>
    <cellStyle name="Comma 2 2 2 2 2 4 4 4" xfId="35686" xr:uid="{00000000-0005-0000-0000-00001B000000}"/>
    <cellStyle name="Comma 2 2 2 2 2 4 5" xfId="6958" xr:uid="{00000000-0005-0000-0000-00001B000000}"/>
    <cellStyle name="Comma 2 2 2 2 2 4 5 2" xfId="22078" xr:uid="{00000000-0005-0000-0000-00001B000000}"/>
    <cellStyle name="Comma 2 2 2 2 2 4 5 2 2" xfId="52318" xr:uid="{00000000-0005-0000-0000-00001B000000}"/>
    <cellStyle name="Comma 2 2 2 2 2 4 5 3" xfId="37198" xr:uid="{00000000-0005-0000-0000-00001B000000}"/>
    <cellStyle name="Comma 2 2 2 2 2 4 6" xfId="8470" xr:uid="{00000000-0005-0000-0000-00001B000000}"/>
    <cellStyle name="Comma 2 2 2 2 2 4 6 2" xfId="23590" xr:uid="{00000000-0005-0000-0000-00001B000000}"/>
    <cellStyle name="Comma 2 2 2 2 2 4 6 2 2" xfId="53830" xr:uid="{00000000-0005-0000-0000-00001B000000}"/>
    <cellStyle name="Comma 2 2 2 2 2 4 6 3" xfId="38710" xr:uid="{00000000-0005-0000-0000-00001B000000}"/>
    <cellStyle name="Comma 2 2 2 2 2 4 7" xfId="9982" xr:uid="{00000000-0005-0000-0000-00001B000000}"/>
    <cellStyle name="Comma 2 2 2 2 2 4 7 2" xfId="25102" xr:uid="{00000000-0005-0000-0000-00001B000000}"/>
    <cellStyle name="Comma 2 2 2 2 2 4 7 2 2" xfId="55342" xr:uid="{00000000-0005-0000-0000-00001B000000}"/>
    <cellStyle name="Comma 2 2 2 2 2 4 7 3" xfId="40222" xr:uid="{00000000-0005-0000-0000-00001B000000}"/>
    <cellStyle name="Comma 2 2 2 2 2 4 8" xfId="16030" xr:uid="{00000000-0005-0000-0000-00001B000000}"/>
    <cellStyle name="Comma 2 2 2 2 2 4 8 2" xfId="46270" xr:uid="{00000000-0005-0000-0000-00001B000000}"/>
    <cellStyle name="Comma 2 2 2 2 2 4 9" xfId="31150" xr:uid="{00000000-0005-0000-0000-00001B000000}"/>
    <cellStyle name="Comma 2 2 2 2 2 5" xfId="1666" xr:uid="{00000000-0005-0000-0000-00001B000000}"/>
    <cellStyle name="Comma 2 2 2 2 2 5 2" xfId="10738" xr:uid="{00000000-0005-0000-0000-00001B000000}"/>
    <cellStyle name="Comma 2 2 2 2 2 5 2 2" xfId="25858" xr:uid="{00000000-0005-0000-0000-00001B000000}"/>
    <cellStyle name="Comma 2 2 2 2 2 5 2 2 2" xfId="56098" xr:uid="{00000000-0005-0000-0000-00001B000000}"/>
    <cellStyle name="Comma 2 2 2 2 2 5 2 3" xfId="40978" xr:uid="{00000000-0005-0000-0000-00001B000000}"/>
    <cellStyle name="Comma 2 2 2 2 2 5 3" xfId="16786" xr:uid="{00000000-0005-0000-0000-00001B000000}"/>
    <cellStyle name="Comma 2 2 2 2 2 5 3 2" xfId="47026" xr:uid="{00000000-0005-0000-0000-00001B000000}"/>
    <cellStyle name="Comma 2 2 2 2 2 5 4" xfId="31906" xr:uid="{00000000-0005-0000-0000-00001B000000}"/>
    <cellStyle name="Comma 2 2 2 2 2 6" xfId="3178" xr:uid="{00000000-0005-0000-0000-00001B000000}"/>
    <cellStyle name="Comma 2 2 2 2 2 6 2" xfId="12250" xr:uid="{00000000-0005-0000-0000-00001B000000}"/>
    <cellStyle name="Comma 2 2 2 2 2 6 2 2" xfId="27370" xr:uid="{00000000-0005-0000-0000-00001B000000}"/>
    <cellStyle name="Comma 2 2 2 2 2 6 2 2 2" xfId="57610" xr:uid="{00000000-0005-0000-0000-00001B000000}"/>
    <cellStyle name="Comma 2 2 2 2 2 6 2 3" xfId="42490" xr:uid="{00000000-0005-0000-0000-00001B000000}"/>
    <cellStyle name="Comma 2 2 2 2 2 6 3" xfId="18298" xr:uid="{00000000-0005-0000-0000-00001B000000}"/>
    <cellStyle name="Comma 2 2 2 2 2 6 3 2" xfId="48538" xr:uid="{00000000-0005-0000-0000-00001B000000}"/>
    <cellStyle name="Comma 2 2 2 2 2 6 4" xfId="33418" xr:uid="{00000000-0005-0000-0000-00001B000000}"/>
    <cellStyle name="Comma 2 2 2 2 2 7" xfId="4690" xr:uid="{00000000-0005-0000-0000-00001B000000}"/>
    <cellStyle name="Comma 2 2 2 2 2 7 2" xfId="13762" xr:uid="{00000000-0005-0000-0000-00001B000000}"/>
    <cellStyle name="Comma 2 2 2 2 2 7 2 2" xfId="28882" xr:uid="{00000000-0005-0000-0000-00001B000000}"/>
    <cellStyle name="Comma 2 2 2 2 2 7 2 2 2" xfId="59122" xr:uid="{00000000-0005-0000-0000-00001B000000}"/>
    <cellStyle name="Comma 2 2 2 2 2 7 2 3" xfId="44002" xr:uid="{00000000-0005-0000-0000-00001B000000}"/>
    <cellStyle name="Comma 2 2 2 2 2 7 3" xfId="19810" xr:uid="{00000000-0005-0000-0000-00001B000000}"/>
    <cellStyle name="Comma 2 2 2 2 2 7 3 2" xfId="50050" xr:uid="{00000000-0005-0000-0000-00001B000000}"/>
    <cellStyle name="Comma 2 2 2 2 2 7 4" xfId="34930" xr:uid="{00000000-0005-0000-0000-00001B000000}"/>
    <cellStyle name="Comma 2 2 2 2 2 8" xfId="6202" xr:uid="{00000000-0005-0000-0000-00001B000000}"/>
    <cellStyle name="Comma 2 2 2 2 2 8 2" xfId="21322" xr:uid="{00000000-0005-0000-0000-00001B000000}"/>
    <cellStyle name="Comma 2 2 2 2 2 8 2 2" xfId="51562" xr:uid="{00000000-0005-0000-0000-00001B000000}"/>
    <cellStyle name="Comma 2 2 2 2 2 8 3" xfId="36442" xr:uid="{00000000-0005-0000-0000-00001B000000}"/>
    <cellStyle name="Comma 2 2 2 2 2 9" xfId="7714" xr:uid="{00000000-0005-0000-0000-00001B000000}"/>
    <cellStyle name="Comma 2 2 2 2 2 9 2" xfId="22834" xr:uid="{00000000-0005-0000-0000-00001B000000}"/>
    <cellStyle name="Comma 2 2 2 2 2 9 2 2" xfId="53074" xr:uid="{00000000-0005-0000-0000-00001B000000}"/>
    <cellStyle name="Comma 2 2 2 2 2 9 3" xfId="37954" xr:uid="{00000000-0005-0000-0000-00001B000000}"/>
    <cellStyle name="Comma 2 2 2 2 3" xfId="238" xr:uid="{00000000-0005-0000-0000-00001B000000}"/>
    <cellStyle name="Comma 2 2 2 2 3 10" xfId="9310" xr:uid="{00000000-0005-0000-0000-00001B000000}"/>
    <cellStyle name="Comma 2 2 2 2 3 10 2" xfId="24430" xr:uid="{00000000-0005-0000-0000-00001B000000}"/>
    <cellStyle name="Comma 2 2 2 2 3 10 2 2" xfId="54670" xr:uid="{00000000-0005-0000-0000-00001B000000}"/>
    <cellStyle name="Comma 2 2 2 2 3 10 3" xfId="39550" xr:uid="{00000000-0005-0000-0000-00001B000000}"/>
    <cellStyle name="Comma 2 2 2 2 3 11" xfId="15358" xr:uid="{00000000-0005-0000-0000-00001B000000}"/>
    <cellStyle name="Comma 2 2 2 2 3 11 2" xfId="45598" xr:uid="{00000000-0005-0000-0000-00001B000000}"/>
    <cellStyle name="Comma 2 2 2 2 3 12" xfId="30478" xr:uid="{00000000-0005-0000-0000-00001B000000}"/>
    <cellStyle name="Comma 2 2 2 2 3 2" xfId="490" xr:uid="{00000000-0005-0000-0000-00001B000000}"/>
    <cellStyle name="Comma 2 2 2 2 3 2 10" xfId="30730" xr:uid="{00000000-0005-0000-0000-00001B000000}"/>
    <cellStyle name="Comma 2 2 2 2 3 2 2" xfId="1246" xr:uid="{00000000-0005-0000-0000-00001B000000}"/>
    <cellStyle name="Comma 2 2 2 2 3 2 2 2" xfId="2758" xr:uid="{00000000-0005-0000-0000-00001B000000}"/>
    <cellStyle name="Comma 2 2 2 2 3 2 2 2 2" xfId="11830" xr:uid="{00000000-0005-0000-0000-00001B000000}"/>
    <cellStyle name="Comma 2 2 2 2 3 2 2 2 2 2" xfId="26950" xr:uid="{00000000-0005-0000-0000-00001B000000}"/>
    <cellStyle name="Comma 2 2 2 2 3 2 2 2 2 2 2" xfId="57190" xr:uid="{00000000-0005-0000-0000-00001B000000}"/>
    <cellStyle name="Comma 2 2 2 2 3 2 2 2 2 3" xfId="42070" xr:uid="{00000000-0005-0000-0000-00001B000000}"/>
    <cellStyle name="Comma 2 2 2 2 3 2 2 2 3" xfId="17878" xr:uid="{00000000-0005-0000-0000-00001B000000}"/>
    <cellStyle name="Comma 2 2 2 2 3 2 2 2 3 2" xfId="48118" xr:uid="{00000000-0005-0000-0000-00001B000000}"/>
    <cellStyle name="Comma 2 2 2 2 3 2 2 2 4" xfId="32998" xr:uid="{00000000-0005-0000-0000-00001B000000}"/>
    <cellStyle name="Comma 2 2 2 2 3 2 2 3" xfId="4270" xr:uid="{00000000-0005-0000-0000-00001B000000}"/>
    <cellStyle name="Comma 2 2 2 2 3 2 2 3 2" xfId="13342" xr:uid="{00000000-0005-0000-0000-00001B000000}"/>
    <cellStyle name="Comma 2 2 2 2 3 2 2 3 2 2" xfId="28462" xr:uid="{00000000-0005-0000-0000-00001B000000}"/>
    <cellStyle name="Comma 2 2 2 2 3 2 2 3 2 2 2" xfId="58702" xr:uid="{00000000-0005-0000-0000-00001B000000}"/>
    <cellStyle name="Comma 2 2 2 2 3 2 2 3 2 3" xfId="43582" xr:uid="{00000000-0005-0000-0000-00001B000000}"/>
    <cellStyle name="Comma 2 2 2 2 3 2 2 3 3" xfId="19390" xr:uid="{00000000-0005-0000-0000-00001B000000}"/>
    <cellStyle name="Comma 2 2 2 2 3 2 2 3 3 2" xfId="49630" xr:uid="{00000000-0005-0000-0000-00001B000000}"/>
    <cellStyle name="Comma 2 2 2 2 3 2 2 3 4" xfId="34510" xr:uid="{00000000-0005-0000-0000-00001B000000}"/>
    <cellStyle name="Comma 2 2 2 2 3 2 2 4" xfId="5782" xr:uid="{00000000-0005-0000-0000-00001B000000}"/>
    <cellStyle name="Comma 2 2 2 2 3 2 2 4 2" xfId="14854" xr:uid="{00000000-0005-0000-0000-00001B000000}"/>
    <cellStyle name="Comma 2 2 2 2 3 2 2 4 2 2" xfId="29974" xr:uid="{00000000-0005-0000-0000-00001B000000}"/>
    <cellStyle name="Comma 2 2 2 2 3 2 2 4 2 2 2" xfId="60214" xr:uid="{00000000-0005-0000-0000-00001B000000}"/>
    <cellStyle name="Comma 2 2 2 2 3 2 2 4 2 3" xfId="45094" xr:uid="{00000000-0005-0000-0000-00001B000000}"/>
    <cellStyle name="Comma 2 2 2 2 3 2 2 4 3" xfId="20902" xr:uid="{00000000-0005-0000-0000-00001B000000}"/>
    <cellStyle name="Comma 2 2 2 2 3 2 2 4 3 2" xfId="51142" xr:uid="{00000000-0005-0000-0000-00001B000000}"/>
    <cellStyle name="Comma 2 2 2 2 3 2 2 4 4" xfId="36022" xr:uid="{00000000-0005-0000-0000-00001B000000}"/>
    <cellStyle name="Comma 2 2 2 2 3 2 2 5" xfId="7294" xr:uid="{00000000-0005-0000-0000-00001B000000}"/>
    <cellStyle name="Comma 2 2 2 2 3 2 2 5 2" xfId="22414" xr:uid="{00000000-0005-0000-0000-00001B000000}"/>
    <cellStyle name="Comma 2 2 2 2 3 2 2 5 2 2" xfId="52654" xr:uid="{00000000-0005-0000-0000-00001B000000}"/>
    <cellStyle name="Comma 2 2 2 2 3 2 2 5 3" xfId="37534" xr:uid="{00000000-0005-0000-0000-00001B000000}"/>
    <cellStyle name="Comma 2 2 2 2 3 2 2 6" xfId="8806" xr:uid="{00000000-0005-0000-0000-00001B000000}"/>
    <cellStyle name="Comma 2 2 2 2 3 2 2 6 2" xfId="23926" xr:uid="{00000000-0005-0000-0000-00001B000000}"/>
    <cellStyle name="Comma 2 2 2 2 3 2 2 6 2 2" xfId="54166" xr:uid="{00000000-0005-0000-0000-00001B000000}"/>
    <cellStyle name="Comma 2 2 2 2 3 2 2 6 3" xfId="39046" xr:uid="{00000000-0005-0000-0000-00001B000000}"/>
    <cellStyle name="Comma 2 2 2 2 3 2 2 7" xfId="10318" xr:uid="{00000000-0005-0000-0000-00001B000000}"/>
    <cellStyle name="Comma 2 2 2 2 3 2 2 7 2" xfId="25438" xr:uid="{00000000-0005-0000-0000-00001B000000}"/>
    <cellStyle name="Comma 2 2 2 2 3 2 2 7 2 2" xfId="55678" xr:uid="{00000000-0005-0000-0000-00001B000000}"/>
    <cellStyle name="Comma 2 2 2 2 3 2 2 7 3" xfId="40558" xr:uid="{00000000-0005-0000-0000-00001B000000}"/>
    <cellStyle name="Comma 2 2 2 2 3 2 2 8" xfId="16366" xr:uid="{00000000-0005-0000-0000-00001B000000}"/>
    <cellStyle name="Comma 2 2 2 2 3 2 2 8 2" xfId="46606" xr:uid="{00000000-0005-0000-0000-00001B000000}"/>
    <cellStyle name="Comma 2 2 2 2 3 2 2 9" xfId="31486" xr:uid="{00000000-0005-0000-0000-00001B000000}"/>
    <cellStyle name="Comma 2 2 2 2 3 2 3" xfId="2002" xr:uid="{00000000-0005-0000-0000-00001B000000}"/>
    <cellStyle name="Comma 2 2 2 2 3 2 3 2" xfId="11074" xr:uid="{00000000-0005-0000-0000-00001B000000}"/>
    <cellStyle name="Comma 2 2 2 2 3 2 3 2 2" xfId="26194" xr:uid="{00000000-0005-0000-0000-00001B000000}"/>
    <cellStyle name="Comma 2 2 2 2 3 2 3 2 2 2" xfId="56434" xr:uid="{00000000-0005-0000-0000-00001B000000}"/>
    <cellStyle name="Comma 2 2 2 2 3 2 3 2 3" xfId="41314" xr:uid="{00000000-0005-0000-0000-00001B000000}"/>
    <cellStyle name="Comma 2 2 2 2 3 2 3 3" xfId="17122" xr:uid="{00000000-0005-0000-0000-00001B000000}"/>
    <cellStyle name="Comma 2 2 2 2 3 2 3 3 2" xfId="47362" xr:uid="{00000000-0005-0000-0000-00001B000000}"/>
    <cellStyle name="Comma 2 2 2 2 3 2 3 4" xfId="32242" xr:uid="{00000000-0005-0000-0000-00001B000000}"/>
    <cellStyle name="Comma 2 2 2 2 3 2 4" xfId="3514" xr:uid="{00000000-0005-0000-0000-00001B000000}"/>
    <cellStyle name="Comma 2 2 2 2 3 2 4 2" xfId="12586" xr:uid="{00000000-0005-0000-0000-00001B000000}"/>
    <cellStyle name="Comma 2 2 2 2 3 2 4 2 2" xfId="27706" xr:uid="{00000000-0005-0000-0000-00001B000000}"/>
    <cellStyle name="Comma 2 2 2 2 3 2 4 2 2 2" xfId="57946" xr:uid="{00000000-0005-0000-0000-00001B000000}"/>
    <cellStyle name="Comma 2 2 2 2 3 2 4 2 3" xfId="42826" xr:uid="{00000000-0005-0000-0000-00001B000000}"/>
    <cellStyle name="Comma 2 2 2 2 3 2 4 3" xfId="18634" xr:uid="{00000000-0005-0000-0000-00001B000000}"/>
    <cellStyle name="Comma 2 2 2 2 3 2 4 3 2" xfId="48874" xr:uid="{00000000-0005-0000-0000-00001B000000}"/>
    <cellStyle name="Comma 2 2 2 2 3 2 4 4" xfId="33754" xr:uid="{00000000-0005-0000-0000-00001B000000}"/>
    <cellStyle name="Comma 2 2 2 2 3 2 5" xfId="5026" xr:uid="{00000000-0005-0000-0000-00001B000000}"/>
    <cellStyle name="Comma 2 2 2 2 3 2 5 2" xfId="14098" xr:uid="{00000000-0005-0000-0000-00001B000000}"/>
    <cellStyle name="Comma 2 2 2 2 3 2 5 2 2" xfId="29218" xr:uid="{00000000-0005-0000-0000-00001B000000}"/>
    <cellStyle name="Comma 2 2 2 2 3 2 5 2 2 2" xfId="59458" xr:uid="{00000000-0005-0000-0000-00001B000000}"/>
    <cellStyle name="Comma 2 2 2 2 3 2 5 2 3" xfId="44338" xr:uid="{00000000-0005-0000-0000-00001B000000}"/>
    <cellStyle name="Comma 2 2 2 2 3 2 5 3" xfId="20146" xr:uid="{00000000-0005-0000-0000-00001B000000}"/>
    <cellStyle name="Comma 2 2 2 2 3 2 5 3 2" xfId="50386" xr:uid="{00000000-0005-0000-0000-00001B000000}"/>
    <cellStyle name="Comma 2 2 2 2 3 2 5 4" xfId="35266" xr:uid="{00000000-0005-0000-0000-00001B000000}"/>
    <cellStyle name="Comma 2 2 2 2 3 2 6" xfId="6538" xr:uid="{00000000-0005-0000-0000-00001B000000}"/>
    <cellStyle name="Comma 2 2 2 2 3 2 6 2" xfId="21658" xr:uid="{00000000-0005-0000-0000-00001B000000}"/>
    <cellStyle name="Comma 2 2 2 2 3 2 6 2 2" xfId="51898" xr:uid="{00000000-0005-0000-0000-00001B000000}"/>
    <cellStyle name="Comma 2 2 2 2 3 2 6 3" xfId="36778" xr:uid="{00000000-0005-0000-0000-00001B000000}"/>
    <cellStyle name="Comma 2 2 2 2 3 2 7" xfId="8050" xr:uid="{00000000-0005-0000-0000-00001B000000}"/>
    <cellStyle name="Comma 2 2 2 2 3 2 7 2" xfId="23170" xr:uid="{00000000-0005-0000-0000-00001B000000}"/>
    <cellStyle name="Comma 2 2 2 2 3 2 7 2 2" xfId="53410" xr:uid="{00000000-0005-0000-0000-00001B000000}"/>
    <cellStyle name="Comma 2 2 2 2 3 2 7 3" xfId="38290" xr:uid="{00000000-0005-0000-0000-00001B000000}"/>
    <cellStyle name="Comma 2 2 2 2 3 2 8" xfId="9562" xr:uid="{00000000-0005-0000-0000-00001B000000}"/>
    <cellStyle name="Comma 2 2 2 2 3 2 8 2" xfId="24682" xr:uid="{00000000-0005-0000-0000-00001B000000}"/>
    <cellStyle name="Comma 2 2 2 2 3 2 8 2 2" xfId="54922" xr:uid="{00000000-0005-0000-0000-00001B000000}"/>
    <cellStyle name="Comma 2 2 2 2 3 2 8 3" xfId="39802" xr:uid="{00000000-0005-0000-0000-00001B000000}"/>
    <cellStyle name="Comma 2 2 2 2 3 2 9" xfId="15610" xr:uid="{00000000-0005-0000-0000-00001B000000}"/>
    <cellStyle name="Comma 2 2 2 2 3 2 9 2" xfId="45850" xr:uid="{00000000-0005-0000-0000-00001B000000}"/>
    <cellStyle name="Comma 2 2 2 2 3 3" xfId="742" xr:uid="{00000000-0005-0000-0000-00004D000000}"/>
    <cellStyle name="Comma 2 2 2 2 3 3 10" xfId="30982" xr:uid="{00000000-0005-0000-0000-00004D000000}"/>
    <cellStyle name="Comma 2 2 2 2 3 3 2" xfId="1498" xr:uid="{00000000-0005-0000-0000-00004D000000}"/>
    <cellStyle name="Comma 2 2 2 2 3 3 2 2" xfId="3010" xr:uid="{00000000-0005-0000-0000-00004D000000}"/>
    <cellStyle name="Comma 2 2 2 2 3 3 2 2 2" xfId="12082" xr:uid="{00000000-0005-0000-0000-00004D000000}"/>
    <cellStyle name="Comma 2 2 2 2 3 3 2 2 2 2" xfId="27202" xr:uid="{00000000-0005-0000-0000-00004D000000}"/>
    <cellStyle name="Comma 2 2 2 2 3 3 2 2 2 2 2" xfId="57442" xr:uid="{00000000-0005-0000-0000-00004D000000}"/>
    <cellStyle name="Comma 2 2 2 2 3 3 2 2 2 3" xfId="42322" xr:uid="{00000000-0005-0000-0000-00004D000000}"/>
    <cellStyle name="Comma 2 2 2 2 3 3 2 2 3" xfId="18130" xr:uid="{00000000-0005-0000-0000-00004D000000}"/>
    <cellStyle name="Comma 2 2 2 2 3 3 2 2 3 2" xfId="48370" xr:uid="{00000000-0005-0000-0000-00004D000000}"/>
    <cellStyle name="Comma 2 2 2 2 3 3 2 2 4" xfId="33250" xr:uid="{00000000-0005-0000-0000-00004D000000}"/>
    <cellStyle name="Comma 2 2 2 2 3 3 2 3" xfId="4522" xr:uid="{00000000-0005-0000-0000-00004D000000}"/>
    <cellStyle name="Comma 2 2 2 2 3 3 2 3 2" xfId="13594" xr:uid="{00000000-0005-0000-0000-00004D000000}"/>
    <cellStyle name="Comma 2 2 2 2 3 3 2 3 2 2" xfId="28714" xr:uid="{00000000-0005-0000-0000-00004D000000}"/>
    <cellStyle name="Comma 2 2 2 2 3 3 2 3 2 2 2" xfId="58954" xr:uid="{00000000-0005-0000-0000-00004D000000}"/>
    <cellStyle name="Comma 2 2 2 2 3 3 2 3 2 3" xfId="43834" xr:uid="{00000000-0005-0000-0000-00004D000000}"/>
    <cellStyle name="Comma 2 2 2 2 3 3 2 3 3" xfId="19642" xr:uid="{00000000-0005-0000-0000-00004D000000}"/>
    <cellStyle name="Comma 2 2 2 2 3 3 2 3 3 2" xfId="49882" xr:uid="{00000000-0005-0000-0000-00004D000000}"/>
    <cellStyle name="Comma 2 2 2 2 3 3 2 3 4" xfId="34762" xr:uid="{00000000-0005-0000-0000-00004D000000}"/>
    <cellStyle name="Comma 2 2 2 2 3 3 2 4" xfId="6034" xr:uid="{00000000-0005-0000-0000-00004D000000}"/>
    <cellStyle name="Comma 2 2 2 2 3 3 2 4 2" xfId="15106" xr:uid="{00000000-0005-0000-0000-00004D000000}"/>
    <cellStyle name="Comma 2 2 2 2 3 3 2 4 2 2" xfId="30226" xr:uid="{00000000-0005-0000-0000-00004D000000}"/>
    <cellStyle name="Comma 2 2 2 2 3 3 2 4 2 2 2" xfId="60466" xr:uid="{00000000-0005-0000-0000-00004D000000}"/>
    <cellStyle name="Comma 2 2 2 2 3 3 2 4 2 3" xfId="45346" xr:uid="{00000000-0005-0000-0000-00004D000000}"/>
    <cellStyle name="Comma 2 2 2 2 3 3 2 4 3" xfId="21154" xr:uid="{00000000-0005-0000-0000-00004D000000}"/>
    <cellStyle name="Comma 2 2 2 2 3 3 2 4 3 2" xfId="51394" xr:uid="{00000000-0005-0000-0000-00004D000000}"/>
    <cellStyle name="Comma 2 2 2 2 3 3 2 4 4" xfId="36274" xr:uid="{00000000-0005-0000-0000-00004D000000}"/>
    <cellStyle name="Comma 2 2 2 2 3 3 2 5" xfId="7546" xr:uid="{00000000-0005-0000-0000-00004D000000}"/>
    <cellStyle name="Comma 2 2 2 2 3 3 2 5 2" xfId="22666" xr:uid="{00000000-0005-0000-0000-00004D000000}"/>
    <cellStyle name="Comma 2 2 2 2 3 3 2 5 2 2" xfId="52906" xr:uid="{00000000-0005-0000-0000-00004D000000}"/>
    <cellStyle name="Comma 2 2 2 2 3 3 2 5 3" xfId="37786" xr:uid="{00000000-0005-0000-0000-00004D000000}"/>
    <cellStyle name="Comma 2 2 2 2 3 3 2 6" xfId="9058" xr:uid="{00000000-0005-0000-0000-00004D000000}"/>
    <cellStyle name="Comma 2 2 2 2 3 3 2 6 2" xfId="24178" xr:uid="{00000000-0005-0000-0000-00004D000000}"/>
    <cellStyle name="Comma 2 2 2 2 3 3 2 6 2 2" xfId="54418" xr:uid="{00000000-0005-0000-0000-00004D000000}"/>
    <cellStyle name="Comma 2 2 2 2 3 3 2 6 3" xfId="39298" xr:uid="{00000000-0005-0000-0000-00004D000000}"/>
    <cellStyle name="Comma 2 2 2 2 3 3 2 7" xfId="10570" xr:uid="{00000000-0005-0000-0000-00004D000000}"/>
    <cellStyle name="Comma 2 2 2 2 3 3 2 7 2" xfId="25690" xr:uid="{00000000-0005-0000-0000-00004D000000}"/>
    <cellStyle name="Comma 2 2 2 2 3 3 2 7 2 2" xfId="55930" xr:uid="{00000000-0005-0000-0000-00004D000000}"/>
    <cellStyle name="Comma 2 2 2 2 3 3 2 7 3" xfId="40810" xr:uid="{00000000-0005-0000-0000-00004D000000}"/>
    <cellStyle name="Comma 2 2 2 2 3 3 2 8" xfId="16618" xr:uid="{00000000-0005-0000-0000-00004D000000}"/>
    <cellStyle name="Comma 2 2 2 2 3 3 2 8 2" xfId="46858" xr:uid="{00000000-0005-0000-0000-00004D000000}"/>
    <cellStyle name="Comma 2 2 2 2 3 3 2 9" xfId="31738" xr:uid="{00000000-0005-0000-0000-00004D000000}"/>
    <cellStyle name="Comma 2 2 2 2 3 3 3" xfId="2254" xr:uid="{00000000-0005-0000-0000-00004D000000}"/>
    <cellStyle name="Comma 2 2 2 2 3 3 3 2" xfId="11326" xr:uid="{00000000-0005-0000-0000-00004D000000}"/>
    <cellStyle name="Comma 2 2 2 2 3 3 3 2 2" xfId="26446" xr:uid="{00000000-0005-0000-0000-00004D000000}"/>
    <cellStyle name="Comma 2 2 2 2 3 3 3 2 2 2" xfId="56686" xr:uid="{00000000-0005-0000-0000-00004D000000}"/>
    <cellStyle name="Comma 2 2 2 2 3 3 3 2 3" xfId="41566" xr:uid="{00000000-0005-0000-0000-00004D000000}"/>
    <cellStyle name="Comma 2 2 2 2 3 3 3 3" xfId="17374" xr:uid="{00000000-0005-0000-0000-00004D000000}"/>
    <cellStyle name="Comma 2 2 2 2 3 3 3 3 2" xfId="47614" xr:uid="{00000000-0005-0000-0000-00004D000000}"/>
    <cellStyle name="Comma 2 2 2 2 3 3 3 4" xfId="32494" xr:uid="{00000000-0005-0000-0000-00004D000000}"/>
    <cellStyle name="Comma 2 2 2 2 3 3 4" xfId="3766" xr:uid="{00000000-0005-0000-0000-00004D000000}"/>
    <cellStyle name="Comma 2 2 2 2 3 3 4 2" xfId="12838" xr:uid="{00000000-0005-0000-0000-00004D000000}"/>
    <cellStyle name="Comma 2 2 2 2 3 3 4 2 2" xfId="27958" xr:uid="{00000000-0005-0000-0000-00004D000000}"/>
    <cellStyle name="Comma 2 2 2 2 3 3 4 2 2 2" xfId="58198" xr:uid="{00000000-0005-0000-0000-00004D000000}"/>
    <cellStyle name="Comma 2 2 2 2 3 3 4 2 3" xfId="43078" xr:uid="{00000000-0005-0000-0000-00004D000000}"/>
    <cellStyle name="Comma 2 2 2 2 3 3 4 3" xfId="18886" xr:uid="{00000000-0005-0000-0000-00004D000000}"/>
    <cellStyle name="Comma 2 2 2 2 3 3 4 3 2" xfId="49126" xr:uid="{00000000-0005-0000-0000-00004D000000}"/>
    <cellStyle name="Comma 2 2 2 2 3 3 4 4" xfId="34006" xr:uid="{00000000-0005-0000-0000-00004D000000}"/>
    <cellStyle name="Comma 2 2 2 2 3 3 5" xfId="5278" xr:uid="{00000000-0005-0000-0000-00004D000000}"/>
    <cellStyle name="Comma 2 2 2 2 3 3 5 2" xfId="14350" xr:uid="{00000000-0005-0000-0000-00004D000000}"/>
    <cellStyle name="Comma 2 2 2 2 3 3 5 2 2" xfId="29470" xr:uid="{00000000-0005-0000-0000-00004D000000}"/>
    <cellStyle name="Comma 2 2 2 2 3 3 5 2 2 2" xfId="59710" xr:uid="{00000000-0005-0000-0000-00004D000000}"/>
    <cellStyle name="Comma 2 2 2 2 3 3 5 2 3" xfId="44590" xr:uid="{00000000-0005-0000-0000-00004D000000}"/>
    <cellStyle name="Comma 2 2 2 2 3 3 5 3" xfId="20398" xr:uid="{00000000-0005-0000-0000-00004D000000}"/>
    <cellStyle name="Comma 2 2 2 2 3 3 5 3 2" xfId="50638" xr:uid="{00000000-0005-0000-0000-00004D000000}"/>
    <cellStyle name="Comma 2 2 2 2 3 3 5 4" xfId="35518" xr:uid="{00000000-0005-0000-0000-00004D000000}"/>
    <cellStyle name="Comma 2 2 2 2 3 3 6" xfId="6790" xr:uid="{00000000-0005-0000-0000-00004D000000}"/>
    <cellStyle name="Comma 2 2 2 2 3 3 6 2" xfId="21910" xr:uid="{00000000-0005-0000-0000-00004D000000}"/>
    <cellStyle name="Comma 2 2 2 2 3 3 6 2 2" xfId="52150" xr:uid="{00000000-0005-0000-0000-00004D000000}"/>
    <cellStyle name="Comma 2 2 2 2 3 3 6 3" xfId="37030" xr:uid="{00000000-0005-0000-0000-00004D000000}"/>
    <cellStyle name="Comma 2 2 2 2 3 3 7" xfId="8302" xr:uid="{00000000-0005-0000-0000-00004D000000}"/>
    <cellStyle name="Comma 2 2 2 2 3 3 7 2" xfId="23422" xr:uid="{00000000-0005-0000-0000-00004D000000}"/>
    <cellStyle name="Comma 2 2 2 2 3 3 7 2 2" xfId="53662" xr:uid="{00000000-0005-0000-0000-00004D000000}"/>
    <cellStyle name="Comma 2 2 2 2 3 3 7 3" xfId="38542" xr:uid="{00000000-0005-0000-0000-00004D000000}"/>
    <cellStyle name="Comma 2 2 2 2 3 3 8" xfId="9814" xr:uid="{00000000-0005-0000-0000-00004D000000}"/>
    <cellStyle name="Comma 2 2 2 2 3 3 8 2" xfId="24934" xr:uid="{00000000-0005-0000-0000-00004D000000}"/>
    <cellStyle name="Comma 2 2 2 2 3 3 8 2 2" xfId="55174" xr:uid="{00000000-0005-0000-0000-00004D000000}"/>
    <cellStyle name="Comma 2 2 2 2 3 3 8 3" xfId="40054" xr:uid="{00000000-0005-0000-0000-00004D000000}"/>
    <cellStyle name="Comma 2 2 2 2 3 3 9" xfId="15862" xr:uid="{00000000-0005-0000-0000-00004D000000}"/>
    <cellStyle name="Comma 2 2 2 2 3 3 9 2" xfId="46102" xr:uid="{00000000-0005-0000-0000-00004D000000}"/>
    <cellStyle name="Comma 2 2 2 2 3 4" xfId="994" xr:uid="{00000000-0005-0000-0000-00001B000000}"/>
    <cellStyle name="Comma 2 2 2 2 3 4 2" xfId="2506" xr:uid="{00000000-0005-0000-0000-00001B000000}"/>
    <cellStyle name="Comma 2 2 2 2 3 4 2 2" xfId="11578" xr:uid="{00000000-0005-0000-0000-00001B000000}"/>
    <cellStyle name="Comma 2 2 2 2 3 4 2 2 2" xfId="26698" xr:uid="{00000000-0005-0000-0000-00001B000000}"/>
    <cellStyle name="Comma 2 2 2 2 3 4 2 2 2 2" xfId="56938" xr:uid="{00000000-0005-0000-0000-00001B000000}"/>
    <cellStyle name="Comma 2 2 2 2 3 4 2 2 3" xfId="41818" xr:uid="{00000000-0005-0000-0000-00001B000000}"/>
    <cellStyle name="Comma 2 2 2 2 3 4 2 3" xfId="17626" xr:uid="{00000000-0005-0000-0000-00001B000000}"/>
    <cellStyle name="Comma 2 2 2 2 3 4 2 3 2" xfId="47866" xr:uid="{00000000-0005-0000-0000-00001B000000}"/>
    <cellStyle name="Comma 2 2 2 2 3 4 2 4" xfId="32746" xr:uid="{00000000-0005-0000-0000-00001B000000}"/>
    <cellStyle name="Comma 2 2 2 2 3 4 3" xfId="4018" xr:uid="{00000000-0005-0000-0000-00001B000000}"/>
    <cellStyle name="Comma 2 2 2 2 3 4 3 2" xfId="13090" xr:uid="{00000000-0005-0000-0000-00001B000000}"/>
    <cellStyle name="Comma 2 2 2 2 3 4 3 2 2" xfId="28210" xr:uid="{00000000-0005-0000-0000-00001B000000}"/>
    <cellStyle name="Comma 2 2 2 2 3 4 3 2 2 2" xfId="58450" xr:uid="{00000000-0005-0000-0000-00001B000000}"/>
    <cellStyle name="Comma 2 2 2 2 3 4 3 2 3" xfId="43330" xr:uid="{00000000-0005-0000-0000-00001B000000}"/>
    <cellStyle name="Comma 2 2 2 2 3 4 3 3" xfId="19138" xr:uid="{00000000-0005-0000-0000-00001B000000}"/>
    <cellStyle name="Comma 2 2 2 2 3 4 3 3 2" xfId="49378" xr:uid="{00000000-0005-0000-0000-00001B000000}"/>
    <cellStyle name="Comma 2 2 2 2 3 4 3 4" xfId="34258" xr:uid="{00000000-0005-0000-0000-00001B000000}"/>
    <cellStyle name="Comma 2 2 2 2 3 4 4" xfId="5530" xr:uid="{00000000-0005-0000-0000-00001B000000}"/>
    <cellStyle name="Comma 2 2 2 2 3 4 4 2" xfId="14602" xr:uid="{00000000-0005-0000-0000-00001B000000}"/>
    <cellStyle name="Comma 2 2 2 2 3 4 4 2 2" xfId="29722" xr:uid="{00000000-0005-0000-0000-00001B000000}"/>
    <cellStyle name="Comma 2 2 2 2 3 4 4 2 2 2" xfId="59962" xr:uid="{00000000-0005-0000-0000-00001B000000}"/>
    <cellStyle name="Comma 2 2 2 2 3 4 4 2 3" xfId="44842" xr:uid="{00000000-0005-0000-0000-00001B000000}"/>
    <cellStyle name="Comma 2 2 2 2 3 4 4 3" xfId="20650" xr:uid="{00000000-0005-0000-0000-00001B000000}"/>
    <cellStyle name="Comma 2 2 2 2 3 4 4 3 2" xfId="50890" xr:uid="{00000000-0005-0000-0000-00001B000000}"/>
    <cellStyle name="Comma 2 2 2 2 3 4 4 4" xfId="35770" xr:uid="{00000000-0005-0000-0000-00001B000000}"/>
    <cellStyle name="Comma 2 2 2 2 3 4 5" xfId="7042" xr:uid="{00000000-0005-0000-0000-00001B000000}"/>
    <cellStyle name="Comma 2 2 2 2 3 4 5 2" xfId="22162" xr:uid="{00000000-0005-0000-0000-00001B000000}"/>
    <cellStyle name="Comma 2 2 2 2 3 4 5 2 2" xfId="52402" xr:uid="{00000000-0005-0000-0000-00001B000000}"/>
    <cellStyle name="Comma 2 2 2 2 3 4 5 3" xfId="37282" xr:uid="{00000000-0005-0000-0000-00001B000000}"/>
    <cellStyle name="Comma 2 2 2 2 3 4 6" xfId="8554" xr:uid="{00000000-0005-0000-0000-00001B000000}"/>
    <cellStyle name="Comma 2 2 2 2 3 4 6 2" xfId="23674" xr:uid="{00000000-0005-0000-0000-00001B000000}"/>
    <cellStyle name="Comma 2 2 2 2 3 4 6 2 2" xfId="53914" xr:uid="{00000000-0005-0000-0000-00001B000000}"/>
    <cellStyle name="Comma 2 2 2 2 3 4 6 3" xfId="38794" xr:uid="{00000000-0005-0000-0000-00001B000000}"/>
    <cellStyle name="Comma 2 2 2 2 3 4 7" xfId="10066" xr:uid="{00000000-0005-0000-0000-00001B000000}"/>
    <cellStyle name="Comma 2 2 2 2 3 4 7 2" xfId="25186" xr:uid="{00000000-0005-0000-0000-00001B000000}"/>
    <cellStyle name="Comma 2 2 2 2 3 4 7 2 2" xfId="55426" xr:uid="{00000000-0005-0000-0000-00001B000000}"/>
    <cellStyle name="Comma 2 2 2 2 3 4 7 3" xfId="40306" xr:uid="{00000000-0005-0000-0000-00001B000000}"/>
    <cellStyle name="Comma 2 2 2 2 3 4 8" xfId="16114" xr:uid="{00000000-0005-0000-0000-00001B000000}"/>
    <cellStyle name="Comma 2 2 2 2 3 4 8 2" xfId="46354" xr:uid="{00000000-0005-0000-0000-00001B000000}"/>
    <cellStyle name="Comma 2 2 2 2 3 4 9" xfId="31234" xr:uid="{00000000-0005-0000-0000-00001B000000}"/>
    <cellStyle name="Comma 2 2 2 2 3 5" xfId="1750" xr:uid="{00000000-0005-0000-0000-00001B000000}"/>
    <cellStyle name="Comma 2 2 2 2 3 5 2" xfId="10822" xr:uid="{00000000-0005-0000-0000-00001B000000}"/>
    <cellStyle name="Comma 2 2 2 2 3 5 2 2" xfId="25942" xr:uid="{00000000-0005-0000-0000-00001B000000}"/>
    <cellStyle name="Comma 2 2 2 2 3 5 2 2 2" xfId="56182" xr:uid="{00000000-0005-0000-0000-00001B000000}"/>
    <cellStyle name="Comma 2 2 2 2 3 5 2 3" xfId="41062" xr:uid="{00000000-0005-0000-0000-00001B000000}"/>
    <cellStyle name="Comma 2 2 2 2 3 5 3" xfId="16870" xr:uid="{00000000-0005-0000-0000-00001B000000}"/>
    <cellStyle name="Comma 2 2 2 2 3 5 3 2" xfId="47110" xr:uid="{00000000-0005-0000-0000-00001B000000}"/>
    <cellStyle name="Comma 2 2 2 2 3 5 4" xfId="31990" xr:uid="{00000000-0005-0000-0000-00001B000000}"/>
    <cellStyle name="Comma 2 2 2 2 3 6" xfId="3262" xr:uid="{00000000-0005-0000-0000-00001B000000}"/>
    <cellStyle name="Comma 2 2 2 2 3 6 2" xfId="12334" xr:uid="{00000000-0005-0000-0000-00001B000000}"/>
    <cellStyle name="Comma 2 2 2 2 3 6 2 2" xfId="27454" xr:uid="{00000000-0005-0000-0000-00001B000000}"/>
    <cellStyle name="Comma 2 2 2 2 3 6 2 2 2" xfId="57694" xr:uid="{00000000-0005-0000-0000-00001B000000}"/>
    <cellStyle name="Comma 2 2 2 2 3 6 2 3" xfId="42574" xr:uid="{00000000-0005-0000-0000-00001B000000}"/>
    <cellStyle name="Comma 2 2 2 2 3 6 3" xfId="18382" xr:uid="{00000000-0005-0000-0000-00001B000000}"/>
    <cellStyle name="Comma 2 2 2 2 3 6 3 2" xfId="48622" xr:uid="{00000000-0005-0000-0000-00001B000000}"/>
    <cellStyle name="Comma 2 2 2 2 3 6 4" xfId="33502" xr:uid="{00000000-0005-0000-0000-00001B000000}"/>
    <cellStyle name="Comma 2 2 2 2 3 7" xfId="4774" xr:uid="{00000000-0005-0000-0000-00001B000000}"/>
    <cellStyle name="Comma 2 2 2 2 3 7 2" xfId="13846" xr:uid="{00000000-0005-0000-0000-00001B000000}"/>
    <cellStyle name="Comma 2 2 2 2 3 7 2 2" xfId="28966" xr:uid="{00000000-0005-0000-0000-00001B000000}"/>
    <cellStyle name="Comma 2 2 2 2 3 7 2 2 2" xfId="59206" xr:uid="{00000000-0005-0000-0000-00001B000000}"/>
    <cellStyle name="Comma 2 2 2 2 3 7 2 3" xfId="44086" xr:uid="{00000000-0005-0000-0000-00001B000000}"/>
    <cellStyle name="Comma 2 2 2 2 3 7 3" xfId="19894" xr:uid="{00000000-0005-0000-0000-00001B000000}"/>
    <cellStyle name="Comma 2 2 2 2 3 7 3 2" xfId="50134" xr:uid="{00000000-0005-0000-0000-00001B000000}"/>
    <cellStyle name="Comma 2 2 2 2 3 7 4" xfId="35014" xr:uid="{00000000-0005-0000-0000-00001B000000}"/>
    <cellStyle name="Comma 2 2 2 2 3 8" xfId="6286" xr:uid="{00000000-0005-0000-0000-00001B000000}"/>
    <cellStyle name="Comma 2 2 2 2 3 8 2" xfId="21406" xr:uid="{00000000-0005-0000-0000-00001B000000}"/>
    <cellStyle name="Comma 2 2 2 2 3 8 2 2" xfId="51646" xr:uid="{00000000-0005-0000-0000-00001B000000}"/>
    <cellStyle name="Comma 2 2 2 2 3 8 3" xfId="36526" xr:uid="{00000000-0005-0000-0000-00001B000000}"/>
    <cellStyle name="Comma 2 2 2 2 3 9" xfId="7798" xr:uid="{00000000-0005-0000-0000-00001B000000}"/>
    <cellStyle name="Comma 2 2 2 2 3 9 2" xfId="22918" xr:uid="{00000000-0005-0000-0000-00001B000000}"/>
    <cellStyle name="Comma 2 2 2 2 3 9 2 2" xfId="53158" xr:uid="{00000000-0005-0000-0000-00001B000000}"/>
    <cellStyle name="Comma 2 2 2 2 3 9 3" xfId="38038" xr:uid="{00000000-0005-0000-0000-00001B000000}"/>
    <cellStyle name="Comma 2 2 2 2 4" xfId="322" xr:uid="{00000000-0005-0000-0000-00000E000000}"/>
    <cellStyle name="Comma 2 2 2 2 4 10" xfId="30562" xr:uid="{00000000-0005-0000-0000-00000E000000}"/>
    <cellStyle name="Comma 2 2 2 2 4 2" xfId="1078" xr:uid="{00000000-0005-0000-0000-00000E000000}"/>
    <cellStyle name="Comma 2 2 2 2 4 2 2" xfId="2590" xr:uid="{00000000-0005-0000-0000-00000E000000}"/>
    <cellStyle name="Comma 2 2 2 2 4 2 2 2" xfId="11662" xr:uid="{00000000-0005-0000-0000-00000E000000}"/>
    <cellStyle name="Comma 2 2 2 2 4 2 2 2 2" xfId="26782" xr:uid="{00000000-0005-0000-0000-00000E000000}"/>
    <cellStyle name="Comma 2 2 2 2 4 2 2 2 2 2" xfId="57022" xr:uid="{00000000-0005-0000-0000-00000E000000}"/>
    <cellStyle name="Comma 2 2 2 2 4 2 2 2 3" xfId="41902" xr:uid="{00000000-0005-0000-0000-00000E000000}"/>
    <cellStyle name="Comma 2 2 2 2 4 2 2 3" xfId="17710" xr:uid="{00000000-0005-0000-0000-00000E000000}"/>
    <cellStyle name="Comma 2 2 2 2 4 2 2 3 2" xfId="47950" xr:uid="{00000000-0005-0000-0000-00000E000000}"/>
    <cellStyle name="Comma 2 2 2 2 4 2 2 4" xfId="32830" xr:uid="{00000000-0005-0000-0000-00000E000000}"/>
    <cellStyle name="Comma 2 2 2 2 4 2 3" xfId="4102" xr:uid="{00000000-0005-0000-0000-00000E000000}"/>
    <cellStyle name="Comma 2 2 2 2 4 2 3 2" xfId="13174" xr:uid="{00000000-0005-0000-0000-00000E000000}"/>
    <cellStyle name="Comma 2 2 2 2 4 2 3 2 2" xfId="28294" xr:uid="{00000000-0005-0000-0000-00000E000000}"/>
    <cellStyle name="Comma 2 2 2 2 4 2 3 2 2 2" xfId="58534" xr:uid="{00000000-0005-0000-0000-00000E000000}"/>
    <cellStyle name="Comma 2 2 2 2 4 2 3 2 3" xfId="43414" xr:uid="{00000000-0005-0000-0000-00000E000000}"/>
    <cellStyle name="Comma 2 2 2 2 4 2 3 3" xfId="19222" xr:uid="{00000000-0005-0000-0000-00000E000000}"/>
    <cellStyle name="Comma 2 2 2 2 4 2 3 3 2" xfId="49462" xr:uid="{00000000-0005-0000-0000-00000E000000}"/>
    <cellStyle name="Comma 2 2 2 2 4 2 3 4" xfId="34342" xr:uid="{00000000-0005-0000-0000-00000E000000}"/>
    <cellStyle name="Comma 2 2 2 2 4 2 4" xfId="5614" xr:uid="{00000000-0005-0000-0000-00000E000000}"/>
    <cellStyle name="Comma 2 2 2 2 4 2 4 2" xfId="14686" xr:uid="{00000000-0005-0000-0000-00000E000000}"/>
    <cellStyle name="Comma 2 2 2 2 4 2 4 2 2" xfId="29806" xr:uid="{00000000-0005-0000-0000-00000E000000}"/>
    <cellStyle name="Comma 2 2 2 2 4 2 4 2 2 2" xfId="60046" xr:uid="{00000000-0005-0000-0000-00000E000000}"/>
    <cellStyle name="Comma 2 2 2 2 4 2 4 2 3" xfId="44926" xr:uid="{00000000-0005-0000-0000-00000E000000}"/>
    <cellStyle name="Comma 2 2 2 2 4 2 4 3" xfId="20734" xr:uid="{00000000-0005-0000-0000-00000E000000}"/>
    <cellStyle name="Comma 2 2 2 2 4 2 4 3 2" xfId="50974" xr:uid="{00000000-0005-0000-0000-00000E000000}"/>
    <cellStyle name="Comma 2 2 2 2 4 2 4 4" xfId="35854" xr:uid="{00000000-0005-0000-0000-00000E000000}"/>
    <cellStyle name="Comma 2 2 2 2 4 2 5" xfId="7126" xr:uid="{00000000-0005-0000-0000-00000E000000}"/>
    <cellStyle name="Comma 2 2 2 2 4 2 5 2" xfId="22246" xr:uid="{00000000-0005-0000-0000-00000E000000}"/>
    <cellStyle name="Comma 2 2 2 2 4 2 5 2 2" xfId="52486" xr:uid="{00000000-0005-0000-0000-00000E000000}"/>
    <cellStyle name="Comma 2 2 2 2 4 2 5 3" xfId="37366" xr:uid="{00000000-0005-0000-0000-00000E000000}"/>
    <cellStyle name="Comma 2 2 2 2 4 2 6" xfId="8638" xr:uid="{00000000-0005-0000-0000-00000E000000}"/>
    <cellStyle name="Comma 2 2 2 2 4 2 6 2" xfId="23758" xr:uid="{00000000-0005-0000-0000-00000E000000}"/>
    <cellStyle name="Comma 2 2 2 2 4 2 6 2 2" xfId="53998" xr:uid="{00000000-0005-0000-0000-00000E000000}"/>
    <cellStyle name="Comma 2 2 2 2 4 2 6 3" xfId="38878" xr:uid="{00000000-0005-0000-0000-00000E000000}"/>
    <cellStyle name="Comma 2 2 2 2 4 2 7" xfId="10150" xr:uid="{00000000-0005-0000-0000-00000E000000}"/>
    <cellStyle name="Comma 2 2 2 2 4 2 7 2" xfId="25270" xr:uid="{00000000-0005-0000-0000-00000E000000}"/>
    <cellStyle name="Comma 2 2 2 2 4 2 7 2 2" xfId="55510" xr:uid="{00000000-0005-0000-0000-00000E000000}"/>
    <cellStyle name="Comma 2 2 2 2 4 2 7 3" xfId="40390" xr:uid="{00000000-0005-0000-0000-00000E000000}"/>
    <cellStyle name="Comma 2 2 2 2 4 2 8" xfId="16198" xr:uid="{00000000-0005-0000-0000-00000E000000}"/>
    <cellStyle name="Comma 2 2 2 2 4 2 8 2" xfId="46438" xr:uid="{00000000-0005-0000-0000-00000E000000}"/>
    <cellStyle name="Comma 2 2 2 2 4 2 9" xfId="31318" xr:uid="{00000000-0005-0000-0000-00000E000000}"/>
    <cellStyle name="Comma 2 2 2 2 4 3" xfId="1834" xr:uid="{00000000-0005-0000-0000-00000E000000}"/>
    <cellStyle name="Comma 2 2 2 2 4 3 2" xfId="10906" xr:uid="{00000000-0005-0000-0000-00000E000000}"/>
    <cellStyle name="Comma 2 2 2 2 4 3 2 2" xfId="26026" xr:uid="{00000000-0005-0000-0000-00000E000000}"/>
    <cellStyle name="Comma 2 2 2 2 4 3 2 2 2" xfId="56266" xr:uid="{00000000-0005-0000-0000-00000E000000}"/>
    <cellStyle name="Comma 2 2 2 2 4 3 2 3" xfId="41146" xr:uid="{00000000-0005-0000-0000-00000E000000}"/>
    <cellStyle name="Comma 2 2 2 2 4 3 3" xfId="16954" xr:uid="{00000000-0005-0000-0000-00000E000000}"/>
    <cellStyle name="Comma 2 2 2 2 4 3 3 2" xfId="47194" xr:uid="{00000000-0005-0000-0000-00000E000000}"/>
    <cellStyle name="Comma 2 2 2 2 4 3 4" xfId="32074" xr:uid="{00000000-0005-0000-0000-00000E000000}"/>
    <cellStyle name="Comma 2 2 2 2 4 4" xfId="3346" xr:uid="{00000000-0005-0000-0000-00000E000000}"/>
    <cellStyle name="Comma 2 2 2 2 4 4 2" xfId="12418" xr:uid="{00000000-0005-0000-0000-00000E000000}"/>
    <cellStyle name="Comma 2 2 2 2 4 4 2 2" xfId="27538" xr:uid="{00000000-0005-0000-0000-00000E000000}"/>
    <cellStyle name="Comma 2 2 2 2 4 4 2 2 2" xfId="57778" xr:uid="{00000000-0005-0000-0000-00000E000000}"/>
    <cellStyle name="Comma 2 2 2 2 4 4 2 3" xfId="42658" xr:uid="{00000000-0005-0000-0000-00000E000000}"/>
    <cellStyle name="Comma 2 2 2 2 4 4 3" xfId="18466" xr:uid="{00000000-0005-0000-0000-00000E000000}"/>
    <cellStyle name="Comma 2 2 2 2 4 4 3 2" xfId="48706" xr:uid="{00000000-0005-0000-0000-00000E000000}"/>
    <cellStyle name="Comma 2 2 2 2 4 4 4" xfId="33586" xr:uid="{00000000-0005-0000-0000-00000E000000}"/>
    <cellStyle name="Comma 2 2 2 2 4 5" xfId="4858" xr:uid="{00000000-0005-0000-0000-00000E000000}"/>
    <cellStyle name="Comma 2 2 2 2 4 5 2" xfId="13930" xr:uid="{00000000-0005-0000-0000-00000E000000}"/>
    <cellStyle name="Comma 2 2 2 2 4 5 2 2" xfId="29050" xr:uid="{00000000-0005-0000-0000-00000E000000}"/>
    <cellStyle name="Comma 2 2 2 2 4 5 2 2 2" xfId="59290" xr:uid="{00000000-0005-0000-0000-00000E000000}"/>
    <cellStyle name="Comma 2 2 2 2 4 5 2 3" xfId="44170" xr:uid="{00000000-0005-0000-0000-00000E000000}"/>
    <cellStyle name="Comma 2 2 2 2 4 5 3" xfId="19978" xr:uid="{00000000-0005-0000-0000-00000E000000}"/>
    <cellStyle name="Comma 2 2 2 2 4 5 3 2" xfId="50218" xr:uid="{00000000-0005-0000-0000-00000E000000}"/>
    <cellStyle name="Comma 2 2 2 2 4 5 4" xfId="35098" xr:uid="{00000000-0005-0000-0000-00000E000000}"/>
    <cellStyle name="Comma 2 2 2 2 4 6" xfId="6370" xr:uid="{00000000-0005-0000-0000-00000E000000}"/>
    <cellStyle name="Comma 2 2 2 2 4 6 2" xfId="21490" xr:uid="{00000000-0005-0000-0000-00000E000000}"/>
    <cellStyle name="Comma 2 2 2 2 4 6 2 2" xfId="51730" xr:uid="{00000000-0005-0000-0000-00000E000000}"/>
    <cellStyle name="Comma 2 2 2 2 4 6 3" xfId="36610" xr:uid="{00000000-0005-0000-0000-00000E000000}"/>
    <cellStyle name="Comma 2 2 2 2 4 7" xfId="7882" xr:uid="{00000000-0005-0000-0000-00000E000000}"/>
    <cellStyle name="Comma 2 2 2 2 4 7 2" xfId="23002" xr:uid="{00000000-0005-0000-0000-00000E000000}"/>
    <cellStyle name="Comma 2 2 2 2 4 7 2 2" xfId="53242" xr:uid="{00000000-0005-0000-0000-00000E000000}"/>
    <cellStyle name="Comma 2 2 2 2 4 7 3" xfId="38122" xr:uid="{00000000-0005-0000-0000-00000E000000}"/>
    <cellStyle name="Comma 2 2 2 2 4 8" xfId="9394" xr:uid="{00000000-0005-0000-0000-00000E000000}"/>
    <cellStyle name="Comma 2 2 2 2 4 8 2" xfId="24514" xr:uid="{00000000-0005-0000-0000-00000E000000}"/>
    <cellStyle name="Comma 2 2 2 2 4 8 2 2" xfId="54754" xr:uid="{00000000-0005-0000-0000-00000E000000}"/>
    <cellStyle name="Comma 2 2 2 2 4 8 3" xfId="39634" xr:uid="{00000000-0005-0000-0000-00000E000000}"/>
    <cellStyle name="Comma 2 2 2 2 4 9" xfId="15442" xr:uid="{00000000-0005-0000-0000-00000E000000}"/>
    <cellStyle name="Comma 2 2 2 2 4 9 2" xfId="45682" xr:uid="{00000000-0005-0000-0000-00000E000000}"/>
    <cellStyle name="Comma 2 2 2 2 5" xfId="574" xr:uid="{00000000-0005-0000-0000-00004B000000}"/>
    <cellStyle name="Comma 2 2 2 2 5 10" xfId="30814" xr:uid="{00000000-0005-0000-0000-00004B000000}"/>
    <cellStyle name="Comma 2 2 2 2 5 2" xfId="1330" xr:uid="{00000000-0005-0000-0000-00004B000000}"/>
    <cellStyle name="Comma 2 2 2 2 5 2 2" xfId="2842" xr:uid="{00000000-0005-0000-0000-00004B000000}"/>
    <cellStyle name="Comma 2 2 2 2 5 2 2 2" xfId="11914" xr:uid="{00000000-0005-0000-0000-00004B000000}"/>
    <cellStyle name="Comma 2 2 2 2 5 2 2 2 2" xfId="27034" xr:uid="{00000000-0005-0000-0000-00004B000000}"/>
    <cellStyle name="Comma 2 2 2 2 5 2 2 2 2 2" xfId="57274" xr:uid="{00000000-0005-0000-0000-00004B000000}"/>
    <cellStyle name="Comma 2 2 2 2 5 2 2 2 3" xfId="42154" xr:uid="{00000000-0005-0000-0000-00004B000000}"/>
    <cellStyle name="Comma 2 2 2 2 5 2 2 3" xfId="17962" xr:uid="{00000000-0005-0000-0000-00004B000000}"/>
    <cellStyle name="Comma 2 2 2 2 5 2 2 3 2" xfId="48202" xr:uid="{00000000-0005-0000-0000-00004B000000}"/>
    <cellStyle name="Comma 2 2 2 2 5 2 2 4" xfId="33082" xr:uid="{00000000-0005-0000-0000-00004B000000}"/>
    <cellStyle name="Comma 2 2 2 2 5 2 3" xfId="4354" xr:uid="{00000000-0005-0000-0000-00004B000000}"/>
    <cellStyle name="Comma 2 2 2 2 5 2 3 2" xfId="13426" xr:uid="{00000000-0005-0000-0000-00004B000000}"/>
    <cellStyle name="Comma 2 2 2 2 5 2 3 2 2" xfId="28546" xr:uid="{00000000-0005-0000-0000-00004B000000}"/>
    <cellStyle name="Comma 2 2 2 2 5 2 3 2 2 2" xfId="58786" xr:uid="{00000000-0005-0000-0000-00004B000000}"/>
    <cellStyle name="Comma 2 2 2 2 5 2 3 2 3" xfId="43666" xr:uid="{00000000-0005-0000-0000-00004B000000}"/>
    <cellStyle name="Comma 2 2 2 2 5 2 3 3" xfId="19474" xr:uid="{00000000-0005-0000-0000-00004B000000}"/>
    <cellStyle name="Comma 2 2 2 2 5 2 3 3 2" xfId="49714" xr:uid="{00000000-0005-0000-0000-00004B000000}"/>
    <cellStyle name="Comma 2 2 2 2 5 2 3 4" xfId="34594" xr:uid="{00000000-0005-0000-0000-00004B000000}"/>
    <cellStyle name="Comma 2 2 2 2 5 2 4" xfId="5866" xr:uid="{00000000-0005-0000-0000-00004B000000}"/>
    <cellStyle name="Comma 2 2 2 2 5 2 4 2" xfId="14938" xr:uid="{00000000-0005-0000-0000-00004B000000}"/>
    <cellStyle name="Comma 2 2 2 2 5 2 4 2 2" xfId="30058" xr:uid="{00000000-0005-0000-0000-00004B000000}"/>
    <cellStyle name="Comma 2 2 2 2 5 2 4 2 2 2" xfId="60298" xr:uid="{00000000-0005-0000-0000-00004B000000}"/>
    <cellStyle name="Comma 2 2 2 2 5 2 4 2 3" xfId="45178" xr:uid="{00000000-0005-0000-0000-00004B000000}"/>
    <cellStyle name="Comma 2 2 2 2 5 2 4 3" xfId="20986" xr:uid="{00000000-0005-0000-0000-00004B000000}"/>
    <cellStyle name="Comma 2 2 2 2 5 2 4 3 2" xfId="51226" xr:uid="{00000000-0005-0000-0000-00004B000000}"/>
    <cellStyle name="Comma 2 2 2 2 5 2 4 4" xfId="36106" xr:uid="{00000000-0005-0000-0000-00004B000000}"/>
    <cellStyle name="Comma 2 2 2 2 5 2 5" xfId="7378" xr:uid="{00000000-0005-0000-0000-00004B000000}"/>
    <cellStyle name="Comma 2 2 2 2 5 2 5 2" xfId="22498" xr:uid="{00000000-0005-0000-0000-00004B000000}"/>
    <cellStyle name="Comma 2 2 2 2 5 2 5 2 2" xfId="52738" xr:uid="{00000000-0005-0000-0000-00004B000000}"/>
    <cellStyle name="Comma 2 2 2 2 5 2 5 3" xfId="37618" xr:uid="{00000000-0005-0000-0000-00004B000000}"/>
    <cellStyle name="Comma 2 2 2 2 5 2 6" xfId="8890" xr:uid="{00000000-0005-0000-0000-00004B000000}"/>
    <cellStyle name="Comma 2 2 2 2 5 2 6 2" xfId="24010" xr:uid="{00000000-0005-0000-0000-00004B000000}"/>
    <cellStyle name="Comma 2 2 2 2 5 2 6 2 2" xfId="54250" xr:uid="{00000000-0005-0000-0000-00004B000000}"/>
    <cellStyle name="Comma 2 2 2 2 5 2 6 3" xfId="39130" xr:uid="{00000000-0005-0000-0000-00004B000000}"/>
    <cellStyle name="Comma 2 2 2 2 5 2 7" xfId="10402" xr:uid="{00000000-0005-0000-0000-00004B000000}"/>
    <cellStyle name="Comma 2 2 2 2 5 2 7 2" xfId="25522" xr:uid="{00000000-0005-0000-0000-00004B000000}"/>
    <cellStyle name="Comma 2 2 2 2 5 2 7 2 2" xfId="55762" xr:uid="{00000000-0005-0000-0000-00004B000000}"/>
    <cellStyle name="Comma 2 2 2 2 5 2 7 3" xfId="40642" xr:uid="{00000000-0005-0000-0000-00004B000000}"/>
    <cellStyle name="Comma 2 2 2 2 5 2 8" xfId="16450" xr:uid="{00000000-0005-0000-0000-00004B000000}"/>
    <cellStyle name="Comma 2 2 2 2 5 2 8 2" xfId="46690" xr:uid="{00000000-0005-0000-0000-00004B000000}"/>
    <cellStyle name="Comma 2 2 2 2 5 2 9" xfId="31570" xr:uid="{00000000-0005-0000-0000-00004B000000}"/>
    <cellStyle name="Comma 2 2 2 2 5 3" xfId="2086" xr:uid="{00000000-0005-0000-0000-00004B000000}"/>
    <cellStyle name="Comma 2 2 2 2 5 3 2" xfId="11158" xr:uid="{00000000-0005-0000-0000-00004B000000}"/>
    <cellStyle name="Comma 2 2 2 2 5 3 2 2" xfId="26278" xr:uid="{00000000-0005-0000-0000-00004B000000}"/>
    <cellStyle name="Comma 2 2 2 2 5 3 2 2 2" xfId="56518" xr:uid="{00000000-0005-0000-0000-00004B000000}"/>
    <cellStyle name="Comma 2 2 2 2 5 3 2 3" xfId="41398" xr:uid="{00000000-0005-0000-0000-00004B000000}"/>
    <cellStyle name="Comma 2 2 2 2 5 3 3" xfId="17206" xr:uid="{00000000-0005-0000-0000-00004B000000}"/>
    <cellStyle name="Comma 2 2 2 2 5 3 3 2" xfId="47446" xr:uid="{00000000-0005-0000-0000-00004B000000}"/>
    <cellStyle name="Comma 2 2 2 2 5 3 4" xfId="32326" xr:uid="{00000000-0005-0000-0000-00004B000000}"/>
    <cellStyle name="Comma 2 2 2 2 5 4" xfId="3598" xr:uid="{00000000-0005-0000-0000-00004B000000}"/>
    <cellStyle name="Comma 2 2 2 2 5 4 2" xfId="12670" xr:uid="{00000000-0005-0000-0000-00004B000000}"/>
    <cellStyle name="Comma 2 2 2 2 5 4 2 2" xfId="27790" xr:uid="{00000000-0005-0000-0000-00004B000000}"/>
    <cellStyle name="Comma 2 2 2 2 5 4 2 2 2" xfId="58030" xr:uid="{00000000-0005-0000-0000-00004B000000}"/>
    <cellStyle name="Comma 2 2 2 2 5 4 2 3" xfId="42910" xr:uid="{00000000-0005-0000-0000-00004B000000}"/>
    <cellStyle name="Comma 2 2 2 2 5 4 3" xfId="18718" xr:uid="{00000000-0005-0000-0000-00004B000000}"/>
    <cellStyle name="Comma 2 2 2 2 5 4 3 2" xfId="48958" xr:uid="{00000000-0005-0000-0000-00004B000000}"/>
    <cellStyle name="Comma 2 2 2 2 5 4 4" xfId="33838" xr:uid="{00000000-0005-0000-0000-00004B000000}"/>
    <cellStyle name="Comma 2 2 2 2 5 5" xfId="5110" xr:uid="{00000000-0005-0000-0000-00004B000000}"/>
    <cellStyle name="Comma 2 2 2 2 5 5 2" xfId="14182" xr:uid="{00000000-0005-0000-0000-00004B000000}"/>
    <cellStyle name="Comma 2 2 2 2 5 5 2 2" xfId="29302" xr:uid="{00000000-0005-0000-0000-00004B000000}"/>
    <cellStyle name="Comma 2 2 2 2 5 5 2 2 2" xfId="59542" xr:uid="{00000000-0005-0000-0000-00004B000000}"/>
    <cellStyle name="Comma 2 2 2 2 5 5 2 3" xfId="44422" xr:uid="{00000000-0005-0000-0000-00004B000000}"/>
    <cellStyle name="Comma 2 2 2 2 5 5 3" xfId="20230" xr:uid="{00000000-0005-0000-0000-00004B000000}"/>
    <cellStyle name="Comma 2 2 2 2 5 5 3 2" xfId="50470" xr:uid="{00000000-0005-0000-0000-00004B000000}"/>
    <cellStyle name="Comma 2 2 2 2 5 5 4" xfId="35350" xr:uid="{00000000-0005-0000-0000-00004B000000}"/>
    <cellStyle name="Comma 2 2 2 2 5 6" xfId="6622" xr:uid="{00000000-0005-0000-0000-00004B000000}"/>
    <cellStyle name="Comma 2 2 2 2 5 6 2" xfId="21742" xr:uid="{00000000-0005-0000-0000-00004B000000}"/>
    <cellStyle name="Comma 2 2 2 2 5 6 2 2" xfId="51982" xr:uid="{00000000-0005-0000-0000-00004B000000}"/>
    <cellStyle name="Comma 2 2 2 2 5 6 3" xfId="36862" xr:uid="{00000000-0005-0000-0000-00004B000000}"/>
    <cellStyle name="Comma 2 2 2 2 5 7" xfId="8134" xr:uid="{00000000-0005-0000-0000-00004B000000}"/>
    <cellStyle name="Comma 2 2 2 2 5 7 2" xfId="23254" xr:uid="{00000000-0005-0000-0000-00004B000000}"/>
    <cellStyle name="Comma 2 2 2 2 5 7 2 2" xfId="53494" xr:uid="{00000000-0005-0000-0000-00004B000000}"/>
    <cellStyle name="Comma 2 2 2 2 5 7 3" xfId="38374" xr:uid="{00000000-0005-0000-0000-00004B000000}"/>
    <cellStyle name="Comma 2 2 2 2 5 8" xfId="9646" xr:uid="{00000000-0005-0000-0000-00004B000000}"/>
    <cellStyle name="Comma 2 2 2 2 5 8 2" xfId="24766" xr:uid="{00000000-0005-0000-0000-00004B000000}"/>
    <cellStyle name="Comma 2 2 2 2 5 8 2 2" xfId="55006" xr:uid="{00000000-0005-0000-0000-00004B000000}"/>
    <cellStyle name="Comma 2 2 2 2 5 8 3" xfId="39886" xr:uid="{00000000-0005-0000-0000-00004B000000}"/>
    <cellStyle name="Comma 2 2 2 2 5 9" xfId="15694" xr:uid="{00000000-0005-0000-0000-00004B000000}"/>
    <cellStyle name="Comma 2 2 2 2 5 9 2" xfId="45934" xr:uid="{00000000-0005-0000-0000-00004B000000}"/>
    <cellStyle name="Comma 2 2 2 2 6" xfId="826" xr:uid="{00000000-0005-0000-0000-00000E000000}"/>
    <cellStyle name="Comma 2 2 2 2 6 2" xfId="2338" xr:uid="{00000000-0005-0000-0000-00000E000000}"/>
    <cellStyle name="Comma 2 2 2 2 6 2 2" xfId="11410" xr:uid="{00000000-0005-0000-0000-00000E000000}"/>
    <cellStyle name="Comma 2 2 2 2 6 2 2 2" xfId="26530" xr:uid="{00000000-0005-0000-0000-00000E000000}"/>
    <cellStyle name="Comma 2 2 2 2 6 2 2 2 2" xfId="56770" xr:uid="{00000000-0005-0000-0000-00000E000000}"/>
    <cellStyle name="Comma 2 2 2 2 6 2 2 3" xfId="41650" xr:uid="{00000000-0005-0000-0000-00000E000000}"/>
    <cellStyle name="Comma 2 2 2 2 6 2 3" xfId="17458" xr:uid="{00000000-0005-0000-0000-00000E000000}"/>
    <cellStyle name="Comma 2 2 2 2 6 2 3 2" xfId="47698" xr:uid="{00000000-0005-0000-0000-00000E000000}"/>
    <cellStyle name="Comma 2 2 2 2 6 2 4" xfId="32578" xr:uid="{00000000-0005-0000-0000-00000E000000}"/>
    <cellStyle name="Comma 2 2 2 2 6 3" xfId="3850" xr:uid="{00000000-0005-0000-0000-00000E000000}"/>
    <cellStyle name="Comma 2 2 2 2 6 3 2" xfId="12922" xr:uid="{00000000-0005-0000-0000-00000E000000}"/>
    <cellStyle name="Comma 2 2 2 2 6 3 2 2" xfId="28042" xr:uid="{00000000-0005-0000-0000-00000E000000}"/>
    <cellStyle name="Comma 2 2 2 2 6 3 2 2 2" xfId="58282" xr:uid="{00000000-0005-0000-0000-00000E000000}"/>
    <cellStyle name="Comma 2 2 2 2 6 3 2 3" xfId="43162" xr:uid="{00000000-0005-0000-0000-00000E000000}"/>
    <cellStyle name="Comma 2 2 2 2 6 3 3" xfId="18970" xr:uid="{00000000-0005-0000-0000-00000E000000}"/>
    <cellStyle name="Comma 2 2 2 2 6 3 3 2" xfId="49210" xr:uid="{00000000-0005-0000-0000-00000E000000}"/>
    <cellStyle name="Comma 2 2 2 2 6 3 4" xfId="34090" xr:uid="{00000000-0005-0000-0000-00000E000000}"/>
    <cellStyle name="Comma 2 2 2 2 6 4" xfId="5362" xr:uid="{00000000-0005-0000-0000-00000E000000}"/>
    <cellStyle name="Comma 2 2 2 2 6 4 2" xfId="14434" xr:uid="{00000000-0005-0000-0000-00000E000000}"/>
    <cellStyle name="Comma 2 2 2 2 6 4 2 2" xfId="29554" xr:uid="{00000000-0005-0000-0000-00000E000000}"/>
    <cellStyle name="Comma 2 2 2 2 6 4 2 2 2" xfId="59794" xr:uid="{00000000-0005-0000-0000-00000E000000}"/>
    <cellStyle name="Comma 2 2 2 2 6 4 2 3" xfId="44674" xr:uid="{00000000-0005-0000-0000-00000E000000}"/>
    <cellStyle name="Comma 2 2 2 2 6 4 3" xfId="20482" xr:uid="{00000000-0005-0000-0000-00000E000000}"/>
    <cellStyle name="Comma 2 2 2 2 6 4 3 2" xfId="50722" xr:uid="{00000000-0005-0000-0000-00000E000000}"/>
    <cellStyle name="Comma 2 2 2 2 6 4 4" xfId="35602" xr:uid="{00000000-0005-0000-0000-00000E000000}"/>
    <cellStyle name="Comma 2 2 2 2 6 5" xfId="6874" xr:uid="{00000000-0005-0000-0000-00000E000000}"/>
    <cellStyle name="Comma 2 2 2 2 6 5 2" xfId="21994" xr:uid="{00000000-0005-0000-0000-00000E000000}"/>
    <cellStyle name="Comma 2 2 2 2 6 5 2 2" xfId="52234" xr:uid="{00000000-0005-0000-0000-00000E000000}"/>
    <cellStyle name="Comma 2 2 2 2 6 5 3" xfId="37114" xr:uid="{00000000-0005-0000-0000-00000E000000}"/>
    <cellStyle name="Comma 2 2 2 2 6 6" xfId="8386" xr:uid="{00000000-0005-0000-0000-00000E000000}"/>
    <cellStyle name="Comma 2 2 2 2 6 6 2" xfId="23506" xr:uid="{00000000-0005-0000-0000-00000E000000}"/>
    <cellStyle name="Comma 2 2 2 2 6 6 2 2" xfId="53746" xr:uid="{00000000-0005-0000-0000-00000E000000}"/>
    <cellStyle name="Comma 2 2 2 2 6 6 3" xfId="38626" xr:uid="{00000000-0005-0000-0000-00000E000000}"/>
    <cellStyle name="Comma 2 2 2 2 6 7" xfId="9898" xr:uid="{00000000-0005-0000-0000-00000E000000}"/>
    <cellStyle name="Comma 2 2 2 2 6 7 2" xfId="25018" xr:uid="{00000000-0005-0000-0000-00000E000000}"/>
    <cellStyle name="Comma 2 2 2 2 6 7 2 2" xfId="55258" xr:uid="{00000000-0005-0000-0000-00000E000000}"/>
    <cellStyle name="Comma 2 2 2 2 6 7 3" xfId="40138" xr:uid="{00000000-0005-0000-0000-00000E000000}"/>
    <cellStyle name="Comma 2 2 2 2 6 8" xfId="15946" xr:uid="{00000000-0005-0000-0000-00000E000000}"/>
    <cellStyle name="Comma 2 2 2 2 6 8 2" xfId="46186" xr:uid="{00000000-0005-0000-0000-00000E000000}"/>
    <cellStyle name="Comma 2 2 2 2 6 9" xfId="31066" xr:uid="{00000000-0005-0000-0000-00000E000000}"/>
    <cellStyle name="Comma 2 2 2 2 7" xfId="1582" xr:uid="{00000000-0005-0000-0000-00000E000000}"/>
    <cellStyle name="Comma 2 2 2 2 7 2" xfId="10654" xr:uid="{00000000-0005-0000-0000-00000E000000}"/>
    <cellStyle name="Comma 2 2 2 2 7 2 2" xfId="25774" xr:uid="{00000000-0005-0000-0000-00000E000000}"/>
    <cellStyle name="Comma 2 2 2 2 7 2 2 2" xfId="56014" xr:uid="{00000000-0005-0000-0000-00000E000000}"/>
    <cellStyle name="Comma 2 2 2 2 7 2 3" xfId="40894" xr:uid="{00000000-0005-0000-0000-00000E000000}"/>
    <cellStyle name="Comma 2 2 2 2 7 3" xfId="16702" xr:uid="{00000000-0005-0000-0000-00000E000000}"/>
    <cellStyle name="Comma 2 2 2 2 7 3 2" xfId="46942" xr:uid="{00000000-0005-0000-0000-00000E000000}"/>
    <cellStyle name="Comma 2 2 2 2 7 4" xfId="31822" xr:uid="{00000000-0005-0000-0000-00000E000000}"/>
    <cellStyle name="Comma 2 2 2 2 8" xfId="3094" xr:uid="{00000000-0005-0000-0000-00000E000000}"/>
    <cellStyle name="Comma 2 2 2 2 8 2" xfId="12166" xr:uid="{00000000-0005-0000-0000-00000E000000}"/>
    <cellStyle name="Comma 2 2 2 2 8 2 2" xfId="27286" xr:uid="{00000000-0005-0000-0000-00000E000000}"/>
    <cellStyle name="Comma 2 2 2 2 8 2 2 2" xfId="57526" xr:uid="{00000000-0005-0000-0000-00000E000000}"/>
    <cellStyle name="Comma 2 2 2 2 8 2 3" xfId="42406" xr:uid="{00000000-0005-0000-0000-00000E000000}"/>
    <cellStyle name="Comma 2 2 2 2 8 3" xfId="18214" xr:uid="{00000000-0005-0000-0000-00000E000000}"/>
    <cellStyle name="Comma 2 2 2 2 8 3 2" xfId="48454" xr:uid="{00000000-0005-0000-0000-00000E000000}"/>
    <cellStyle name="Comma 2 2 2 2 8 4" xfId="33334" xr:uid="{00000000-0005-0000-0000-00000E000000}"/>
    <cellStyle name="Comma 2 2 2 2 9" xfId="4606" xr:uid="{00000000-0005-0000-0000-00000E000000}"/>
    <cellStyle name="Comma 2 2 2 2 9 2" xfId="13678" xr:uid="{00000000-0005-0000-0000-00000E000000}"/>
    <cellStyle name="Comma 2 2 2 2 9 2 2" xfId="28798" xr:uid="{00000000-0005-0000-0000-00000E000000}"/>
    <cellStyle name="Comma 2 2 2 2 9 2 2 2" xfId="59038" xr:uid="{00000000-0005-0000-0000-00000E000000}"/>
    <cellStyle name="Comma 2 2 2 2 9 2 3" xfId="43918" xr:uid="{00000000-0005-0000-0000-00000E000000}"/>
    <cellStyle name="Comma 2 2 2 2 9 3" xfId="19726" xr:uid="{00000000-0005-0000-0000-00000E000000}"/>
    <cellStyle name="Comma 2 2 2 2 9 3 2" xfId="49966" xr:uid="{00000000-0005-0000-0000-00000E000000}"/>
    <cellStyle name="Comma 2 2 2 2 9 4" xfId="34846" xr:uid="{00000000-0005-0000-0000-00000E000000}"/>
    <cellStyle name="Comma 2 2 2 3" xfId="112" xr:uid="{00000000-0005-0000-0000-00001A000000}"/>
    <cellStyle name="Comma 2 2 2 3 10" xfId="9184" xr:uid="{00000000-0005-0000-0000-00001A000000}"/>
    <cellStyle name="Comma 2 2 2 3 10 2" xfId="24304" xr:uid="{00000000-0005-0000-0000-00001A000000}"/>
    <cellStyle name="Comma 2 2 2 3 10 2 2" xfId="54544" xr:uid="{00000000-0005-0000-0000-00001A000000}"/>
    <cellStyle name="Comma 2 2 2 3 10 3" xfId="39424" xr:uid="{00000000-0005-0000-0000-00001A000000}"/>
    <cellStyle name="Comma 2 2 2 3 11" xfId="15232" xr:uid="{00000000-0005-0000-0000-00001A000000}"/>
    <cellStyle name="Comma 2 2 2 3 11 2" xfId="45472" xr:uid="{00000000-0005-0000-0000-00001A000000}"/>
    <cellStyle name="Comma 2 2 2 3 12" xfId="30352" xr:uid="{00000000-0005-0000-0000-00001A000000}"/>
    <cellStyle name="Comma 2 2 2 3 2" xfId="364" xr:uid="{00000000-0005-0000-0000-00001A000000}"/>
    <cellStyle name="Comma 2 2 2 3 2 10" xfId="30604" xr:uid="{00000000-0005-0000-0000-00001A000000}"/>
    <cellStyle name="Comma 2 2 2 3 2 2" xfId="1120" xr:uid="{00000000-0005-0000-0000-00001A000000}"/>
    <cellStyle name="Comma 2 2 2 3 2 2 2" xfId="2632" xr:uid="{00000000-0005-0000-0000-00001A000000}"/>
    <cellStyle name="Comma 2 2 2 3 2 2 2 2" xfId="11704" xr:uid="{00000000-0005-0000-0000-00001A000000}"/>
    <cellStyle name="Comma 2 2 2 3 2 2 2 2 2" xfId="26824" xr:uid="{00000000-0005-0000-0000-00001A000000}"/>
    <cellStyle name="Comma 2 2 2 3 2 2 2 2 2 2" xfId="57064" xr:uid="{00000000-0005-0000-0000-00001A000000}"/>
    <cellStyle name="Comma 2 2 2 3 2 2 2 2 3" xfId="41944" xr:uid="{00000000-0005-0000-0000-00001A000000}"/>
    <cellStyle name="Comma 2 2 2 3 2 2 2 3" xfId="17752" xr:uid="{00000000-0005-0000-0000-00001A000000}"/>
    <cellStyle name="Comma 2 2 2 3 2 2 2 3 2" xfId="47992" xr:uid="{00000000-0005-0000-0000-00001A000000}"/>
    <cellStyle name="Comma 2 2 2 3 2 2 2 4" xfId="32872" xr:uid="{00000000-0005-0000-0000-00001A000000}"/>
    <cellStyle name="Comma 2 2 2 3 2 2 3" xfId="4144" xr:uid="{00000000-0005-0000-0000-00001A000000}"/>
    <cellStyle name="Comma 2 2 2 3 2 2 3 2" xfId="13216" xr:uid="{00000000-0005-0000-0000-00001A000000}"/>
    <cellStyle name="Comma 2 2 2 3 2 2 3 2 2" xfId="28336" xr:uid="{00000000-0005-0000-0000-00001A000000}"/>
    <cellStyle name="Comma 2 2 2 3 2 2 3 2 2 2" xfId="58576" xr:uid="{00000000-0005-0000-0000-00001A000000}"/>
    <cellStyle name="Comma 2 2 2 3 2 2 3 2 3" xfId="43456" xr:uid="{00000000-0005-0000-0000-00001A000000}"/>
    <cellStyle name="Comma 2 2 2 3 2 2 3 3" xfId="19264" xr:uid="{00000000-0005-0000-0000-00001A000000}"/>
    <cellStyle name="Comma 2 2 2 3 2 2 3 3 2" xfId="49504" xr:uid="{00000000-0005-0000-0000-00001A000000}"/>
    <cellStyle name="Comma 2 2 2 3 2 2 3 4" xfId="34384" xr:uid="{00000000-0005-0000-0000-00001A000000}"/>
    <cellStyle name="Comma 2 2 2 3 2 2 4" xfId="5656" xr:uid="{00000000-0005-0000-0000-00001A000000}"/>
    <cellStyle name="Comma 2 2 2 3 2 2 4 2" xfId="14728" xr:uid="{00000000-0005-0000-0000-00001A000000}"/>
    <cellStyle name="Comma 2 2 2 3 2 2 4 2 2" xfId="29848" xr:uid="{00000000-0005-0000-0000-00001A000000}"/>
    <cellStyle name="Comma 2 2 2 3 2 2 4 2 2 2" xfId="60088" xr:uid="{00000000-0005-0000-0000-00001A000000}"/>
    <cellStyle name="Comma 2 2 2 3 2 2 4 2 3" xfId="44968" xr:uid="{00000000-0005-0000-0000-00001A000000}"/>
    <cellStyle name="Comma 2 2 2 3 2 2 4 3" xfId="20776" xr:uid="{00000000-0005-0000-0000-00001A000000}"/>
    <cellStyle name="Comma 2 2 2 3 2 2 4 3 2" xfId="51016" xr:uid="{00000000-0005-0000-0000-00001A000000}"/>
    <cellStyle name="Comma 2 2 2 3 2 2 4 4" xfId="35896" xr:uid="{00000000-0005-0000-0000-00001A000000}"/>
    <cellStyle name="Comma 2 2 2 3 2 2 5" xfId="7168" xr:uid="{00000000-0005-0000-0000-00001A000000}"/>
    <cellStyle name="Comma 2 2 2 3 2 2 5 2" xfId="22288" xr:uid="{00000000-0005-0000-0000-00001A000000}"/>
    <cellStyle name="Comma 2 2 2 3 2 2 5 2 2" xfId="52528" xr:uid="{00000000-0005-0000-0000-00001A000000}"/>
    <cellStyle name="Comma 2 2 2 3 2 2 5 3" xfId="37408" xr:uid="{00000000-0005-0000-0000-00001A000000}"/>
    <cellStyle name="Comma 2 2 2 3 2 2 6" xfId="8680" xr:uid="{00000000-0005-0000-0000-00001A000000}"/>
    <cellStyle name="Comma 2 2 2 3 2 2 6 2" xfId="23800" xr:uid="{00000000-0005-0000-0000-00001A000000}"/>
    <cellStyle name="Comma 2 2 2 3 2 2 6 2 2" xfId="54040" xr:uid="{00000000-0005-0000-0000-00001A000000}"/>
    <cellStyle name="Comma 2 2 2 3 2 2 6 3" xfId="38920" xr:uid="{00000000-0005-0000-0000-00001A000000}"/>
    <cellStyle name="Comma 2 2 2 3 2 2 7" xfId="10192" xr:uid="{00000000-0005-0000-0000-00001A000000}"/>
    <cellStyle name="Comma 2 2 2 3 2 2 7 2" xfId="25312" xr:uid="{00000000-0005-0000-0000-00001A000000}"/>
    <cellStyle name="Comma 2 2 2 3 2 2 7 2 2" xfId="55552" xr:uid="{00000000-0005-0000-0000-00001A000000}"/>
    <cellStyle name="Comma 2 2 2 3 2 2 7 3" xfId="40432" xr:uid="{00000000-0005-0000-0000-00001A000000}"/>
    <cellStyle name="Comma 2 2 2 3 2 2 8" xfId="16240" xr:uid="{00000000-0005-0000-0000-00001A000000}"/>
    <cellStyle name="Comma 2 2 2 3 2 2 8 2" xfId="46480" xr:uid="{00000000-0005-0000-0000-00001A000000}"/>
    <cellStyle name="Comma 2 2 2 3 2 2 9" xfId="31360" xr:uid="{00000000-0005-0000-0000-00001A000000}"/>
    <cellStyle name="Comma 2 2 2 3 2 3" xfId="1876" xr:uid="{00000000-0005-0000-0000-00001A000000}"/>
    <cellStyle name="Comma 2 2 2 3 2 3 2" xfId="10948" xr:uid="{00000000-0005-0000-0000-00001A000000}"/>
    <cellStyle name="Comma 2 2 2 3 2 3 2 2" xfId="26068" xr:uid="{00000000-0005-0000-0000-00001A000000}"/>
    <cellStyle name="Comma 2 2 2 3 2 3 2 2 2" xfId="56308" xr:uid="{00000000-0005-0000-0000-00001A000000}"/>
    <cellStyle name="Comma 2 2 2 3 2 3 2 3" xfId="41188" xr:uid="{00000000-0005-0000-0000-00001A000000}"/>
    <cellStyle name="Comma 2 2 2 3 2 3 3" xfId="16996" xr:uid="{00000000-0005-0000-0000-00001A000000}"/>
    <cellStyle name="Comma 2 2 2 3 2 3 3 2" xfId="47236" xr:uid="{00000000-0005-0000-0000-00001A000000}"/>
    <cellStyle name="Comma 2 2 2 3 2 3 4" xfId="32116" xr:uid="{00000000-0005-0000-0000-00001A000000}"/>
    <cellStyle name="Comma 2 2 2 3 2 4" xfId="3388" xr:uid="{00000000-0005-0000-0000-00001A000000}"/>
    <cellStyle name="Comma 2 2 2 3 2 4 2" xfId="12460" xr:uid="{00000000-0005-0000-0000-00001A000000}"/>
    <cellStyle name="Comma 2 2 2 3 2 4 2 2" xfId="27580" xr:uid="{00000000-0005-0000-0000-00001A000000}"/>
    <cellStyle name="Comma 2 2 2 3 2 4 2 2 2" xfId="57820" xr:uid="{00000000-0005-0000-0000-00001A000000}"/>
    <cellStyle name="Comma 2 2 2 3 2 4 2 3" xfId="42700" xr:uid="{00000000-0005-0000-0000-00001A000000}"/>
    <cellStyle name="Comma 2 2 2 3 2 4 3" xfId="18508" xr:uid="{00000000-0005-0000-0000-00001A000000}"/>
    <cellStyle name="Comma 2 2 2 3 2 4 3 2" xfId="48748" xr:uid="{00000000-0005-0000-0000-00001A000000}"/>
    <cellStyle name="Comma 2 2 2 3 2 4 4" xfId="33628" xr:uid="{00000000-0005-0000-0000-00001A000000}"/>
    <cellStyle name="Comma 2 2 2 3 2 5" xfId="4900" xr:uid="{00000000-0005-0000-0000-00001A000000}"/>
    <cellStyle name="Comma 2 2 2 3 2 5 2" xfId="13972" xr:uid="{00000000-0005-0000-0000-00001A000000}"/>
    <cellStyle name="Comma 2 2 2 3 2 5 2 2" xfId="29092" xr:uid="{00000000-0005-0000-0000-00001A000000}"/>
    <cellStyle name="Comma 2 2 2 3 2 5 2 2 2" xfId="59332" xr:uid="{00000000-0005-0000-0000-00001A000000}"/>
    <cellStyle name="Comma 2 2 2 3 2 5 2 3" xfId="44212" xr:uid="{00000000-0005-0000-0000-00001A000000}"/>
    <cellStyle name="Comma 2 2 2 3 2 5 3" xfId="20020" xr:uid="{00000000-0005-0000-0000-00001A000000}"/>
    <cellStyle name="Comma 2 2 2 3 2 5 3 2" xfId="50260" xr:uid="{00000000-0005-0000-0000-00001A000000}"/>
    <cellStyle name="Comma 2 2 2 3 2 5 4" xfId="35140" xr:uid="{00000000-0005-0000-0000-00001A000000}"/>
    <cellStyle name="Comma 2 2 2 3 2 6" xfId="6412" xr:uid="{00000000-0005-0000-0000-00001A000000}"/>
    <cellStyle name="Comma 2 2 2 3 2 6 2" xfId="21532" xr:uid="{00000000-0005-0000-0000-00001A000000}"/>
    <cellStyle name="Comma 2 2 2 3 2 6 2 2" xfId="51772" xr:uid="{00000000-0005-0000-0000-00001A000000}"/>
    <cellStyle name="Comma 2 2 2 3 2 6 3" xfId="36652" xr:uid="{00000000-0005-0000-0000-00001A000000}"/>
    <cellStyle name="Comma 2 2 2 3 2 7" xfId="7924" xr:uid="{00000000-0005-0000-0000-00001A000000}"/>
    <cellStyle name="Comma 2 2 2 3 2 7 2" xfId="23044" xr:uid="{00000000-0005-0000-0000-00001A000000}"/>
    <cellStyle name="Comma 2 2 2 3 2 7 2 2" xfId="53284" xr:uid="{00000000-0005-0000-0000-00001A000000}"/>
    <cellStyle name="Comma 2 2 2 3 2 7 3" xfId="38164" xr:uid="{00000000-0005-0000-0000-00001A000000}"/>
    <cellStyle name="Comma 2 2 2 3 2 8" xfId="9436" xr:uid="{00000000-0005-0000-0000-00001A000000}"/>
    <cellStyle name="Comma 2 2 2 3 2 8 2" xfId="24556" xr:uid="{00000000-0005-0000-0000-00001A000000}"/>
    <cellStyle name="Comma 2 2 2 3 2 8 2 2" xfId="54796" xr:uid="{00000000-0005-0000-0000-00001A000000}"/>
    <cellStyle name="Comma 2 2 2 3 2 8 3" xfId="39676" xr:uid="{00000000-0005-0000-0000-00001A000000}"/>
    <cellStyle name="Comma 2 2 2 3 2 9" xfId="15484" xr:uid="{00000000-0005-0000-0000-00001A000000}"/>
    <cellStyle name="Comma 2 2 2 3 2 9 2" xfId="45724" xr:uid="{00000000-0005-0000-0000-00001A000000}"/>
    <cellStyle name="Comma 2 2 2 3 3" xfId="616" xr:uid="{00000000-0005-0000-0000-00004E000000}"/>
    <cellStyle name="Comma 2 2 2 3 3 10" xfId="30856" xr:uid="{00000000-0005-0000-0000-00004E000000}"/>
    <cellStyle name="Comma 2 2 2 3 3 2" xfId="1372" xr:uid="{00000000-0005-0000-0000-00004E000000}"/>
    <cellStyle name="Comma 2 2 2 3 3 2 2" xfId="2884" xr:uid="{00000000-0005-0000-0000-00004E000000}"/>
    <cellStyle name="Comma 2 2 2 3 3 2 2 2" xfId="11956" xr:uid="{00000000-0005-0000-0000-00004E000000}"/>
    <cellStyle name="Comma 2 2 2 3 3 2 2 2 2" xfId="27076" xr:uid="{00000000-0005-0000-0000-00004E000000}"/>
    <cellStyle name="Comma 2 2 2 3 3 2 2 2 2 2" xfId="57316" xr:uid="{00000000-0005-0000-0000-00004E000000}"/>
    <cellStyle name="Comma 2 2 2 3 3 2 2 2 3" xfId="42196" xr:uid="{00000000-0005-0000-0000-00004E000000}"/>
    <cellStyle name="Comma 2 2 2 3 3 2 2 3" xfId="18004" xr:uid="{00000000-0005-0000-0000-00004E000000}"/>
    <cellStyle name="Comma 2 2 2 3 3 2 2 3 2" xfId="48244" xr:uid="{00000000-0005-0000-0000-00004E000000}"/>
    <cellStyle name="Comma 2 2 2 3 3 2 2 4" xfId="33124" xr:uid="{00000000-0005-0000-0000-00004E000000}"/>
    <cellStyle name="Comma 2 2 2 3 3 2 3" xfId="4396" xr:uid="{00000000-0005-0000-0000-00004E000000}"/>
    <cellStyle name="Comma 2 2 2 3 3 2 3 2" xfId="13468" xr:uid="{00000000-0005-0000-0000-00004E000000}"/>
    <cellStyle name="Comma 2 2 2 3 3 2 3 2 2" xfId="28588" xr:uid="{00000000-0005-0000-0000-00004E000000}"/>
    <cellStyle name="Comma 2 2 2 3 3 2 3 2 2 2" xfId="58828" xr:uid="{00000000-0005-0000-0000-00004E000000}"/>
    <cellStyle name="Comma 2 2 2 3 3 2 3 2 3" xfId="43708" xr:uid="{00000000-0005-0000-0000-00004E000000}"/>
    <cellStyle name="Comma 2 2 2 3 3 2 3 3" xfId="19516" xr:uid="{00000000-0005-0000-0000-00004E000000}"/>
    <cellStyle name="Comma 2 2 2 3 3 2 3 3 2" xfId="49756" xr:uid="{00000000-0005-0000-0000-00004E000000}"/>
    <cellStyle name="Comma 2 2 2 3 3 2 3 4" xfId="34636" xr:uid="{00000000-0005-0000-0000-00004E000000}"/>
    <cellStyle name="Comma 2 2 2 3 3 2 4" xfId="5908" xr:uid="{00000000-0005-0000-0000-00004E000000}"/>
    <cellStyle name="Comma 2 2 2 3 3 2 4 2" xfId="14980" xr:uid="{00000000-0005-0000-0000-00004E000000}"/>
    <cellStyle name="Comma 2 2 2 3 3 2 4 2 2" xfId="30100" xr:uid="{00000000-0005-0000-0000-00004E000000}"/>
    <cellStyle name="Comma 2 2 2 3 3 2 4 2 2 2" xfId="60340" xr:uid="{00000000-0005-0000-0000-00004E000000}"/>
    <cellStyle name="Comma 2 2 2 3 3 2 4 2 3" xfId="45220" xr:uid="{00000000-0005-0000-0000-00004E000000}"/>
    <cellStyle name="Comma 2 2 2 3 3 2 4 3" xfId="21028" xr:uid="{00000000-0005-0000-0000-00004E000000}"/>
    <cellStyle name="Comma 2 2 2 3 3 2 4 3 2" xfId="51268" xr:uid="{00000000-0005-0000-0000-00004E000000}"/>
    <cellStyle name="Comma 2 2 2 3 3 2 4 4" xfId="36148" xr:uid="{00000000-0005-0000-0000-00004E000000}"/>
    <cellStyle name="Comma 2 2 2 3 3 2 5" xfId="7420" xr:uid="{00000000-0005-0000-0000-00004E000000}"/>
    <cellStyle name="Comma 2 2 2 3 3 2 5 2" xfId="22540" xr:uid="{00000000-0005-0000-0000-00004E000000}"/>
    <cellStyle name="Comma 2 2 2 3 3 2 5 2 2" xfId="52780" xr:uid="{00000000-0005-0000-0000-00004E000000}"/>
    <cellStyle name="Comma 2 2 2 3 3 2 5 3" xfId="37660" xr:uid="{00000000-0005-0000-0000-00004E000000}"/>
    <cellStyle name="Comma 2 2 2 3 3 2 6" xfId="8932" xr:uid="{00000000-0005-0000-0000-00004E000000}"/>
    <cellStyle name="Comma 2 2 2 3 3 2 6 2" xfId="24052" xr:uid="{00000000-0005-0000-0000-00004E000000}"/>
    <cellStyle name="Comma 2 2 2 3 3 2 6 2 2" xfId="54292" xr:uid="{00000000-0005-0000-0000-00004E000000}"/>
    <cellStyle name="Comma 2 2 2 3 3 2 6 3" xfId="39172" xr:uid="{00000000-0005-0000-0000-00004E000000}"/>
    <cellStyle name="Comma 2 2 2 3 3 2 7" xfId="10444" xr:uid="{00000000-0005-0000-0000-00004E000000}"/>
    <cellStyle name="Comma 2 2 2 3 3 2 7 2" xfId="25564" xr:uid="{00000000-0005-0000-0000-00004E000000}"/>
    <cellStyle name="Comma 2 2 2 3 3 2 7 2 2" xfId="55804" xr:uid="{00000000-0005-0000-0000-00004E000000}"/>
    <cellStyle name="Comma 2 2 2 3 3 2 7 3" xfId="40684" xr:uid="{00000000-0005-0000-0000-00004E000000}"/>
    <cellStyle name="Comma 2 2 2 3 3 2 8" xfId="16492" xr:uid="{00000000-0005-0000-0000-00004E000000}"/>
    <cellStyle name="Comma 2 2 2 3 3 2 8 2" xfId="46732" xr:uid="{00000000-0005-0000-0000-00004E000000}"/>
    <cellStyle name="Comma 2 2 2 3 3 2 9" xfId="31612" xr:uid="{00000000-0005-0000-0000-00004E000000}"/>
    <cellStyle name="Comma 2 2 2 3 3 3" xfId="2128" xr:uid="{00000000-0005-0000-0000-00004E000000}"/>
    <cellStyle name="Comma 2 2 2 3 3 3 2" xfId="11200" xr:uid="{00000000-0005-0000-0000-00004E000000}"/>
    <cellStyle name="Comma 2 2 2 3 3 3 2 2" xfId="26320" xr:uid="{00000000-0005-0000-0000-00004E000000}"/>
    <cellStyle name="Comma 2 2 2 3 3 3 2 2 2" xfId="56560" xr:uid="{00000000-0005-0000-0000-00004E000000}"/>
    <cellStyle name="Comma 2 2 2 3 3 3 2 3" xfId="41440" xr:uid="{00000000-0005-0000-0000-00004E000000}"/>
    <cellStyle name="Comma 2 2 2 3 3 3 3" xfId="17248" xr:uid="{00000000-0005-0000-0000-00004E000000}"/>
    <cellStyle name="Comma 2 2 2 3 3 3 3 2" xfId="47488" xr:uid="{00000000-0005-0000-0000-00004E000000}"/>
    <cellStyle name="Comma 2 2 2 3 3 3 4" xfId="32368" xr:uid="{00000000-0005-0000-0000-00004E000000}"/>
    <cellStyle name="Comma 2 2 2 3 3 4" xfId="3640" xr:uid="{00000000-0005-0000-0000-00004E000000}"/>
    <cellStyle name="Comma 2 2 2 3 3 4 2" xfId="12712" xr:uid="{00000000-0005-0000-0000-00004E000000}"/>
    <cellStyle name="Comma 2 2 2 3 3 4 2 2" xfId="27832" xr:uid="{00000000-0005-0000-0000-00004E000000}"/>
    <cellStyle name="Comma 2 2 2 3 3 4 2 2 2" xfId="58072" xr:uid="{00000000-0005-0000-0000-00004E000000}"/>
    <cellStyle name="Comma 2 2 2 3 3 4 2 3" xfId="42952" xr:uid="{00000000-0005-0000-0000-00004E000000}"/>
    <cellStyle name="Comma 2 2 2 3 3 4 3" xfId="18760" xr:uid="{00000000-0005-0000-0000-00004E000000}"/>
    <cellStyle name="Comma 2 2 2 3 3 4 3 2" xfId="49000" xr:uid="{00000000-0005-0000-0000-00004E000000}"/>
    <cellStyle name="Comma 2 2 2 3 3 4 4" xfId="33880" xr:uid="{00000000-0005-0000-0000-00004E000000}"/>
    <cellStyle name="Comma 2 2 2 3 3 5" xfId="5152" xr:uid="{00000000-0005-0000-0000-00004E000000}"/>
    <cellStyle name="Comma 2 2 2 3 3 5 2" xfId="14224" xr:uid="{00000000-0005-0000-0000-00004E000000}"/>
    <cellStyle name="Comma 2 2 2 3 3 5 2 2" xfId="29344" xr:uid="{00000000-0005-0000-0000-00004E000000}"/>
    <cellStyle name="Comma 2 2 2 3 3 5 2 2 2" xfId="59584" xr:uid="{00000000-0005-0000-0000-00004E000000}"/>
    <cellStyle name="Comma 2 2 2 3 3 5 2 3" xfId="44464" xr:uid="{00000000-0005-0000-0000-00004E000000}"/>
    <cellStyle name="Comma 2 2 2 3 3 5 3" xfId="20272" xr:uid="{00000000-0005-0000-0000-00004E000000}"/>
    <cellStyle name="Comma 2 2 2 3 3 5 3 2" xfId="50512" xr:uid="{00000000-0005-0000-0000-00004E000000}"/>
    <cellStyle name="Comma 2 2 2 3 3 5 4" xfId="35392" xr:uid="{00000000-0005-0000-0000-00004E000000}"/>
    <cellStyle name="Comma 2 2 2 3 3 6" xfId="6664" xr:uid="{00000000-0005-0000-0000-00004E000000}"/>
    <cellStyle name="Comma 2 2 2 3 3 6 2" xfId="21784" xr:uid="{00000000-0005-0000-0000-00004E000000}"/>
    <cellStyle name="Comma 2 2 2 3 3 6 2 2" xfId="52024" xr:uid="{00000000-0005-0000-0000-00004E000000}"/>
    <cellStyle name="Comma 2 2 2 3 3 6 3" xfId="36904" xr:uid="{00000000-0005-0000-0000-00004E000000}"/>
    <cellStyle name="Comma 2 2 2 3 3 7" xfId="8176" xr:uid="{00000000-0005-0000-0000-00004E000000}"/>
    <cellStyle name="Comma 2 2 2 3 3 7 2" xfId="23296" xr:uid="{00000000-0005-0000-0000-00004E000000}"/>
    <cellStyle name="Comma 2 2 2 3 3 7 2 2" xfId="53536" xr:uid="{00000000-0005-0000-0000-00004E000000}"/>
    <cellStyle name="Comma 2 2 2 3 3 7 3" xfId="38416" xr:uid="{00000000-0005-0000-0000-00004E000000}"/>
    <cellStyle name="Comma 2 2 2 3 3 8" xfId="9688" xr:uid="{00000000-0005-0000-0000-00004E000000}"/>
    <cellStyle name="Comma 2 2 2 3 3 8 2" xfId="24808" xr:uid="{00000000-0005-0000-0000-00004E000000}"/>
    <cellStyle name="Comma 2 2 2 3 3 8 2 2" xfId="55048" xr:uid="{00000000-0005-0000-0000-00004E000000}"/>
    <cellStyle name="Comma 2 2 2 3 3 8 3" xfId="39928" xr:uid="{00000000-0005-0000-0000-00004E000000}"/>
    <cellStyle name="Comma 2 2 2 3 3 9" xfId="15736" xr:uid="{00000000-0005-0000-0000-00004E000000}"/>
    <cellStyle name="Comma 2 2 2 3 3 9 2" xfId="45976" xr:uid="{00000000-0005-0000-0000-00004E000000}"/>
    <cellStyle name="Comma 2 2 2 3 4" xfId="868" xr:uid="{00000000-0005-0000-0000-00001A000000}"/>
    <cellStyle name="Comma 2 2 2 3 4 2" xfId="2380" xr:uid="{00000000-0005-0000-0000-00001A000000}"/>
    <cellStyle name="Comma 2 2 2 3 4 2 2" xfId="11452" xr:uid="{00000000-0005-0000-0000-00001A000000}"/>
    <cellStyle name="Comma 2 2 2 3 4 2 2 2" xfId="26572" xr:uid="{00000000-0005-0000-0000-00001A000000}"/>
    <cellStyle name="Comma 2 2 2 3 4 2 2 2 2" xfId="56812" xr:uid="{00000000-0005-0000-0000-00001A000000}"/>
    <cellStyle name="Comma 2 2 2 3 4 2 2 3" xfId="41692" xr:uid="{00000000-0005-0000-0000-00001A000000}"/>
    <cellStyle name="Comma 2 2 2 3 4 2 3" xfId="17500" xr:uid="{00000000-0005-0000-0000-00001A000000}"/>
    <cellStyle name="Comma 2 2 2 3 4 2 3 2" xfId="47740" xr:uid="{00000000-0005-0000-0000-00001A000000}"/>
    <cellStyle name="Comma 2 2 2 3 4 2 4" xfId="32620" xr:uid="{00000000-0005-0000-0000-00001A000000}"/>
    <cellStyle name="Comma 2 2 2 3 4 3" xfId="3892" xr:uid="{00000000-0005-0000-0000-00001A000000}"/>
    <cellStyle name="Comma 2 2 2 3 4 3 2" xfId="12964" xr:uid="{00000000-0005-0000-0000-00001A000000}"/>
    <cellStyle name="Comma 2 2 2 3 4 3 2 2" xfId="28084" xr:uid="{00000000-0005-0000-0000-00001A000000}"/>
    <cellStyle name="Comma 2 2 2 3 4 3 2 2 2" xfId="58324" xr:uid="{00000000-0005-0000-0000-00001A000000}"/>
    <cellStyle name="Comma 2 2 2 3 4 3 2 3" xfId="43204" xr:uid="{00000000-0005-0000-0000-00001A000000}"/>
    <cellStyle name="Comma 2 2 2 3 4 3 3" xfId="19012" xr:uid="{00000000-0005-0000-0000-00001A000000}"/>
    <cellStyle name="Comma 2 2 2 3 4 3 3 2" xfId="49252" xr:uid="{00000000-0005-0000-0000-00001A000000}"/>
    <cellStyle name="Comma 2 2 2 3 4 3 4" xfId="34132" xr:uid="{00000000-0005-0000-0000-00001A000000}"/>
    <cellStyle name="Comma 2 2 2 3 4 4" xfId="5404" xr:uid="{00000000-0005-0000-0000-00001A000000}"/>
    <cellStyle name="Comma 2 2 2 3 4 4 2" xfId="14476" xr:uid="{00000000-0005-0000-0000-00001A000000}"/>
    <cellStyle name="Comma 2 2 2 3 4 4 2 2" xfId="29596" xr:uid="{00000000-0005-0000-0000-00001A000000}"/>
    <cellStyle name="Comma 2 2 2 3 4 4 2 2 2" xfId="59836" xr:uid="{00000000-0005-0000-0000-00001A000000}"/>
    <cellStyle name="Comma 2 2 2 3 4 4 2 3" xfId="44716" xr:uid="{00000000-0005-0000-0000-00001A000000}"/>
    <cellStyle name="Comma 2 2 2 3 4 4 3" xfId="20524" xr:uid="{00000000-0005-0000-0000-00001A000000}"/>
    <cellStyle name="Comma 2 2 2 3 4 4 3 2" xfId="50764" xr:uid="{00000000-0005-0000-0000-00001A000000}"/>
    <cellStyle name="Comma 2 2 2 3 4 4 4" xfId="35644" xr:uid="{00000000-0005-0000-0000-00001A000000}"/>
    <cellStyle name="Comma 2 2 2 3 4 5" xfId="6916" xr:uid="{00000000-0005-0000-0000-00001A000000}"/>
    <cellStyle name="Comma 2 2 2 3 4 5 2" xfId="22036" xr:uid="{00000000-0005-0000-0000-00001A000000}"/>
    <cellStyle name="Comma 2 2 2 3 4 5 2 2" xfId="52276" xr:uid="{00000000-0005-0000-0000-00001A000000}"/>
    <cellStyle name="Comma 2 2 2 3 4 5 3" xfId="37156" xr:uid="{00000000-0005-0000-0000-00001A000000}"/>
    <cellStyle name="Comma 2 2 2 3 4 6" xfId="8428" xr:uid="{00000000-0005-0000-0000-00001A000000}"/>
    <cellStyle name="Comma 2 2 2 3 4 6 2" xfId="23548" xr:uid="{00000000-0005-0000-0000-00001A000000}"/>
    <cellStyle name="Comma 2 2 2 3 4 6 2 2" xfId="53788" xr:uid="{00000000-0005-0000-0000-00001A000000}"/>
    <cellStyle name="Comma 2 2 2 3 4 6 3" xfId="38668" xr:uid="{00000000-0005-0000-0000-00001A000000}"/>
    <cellStyle name="Comma 2 2 2 3 4 7" xfId="9940" xr:uid="{00000000-0005-0000-0000-00001A000000}"/>
    <cellStyle name="Comma 2 2 2 3 4 7 2" xfId="25060" xr:uid="{00000000-0005-0000-0000-00001A000000}"/>
    <cellStyle name="Comma 2 2 2 3 4 7 2 2" xfId="55300" xr:uid="{00000000-0005-0000-0000-00001A000000}"/>
    <cellStyle name="Comma 2 2 2 3 4 7 3" xfId="40180" xr:uid="{00000000-0005-0000-0000-00001A000000}"/>
    <cellStyle name="Comma 2 2 2 3 4 8" xfId="15988" xr:uid="{00000000-0005-0000-0000-00001A000000}"/>
    <cellStyle name="Comma 2 2 2 3 4 8 2" xfId="46228" xr:uid="{00000000-0005-0000-0000-00001A000000}"/>
    <cellStyle name="Comma 2 2 2 3 4 9" xfId="31108" xr:uid="{00000000-0005-0000-0000-00001A000000}"/>
    <cellStyle name="Comma 2 2 2 3 5" xfId="1624" xr:uid="{00000000-0005-0000-0000-00001A000000}"/>
    <cellStyle name="Comma 2 2 2 3 5 2" xfId="10696" xr:uid="{00000000-0005-0000-0000-00001A000000}"/>
    <cellStyle name="Comma 2 2 2 3 5 2 2" xfId="25816" xr:uid="{00000000-0005-0000-0000-00001A000000}"/>
    <cellStyle name="Comma 2 2 2 3 5 2 2 2" xfId="56056" xr:uid="{00000000-0005-0000-0000-00001A000000}"/>
    <cellStyle name="Comma 2 2 2 3 5 2 3" xfId="40936" xr:uid="{00000000-0005-0000-0000-00001A000000}"/>
    <cellStyle name="Comma 2 2 2 3 5 3" xfId="16744" xr:uid="{00000000-0005-0000-0000-00001A000000}"/>
    <cellStyle name="Comma 2 2 2 3 5 3 2" xfId="46984" xr:uid="{00000000-0005-0000-0000-00001A000000}"/>
    <cellStyle name="Comma 2 2 2 3 5 4" xfId="31864" xr:uid="{00000000-0005-0000-0000-00001A000000}"/>
    <cellStyle name="Comma 2 2 2 3 6" xfId="3136" xr:uid="{00000000-0005-0000-0000-00001A000000}"/>
    <cellStyle name="Comma 2 2 2 3 6 2" xfId="12208" xr:uid="{00000000-0005-0000-0000-00001A000000}"/>
    <cellStyle name="Comma 2 2 2 3 6 2 2" xfId="27328" xr:uid="{00000000-0005-0000-0000-00001A000000}"/>
    <cellStyle name="Comma 2 2 2 3 6 2 2 2" xfId="57568" xr:uid="{00000000-0005-0000-0000-00001A000000}"/>
    <cellStyle name="Comma 2 2 2 3 6 2 3" xfId="42448" xr:uid="{00000000-0005-0000-0000-00001A000000}"/>
    <cellStyle name="Comma 2 2 2 3 6 3" xfId="18256" xr:uid="{00000000-0005-0000-0000-00001A000000}"/>
    <cellStyle name="Comma 2 2 2 3 6 3 2" xfId="48496" xr:uid="{00000000-0005-0000-0000-00001A000000}"/>
    <cellStyle name="Comma 2 2 2 3 6 4" xfId="33376" xr:uid="{00000000-0005-0000-0000-00001A000000}"/>
    <cellStyle name="Comma 2 2 2 3 7" xfId="4648" xr:uid="{00000000-0005-0000-0000-00001A000000}"/>
    <cellStyle name="Comma 2 2 2 3 7 2" xfId="13720" xr:uid="{00000000-0005-0000-0000-00001A000000}"/>
    <cellStyle name="Comma 2 2 2 3 7 2 2" xfId="28840" xr:uid="{00000000-0005-0000-0000-00001A000000}"/>
    <cellStyle name="Comma 2 2 2 3 7 2 2 2" xfId="59080" xr:uid="{00000000-0005-0000-0000-00001A000000}"/>
    <cellStyle name="Comma 2 2 2 3 7 2 3" xfId="43960" xr:uid="{00000000-0005-0000-0000-00001A000000}"/>
    <cellStyle name="Comma 2 2 2 3 7 3" xfId="19768" xr:uid="{00000000-0005-0000-0000-00001A000000}"/>
    <cellStyle name="Comma 2 2 2 3 7 3 2" xfId="50008" xr:uid="{00000000-0005-0000-0000-00001A000000}"/>
    <cellStyle name="Comma 2 2 2 3 7 4" xfId="34888" xr:uid="{00000000-0005-0000-0000-00001A000000}"/>
    <cellStyle name="Comma 2 2 2 3 8" xfId="6160" xr:uid="{00000000-0005-0000-0000-00001A000000}"/>
    <cellStyle name="Comma 2 2 2 3 8 2" xfId="21280" xr:uid="{00000000-0005-0000-0000-00001A000000}"/>
    <cellStyle name="Comma 2 2 2 3 8 2 2" xfId="51520" xr:uid="{00000000-0005-0000-0000-00001A000000}"/>
    <cellStyle name="Comma 2 2 2 3 8 3" xfId="36400" xr:uid="{00000000-0005-0000-0000-00001A000000}"/>
    <cellStyle name="Comma 2 2 2 3 9" xfId="7672" xr:uid="{00000000-0005-0000-0000-00001A000000}"/>
    <cellStyle name="Comma 2 2 2 3 9 2" xfId="22792" xr:uid="{00000000-0005-0000-0000-00001A000000}"/>
    <cellStyle name="Comma 2 2 2 3 9 2 2" xfId="53032" xr:uid="{00000000-0005-0000-0000-00001A000000}"/>
    <cellStyle name="Comma 2 2 2 3 9 3" xfId="37912" xr:uid="{00000000-0005-0000-0000-00001A000000}"/>
    <cellStyle name="Comma 2 2 2 4" xfId="196" xr:uid="{00000000-0005-0000-0000-00001A000000}"/>
    <cellStyle name="Comma 2 2 2 4 10" xfId="9268" xr:uid="{00000000-0005-0000-0000-00001A000000}"/>
    <cellStyle name="Comma 2 2 2 4 10 2" xfId="24388" xr:uid="{00000000-0005-0000-0000-00001A000000}"/>
    <cellStyle name="Comma 2 2 2 4 10 2 2" xfId="54628" xr:uid="{00000000-0005-0000-0000-00001A000000}"/>
    <cellStyle name="Comma 2 2 2 4 10 3" xfId="39508" xr:uid="{00000000-0005-0000-0000-00001A000000}"/>
    <cellStyle name="Comma 2 2 2 4 11" xfId="15316" xr:uid="{00000000-0005-0000-0000-00001A000000}"/>
    <cellStyle name="Comma 2 2 2 4 11 2" xfId="45556" xr:uid="{00000000-0005-0000-0000-00001A000000}"/>
    <cellStyle name="Comma 2 2 2 4 12" xfId="30436" xr:uid="{00000000-0005-0000-0000-00001A000000}"/>
    <cellStyle name="Comma 2 2 2 4 2" xfId="448" xr:uid="{00000000-0005-0000-0000-00001A000000}"/>
    <cellStyle name="Comma 2 2 2 4 2 10" xfId="30688" xr:uid="{00000000-0005-0000-0000-00001A000000}"/>
    <cellStyle name="Comma 2 2 2 4 2 2" xfId="1204" xr:uid="{00000000-0005-0000-0000-00001A000000}"/>
    <cellStyle name="Comma 2 2 2 4 2 2 2" xfId="2716" xr:uid="{00000000-0005-0000-0000-00001A000000}"/>
    <cellStyle name="Comma 2 2 2 4 2 2 2 2" xfId="11788" xr:uid="{00000000-0005-0000-0000-00001A000000}"/>
    <cellStyle name="Comma 2 2 2 4 2 2 2 2 2" xfId="26908" xr:uid="{00000000-0005-0000-0000-00001A000000}"/>
    <cellStyle name="Comma 2 2 2 4 2 2 2 2 2 2" xfId="57148" xr:uid="{00000000-0005-0000-0000-00001A000000}"/>
    <cellStyle name="Comma 2 2 2 4 2 2 2 2 3" xfId="42028" xr:uid="{00000000-0005-0000-0000-00001A000000}"/>
    <cellStyle name="Comma 2 2 2 4 2 2 2 3" xfId="17836" xr:uid="{00000000-0005-0000-0000-00001A000000}"/>
    <cellStyle name="Comma 2 2 2 4 2 2 2 3 2" xfId="48076" xr:uid="{00000000-0005-0000-0000-00001A000000}"/>
    <cellStyle name="Comma 2 2 2 4 2 2 2 4" xfId="32956" xr:uid="{00000000-0005-0000-0000-00001A000000}"/>
    <cellStyle name="Comma 2 2 2 4 2 2 3" xfId="4228" xr:uid="{00000000-0005-0000-0000-00001A000000}"/>
    <cellStyle name="Comma 2 2 2 4 2 2 3 2" xfId="13300" xr:uid="{00000000-0005-0000-0000-00001A000000}"/>
    <cellStyle name="Comma 2 2 2 4 2 2 3 2 2" xfId="28420" xr:uid="{00000000-0005-0000-0000-00001A000000}"/>
    <cellStyle name="Comma 2 2 2 4 2 2 3 2 2 2" xfId="58660" xr:uid="{00000000-0005-0000-0000-00001A000000}"/>
    <cellStyle name="Comma 2 2 2 4 2 2 3 2 3" xfId="43540" xr:uid="{00000000-0005-0000-0000-00001A000000}"/>
    <cellStyle name="Comma 2 2 2 4 2 2 3 3" xfId="19348" xr:uid="{00000000-0005-0000-0000-00001A000000}"/>
    <cellStyle name="Comma 2 2 2 4 2 2 3 3 2" xfId="49588" xr:uid="{00000000-0005-0000-0000-00001A000000}"/>
    <cellStyle name="Comma 2 2 2 4 2 2 3 4" xfId="34468" xr:uid="{00000000-0005-0000-0000-00001A000000}"/>
    <cellStyle name="Comma 2 2 2 4 2 2 4" xfId="5740" xr:uid="{00000000-0005-0000-0000-00001A000000}"/>
    <cellStyle name="Comma 2 2 2 4 2 2 4 2" xfId="14812" xr:uid="{00000000-0005-0000-0000-00001A000000}"/>
    <cellStyle name="Comma 2 2 2 4 2 2 4 2 2" xfId="29932" xr:uid="{00000000-0005-0000-0000-00001A000000}"/>
    <cellStyle name="Comma 2 2 2 4 2 2 4 2 2 2" xfId="60172" xr:uid="{00000000-0005-0000-0000-00001A000000}"/>
    <cellStyle name="Comma 2 2 2 4 2 2 4 2 3" xfId="45052" xr:uid="{00000000-0005-0000-0000-00001A000000}"/>
    <cellStyle name="Comma 2 2 2 4 2 2 4 3" xfId="20860" xr:uid="{00000000-0005-0000-0000-00001A000000}"/>
    <cellStyle name="Comma 2 2 2 4 2 2 4 3 2" xfId="51100" xr:uid="{00000000-0005-0000-0000-00001A000000}"/>
    <cellStyle name="Comma 2 2 2 4 2 2 4 4" xfId="35980" xr:uid="{00000000-0005-0000-0000-00001A000000}"/>
    <cellStyle name="Comma 2 2 2 4 2 2 5" xfId="7252" xr:uid="{00000000-0005-0000-0000-00001A000000}"/>
    <cellStyle name="Comma 2 2 2 4 2 2 5 2" xfId="22372" xr:uid="{00000000-0005-0000-0000-00001A000000}"/>
    <cellStyle name="Comma 2 2 2 4 2 2 5 2 2" xfId="52612" xr:uid="{00000000-0005-0000-0000-00001A000000}"/>
    <cellStyle name="Comma 2 2 2 4 2 2 5 3" xfId="37492" xr:uid="{00000000-0005-0000-0000-00001A000000}"/>
    <cellStyle name="Comma 2 2 2 4 2 2 6" xfId="8764" xr:uid="{00000000-0005-0000-0000-00001A000000}"/>
    <cellStyle name="Comma 2 2 2 4 2 2 6 2" xfId="23884" xr:uid="{00000000-0005-0000-0000-00001A000000}"/>
    <cellStyle name="Comma 2 2 2 4 2 2 6 2 2" xfId="54124" xr:uid="{00000000-0005-0000-0000-00001A000000}"/>
    <cellStyle name="Comma 2 2 2 4 2 2 6 3" xfId="39004" xr:uid="{00000000-0005-0000-0000-00001A000000}"/>
    <cellStyle name="Comma 2 2 2 4 2 2 7" xfId="10276" xr:uid="{00000000-0005-0000-0000-00001A000000}"/>
    <cellStyle name="Comma 2 2 2 4 2 2 7 2" xfId="25396" xr:uid="{00000000-0005-0000-0000-00001A000000}"/>
    <cellStyle name="Comma 2 2 2 4 2 2 7 2 2" xfId="55636" xr:uid="{00000000-0005-0000-0000-00001A000000}"/>
    <cellStyle name="Comma 2 2 2 4 2 2 7 3" xfId="40516" xr:uid="{00000000-0005-0000-0000-00001A000000}"/>
    <cellStyle name="Comma 2 2 2 4 2 2 8" xfId="16324" xr:uid="{00000000-0005-0000-0000-00001A000000}"/>
    <cellStyle name="Comma 2 2 2 4 2 2 8 2" xfId="46564" xr:uid="{00000000-0005-0000-0000-00001A000000}"/>
    <cellStyle name="Comma 2 2 2 4 2 2 9" xfId="31444" xr:uid="{00000000-0005-0000-0000-00001A000000}"/>
    <cellStyle name="Comma 2 2 2 4 2 3" xfId="1960" xr:uid="{00000000-0005-0000-0000-00001A000000}"/>
    <cellStyle name="Comma 2 2 2 4 2 3 2" xfId="11032" xr:uid="{00000000-0005-0000-0000-00001A000000}"/>
    <cellStyle name="Comma 2 2 2 4 2 3 2 2" xfId="26152" xr:uid="{00000000-0005-0000-0000-00001A000000}"/>
    <cellStyle name="Comma 2 2 2 4 2 3 2 2 2" xfId="56392" xr:uid="{00000000-0005-0000-0000-00001A000000}"/>
    <cellStyle name="Comma 2 2 2 4 2 3 2 3" xfId="41272" xr:uid="{00000000-0005-0000-0000-00001A000000}"/>
    <cellStyle name="Comma 2 2 2 4 2 3 3" xfId="17080" xr:uid="{00000000-0005-0000-0000-00001A000000}"/>
    <cellStyle name="Comma 2 2 2 4 2 3 3 2" xfId="47320" xr:uid="{00000000-0005-0000-0000-00001A000000}"/>
    <cellStyle name="Comma 2 2 2 4 2 3 4" xfId="32200" xr:uid="{00000000-0005-0000-0000-00001A000000}"/>
    <cellStyle name="Comma 2 2 2 4 2 4" xfId="3472" xr:uid="{00000000-0005-0000-0000-00001A000000}"/>
    <cellStyle name="Comma 2 2 2 4 2 4 2" xfId="12544" xr:uid="{00000000-0005-0000-0000-00001A000000}"/>
    <cellStyle name="Comma 2 2 2 4 2 4 2 2" xfId="27664" xr:uid="{00000000-0005-0000-0000-00001A000000}"/>
    <cellStyle name="Comma 2 2 2 4 2 4 2 2 2" xfId="57904" xr:uid="{00000000-0005-0000-0000-00001A000000}"/>
    <cellStyle name="Comma 2 2 2 4 2 4 2 3" xfId="42784" xr:uid="{00000000-0005-0000-0000-00001A000000}"/>
    <cellStyle name="Comma 2 2 2 4 2 4 3" xfId="18592" xr:uid="{00000000-0005-0000-0000-00001A000000}"/>
    <cellStyle name="Comma 2 2 2 4 2 4 3 2" xfId="48832" xr:uid="{00000000-0005-0000-0000-00001A000000}"/>
    <cellStyle name="Comma 2 2 2 4 2 4 4" xfId="33712" xr:uid="{00000000-0005-0000-0000-00001A000000}"/>
    <cellStyle name="Comma 2 2 2 4 2 5" xfId="4984" xr:uid="{00000000-0005-0000-0000-00001A000000}"/>
    <cellStyle name="Comma 2 2 2 4 2 5 2" xfId="14056" xr:uid="{00000000-0005-0000-0000-00001A000000}"/>
    <cellStyle name="Comma 2 2 2 4 2 5 2 2" xfId="29176" xr:uid="{00000000-0005-0000-0000-00001A000000}"/>
    <cellStyle name="Comma 2 2 2 4 2 5 2 2 2" xfId="59416" xr:uid="{00000000-0005-0000-0000-00001A000000}"/>
    <cellStyle name="Comma 2 2 2 4 2 5 2 3" xfId="44296" xr:uid="{00000000-0005-0000-0000-00001A000000}"/>
    <cellStyle name="Comma 2 2 2 4 2 5 3" xfId="20104" xr:uid="{00000000-0005-0000-0000-00001A000000}"/>
    <cellStyle name="Comma 2 2 2 4 2 5 3 2" xfId="50344" xr:uid="{00000000-0005-0000-0000-00001A000000}"/>
    <cellStyle name="Comma 2 2 2 4 2 5 4" xfId="35224" xr:uid="{00000000-0005-0000-0000-00001A000000}"/>
    <cellStyle name="Comma 2 2 2 4 2 6" xfId="6496" xr:uid="{00000000-0005-0000-0000-00001A000000}"/>
    <cellStyle name="Comma 2 2 2 4 2 6 2" xfId="21616" xr:uid="{00000000-0005-0000-0000-00001A000000}"/>
    <cellStyle name="Comma 2 2 2 4 2 6 2 2" xfId="51856" xr:uid="{00000000-0005-0000-0000-00001A000000}"/>
    <cellStyle name="Comma 2 2 2 4 2 6 3" xfId="36736" xr:uid="{00000000-0005-0000-0000-00001A000000}"/>
    <cellStyle name="Comma 2 2 2 4 2 7" xfId="8008" xr:uid="{00000000-0005-0000-0000-00001A000000}"/>
    <cellStyle name="Comma 2 2 2 4 2 7 2" xfId="23128" xr:uid="{00000000-0005-0000-0000-00001A000000}"/>
    <cellStyle name="Comma 2 2 2 4 2 7 2 2" xfId="53368" xr:uid="{00000000-0005-0000-0000-00001A000000}"/>
    <cellStyle name="Comma 2 2 2 4 2 7 3" xfId="38248" xr:uid="{00000000-0005-0000-0000-00001A000000}"/>
    <cellStyle name="Comma 2 2 2 4 2 8" xfId="9520" xr:uid="{00000000-0005-0000-0000-00001A000000}"/>
    <cellStyle name="Comma 2 2 2 4 2 8 2" xfId="24640" xr:uid="{00000000-0005-0000-0000-00001A000000}"/>
    <cellStyle name="Comma 2 2 2 4 2 8 2 2" xfId="54880" xr:uid="{00000000-0005-0000-0000-00001A000000}"/>
    <cellStyle name="Comma 2 2 2 4 2 8 3" xfId="39760" xr:uid="{00000000-0005-0000-0000-00001A000000}"/>
    <cellStyle name="Comma 2 2 2 4 2 9" xfId="15568" xr:uid="{00000000-0005-0000-0000-00001A000000}"/>
    <cellStyle name="Comma 2 2 2 4 2 9 2" xfId="45808" xr:uid="{00000000-0005-0000-0000-00001A000000}"/>
    <cellStyle name="Comma 2 2 2 4 3" xfId="700" xr:uid="{00000000-0005-0000-0000-00004F000000}"/>
    <cellStyle name="Comma 2 2 2 4 3 10" xfId="30940" xr:uid="{00000000-0005-0000-0000-00004F000000}"/>
    <cellStyle name="Comma 2 2 2 4 3 2" xfId="1456" xr:uid="{00000000-0005-0000-0000-00004F000000}"/>
    <cellStyle name="Comma 2 2 2 4 3 2 2" xfId="2968" xr:uid="{00000000-0005-0000-0000-00004F000000}"/>
    <cellStyle name="Comma 2 2 2 4 3 2 2 2" xfId="12040" xr:uid="{00000000-0005-0000-0000-00004F000000}"/>
    <cellStyle name="Comma 2 2 2 4 3 2 2 2 2" xfId="27160" xr:uid="{00000000-0005-0000-0000-00004F000000}"/>
    <cellStyle name="Comma 2 2 2 4 3 2 2 2 2 2" xfId="57400" xr:uid="{00000000-0005-0000-0000-00004F000000}"/>
    <cellStyle name="Comma 2 2 2 4 3 2 2 2 3" xfId="42280" xr:uid="{00000000-0005-0000-0000-00004F000000}"/>
    <cellStyle name="Comma 2 2 2 4 3 2 2 3" xfId="18088" xr:uid="{00000000-0005-0000-0000-00004F000000}"/>
    <cellStyle name="Comma 2 2 2 4 3 2 2 3 2" xfId="48328" xr:uid="{00000000-0005-0000-0000-00004F000000}"/>
    <cellStyle name="Comma 2 2 2 4 3 2 2 4" xfId="33208" xr:uid="{00000000-0005-0000-0000-00004F000000}"/>
    <cellStyle name="Comma 2 2 2 4 3 2 3" xfId="4480" xr:uid="{00000000-0005-0000-0000-00004F000000}"/>
    <cellStyle name="Comma 2 2 2 4 3 2 3 2" xfId="13552" xr:uid="{00000000-0005-0000-0000-00004F000000}"/>
    <cellStyle name="Comma 2 2 2 4 3 2 3 2 2" xfId="28672" xr:uid="{00000000-0005-0000-0000-00004F000000}"/>
    <cellStyle name="Comma 2 2 2 4 3 2 3 2 2 2" xfId="58912" xr:uid="{00000000-0005-0000-0000-00004F000000}"/>
    <cellStyle name="Comma 2 2 2 4 3 2 3 2 3" xfId="43792" xr:uid="{00000000-0005-0000-0000-00004F000000}"/>
    <cellStyle name="Comma 2 2 2 4 3 2 3 3" xfId="19600" xr:uid="{00000000-0005-0000-0000-00004F000000}"/>
    <cellStyle name="Comma 2 2 2 4 3 2 3 3 2" xfId="49840" xr:uid="{00000000-0005-0000-0000-00004F000000}"/>
    <cellStyle name="Comma 2 2 2 4 3 2 3 4" xfId="34720" xr:uid="{00000000-0005-0000-0000-00004F000000}"/>
    <cellStyle name="Comma 2 2 2 4 3 2 4" xfId="5992" xr:uid="{00000000-0005-0000-0000-00004F000000}"/>
    <cellStyle name="Comma 2 2 2 4 3 2 4 2" xfId="15064" xr:uid="{00000000-0005-0000-0000-00004F000000}"/>
    <cellStyle name="Comma 2 2 2 4 3 2 4 2 2" xfId="30184" xr:uid="{00000000-0005-0000-0000-00004F000000}"/>
    <cellStyle name="Comma 2 2 2 4 3 2 4 2 2 2" xfId="60424" xr:uid="{00000000-0005-0000-0000-00004F000000}"/>
    <cellStyle name="Comma 2 2 2 4 3 2 4 2 3" xfId="45304" xr:uid="{00000000-0005-0000-0000-00004F000000}"/>
    <cellStyle name="Comma 2 2 2 4 3 2 4 3" xfId="21112" xr:uid="{00000000-0005-0000-0000-00004F000000}"/>
    <cellStyle name="Comma 2 2 2 4 3 2 4 3 2" xfId="51352" xr:uid="{00000000-0005-0000-0000-00004F000000}"/>
    <cellStyle name="Comma 2 2 2 4 3 2 4 4" xfId="36232" xr:uid="{00000000-0005-0000-0000-00004F000000}"/>
    <cellStyle name="Comma 2 2 2 4 3 2 5" xfId="7504" xr:uid="{00000000-0005-0000-0000-00004F000000}"/>
    <cellStyle name="Comma 2 2 2 4 3 2 5 2" xfId="22624" xr:uid="{00000000-0005-0000-0000-00004F000000}"/>
    <cellStyle name="Comma 2 2 2 4 3 2 5 2 2" xfId="52864" xr:uid="{00000000-0005-0000-0000-00004F000000}"/>
    <cellStyle name="Comma 2 2 2 4 3 2 5 3" xfId="37744" xr:uid="{00000000-0005-0000-0000-00004F000000}"/>
    <cellStyle name="Comma 2 2 2 4 3 2 6" xfId="9016" xr:uid="{00000000-0005-0000-0000-00004F000000}"/>
    <cellStyle name="Comma 2 2 2 4 3 2 6 2" xfId="24136" xr:uid="{00000000-0005-0000-0000-00004F000000}"/>
    <cellStyle name="Comma 2 2 2 4 3 2 6 2 2" xfId="54376" xr:uid="{00000000-0005-0000-0000-00004F000000}"/>
    <cellStyle name="Comma 2 2 2 4 3 2 6 3" xfId="39256" xr:uid="{00000000-0005-0000-0000-00004F000000}"/>
    <cellStyle name="Comma 2 2 2 4 3 2 7" xfId="10528" xr:uid="{00000000-0005-0000-0000-00004F000000}"/>
    <cellStyle name="Comma 2 2 2 4 3 2 7 2" xfId="25648" xr:uid="{00000000-0005-0000-0000-00004F000000}"/>
    <cellStyle name="Comma 2 2 2 4 3 2 7 2 2" xfId="55888" xr:uid="{00000000-0005-0000-0000-00004F000000}"/>
    <cellStyle name="Comma 2 2 2 4 3 2 7 3" xfId="40768" xr:uid="{00000000-0005-0000-0000-00004F000000}"/>
    <cellStyle name="Comma 2 2 2 4 3 2 8" xfId="16576" xr:uid="{00000000-0005-0000-0000-00004F000000}"/>
    <cellStyle name="Comma 2 2 2 4 3 2 8 2" xfId="46816" xr:uid="{00000000-0005-0000-0000-00004F000000}"/>
    <cellStyle name="Comma 2 2 2 4 3 2 9" xfId="31696" xr:uid="{00000000-0005-0000-0000-00004F000000}"/>
    <cellStyle name="Comma 2 2 2 4 3 3" xfId="2212" xr:uid="{00000000-0005-0000-0000-00004F000000}"/>
    <cellStyle name="Comma 2 2 2 4 3 3 2" xfId="11284" xr:uid="{00000000-0005-0000-0000-00004F000000}"/>
    <cellStyle name="Comma 2 2 2 4 3 3 2 2" xfId="26404" xr:uid="{00000000-0005-0000-0000-00004F000000}"/>
    <cellStyle name="Comma 2 2 2 4 3 3 2 2 2" xfId="56644" xr:uid="{00000000-0005-0000-0000-00004F000000}"/>
    <cellStyle name="Comma 2 2 2 4 3 3 2 3" xfId="41524" xr:uid="{00000000-0005-0000-0000-00004F000000}"/>
    <cellStyle name="Comma 2 2 2 4 3 3 3" xfId="17332" xr:uid="{00000000-0005-0000-0000-00004F000000}"/>
    <cellStyle name="Comma 2 2 2 4 3 3 3 2" xfId="47572" xr:uid="{00000000-0005-0000-0000-00004F000000}"/>
    <cellStyle name="Comma 2 2 2 4 3 3 4" xfId="32452" xr:uid="{00000000-0005-0000-0000-00004F000000}"/>
    <cellStyle name="Comma 2 2 2 4 3 4" xfId="3724" xr:uid="{00000000-0005-0000-0000-00004F000000}"/>
    <cellStyle name="Comma 2 2 2 4 3 4 2" xfId="12796" xr:uid="{00000000-0005-0000-0000-00004F000000}"/>
    <cellStyle name="Comma 2 2 2 4 3 4 2 2" xfId="27916" xr:uid="{00000000-0005-0000-0000-00004F000000}"/>
    <cellStyle name="Comma 2 2 2 4 3 4 2 2 2" xfId="58156" xr:uid="{00000000-0005-0000-0000-00004F000000}"/>
    <cellStyle name="Comma 2 2 2 4 3 4 2 3" xfId="43036" xr:uid="{00000000-0005-0000-0000-00004F000000}"/>
    <cellStyle name="Comma 2 2 2 4 3 4 3" xfId="18844" xr:uid="{00000000-0005-0000-0000-00004F000000}"/>
    <cellStyle name="Comma 2 2 2 4 3 4 3 2" xfId="49084" xr:uid="{00000000-0005-0000-0000-00004F000000}"/>
    <cellStyle name="Comma 2 2 2 4 3 4 4" xfId="33964" xr:uid="{00000000-0005-0000-0000-00004F000000}"/>
    <cellStyle name="Comma 2 2 2 4 3 5" xfId="5236" xr:uid="{00000000-0005-0000-0000-00004F000000}"/>
    <cellStyle name="Comma 2 2 2 4 3 5 2" xfId="14308" xr:uid="{00000000-0005-0000-0000-00004F000000}"/>
    <cellStyle name="Comma 2 2 2 4 3 5 2 2" xfId="29428" xr:uid="{00000000-0005-0000-0000-00004F000000}"/>
    <cellStyle name="Comma 2 2 2 4 3 5 2 2 2" xfId="59668" xr:uid="{00000000-0005-0000-0000-00004F000000}"/>
    <cellStyle name="Comma 2 2 2 4 3 5 2 3" xfId="44548" xr:uid="{00000000-0005-0000-0000-00004F000000}"/>
    <cellStyle name="Comma 2 2 2 4 3 5 3" xfId="20356" xr:uid="{00000000-0005-0000-0000-00004F000000}"/>
    <cellStyle name="Comma 2 2 2 4 3 5 3 2" xfId="50596" xr:uid="{00000000-0005-0000-0000-00004F000000}"/>
    <cellStyle name="Comma 2 2 2 4 3 5 4" xfId="35476" xr:uid="{00000000-0005-0000-0000-00004F000000}"/>
    <cellStyle name="Comma 2 2 2 4 3 6" xfId="6748" xr:uid="{00000000-0005-0000-0000-00004F000000}"/>
    <cellStyle name="Comma 2 2 2 4 3 6 2" xfId="21868" xr:uid="{00000000-0005-0000-0000-00004F000000}"/>
    <cellStyle name="Comma 2 2 2 4 3 6 2 2" xfId="52108" xr:uid="{00000000-0005-0000-0000-00004F000000}"/>
    <cellStyle name="Comma 2 2 2 4 3 6 3" xfId="36988" xr:uid="{00000000-0005-0000-0000-00004F000000}"/>
    <cellStyle name="Comma 2 2 2 4 3 7" xfId="8260" xr:uid="{00000000-0005-0000-0000-00004F000000}"/>
    <cellStyle name="Comma 2 2 2 4 3 7 2" xfId="23380" xr:uid="{00000000-0005-0000-0000-00004F000000}"/>
    <cellStyle name="Comma 2 2 2 4 3 7 2 2" xfId="53620" xr:uid="{00000000-0005-0000-0000-00004F000000}"/>
    <cellStyle name="Comma 2 2 2 4 3 7 3" xfId="38500" xr:uid="{00000000-0005-0000-0000-00004F000000}"/>
    <cellStyle name="Comma 2 2 2 4 3 8" xfId="9772" xr:uid="{00000000-0005-0000-0000-00004F000000}"/>
    <cellStyle name="Comma 2 2 2 4 3 8 2" xfId="24892" xr:uid="{00000000-0005-0000-0000-00004F000000}"/>
    <cellStyle name="Comma 2 2 2 4 3 8 2 2" xfId="55132" xr:uid="{00000000-0005-0000-0000-00004F000000}"/>
    <cellStyle name="Comma 2 2 2 4 3 8 3" xfId="40012" xr:uid="{00000000-0005-0000-0000-00004F000000}"/>
    <cellStyle name="Comma 2 2 2 4 3 9" xfId="15820" xr:uid="{00000000-0005-0000-0000-00004F000000}"/>
    <cellStyle name="Comma 2 2 2 4 3 9 2" xfId="46060" xr:uid="{00000000-0005-0000-0000-00004F000000}"/>
    <cellStyle name="Comma 2 2 2 4 4" xfId="952" xr:uid="{00000000-0005-0000-0000-00001A000000}"/>
    <cellStyle name="Comma 2 2 2 4 4 2" xfId="2464" xr:uid="{00000000-0005-0000-0000-00001A000000}"/>
    <cellStyle name="Comma 2 2 2 4 4 2 2" xfId="11536" xr:uid="{00000000-0005-0000-0000-00001A000000}"/>
    <cellStyle name="Comma 2 2 2 4 4 2 2 2" xfId="26656" xr:uid="{00000000-0005-0000-0000-00001A000000}"/>
    <cellStyle name="Comma 2 2 2 4 4 2 2 2 2" xfId="56896" xr:uid="{00000000-0005-0000-0000-00001A000000}"/>
    <cellStyle name="Comma 2 2 2 4 4 2 2 3" xfId="41776" xr:uid="{00000000-0005-0000-0000-00001A000000}"/>
    <cellStyle name="Comma 2 2 2 4 4 2 3" xfId="17584" xr:uid="{00000000-0005-0000-0000-00001A000000}"/>
    <cellStyle name="Comma 2 2 2 4 4 2 3 2" xfId="47824" xr:uid="{00000000-0005-0000-0000-00001A000000}"/>
    <cellStyle name="Comma 2 2 2 4 4 2 4" xfId="32704" xr:uid="{00000000-0005-0000-0000-00001A000000}"/>
    <cellStyle name="Comma 2 2 2 4 4 3" xfId="3976" xr:uid="{00000000-0005-0000-0000-00001A000000}"/>
    <cellStyle name="Comma 2 2 2 4 4 3 2" xfId="13048" xr:uid="{00000000-0005-0000-0000-00001A000000}"/>
    <cellStyle name="Comma 2 2 2 4 4 3 2 2" xfId="28168" xr:uid="{00000000-0005-0000-0000-00001A000000}"/>
    <cellStyle name="Comma 2 2 2 4 4 3 2 2 2" xfId="58408" xr:uid="{00000000-0005-0000-0000-00001A000000}"/>
    <cellStyle name="Comma 2 2 2 4 4 3 2 3" xfId="43288" xr:uid="{00000000-0005-0000-0000-00001A000000}"/>
    <cellStyle name="Comma 2 2 2 4 4 3 3" xfId="19096" xr:uid="{00000000-0005-0000-0000-00001A000000}"/>
    <cellStyle name="Comma 2 2 2 4 4 3 3 2" xfId="49336" xr:uid="{00000000-0005-0000-0000-00001A000000}"/>
    <cellStyle name="Comma 2 2 2 4 4 3 4" xfId="34216" xr:uid="{00000000-0005-0000-0000-00001A000000}"/>
    <cellStyle name="Comma 2 2 2 4 4 4" xfId="5488" xr:uid="{00000000-0005-0000-0000-00001A000000}"/>
    <cellStyle name="Comma 2 2 2 4 4 4 2" xfId="14560" xr:uid="{00000000-0005-0000-0000-00001A000000}"/>
    <cellStyle name="Comma 2 2 2 4 4 4 2 2" xfId="29680" xr:uid="{00000000-0005-0000-0000-00001A000000}"/>
    <cellStyle name="Comma 2 2 2 4 4 4 2 2 2" xfId="59920" xr:uid="{00000000-0005-0000-0000-00001A000000}"/>
    <cellStyle name="Comma 2 2 2 4 4 4 2 3" xfId="44800" xr:uid="{00000000-0005-0000-0000-00001A000000}"/>
    <cellStyle name="Comma 2 2 2 4 4 4 3" xfId="20608" xr:uid="{00000000-0005-0000-0000-00001A000000}"/>
    <cellStyle name="Comma 2 2 2 4 4 4 3 2" xfId="50848" xr:uid="{00000000-0005-0000-0000-00001A000000}"/>
    <cellStyle name="Comma 2 2 2 4 4 4 4" xfId="35728" xr:uid="{00000000-0005-0000-0000-00001A000000}"/>
    <cellStyle name="Comma 2 2 2 4 4 5" xfId="7000" xr:uid="{00000000-0005-0000-0000-00001A000000}"/>
    <cellStyle name="Comma 2 2 2 4 4 5 2" xfId="22120" xr:uid="{00000000-0005-0000-0000-00001A000000}"/>
    <cellStyle name="Comma 2 2 2 4 4 5 2 2" xfId="52360" xr:uid="{00000000-0005-0000-0000-00001A000000}"/>
    <cellStyle name="Comma 2 2 2 4 4 5 3" xfId="37240" xr:uid="{00000000-0005-0000-0000-00001A000000}"/>
    <cellStyle name="Comma 2 2 2 4 4 6" xfId="8512" xr:uid="{00000000-0005-0000-0000-00001A000000}"/>
    <cellStyle name="Comma 2 2 2 4 4 6 2" xfId="23632" xr:uid="{00000000-0005-0000-0000-00001A000000}"/>
    <cellStyle name="Comma 2 2 2 4 4 6 2 2" xfId="53872" xr:uid="{00000000-0005-0000-0000-00001A000000}"/>
    <cellStyle name="Comma 2 2 2 4 4 6 3" xfId="38752" xr:uid="{00000000-0005-0000-0000-00001A000000}"/>
    <cellStyle name="Comma 2 2 2 4 4 7" xfId="10024" xr:uid="{00000000-0005-0000-0000-00001A000000}"/>
    <cellStyle name="Comma 2 2 2 4 4 7 2" xfId="25144" xr:uid="{00000000-0005-0000-0000-00001A000000}"/>
    <cellStyle name="Comma 2 2 2 4 4 7 2 2" xfId="55384" xr:uid="{00000000-0005-0000-0000-00001A000000}"/>
    <cellStyle name="Comma 2 2 2 4 4 7 3" xfId="40264" xr:uid="{00000000-0005-0000-0000-00001A000000}"/>
    <cellStyle name="Comma 2 2 2 4 4 8" xfId="16072" xr:uid="{00000000-0005-0000-0000-00001A000000}"/>
    <cellStyle name="Comma 2 2 2 4 4 8 2" xfId="46312" xr:uid="{00000000-0005-0000-0000-00001A000000}"/>
    <cellStyle name="Comma 2 2 2 4 4 9" xfId="31192" xr:uid="{00000000-0005-0000-0000-00001A000000}"/>
    <cellStyle name="Comma 2 2 2 4 5" xfId="1708" xr:uid="{00000000-0005-0000-0000-00001A000000}"/>
    <cellStyle name="Comma 2 2 2 4 5 2" xfId="10780" xr:uid="{00000000-0005-0000-0000-00001A000000}"/>
    <cellStyle name="Comma 2 2 2 4 5 2 2" xfId="25900" xr:uid="{00000000-0005-0000-0000-00001A000000}"/>
    <cellStyle name="Comma 2 2 2 4 5 2 2 2" xfId="56140" xr:uid="{00000000-0005-0000-0000-00001A000000}"/>
    <cellStyle name="Comma 2 2 2 4 5 2 3" xfId="41020" xr:uid="{00000000-0005-0000-0000-00001A000000}"/>
    <cellStyle name="Comma 2 2 2 4 5 3" xfId="16828" xr:uid="{00000000-0005-0000-0000-00001A000000}"/>
    <cellStyle name="Comma 2 2 2 4 5 3 2" xfId="47068" xr:uid="{00000000-0005-0000-0000-00001A000000}"/>
    <cellStyle name="Comma 2 2 2 4 5 4" xfId="31948" xr:uid="{00000000-0005-0000-0000-00001A000000}"/>
    <cellStyle name="Comma 2 2 2 4 6" xfId="3220" xr:uid="{00000000-0005-0000-0000-00001A000000}"/>
    <cellStyle name="Comma 2 2 2 4 6 2" xfId="12292" xr:uid="{00000000-0005-0000-0000-00001A000000}"/>
    <cellStyle name="Comma 2 2 2 4 6 2 2" xfId="27412" xr:uid="{00000000-0005-0000-0000-00001A000000}"/>
    <cellStyle name="Comma 2 2 2 4 6 2 2 2" xfId="57652" xr:uid="{00000000-0005-0000-0000-00001A000000}"/>
    <cellStyle name="Comma 2 2 2 4 6 2 3" xfId="42532" xr:uid="{00000000-0005-0000-0000-00001A000000}"/>
    <cellStyle name="Comma 2 2 2 4 6 3" xfId="18340" xr:uid="{00000000-0005-0000-0000-00001A000000}"/>
    <cellStyle name="Comma 2 2 2 4 6 3 2" xfId="48580" xr:uid="{00000000-0005-0000-0000-00001A000000}"/>
    <cellStyle name="Comma 2 2 2 4 6 4" xfId="33460" xr:uid="{00000000-0005-0000-0000-00001A000000}"/>
    <cellStyle name="Comma 2 2 2 4 7" xfId="4732" xr:uid="{00000000-0005-0000-0000-00001A000000}"/>
    <cellStyle name="Comma 2 2 2 4 7 2" xfId="13804" xr:uid="{00000000-0005-0000-0000-00001A000000}"/>
    <cellStyle name="Comma 2 2 2 4 7 2 2" xfId="28924" xr:uid="{00000000-0005-0000-0000-00001A000000}"/>
    <cellStyle name="Comma 2 2 2 4 7 2 2 2" xfId="59164" xr:uid="{00000000-0005-0000-0000-00001A000000}"/>
    <cellStyle name="Comma 2 2 2 4 7 2 3" xfId="44044" xr:uid="{00000000-0005-0000-0000-00001A000000}"/>
    <cellStyle name="Comma 2 2 2 4 7 3" xfId="19852" xr:uid="{00000000-0005-0000-0000-00001A000000}"/>
    <cellStyle name="Comma 2 2 2 4 7 3 2" xfId="50092" xr:uid="{00000000-0005-0000-0000-00001A000000}"/>
    <cellStyle name="Comma 2 2 2 4 7 4" xfId="34972" xr:uid="{00000000-0005-0000-0000-00001A000000}"/>
    <cellStyle name="Comma 2 2 2 4 8" xfId="6244" xr:uid="{00000000-0005-0000-0000-00001A000000}"/>
    <cellStyle name="Comma 2 2 2 4 8 2" xfId="21364" xr:uid="{00000000-0005-0000-0000-00001A000000}"/>
    <cellStyle name="Comma 2 2 2 4 8 2 2" xfId="51604" xr:uid="{00000000-0005-0000-0000-00001A000000}"/>
    <cellStyle name="Comma 2 2 2 4 8 3" xfId="36484" xr:uid="{00000000-0005-0000-0000-00001A000000}"/>
    <cellStyle name="Comma 2 2 2 4 9" xfId="7756" xr:uid="{00000000-0005-0000-0000-00001A000000}"/>
    <cellStyle name="Comma 2 2 2 4 9 2" xfId="22876" xr:uid="{00000000-0005-0000-0000-00001A000000}"/>
    <cellStyle name="Comma 2 2 2 4 9 2 2" xfId="53116" xr:uid="{00000000-0005-0000-0000-00001A000000}"/>
    <cellStyle name="Comma 2 2 2 4 9 3" xfId="37996" xr:uid="{00000000-0005-0000-0000-00001A000000}"/>
    <cellStyle name="Comma 2 2 2 5" xfId="280" xr:uid="{00000000-0005-0000-0000-000031000000}"/>
    <cellStyle name="Comma 2 2 2 5 10" xfId="30520" xr:uid="{00000000-0005-0000-0000-000031000000}"/>
    <cellStyle name="Comma 2 2 2 5 2" xfId="1036" xr:uid="{00000000-0005-0000-0000-000031000000}"/>
    <cellStyle name="Comma 2 2 2 5 2 2" xfId="2548" xr:uid="{00000000-0005-0000-0000-000031000000}"/>
    <cellStyle name="Comma 2 2 2 5 2 2 2" xfId="11620" xr:uid="{00000000-0005-0000-0000-000031000000}"/>
    <cellStyle name="Comma 2 2 2 5 2 2 2 2" xfId="26740" xr:uid="{00000000-0005-0000-0000-000031000000}"/>
    <cellStyle name="Comma 2 2 2 5 2 2 2 2 2" xfId="56980" xr:uid="{00000000-0005-0000-0000-000031000000}"/>
    <cellStyle name="Comma 2 2 2 5 2 2 2 3" xfId="41860" xr:uid="{00000000-0005-0000-0000-000031000000}"/>
    <cellStyle name="Comma 2 2 2 5 2 2 3" xfId="17668" xr:uid="{00000000-0005-0000-0000-000031000000}"/>
    <cellStyle name="Comma 2 2 2 5 2 2 3 2" xfId="47908" xr:uid="{00000000-0005-0000-0000-000031000000}"/>
    <cellStyle name="Comma 2 2 2 5 2 2 4" xfId="32788" xr:uid="{00000000-0005-0000-0000-000031000000}"/>
    <cellStyle name="Comma 2 2 2 5 2 3" xfId="4060" xr:uid="{00000000-0005-0000-0000-000031000000}"/>
    <cellStyle name="Comma 2 2 2 5 2 3 2" xfId="13132" xr:uid="{00000000-0005-0000-0000-000031000000}"/>
    <cellStyle name="Comma 2 2 2 5 2 3 2 2" xfId="28252" xr:uid="{00000000-0005-0000-0000-000031000000}"/>
    <cellStyle name="Comma 2 2 2 5 2 3 2 2 2" xfId="58492" xr:uid="{00000000-0005-0000-0000-000031000000}"/>
    <cellStyle name="Comma 2 2 2 5 2 3 2 3" xfId="43372" xr:uid="{00000000-0005-0000-0000-000031000000}"/>
    <cellStyle name="Comma 2 2 2 5 2 3 3" xfId="19180" xr:uid="{00000000-0005-0000-0000-000031000000}"/>
    <cellStyle name="Comma 2 2 2 5 2 3 3 2" xfId="49420" xr:uid="{00000000-0005-0000-0000-000031000000}"/>
    <cellStyle name="Comma 2 2 2 5 2 3 4" xfId="34300" xr:uid="{00000000-0005-0000-0000-000031000000}"/>
    <cellStyle name="Comma 2 2 2 5 2 4" xfId="5572" xr:uid="{00000000-0005-0000-0000-000031000000}"/>
    <cellStyle name="Comma 2 2 2 5 2 4 2" xfId="14644" xr:uid="{00000000-0005-0000-0000-000031000000}"/>
    <cellStyle name="Comma 2 2 2 5 2 4 2 2" xfId="29764" xr:uid="{00000000-0005-0000-0000-000031000000}"/>
    <cellStyle name="Comma 2 2 2 5 2 4 2 2 2" xfId="60004" xr:uid="{00000000-0005-0000-0000-000031000000}"/>
    <cellStyle name="Comma 2 2 2 5 2 4 2 3" xfId="44884" xr:uid="{00000000-0005-0000-0000-000031000000}"/>
    <cellStyle name="Comma 2 2 2 5 2 4 3" xfId="20692" xr:uid="{00000000-0005-0000-0000-000031000000}"/>
    <cellStyle name="Comma 2 2 2 5 2 4 3 2" xfId="50932" xr:uid="{00000000-0005-0000-0000-000031000000}"/>
    <cellStyle name="Comma 2 2 2 5 2 4 4" xfId="35812" xr:uid="{00000000-0005-0000-0000-000031000000}"/>
    <cellStyle name="Comma 2 2 2 5 2 5" xfId="7084" xr:uid="{00000000-0005-0000-0000-000031000000}"/>
    <cellStyle name="Comma 2 2 2 5 2 5 2" xfId="22204" xr:uid="{00000000-0005-0000-0000-000031000000}"/>
    <cellStyle name="Comma 2 2 2 5 2 5 2 2" xfId="52444" xr:uid="{00000000-0005-0000-0000-000031000000}"/>
    <cellStyle name="Comma 2 2 2 5 2 5 3" xfId="37324" xr:uid="{00000000-0005-0000-0000-000031000000}"/>
    <cellStyle name="Comma 2 2 2 5 2 6" xfId="8596" xr:uid="{00000000-0005-0000-0000-000031000000}"/>
    <cellStyle name="Comma 2 2 2 5 2 6 2" xfId="23716" xr:uid="{00000000-0005-0000-0000-000031000000}"/>
    <cellStyle name="Comma 2 2 2 5 2 6 2 2" xfId="53956" xr:uid="{00000000-0005-0000-0000-000031000000}"/>
    <cellStyle name="Comma 2 2 2 5 2 6 3" xfId="38836" xr:uid="{00000000-0005-0000-0000-000031000000}"/>
    <cellStyle name="Comma 2 2 2 5 2 7" xfId="10108" xr:uid="{00000000-0005-0000-0000-000031000000}"/>
    <cellStyle name="Comma 2 2 2 5 2 7 2" xfId="25228" xr:uid="{00000000-0005-0000-0000-000031000000}"/>
    <cellStyle name="Comma 2 2 2 5 2 7 2 2" xfId="55468" xr:uid="{00000000-0005-0000-0000-000031000000}"/>
    <cellStyle name="Comma 2 2 2 5 2 7 3" xfId="40348" xr:uid="{00000000-0005-0000-0000-000031000000}"/>
    <cellStyle name="Comma 2 2 2 5 2 8" xfId="16156" xr:uid="{00000000-0005-0000-0000-000031000000}"/>
    <cellStyle name="Comma 2 2 2 5 2 8 2" xfId="46396" xr:uid="{00000000-0005-0000-0000-000031000000}"/>
    <cellStyle name="Comma 2 2 2 5 2 9" xfId="31276" xr:uid="{00000000-0005-0000-0000-000031000000}"/>
    <cellStyle name="Comma 2 2 2 5 3" xfId="1792" xr:uid="{00000000-0005-0000-0000-000031000000}"/>
    <cellStyle name="Comma 2 2 2 5 3 2" xfId="10864" xr:uid="{00000000-0005-0000-0000-000031000000}"/>
    <cellStyle name="Comma 2 2 2 5 3 2 2" xfId="25984" xr:uid="{00000000-0005-0000-0000-000031000000}"/>
    <cellStyle name="Comma 2 2 2 5 3 2 2 2" xfId="56224" xr:uid="{00000000-0005-0000-0000-000031000000}"/>
    <cellStyle name="Comma 2 2 2 5 3 2 3" xfId="41104" xr:uid="{00000000-0005-0000-0000-000031000000}"/>
    <cellStyle name="Comma 2 2 2 5 3 3" xfId="16912" xr:uid="{00000000-0005-0000-0000-000031000000}"/>
    <cellStyle name="Comma 2 2 2 5 3 3 2" xfId="47152" xr:uid="{00000000-0005-0000-0000-000031000000}"/>
    <cellStyle name="Comma 2 2 2 5 3 4" xfId="32032" xr:uid="{00000000-0005-0000-0000-000031000000}"/>
    <cellStyle name="Comma 2 2 2 5 4" xfId="3304" xr:uid="{00000000-0005-0000-0000-000031000000}"/>
    <cellStyle name="Comma 2 2 2 5 4 2" xfId="12376" xr:uid="{00000000-0005-0000-0000-000031000000}"/>
    <cellStyle name="Comma 2 2 2 5 4 2 2" xfId="27496" xr:uid="{00000000-0005-0000-0000-000031000000}"/>
    <cellStyle name="Comma 2 2 2 5 4 2 2 2" xfId="57736" xr:uid="{00000000-0005-0000-0000-000031000000}"/>
    <cellStyle name="Comma 2 2 2 5 4 2 3" xfId="42616" xr:uid="{00000000-0005-0000-0000-000031000000}"/>
    <cellStyle name="Comma 2 2 2 5 4 3" xfId="18424" xr:uid="{00000000-0005-0000-0000-000031000000}"/>
    <cellStyle name="Comma 2 2 2 5 4 3 2" xfId="48664" xr:uid="{00000000-0005-0000-0000-000031000000}"/>
    <cellStyle name="Comma 2 2 2 5 4 4" xfId="33544" xr:uid="{00000000-0005-0000-0000-000031000000}"/>
    <cellStyle name="Comma 2 2 2 5 5" xfId="4816" xr:uid="{00000000-0005-0000-0000-000031000000}"/>
    <cellStyle name="Comma 2 2 2 5 5 2" xfId="13888" xr:uid="{00000000-0005-0000-0000-000031000000}"/>
    <cellStyle name="Comma 2 2 2 5 5 2 2" xfId="29008" xr:uid="{00000000-0005-0000-0000-000031000000}"/>
    <cellStyle name="Comma 2 2 2 5 5 2 2 2" xfId="59248" xr:uid="{00000000-0005-0000-0000-000031000000}"/>
    <cellStyle name="Comma 2 2 2 5 5 2 3" xfId="44128" xr:uid="{00000000-0005-0000-0000-000031000000}"/>
    <cellStyle name="Comma 2 2 2 5 5 3" xfId="19936" xr:uid="{00000000-0005-0000-0000-000031000000}"/>
    <cellStyle name="Comma 2 2 2 5 5 3 2" xfId="50176" xr:uid="{00000000-0005-0000-0000-000031000000}"/>
    <cellStyle name="Comma 2 2 2 5 5 4" xfId="35056" xr:uid="{00000000-0005-0000-0000-000031000000}"/>
    <cellStyle name="Comma 2 2 2 5 6" xfId="6328" xr:uid="{00000000-0005-0000-0000-000031000000}"/>
    <cellStyle name="Comma 2 2 2 5 6 2" xfId="21448" xr:uid="{00000000-0005-0000-0000-000031000000}"/>
    <cellStyle name="Comma 2 2 2 5 6 2 2" xfId="51688" xr:uid="{00000000-0005-0000-0000-000031000000}"/>
    <cellStyle name="Comma 2 2 2 5 6 3" xfId="36568" xr:uid="{00000000-0005-0000-0000-000031000000}"/>
    <cellStyle name="Comma 2 2 2 5 7" xfId="7840" xr:uid="{00000000-0005-0000-0000-000031000000}"/>
    <cellStyle name="Comma 2 2 2 5 7 2" xfId="22960" xr:uid="{00000000-0005-0000-0000-000031000000}"/>
    <cellStyle name="Comma 2 2 2 5 7 2 2" xfId="53200" xr:uid="{00000000-0005-0000-0000-000031000000}"/>
    <cellStyle name="Comma 2 2 2 5 7 3" xfId="38080" xr:uid="{00000000-0005-0000-0000-000031000000}"/>
    <cellStyle name="Comma 2 2 2 5 8" xfId="9352" xr:uid="{00000000-0005-0000-0000-000031000000}"/>
    <cellStyle name="Comma 2 2 2 5 8 2" xfId="24472" xr:uid="{00000000-0005-0000-0000-000031000000}"/>
    <cellStyle name="Comma 2 2 2 5 8 2 2" xfId="54712" xr:uid="{00000000-0005-0000-0000-000031000000}"/>
    <cellStyle name="Comma 2 2 2 5 8 3" xfId="39592" xr:uid="{00000000-0005-0000-0000-000031000000}"/>
    <cellStyle name="Comma 2 2 2 5 9" xfId="15400" xr:uid="{00000000-0005-0000-0000-000031000000}"/>
    <cellStyle name="Comma 2 2 2 5 9 2" xfId="45640" xr:uid="{00000000-0005-0000-0000-000031000000}"/>
    <cellStyle name="Comma 2 2 2 6" xfId="532" xr:uid="{00000000-0005-0000-0000-00004A000000}"/>
    <cellStyle name="Comma 2 2 2 6 10" xfId="30772" xr:uid="{00000000-0005-0000-0000-00004A000000}"/>
    <cellStyle name="Comma 2 2 2 6 2" xfId="1288" xr:uid="{00000000-0005-0000-0000-00004A000000}"/>
    <cellStyle name="Comma 2 2 2 6 2 2" xfId="2800" xr:uid="{00000000-0005-0000-0000-00004A000000}"/>
    <cellStyle name="Comma 2 2 2 6 2 2 2" xfId="11872" xr:uid="{00000000-0005-0000-0000-00004A000000}"/>
    <cellStyle name="Comma 2 2 2 6 2 2 2 2" xfId="26992" xr:uid="{00000000-0005-0000-0000-00004A000000}"/>
    <cellStyle name="Comma 2 2 2 6 2 2 2 2 2" xfId="57232" xr:uid="{00000000-0005-0000-0000-00004A000000}"/>
    <cellStyle name="Comma 2 2 2 6 2 2 2 3" xfId="42112" xr:uid="{00000000-0005-0000-0000-00004A000000}"/>
    <cellStyle name="Comma 2 2 2 6 2 2 3" xfId="17920" xr:uid="{00000000-0005-0000-0000-00004A000000}"/>
    <cellStyle name="Comma 2 2 2 6 2 2 3 2" xfId="48160" xr:uid="{00000000-0005-0000-0000-00004A000000}"/>
    <cellStyle name="Comma 2 2 2 6 2 2 4" xfId="33040" xr:uid="{00000000-0005-0000-0000-00004A000000}"/>
    <cellStyle name="Comma 2 2 2 6 2 3" xfId="4312" xr:uid="{00000000-0005-0000-0000-00004A000000}"/>
    <cellStyle name="Comma 2 2 2 6 2 3 2" xfId="13384" xr:uid="{00000000-0005-0000-0000-00004A000000}"/>
    <cellStyle name="Comma 2 2 2 6 2 3 2 2" xfId="28504" xr:uid="{00000000-0005-0000-0000-00004A000000}"/>
    <cellStyle name="Comma 2 2 2 6 2 3 2 2 2" xfId="58744" xr:uid="{00000000-0005-0000-0000-00004A000000}"/>
    <cellStyle name="Comma 2 2 2 6 2 3 2 3" xfId="43624" xr:uid="{00000000-0005-0000-0000-00004A000000}"/>
    <cellStyle name="Comma 2 2 2 6 2 3 3" xfId="19432" xr:uid="{00000000-0005-0000-0000-00004A000000}"/>
    <cellStyle name="Comma 2 2 2 6 2 3 3 2" xfId="49672" xr:uid="{00000000-0005-0000-0000-00004A000000}"/>
    <cellStyle name="Comma 2 2 2 6 2 3 4" xfId="34552" xr:uid="{00000000-0005-0000-0000-00004A000000}"/>
    <cellStyle name="Comma 2 2 2 6 2 4" xfId="5824" xr:uid="{00000000-0005-0000-0000-00004A000000}"/>
    <cellStyle name="Comma 2 2 2 6 2 4 2" xfId="14896" xr:uid="{00000000-0005-0000-0000-00004A000000}"/>
    <cellStyle name="Comma 2 2 2 6 2 4 2 2" xfId="30016" xr:uid="{00000000-0005-0000-0000-00004A000000}"/>
    <cellStyle name="Comma 2 2 2 6 2 4 2 2 2" xfId="60256" xr:uid="{00000000-0005-0000-0000-00004A000000}"/>
    <cellStyle name="Comma 2 2 2 6 2 4 2 3" xfId="45136" xr:uid="{00000000-0005-0000-0000-00004A000000}"/>
    <cellStyle name="Comma 2 2 2 6 2 4 3" xfId="20944" xr:uid="{00000000-0005-0000-0000-00004A000000}"/>
    <cellStyle name="Comma 2 2 2 6 2 4 3 2" xfId="51184" xr:uid="{00000000-0005-0000-0000-00004A000000}"/>
    <cellStyle name="Comma 2 2 2 6 2 4 4" xfId="36064" xr:uid="{00000000-0005-0000-0000-00004A000000}"/>
    <cellStyle name="Comma 2 2 2 6 2 5" xfId="7336" xr:uid="{00000000-0005-0000-0000-00004A000000}"/>
    <cellStyle name="Comma 2 2 2 6 2 5 2" xfId="22456" xr:uid="{00000000-0005-0000-0000-00004A000000}"/>
    <cellStyle name="Comma 2 2 2 6 2 5 2 2" xfId="52696" xr:uid="{00000000-0005-0000-0000-00004A000000}"/>
    <cellStyle name="Comma 2 2 2 6 2 5 3" xfId="37576" xr:uid="{00000000-0005-0000-0000-00004A000000}"/>
    <cellStyle name="Comma 2 2 2 6 2 6" xfId="8848" xr:uid="{00000000-0005-0000-0000-00004A000000}"/>
    <cellStyle name="Comma 2 2 2 6 2 6 2" xfId="23968" xr:uid="{00000000-0005-0000-0000-00004A000000}"/>
    <cellStyle name="Comma 2 2 2 6 2 6 2 2" xfId="54208" xr:uid="{00000000-0005-0000-0000-00004A000000}"/>
    <cellStyle name="Comma 2 2 2 6 2 6 3" xfId="39088" xr:uid="{00000000-0005-0000-0000-00004A000000}"/>
    <cellStyle name="Comma 2 2 2 6 2 7" xfId="10360" xr:uid="{00000000-0005-0000-0000-00004A000000}"/>
    <cellStyle name="Comma 2 2 2 6 2 7 2" xfId="25480" xr:uid="{00000000-0005-0000-0000-00004A000000}"/>
    <cellStyle name="Comma 2 2 2 6 2 7 2 2" xfId="55720" xr:uid="{00000000-0005-0000-0000-00004A000000}"/>
    <cellStyle name="Comma 2 2 2 6 2 7 3" xfId="40600" xr:uid="{00000000-0005-0000-0000-00004A000000}"/>
    <cellStyle name="Comma 2 2 2 6 2 8" xfId="16408" xr:uid="{00000000-0005-0000-0000-00004A000000}"/>
    <cellStyle name="Comma 2 2 2 6 2 8 2" xfId="46648" xr:uid="{00000000-0005-0000-0000-00004A000000}"/>
    <cellStyle name="Comma 2 2 2 6 2 9" xfId="31528" xr:uid="{00000000-0005-0000-0000-00004A000000}"/>
    <cellStyle name="Comma 2 2 2 6 3" xfId="2044" xr:uid="{00000000-0005-0000-0000-00004A000000}"/>
    <cellStyle name="Comma 2 2 2 6 3 2" xfId="11116" xr:uid="{00000000-0005-0000-0000-00004A000000}"/>
    <cellStyle name="Comma 2 2 2 6 3 2 2" xfId="26236" xr:uid="{00000000-0005-0000-0000-00004A000000}"/>
    <cellStyle name="Comma 2 2 2 6 3 2 2 2" xfId="56476" xr:uid="{00000000-0005-0000-0000-00004A000000}"/>
    <cellStyle name="Comma 2 2 2 6 3 2 3" xfId="41356" xr:uid="{00000000-0005-0000-0000-00004A000000}"/>
    <cellStyle name="Comma 2 2 2 6 3 3" xfId="17164" xr:uid="{00000000-0005-0000-0000-00004A000000}"/>
    <cellStyle name="Comma 2 2 2 6 3 3 2" xfId="47404" xr:uid="{00000000-0005-0000-0000-00004A000000}"/>
    <cellStyle name="Comma 2 2 2 6 3 4" xfId="32284" xr:uid="{00000000-0005-0000-0000-00004A000000}"/>
    <cellStyle name="Comma 2 2 2 6 4" xfId="3556" xr:uid="{00000000-0005-0000-0000-00004A000000}"/>
    <cellStyle name="Comma 2 2 2 6 4 2" xfId="12628" xr:uid="{00000000-0005-0000-0000-00004A000000}"/>
    <cellStyle name="Comma 2 2 2 6 4 2 2" xfId="27748" xr:uid="{00000000-0005-0000-0000-00004A000000}"/>
    <cellStyle name="Comma 2 2 2 6 4 2 2 2" xfId="57988" xr:uid="{00000000-0005-0000-0000-00004A000000}"/>
    <cellStyle name="Comma 2 2 2 6 4 2 3" xfId="42868" xr:uid="{00000000-0005-0000-0000-00004A000000}"/>
    <cellStyle name="Comma 2 2 2 6 4 3" xfId="18676" xr:uid="{00000000-0005-0000-0000-00004A000000}"/>
    <cellStyle name="Comma 2 2 2 6 4 3 2" xfId="48916" xr:uid="{00000000-0005-0000-0000-00004A000000}"/>
    <cellStyle name="Comma 2 2 2 6 4 4" xfId="33796" xr:uid="{00000000-0005-0000-0000-00004A000000}"/>
    <cellStyle name="Comma 2 2 2 6 5" xfId="5068" xr:uid="{00000000-0005-0000-0000-00004A000000}"/>
    <cellStyle name="Comma 2 2 2 6 5 2" xfId="14140" xr:uid="{00000000-0005-0000-0000-00004A000000}"/>
    <cellStyle name="Comma 2 2 2 6 5 2 2" xfId="29260" xr:uid="{00000000-0005-0000-0000-00004A000000}"/>
    <cellStyle name="Comma 2 2 2 6 5 2 2 2" xfId="59500" xr:uid="{00000000-0005-0000-0000-00004A000000}"/>
    <cellStyle name="Comma 2 2 2 6 5 2 3" xfId="44380" xr:uid="{00000000-0005-0000-0000-00004A000000}"/>
    <cellStyle name="Comma 2 2 2 6 5 3" xfId="20188" xr:uid="{00000000-0005-0000-0000-00004A000000}"/>
    <cellStyle name="Comma 2 2 2 6 5 3 2" xfId="50428" xr:uid="{00000000-0005-0000-0000-00004A000000}"/>
    <cellStyle name="Comma 2 2 2 6 5 4" xfId="35308" xr:uid="{00000000-0005-0000-0000-00004A000000}"/>
    <cellStyle name="Comma 2 2 2 6 6" xfId="6580" xr:uid="{00000000-0005-0000-0000-00004A000000}"/>
    <cellStyle name="Comma 2 2 2 6 6 2" xfId="21700" xr:uid="{00000000-0005-0000-0000-00004A000000}"/>
    <cellStyle name="Comma 2 2 2 6 6 2 2" xfId="51940" xr:uid="{00000000-0005-0000-0000-00004A000000}"/>
    <cellStyle name="Comma 2 2 2 6 6 3" xfId="36820" xr:uid="{00000000-0005-0000-0000-00004A000000}"/>
    <cellStyle name="Comma 2 2 2 6 7" xfId="8092" xr:uid="{00000000-0005-0000-0000-00004A000000}"/>
    <cellStyle name="Comma 2 2 2 6 7 2" xfId="23212" xr:uid="{00000000-0005-0000-0000-00004A000000}"/>
    <cellStyle name="Comma 2 2 2 6 7 2 2" xfId="53452" xr:uid="{00000000-0005-0000-0000-00004A000000}"/>
    <cellStyle name="Comma 2 2 2 6 7 3" xfId="38332" xr:uid="{00000000-0005-0000-0000-00004A000000}"/>
    <cellStyle name="Comma 2 2 2 6 8" xfId="9604" xr:uid="{00000000-0005-0000-0000-00004A000000}"/>
    <cellStyle name="Comma 2 2 2 6 8 2" xfId="24724" xr:uid="{00000000-0005-0000-0000-00004A000000}"/>
    <cellStyle name="Comma 2 2 2 6 8 2 2" xfId="54964" xr:uid="{00000000-0005-0000-0000-00004A000000}"/>
    <cellStyle name="Comma 2 2 2 6 8 3" xfId="39844" xr:uid="{00000000-0005-0000-0000-00004A000000}"/>
    <cellStyle name="Comma 2 2 2 6 9" xfId="15652" xr:uid="{00000000-0005-0000-0000-00004A000000}"/>
    <cellStyle name="Comma 2 2 2 6 9 2" xfId="45892" xr:uid="{00000000-0005-0000-0000-00004A000000}"/>
    <cellStyle name="Comma 2 2 2 7" xfId="784" xr:uid="{00000000-0005-0000-0000-000031000000}"/>
    <cellStyle name="Comma 2 2 2 7 2" xfId="2296" xr:uid="{00000000-0005-0000-0000-000031000000}"/>
    <cellStyle name="Comma 2 2 2 7 2 2" xfId="11368" xr:uid="{00000000-0005-0000-0000-000031000000}"/>
    <cellStyle name="Comma 2 2 2 7 2 2 2" xfId="26488" xr:uid="{00000000-0005-0000-0000-000031000000}"/>
    <cellStyle name="Comma 2 2 2 7 2 2 2 2" xfId="56728" xr:uid="{00000000-0005-0000-0000-000031000000}"/>
    <cellStyle name="Comma 2 2 2 7 2 2 3" xfId="41608" xr:uid="{00000000-0005-0000-0000-000031000000}"/>
    <cellStyle name="Comma 2 2 2 7 2 3" xfId="17416" xr:uid="{00000000-0005-0000-0000-000031000000}"/>
    <cellStyle name="Comma 2 2 2 7 2 3 2" xfId="47656" xr:uid="{00000000-0005-0000-0000-000031000000}"/>
    <cellStyle name="Comma 2 2 2 7 2 4" xfId="32536" xr:uid="{00000000-0005-0000-0000-000031000000}"/>
    <cellStyle name="Comma 2 2 2 7 3" xfId="3808" xr:uid="{00000000-0005-0000-0000-000031000000}"/>
    <cellStyle name="Comma 2 2 2 7 3 2" xfId="12880" xr:uid="{00000000-0005-0000-0000-000031000000}"/>
    <cellStyle name="Comma 2 2 2 7 3 2 2" xfId="28000" xr:uid="{00000000-0005-0000-0000-000031000000}"/>
    <cellStyle name="Comma 2 2 2 7 3 2 2 2" xfId="58240" xr:uid="{00000000-0005-0000-0000-000031000000}"/>
    <cellStyle name="Comma 2 2 2 7 3 2 3" xfId="43120" xr:uid="{00000000-0005-0000-0000-000031000000}"/>
    <cellStyle name="Comma 2 2 2 7 3 3" xfId="18928" xr:uid="{00000000-0005-0000-0000-000031000000}"/>
    <cellStyle name="Comma 2 2 2 7 3 3 2" xfId="49168" xr:uid="{00000000-0005-0000-0000-000031000000}"/>
    <cellStyle name="Comma 2 2 2 7 3 4" xfId="34048" xr:uid="{00000000-0005-0000-0000-000031000000}"/>
    <cellStyle name="Comma 2 2 2 7 4" xfId="5320" xr:uid="{00000000-0005-0000-0000-000031000000}"/>
    <cellStyle name="Comma 2 2 2 7 4 2" xfId="14392" xr:uid="{00000000-0005-0000-0000-000031000000}"/>
    <cellStyle name="Comma 2 2 2 7 4 2 2" xfId="29512" xr:uid="{00000000-0005-0000-0000-000031000000}"/>
    <cellStyle name="Comma 2 2 2 7 4 2 2 2" xfId="59752" xr:uid="{00000000-0005-0000-0000-000031000000}"/>
    <cellStyle name="Comma 2 2 2 7 4 2 3" xfId="44632" xr:uid="{00000000-0005-0000-0000-000031000000}"/>
    <cellStyle name="Comma 2 2 2 7 4 3" xfId="20440" xr:uid="{00000000-0005-0000-0000-000031000000}"/>
    <cellStyle name="Comma 2 2 2 7 4 3 2" xfId="50680" xr:uid="{00000000-0005-0000-0000-000031000000}"/>
    <cellStyle name="Comma 2 2 2 7 4 4" xfId="35560" xr:uid="{00000000-0005-0000-0000-000031000000}"/>
    <cellStyle name="Comma 2 2 2 7 5" xfId="6832" xr:uid="{00000000-0005-0000-0000-000031000000}"/>
    <cellStyle name="Comma 2 2 2 7 5 2" xfId="21952" xr:uid="{00000000-0005-0000-0000-000031000000}"/>
    <cellStyle name="Comma 2 2 2 7 5 2 2" xfId="52192" xr:uid="{00000000-0005-0000-0000-000031000000}"/>
    <cellStyle name="Comma 2 2 2 7 5 3" xfId="37072" xr:uid="{00000000-0005-0000-0000-000031000000}"/>
    <cellStyle name="Comma 2 2 2 7 6" xfId="8344" xr:uid="{00000000-0005-0000-0000-000031000000}"/>
    <cellStyle name="Comma 2 2 2 7 6 2" xfId="23464" xr:uid="{00000000-0005-0000-0000-000031000000}"/>
    <cellStyle name="Comma 2 2 2 7 6 2 2" xfId="53704" xr:uid="{00000000-0005-0000-0000-000031000000}"/>
    <cellStyle name="Comma 2 2 2 7 6 3" xfId="38584" xr:uid="{00000000-0005-0000-0000-000031000000}"/>
    <cellStyle name="Comma 2 2 2 7 7" xfId="9856" xr:uid="{00000000-0005-0000-0000-000031000000}"/>
    <cellStyle name="Comma 2 2 2 7 7 2" xfId="24976" xr:uid="{00000000-0005-0000-0000-000031000000}"/>
    <cellStyle name="Comma 2 2 2 7 7 2 2" xfId="55216" xr:uid="{00000000-0005-0000-0000-000031000000}"/>
    <cellStyle name="Comma 2 2 2 7 7 3" xfId="40096" xr:uid="{00000000-0005-0000-0000-000031000000}"/>
    <cellStyle name="Comma 2 2 2 7 8" xfId="15904" xr:uid="{00000000-0005-0000-0000-000031000000}"/>
    <cellStyle name="Comma 2 2 2 7 8 2" xfId="46144" xr:uid="{00000000-0005-0000-0000-000031000000}"/>
    <cellStyle name="Comma 2 2 2 7 9" xfId="31024" xr:uid="{00000000-0005-0000-0000-000031000000}"/>
    <cellStyle name="Comma 2 2 2 8" xfId="1540" xr:uid="{00000000-0005-0000-0000-000031000000}"/>
    <cellStyle name="Comma 2 2 2 8 2" xfId="10612" xr:uid="{00000000-0005-0000-0000-000031000000}"/>
    <cellStyle name="Comma 2 2 2 8 2 2" xfId="25732" xr:uid="{00000000-0005-0000-0000-000031000000}"/>
    <cellStyle name="Comma 2 2 2 8 2 2 2" xfId="55972" xr:uid="{00000000-0005-0000-0000-000031000000}"/>
    <cellStyle name="Comma 2 2 2 8 2 3" xfId="40852" xr:uid="{00000000-0005-0000-0000-000031000000}"/>
    <cellStyle name="Comma 2 2 2 8 3" xfId="16660" xr:uid="{00000000-0005-0000-0000-000031000000}"/>
    <cellStyle name="Comma 2 2 2 8 3 2" xfId="46900" xr:uid="{00000000-0005-0000-0000-000031000000}"/>
    <cellStyle name="Comma 2 2 2 8 4" xfId="31780" xr:uid="{00000000-0005-0000-0000-000031000000}"/>
    <cellStyle name="Comma 2 2 2 9" xfId="3052" xr:uid="{00000000-0005-0000-0000-000031000000}"/>
    <cellStyle name="Comma 2 2 2 9 2" xfId="12124" xr:uid="{00000000-0005-0000-0000-000031000000}"/>
    <cellStyle name="Comma 2 2 2 9 2 2" xfId="27244" xr:uid="{00000000-0005-0000-0000-000031000000}"/>
    <cellStyle name="Comma 2 2 2 9 2 2 2" xfId="57484" xr:uid="{00000000-0005-0000-0000-000031000000}"/>
    <cellStyle name="Comma 2 2 2 9 2 3" xfId="42364" xr:uid="{00000000-0005-0000-0000-000031000000}"/>
    <cellStyle name="Comma 2 2 2 9 3" xfId="18172" xr:uid="{00000000-0005-0000-0000-000031000000}"/>
    <cellStyle name="Comma 2 2 2 9 3 2" xfId="48412" xr:uid="{00000000-0005-0000-0000-000031000000}"/>
    <cellStyle name="Comma 2 2 2 9 4" xfId="33292" xr:uid="{00000000-0005-0000-0000-000031000000}"/>
    <cellStyle name="Comma 2 2 3" xfId="42" xr:uid="{00000000-0005-0000-0000-000005000000}"/>
    <cellStyle name="Comma 2 2 3 10" xfId="4578" xr:uid="{00000000-0005-0000-0000-000005000000}"/>
    <cellStyle name="Comma 2 2 3 10 2" xfId="13650" xr:uid="{00000000-0005-0000-0000-000005000000}"/>
    <cellStyle name="Comma 2 2 3 10 2 2" xfId="28770" xr:uid="{00000000-0005-0000-0000-000005000000}"/>
    <cellStyle name="Comma 2 2 3 10 2 2 2" xfId="59010" xr:uid="{00000000-0005-0000-0000-000005000000}"/>
    <cellStyle name="Comma 2 2 3 10 2 3" xfId="43890" xr:uid="{00000000-0005-0000-0000-000005000000}"/>
    <cellStyle name="Comma 2 2 3 10 3" xfId="19698" xr:uid="{00000000-0005-0000-0000-000005000000}"/>
    <cellStyle name="Comma 2 2 3 10 3 2" xfId="49938" xr:uid="{00000000-0005-0000-0000-000005000000}"/>
    <cellStyle name="Comma 2 2 3 10 4" xfId="34818" xr:uid="{00000000-0005-0000-0000-000005000000}"/>
    <cellStyle name="Comma 2 2 3 11" xfId="6090" xr:uid="{00000000-0005-0000-0000-000005000000}"/>
    <cellStyle name="Comma 2 2 3 11 2" xfId="21210" xr:uid="{00000000-0005-0000-0000-000005000000}"/>
    <cellStyle name="Comma 2 2 3 11 2 2" xfId="51450" xr:uid="{00000000-0005-0000-0000-000005000000}"/>
    <cellStyle name="Comma 2 2 3 11 3" xfId="36330" xr:uid="{00000000-0005-0000-0000-000005000000}"/>
    <cellStyle name="Comma 2 2 3 12" xfId="7602" xr:uid="{00000000-0005-0000-0000-000005000000}"/>
    <cellStyle name="Comma 2 2 3 12 2" xfId="22722" xr:uid="{00000000-0005-0000-0000-000005000000}"/>
    <cellStyle name="Comma 2 2 3 12 2 2" xfId="52962" xr:uid="{00000000-0005-0000-0000-000005000000}"/>
    <cellStyle name="Comma 2 2 3 12 3" xfId="37842" xr:uid="{00000000-0005-0000-0000-000005000000}"/>
    <cellStyle name="Comma 2 2 3 13" xfId="9114" xr:uid="{00000000-0005-0000-0000-000005000000}"/>
    <cellStyle name="Comma 2 2 3 13 2" xfId="24234" xr:uid="{00000000-0005-0000-0000-000005000000}"/>
    <cellStyle name="Comma 2 2 3 13 2 2" xfId="54474" xr:uid="{00000000-0005-0000-0000-000005000000}"/>
    <cellStyle name="Comma 2 2 3 13 3" xfId="39354" xr:uid="{00000000-0005-0000-0000-000005000000}"/>
    <cellStyle name="Comma 2 2 3 14" xfId="15162" xr:uid="{00000000-0005-0000-0000-000005000000}"/>
    <cellStyle name="Comma 2 2 3 14 2" xfId="45402" xr:uid="{00000000-0005-0000-0000-000005000000}"/>
    <cellStyle name="Comma 2 2 3 15" xfId="30282" xr:uid="{00000000-0005-0000-0000-000005000000}"/>
    <cellStyle name="Comma 2 2 3 2" xfId="84" xr:uid="{00000000-0005-0000-0000-00000F000000}"/>
    <cellStyle name="Comma 2 2 3 2 10" xfId="6132" xr:uid="{00000000-0005-0000-0000-00000F000000}"/>
    <cellStyle name="Comma 2 2 3 2 10 2" xfId="21252" xr:uid="{00000000-0005-0000-0000-00000F000000}"/>
    <cellStyle name="Comma 2 2 3 2 10 2 2" xfId="51492" xr:uid="{00000000-0005-0000-0000-00000F000000}"/>
    <cellStyle name="Comma 2 2 3 2 10 3" xfId="36372" xr:uid="{00000000-0005-0000-0000-00000F000000}"/>
    <cellStyle name="Comma 2 2 3 2 11" xfId="7644" xr:uid="{00000000-0005-0000-0000-00000F000000}"/>
    <cellStyle name="Comma 2 2 3 2 11 2" xfId="22764" xr:uid="{00000000-0005-0000-0000-00000F000000}"/>
    <cellStyle name="Comma 2 2 3 2 11 2 2" xfId="53004" xr:uid="{00000000-0005-0000-0000-00000F000000}"/>
    <cellStyle name="Comma 2 2 3 2 11 3" xfId="37884" xr:uid="{00000000-0005-0000-0000-00000F000000}"/>
    <cellStyle name="Comma 2 2 3 2 12" xfId="9156" xr:uid="{00000000-0005-0000-0000-00000F000000}"/>
    <cellStyle name="Comma 2 2 3 2 12 2" xfId="24276" xr:uid="{00000000-0005-0000-0000-00000F000000}"/>
    <cellStyle name="Comma 2 2 3 2 12 2 2" xfId="54516" xr:uid="{00000000-0005-0000-0000-00000F000000}"/>
    <cellStyle name="Comma 2 2 3 2 12 3" xfId="39396" xr:uid="{00000000-0005-0000-0000-00000F000000}"/>
    <cellStyle name="Comma 2 2 3 2 13" xfId="15204" xr:uid="{00000000-0005-0000-0000-00000F000000}"/>
    <cellStyle name="Comma 2 2 3 2 13 2" xfId="45444" xr:uid="{00000000-0005-0000-0000-00000F000000}"/>
    <cellStyle name="Comma 2 2 3 2 14" xfId="30324" xr:uid="{00000000-0005-0000-0000-00000F000000}"/>
    <cellStyle name="Comma 2 2 3 2 2" xfId="168" xr:uid="{00000000-0005-0000-0000-00001D000000}"/>
    <cellStyle name="Comma 2 2 3 2 2 10" xfId="9240" xr:uid="{00000000-0005-0000-0000-00001D000000}"/>
    <cellStyle name="Comma 2 2 3 2 2 10 2" xfId="24360" xr:uid="{00000000-0005-0000-0000-00001D000000}"/>
    <cellStyle name="Comma 2 2 3 2 2 10 2 2" xfId="54600" xr:uid="{00000000-0005-0000-0000-00001D000000}"/>
    <cellStyle name="Comma 2 2 3 2 2 10 3" xfId="39480" xr:uid="{00000000-0005-0000-0000-00001D000000}"/>
    <cellStyle name="Comma 2 2 3 2 2 11" xfId="15288" xr:uid="{00000000-0005-0000-0000-00001D000000}"/>
    <cellStyle name="Comma 2 2 3 2 2 11 2" xfId="45528" xr:uid="{00000000-0005-0000-0000-00001D000000}"/>
    <cellStyle name="Comma 2 2 3 2 2 12" xfId="30408" xr:uid="{00000000-0005-0000-0000-00001D000000}"/>
    <cellStyle name="Comma 2 2 3 2 2 2" xfId="420" xr:uid="{00000000-0005-0000-0000-00001D000000}"/>
    <cellStyle name="Comma 2 2 3 2 2 2 10" xfId="30660" xr:uid="{00000000-0005-0000-0000-00001D000000}"/>
    <cellStyle name="Comma 2 2 3 2 2 2 2" xfId="1176" xr:uid="{00000000-0005-0000-0000-00001D000000}"/>
    <cellStyle name="Comma 2 2 3 2 2 2 2 2" xfId="2688" xr:uid="{00000000-0005-0000-0000-00001D000000}"/>
    <cellStyle name="Comma 2 2 3 2 2 2 2 2 2" xfId="11760" xr:uid="{00000000-0005-0000-0000-00001D000000}"/>
    <cellStyle name="Comma 2 2 3 2 2 2 2 2 2 2" xfId="26880" xr:uid="{00000000-0005-0000-0000-00001D000000}"/>
    <cellStyle name="Comma 2 2 3 2 2 2 2 2 2 2 2" xfId="57120" xr:uid="{00000000-0005-0000-0000-00001D000000}"/>
    <cellStyle name="Comma 2 2 3 2 2 2 2 2 2 3" xfId="42000" xr:uid="{00000000-0005-0000-0000-00001D000000}"/>
    <cellStyle name="Comma 2 2 3 2 2 2 2 2 3" xfId="17808" xr:uid="{00000000-0005-0000-0000-00001D000000}"/>
    <cellStyle name="Comma 2 2 3 2 2 2 2 2 3 2" xfId="48048" xr:uid="{00000000-0005-0000-0000-00001D000000}"/>
    <cellStyle name="Comma 2 2 3 2 2 2 2 2 4" xfId="32928" xr:uid="{00000000-0005-0000-0000-00001D000000}"/>
    <cellStyle name="Comma 2 2 3 2 2 2 2 3" xfId="4200" xr:uid="{00000000-0005-0000-0000-00001D000000}"/>
    <cellStyle name="Comma 2 2 3 2 2 2 2 3 2" xfId="13272" xr:uid="{00000000-0005-0000-0000-00001D000000}"/>
    <cellStyle name="Comma 2 2 3 2 2 2 2 3 2 2" xfId="28392" xr:uid="{00000000-0005-0000-0000-00001D000000}"/>
    <cellStyle name="Comma 2 2 3 2 2 2 2 3 2 2 2" xfId="58632" xr:uid="{00000000-0005-0000-0000-00001D000000}"/>
    <cellStyle name="Comma 2 2 3 2 2 2 2 3 2 3" xfId="43512" xr:uid="{00000000-0005-0000-0000-00001D000000}"/>
    <cellStyle name="Comma 2 2 3 2 2 2 2 3 3" xfId="19320" xr:uid="{00000000-0005-0000-0000-00001D000000}"/>
    <cellStyle name="Comma 2 2 3 2 2 2 2 3 3 2" xfId="49560" xr:uid="{00000000-0005-0000-0000-00001D000000}"/>
    <cellStyle name="Comma 2 2 3 2 2 2 2 3 4" xfId="34440" xr:uid="{00000000-0005-0000-0000-00001D000000}"/>
    <cellStyle name="Comma 2 2 3 2 2 2 2 4" xfId="5712" xr:uid="{00000000-0005-0000-0000-00001D000000}"/>
    <cellStyle name="Comma 2 2 3 2 2 2 2 4 2" xfId="14784" xr:uid="{00000000-0005-0000-0000-00001D000000}"/>
    <cellStyle name="Comma 2 2 3 2 2 2 2 4 2 2" xfId="29904" xr:uid="{00000000-0005-0000-0000-00001D000000}"/>
    <cellStyle name="Comma 2 2 3 2 2 2 2 4 2 2 2" xfId="60144" xr:uid="{00000000-0005-0000-0000-00001D000000}"/>
    <cellStyle name="Comma 2 2 3 2 2 2 2 4 2 3" xfId="45024" xr:uid="{00000000-0005-0000-0000-00001D000000}"/>
    <cellStyle name="Comma 2 2 3 2 2 2 2 4 3" xfId="20832" xr:uid="{00000000-0005-0000-0000-00001D000000}"/>
    <cellStyle name="Comma 2 2 3 2 2 2 2 4 3 2" xfId="51072" xr:uid="{00000000-0005-0000-0000-00001D000000}"/>
    <cellStyle name="Comma 2 2 3 2 2 2 2 4 4" xfId="35952" xr:uid="{00000000-0005-0000-0000-00001D000000}"/>
    <cellStyle name="Comma 2 2 3 2 2 2 2 5" xfId="7224" xr:uid="{00000000-0005-0000-0000-00001D000000}"/>
    <cellStyle name="Comma 2 2 3 2 2 2 2 5 2" xfId="22344" xr:uid="{00000000-0005-0000-0000-00001D000000}"/>
    <cellStyle name="Comma 2 2 3 2 2 2 2 5 2 2" xfId="52584" xr:uid="{00000000-0005-0000-0000-00001D000000}"/>
    <cellStyle name="Comma 2 2 3 2 2 2 2 5 3" xfId="37464" xr:uid="{00000000-0005-0000-0000-00001D000000}"/>
    <cellStyle name="Comma 2 2 3 2 2 2 2 6" xfId="8736" xr:uid="{00000000-0005-0000-0000-00001D000000}"/>
    <cellStyle name="Comma 2 2 3 2 2 2 2 6 2" xfId="23856" xr:uid="{00000000-0005-0000-0000-00001D000000}"/>
    <cellStyle name="Comma 2 2 3 2 2 2 2 6 2 2" xfId="54096" xr:uid="{00000000-0005-0000-0000-00001D000000}"/>
    <cellStyle name="Comma 2 2 3 2 2 2 2 6 3" xfId="38976" xr:uid="{00000000-0005-0000-0000-00001D000000}"/>
    <cellStyle name="Comma 2 2 3 2 2 2 2 7" xfId="10248" xr:uid="{00000000-0005-0000-0000-00001D000000}"/>
    <cellStyle name="Comma 2 2 3 2 2 2 2 7 2" xfId="25368" xr:uid="{00000000-0005-0000-0000-00001D000000}"/>
    <cellStyle name="Comma 2 2 3 2 2 2 2 7 2 2" xfId="55608" xr:uid="{00000000-0005-0000-0000-00001D000000}"/>
    <cellStyle name="Comma 2 2 3 2 2 2 2 7 3" xfId="40488" xr:uid="{00000000-0005-0000-0000-00001D000000}"/>
    <cellStyle name="Comma 2 2 3 2 2 2 2 8" xfId="16296" xr:uid="{00000000-0005-0000-0000-00001D000000}"/>
    <cellStyle name="Comma 2 2 3 2 2 2 2 8 2" xfId="46536" xr:uid="{00000000-0005-0000-0000-00001D000000}"/>
    <cellStyle name="Comma 2 2 3 2 2 2 2 9" xfId="31416" xr:uid="{00000000-0005-0000-0000-00001D000000}"/>
    <cellStyle name="Comma 2 2 3 2 2 2 3" xfId="1932" xr:uid="{00000000-0005-0000-0000-00001D000000}"/>
    <cellStyle name="Comma 2 2 3 2 2 2 3 2" xfId="11004" xr:uid="{00000000-0005-0000-0000-00001D000000}"/>
    <cellStyle name="Comma 2 2 3 2 2 2 3 2 2" xfId="26124" xr:uid="{00000000-0005-0000-0000-00001D000000}"/>
    <cellStyle name="Comma 2 2 3 2 2 2 3 2 2 2" xfId="56364" xr:uid="{00000000-0005-0000-0000-00001D000000}"/>
    <cellStyle name="Comma 2 2 3 2 2 2 3 2 3" xfId="41244" xr:uid="{00000000-0005-0000-0000-00001D000000}"/>
    <cellStyle name="Comma 2 2 3 2 2 2 3 3" xfId="17052" xr:uid="{00000000-0005-0000-0000-00001D000000}"/>
    <cellStyle name="Comma 2 2 3 2 2 2 3 3 2" xfId="47292" xr:uid="{00000000-0005-0000-0000-00001D000000}"/>
    <cellStyle name="Comma 2 2 3 2 2 2 3 4" xfId="32172" xr:uid="{00000000-0005-0000-0000-00001D000000}"/>
    <cellStyle name="Comma 2 2 3 2 2 2 4" xfId="3444" xr:uid="{00000000-0005-0000-0000-00001D000000}"/>
    <cellStyle name="Comma 2 2 3 2 2 2 4 2" xfId="12516" xr:uid="{00000000-0005-0000-0000-00001D000000}"/>
    <cellStyle name="Comma 2 2 3 2 2 2 4 2 2" xfId="27636" xr:uid="{00000000-0005-0000-0000-00001D000000}"/>
    <cellStyle name="Comma 2 2 3 2 2 2 4 2 2 2" xfId="57876" xr:uid="{00000000-0005-0000-0000-00001D000000}"/>
    <cellStyle name="Comma 2 2 3 2 2 2 4 2 3" xfId="42756" xr:uid="{00000000-0005-0000-0000-00001D000000}"/>
    <cellStyle name="Comma 2 2 3 2 2 2 4 3" xfId="18564" xr:uid="{00000000-0005-0000-0000-00001D000000}"/>
    <cellStyle name="Comma 2 2 3 2 2 2 4 3 2" xfId="48804" xr:uid="{00000000-0005-0000-0000-00001D000000}"/>
    <cellStyle name="Comma 2 2 3 2 2 2 4 4" xfId="33684" xr:uid="{00000000-0005-0000-0000-00001D000000}"/>
    <cellStyle name="Comma 2 2 3 2 2 2 5" xfId="4956" xr:uid="{00000000-0005-0000-0000-00001D000000}"/>
    <cellStyle name="Comma 2 2 3 2 2 2 5 2" xfId="14028" xr:uid="{00000000-0005-0000-0000-00001D000000}"/>
    <cellStyle name="Comma 2 2 3 2 2 2 5 2 2" xfId="29148" xr:uid="{00000000-0005-0000-0000-00001D000000}"/>
    <cellStyle name="Comma 2 2 3 2 2 2 5 2 2 2" xfId="59388" xr:uid="{00000000-0005-0000-0000-00001D000000}"/>
    <cellStyle name="Comma 2 2 3 2 2 2 5 2 3" xfId="44268" xr:uid="{00000000-0005-0000-0000-00001D000000}"/>
    <cellStyle name="Comma 2 2 3 2 2 2 5 3" xfId="20076" xr:uid="{00000000-0005-0000-0000-00001D000000}"/>
    <cellStyle name="Comma 2 2 3 2 2 2 5 3 2" xfId="50316" xr:uid="{00000000-0005-0000-0000-00001D000000}"/>
    <cellStyle name="Comma 2 2 3 2 2 2 5 4" xfId="35196" xr:uid="{00000000-0005-0000-0000-00001D000000}"/>
    <cellStyle name="Comma 2 2 3 2 2 2 6" xfId="6468" xr:uid="{00000000-0005-0000-0000-00001D000000}"/>
    <cellStyle name="Comma 2 2 3 2 2 2 6 2" xfId="21588" xr:uid="{00000000-0005-0000-0000-00001D000000}"/>
    <cellStyle name="Comma 2 2 3 2 2 2 6 2 2" xfId="51828" xr:uid="{00000000-0005-0000-0000-00001D000000}"/>
    <cellStyle name="Comma 2 2 3 2 2 2 6 3" xfId="36708" xr:uid="{00000000-0005-0000-0000-00001D000000}"/>
    <cellStyle name="Comma 2 2 3 2 2 2 7" xfId="7980" xr:uid="{00000000-0005-0000-0000-00001D000000}"/>
    <cellStyle name="Comma 2 2 3 2 2 2 7 2" xfId="23100" xr:uid="{00000000-0005-0000-0000-00001D000000}"/>
    <cellStyle name="Comma 2 2 3 2 2 2 7 2 2" xfId="53340" xr:uid="{00000000-0005-0000-0000-00001D000000}"/>
    <cellStyle name="Comma 2 2 3 2 2 2 7 3" xfId="38220" xr:uid="{00000000-0005-0000-0000-00001D000000}"/>
    <cellStyle name="Comma 2 2 3 2 2 2 8" xfId="9492" xr:uid="{00000000-0005-0000-0000-00001D000000}"/>
    <cellStyle name="Comma 2 2 3 2 2 2 8 2" xfId="24612" xr:uid="{00000000-0005-0000-0000-00001D000000}"/>
    <cellStyle name="Comma 2 2 3 2 2 2 8 2 2" xfId="54852" xr:uid="{00000000-0005-0000-0000-00001D000000}"/>
    <cellStyle name="Comma 2 2 3 2 2 2 8 3" xfId="39732" xr:uid="{00000000-0005-0000-0000-00001D000000}"/>
    <cellStyle name="Comma 2 2 3 2 2 2 9" xfId="15540" xr:uid="{00000000-0005-0000-0000-00001D000000}"/>
    <cellStyle name="Comma 2 2 3 2 2 2 9 2" xfId="45780" xr:uid="{00000000-0005-0000-0000-00001D000000}"/>
    <cellStyle name="Comma 2 2 3 2 2 3" xfId="672" xr:uid="{00000000-0005-0000-0000-000052000000}"/>
    <cellStyle name="Comma 2 2 3 2 2 3 10" xfId="30912" xr:uid="{00000000-0005-0000-0000-000052000000}"/>
    <cellStyle name="Comma 2 2 3 2 2 3 2" xfId="1428" xr:uid="{00000000-0005-0000-0000-000052000000}"/>
    <cellStyle name="Comma 2 2 3 2 2 3 2 2" xfId="2940" xr:uid="{00000000-0005-0000-0000-000052000000}"/>
    <cellStyle name="Comma 2 2 3 2 2 3 2 2 2" xfId="12012" xr:uid="{00000000-0005-0000-0000-000052000000}"/>
    <cellStyle name="Comma 2 2 3 2 2 3 2 2 2 2" xfId="27132" xr:uid="{00000000-0005-0000-0000-000052000000}"/>
    <cellStyle name="Comma 2 2 3 2 2 3 2 2 2 2 2" xfId="57372" xr:uid="{00000000-0005-0000-0000-000052000000}"/>
    <cellStyle name="Comma 2 2 3 2 2 3 2 2 2 3" xfId="42252" xr:uid="{00000000-0005-0000-0000-000052000000}"/>
    <cellStyle name="Comma 2 2 3 2 2 3 2 2 3" xfId="18060" xr:uid="{00000000-0005-0000-0000-000052000000}"/>
    <cellStyle name="Comma 2 2 3 2 2 3 2 2 3 2" xfId="48300" xr:uid="{00000000-0005-0000-0000-000052000000}"/>
    <cellStyle name="Comma 2 2 3 2 2 3 2 2 4" xfId="33180" xr:uid="{00000000-0005-0000-0000-000052000000}"/>
    <cellStyle name="Comma 2 2 3 2 2 3 2 3" xfId="4452" xr:uid="{00000000-0005-0000-0000-000052000000}"/>
    <cellStyle name="Comma 2 2 3 2 2 3 2 3 2" xfId="13524" xr:uid="{00000000-0005-0000-0000-000052000000}"/>
    <cellStyle name="Comma 2 2 3 2 2 3 2 3 2 2" xfId="28644" xr:uid="{00000000-0005-0000-0000-000052000000}"/>
    <cellStyle name="Comma 2 2 3 2 2 3 2 3 2 2 2" xfId="58884" xr:uid="{00000000-0005-0000-0000-000052000000}"/>
    <cellStyle name="Comma 2 2 3 2 2 3 2 3 2 3" xfId="43764" xr:uid="{00000000-0005-0000-0000-000052000000}"/>
    <cellStyle name="Comma 2 2 3 2 2 3 2 3 3" xfId="19572" xr:uid="{00000000-0005-0000-0000-000052000000}"/>
    <cellStyle name="Comma 2 2 3 2 2 3 2 3 3 2" xfId="49812" xr:uid="{00000000-0005-0000-0000-000052000000}"/>
    <cellStyle name="Comma 2 2 3 2 2 3 2 3 4" xfId="34692" xr:uid="{00000000-0005-0000-0000-000052000000}"/>
    <cellStyle name="Comma 2 2 3 2 2 3 2 4" xfId="5964" xr:uid="{00000000-0005-0000-0000-000052000000}"/>
    <cellStyle name="Comma 2 2 3 2 2 3 2 4 2" xfId="15036" xr:uid="{00000000-0005-0000-0000-000052000000}"/>
    <cellStyle name="Comma 2 2 3 2 2 3 2 4 2 2" xfId="30156" xr:uid="{00000000-0005-0000-0000-000052000000}"/>
    <cellStyle name="Comma 2 2 3 2 2 3 2 4 2 2 2" xfId="60396" xr:uid="{00000000-0005-0000-0000-000052000000}"/>
    <cellStyle name="Comma 2 2 3 2 2 3 2 4 2 3" xfId="45276" xr:uid="{00000000-0005-0000-0000-000052000000}"/>
    <cellStyle name="Comma 2 2 3 2 2 3 2 4 3" xfId="21084" xr:uid="{00000000-0005-0000-0000-000052000000}"/>
    <cellStyle name="Comma 2 2 3 2 2 3 2 4 3 2" xfId="51324" xr:uid="{00000000-0005-0000-0000-000052000000}"/>
    <cellStyle name="Comma 2 2 3 2 2 3 2 4 4" xfId="36204" xr:uid="{00000000-0005-0000-0000-000052000000}"/>
    <cellStyle name="Comma 2 2 3 2 2 3 2 5" xfId="7476" xr:uid="{00000000-0005-0000-0000-000052000000}"/>
    <cellStyle name="Comma 2 2 3 2 2 3 2 5 2" xfId="22596" xr:uid="{00000000-0005-0000-0000-000052000000}"/>
    <cellStyle name="Comma 2 2 3 2 2 3 2 5 2 2" xfId="52836" xr:uid="{00000000-0005-0000-0000-000052000000}"/>
    <cellStyle name="Comma 2 2 3 2 2 3 2 5 3" xfId="37716" xr:uid="{00000000-0005-0000-0000-000052000000}"/>
    <cellStyle name="Comma 2 2 3 2 2 3 2 6" xfId="8988" xr:uid="{00000000-0005-0000-0000-000052000000}"/>
    <cellStyle name="Comma 2 2 3 2 2 3 2 6 2" xfId="24108" xr:uid="{00000000-0005-0000-0000-000052000000}"/>
    <cellStyle name="Comma 2 2 3 2 2 3 2 6 2 2" xfId="54348" xr:uid="{00000000-0005-0000-0000-000052000000}"/>
    <cellStyle name="Comma 2 2 3 2 2 3 2 6 3" xfId="39228" xr:uid="{00000000-0005-0000-0000-000052000000}"/>
    <cellStyle name="Comma 2 2 3 2 2 3 2 7" xfId="10500" xr:uid="{00000000-0005-0000-0000-000052000000}"/>
    <cellStyle name="Comma 2 2 3 2 2 3 2 7 2" xfId="25620" xr:uid="{00000000-0005-0000-0000-000052000000}"/>
    <cellStyle name="Comma 2 2 3 2 2 3 2 7 2 2" xfId="55860" xr:uid="{00000000-0005-0000-0000-000052000000}"/>
    <cellStyle name="Comma 2 2 3 2 2 3 2 7 3" xfId="40740" xr:uid="{00000000-0005-0000-0000-000052000000}"/>
    <cellStyle name="Comma 2 2 3 2 2 3 2 8" xfId="16548" xr:uid="{00000000-0005-0000-0000-000052000000}"/>
    <cellStyle name="Comma 2 2 3 2 2 3 2 8 2" xfId="46788" xr:uid="{00000000-0005-0000-0000-000052000000}"/>
    <cellStyle name="Comma 2 2 3 2 2 3 2 9" xfId="31668" xr:uid="{00000000-0005-0000-0000-000052000000}"/>
    <cellStyle name="Comma 2 2 3 2 2 3 3" xfId="2184" xr:uid="{00000000-0005-0000-0000-000052000000}"/>
    <cellStyle name="Comma 2 2 3 2 2 3 3 2" xfId="11256" xr:uid="{00000000-0005-0000-0000-000052000000}"/>
    <cellStyle name="Comma 2 2 3 2 2 3 3 2 2" xfId="26376" xr:uid="{00000000-0005-0000-0000-000052000000}"/>
    <cellStyle name="Comma 2 2 3 2 2 3 3 2 2 2" xfId="56616" xr:uid="{00000000-0005-0000-0000-000052000000}"/>
    <cellStyle name="Comma 2 2 3 2 2 3 3 2 3" xfId="41496" xr:uid="{00000000-0005-0000-0000-000052000000}"/>
    <cellStyle name="Comma 2 2 3 2 2 3 3 3" xfId="17304" xr:uid="{00000000-0005-0000-0000-000052000000}"/>
    <cellStyle name="Comma 2 2 3 2 2 3 3 3 2" xfId="47544" xr:uid="{00000000-0005-0000-0000-000052000000}"/>
    <cellStyle name="Comma 2 2 3 2 2 3 3 4" xfId="32424" xr:uid="{00000000-0005-0000-0000-000052000000}"/>
    <cellStyle name="Comma 2 2 3 2 2 3 4" xfId="3696" xr:uid="{00000000-0005-0000-0000-000052000000}"/>
    <cellStyle name="Comma 2 2 3 2 2 3 4 2" xfId="12768" xr:uid="{00000000-0005-0000-0000-000052000000}"/>
    <cellStyle name="Comma 2 2 3 2 2 3 4 2 2" xfId="27888" xr:uid="{00000000-0005-0000-0000-000052000000}"/>
    <cellStyle name="Comma 2 2 3 2 2 3 4 2 2 2" xfId="58128" xr:uid="{00000000-0005-0000-0000-000052000000}"/>
    <cellStyle name="Comma 2 2 3 2 2 3 4 2 3" xfId="43008" xr:uid="{00000000-0005-0000-0000-000052000000}"/>
    <cellStyle name="Comma 2 2 3 2 2 3 4 3" xfId="18816" xr:uid="{00000000-0005-0000-0000-000052000000}"/>
    <cellStyle name="Comma 2 2 3 2 2 3 4 3 2" xfId="49056" xr:uid="{00000000-0005-0000-0000-000052000000}"/>
    <cellStyle name="Comma 2 2 3 2 2 3 4 4" xfId="33936" xr:uid="{00000000-0005-0000-0000-000052000000}"/>
    <cellStyle name="Comma 2 2 3 2 2 3 5" xfId="5208" xr:uid="{00000000-0005-0000-0000-000052000000}"/>
    <cellStyle name="Comma 2 2 3 2 2 3 5 2" xfId="14280" xr:uid="{00000000-0005-0000-0000-000052000000}"/>
    <cellStyle name="Comma 2 2 3 2 2 3 5 2 2" xfId="29400" xr:uid="{00000000-0005-0000-0000-000052000000}"/>
    <cellStyle name="Comma 2 2 3 2 2 3 5 2 2 2" xfId="59640" xr:uid="{00000000-0005-0000-0000-000052000000}"/>
    <cellStyle name="Comma 2 2 3 2 2 3 5 2 3" xfId="44520" xr:uid="{00000000-0005-0000-0000-000052000000}"/>
    <cellStyle name="Comma 2 2 3 2 2 3 5 3" xfId="20328" xr:uid="{00000000-0005-0000-0000-000052000000}"/>
    <cellStyle name="Comma 2 2 3 2 2 3 5 3 2" xfId="50568" xr:uid="{00000000-0005-0000-0000-000052000000}"/>
    <cellStyle name="Comma 2 2 3 2 2 3 5 4" xfId="35448" xr:uid="{00000000-0005-0000-0000-000052000000}"/>
    <cellStyle name="Comma 2 2 3 2 2 3 6" xfId="6720" xr:uid="{00000000-0005-0000-0000-000052000000}"/>
    <cellStyle name="Comma 2 2 3 2 2 3 6 2" xfId="21840" xr:uid="{00000000-0005-0000-0000-000052000000}"/>
    <cellStyle name="Comma 2 2 3 2 2 3 6 2 2" xfId="52080" xr:uid="{00000000-0005-0000-0000-000052000000}"/>
    <cellStyle name="Comma 2 2 3 2 2 3 6 3" xfId="36960" xr:uid="{00000000-0005-0000-0000-000052000000}"/>
    <cellStyle name="Comma 2 2 3 2 2 3 7" xfId="8232" xr:uid="{00000000-0005-0000-0000-000052000000}"/>
    <cellStyle name="Comma 2 2 3 2 2 3 7 2" xfId="23352" xr:uid="{00000000-0005-0000-0000-000052000000}"/>
    <cellStyle name="Comma 2 2 3 2 2 3 7 2 2" xfId="53592" xr:uid="{00000000-0005-0000-0000-000052000000}"/>
    <cellStyle name="Comma 2 2 3 2 2 3 7 3" xfId="38472" xr:uid="{00000000-0005-0000-0000-000052000000}"/>
    <cellStyle name="Comma 2 2 3 2 2 3 8" xfId="9744" xr:uid="{00000000-0005-0000-0000-000052000000}"/>
    <cellStyle name="Comma 2 2 3 2 2 3 8 2" xfId="24864" xr:uid="{00000000-0005-0000-0000-000052000000}"/>
    <cellStyle name="Comma 2 2 3 2 2 3 8 2 2" xfId="55104" xr:uid="{00000000-0005-0000-0000-000052000000}"/>
    <cellStyle name="Comma 2 2 3 2 2 3 8 3" xfId="39984" xr:uid="{00000000-0005-0000-0000-000052000000}"/>
    <cellStyle name="Comma 2 2 3 2 2 3 9" xfId="15792" xr:uid="{00000000-0005-0000-0000-000052000000}"/>
    <cellStyle name="Comma 2 2 3 2 2 3 9 2" xfId="46032" xr:uid="{00000000-0005-0000-0000-000052000000}"/>
    <cellStyle name="Comma 2 2 3 2 2 4" xfId="924" xr:uid="{00000000-0005-0000-0000-00001D000000}"/>
    <cellStyle name="Comma 2 2 3 2 2 4 2" xfId="2436" xr:uid="{00000000-0005-0000-0000-00001D000000}"/>
    <cellStyle name="Comma 2 2 3 2 2 4 2 2" xfId="11508" xr:uid="{00000000-0005-0000-0000-00001D000000}"/>
    <cellStyle name="Comma 2 2 3 2 2 4 2 2 2" xfId="26628" xr:uid="{00000000-0005-0000-0000-00001D000000}"/>
    <cellStyle name="Comma 2 2 3 2 2 4 2 2 2 2" xfId="56868" xr:uid="{00000000-0005-0000-0000-00001D000000}"/>
    <cellStyle name="Comma 2 2 3 2 2 4 2 2 3" xfId="41748" xr:uid="{00000000-0005-0000-0000-00001D000000}"/>
    <cellStyle name="Comma 2 2 3 2 2 4 2 3" xfId="17556" xr:uid="{00000000-0005-0000-0000-00001D000000}"/>
    <cellStyle name="Comma 2 2 3 2 2 4 2 3 2" xfId="47796" xr:uid="{00000000-0005-0000-0000-00001D000000}"/>
    <cellStyle name="Comma 2 2 3 2 2 4 2 4" xfId="32676" xr:uid="{00000000-0005-0000-0000-00001D000000}"/>
    <cellStyle name="Comma 2 2 3 2 2 4 3" xfId="3948" xr:uid="{00000000-0005-0000-0000-00001D000000}"/>
    <cellStyle name="Comma 2 2 3 2 2 4 3 2" xfId="13020" xr:uid="{00000000-0005-0000-0000-00001D000000}"/>
    <cellStyle name="Comma 2 2 3 2 2 4 3 2 2" xfId="28140" xr:uid="{00000000-0005-0000-0000-00001D000000}"/>
    <cellStyle name="Comma 2 2 3 2 2 4 3 2 2 2" xfId="58380" xr:uid="{00000000-0005-0000-0000-00001D000000}"/>
    <cellStyle name="Comma 2 2 3 2 2 4 3 2 3" xfId="43260" xr:uid="{00000000-0005-0000-0000-00001D000000}"/>
    <cellStyle name="Comma 2 2 3 2 2 4 3 3" xfId="19068" xr:uid="{00000000-0005-0000-0000-00001D000000}"/>
    <cellStyle name="Comma 2 2 3 2 2 4 3 3 2" xfId="49308" xr:uid="{00000000-0005-0000-0000-00001D000000}"/>
    <cellStyle name="Comma 2 2 3 2 2 4 3 4" xfId="34188" xr:uid="{00000000-0005-0000-0000-00001D000000}"/>
    <cellStyle name="Comma 2 2 3 2 2 4 4" xfId="5460" xr:uid="{00000000-0005-0000-0000-00001D000000}"/>
    <cellStyle name="Comma 2 2 3 2 2 4 4 2" xfId="14532" xr:uid="{00000000-0005-0000-0000-00001D000000}"/>
    <cellStyle name="Comma 2 2 3 2 2 4 4 2 2" xfId="29652" xr:uid="{00000000-0005-0000-0000-00001D000000}"/>
    <cellStyle name="Comma 2 2 3 2 2 4 4 2 2 2" xfId="59892" xr:uid="{00000000-0005-0000-0000-00001D000000}"/>
    <cellStyle name="Comma 2 2 3 2 2 4 4 2 3" xfId="44772" xr:uid="{00000000-0005-0000-0000-00001D000000}"/>
    <cellStyle name="Comma 2 2 3 2 2 4 4 3" xfId="20580" xr:uid="{00000000-0005-0000-0000-00001D000000}"/>
    <cellStyle name="Comma 2 2 3 2 2 4 4 3 2" xfId="50820" xr:uid="{00000000-0005-0000-0000-00001D000000}"/>
    <cellStyle name="Comma 2 2 3 2 2 4 4 4" xfId="35700" xr:uid="{00000000-0005-0000-0000-00001D000000}"/>
    <cellStyle name="Comma 2 2 3 2 2 4 5" xfId="6972" xr:uid="{00000000-0005-0000-0000-00001D000000}"/>
    <cellStyle name="Comma 2 2 3 2 2 4 5 2" xfId="22092" xr:uid="{00000000-0005-0000-0000-00001D000000}"/>
    <cellStyle name="Comma 2 2 3 2 2 4 5 2 2" xfId="52332" xr:uid="{00000000-0005-0000-0000-00001D000000}"/>
    <cellStyle name="Comma 2 2 3 2 2 4 5 3" xfId="37212" xr:uid="{00000000-0005-0000-0000-00001D000000}"/>
    <cellStyle name="Comma 2 2 3 2 2 4 6" xfId="8484" xr:uid="{00000000-0005-0000-0000-00001D000000}"/>
    <cellStyle name="Comma 2 2 3 2 2 4 6 2" xfId="23604" xr:uid="{00000000-0005-0000-0000-00001D000000}"/>
    <cellStyle name="Comma 2 2 3 2 2 4 6 2 2" xfId="53844" xr:uid="{00000000-0005-0000-0000-00001D000000}"/>
    <cellStyle name="Comma 2 2 3 2 2 4 6 3" xfId="38724" xr:uid="{00000000-0005-0000-0000-00001D000000}"/>
    <cellStyle name="Comma 2 2 3 2 2 4 7" xfId="9996" xr:uid="{00000000-0005-0000-0000-00001D000000}"/>
    <cellStyle name="Comma 2 2 3 2 2 4 7 2" xfId="25116" xr:uid="{00000000-0005-0000-0000-00001D000000}"/>
    <cellStyle name="Comma 2 2 3 2 2 4 7 2 2" xfId="55356" xr:uid="{00000000-0005-0000-0000-00001D000000}"/>
    <cellStyle name="Comma 2 2 3 2 2 4 7 3" xfId="40236" xr:uid="{00000000-0005-0000-0000-00001D000000}"/>
    <cellStyle name="Comma 2 2 3 2 2 4 8" xfId="16044" xr:uid="{00000000-0005-0000-0000-00001D000000}"/>
    <cellStyle name="Comma 2 2 3 2 2 4 8 2" xfId="46284" xr:uid="{00000000-0005-0000-0000-00001D000000}"/>
    <cellStyle name="Comma 2 2 3 2 2 4 9" xfId="31164" xr:uid="{00000000-0005-0000-0000-00001D000000}"/>
    <cellStyle name="Comma 2 2 3 2 2 5" xfId="1680" xr:uid="{00000000-0005-0000-0000-00001D000000}"/>
    <cellStyle name="Comma 2 2 3 2 2 5 2" xfId="10752" xr:uid="{00000000-0005-0000-0000-00001D000000}"/>
    <cellStyle name="Comma 2 2 3 2 2 5 2 2" xfId="25872" xr:uid="{00000000-0005-0000-0000-00001D000000}"/>
    <cellStyle name="Comma 2 2 3 2 2 5 2 2 2" xfId="56112" xr:uid="{00000000-0005-0000-0000-00001D000000}"/>
    <cellStyle name="Comma 2 2 3 2 2 5 2 3" xfId="40992" xr:uid="{00000000-0005-0000-0000-00001D000000}"/>
    <cellStyle name="Comma 2 2 3 2 2 5 3" xfId="16800" xr:uid="{00000000-0005-0000-0000-00001D000000}"/>
    <cellStyle name="Comma 2 2 3 2 2 5 3 2" xfId="47040" xr:uid="{00000000-0005-0000-0000-00001D000000}"/>
    <cellStyle name="Comma 2 2 3 2 2 5 4" xfId="31920" xr:uid="{00000000-0005-0000-0000-00001D000000}"/>
    <cellStyle name="Comma 2 2 3 2 2 6" xfId="3192" xr:uid="{00000000-0005-0000-0000-00001D000000}"/>
    <cellStyle name="Comma 2 2 3 2 2 6 2" xfId="12264" xr:uid="{00000000-0005-0000-0000-00001D000000}"/>
    <cellStyle name="Comma 2 2 3 2 2 6 2 2" xfId="27384" xr:uid="{00000000-0005-0000-0000-00001D000000}"/>
    <cellStyle name="Comma 2 2 3 2 2 6 2 2 2" xfId="57624" xr:uid="{00000000-0005-0000-0000-00001D000000}"/>
    <cellStyle name="Comma 2 2 3 2 2 6 2 3" xfId="42504" xr:uid="{00000000-0005-0000-0000-00001D000000}"/>
    <cellStyle name="Comma 2 2 3 2 2 6 3" xfId="18312" xr:uid="{00000000-0005-0000-0000-00001D000000}"/>
    <cellStyle name="Comma 2 2 3 2 2 6 3 2" xfId="48552" xr:uid="{00000000-0005-0000-0000-00001D000000}"/>
    <cellStyle name="Comma 2 2 3 2 2 6 4" xfId="33432" xr:uid="{00000000-0005-0000-0000-00001D000000}"/>
    <cellStyle name="Comma 2 2 3 2 2 7" xfId="4704" xr:uid="{00000000-0005-0000-0000-00001D000000}"/>
    <cellStyle name="Comma 2 2 3 2 2 7 2" xfId="13776" xr:uid="{00000000-0005-0000-0000-00001D000000}"/>
    <cellStyle name="Comma 2 2 3 2 2 7 2 2" xfId="28896" xr:uid="{00000000-0005-0000-0000-00001D000000}"/>
    <cellStyle name="Comma 2 2 3 2 2 7 2 2 2" xfId="59136" xr:uid="{00000000-0005-0000-0000-00001D000000}"/>
    <cellStyle name="Comma 2 2 3 2 2 7 2 3" xfId="44016" xr:uid="{00000000-0005-0000-0000-00001D000000}"/>
    <cellStyle name="Comma 2 2 3 2 2 7 3" xfId="19824" xr:uid="{00000000-0005-0000-0000-00001D000000}"/>
    <cellStyle name="Comma 2 2 3 2 2 7 3 2" xfId="50064" xr:uid="{00000000-0005-0000-0000-00001D000000}"/>
    <cellStyle name="Comma 2 2 3 2 2 7 4" xfId="34944" xr:uid="{00000000-0005-0000-0000-00001D000000}"/>
    <cellStyle name="Comma 2 2 3 2 2 8" xfId="6216" xr:uid="{00000000-0005-0000-0000-00001D000000}"/>
    <cellStyle name="Comma 2 2 3 2 2 8 2" xfId="21336" xr:uid="{00000000-0005-0000-0000-00001D000000}"/>
    <cellStyle name="Comma 2 2 3 2 2 8 2 2" xfId="51576" xr:uid="{00000000-0005-0000-0000-00001D000000}"/>
    <cellStyle name="Comma 2 2 3 2 2 8 3" xfId="36456" xr:uid="{00000000-0005-0000-0000-00001D000000}"/>
    <cellStyle name="Comma 2 2 3 2 2 9" xfId="7728" xr:uid="{00000000-0005-0000-0000-00001D000000}"/>
    <cellStyle name="Comma 2 2 3 2 2 9 2" xfId="22848" xr:uid="{00000000-0005-0000-0000-00001D000000}"/>
    <cellStyle name="Comma 2 2 3 2 2 9 2 2" xfId="53088" xr:uid="{00000000-0005-0000-0000-00001D000000}"/>
    <cellStyle name="Comma 2 2 3 2 2 9 3" xfId="37968" xr:uid="{00000000-0005-0000-0000-00001D000000}"/>
    <cellStyle name="Comma 2 2 3 2 3" xfId="252" xr:uid="{00000000-0005-0000-0000-00001D000000}"/>
    <cellStyle name="Comma 2 2 3 2 3 10" xfId="9324" xr:uid="{00000000-0005-0000-0000-00001D000000}"/>
    <cellStyle name="Comma 2 2 3 2 3 10 2" xfId="24444" xr:uid="{00000000-0005-0000-0000-00001D000000}"/>
    <cellStyle name="Comma 2 2 3 2 3 10 2 2" xfId="54684" xr:uid="{00000000-0005-0000-0000-00001D000000}"/>
    <cellStyle name="Comma 2 2 3 2 3 10 3" xfId="39564" xr:uid="{00000000-0005-0000-0000-00001D000000}"/>
    <cellStyle name="Comma 2 2 3 2 3 11" xfId="15372" xr:uid="{00000000-0005-0000-0000-00001D000000}"/>
    <cellStyle name="Comma 2 2 3 2 3 11 2" xfId="45612" xr:uid="{00000000-0005-0000-0000-00001D000000}"/>
    <cellStyle name="Comma 2 2 3 2 3 12" xfId="30492" xr:uid="{00000000-0005-0000-0000-00001D000000}"/>
    <cellStyle name="Comma 2 2 3 2 3 2" xfId="504" xr:uid="{00000000-0005-0000-0000-00001D000000}"/>
    <cellStyle name="Comma 2 2 3 2 3 2 10" xfId="30744" xr:uid="{00000000-0005-0000-0000-00001D000000}"/>
    <cellStyle name="Comma 2 2 3 2 3 2 2" xfId="1260" xr:uid="{00000000-0005-0000-0000-00001D000000}"/>
    <cellStyle name="Comma 2 2 3 2 3 2 2 2" xfId="2772" xr:uid="{00000000-0005-0000-0000-00001D000000}"/>
    <cellStyle name="Comma 2 2 3 2 3 2 2 2 2" xfId="11844" xr:uid="{00000000-0005-0000-0000-00001D000000}"/>
    <cellStyle name="Comma 2 2 3 2 3 2 2 2 2 2" xfId="26964" xr:uid="{00000000-0005-0000-0000-00001D000000}"/>
    <cellStyle name="Comma 2 2 3 2 3 2 2 2 2 2 2" xfId="57204" xr:uid="{00000000-0005-0000-0000-00001D000000}"/>
    <cellStyle name="Comma 2 2 3 2 3 2 2 2 2 3" xfId="42084" xr:uid="{00000000-0005-0000-0000-00001D000000}"/>
    <cellStyle name="Comma 2 2 3 2 3 2 2 2 3" xfId="17892" xr:uid="{00000000-0005-0000-0000-00001D000000}"/>
    <cellStyle name="Comma 2 2 3 2 3 2 2 2 3 2" xfId="48132" xr:uid="{00000000-0005-0000-0000-00001D000000}"/>
    <cellStyle name="Comma 2 2 3 2 3 2 2 2 4" xfId="33012" xr:uid="{00000000-0005-0000-0000-00001D000000}"/>
    <cellStyle name="Comma 2 2 3 2 3 2 2 3" xfId="4284" xr:uid="{00000000-0005-0000-0000-00001D000000}"/>
    <cellStyle name="Comma 2 2 3 2 3 2 2 3 2" xfId="13356" xr:uid="{00000000-0005-0000-0000-00001D000000}"/>
    <cellStyle name="Comma 2 2 3 2 3 2 2 3 2 2" xfId="28476" xr:uid="{00000000-0005-0000-0000-00001D000000}"/>
    <cellStyle name="Comma 2 2 3 2 3 2 2 3 2 2 2" xfId="58716" xr:uid="{00000000-0005-0000-0000-00001D000000}"/>
    <cellStyle name="Comma 2 2 3 2 3 2 2 3 2 3" xfId="43596" xr:uid="{00000000-0005-0000-0000-00001D000000}"/>
    <cellStyle name="Comma 2 2 3 2 3 2 2 3 3" xfId="19404" xr:uid="{00000000-0005-0000-0000-00001D000000}"/>
    <cellStyle name="Comma 2 2 3 2 3 2 2 3 3 2" xfId="49644" xr:uid="{00000000-0005-0000-0000-00001D000000}"/>
    <cellStyle name="Comma 2 2 3 2 3 2 2 3 4" xfId="34524" xr:uid="{00000000-0005-0000-0000-00001D000000}"/>
    <cellStyle name="Comma 2 2 3 2 3 2 2 4" xfId="5796" xr:uid="{00000000-0005-0000-0000-00001D000000}"/>
    <cellStyle name="Comma 2 2 3 2 3 2 2 4 2" xfId="14868" xr:uid="{00000000-0005-0000-0000-00001D000000}"/>
    <cellStyle name="Comma 2 2 3 2 3 2 2 4 2 2" xfId="29988" xr:uid="{00000000-0005-0000-0000-00001D000000}"/>
    <cellStyle name="Comma 2 2 3 2 3 2 2 4 2 2 2" xfId="60228" xr:uid="{00000000-0005-0000-0000-00001D000000}"/>
    <cellStyle name="Comma 2 2 3 2 3 2 2 4 2 3" xfId="45108" xr:uid="{00000000-0005-0000-0000-00001D000000}"/>
    <cellStyle name="Comma 2 2 3 2 3 2 2 4 3" xfId="20916" xr:uid="{00000000-0005-0000-0000-00001D000000}"/>
    <cellStyle name="Comma 2 2 3 2 3 2 2 4 3 2" xfId="51156" xr:uid="{00000000-0005-0000-0000-00001D000000}"/>
    <cellStyle name="Comma 2 2 3 2 3 2 2 4 4" xfId="36036" xr:uid="{00000000-0005-0000-0000-00001D000000}"/>
    <cellStyle name="Comma 2 2 3 2 3 2 2 5" xfId="7308" xr:uid="{00000000-0005-0000-0000-00001D000000}"/>
    <cellStyle name="Comma 2 2 3 2 3 2 2 5 2" xfId="22428" xr:uid="{00000000-0005-0000-0000-00001D000000}"/>
    <cellStyle name="Comma 2 2 3 2 3 2 2 5 2 2" xfId="52668" xr:uid="{00000000-0005-0000-0000-00001D000000}"/>
    <cellStyle name="Comma 2 2 3 2 3 2 2 5 3" xfId="37548" xr:uid="{00000000-0005-0000-0000-00001D000000}"/>
    <cellStyle name="Comma 2 2 3 2 3 2 2 6" xfId="8820" xr:uid="{00000000-0005-0000-0000-00001D000000}"/>
    <cellStyle name="Comma 2 2 3 2 3 2 2 6 2" xfId="23940" xr:uid="{00000000-0005-0000-0000-00001D000000}"/>
    <cellStyle name="Comma 2 2 3 2 3 2 2 6 2 2" xfId="54180" xr:uid="{00000000-0005-0000-0000-00001D000000}"/>
    <cellStyle name="Comma 2 2 3 2 3 2 2 6 3" xfId="39060" xr:uid="{00000000-0005-0000-0000-00001D000000}"/>
    <cellStyle name="Comma 2 2 3 2 3 2 2 7" xfId="10332" xr:uid="{00000000-0005-0000-0000-00001D000000}"/>
    <cellStyle name="Comma 2 2 3 2 3 2 2 7 2" xfId="25452" xr:uid="{00000000-0005-0000-0000-00001D000000}"/>
    <cellStyle name="Comma 2 2 3 2 3 2 2 7 2 2" xfId="55692" xr:uid="{00000000-0005-0000-0000-00001D000000}"/>
    <cellStyle name="Comma 2 2 3 2 3 2 2 7 3" xfId="40572" xr:uid="{00000000-0005-0000-0000-00001D000000}"/>
    <cellStyle name="Comma 2 2 3 2 3 2 2 8" xfId="16380" xr:uid="{00000000-0005-0000-0000-00001D000000}"/>
    <cellStyle name="Comma 2 2 3 2 3 2 2 8 2" xfId="46620" xr:uid="{00000000-0005-0000-0000-00001D000000}"/>
    <cellStyle name="Comma 2 2 3 2 3 2 2 9" xfId="31500" xr:uid="{00000000-0005-0000-0000-00001D000000}"/>
    <cellStyle name="Comma 2 2 3 2 3 2 3" xfId="2016" xr:uid="{00000000-0005-0000-0000-00001D000000}"/>
    <cellStyle name="Comma 2 2 3 2 3 2 3 2" xfId="11088" xr:uid="{00000000-0005-0000-0000-00001D000000}"/>
    <cellStyle name="Comma 2 2 3 2 3 2 3 2 2" xfId="26208" xr:uid="{00000000-0005-0000-0000-00001D000000}"/>
    <cellStyle name="Comma 2 2 3 2 3 2 3 2 2 2" xfId="56448" xr:uid="{00000000-0005-0000-0000-00001D000000}"/>
    <cellStyle name="Comma 2 2 3 2 3 2 3 2 3" xfId="41328" xr:uid="{00000000-0005-0000-0000-00001D000000}"/>
    <cellStyle name="Comma 2 2 3 2 3 2 3 3" xfId="17136" xr:uid="{00000000-0005-0000-0000-00001D000000}"/>
    <cellStyle name="Comma 2 2 3 2 3 2 3 3 2" xfId="47376" xr:uid="{00000000-0005-0000-0000-00001D000000}"/>
    <cellStyle name="Comma 2 2 3 2 3 2 3 4" xfId="32256" xr:uid="{00000000-0005-0000-0000-00001D000000}"/>
    <cellStyle name="Comma 2 2 3 2 3 2 4" xfId="3528" xr:uid="{00000000-0005-0000-0000-00001D000000}"/>
    <cellStyle name="Comma 2 2 3 2 3 2 4 2" xfId="12600" xr:uid="{00000000-0005-0000-0000-00001D000000}"/>
    <cellStyle name="Comma 2 2 3 2 3 2 4 2 2" xfId="27720" xr:uid="{00000000-0005-0000-0000-00001D000000}"/>
    <cellStyle name="Comma 2 2 3 2 3 2 4 2 2 2" xfId="57960" xr:uid="{00000000-0005-0000-0000-00001D000000}"/>
    <cellStyle name="Comma 2 2 3 2 3 2 4 2 3" xfId="42840" xr:uid="{00000000-0005-0000-0000-00001D000000}"/>
    <cellStyle name="Comma 2 2 3 2 3 2 4 3" xfId="18648" xr:uid="{00000000-0005-0000-0000-00001D000000}"/>
    <cellStyle name="Comma 2 2 3 2 3 2 4 3 2" xfId="48888" xr:uid="{00000000-0005-0000-0000-00001D000000}"/>
    <cellStyle name="Comma 2 2 3 2 3 2 4 4" xfId="33768" xr:uid="{00000000-0005-0000-0000-00001D000000}"/>
    <cellStyle name="Comma 2 2 3 2 3 2 5" xfId="5040" xr:uid="{00000000-0005-0000-0000-00001D000000}"/>
    <cellStyle name="Comma 2 2 3 2 3 2 5 2" xfId="14112" xr:uid="{00000000-0005-0000-0000-00001D000000}"/>
    <cellStyle name="Comma 2 2 3 2 3 2 5 2 2" xfId="29232" xr:uid="{00000000-0005-0000-0000-00001D000000}"/>
    <cellStyle name="Comma 2 2 3 2 3 2 5 2 2 2" xfId="59472" xr:uid="{00000000-0005-0000-0000-00001D000000}"/>
    <cellStyle name="Comma 2 2 3 2 3 2 5 2 3" xfId="44352" xr:uid="{00000000-0005-0000-0000-00001D000000}"/>
    <cellStyle name="Comma 2 2 3 2 3 2 5 3" xfId="20160" xr:uid="{00000000-0005-0000-0000-00001D000000}"/>
    <cellStyle name="Comma 2 2 3 2 3 2 5 3 2" xfId="50400" xr:uid="{00000000-0005-0000-0000-00001D000000}"/>
    <cellStyle name="Comma 2 2 3 2 3 2 5 4" xfId="35280" xr:uid="{00000000-0005-0000-0000-00001D000000}"/>
    <cellStyle name="Comma 2 2 3 2 3 2 6" xfId="6552" xr:uid="{00000000-0005-0000-0000-00001D000000}"/>
    <cellStyle name="Comma 2 2 3 2 3 2 6 2" xfId="21672" xr:uid="{00000000-0005-0000-0000-00001D000000}"/>
    <cellStyle name="Comma 2 2 3 2 3 2 6 2 2" xfId="51912" xr:uid="{00000000-0005-0000-0000-00001D000000}"/>
    <cellStyle name="Comma 2 2 3 2 3 2 6 3" xfId="36792" xr:uid="{00000000-0005-0000-0000-00001D000000}"/>
    <cellStyle name="Comma 2 2 3 2 3 2 7" xfId="8064" xr:uid="{00000000-0005-0000-0000-00001D000000}"/>
    <cellStyle name="Comma 2 2 3 2 3 2 7 2" xfId="23184" xr:uid="{00000000-0005-0000-0000-00001D000000}"/>
    <cellStyle name="Comma 2 2 3 2 3 2 7 2 2" xfId="53424" xr:uid="{00000000-0005-0000-0000-00001D000000}"/>
    <cellStyle name="Comma 2 2 3 2 3 2 7 3" xfId="38304" xr:uid="{00000000-0005-0000-0000-00001D000000}"/>
    <cellStyle name="Comma 2 2 3 2 3 2 8" xfId="9576" xr:uid="{00000000-0005-0000-0000-00001D000000}"/>
    <cellStyle name="Comma 2 2 3 2 3 2 8 2" xfId="24696" xr:uid="{00000000-0005-0000-0000-00001D000000}"/>
    <cellStyle name="Comma 2 2 3 2 3 2 8 2 2" xfId="54936" xr:uid="{00000000-0005-0000-0000-00001D000000}"/>
    <cellStyle name="Comma 2 2 3 2 3 2 8 3" xfId="39816" xr:uid="{00000000-0005-0000-0000-00001D000000}"/>
    <cellStyle name="Comma 2 2 3 2 3 2 9" xfId="15624" xr:uid="{00000000-0005-0000-0000-00001D000000}"/>
    <cellStyle name="Comma 2 2 3 2 3 2 9 2" xfId="45864" xr:uid="{00000000-0005-0000-0000-00001D000000}"/>
    <cellStyle name="Comma 2 2 3 2 3 3" xfId="756" xr:uid="{00000000-0005-0000-0000-000053000000}"/>
    <cellStyle name="Comma 2 2 3 2 3 3 10" xfId="30996" xr:uid="{00000000-0005-0000-0000-000053000000}"/>
    <cellStyle name="Comma 2 2 3 2 3 3 2" xfId="1512" xr:uid="{00000000-0005-0000-0000-000053000000}"/>
    <cellStyle name="Comma 2 2 3 2 3 3 2 2" xfId="3024" xr:uid="{00000000-0005-0000-0000-000053000000}"/>
    <cellStyle name="Comma 2 2 3 2 3 3 2 2 2" xfId="12096" xr:uid="{00000000-0005-0000-0000-000053000000}"/>
    <cellStyle name="Comma 2 2 3 2 3 3 2 2 2 2" xfId="27216" xr:uid="{00000000-0005-0000-0000-000053000000}"/>
    <cellStyle name="Comma 2 2 3 2 3 3 2 2 2 2 2" xfId="57456" xr:uid="{00000000-0005-0000-0000-000053000000}"/>
    <cellStyle name="Comma 2 2 3 2 3 3 2 2 2 3" xfId="42336" xr:uid="{00000000-0005-0000-0000-000053000000}"/>
    <cellStyle name="Comma 2 2 3 2 3 3 2 2 3" xfId="18144" xr:uid="{00000000-0005-0000-0000-000053000000}"/>
    <cellStyle name="Comma 2 2 3 2 3 3 2 2 3 2" xfId="48384" xr:uid="{00000000-0005-0000-0000-000053000000}"/>
    <cellStyle name="Comma 2 2 3 2 3 3 2 2 4" xfId="33264" xr:uid="{00000000-0005-0000-0000-000053000000}"/>
    <cellStyle name="Comma 2 2 3 2 3 3 2 3" xfId="4536" xr:uid="{00000000-0005-0000-0000-000053000000}"/>
    <cellStyle name="Comma 2 2 3 2 3 3 2 3 2" xfId="13608" xr:uid="{00000000-0005-0000-0000-000053000000}"/>
    <cellStyle name="Comma 2 2 3 2 3 3 2 3 2 2" xfId="28728" xr:uid="{00000000-0005-0000-0000-000053000000}"/>
    <cellStyle name="Comma 2 2 3 2 3 3 2 3 2 2 2" xfId="58968" xr:uid="{00000000-0005-0000-0000-000053000000}"/>
    <cellStyle name="Comma 2 2 3 2 3 3 2 3 2 3" xfId="43848" xr:uid="{00000000-0005-0000-0000-000053000000}"/>
    <cellStyle name="Comma 2 2 3 2 3 3 2 3 3" xfId="19656" xr:uid="{00000000-0005-0000-0000-000053000000}"/>
    <cellStyle name="Comma 2 2 3 2 3 3 2 3 3 2" xfId="49896" xr:uid="{00000000-0005-0000-0000-000053000000}"/>
    <cellStyle name="Comma 2 2 3 2 3 3 2 3 4" xfId="34776" xr:uid="{00000000-0005-0000-0000-000053000000}"/>
    <cellStyle name="Comma 2 2 3 2 3 3 2 4" xfId="6048" xr:uid="{00000000-0005-0000-0000-000053000000}"/>
    <cellStyle name="Comma 2 2 3 2 3 3 2 4 2" xfId="15120" xr:uid="{00000000-0005-0000-0000-000053000000}"/>
    <cellStyle name="Comma 2 2 3 2 3 3 2 4 2 2" xfId="30240" xr:uid="{00000000-0005-0000-0000-000053000000}"/>
    <cellStyle name="Comma 2 2 3 2 3 3 2 4 2 2 2" xfId="60480" xr:uid="{00000000-0005-0000-0000-000053000000}"/>
    <cellStyle name="Comma 2 2 3 2 3 3 2 4 2 3" xfId="45360" xr:uid="{00000000-0005-0000-0000-000053000000}"/>
    <cellStyle name="Comma 2 2 3 2 3 3 2 4 3" xfId="21168" xr:uid="{00000000-0005-0000-0000-000053000000}"/>
    <cellStyle name="Comma 2 2 3 2 3 3 2 4 3 2" xfId="51408" xr:uid="{00000000-0005-0000-0000-000053000000}"/>
    <cellStyle name="Comma 2 2 3 2 3 3 2 4 4" xfId="36288" xr:uid="{00000000-0005-0000-0000-000053000000}"/>
    <cellStyle name="Comma 2 2 3 2 3 3 2 5" xfId="7560" xr:uid="{00000000-0005-0000-0000-000053000000}"/>
    <cellStyle name="Comma 2 2 3 2 3 3 2 5 2" xfId="22680" xr:uid="{00000000-0005-0000-0000-000053000000}"/>
    <cellStyle name="Comma 2 2 3 2 3 3 2 5 2 2" xfId="52920" xr:uid="{00000000-0005-0000-0000-000053000000}"/>
    <cellStyle name="Comma 2 2 3 2 3 3 2 5 3" xfId="37800" xr:uid="{00000000-0005-0000-0000-000053000000}"/>
    <cellStyle name="Comma 2 2 3 2 3 3 2 6" xfId="9072" xr:uid="{00000000-0005-0000-0000-000053000000}"/>
    <cellStyle name="Comma 2 2 3 2 3 3 2 6 2" xfId="24192" xr:uid="{00000000-0005-0000-0000-000053000000}"/>
    <cellStyle name="Comma 2 2 3 2 3 3 2 6 2 2" xfId="54432" xr:uid="{00000000-0005-0000-0000-000053000000}"/>
    <cellStyle name="Comma 2 2 3 2 3 3 2 6 3" xfId="39312" xr:uid="{00000000-0005-0000-0000-000053000000}"/>
    <cellStyle name="Comma 2 2 3 2 3 3 2 7" xfId="10584" xr:uid="{00000000-0005-0000-0000-000053000000}"/>
    <cellStyle name="Comma 2 2 3 2 3 3 2 7 2" xfId="25704" xr:uid="{00000000-0005-0000-0000-000053000000}"/>
    <cellStyle name="Comma 2 2 3 2 3 3 2 7 2 2" xfId="55944" xr:uid="{00000000-0005-0000-0000-000053000000}"/>
    <cellStyle name="Comma 2 2 3 2 3 3 2 7 3" xfId="40824" xr:uid="{00000000-0005-0000-0000-000053000000}"/>
    <cellStyle name="Comma 2 2 3 2 3 3 2 8" xfId="16632" xr:uid="{00000000-0005-0000-0000-000053000000}"/>
    <cellStyle name="Comma 2 2 3 2 3 3 2 8 2" xfId="46872" xr:uid="{00000000-0005-0000-0000-000053000000}"/>
    <cellStyle name="Comma 2 2 3 2 3 3 2 9" xfId="31752" xr:uid="{00000000-0005-0000-0000-000053000000}"/>
    <cellStyle name="Comma 2 2 3 2 3 3 3" xfId="2268" xr:uid="{00000000-0005-0000-0000-000053000000}"/>
    <cellStyle name="Comma 2 2 3 2 3 3 3 2" xfId="11340" xr:uid="{00000000-0005-0000-0000-000053000000}"/>
    <cellStyle name="Comma 2 2 3 2 3 3 3 2 2" xfId="26460" xr:uid="{00000000-0005-0000-0000-000053000000}"/>
    <cellStyle name="Comma 2 2 3 2 3 3 3 2 2 2" xfId="56700" xr:uid="{00000000-0005-0000-0000-000053000000}"/>
    <cellStyle name="Comma 2 2 3 2 3 3 3 2 3" xfId="41580" xr:uid="{00000000-0005-0000-0000-000053000000}"/>
    <cellStyle name="Comma 2 2 3 2 3 3 3 3" xfId="17388" xr:uid="{00000000-0005-0000-0000-000053000000}"/>
    <cellStyle name="Comma 2 2 3 2 3 3 3 3 2" xfId="47628" xr:uid="{00000000-0005-0000-0000-000053000000}"/>
    <cellStyle name="Comma 2 2 3 2 3 3 3 4" xfId="32508" xr:uid="{00000000-0005-0000-0000-000053000000}"/>
    <cellStyle name="Comma 2 2 3 2 3 3 4" xfId="3780" xr:uid="{00000000-0005-0000-0000-000053000000}"/>
    <cellStyle name="Comma 2 2 3 2 3 3 4 2" xfId="12852" xr:uid="{00000000-0005-0000-0000-000053000000}"/>
    <cellStyle name="Comma 2 2 3 2 3 3 4 2 2" xfId="27972" xr:uid="{00000000-0005-0000-0000-000053000000}"/>
    <cellStyle name="Comma 2 2 3 2 3 3 4 2 2 2" xfId="58212" xr:uid="{00000000-0005-0000-0000-000053000000}"/>
    <cellStyle name="Comma 2 2 3 2 3 3 4 2 3" xfId="43092" xr:uid="{00000000-0005-0000-0000-000053000000}"/>
    <cellStyle name="Comma 2 2 3 2 3 3 4 3" xfId="18900" xr:uid="{00000000-0005-0000-0000-000053000000}"/>
    <cellStyle name="Comma 2 2 3 2 3 3 4 3 2" xfId="49140" xr:uid="{00000000-0005-0000-0000-000053000000}"/>
    <cellStyle name="Comma 2 2 3 2 3 3 4 4" xfId="34020" xr:uid="{00000000-0005-0000-0000-000053000000}"/>
    <cellStyle name="Comma 2 2 3 2 3 3 5" xfId="5292" xr:uid="{00000000-0005-0000-0000-000053000000}"/>
    <cellStyle name="Comma 2 2 3 2 3 3 5 2" xfId="14364" xr:uid="{00000000-0005-0000-0000-000053000000}"/>
    <cellStyle name="Comma 2 2 3 2 3 3 5 2 2" xfId="29484" xr:uid="{00000000-0005-0000-0000-000053000000}"/>
    <cellStyle name="Comma 2 2 3 2 3 3 5 2 2 2" xfId="59724" xr:uid="{00000000-0005-0000-0000-000053000000}"/>
    <cellStyle name="Comma 2 2 3 2 3 3 5 2 3" xfId="44604" xr:uid="{00000000-0005-0000-0000-000053000000}"/>
    <cellStyle name="Comma 2 2 3 2 3 3 5 3" xfId="20412" xr:uid="{00000000-0005-0000-0000-000053000000}"/>
    <cellStyle name="Comma 2 2 3 2 3 3 5 3 2" xfId="50652" xr:uid="{00000000-0005-0000-0000-000053000000}"/>
    <cellStyle name="Comma 2 2 3 2 3 3 5 4" xfId="35532" xr:uid="{00000000-0005-0000-0000-000053000000}"/>
    <cellStyle name="Comma 2 2 3 2 3 3 6" xfId="6804" xr:uid="{00000000-0005-0000-0000-000053000000}"/>
    <cellStyle name="Comma 2 2 3 2 3 3 6 2" xfId="21924" xr:uid="{00000000-0005-0000-0000-000053000000}"/>
    <cellStyle name="Comma 2 2 3 2 3 3 6 2 2" xfId="52164" xr:uid="{00000000-0005-0000-0000-000053000000}"/>
    <cellStyle name="Comma 2 2 3 2 3 3 6 3" xfId="37044" xr:uid="{00000000-0005-0000-0000-000053000000}"/>
    <cellStyle name="Comma 2 2 3 2 3 3 7" xfId="8316" xr:uid="{00000000-0005-0000-0000-000053000000}"/>
    <cellStyle name="Comma 2 2 3 2 3 3 7 2" xfId="23436" xr:uid="{00000000-0005-0000-0000-000053000000}"/>
    <cellStyle name="Comma 2 2 3 2 3 3 7 2 2" xfId="53676" xr:uid="{00000000-0005-0000-0000-000053000000}"/>
    <cellStyle name="Comma 2 2 3 2 3 3 7 3" xfId="38556" xr:uid="{00000000-0005-0000-0000-000053000000}"/>
    <cellStyle name="Comma 2 2 3 2 3 3 8" xfId="9828" xr:uid="{00000000-0005-0000-0000-000053000000}"/>
    <cellStyle name="Comma 2 2 3 2 3 3 8 2" xfId="24948" xr:uid="{00000000-0005-0000-0000-000053000000}"/>
    <cellStyle name="Comma 2 2 3 2 3 3 8 2 2" xfId="55188" xr:uid="{00000000-0005-0000-0000-000053000000}"/>
    <cellStyle name="Comma 2 2 3 2 3 3 8 3" xfId="40068" xr:uid="{00000000-0005-0000-0000-000053000000}"/>
    <cellStyle name="Comma 2 2 3 2 3 3 9" xfId="15876" xr:uid="{00000000-0005-0000-0000-000053000000}"/>
    <cellStyle name="Comma 2 2 3 2 3 3 9 2" xfId="46116" xr:uid="{00000000-0005-0000-0000-000053000000}"/>
    <cellStyle name="Comma 2 2 3 2 3 4" xfId="1008" xr:uid="{00000000-0005-0000-0000-00001D000000}"/>
    <cellStyle name="Comma 2 2 3 2 3 4 2" xfId="2520" xr:uid="{00000000-0005-0000-0000-00001D000000}"/>
    <cellStyle name="Comma 2 2 3 2 3 4 2 2" xfId="11592" xr:uid="{00000000-0005-0000-0000-00001D000000}"/>
    <cellStyle name="Comma 2 2 3 2 3 4 2 2 2" xfId="26712" xr:uid="{00000000-0005-0000-0000-00001D000000}"/>
    <cellStyle name="Comma 2 2 3 2 3 4 2 2 2 2" xfId="56952" xr:uid="{00000000-0005-0000-0000-00001D000000}"/>
    <cellStyle name="Comma 2 2 3 2 3 4 2 2 3" xfId="41832" xr:uid="{00000000-0005-0000-0000-00001D000000}"/>
    <cellStyle name="Comma 2 2 3 2 3 4 2 3" xfId="17640" xr:uid="{00000000-0005-0000-0000-00001D000000}"/>
    <cellStyle name="Comma 2 2 3 2 3 4 2 3 2" xfId="47880" xr:uid="{00000000-0005-0000-0000-00001D000000}"/>
    <cellStyle name="Comma 2 2 3 2 3 4 2 4" xfId="32760" xr:uid="{00000000-0005-0000-0000-00001D000000}"/>
    <cellStyle name="Comma 2 2 3 2 3 4 3" xfId="4032" xr:uid="{00000000-0005-0000-0000-00001D000000}"/>
    <cellStyle name="Comma 2 2 3 2 3 4 3 2" xfId="13104" xr:uid="{00000000-0005-0000-0000-00001D000000}"/>
    <cellStyle name="Comma 2 2 3 2 3 4 3 2 2" xfId="28224" xr:uid="{00000000-0005-0000-0000-00001D000000}"/>
    <cellStyle name="Comma 2 2 3 2 3 4 3 2 2 2" xfId="58464" xr:uid="{00000000-0005-0000-0000-00001D000000}"/>
    <cellStyle name="Comma 2 2 3 2 3 4 3 2 3" xfId="43344" xr:uid="{00000000-0005-0000-0000-00001D000000}"/>
    <cellStyle name="Comma 2 2 3 2 3 4 3 3" xfId="19152" xr:uid="{00000000-0005-0000-0000-00001D000000}"/>
    <cellStyle name="Comma 2 2 3 2 3 4 3 3 2" xfId="49392" xr:uid="{00000000-0005-0000-0000-00001D000000}"/>
    <cellStyle name="Comma 2 2 3 2 3 4 3 4" xfId="34272" xr:uid="{00000000-0005-0000-0000-00001D000000}"/>
    <cellStyle name="Comma 2 2 3 2 3 4 4" xfId="5544" xr:uid="{00000000-0005-0000-0000-00001D000000}"/>
    <cellStyle name="Comma 2 2 3 2 3 4 4 2" xfId="14616" xr:uid="{00000000-0005-0000-0000-00001D000000}"/>
    <cellStyle name="Comma 2 2 3 2 3 4 4 2 2" xfId="29736" xr:uid="{00000000-0005-0000-0000-00001D000000}"/>
    <cellStyle name="Comma 2 2 3 2 3 4 4 2 2 2" xfId="59976" xr:uid="{00000000-0005-0000-0000-00001D000000}"/>
    <cellStyle name="Comma 2 2 3 2 3 4 4 2 3" xfId="44856" xr:uid="{00000000-0005-0000-0000-00001D000000}"/>
    <cellStyle name="Comma 2 2 3 2 3 4 4 3" xfId="20664" xr:uid="{00000000-0005-0000-0000-00001D000000}"/>
    <cellStyle name="Comma 2 2 3 2 3 4 4 3 2" xfId="50904" xr:uid="{00000000-0005-0000-0000-00001D000000}"/>
    <cellStyle name="Comma 2 2 3 2 3 4 4 4" xfId="35784" xr:uid="{00000000-0005-0000-0000-00001D000000}"/>
    <cellStyle name="Comma 2 2 3 2 3 4 5" xfId="7056" xr:uid="{00000000-0005-0000-0000-00001D000000}"/>
    <cellStyle name="Comma 2 2 3 2 3 4 5 2" xfId="22176" xr:uid="{00000000-0005-0000-0000-00001D000000}"/>
    <cellStyle name="Comma 2 2 3 2 3 4 5 2 2" xfId="52416" xr:uid="{00000000-0005-0000-0000-00001D000000}"/>
    <cellStyle name="Comma 2 2 3 2 3 4 5 3" xfId="37296" xr:uid="{00000000-0005-0000-0000-00001D000000}"/>
    <cellStyle name="Comma 2 2 3 2 3 4 6" xfId="8568" xr:uid="{00000000-0005-0000-0000-00001D000000}"/>
    <cellStyle name="Comma 2 2 3 2 3 4 6 2" xfId="23688" xr:uid="{00000000-0005-0000-0000-00001D000000}"/>
    <cellStyle name="Comma 2 2 3 2 3 4 6 2 2" xfId="53928" xr:uid="{00000000-0005-0000-0000-00001D000000}"/>
    <cellStyle name="Comma 2 2 3 2 3 4 6 3" xfId="38808" xr:uid="{00000000-0005-0000-0000-00001D000000}"/>
    <cellStyle name="Comma 2 2 3 2 3 4 7" xfId="10080" xr:uid="{00000000-0005-0000-0000-00001D000000}"/>
    <cellStyle name="Comma 2 2 3 2 3 4 7 2" xfId="25200" xr:uid="{00000000-0005-0000-0000-00001D000000}"/>
    <cellStyle name="Comma 2 2 3 2 3 4 7 2 2" xfId="55440" xr:uid="{00000000-0005-0000-0000-00001D000000}"/>
    <cellStyle name="Comma 2 2 3 2 3 4 7 3" xfId="40320" xr:uid="{00000000-0005-0000-0000-00001D000000}"/>
    <cellStyle name="Comma 2 2 3 2 3 4 8" xfId="16128" xr:uid="{00000000-0005-0000-0000-00001D000000}"/>
    <cellStyle name="Comma 2 2 3 2 3 4 8 2" xfId="46368" xr:uid="{00000000-0005-0000-0000-00001D000000}"/>
    <cellStyle name="Comma 2 2 3 2 3 4 9" xfId="31248" xr:uid="{00000000-0005-0000-0000-00001D000000}"/>
    <cellStyle name="Comma 2 2 3 2 3 5" xfId="1764" xr:uid="{00000000-0005-0000-0000-00001D000000}"/>
    <cellStyle name="Comma 2 2 3 2 3 5 2" xfId="10836" xr:uid="{00000000-0005-0000-0000-00001D000000}"/>
    <cellStyle name="Comma 2 2 3 2 3 5 2 2" xfId="25956" xr:uid="{00000000-0005-0000-0000-00001D000000}"/>
    <cellStyle name="Comma 2 2 3 2 3 5 2 2 2" xfId="56196" xr:uid="{00000000-0005-0000-0000-00001D000000}"/>
    <cellStyle name="Comma 2 2 3 2 3 5 2 3" xfId="41076" xr:uid="{00000000-0005-0000-0000-00001D000000}"/>
    <cellStyle name="Comma 2 2 3 2 3 5 3" xfId="16884" xr:uid="{00000000-0005-0000-0000-00001D000000}"/>
    <cellStyle name="Comma 2 2 3 2 3 5 3 2" xfId="47124" xr:uid="{00000000-0005-0000-0000-00001D000000}"/>
    <cellStyle name="Comma 2 2 3 2 3 5 4" xfId="32004" xr:uid="{00000000-0005-0000-0000-00001D000000}"/>
    <cellStyle name="Comma 2 2 3 2 3 6" xfId="3276" xr:uid="{00000000-0005-0000-0000-00001D000000}"/>
    <cellStyle name="Comma 2 2 3 2 3 6 2" xfId="12348" xr:uid="{00000000-0005-0000-0000-00001D000000}"/>
    <cellStyle name="Comma 2 2 3 2 3 6 2 2" xfId="27468" xr:uid="{00000000-0005-0000-0000-00001D000000}"/>
    <cellStyle name="Comma 2 2 3 2 3 6 2 2 2" xfId="57708" xr:uid="{00000000-0005-0000-0000-00001D000000}"/>
    <cellStyle name="Comma 2 2 3 2 3 6 2 3" xfId="42588" xr:uid="{00000000-0005-0000-0000-00001D000000}"/>
    <cellStyle name="Comma 2 2 3 2 3 6 3" xfId="18396" xr:uid="{00000000-0005-0000-0000-00001D000000}"/>
    <cellStyle name="Comma 2 2 3 2 3 6 3 2" xfId="48636" xr:uid="{00000000-0005-0000-0000-00001D000000}"/>
    <cellStyle name="Comma 2 2 3 2 3 6 4" xfId="33516" xr:uid="{00000000-0005-0000-0000-00001D000000}"/>
    <cellStyle name="Comma 2 2 3 2 3 7" xfId="4788" xr:uid="{00000000-0005-0000-0000-00001D000000}"/>
    <cellStyle name="Comma 2 2 3 2 3 7 2" xfId="13860" xr:uid="{00000000-0005-0000-0000-00001D000000}"/>
    <cellStyle name="Comma 2 2 3 2 3 7 2 2" xfId="28980" xr:uid="{00000000-0005-0000-0000-00001D000000}"/>
    <cellStyle name="Comma 2 2 3 2 3 7 2 2 2" xfId="59220" xr:uid="{00000000-0005-0000-0000-00001D000000}"/>
    <cellStyle name="Comma 2 2 3 2 3 7 2 3" xfId="44100" xr:uid="{00000000-0005-0000-0000-00001D000000}"/>
    <cellStyle name="Comma 2 2 3 2 3 7 3" xfId="19908" xr:uid="{00000000-0005-0000-0000-00001D000000}"/>
    <cellStyle name="Comma 2 2 3 2 3 7 3 2" xfId="50148" xr:uid="{00000000-0005-0000-0000-00001D000000}"/>
    <cellStyle name="Comma 2 2 3 2 3 7 4" xfId="35028" xr:uid="{00000000-0005-0000-0000-00001D000000}"/>
    <cellStyle name="Comma 2 2 3 2 3 8" xfId="6300" xr:uid="{00000000-0005-0000-0000-00001D000000}"/>
    <cellStyle name="Comma 2 2 3 2 3 8 2" xfId="21420" xr:uid="{00000000-0005-0000-0000-00001D000000}"/>
    <cellStyle name="Comma 2 2 3 2 3 8 2 2" xfId="51660" xr:uid="{00000000-0005-0000-0000-00001D000000}"/>
    <cellStyle name="Comma 2 2 3 2 3 8 3" xfId="36540" xr:uid="{00000000-0005-0000-0000-00001D000000}"/>
    <cellStyle name="Comma 2 2 3 2 3 9" xfId="7812" xr:uid="{00000000-0005-0000-0000-00001D000000}"/>
    <cellStyle name="Comma 2 2 3 2 3 9 2" xfId="22932" xr:uid="{00000000-0005-0000-0000-00001D000000}"/>
    <cellStyle name="Comma 2 2 3 2 3 9 2 2" xfId="53172" xr:uid="{00000000-0005-0000-0000-00001D000000}"/>
    <cellStyle name="Comma 2 2 3 2 3 9 3" xfId="38052" xr:uid="{00000000-0005-0000-0000-00001D000000}"/>
    <cellStyle name="Comma 2 2 3 2 4" xfId="336" xr:uid="{00000000-0005-0000-0000-00000F000000}"/>
    <cellStyle name="Comma 2 2 3 2 4 10" xfId="30576" xr:uid="{00000000-0005-0000-0000-00000F000000}"/>
    <cellStyle name="Comma 2 2 3 2 4 2" xfId="1092" xr:uid="{00000000-0005-0000-0000-00000F000000}"/>
    <cellStyle name="Comma 2 2 3 2 4 2 2" xfId="2604" xr:uid="{00000000-0005-0000-0000-00000F000000}"/>
    <cellStyle name="Comma 2 2 3 2 4 2 2 2" xfId="11676" xr:uid="{00000000-0005-0000-0000-00000F000000}"/>
    <cellStyle name="Comma 2 2 3 2 4 2 2 2 2" xfId="26796" xr:uid="{00000000-0005-0000-0000-00000F000000}"/>
    <cellStyle name="Comma 2 2 3 2 4 2 2 2 2 2" xfId="57036" xr:uid="{00000000-0005-0000-0000-00000F000000}"/>
    <cellStyle name="Comma 2 2 3 2 4 2 2 2 3" xfId="41916" xr:uid="{00000000-0005-0000-0000-00000F000000}"/>
    <cellStyle name="Comma 2 2 3 2 4 2 2 3" xfId="17724" xr:uid="{00000000-0005-0000-0000-00000F000000}"/>
    <cellStyle name="Comma 2 2 3 2 4 2 2 3 2" xfId="47964" xr:uid="{00000000-0005-0000-0000-00000F000000}"/>
    <cellStyle name="Comma 2 2 3 2 4 2 2 4" xfId="32844" xr:uid="{00000000-0005-0000-0000-00000F000000}"/>
    <cellStyle name="Comma 2 2 3 2 4 2 3" xfId="4116" xr:uid="{00000000-0005-0000-0000-00000F000000}"/>
    <cellStyle name="Comma 2 2 3 2 4 2 3 2" xfId="13188" xr:uid="{00000000-0005-0000-0000-00000F000000}"/>
    <cellStyle name="Comma 2 2 3 2 4 2 3 2 2" xfId="28308" xr:uid="{00000000-0005-0000-0000-00000F000000}"/>
    <cellStyle name="Comma 2 2 3 2 4 2 3 2 2 2" xfId="58548" xr:uid="{00000000-0005-0000-0000-00000F000000}"/>
    <cellStyle name="Comma 2 2 3 2 4 2 3 2 3" xfId="43428" xr:uid="{00000000-0005-0000-0000-00000F000000}"/>
    <cellStyle name="Comma 2 2 3 2 4 2 3 3" xfId="19236" xr:uid="{00000000-0005-0000-0000-00000F000000}"/>
    <cellStyle name="Comma 2 2 3 2 4 2 3 3 2" xfId="49476" xr:uid="{00000000-0005-0000-0000-00000F000000}"/>
    <cellStyle name="Comma 2 2 3 2 4 2 3 4" xfId="34356" xr:uid="{00000000-0005-0000-0000-00000F000000}"/>
    <cellStyle name="Comma 2 2 3 2 4 2 4" xfId="5628" xr:uid="{00000000-0005-0000-0000-00000F000000}"/>
    <cellStyle name="Comma 2 2 3 2 4 2 4 2" xfId="14700" xr:uid="{00000000-0005-0000-0000-00000F000000}"/>
    <cellStyle name="Comma 2 2 3 2 4 2 4 2 2" xfId="29820" xr:uid="{00000000-0005-0000-0000-00000F000000}"/>
    <cellStyle name="Comma 2 2 3 2 4 2 4 2 2 2" xfId="60060" xr:uid="{00000000-0005-0000-0000-00000F000000}"/>
    <cellStyle name="Comma 2 2 3 2 4 2 4 2 3" xfId="44940" xr:uid="{00000000-0005-0000-0000-00000F000000}"/>
    <cellStyle name="Comma 2 2 3 2 4 2 4 3" xfId="20748" xr:uid="{00000000-0005-0000-0000-00000F000000}"/>
    <cellStyle name="Comma 2 2 3 2 4 2 4 3 2" xfId="50988" xr:uid="{00000000-0005-0000-0000-00000F000000}"/>
    <cellStyle name="Comma 2 2 3 2 4 2 4 4" xfId="35868" xr:uid="{00000000-0005-0000-0000-00000F000000}"/>
    <cellStyle name="Comma 2 2 3 2 4 2 5" xfId="7140" xr:uid="{00000000-0005-0000-0000-00000F000000}"/>
    <cellStyle name="Comma 2 2 3 2 4 2 5 2" xfId="22260" xr:uid="{00000000-0005-0000-0000-00000F000000}"/>
    <cellStyle name="Comma 2 2 3 2 4 2 5 2 2" xfId="52500" xr:uid="{00000000-0005-0000-0000-00000F000000}"/>
    <cellStyle name="Comma 2 2 3 2 4 2 5 3" xfId="37380" xr:uid="{00000000-0005-0000-0000-00000F000000}"/>
    <cellStyle name="Comma 2 2 3 2 4 2 6" xfId="8652" xr:uid="{00000000-0005-0000-0000-00000F000000}"/>
    <cellStyle name="Comma 2 2 3 2 4 2 6 2" xfId="23772" xr:uid="{00000000-0005-0000-0000-00000F000000}"/>
    <cellStyle name="Comma 2 2 3 2 4 2 6 2 2" xfId="54012" xr:uid="{00000000-0005-0000-0000-00000F000000}"/>
    <cellStyle name="Comma 2 2 3 2 4 2 6 3" xfId="38892" xr:uid="{00000000-0005-0000-0000-00000F000000}"/>
    <cellStyle name="Comma 2 2 3 2 4 2 7" xfId="10164" xr:uid="{00000000-0005-0000-0000-00000F000000}"/>
    <cellStyle name="Comma 2 2 3 2 4 2 7 2" xfId="25284" xr:uid="{00000000-0005-0000-0000-00000F000000}"/>
    <cellStyle name="Comma 2 2 3 2 4 2 7 2 2" xfId="55524" xr:uid="{00000000-0005-0000-0000-00000F000000}"/>
    <cellStyle name="Comma 2 2 3 2 4 2 7 3" xfId="40404" xr:uid="{00000000-0005-0000-0000-00000F000000}"/>
    <cellStyle name="Comma 2 2 3 2 4 2 8" xfId="16212" xr:uid="{00000000-0005-0000-0000-00000F000000}"/>
    <cellStyle name="Comma 2 2 3 2 4 2 8 2" xfId="46452" xr:uid="{00000000-0005-0000-0000-00000F000000}"/>
    <cellStyle name="Comma 2 2 3 2 4 2 9" xfId="31332" xr:uid="{00000000-0005-0000-0000-00000F000000}"/>
    <cellStyle name="Comma 2 2 3 2 4 3" xfId="1848" xr:uid="{00000000-0005-0000-0000-00000F000000}"/>
    <cellStyle name="Comma 2 2 3 2 4 3 2" xfId="10920" xr:uid="{00000000-0005-0000-0000-00000F000000}"/>
    <cellStyle name="Comma 2 2 3 2 4 3 2 2" xfId="26040" xr:uid="{00000000-0005-0000-0000-00000F000000}"/>
    <cellStyle name="Comma 2 2 3 2 4 3 2 2 2" xfId="56280" xr:uid="{00000000-0005-0000-0000-00000F000000}"/>
    <cellStyle name="Comma 2 2 3 2 4 3 2 3" xfId="41160" xr:uid="{00000000-0005-0000-0000-00000F000000}"/>
    <cellStyle name="Comma 2 2 3 2 4 3 3" xfId="16968" xr:uid="{00000000-0005-0000-0000-00000F000000}"/>
    <cellStyle name="Comma 2 2 3 2 4 3 3 2" xfId="47208" xr:uid="{00000000-0005-0000-0000-00000F000000}"/>
    <cellStyle name="Comma 2 2 3 2 4 3 4" xfId="32088" xr:uid="{00000000-0005-0000-0000-00000F000000}"/>
    <cellStyle name="Comma 2 2 3 2 4 4" xfId="3360" xr:uid="{00000000-0005-0000-0000-00000F000000}"/>
    <cellStyle name="Comma 2 2 3 2 4 4 2" xfId="12432" xr:uid="{00000000-0005-0000-0000-00000F000000}"/>
    <cellStyle name="Comma 2 2 3 2 4 4 2 2" xfId="27552" xr:uid="{00000000-0005-0000-0000-00000F000000}"/>
    <cellStyle name="Comma 2 2 3 2 4 4 2 2 2" xfId="57792" xr:uid="{00000000-0005-0000-0000-00000F000000}"/>
    <cellStyle name="Comma 2 2 3 2 4 4 2 3" xfId="42672" xr:uid="{00000000-0005-0000-0000-00000F000000}"/>
    <cellStyle name="Comma 2 2 3 2 4 4 3" xfId="18480" xr:uid="{00000000-0005-0000-0000-00000F000000}"/>
    <cellStyle name="Comma 2 2 3 2 4 4 3 2" xfId="48720" xr:uid="{00000000-0005-0000-0000-00000F000000}"/>
    <cellStyle name="Comma 2 2 3 2 4 4 4" xfId="33600" xr:uid="{00000000-0005-0000-0000-00000F000000}"/>
    <cellStyle name="Comma 2 2 3 2 4 5" xfId="4872" xr:uid="{00000000-0005-0000-0000-00000F000000}"/>
    <cellStyle name="Comma 2 2 3 2 4 5 2" xfId="13944" xr:uid="{00000000-0005-0000-0000-00000F000000}"/>
    <cellStyle name="Comma 2 2 3 2 4 5 2 2" xfId="29064" xr:uid="{00000000-0005-0000-0000-00000F000000}"/>
    <cellStyle name="Comma 2 2 3 2 4 5 2 2 2" xfId="59304" xr:uid="{00000000-0005-0000-0000-00000F000000}"/>
    <cellStyle name="Comma 2 2 3 2 4 5 2 3" xfId="44184" xr:uid="{00000000-0005-0000-0000-00000F000000}"/>
    <cellStyle name="Comma 2 2 3 2 4 5 3" xfId="19992" xr:uid="{00000000-0005-0000-0000-00000F000000}"/>
    <cellStyle name="Comma 2 2 3 2 4 5 3 2" xfId="50232" xr:uid="{00000000-0005-0000-0000-00000F000000}"/>
    <cellStyle name="Comma 2 2 3 2 4 5 4" xfId="35112" xr:uid="{00000000-0005-0000-0000-00000F000000}"/>
    <cellStyle name="Comma 2 2 3 2 4 6" xfId="6384" xr:uid="{00000000-0005-0000-0000-00000F000000}"/>
    <cellStyle name="Comma 2 2 3 2 4 6 2" xfId="21504" xr:uid="{00000000-0005-0000-0000-00000F000000}"/>
    <cellStyle name="Comma 2 2 3 2 4 6 2 2" xfId="51744" xr:uid="{00000000-0005-0000-0000-00000F000000}"/>
    <cellStyle name="Comma 2 2 3 2 4 6 3" xfId="36624" xr:uid="{00000000-0005-0000-0000-00000F000000}"/>
    <cellStyle name="Comma 2 2 3 2 4 7" xfId="7896" xr:uid="{00000000-0005-0000-0000-00000F000000}"/>
    <cellStyle name="Comma 2 2 3 2 4 7 2" xfId="23016" xr:uid="{00000000-0005-0000-0000-00000F000000}"/>
    <cellStyle name="Comma 2 2 3 2 4 7 2 2" xfId="53256" xr:uid="{00000000-0005-0000-0000-00000F000000}"/>
    <cellStyle name="Comma 2 2 3 2 4 7 3" xfId="38136" xr:uid="{00000000-0005-0000-0000-00000F000000}"/>
    <cellStyle name="Comma 2 2 3 2 4 8" xfId="9408" xr:uid="{00000000-0005-0000-0000-00000F000000}"/>
    <cellStyle name="Comma 2 2 3 2 4 8 2" xfId="24528" xr:uid="{00000000-0005-0000-0000-00000F000000}"/>
    <cellStyle name="Comma 2 2 3 2 4 8 2 2" xfId="54768" xr:uid="{00000000-0005-0000-0000-00000F000000}"/>
    <cellStyle name="Comma 2 2 3 2 4 8 3" xfId="39648" xr:uid="{00000000-0005-0000-0000-00000F000000}"/>
    <cellStyle name="Comma 2 2 3 2 4 9" xfId="15456" xr:uid="{00000000-0005-0000-0000-00000F000000}"/>
    <cellStyle name="Comma 2 2 3 2 4 9 2" xfId="45696" xr:uid="{00000000-0005-0000-0000-00000F000000}"/>
    <cellStyle name="Comma 2 2 3 2 5" xfId="588" xr:uid="{00000000-0005-0000-0000-000051000000}"/>
    <cellStyle name="Comma 2 2 3 2 5 10" xfId="30828" xr:uid="{00000000-0005-0000-0000-000051000000}"/>
    <cellStyle name="Comma 2 2 3 2 5 2" xfId="1344" xr:uid="{00000000-0005-0000-0000-000051000000}"/>
    <cellStyle name="Comma 2 2 3 2 5 2 2" xfId="2856" xr:uid="{00000000-0005-0000-0000-000051000000}"/>
    <cellStyle name="Comma 2 2 3 2 5 2 2 2" xfId="11928" xr:uid="{00000000-0005-0000-0000-000051000000}"/>
    <cellStyle name="Comma 2 2 3 2 5 2 2 2 2" xfId="27048" xr:uid="{00000000-0005-0000-0000-000051000000}"/>
    <cellStyle name="Comma 2 2 3 2 5 2 2 2 2 2" xfId="57288" xr:uid="{00000000-0005-0000-0000-000051000000}"/>
    <cellStyle name="Comma 2 2 3 2 5 2 2 2 3" xfId="42168" xr:uid="{00000000-0005-0000-0000-000051000000}"/>
    <cellStyle name="Comma 2 2 3 2 5 2 2 3" xfId="17976" xr:uid="{00000000-0005-0000-0000-000051000000}"/>
    <cellStyle name="Comma 2 2 3 2 5 2 2 3 2" xfId="48216" xr:uid="{00000000-0005-0000-0000-000051000000}"/>
    <cellStyle name="Comma 2 2 3 2 5 2 2 4" xfId="33096" xr:uid="{00000000-0005-0000-0000-000051000000}"/>
    <cellStyle name="Comma 2 2 3 2 5 2 3" xfId="4368" xr:uid="{00000000-0005-0000-0000-000051000000}"/>
    <cellStyle name="Comma 2 2 3 2 5 2 3 2" xfId="13440" xr:uid="{00000000-0005-0000-0000-000051000000}"/>
    <cellStyle name="Comma 2 2 3 2 5 2 3 2 2" xfId="28560" xr:uid="{00000000-0005-0000-0000-000051000000}"/>
    <cellStyle name="Comma 2 2 3 2 5 2 3 2 2 2" xfId="58800" xr:uid="{00000000-0005-0000-0000-000051000000}"/>
    <cellStyle name="Comma 2 2 3 2 5 2 3 2 3" xfId="43680" xr:uid="{00000000-0005-0000-0000-000051000000}"/>
    <cellStyle name="Comma 2 2 3 2 5 2 3 3" xfId="19488" xr:uid="{00000000-0005-0000-0000-000051000000}"/>
    <cellStyle name="Comma 2 2 3 2 5 2 3 3 2" xfId="49728" xr:uid="{00000000-0005-0000-0000-000051000000}"/>
    <cellStyle name="Comma 2 2 3 2 5 2 3 4" xfId="34608" xr:uid="{00000000-0005-0000-0000-000051000000}"/>
    <cellStyle name="Comma 2 2 3 2 5 2 4" xfId="5880" xr:uid="{00000000-0005-0000-0000-000051000000}"/>
    <cellStyle name="Comma 2 2 3 2 5 2 4 2" xfId="14952" xr:uid="{00000000-0005-0000-0000-000051000000}"/>
    <cellStyle name="Comma 2 2 3 2 5 2 4 2 2" xfId="30072" xr:uid="{00000000-0005-0000-0000-000051000000}"/>
    <cellStyle name="Comma 2 2 3 2 5 2 4 2 2 2" xfId="60312" xr:uid="{00000000-0005-0000-0000-000051000000}"/>
    <cellStyle name="Comma 2 2 3 2 5 2 4 2 3" xfId="45192" xr:uid="{00000000-0005-0000-0000-000051000000}"/>
    <cellStyle name="Comma 2 2 3 2 5 2 4 3" xfId="21000" xr:uid="{00000000-0005-0000-0000-000051000000}"/>
    <cellStyle name="Comma 2 2 3 2 5 2 4 3 2" xfId="51240" xr:uid="{00000000-0005-0000-0000-000051000000}"/>
    <cellStyle name="Comma 2 2 3 2 5 2 4 4" xfId="36120" xr:uid="{00000000-0005-0000-0000-000051000000}"/>
    <cellStyle name="Comma 2 2 3 2 5 2 5" xfId="7392" xr:uid="{00000000-0005-0000-0000-000051000000}"/>
    <cellStyle name="Comma 2 2 3 2 5 2 5 2" xfId="22512" xr:uid="{00000000-0005-0000-0000-000051000000}"/>
    <cellStyle name="Comma 2 2 3 2 5 2 5 2 2" xfId="52752" xr:uid="{00000000-0005-0000-0000-000051000000}"/>
    <cellStyle name="Comma 2 2 3 2 5 2 5 3" xfId="37632" xr:uid="{00000000-0005-0000-0000-000051000000}"/>
    <cellStyle name="Comma 2 2 3 2 5 2 6" xfId="8904" xr:uid="{00000000-0005-0000-0000-000051000000}"/>
    <cellStyle name="Comma 2 2 3 2 5 2 6 2" xfId="24024" xr:uid="{00000000-0005-0000-0000-000051000000}"/>
    <cellStyle name="Comma 2 2 3 2 5 2 6 2 2" xfId="54264" xr:uid="{00000000-0005-0000-0000-000051000000}"/>
    <cellStyle name="Comma 2 2 3 2 5 2 6 3" xfId="39144" xr:uid="{00000000-0005-0000-0000-000051000000}"/>
    <cellStyle name="Comma 2 2 3 2 5 2 7" xfId="10416" xr:uid="{00000000-0005-0000-0000-000051000000}"/>
    <cellStyle name="Comma 2 2 3 2 5 2 7 2" xfId="25536" xr:uid="{00000000-0005-0000-0000-000051000000}"/>
    <cellStyle name="Comma 2 2 3 2 5 2 7 2 2" xfId="55776" xr:uid="{00000000-0005-0000-0000-000051000000}"/>
    <cellStyle name="Comma 2 2 3 2 5 2 7 3" xfId="40656" xr:uid="{00000000-0005-0000-0000-000051000000}"/>
    <cellStyle name="Comma 2 2 3 2 5 2 8" xfId="16464" xr:uid="{00000000-0005-0000-0000-000051000000}"/>
    <cellStyle name="Comma 2 2 3 2 5 2 8 2" xfId="46704" xr:uid="{00000000-0005-0000-0000-000051000000}"/>
    <cellStyle name="Comma 2 2 3 2 5 2 9" xfId="31584" xr:uid="{00000000-0005-0000-0000-000051000000}"/>
    <cellStyle name="Comma 2 2 3 2 5 3" xfId="2100" xr:uid="{00000000-0005-0000-0000-000051000000}"/>
    <cellStyle name="Comma 2 2 3 2 5 3 2" xfId="11172" xr:uid="{00000000-0005-0000-0000-000051000000}"/>
    <cellStyle name="Comma 2 2 3 2 5 3 2 2" xfId="26292" xr:uid="{00000000-0005-0000-0000-000051000000}"/>
    <cellStyle name="Comma 2 2 3 2 5 3 2 2 2" xfId="56532" xr:uid="{00000000-0005-0000-0000-000051000000}"/>
    <cellStyle name="Comma 2 2 3 2 5 3 2 3" xfId="41412" xr:uid="{00000000-0005-0000-0000-000051000000}"/>
    <cellStyle name="Comma 2 2 3 2 5 3 3" xfId="17220" xr:uid="{00000000-0005-0000-0000-000051000000}"/>
    <cellStyle name="Comma 2 2 3 2 5 3 3 2" xfId="47460" xr:uid="{00000000-0005-0000-0000-000051000000}"/>
    <cellStyle name="Comma 2 2 3 2 5 3 4" xfId="32340" xr:uid="{00000000-0005-0000-0000-000051000000}"/>
    <cellStyle name="Comma 2 2 3 2 5 4" xfId="3612" xr:uid="{00000000-0005-0000-0000-000051000000}"/>
    <cellStyle name="Comma 2 2 3 2 5 4 2" xfId="12684" xr:uid="{00000000-0005-0000-0000-000051000000}"/>
    <cellStyle name="Comma 2 2 3 2 5 4 2 2" xfId="27804" xr:uid="{00000000-0005-0000-0000-000051000000}"/>
    <cellStyle name="Comma 2 2 3 2 5 4 2 2 2" xfId="58044" xr:uid="{00000000-0005-0000-0000-000051000000}"/>
    <cellStyle name="Comma 2 2 3 2 5 4 2 3" xfId="42924" xr:uid="{00000000-0005-0000-0000-000051000000}"/>
    <cellStyle name="Comma 2 2 3 2 5 4 3" xfId="18732" xr:uid="{00000000-0005-0000-0000-000051000000}"/>
    <cellStyle name="Comma 2 2 3 2 5 4 3 2" xfId="48972" xr:uid="{00000000-0005-0000-0000-000051000000}"/>
    <cellStyle name="Comma 2 2 3 2 5 4 4" xfId="33852" xr:uid="{00000000-0005-0000-0000-000051000000}"/>
    <cellStyle name="Comma 2 2 3 2 5 5" xfId="5124" xr:uid="{00000000-0005-0000-0000-000051000000}"/>
    <cellStyle name="Comma 2 2 3 2 5 5 2" xfId="14196" xr:uid="{00000000-0005-0000-0000-000051000000}"/>
    <cellStyle name="Comma 2 2 3 2 5 5 2 2" xfId="29316" xr:uid="{00000000-0005-0000-0000-000051000000}"/>
    <cellStyle name="Comma 2 2 3 2 5 5 2 2 2" xfId="59556" xr:uid="{00000000-0005-0000-0000-000051000000}"/>
    <cellStyle name="Comma 2 2 3 2 5 5 2 3" xfId="44436" xr:uid="{00000000-0005-0000-0000-000051000000}"/>
    <cellStyle name="Comma 2 2 3 2 5 5 3" xfId="20244" xr:uid="{00000000-0005-0000-0000-000051000000}"/>
    <cellStyle name="Comma 2 2 3 2 5 5 3 2" xfId="50484" xr:uid="{00000000-0005-0000-0000-000051000000}"/>
    <cellStyle name="Comma 2 2 3 2 5 5 4" xfId="35364" xr:uid="{00000000-0005-0000-0000-000051000000}"/>
    <cellStyle name="Comma 2 2 3 2 5 6" xfId="6636" xr:uid="{00000000-0005-0000-0000-000051000000}"/>
    <cellStyle name="Comma 2 2 3 2 5 6 2" xfId="21756" xr:uid="{00000000-0005-0000-0000-000051000000}"/>
    <cellStyle name="Comma 2 2 3 2 5 6 2 2" xfId="51996" xr:uid="{00000000-0005-0000-0000-000051000000}"/>
    <cellStyle name="Comma 2 2 3 2 5 6 3" xfId="36876" xr:uid="{00000000-0005-0000-0000-000051000000}"/>
    <cellStyle name="Comma 2 2 3 2 5 7" xfId="8148" xr:uid="{00000000-0005-0000-0000-000051000000}"/>
    <cellStyle name="Comma 2 2 3 2 5 7 2" xfId="23268" xr:uid="{00000000-0005-0000-0000-000051000000}"/>
    <cellStyle name="Comma 2 2 3 2 5 7 2 2" xfId="53508" xr:uid="{00000000-0005-0000-0000-000051000000}"/>
    <cellStyle name="Comma 2 2 3 2 5 7 3" xfId="38388" xr:uid="{00000000-0005-0000-0000-000051000000}"/>
    <cellStyle name="Comma 2 2 3 2 5 8" xfId="9660" xr:uid="{00000000-0005-0000-0000-000051000000}"/>
    <cellStyle name="Comma 2 2 3 2 5 8 2" xfId="24780" xr:uid="{00000000-0005-0000-0000-000051000000}"/>
    <cellStyle name="Comma 2 2 3 2 5 8 2 2" xfId="55020" xr:uid="{00000000-0005-0000-0000-000051000000}"/>
    <cellStyle name="Comma 2 2 3 2 5 8 3" xfId="39900" xr:uid="{00000000-0005-0000-0000-000051000000}"/>
    <cellStyle name="Comma 2 2 3 2 5 9" xfId="15708" xr:uid="{00000000-0005-0000-0000-000051000000}"/>
    <cellStyle name="Comma 2 2 3 2 5 9 2" xfId="45948" xr:uid="{00000000-0005-0000-0000-000051000000}"/>
    <cellStyle name="Comma 2 2 3 2 6" xfId="840" xr:uid="{00000000-0005-0000-0000-00000F000000}"/>
    <cellStyle name="Comma 2 2 3 2 6 2" xfId="2352" xr:uid="{00000000-0005-0000-0000-00000F000000}"/>
    <cellStyle name="Comma 2 2 3 2 6 2 2" xfId="11424" xr:uid="{00000000-0005-0000-0000-00000F000000}"/>
    <cellStyle name="Comma 2 2 3 2 6 2 2 2" xfId="26544" xr:uid="{00000000-0005-0000-0000-00000F000000}"/>
    <cellStyle name="Comma 2 2 3 2 6 2 2 2 2" xfId="56784" xr:uid="{00000000-0005-0000-0000-00000F000000}"/>
    <cellStyle name="Comma 2 2 3 2 6 2 2 3" xfId="41664" xr:uid="{00000000-0005-0000-0000-00000F000000}"/>
    <cellStyle name="Comma 2 2 3 2 6 2 3" xfId="17472" xr:uid="{00000000-0005-0000-0000-00000F000000}"/>
    <cellStyle name="Comma 2 2 3 2 6 2 3 2" xfId="47712" xr:uid="{00000000-0005-0000-0000-00000F000000}"/>
    <cellStyle name="Comma 2 2 3 2 6 2 4" xfId="32592" xr:uid="{00000000-0005-0000-0000-00000F000000}"/>
    <cellStyle name="Comma 2 2 3 2 6 3" xfId="3864" xr:uid="{00000000-0005-0000-0000-00000F000000}"/>
    <cellStyle name="Comma 2 2 3 2 6 3 2" xfId="12936" xr:uid="{00000000-0005-0000-0000-00000F000000}"/>
    <cellStyle name="Comma 2 2 3 2 6 3 2 2" xfId="28056" xr:uid="{00000000-0005-0000-0000-00000F000000}"/>
    <cellStyle name="Comma 2 2 3 2 6 3 2 2 2" xfId="58296" xr:uid="{00000000-0005-0000-0000-00000F000000}"/>
    <cellStyle name="Comma 2 2 3 2 6 3 2 3" xfId="43176" xr:uid="{00000000-0005-0000-0000-00000F000000}"/>
    <cellStyle name="Comma 2 2 3 2 6 3 3" xfId="18984" xr:uid="{00000000-0005-0000-0000-00000F000000}"/>
    <cellStyle name="Comma 2 2 3 2 6 3 3 2" xfId="49224" xr:uid="{00000000-0005-0000-0000-00000F000000}"/>
    <cellStyle name="Comma 2 2 3 2 6 3 4" xfId="34104" xr:uid="{00000000-0005-0000-0000-00000F000000}"/>
    <cellStyle name="Comma 2 2 3 2 6 4" xfId="5376" xr:uid="{00000000-0005-0000-0000-00000F000000}"/>
    <cellStyle name="Comma 2 2 3 2 6 4 2" xfId="14448" xr:uid="{00000000-0005-0000-0000-00000F000000}"/>
    <cellStyle name="Comma 2 2 3 2 6 4 2 2" xfId="29568" xr:uid="{00000000-0005-0000-0000-00000F000000}"/>
    <cellStyle name="Comma 2 2 3 2 6 4 2 2 2" xfId="59808" xr:uid="{00000000-0005-0000-0000-00000F000000}"/>
    <cellStyle name="Comma 2 2 3 2 6 4 2 3" xfId="44688" xr:uid="{00000000-0005-0000-0000-00000F000000}"/>
    <cellStyle name="Comma 2 2 3 2 6 4 3" xfId="20496" xr:uid="{00000000-0005-0000-0000-00000F000000}"/>
    <cellStyle name="Comma 2 2 3 2 6 4 3 2" xfId="50736" xr:uid="{00000000-0005-0000-0000-00000F000000}"/>
    <cellStyle name="Comma 2 2 3 2 6 4 4" xfId="35616" xr:uid="{00000000-0005-0000-0000-00000F000000}"/>
    <cellStyle name="Comma 2 2 3 2 6 5" xfId="6888" xr:uid="{00000000-0005-0000-0000-00000F000000}"/>
    <cellStyle name="Comma 2 2 3 2 6 5 2" xfId="22008" xr:uid="{00000000-0005-0000-0000-00000F000000}"/>
    <cellStyle name="Comma 2 2 3 2 6 5 2 2" xfId="52248" xr:uid="{00000000-0005-0000-0000-00000F000000}"/>
    <cellStyle name="Comma 2 2 3 2 6 5 3" xfId="37128" xr:uid="{00000000-0005-0000-0000-00000F000000}"/>
    <cellStyle name="Comma 2 2 3 2 6 6" xfId="8400" xr:uid="{00000000-0005-0000-0000-00000F000000}"/>
    <cellStyle name="Comma 2 2 3 2 6 6 2" xfId="23520" xr:uid="{00000000-0005-0000-0000-00000F000000}"/>
    <cellStyle name="Comma 2 2 3 2 6 6 2 2" xfId="53760" xr:uid="{00000000-0005-0000-0000-00000F000000}"/>
    <cellStyle name="Comma 2 2 3 2 6 6 3" xfId="38640" xr:uid="{00000000-0005-0000-0000-00000F000000}"/>
    <cellStyle name="Comma 2 2 3 2 6 7" xfId="9912" xr:uid="{00000000-0005-0000-0000-00000F000000}"/>
    <cellStyle name="Comma 2 2 3 2 6 7 2" xfId="25032" xr:uid="{00000000-0005-0000-0000-00000F000000}"/>
    <cellStyle name="Comma 2 2 3 2 6 7 2 2" xfId="55272" xr:uid="{00000000-0005-0000-0000-00000F000000}"/>
    <cellStyle name="Comma 2 2 3 2 6 7 3" xfId="40152" xr:uid="{00000000-0005-0000-0000-00000F000000}"/>
    <cellStyle name="Comma 2 2 3 2 6 8" xfId="15960" xr:uid="{00000000-0005-0000-0000-00000F000000}"/>
    <cellStyle name="Comma 2 2 3 2 6 8 2" xfId="46200" xr:uid="{00000000-0005-0000-0000-00000F000000}"/>
    <cellStyle name="Comma 2 2 3 2 6 9" xfId="31080" xr:uid="{00000000-0005-0000-0000-00000F000000}"/>
    <cellStyle name="Comma 2 2 3 2 7" xfId="1596" xr:uid="{00000000-0005-0000-0000-00000F000000}"/>
    <cellStyle name="Comma 2 2 3 2 7 2" xfId="10668" xr:uid="{00000000-0005-0000-0000-00000F000000}"/>
    <cellStyle name="Comma 2 2 3 2 7 2 2" xfId="25788" xr:uid="{00000000-0005-0000-0000-00000F000000}"/>
    <cellStyle name="Comma 2 2 3 2 7 2 2 2" xfId="56028" xr:uid="{00000000-0005-0000-0000-00000F000000}"/>
    <cellStyle name="Comma 2 2 3 2 7 2 3" xfId="40908" xr:uid="{00000000-0005-0000-0000-00000F000000}"/>
    <cellStyle name="Comma 2 2 3 2 7 3" xfId="16716" xr:uid="{00000000-0005-0000-0000-00000F000000}"/>
    <cellStyle name="Comma 2 2 3 2 7 3 2" xfId="46956" xr:uid="{00000000-0005-0000-0000-00000F000000}"/>
    <cellStyle name="Comma 2 2 3 2 7 4" xfId="31836" xr:uid="{00000000-0005-0000-0000-00000F000000}"/>
    <cellStyle name="Comma 2 2 3 2 8" xfId="3108" xr:uid="{00000000-0005-0000-0000-00000F000000}"/>
    <cellStyle name="Comma 2 2 3 2 8 2" xfId="12180" xr:uid="{00000000-0005-0000-0000-00000F000000}"/>
    <cellStyle name="Comma 2 2 3 2 8 2 2" xfId="27300" xr:uid="{00000000-0005-0000-0000-00000F000000}"/>
    <cellStyle name="Comma 2 2 3 2 8 2 2 2" xfId="57540" xr:uid="{00000000-0005-0000-0000-00000F000000}"/>
    <cellStyle name="Comma 2 2 3 2 8 2 3" xfId="42420" xr:uid="{00000000-0005-0000-0000-00000F000000}"/>
    <cellStyle name="Comma 2 2 3 2 8 3" xfId="18228" xr:uid="{00000000-0005-0000-0000-00000F000000}"/>
    <cellStyle name="Comma 2 2 3 2 8 3 2" xfId="48468" xr:uid="{00000000-0005-0000-0000-00000F000000}"/>
    <cellStyle name="Comma 2 2 3 2 8 4" xfId="33348" xr:uid="{00000000-0005-0000-0000-00000F000000}"/>
    <cellStyle name="Comma 2 2 3 2 9" xfId="4620" xr:uid="{00000000-0005-0000-0000-00000F000000}"/>
    <cellStyle name="Comma 2 2 3 2 9 2" xfId="13692" xr:uid="{00000000-0005-0000-0000-00000F000000}"/>
    <cellStyle name="Comma 2 2 3 2 9 2 2" xfId="28812" xr:uid="{00000000-0005-0000-0000-00000F000000}"/>
    <cellStyle name="Comma 2 2 3 2 9 2 2 2" xfId="59052" xr:uid="{00000000-0005-0000-0000-00000F000000}"/>
    <cellStyle name="Comma 2 2 3 2 9 2 3" xfId="43932" xr:uid="{00000000-0005-0000-0000-00000F000000}"/>
    <cellStyle name="Comma 2 2 3 2 9 3" xfId="19740" xr:uid="{00000000-0005-0000-0000-00000F000000}"/>
    <cellStyle name="Comma 2 2 3 2 9 3 2" xfId="49980" xr:uid="{00000000-0005-0000-0000-00000F000000}"/>
    <cellStyle name="Comma 2 2 3 2 9 4" xfId="34860" xr:uid="{00000000-0005-0000-0000-00000F000000}"/>
    <cellStyle name="Comma 2 2 3 3" xfId="126" xr:uid="{00000000-0005-0000-0000-00001C000000}"/>
    <cellStyle name="Comma 2 2 3 3 10" xfId="9198" xr:uid="{00000000-0005-0000-0000-00001C000000}"/>
    <cellStyle name="Comma 2 2 3 3 10 2" xfId="24318" xr:uid="{00000000-0005-0000-0000-00001C000000}"/>
    <cellStyle name="Comma 2 2 3 3 10 2 2" xfId="54558" xr:uid="{00000000-0005-0000-0000-00001C000000}"/>
    <cellStyle name="Comma 2 2 3 3 10 3" xfId="39438" xr:uid="{00000000-0005-0000-0000-00001C000000}"/>
    <cellStyle name="Comma 2 2 3 3 11" xfId="15246" xr:uid="{00000000-0005-0000-0000-00001C000000}"/>
    <cellStyle name="Comma 2 2 3 3 11 2" xfId="45486" xr:uid="{00000000-0005-0000-0000-00001C000000}"/>
    <cellStyle name="Comma 2 2 3 3 12" xfId="30366" xr:uid="{00000000-0005-0000-0000-00001C000000}"/>
    <cellStyle name="Comma 2 2 3 3 2" xfId="378" xr:uid="{00000000-0005-0000-0000-00001C000000}"/>
    <cellStyle name="Comma 2 2 3 3 2 10" xfId="30618" xr:uid="{00000000-0005-0000-0000-00001C000000}"/>
    <cellStyle name="Comma 2 2 3 3 2 2" xfId="1134" xr:uid="{00000000-0005-0000-0000-00001C000000}"/>
    <cellStyle name="Comma 2 2 3 3 2 2 2" xfId="2646" xr:uid="{00000000-0005-0000-0000-00001C000000}"/>
    <cellStyle name="Comma 2 2 3 3 2 2 2 2" xfId="11718" xr:uid="{00000000-0005-0000-0000-00001C000000}"/>
    <cellStyle name="Comma 2 2 3 3 2 2 2 2 2" xfId="26838" xr:uid="{00000000-0005-0000-0000-00001C000000}"/>
    <cellStyle name="Comma 2 2 3 3 2 2 2 2 2 2" xfId="57078" xr:uid="{00000000-0005-0000-0000-00001C000000}"/>
    <cellStyle name="Comma 2 2 3 3 2 2 2 2 3" xfId="41958" xr:uid="{00000000-0005-0000-0000-00001C000000}"/>
    <cellStyle name="Comma 2 2 3 3 2 2 2 3" xfId="17766" xr:uid="{00000000-0005-0000-0000-00001C000000}"/>
    <cellStyle name="Comma 2 2 3 3 2 2 2 3 2" xfId="48006" xr:uid="{00000000-0005-0000-0000-00001C000000}"/>
    <cellStyle name="Comma 2 2 3 3 2 2 2 4" xfId="32886" xr:uid="{00000000-0005-0000-0000-00001C000000}"/>
    <cellStyle name="Comma 2 2 3 3 2 2 3" xfId="4158" xr:uid="{00000000-0005-0000-0000-00001C000000}"/>
    <cellStyle name="Comma 2 2 3 3 2 2 3 2" xfId="13230" xr:uid="{00000000-0005-0000-0000-00001C000000}"/>
    <cellStyle name="Comma 2 2 3 3 2 2 3 2 2" xfId="28350" xr:uid="{00000000-0005-0000-0000-00001C000000}"/>
    <cellStyle name="Comma 2 2 3 3 2 2 3 2 2 2" xfId="58590" xr:uid="{00000000-0005-0000-0000-00001C000000}"/>
    <cellStyle name="Comma 2 2 3 3 2 2 3 2 3" xfId="43470" xr:uid="{00000000-0005-0000-0000-00001C000000}"/>
    <cellStyle name="Comma 2 2 3 3 2 2 3 3" xfId="19278" xr:uid="{00000000-0005-0000-0000-00001C000000}"/>
    <cellStyle name="Comma 2 2 3 3 2 2 3 3 2" xfId="49518" xr:uid="{00000000-0005-0000-0000-00001C000000}"/>
    <cellStyle name="Comma 2 2 3 3 2 2 3 4" xfId="34398" xr:uid="{00000000-0005-0000-0000-00001C000000}"/>
    <cellStyle name="Comma 2 2 3 3 2 2 4" xfId="5670" xr:uid="{00000000-0005-0000-0000-00001C000000}"/>
    <cellStyle name="Comma 2 2 3 3 2 2 4 2" xfId="14742" xr:uid="{00000000-0005-0000-0000-00001C000000}"/>
    <cellStyle name="Comma 2 2 3 3 2 2 4 2 2" xfId="29862" xr:uid="{00000000-0005-0000-0000-00001C000000}"/>
    <cellStyle name="Comma 2 2 3 3 2 2 4 2 2 2" xfId="60102" xr:uid="{00000000-0005-0000-0000-00001C000000}"/>
    <cellStyle name="Comma 2 2 3 3 2 2 4 2 3" xfId="44982" xr:uid="{00000000-0005-0000-0000-00001C000000}"/>
    <cellStyle name="Comma 2 2 3 3 2 2 4 3" xfId="20790" xr:uid="{00000000-0005-0000-0000-00001C000000}"/>
    <cellStyle name="Comma 2 2 3 3 2 2 4 3 2" xfId="51030" xr:uid="{00000000-0005-0000-0000-00001C000000}"/>
    <cellStyle name="Comma 2 2 3 3 2 2 4 4" xfId="35910" xr:uid="{00000000-0005-0000-0000-00001C000000}"/>
    <cellStyle name="Comma 2 2 3 3 2 2 5" xfId="7182" xr:uid="{00000000-0005-0000-0000-00001C000000}"/>
    <cellStyle name="Comma 2 2 3 3 2 2 5 2" xfId="22302" xr:uid="{00000000-0005-0000-0000-00001C000000}"/>
    <cellStyle name="Comma 2 2 3 3 2 2 5 2 2" xfId="52542" xr:uid="{00000000-0005-0000-0000-00001C000000}"/>
    <cellStyle name="Comma 2 2 3 3 2 2 5 3" xfId="37422" xr:uid="{00000000-0005-0000-0000-00001C000000}"/>
    <cellStyle name="Comma 2 2 3 3 2 2 6" xfId="8694" xr:uid="{00000000-0005-0000-0000-00001C000000}"/>
    <cellStyle name="Comma 2 2 3 3 2 2 6 2" xfId="23814" xr:uid="{00000000-0005-0000-0000-00001C000000}"/>
    <cellStyle name="Comma 2 2 3 3 2 2 6 2 2" xfId="54054" xr:uid="{00000000-0005-0000-0000-00001C000000}"/>
    <cellStyle name="Comma 2 2 3 3 2 2 6 3" xfId="38934" xr:uid="{00000000-0005-0000-0000-00001C000000}"/>
    <cellStyle name="Comma 2 2 3 3 2 2 7" xfId="10206" xr:uid="{00000000-0005-0000-0000-00001C000000}"/>
    <cellStyle name="Comma 2 2 3 3 2 2 7 2" xfId="25326" xr:uid="{00000000-0005-0000-0000-00001C000000}"/>
    <cellStyle name="Comma 2 2 3 3 2 2 7 2 2" xfId="55566" xr:uid="{00000000-0005-0000-0000-00001C000000}"/>
    <cellStyle name="Comma 2 2 3 3 2 2 7 3" xfId="40446" xr:uid="{00000000-0005-0000-0000-00001C000000}"/>
    <cellStyle name="Comma 2 2 3 3 2 2 8" xfId="16254" xr:uid="{00000000-0005-0000-0000-00001C000000}"/>
    <cellStyle name="Comma 2 2 3 3 2 2 8 2" xfId="46494" xr:uid="{00000000-0005-0000-0000-00001C000000}"/>
    <cellStyle name="Comma 2 2 3 3 2 2 9" xfId="31374" xr:uid="{00000000-0005-0000-0000-00001C000000}"/>
    <cellStyle name="Comma 2 2 3 3 2 3" xfId="1890" xr:uid="{00000000-0005-0000-0000-00001C000000}"/>
    <cellStyle name="Comma 2 2 3 3 2 3 2" xfId="10962" xr:uid="{00000000-0005-0000-0000-00001C000000}"/>
    <cellStyle name="Comma 2 2 3 3 2 3 2 2" xfId="26082" xr:uid="{00000000-0005-0000-0000-00001C000000}"/>
    <cellStyle name="Comma 2 2 3 3 2 3 2 2 2" xfId="56322" xr:uid="{00000000-0005-0000-0000-00001C000000}"/>
    <cellStyle name="Comma 2 2 3 3 2 3 2 3" xfId="41202" xr:uid="{00000000-0005-0000-0000-00001C000000}"/>
    <cellStyle name="Comma 2 2 3 3 2 3 3" xfId="17010" xr:uid="{00000000-0005-0000-0000-00001C000000}"/>
    <cellStyle name="Comma 2 2 3 3 2 3 3 2" xfId="47250" xr:uid="{00000000-0005-0000-0000-00001C000000}"/>
    <cellStyle name="Comma 2 2 3 3 2 3 4" xfId="32130" xr:uid="{00000000-0005-0000-0000-00001C000000}"/>
    <cellStyle name="Comma 2 2 3 3 2 4" xfId="3402" xr:uid="{00000000-0005-0000-0000-00001C000000}"/>
    <cellStyle name="Comma 2 2 3 3 2 4 2" xfId="12474" xr:uid="{00000000-0005-0000-0000-00001C000000}"/>
    <cellStyle name="Comma 2 2 3 3 2 4 2 2" xfId="27594" xr:uid="{00000000-0005-0000-0000-00001C000000}"/>
    <cellStyle name="Comma 2 2 3 3 2 4 2 2 2" xfId="57834" xr:uid="{00000000-0005-0000-0000-00001C000000}"/>
    <cellStyle name="Comma 2 2 3 3 2 4 2 3" xfId="42714" xr:uid="{00000000-0005-0000-0000-00001C000000}"/>
    <cellStyle name="Comma 2 2 3 3 2 4 3" xfId="18522" xr:uid="{00000000-0005-0000-0000-00001C000000}"/>
    <cellStyle name="Comma 2 2 3 3 2 4 3 2" xfId="48762" xr:uid="{00000000-0005-0000-0000-00001C000000}"/>
    <cellStyle name="Comma 2 2 3 3 2 4 4" xfId="33642" xr:uid="{00000000-0005-0000-0000-00001C000000}"/>
    <cellStyle name="Comma 2 2 3 3 2 5" xfId="4914" xr:uid="{00000000-0005-0000-0000-00001C000000}"/>
    <cellStyle name="Comma 2 2 3 3 2 5 2" xfId="13986" xr:uid="{00000000-0005-0000-0000-00001C000000}"/>
    <cellStyle name="Comma 2 2 3 3 2 5 2 2" xfId="29106" xr:uid="{00000000-0005-0000-0000-00001C000000}"/>
    <cellStyle name="Comma 2 2 3 3 2 5 2 2 2" xfId="59346" xr:uid="{00000000-0005-0000-0000-00001C000000}"/>
    <cellStyle name="Comma 2 2 3 3 2 5 2 3" xfId="44226" xr:uid="{00000000-0005-0000-0000-00001C000000}"/>
    <cellStyle name="Comma 2 2 3 3 2 5 3" xfId="20034" xr:uid="{00000000-0005-0000-0000-00001C000000}"/>
    <cellStyle name="Comma 2 2 3 3 2 5 3 2" xfId="50274" xr:uid="{00000000-0005-0000-0000-00001C000000}"/>
    <cellStyle name="Comma 2 2 3 3 2 5 4" xfId="35154" xr:uid="{00000000-0005-0000-0000-00001C000000}"/>
    <cellStyle name="Comma 2 2 3 3 2 6" xfId="6426" xr:uid="{00000000-0005-0000-0000-00001C000000}"/>
    <cellStyle name="Comma 2 2 3 3 2 6 2" xfId="21546" xr:uid="{00000000-0005-0000-0000-00001C000000}"/>
    <cellStyle name="Comma 2 2 3 3 2 6 2 2" xfId="51786" xr:uid="{00000000-0005-0000-0000-00001C000000}"/>
    <cellStyle name="Comma 2 2 3 3 2 6 3" xfId="36666" xr:uid="{00000000-0005-0000-0000-00001C000000}"/>
    <cellStyle name="Comma 2 2 3 3 2 7" xfId="7938" xr:uid="{00000000-0005-0000-0000-00001C000000}"/>
    <cellStyle name="Comma 2 2 3 3 2 7 2" xfId="23058" xr:uid="{00000000-0005-0000-0000-00001C000000}"/>
    <cellStyle name="Comma 2 2 3 3 2 7 2 2" xfId="53298" xr:uid="{00000000-0005-0000-0000-00001C000000}"/>
    <cellStyle name="Comma 2 2 3 3 2 7 3" xfId="38178" xr:uid="{00000000-0005-0000-0000-00001C000000}"/>
    <cellStyle name="Comma 2 2 3 3 2 8" xfId="9450" xr:uid="{00000000-0005-0000-0000-00001C000000}"/>
    <cellStyle name="Comma 2 2 3 3 2 8 2" xfId="24570" xr:uid="{00000000-0005-0000-0000-00001C000000}"/>
    <cellStyle name="Comma 2 2 3 3 2 8 2 2" xfId="54810" xr:uid="{00000000-0005-0000-0000-00001C000000}"/>
    <cellStyle name="Comma 2 2 3 3 2 8 3" xfId="39690" xr:uid="{00000000-0005-0000-0000-00001C000000}"/>
    <cellStyle name="Comma 2 2 3 3 2 9" xfId="15498" xr:uid="{00000000-0005-0000-0000-00001C000000}"/>
    <cellStyle name="Comma 2 2 3 3 2 9 2" xfId="45738" xr:uid="{00000000-0005-0000-0000-00001C000000}"/>
    <cellStyle name="Comma 2 2 3 3 3" xfId="630" xr:uid="{00000000-0005-0000-0000-000054000000}"/>
    <cellStyle name="Comma 2 2 3 3 3 10" xfId="30870" xr:uid="{00000000-0005-0000-0000-000054000000}"/>
    <cellStyle name="Comma 2 2 3 3 3 2" xfId="1386" xr:uid="{00000000-0005-0000-0000-000054000000}"/>
    <cellStyle name="Comma 2 2 3 3 3 2 2" xfId="2898" xr:uid="{00000000-0005-0000-0000-000054000000}"/>
    <cellStyle name="Comma 2 2 3 3 3 2 2 2" xfId="11970" xr:uid="{00000000-0005-0000-0000-000054000000}"/>
    <cellStyle name="Comma 2 2 3 3 3 2 2 2 2" xfId="27090" xr:uid="{00000000-0005-0000-0000-000054000000}"/>
    <cellStyle name="Comma 2 2 3 3 3 2 2 2 2 2" xfId="57330" xr:uid="{00000000-0005-0000-0000-000054000000}"/>
    <cellStyle name="Comma 2 2 3 3 3 2 2 2 3" xfId="42210" xr:uid="{00000000-0005-0000-0000-000054000000}"/>
    <cellStyle name="Comma 2 2 3 3 3 2 2 3" xfId="18018" xr:uid="{00000000-0005-0000-0000-000054000000}"/>
    <cellStyle name="Comma 2 2 3 3 3 2 2 3 2" xfId="48258" xr:uid="{00000000-0005-0000-0000-000054000000}"/>
    <cellStyle name="Comma 2 2 3 3 3 2 2 4" xfId="33138" xr:uid="{00000000-0005-0000-0000-000054000000}"/>
    <cellStyle name="Comma 2 2 3 3 3 2 3" xfId="4410" xr:uid="{00000000-0005-0000-0000-000054000000}"/>
    <cellStyle name="Comma 2 2 3 3 3 2 3 2" xfId="13482" xr:uid="{00000000-0005-0000-0000-000054000000}"/>
    <cellStyle name="Comma 2 2 3 3 3 2 3 2 2" xfId="28602" xr:uid="{00000000-0005-0000-0000-000054000000}"/>
    <cellStyle name="Comma 2 2 3 3 3 2 3 2 2 2" xfId="58842" xr:uid="{00000000-0005-0000-0000-000054000000}"/>
    <cellStyle name="Comma 2 2 3 3 3 2 3 2 3" xfId="43722" xr:uid="{00000000-0005-0000-0000-000054000000}"/>
    <cellStyle name="Comma 2 2 3 3 3 2 3 3" xfId="19530" xr:uid="{00000000-0005-0000-0000-000054000000}"/>
    <cellStyle name="Comma 2 2 3 3 3 2 3 3 2" xfId="49770" xr:uid="{00000000-0005-0000-0000-000054000000}"/>
    <cellStyle name="Comma 2 2 3 3 3 2 3 4" xfId="34650" xr:uid="{00000000-0005-0000-0000-000054000000}"/>
    <cellStyle name="Comma 2 2 3 3 3 2 4" xfId="5922" xr:uid="{00000000-0005-0000-0000-000054000000}"/>
    <cellStyle name="Comma 2 2 3 3 3 2 4 2" xfId="14994" xr:uid="{00000000-0005-0000-0000-000054000000}"/>
    <cellStyle name="Comma 2 2 3 3 3 2 4 2 2" xfId="30114" xr:uid="{00000000-0005-0000-0000-000054000000}"/>
    <cellStyle name="Comma 2 2 3 3 3 2 4 2 2 2" xfId="60354" xr:uid="{00000000-0005-0000-0000-000054000000}"/>
    <cellStyle name="Comma 2 2 3 3 3 2 4 2 3" xfId="45234" xr:uid="{00000000-0005-0000-0000-000054000000}"/>
    <cellStyle name="Comma 2 2 3 3 3 2 4 3" xfId="21042" xr:uid="{00000000-0005-0000-0000-000054000000}"/>
    <cellStyle name="Comma 2 2 3 3 3 2 4 3 2" xfId="51282" xr:uid="{00000000-0005-0000-0000-000054000000}"/>
    <cellStyle name="Comma 2 2 3 3 3 2 4 4" xfId="36162" xr:uid="{00000000-0005-0000-0000-000054000000}"/>
    <cellStyle name="Comma 2 2 3 3 3 2 5" xfId="7434" xr:uid="{00000000-0005-0000-0000-000054000000}"/>
    <cellStyle name="Comma 2 2 3 3 3 2 5 2" xfId="22554" xr:uid="{00000000-0005-0000-0000-000054000000}"/>
    <cellStyle name="Comma 2 2 3 3 3 2 5 2 2" xfId="52794" xr:uid="{00000000-0005-0000-0000-000054000000}"/>
    <cellStyle name="Comma 2 2 3 3 3 2 5 3" xfId="37674" xr:uid="{00000000-0005-0000-0000-000054000000}"/>
    <cellStyle name="Comma 2 2 3 3 3 2 6" xfId="8946" xr:uid="{00000000-0005-0000-0000-000054000000}"/>
    <cellStyle name="Comma 2 2 3 3 3 2 6 2" xfId="24066" xr:uid="{00000000-0005-0000-0000-000054000000}"/>
    <cellStyle name="Comma 2 2 3 3 3 2 6 2 2" xfId="54306" xr:uid="{00000000-0005-0000-0000-000054000000}"/>
    <cellStyle name="Comma 2 2 3 3 3 2 6 3" xfId="39186" xr:uid="{00000000-0005-0000-0000-000054000000}"/>
    <cellStyle name="Comma 2 2 3 3 3 2 7" xfId="10458" xr:uid="{00000000-0005-0000-0000-000054000000}"/>
    <cellStyle name="Comma 2 2 3 3 3 2 7 2" xfId="25578" xr:uid="{00000000-0005-0000-0000-000054000000}"/>
    <cellStyle name="Comma 2 2 3 3 3 2 7 2 2" xfId="55818" xr:uid="{00000000-0005-0000-0000-000054000000}"/>
    <cellStyle name="Comma 2 2 3 3 3 2 7 3" xfId="40698" xr:uid="{00000000-0005-0000-0000-000054000000}"/>
    <cellStyle name="Comma 2 2 3 3 3 2 8" xfId="16506" xr:uid="{00000000-0005-0000-0000-000054000000}"/>
    <cellStyle name="Comma 2 2 3 3 3 2 8 2" xfId="46746" xr:uid="{00000000-0005-0000-0000-000054000000}"/>
    <cellStyle name="Comma 2 2 3 3 3 2 9" xfId="31626" xr:uid="{00000000-0005-0000-0000-000054000000}"/>
    <cellStyle name="Comma 2 2 3 3 3 3" xfId="2142" xr:uid="{00000000-0005-0000-0000-000054000000}"/>
    <cellStyle name="Comma 2 2 3 3 3 3 2" xfId="11214" xr:uid="{00000000-0005-0000-0000-000054000000}"/>
    <cellStyle name="Comma 2 2 3 3 3 3 2 2" xfId="26334" xr:uid="{00000000-0005-0000-0000-000054000000}"/>
    <cellStyle name="Comma 2 2 3 3 3 3 2 2 2" xfId="56574" xr:uid="{00000000-0005-0000-0000-000054000000}"/>
    <cellStyle name="Comma 2 2 3 3 3 3 2 3" xfId="41454" xr:uid="{00000000-0005-0000-0000-000054000000}"/>
    <cellStyle name="Comma 2 2 3 3 3 3 3" xfId="17262" xr:uid="{00000000-0005-0000-0000-000054000000}"/>
    <cellStyle name="Comma 2 2 3 3 3 3 3 2" xfId="47502" xr:uid="{00000000-0005-0000-0000-000054000000}"/>
    <cellStyle name="Comma 2 2 3 3 3 3 4" xfId="32382" xr:uid="{00000000-0005-0000-0000-000054000000}"/>
    <cellStyle name="Comma 2 2 3 3 3 4" xfId="3654" xr:uid="{00000000-0005-0000-0000-000054000000}"/>
    <cellStyle name="Comma 2 2 3 3 3 4 2" xfId="12726" xr:uid="{00000000-0005-0000-0000-000054000000}"/>
    <cellStyle name="Comma 2 2 3 3 3 4 2 2" xfId="27846" xr:uid="{00000000-0005-0000-0000-000054000000}"/>
    <cellStyle name="Comma 2 2 3 3 3 4 2 2 2" xfId="58086" xr:uid="{00000000-0005-0000-0000-000054000000}"/>
    <cellStyle name="Comma 2 2 3 3 3 4 2 3" xfId="42966" xr:uid="{00000000-0005-0000-0000-000054000000}"/>
    <cellStyle name="Comma 2 2 3 3 3 4 3" xfId="18774" xr:uid="{00000000-0005-0000-0000-000054000000}"/>
    <cellStyle name="Comma 2 2 3 3 3 4 3 2" xfId="49014" xr:uid="{00000000-0005-0000-0000-000054000000}"/>
    <cellStyle name="Comma 2 2 3 3 3 4 4" xfId="33894" xr:uid="{00000000-0005-0000-0000-000054000000}"/>
    <cellStyle name="Comma 2 2 3 3 3 5" xfId="5166" xr:uid="{00000000-0005-0000-0000-000054000000}"/>
    <cellStyle name="Comma 2 2 3 3 3 5 2" xfId="14238" xr:uid="{00000000-0005-0000-0000-000054000000}"/>
    <cellStyle name="Comma 2 2 3 3 3 5 2 2" xfId="29358" xr:uid="{00000000-0005-0000-0000-000054000000}"/>
    <cellStyle name="Comma 2 2 3 3 3 5 2 2 2" xfId="59598" xr:uid="{00000000-0005-0000-0000-000054000000}"/>
    <cellStyle name="Comma 2 2 3 3 3 5 2 3" xfId="44478" xr:uid="{00000000-0005-0000-0000-000054000000}"/>
    <cellStyle name="Comma 2 2 3 3 3 5 3" xfId="20286" xr:uid="{00000000-0005-0000-0000-000054000000}"/>
    <cellStyle name="Comma 2 2 3 3 3 5 3 2" xfId="50526" xr:uid="{00000000-0005-0000-0000-000054000000}"/>
    <cellStyle name="Comma 2 2 3 3 3 5 4" xfId="35406" xr:uid="{00000000-0005-0000-0000-000054000000}"/>
    <cellStyle name="Comma 2 2 3 3 3 6" xfId="6678" xr:uid="{00000000-0005-0000-0000-000054000000}"/>
    <cellStyle name="Comma 2 2 3 3 3 6 2" xfId="21798" xr:uid="{00000000-0005-0000-0000-000054000000}"/>
    <cellStyle name="Comma 2 2 3 3 3 6 2 2" xfId="52038" xr:uid="{00000000-0005-0000-0000-000054000000}"/>
    <cellStyle name="Comma 2 2 3 3 3 6 3" xfId="36918" xr:uid="{00000000-0005-0000-0000-000054000000}"/>
    <cellStyle name="Comma 2 2 3 3 3 7" xfId="8190" xr:uid="{00000000-0005-0000-0000-000054000000}"/>
    <cellStyle name="Comma 2 2 3 3 3 7 2" xfId="23310" xr:uid="{00000000-0005-0000-0000-000054000000}"/>
    <cellStyle name="Comma 2 2 3 3 3 7 2 2" xfId="53550" xr:uid="{00000000-0005-0000-0000-000054000000}"/>
    <cellStyle name="Comma 2 2 3 3 3 7 3" xfId="38430" xr:uid="{00000000-0005-0000-0000-000054000000}"/>
    <cellStyle name="Comma 2 2 3 3 3 8" xfId="9702" xr:uid="{00000000-0005-0000-0000-000054000000}"/>
    <cellStyle name="Comma 2 2 3 3 3 8 2" xfId="24822" xr:uid="{00000000-0005-0000-0000-000054000000}"/>
    <cellStyle name="Comma 2 2 3 3 3 8 2 2" xfId="55062" xr:uid="{00000000-0005-0000-0000-000054000000}"/>
    <cellStyle name="Comma 2 2 3 3 3 8 3" xfId="39942" xr:uid="{00000000-0005-0000-0000-000054000000}"/>
    <cellStyle name="Comma 2 2 3 3 3 9" xfId="15750" xr:uid="{00000000-0005-0000-0000-000054000000}"/>
    <cellStyle name="Comma 2 2 3 3 3 9 2" xfId="45990" xr:uid="{00000000-0005-0000-0000-000054000000}"/>
    <cellStyle name="Comma 2 2 3 3 4" xfId="882" xr:uid="{00000000-0005-0000-0000-00001C000000}"/>
    <cellStyle name="Comma 2 2 3 3 4 2" xfId="2394" xr:uid="{00000000-0005-0000-0000-00001C000000}"/>
    <cellStyle name="Comma 2 2 3 3 4 2 2" xfId="11466" xr:uid="{00000000-0005-0000-0000-00001C000000}"/>
    <cellStyle name="Comma 2 2 3 3 4 2 2 2" xfId="26586" xr:uid="{00000000-0005-0000-0000-00001C000000}"/>
    <cellStyle name="Comma 2 2 3 3 4 2 2 2 2" xfId="56826" xr:uid="{00000000-0005-0000-0000-00001C000000}"/>
    <cellStyle name="Comma 2 2 3 3 4 2 2 3" xfId="41706" xr:uid="{00000000-0005-0000-0000-00001C000000}"/>
    <cellStyle name="Comma 2 2 3 3 4 2 3" xfId="17514" xr:uid="{00000000-0005-0000-0000-00001C000000}"/>
    <cellStyle name="Comma 2 2 3 3 4 2 3 2" xfId="47754" xr:uid="{00000000-0005-0000-0000-00001C000000}"/>
    <cellStyle name="Comma 2 2 3 3 4 2 4" xfId="32634" xr:uid="{00000000-0005-0000-0000-00001C000000}"/>
    <cellStyle name="Comma 2 2 3 3 4 3" xfId="3906" xr:uid="{00000000-0005-0000-0000-00001C000000}"/>
    <cellStyle name="Comma 2 2 3 3 4 3 2" xfId="12978" xr:uid="{00000000-0005-0000-0000-00001C000000}"/>
    <cellStyle name="Comma 2 2 3 3 4 3 2 2" xfId="28098" xr:uid="{00000000-0005-0000-0000-00001C000000}"/>
    <cellStyle name="Comma 2 2 3 3 4 3 2 2 2" xfId="58338" xr:uid="{00000000-0005-0000-0000-00001C000000}"/>
    <cellStyle name="Comma 2 2 3 3 4 3 2 3" xfId="43218" xr:uid="{00000000-0005-0000-0000-00001C000000}"/>
    <cellStyle name="Comma 2 2 3 3 4 3 3" xfId="19026" xr:uid="{00000000-0005-0000-0000-00001C000000}"/>
    <cellStyle name="Comma 2 2 3 3 4 3 3 2" xfId="49266" xr:uid="{00000000-0005-0000-0000-00001C000000}"/>
    <cellStyle name="Comma 2 2 3 3 4 3 4" xfId="34146" xr:uid="{00000000-0005-0000-0000-00001C000000}"/>
    <cellStyle name="Comma 2 2 3 3 4 4" xfId="5418" xr:uid="{00000000-0005-0000-0000-00001C000000}"/>
    <cellStyle name="Comma 2 2 3 3 4 4 2" xfId="14490" xr:uid="{00000000-0005-0000-0000-00001C000000}"/>
    <cellStyle name="Comma 2 2 3 3 4 4 2 2" xfId="29610" xr:uid="{00000000-0005-0000-0000-00001C000000}"/>
    <cellStyle name="Comma 2 2 3 3 4 4 2 2 2" xfId="59850" xr:uid="{00000000-0005-0000-0000-00001C000000}"/>
    <cellStyle name="Comma 2 2 3 3 4 4 2 3" xfId="44730" xr:uid="{00000000-0005-0000-0000-00001C000000}"/>
    <cellStyle name="Comma 2 2 3 3 4 4 3" xfId="20538" xr:uid="{00000000-0005-0000-0000-00001C000000}"/>
    <cellStyle name="Comma 2 2 3 3 4 4 3 2" xfId="50778" xr:uid="{00000000-0005-0000-0000-00001C000000}"/>
    <cellStyle name="Comma 2 2 3 3 4 4 4" xfId="35658" xr:uid="{00000000-0005-0000-0000-00001C000000}"/>
    <cellStyle name="Comma 2 2 3 3 4 5" xfId="6930" xr:uid="{00000000-0005-0000-0000-00001C000000}"/>
    <cellStyle name="Comma 2 2 3 3 4 5 2" xfId="22050" xr:uid="{00000000-0005-0000-0000-00001C000000}"/>
    <cellStyle name="Comma 2 2 3 3 4 5 2 2" xfId="52290" xr:uid="{00000000-0005-0000-0000-00001C000000}"/>
    <cellStyle name="Comma 2 2 3 3 4 5 3" xfId="37170" xr:uid="{00000000-0005-0000-0000-00001C000000}"/>
    <cellStyle name="Comma 2 2 3 3 4 6" xfId="8442" xr:uid="{00000000-0005-0000-0000-00001C000000}"/>
    <cellStyle name="Comma 2 2 3 3 4 6 2" xfId="23562" xr:uid="{00000000-0005-0000-0000-00001C000000}"/>
    <cellStyle name="Comma 2 2 3 3 4 6 2 2" xfId="53802" xr:uid="{00000000-0005-0000-0000-00001C000000}"/>
    <cellStyle name="Comma 2 2 3 3 4 6 3" xfId="38682" xr:uid="{00000000-0005-0000-0000-00001C000000}"/>
    <cellStyle name="Comma 2 2 3 3 4 7" xfId="9954" xr:uid="{00000000-0005-0000-0000-00001C000000}"/>
    <cellStyle name="Comma 2 2 3 3 4 7 2" xfId="25074" xr:uid="{00000000-0005-0000-0000-00001C000000}"/>
    <cellStyle name="Comma 2 2 3 3 4 7 2 2" xfId="55314" xr:uid="{00000000-0005-0000-0000-00001C000000}"/>
    <cellStyle name="Comma 2 2 3 3 4 7 3" xfId="40194" xr:uid="{00000000-0005-0000-0000-00001C000000}"/>
    <cellStyle name="Comma 2 2 3 3 4 8" xfId="16002" xr:uid="{00000000-0005-0000-0000-00001C000000}"/>
    <cellStyle name="Comma 2 2 3 3 4 8 2" xfId="46242" xr:uid="{00000000-0005-0000-0000-00001C000000}"/>
    <cellStyle name="Comma 2 2 3 3 4 9" xfId="31122" xr:uid="{00000000-0005-0000-0000-00001C000000}"/>
    <cellStyle name="Comma 2 2 3 3 5" xfId="1638" xr:uid="{00000000-0005-0000-0000-00001C000000}"/>
    <cellStyle name="Comma 2 2 3 3 5 2" xfId="10710" xr:uid="{00000000-0005-0000-0000-00001C000000}"/>
    <cellStyle name="Comma 2 2 3 3 5 2 2" xfId="25830" xr:uid="{00000000-0005-0000-0000-00001C000000}"/>
    <cellStyle name="Comma 2 2 3 3 5 2 2 2" xfId="56070" xr:uid="{00000000-0005-0000-0000-00001C000000}"/>
    <cellStyle name="Comma 2 2 3 3 5 2 3" xfId="40950" xr:uid="{00000000-0005-0000-0000-00001C000000}"/>
    <cellStyle name="Comma 2 2 3 3 5 3" xfId="16758" xr:uid="{00000000-0005-0000-0000-00001C000000}"/>
    <cellStyle name="Comma 2 2 3 3 5 3 2" xfId="46998" xr:uid="{00000000-0005-0000-0000-00001C000000}"/>
    <cellStyle name="Comma 2 2 3 3 5 4" xfId="31878" xr:uid="{00000000-0005-0000-0000-00001C000000}"/>
    <cellStyle name="Comma 2 2 3 3 6" xfId="3150" xr:uid="{00000000-0005-0000-0000-00001C000000}"/>
    <cellStyle name="Comma 2 2 3 3 6 2" xfId="12222" xr:uid="{00000000-0005-0000-0000-00001C000000}"/>
    <cellStyle name="Comma 2 2 3 3 6 2 2" xfId="27342" xr:uid="{00000000-0005-0000-0000-00001C000000}"/>
    <cellStyle name="Comma 2 2 3 3 6 2 2 2" xfId="57582" xr:uid="{00000000-0005-0000-0000-00001C000000}"/>
    <cellStyle name="Comma 2 2 3 3 6 2 3" xfId="42462" xr:uid="{00000000-0005-0000-0000-00001C000000}"/>
    <cellStyle name="Comma 2 2 3 3 6 3" xfId="18270" xr:uid="{00000000-0005-0000-0000-00001C000000}"/>
    <cellStyle name="Comma 2 2 3 3 6 3 2" xfId="48510" xr:uid="{00000000-0005-0000-0000-00001C000000}"/>
    <cellStyle name="Comma 2 2 3 3 6 4" xfId="33390" xr:uid="{00000000-0005-0000-0000-00001C000000}"/>
    <cellStyle name="Comma 2 2 3 3 7" xfId="4662" xr:uid="{00000000-0005-0000-0000-00001C000000}"/>
    <cellStyle name="Comma 2 2 3 3 7 2" xfId="13734" xr:uid="{00000000-0005-0000-0000-00001C000000}"/>
    <cellStyle name="Comma 2 2 3 3 7 2 2" xfId="28854" xr:uid="{00000000-0005-0000-0000-00001C000000}"/>
    <cellStyle name="Comma 2 2 3 3 7 2 2 2" xfId="59094" xr:uid="{00000000-0005-0000-0000-00001C000000}"/>
    <cellStyle name="Comma 2 2 3 3 7 2 3" xfId="43974" xr:uid="{00000000-0005-0000-0000-00001C000000}"/>
    <cellStyle name="Comma 2 2 3 3 7 3" xfId="19782" xr:uid="{00000000-0005-0000-0000-00001C000000}"/>
    <cellStyle name="Comma 2 2 3 3 7 3 2" xfId="50022" xr:uid="{00000000-0005-0000-0000-00001C000000}"/>
    <cellStyle name="Comma 2 2 3 3 7 4" xfId="34902" xr:uid="{00000000-0005-0000-0000-00001C000000}"/>
    <cellStyle name="Comma 2 2 3 3 8" xfId="6174" xr:uid="{00000000-0005-0000-0000-00001C000000}"/>
    <cellStyle name="Comma 2 2 3 3 8 2" xfId="21294" xr:uid="{00000000-0005-0000-0000-00001C000000}"/>
    <cellStyle name="Comma 2 2 3 3 8 2 2" xfId="51534" xr:uid="{00000000-0005-0000-0000-00001C000000}"/>
    <cellStyle name="Comma 2 2 3 3 8 3" xfId="36414" xr:uid="{00000000-0005-0000-0000-00001C000000}"/>
    <cellStyle name="Comma 2 2 3 3 9" xfId="7686" xr:uid="{00000000-0005-0000-0000-00001C000000}"/>
    <cellStyle name="Comma 2 2 3 3 9 2" xfId="22806" xr:uid="{00000000-0005-0000-0000-00001C000000}"/>
    <cellStyle name="Comma 2 2 3 3 9 2 2" xfId="53046" xr:uid="{00000000-0005-0000-0000-00001C000000}"/>
    <cellStyle name="Comma 2 2 3 3 9 3" xfId="37926" xr:uid="{00000000-0005-0000-0000-00001C000000}"/>
    <cellStyle name="Comma 2 2 3 4" xfId="210" xr:uid="{00000000-0005-0000-0000-00001C000000}"/>
    <cellStyle name="Comma 2 2 3 4 10" xfId="9282" xr:uid="{00000000-0005-0000-0000-00001C000000}"/>
    <cellStyle name="Comma 2 2 3 4 10 2" xfId="24402" xr:uid="{00000000-0005-0000-0000-00001C000000}"/>
    <cellStyle name="Comma 2 2 3 4 10 2 2" xfId="54642" xr:uid="{00000000-0005-0000-0000-00001C000000}"/>
    <cellStyle name="Comma 2 2 3 4 10 3" xfId="39522" xr:uid="{00000000-0005-0000-0000-00001C000000}"/>
    <cellStyle name="Comma 2 2 3 4 11" xfId="15330" xr:uid="{00000000-0005-0000-0000-00001C000000}"/>
    <cellStyle name="Comma 2 2 3 4 11 2" xfId="45570" xr:uid="{00000000-0005-0000-0000-00001C000000}"/>
    <cellStyle name="Comma 2 2 3 4 12" xfId="30450" xr:uid="{00000000-0005-0000-0000-00001C000000}"/>
    <cellStyle name="Comma 2 2 3 4 2" xfId="462" xr:uid="{00000000-0005-0000-0000-00001C000000}"/>
    <cellStyle name="Comma 2 2 3 4 2 10" xfId="30702" xr:uid="{00000000-0005-0000-0000-00001C000000}"/>
    <cellStyle name="Comma 2 2 3 4 2 2" xfId="1218" xr:uid="{00000000-0005-0000-0000-00001C000000}"/>
    <cellStyle name="Comma 2 2 3 4 2 2 2" xfId="2730" xr:uid="{00000000-0005-0000-0000-00001C000000}"/>
    <cellStyle name="Comma 2 2 3 4 2 2 2 2" xfId="11802" xr:uid="{00000000-0005-0000-0000-00001C000000}"/>
    <cellStyle name="Comma 2 2 3 4 2 2 2 2 2" xfId="26922" xr:uid="{00000000-0005-0000-0000-00001C000000}"/>
    <cellStyle name="Comma 2 2 3 4 2 2 2 2 2 2" xfId="57162" xr:uid="{00000000-0005-0000-0000-00001C000000}"/>
    <cellStyle name="Comma 2 2 3 4 2 2 2 2 3" xfId="42042" xr:uid="{00000000-0005-0000-0000-00001C000000}"/>
    <cellStyle name="Comma 2 2 3 4 2 2 2 3" xfId="17850" xr:uid="{00000000-0005-0000-0000-00001C000000}"/>
    <cellStyle name="Comma 2 2 3 4 2 2 2 3 2" xfId="48090" xr:uid="{00000000-0005-0000-0000-00001C000000}"/>
    <cellStyle name="Comma 2 2 3 4 2 2 2 4" xfId="32970" xr:uid="{00000000-0005-0000-0000-00001C000000}"/>
    <cellStyle name="Comma 2 2 3 4 2 2 3" xfId="4242" xr:uid="{00000000-0005-0000-0000-00001C000000}"/>
    <cellStyle name="Comma 2 2 3 4 2 2 3 2" xfId="13314" xr:uid="{00000000-0005-0000-0000-00001C000000}"/>
    <cellStyle name="Comma 2 2 3 4 2 2 3 2 2" xfId="28434" xr:uid="{00000000-0005-0000-0000-00001C000000}"/>
    <cellStyle name="Comma 2 2 3 4 2 2 3 2 2 2" xfId="58674" xr:uid="{00000000-0005-0000-0000-00001C000000}"/>
    <cellStyle name="Comma 2 2 3 4 2 2 3 2 3" xfId="43554" xr:uid="{00000000-0005-0000-0000-00001C000000}"/>
    <cellStyle name="Comma 2 2 3 4 2 2 3 3" xfId="19362" xr:uid="{00000000-0005-0000-0000-00001C000000}"/>
    <cellStyle name="Comma 2 2 3 4 2 2 3 3 2" xfId="49602" xr:uid="{00000000-0005-0000-0000-00001C000000}"/>
    <cellStyle name="Comma 2 2 3 4 2 2 3 4" xfId="34482" xr:uid="{00000000-0005-0000-0000-00001C000000}"/>
    <cellStyle name="Comma 2 2 3 4 2 2 4" xfId="5754" xr:uid="{00000000-0005-0000-0000-00001C000000}"/>
    <cellStyle name="Comma 2 2 3 4 2 2 4 2" xfId="14826" xr:uid="{00000000-0005-0000-0000-00001C000000}"/>
    <cellStyle name="Comma 2 2 3 4 2 2 4 2 2" xfId="29946" xr:uid="{00000000-0005-0000-0000-00001C000000}"/>
    <cellStyle name="Comma 2 2 3 4 2 2 4 2 2 2" xfId="60186" xr:uid="{00000000-0005-0000-0000-00001C000000}"/>
    <cellStyle name="Comma 2 2 3 4 2 2 4 2 3" xfId="45066" xr:uid="{00000000-0005-0000-0000-00001C000000}"/>
    <cellStyle name="Comma 2 2 3 4 2 2 4 3" xfId="20874" xr:uid="{00000000-0005-0000-0000-00001C000000}"/>
    <cellStyle name="Comma 2 2 3 4 2 2 4 3 2" xfId="51114" xr:uid="{00000000-0005-0000-0000-00001C000000}"/>
    <cellStyle name="Comma 2 2 3 4 2 2 4 4" xfId="35994" xr:uid="{00000000-0005-0000-0000-00001C000000}"/>
    <cellStyle name="Comma 2 2 3 4 2 2 5" xfId="7266" xr:uid="{00000000-0005-0000-0000-00001C000000}"/>
    <cellStyle name="Comma 2 2 3 4 2 2 5 2" xfId="22386" xr:uid="{00000000-0005-0000-0000-00001C000000}"/>
    <cellStyle name="Comma 2 2 3 4 2 2 5 2 2" xfId="52626" xr:uid="{00000000-0005-0000-0000-00001C000000}"/>
    <cellStyle name="Comma 2 2 3 4 2 2 5 3" xfId="37506" xr:uid="{00000000-0005-0000-0000-00001C000000}"/>
    <cellStyle name="Comma 2 2 3 4 2 2 6" xfId="8778" xr:uid="{00000000-0005-0000-0000-00001C000000}"/>
    <cellStyle name="Comma 2 2 3 4 2 2 6 2" xfId="23898" xr:uid="{00000000-0005-0000-0000-00001C000000}"/>
    <cellStyle name="Comma 2 2 3 4 2 2 6 2 2" xfId="54138" xr:uid="{00000000-0005-0000-0000-00001C000000}"/>
    <cellStyle name="Comma 2 2 3 4 2 2 6 3" xfId="39018" xr:uid="{00000000-0005-0000-0000-00001C000000}"/>
    <cellStyle name="Comma 2 2 3 4 2 2 7" xfId="10290" xr:uid="{00000000-0005-0000-0000-00001C000000}"/>
    <cellStyle name="Comma 2 2 3 4 2 2 7 2" xfId="25410" xr:uid="{00000000-0005-0000-0000-00001C000000}"/>
    <cellStyle name="Comma 2 2 3 4 2 2 7 2 2" xfId="55650" xr:uid="{00000000-0005-0000-0000-00001C000000}"/>
    <cellStyle name="Comma 2 2 3 4 2 2 7 3" xfId="40530" xr:uid="{00000000-0005-0000-0000-00001C000000}"/>
    <cellStyle name="Comma 2 2 3 4 2 2 8" xfId="16338" xr:uid="{00000000-0005-0000-0000-00001C000000}"/>
    <cellStyle name="Comma 2 2 3 4 2 2 8 2" xfId="46578" xr:uid="{00000000-0005-0000-0000-00001C000000}"/>
    <cellStyle name="Comma 2 2 3 4 2 2 9" xfId="31458" xr:uid="{00000000-0005-0000-0000-00001C000000}"/>
    <cellStyle name="Comma 2 2 3 4 2 3" xfId="1974" xr:uid="{00000000-0005-0000-0000-00001C000000}"/>
    <cellStyle name="Comma 2 2 3 4 2 3 2" xfId="11046" xr:uid="{00000000-0005-0000-0000-00001C000000}"/>
    <cellStyle name="Comma 2 2 3 4 2 3 2 2" xfId="26166" xr:uid="{00000000-0005-0000-0000-00001C000000}"/>
    <cellStyle name="Comma 2 2 3 4 2 3 2 2 2" xfId="56406" xr:uid="{00000000-0005-0000-0000-00001C000000}"/>
    <cellStyle name="Comma 2 2 3 4 2 3 2 3" xfId="41286" xr:uid="{00000000-0005-0000-0000-00001C000000}"/>
    <cellStyle name="Comma 2 2 3 4 2 3 3" xfId="17094" xr:uid="{00000000-0005-0000-0000-00001C000000}"/>
    <cellStyle name="Comma 2 2 3 4 2 3 3 2" xfId="47334" xr:uid="{00000000-0005-0000-0000-00001C000000}"/>
    <cellStyle name="Comma 2 2 3 4 2 3 4" xfId="32214" xr:uid="{00000000-0005-0000-0000-00001C000000}"/>
    <cellStyle name="Comma 2 2 3 4 2 4" xfId="3486" xr:uid="{00000000-0005-0000-0000-00001C000000}"/>
    <cellStyle name="Comma 2 2 3 4 2 4 2" xfId="12558" xr:uid="{00000000-0005-0000-0000-00001C000000}"/>
    <cellStyle name="Comma 2 2 3 4 2 4 2 2" xfId="27678" xr:uid="{00000000-0005-0000-0000-00001C000000}"/>
    <cellStyle name="Comma 2 2 3 4 2 4 2 2 2" xfId="57918" xr:uid="{00000000-0005-0000-0000-00001C000000}"/>
    <cellStyle name="Comma 2 2 3 4 2 4 2 3" xfId="42798" xr:uid="{00000000-0005-0000-0000-00001C000000}"/>
    <cellStyle name="Comma 2 2 3 4 2 4 3" xfId="18606" xr:uid="{00000000-0005-0000-0000-00001C000000}"/>
    <cellStyle name="Comma 2 2 3 4 2 4 3 2" xfId="48846" xr:uid="{00000000-0005-0000-0000-00001C000000}"/>
    <cellStyle name="Comma 2 2 3 4 2 4 4" xfId="33726" xr:uid="{00000000-0005-0000-0000-00001C000000}"/>
    <cellStyle name="Comma 2 2 3 4 2 5" xfId="4998" xr:uid="{00000000-0005-0000-0000-00001C000000}"/>
    <cellStyle name="Comma 2 2 3 4 2 5 2" xfId="14070" xr:uid="{00000000-0005-0000-0000-00001C000000}"/>
    <cellStyle name="Comma 2 2 3 4 2 5 2 2" xfId="29190" xr:uid="{00000000-0005-0000-0000-00001C000000}"/>
    <cellStyle name="Comma 2 2 3 4 2 5 2 2 2" xfId="59430" xr:uid="{00000000-0005-0000-0000-00001C000000}"/>
    <cellStyle name="Comma 2 2 3 4 2 5 2 3" xfId="44310" xr:uid="{00000000-0005-0000-0000-00001C000000}"/>
    <cellStyle name="Comma 2 2 3 4 2 5 3" xfId="20118" xr:uid="{00000000-0005-0000-0000-00001C000000}"/>
    <cellStyle name="Comma 2 2 3 4 2 5 3 2" xfId="50358" xr:uid="{00000000-0005-0000-0000-00001C000000}"/>
    <cellStyle name="Comma 2 2 3 4 2 5 4" xfId="35238" xr:uid="{00000000-0005-0000-0000-00001C000000}"/>
    <cellStyle name="Comma 2 2 3 4 2 6" xfId="6510" xr:uid="{00000000-0005-0000-0000-00001C000000}"/>
    <cellStyle name="Comma 2 2 3 4 2 6 2" xfId="21630" xr:uid="{00000000-0005-0000-0000-00001C000000}"/>
    <cellStyle name="Comma 2 2 3 4 2 6 2 2" xfId="51870" xr:uid="{00000000-0005-0000-0000-00001C000000}"/>
    <cellStyle name="Comma 2 2 3 4 2 6 3" xfId="36750" xr:uid="{00000000-0005-0000-0000-00001C000000}"/>
    <cellStyle name="Comma 2 2 3 4 2 7" xfId="8022" xr:uid="{00000000-0005-0000-0000-00001C000000}"/>
    <cellStyle name="Comma 2 2 3 4 2 7 2" xfId="23142" xr:uid="{00000000-0005-0000-0000-00001C000000}"/>
    <cellStyle name="Comma 2 2 3 4 2 7 2 2" xfId="53382" xr:uid="{00000000-0005-0000-0000-00001C000000}"/>
    <cellStyle name="Comma 2 2 3 4 2 7 3" xfId="38262" xr:uid="{00000000-0005-0000-0000-00001C000000}"/>
    <cellStyle name="Comma 2 2 3 4 2 8" xfId="9534" xr:uid="{00000000-0005-0000-0000-00001C000000}"/>
    <cellStyle name="Comma 2 2 3 4 2 8 2" xfId="24654" xr:uid="{00000000-0005-0000-0000-00001C000000}"/>
    <cellStyle name="Comma 2 2 3 4 2 8 2 2" xfId="54894" xr:uid="{00000000-0005-0000-0000-00001C000000}"/>
    <cellStyle name="Comma 2 2 3 4 2 8 3" xfId="39774" xr:uid="{00000000-0005-0000-0000-00001C000000}"/>
    <cellStyle name="Comma 2 2 3 4 2 9" xfId="15582" xr:uid="{00000000-0005-0000-0000-00001C000000}"/>
    <cellStyle name="Comma 2 2 3 4 2 9 2" xfId="45822" xr:uid="{00000000-0005-0000-0000-00001C000000}"/>
    <cellStyle name="Comma 2 2 3 4 3" xfId="714" xr:uid="{00000000-0005-0000-0000-000055000000}"/>
    <cellStyle name="Comma 2 2 3 4 3 10" xfId="30954" xr:uid="{00000000-0005-0000-0000-000055000000}"/>
    <cellStyle name="Comma 2 2 3 4 3 2" xfId="1470" xr:uid="{00000000-0005-0000-0000-000055000000}"/>
    <cellStyle name="Comma 2 2 3 4 3 2 2" xfId="2982" xr:uid="{00000000-0005-0000-0000-000055000000}"/>
    <cellStyle name="Comma 2 2 3 4 3 2 2 2" xfId="12054" xr:uid="{00000000-0005-0000-0000-000055000000}"/>
    <cellStyle name="Comma 2 2 3 4 3 2 2 2 2" xfId="27174" xr:uid="{00000000-0005-0000-0000-000055000000}"/>
    <cellStyle name="Comma 2 2 3 4 3 2 2 2 2 2" xfId="57414" xr:uid="{00000000-0005-0000-0000-000055000000}"/>
    <cellStyle name="Comma 2 2 3 4 3 2 2 2 3" xfId="42294" xr:uid="{00000000-0005-0000-0000-000055000000}"/>
    <cellStyle name="Comma 2 2 3 4 3 2 2 3" xfId="18102" xr:uid="{00000000-0005-0000-0000-000055000000}"/>
    <cellStyle name="Comma 2 2 3 4 3 2 2 3 2" xfId="48342" xr:uid="{00000000-0005-0000-0000-000055000000}"/>
    <cellStyle name="Comma 2 2 3 4 3 2 2 4" xfId="33222" xr:uid="{00000000-0005-0000-0000-000055000000}"/>
    <cellStyle name="Comma 2 2 3 4 3 2 3" xfId="4494" xr:uid="{00000000-0005-0000-0000-000055000000}"/>
    <cellStyle name="Comma 2 2 3 4 3 2 3 2" xfId="13566" xr:uid="{00000000-0005-0000-0000-000055000000}"/>
    <cellStyle name="Comma 2 2 3 4 3 2 3 2 2" xfId="28686" xr:uid="{00000000-0005-0000-0000-000055000000}"/>
    <cellStyle name="Comma 2 2 3 4 3 2 3 2 2 2" xfId="58926" xr:uid="{00000000-0005-0000-0000-000055000000}"/>
    <cellStyle name="Comma 2 2 3 4 3 2 3 2 3" xfId="43806" xr:uid="{00000000-0005-0000-0000-000055000000}"/>
    <cellStyle name="Comma 2 2 3 4 3 2 3 3" xfId="19614" xr:uid="{00000000-0005-0000-0000-000055000000}"/>
    <cellStyle name="Comma 2 2 3 4 3 2 3 3 2" xfId="49854" xr:uid="{00000000-0005-0000-0000-000055000000}"/>
    <cellStyle name="Comma 2 2 3 4 3 2 3 4" xfId="34734" xr:uid="{00000000-0005-0000-0000-000055000000}"/>
    <cellStyle name="Comma 2 2 3 4 3 2 4" xfId="6006" xr:uid="{00000000-0005-0000-0000-000055000000}"/>
    <cellStyle name="Comma 2 2 3 4 3 2 4 2" xfId="15078" xr:uid="{00000000-0005-0000-0000-000055000000}"/>
    <cellStyle name="Comma 2 2 3 4 3 2 4 2 2" xfId="30198" xr:uid="{00000000-0005-0000-0000-000055000000}"/>
    <cellStyle name="Comma 2 2 3 4 3 2 4 2 2 2" xfId="60438" xr:uid="{00000000-0005-0000-0000-000055000000}"/>
    <cellStyle name="Comma 2 2 3 4 3 2 4 2 3" xfId="45318" xr:uid="{00000000-0005-0000-0000-000055000000}"/>
    <cellStyle name="Comma 2 2 3 4 3 2 4 3" xfId="21126" xr:uid="{00000000-0005-0000-0000-000055000000}"/>
    <cellStyle name="Comma 2 2 3 4 3 2 4 3 2" xfId="51366" xr:uid="{00000000-0005-0000-0000-000055000000}"/>
    <cellStyle name="Comma 2 2 3 4 3 2 4 4" xfId="36246" xr:uid="{00000000-0005-0000-0000-000055000000}"/>
    <cellStyle name="Comma 2 2 3 4 3 2 5" xfId="7518" xr:uid="{00000000-0005-0000-0000-000055000000}"/>
    <cellStyle name="Comma 2 2 3 4 3 2 5 2" xfId="22638" xr:uid="{00000000-0005-0000-0000-000055000000}"/>
    <cellStyle name="Comma 2 2 3 4 3 2 5 2 2" xfId="52878" xr:uid="{00000000-0005-0000-0000-000055000000}"/>
    <cellStyle name="Comma 2 2 3 4 3 2 5 3" xfId="37758" xr:uid="{00000000-0005-0000-0000-000055000000}"/>
    <cellStyle name="Comma 2 2 3 4 3 2 6" xfId="9030" xr:uid="{00000000-0005-0000-0000-000055000000}"/>
    <cellStyle name="Comma 2 2 3 4 3 2 6 2" xfId="24150" xr:uid="{00000000-0005-0000-0000-000055000000}"/>
    <cellStyle name="Comma 2 2 3 4 3 2 6 2 2" xfId="54390" xr:uid="{00000000-0005-0000-0000-000055000000}"/>
    <cellStyle name="Comma 2 2 3 4 3 2 6 3" xfId="39270" xr:uid="{00000000-0005-0000-0000-000055000000}"/>
    <cellStyle name="Comma 2 2 3 4 3 2 7" xfId="10542" xr:uid="{00000000-0005-0000-0000-000055000000}"/>
    <cellStyle name="Comma 2 2 3 4 3 2 7 2" xfId="25662" xr:uid="{00000000-0005-0000-0000-000055000000}"/>
    <cellStyle name="Comma 2 2 3 4 3 2 7 2 2" xfId="55902" xr:uid="{00000000-0005-0000-0000-000055000000}"/>
    <cellStyle name="Comma 2 2 3 4 3 2 7 3" xfId="40782" xr:uid="{00000000-0005-0000-0000-000055000000}"/>
    <cellStyle name="Comma 2 2 3 4 3 2 8" xfId="16590" xr:uid="{00000000-0005-0000-0000-000055000000}"/>
    <cellStyle name="Comma 2 2 3 4 3 2 8 2" xfId="46830" xr:uid="{00000000-0005-0000-0000-000055000000}"/>
    <cellStyle name="Comma 2 2 3 4 3 2 9" xfId="31710" xr:uid="{00000000-0005-0000-0000-000055000000}"/>
    <cellStyle name="Comma 2 2 3 4 3 3" xfId="2226" xr:uid="{00000000-0005-0000-0000-000055000000}"/>
    <cellStyle name="Comma 2 2 3 4 3 3 2" xfId="11298" xr:uid="{00000000-0005-0000-0000-000055000000}"/>
    <cellStyle name="Comma 2 2 3 4 3 3 2 2" xfId="26418" xr:uid="{00000000-0005-0000-0000-000055000000}"/>
    <cellStyle name="Comma 2 2 3 4 3 3 2 2 2" xfId="56658" xr:uid="{00000000-0005-0000-0000-000055000000}"/>
    <cellStyle name="Comma 2 2 3 4 3 3 2 3" xfId="41538" xr:uid="{00000000-0005-0000-0000-000055000000}"/>
    <cellStyle name="Comma 2 2 3 4 3 3 3" xfId="17346" xr:uid="{00000000-0005-0000-0000-000055000000}"/>
    <cellStyle name="Comma 2 2 3 4 3 3 3 2" xfId="47586" xr:uid="{00000000-0005-0000-0000-000055000000}"/>
    <cellStyle name="Comma 2 2 3 4 3 3 4" xfId="32466" xr:uid="{00000000-0005-0000-0000-000055000000}"/>
    <cellStyle name="Comma 2 2 3 4 3 4" xfId="3738" xr:uid="{00000000-0005-0000-0000-000055000000}"/>
    <cellStyle name="Comma 2 2 3 4 3 4 2" xfId="12810" xr:uid="{00000000-0005-0000-0000-000055000000}"/>
    <cellStyle name="Comma 2 2 3 4 3 4 2 2" xfId="27930" xr:uid="{00000000-0005-0000-0000-000055000000}"/>
    <cellStyle name="Comma 2 2 3 4 3 4 2 2 2" xfId="58170" xr:uid="{00000000-0005-0000-0000-000055000000}"/>
    <cellStyle name="Comma 2 2 3 4 3 4 2 3" xfId="43050" xr:uid="{00000000-0005-0000-0000-000055000000}"/>
    <cellStyle name="Comma 2 2 3 4 3 4 3" xfId="18858" xr:uid="{00000000-0005-0000-0000-000055000000}"/>
    <cellStyle name="Comma 2 2 3 4 3 4 3 2" xfId="49098" xr:uid="{00000000-0005-0000-0000-000055000000}"/>
    <cellStyle name="Comma 2 2 3 4 3 4 4" xfId="33978" xr:uid="{00000000-0005-0000-0000-000055000000}"/>
    <cellStyle name="Comma 2 2 3 4 3 5" xfId="5250" xr:uid="{00000000-0005-0000-0000-000055000000}"/>
    <cellStyle name="Comma 2 2 3 4 3 5 2" xfId="14322" xr:uid="{00000000-0005-0000-0000-000055000000}"/>
    <cellStyle name="Comma 2 2 3 4 3 5 2 2" xfId="29442" xr:uid="{00000000-0005-0000-0000-000055000000}"/>
    <cellStyle name="Comma 2 2 3 4 3 5 2 2 2" xfId="59682" xr:uid="{00000000-0005-0000-0000-000055000000}"/>
    <cellStyle name="Comma 2 2 3 4 3 5 2 3" xfId="44562" xr:uid="{00000000-0005-0000-0000-000055000000}"/>
    <cellStyle name="Comma 2 2 3 4 3 5 3" xfId="20370" xr:uid="{00000000-0005-0000-0000-000055000000}"/>
    <cellStyle name="Comma 2 2 3 4 3 5 3 2" xfId="50610" xr:uid="{00000000-0005-0000-0000-000055000000}"/>
    <cellStyle name="Comma 2 2 3 4 3 5 4" xfId="35490" xr:uid="{00000000-0005-0000-0000-000055000000}"/>
    <cellStyle name="Comma 2 2 3 4 3 6" xfId="6762" xr:uid="{00000000-0005-0000-0000-000055000000}"/>
    <cellStyle name="Comma 2 2 3 4 3 6 2" xfId="21882" xr:uid="{00000000-0005-0000-0000-000055000000}"/>
    <cellStyle name="Comma 2 2 3 4 3 6 2 2" xfId="52122" xr:uid="{00000000-0005-0000-0000-000055000000}"/>
    <cellStyle name="Comma 2 2 3 4 3 6 3" xfId="37002" xr:uid="{00000000-0005-0000-0000-000055000000}"/>
    <cellStyle name="Comma 2 2 3 4 3 7" xfId="8274" xr:uid="{00000000-0005-0000-0000-000055000000}"/>
    <cellStyle name="Comma 2 2 3 4 3 7 2" xfId="23394" xr:uid="{00000000-0005-0000-0000-000055000000}"/>
    <cellStyle name="Comma 2 2 3 4 3 7 2 2" xfId="53634" xr:uid="{00000000-0005-0000-0000-000055000000}"/>
    <cellStyle name="Comma 2 2 3 4 3 7 3" xfId="38514" xr:uid="{00000000-0005-0000-0000-000055000000}"/>
    <cellStyle name="Comma 2 2 3 4 3 8" xfId="9786" xr:uid="{00000000-0005-0000-0000-000055000000}"/>
    <cellStyle name="Comma 2 2 3 4 3 8 2" xfId="24906" xr:uid="{00000000-0005-0000-0000-000055000000}"/>
    <cellStyle name="Comma 2 2 3 4 3 8 2 2" xfId="55146" xr:uid="{00000000-0005-0000-0000-000055000000}"/>
    <cellStyle name="Comma 2 2 3 4 3 8 3" xfId="40026" xr:uid="{00000000-0005-0000-0000-000055000000}"/>
    <cellStyle name="Comma 2 2 3 4 3 9" xfId="15834" xr:uid="{00000000-0005-0000-0000-000055000000}"/>
    <cellStyle name="Comma 2 2 3 4 3 9 2" xfId="46074" xr:uid="{00000000-0005-0000-0000-000055000000}"/>
    <cellStyle name="Comma 2 2 3 4 4" xfId="966" xr:uid="{00000000-0005-0000-0000-00001C000000}"/>
    <cellStyle name="Comma 2 2 3 4 4 2" xfId="2478" xr:uid="{00000000-0005-0000-0000-00001C000000}"/>
    <cellStyle name="Comma 2 2 3 4 4 2 2" xfId="11550" xr:uid="{00000000-0005-0000-0000-00001C000000}"/>
    <cellStyle name="Comma 2 2 3 4 4 2 2 2" xfId="26670" xr:uid="{00000000-0005-0000-0000-00001C000000}"/>
    <cellStyle name="Comma 2 2 3 4 4 2 2 2 2" xfId="56910" xr:uid="{00000000-0005-0000-0000-00001C000000}"/>
    <cellStyle name="Comma 2 2 3 4 4 2 2 3" xfId="41790" xr:uid="{00000000-0005-0000-0000-00001C000000}"/>
    <cellStyle name="Comma 2 2 3 4 4 2 3" xfId="17598" xr:uid="{00000000-0005-0000-0000-00001C000000}"/>
    <cellStyle name="Comma 2 2 3 4 4 2 3 2" xfId="47838" xr:uid="{00000000-0005-0000-0000-00001C000000}"/>
    <cellStyle name="Comma 2 2 3 4 4 2 4" xfId="32718" xr:uid="{00000000-0005-0000-0000-00001C000000}"/>
    <cellStyle name="Comma 2 2 3 4 4 3" xfId="3990" xr:uid="{00000000-0005-0000-0000-00001C000000}"/>
    <cellStyle name="Comma 2 2 3 4 4 3 2" xfId="13062" xr:uid="{00000000-0005-0000-0000-00001C000000}"/>
    <cellStyle name="Comma 2 2 3 4 4 3 2 2" xfId="28182" xr:uid="{00000000-0005-0000-0000-00001C000000}"/>
    <cellStyle name="Comma 2 2 3 4 4 3 2 2 2" xfId="58422" xr:uid="{00000000-0005-0000-0000-00001C000000}"/>
    <cellStyle name="Comma 2 2 3 4 4 3 2 3" xfId="43302" xr:uid="{00000000-0005-0000-0000-00001C000000}"/>
    <cellStyle name="Comma 2 2 3 4 4 3 3" xfId="19110" xr:uid="{00000000-0005-0000-0000-00001C000000}"/>
    <cellStyle name="Comma 2 2 3 4 4 3 3 2" xfId="49350" xr:uid="{00000000-0005-0000-0000-00001C000000}"/>
    <cellStyle name="Comma 2 2 3 4 4 3 4" xfId="34230" xr:uid="{00000000-0005-0000-0000-00001C000000}"/>
    <cellStyle name="Comma 2 2 3 4 4 4" xfId="5502" xr:uid="{00000000-0005-0000-0000-00001C000000}"/>
    <cellStyle name="Comma 2 2 3 4 4 4 2" xfId="14574" xr:uid="{00000000-0005-0000-0000-00001C000000}"/>
    <cellStyle name="Comma 2 2 3 4 4 4 2 2" xfId="29694" xr:uid="{00000000-0005-0000-0000-00001C000000}"/>
    <cellStyle name="Comma 2 2 3 4 4 4 2 2 2" xfId="59934" xr:uid="{00000000-0005-0000-0000-00001C000000}"/>
    <cellStyle name="Comma 2 2 3 4 4 4 2 3" xfId="44814" xr:uid="{00000000-0005-0000-0000-00001C000000}"/>
    <cellStyle name="Comma 2 2 3 4 4 4 3" xfId="20622" xr:uid="{00000000-0005-0000-0000-00001C000000}"/>
    <cellStyle name="Comma 2 2 3 4 4 4 3 2" xfId="50862" xr:uid="{00000000-0005-0000-0000-00001C000000}"/>
    <cellStyle name="Comma 2 2 3 4 4 4 4" xfId="35742" xr:uid="{00000000-0005-0000-0000-00001C000000}"/>
    <cellStyle name="Comma 2 2 3 4 4 5" xfId="7014" xr:uid="{00000000-0005-0000-0000-00001C000000}"/>
    <cellStyle name="Comma 2 2 3 4 4 5 2" xfId="22134" xr:uid="{00000000-0005-0000-0000-00001C000000}"/>
    <cellStyle name="Comma 2 2 3 4 4 5 2 2" xfId="52374" xr:uid="{00000000-0005-0000-0000-00001C000000}"/>
    <cellStyle name="Comma 2 2 3 4 4 5 3" xfId="37254" xr:uid="{00000000-0005-0000-0000-00001C000000}"/>
    <cellStyle name="Comma 2 2 3 4 4 6" xfId="8526" xr:uid="{00000000-0005-0000-0000-00001C000000}"/>
    <cellStyle name="Comma 2 2 3 4 4 6 2" xfId="23646" xr:uid="{00000000-0005-0000-0000-00001C000000}"/>
    <cellStyle name="Comma 2 2 3 4 4 6 2 2" xfId="53886" xr:uid="{00000000-0005-0000-0000-00001C000000}"/>
    <cellStyle name="Comma 2 2 3 4 4 6 3" xfId="38766" xr:uid="{00000000-0005-0000-0000-00001C000000}"/>
    <cellStyle name="Comma 2 2 3 4 4 7" xfId="10038" xr:uid="{00000000-0005-0000-0000-00001C000000}"/>
    <cellStyle name="Comma 2 2 3 4 4 7 2" xfId="25158" xr:uid="{00000000-0005-0000-0000-00001C000000}"/>
    <cellStyle name="Comma 2 2 3 4 4 7 2 2" xfId="55398" xr:uid="{00000000-0005-0000-0000-00001C000000}"/>
    <cellStyle name="Comma 2 2 3 4 4 7 3" xfId="40278" xr:uid="{00000000-0005-0000-0000-00001C000000}"/>
    <cellStyle name="Comma 2 2 3 4 4 8" xfId="16086" xr:uid="{00000000-0005-0000-0000-00001C000000}"/>
    <cellStyle name="Comma 2 2 3 4 4 8 2" xfId="46326" xr:uid="{00000000-0005-0000-0000-00001C000000}"/>
    <cellStyle name="Comma 2 2 3 4 4 9" xfId="31206" xr:uid="{00000000-0005-0000-0000-00001C000000}"/>
    <cellStyle name="Comma 2 2 3 4 5" xfId="1722" xr:uid="{00000000-0005-0000-0000-00001C000000}"/>
    <cellStyle name="Comma 2 2 3 4 5 2" xfId="10794" xr:uid="{00000000-0005-0000-0000-00001C000000}"/>
    <cellStyle name="Comma 2 2 3 4 5 2 2" xfId="25914" xr:uid="{00000000-0005-0000-0000-00001C000000}"/>
    <cellStyle name="Comma 2 2 3 4 5 2 2 2" xfId="56154" xr:uid="{00000000-0005-0000-0000-00001C000000}"/>
    <cellStyle name="Comma 2 2 3 4 5 2 3" xfId="41034" xr:uid="{00000000-0005-0000-0000-00001C000000}"/>
    <cellStyle name="Comma 2 2 3 4 5 3" xfId="16842" xr:uid="{00000000-0005-0000-0000-00001C000000}"/>
    <cellStyle name="Comma 2 2 3 4 5 3 2" xfId="47082" xr:uid="{00000000-0005-0000-0000-00001C000000}"/>
    <cellStyle name="Comma 2 2 3 4 5 4" xfId="31962" xr:uid="{00000000-0005-0000-0000-00001C000000}"/>
    <cellStyle name="Comma 2 2 3 4 6" xfId="3234" xr:uid="{00000000-0005-0000-0000-00001C000000}"/>
    <cellStyle name="Comma 2 2 3 4 6 2" xfId="12306" xr:uid="{00000000-0005-0000-0000-00001C000000}"/>
    <cellStyle name="Comma 2 2 3 4 6 2 2" xfId="27426" xr:uid="{00000000-0005-0000-0000-00001C000000}"/>
    <cellStyle name="Comma 2 2 3 4 6 2 2 2" xfId="57666" xr:uid="{00000000-0005-0000-0000-00001C000000}"/>
    <cellStyle name="Comma 2 2 3 4 6 2 3" xfId="42546" xr:uid="{00000000-0005-0000-0000-00001C000000}"/>
    <cellStyle name="Comma 2 2 3 4 6 3" xfId="18354" xr:uid="{00000000-0005-0000-0000-00001C000000}"/>
    <cellStyle name="Comma 2 2 3 4 6 3 2" xfId="48594" xr:uid="{00000000-0005-0000-0000-00001C000000}"/>
    <cellStyle name="Comma 2 2 3 4 6 4" xfId="33474" xr:uid="{00000000-0005-0000-0000-00001C000000}"/>
    <cellStyle name="Comma 2 2 3 4 7" xfId="4746" xr:uid="{00000000-0005-0000-0000-00001C000000}"/>
    <cellStyle name="Comma 2 2 3 4 7 2" xfId="13818" xr:uid="{00000000-0005-0000-0000-00001C000000}"/>
    <cellStyle name="Comma 2 2 3 4 7 2 2" xfId="28938" xr:uid="{00000000-0005-0000-0000-00001C000000}"/>
    <cellStyle name="Comma 2 2 3 4 7 2 2 2" xfId="59178" xr:uid="{00000000-0005-0000-0000-00001C000000}"/>
    <cellStyle name="Comma 2 2 3 4 7 2 3" xfId="44058" xr:uid="{00000000-0005-0000-0000-00001C000000}"/>
    <cellStyle name="Comma 2 2 3 4 7 3" xfId="19866" xr:uid="{00000000-0005-0000-0000-00001C000000}"/>
    <cellStyle name="Comma 2 2 3 4 7 3 2" xfId="50106" xr:uid="{00000000-0005-0000-0000-00001C000000}"/>
    <cellStyle name="Comma 2 2 3 4 7 4" xfId="34986" xr:uid="{00000000-0005-0000-0000-00001C000000}"/>
    <cellStyle name="Comma 2 2 3 4 8" xfId="6258" xr:uid="{00000000-0005-0000-0000-00001C000000}"/>
    <cellStyle name="Comma 2 2 3 4 8 2" xfId="21378" xr:uid="{00000000-0005-0000-0000-00001C000000}"/>
    <cellStyle name="Comma 2 2 3 4 8 2 2" xfId="51618" xr:uid="{00000000-0005-0000-0000-00001C000000}"/>
    <cellStyle name="Comma 2 2 3 4 8 3" xfId="36498" xr:uid="{00000000-0005-0000-0000-00001C000000}"/>
    <cellStyle name="Comma 2 2 3 4 9" xfId="7770" xr:uid="{00000000-0005-0000-0000-00001C000000}"/>
    <cellStyle name="Comma 2 2 3 4 9 2" xfId="22890" xr:uid="{00000000-0005-0000-0000-00001C000000}"/>
    <cellStyle name="Comma 2 2 3 4 9 2 2" xfId="53130" xr:uid="{00000000-0005-0000-0000-00001C000000}"/>
    <cellStyle name="Comma 2 2 3 4 9 3" xfId="38010" xr:uid="{00000000-0005-0000-0000-00001C000000}"/>
    <cellStyle name="Comma 2 2 3 5" xfId="294" xr:uid="{00000000-0005-0000-0000-000005000000}"/>
    <cellStyle name="Comma 2 2 3 5 10" xfId="30534" xr:uid="{00000000-0005-0000-0000-000005000000}"/>
    <cellStyle name="Comma 2 2 3 5 2" xfId="1050" xr:uid="{00000000-0005-0000-0000-000005000000}"/>
    <cellStyle name="Comma 2 2 3 5 2 2" xfId="2562" xr:uid="{00000000-0005-0000-0000-000005000000}"/>
    <cellStyle name="Comma 2 2 3 5 2 2 2" xfId="11634" xr:uid="{00000000-0005-0000-0000-000005000000}"/>
    <cellStyle name="Comma 2 2 3 5 2 2 2 2" xfId="26754" xr:uid="{00000000-0005-0000-0000-000005000000}"/>
    <cellStyle name="Comma 2 2 3 5 2 2 2 2 2" xfId="56994" xr:uid="{00000000-0005-0000-0000-000005000000}"/>
    <cellStyle name="Comma 2 2 3 5 2 2 2 3" xfId="41874" xr:uid="{00000000-0005-0000-0000-000005000000}"/>
    <cellStyle name="Comma 2 2 3 5 2 2 3" xfId="17682" xr:uid="{00000000-0005-0000-0000-000005000000}"/>
    <cellStyle name="Comma 2 2 3 5 2 2 3 2" xfId="47922" xr:uid="{00000000-0005-0000-0000-000005000000}"/>
    <cellStyle name="Comma 2 2 3 5 2 2 4" xfId="32802" xr:uid="{00000000-0005-0000-0000-000005000000}"/>
    <cellStyle name="Comma 2 2 3 5 2 3" xfId="4074" xr:uid="{00000000-0005-0000-0000-000005000000}"/>
    <cellStyle name="Comma 2 2 3 5 2 3 2" xfId="13146" xr:uid="{00000000-0005-0000-0000-000005000000}"/>
    <cellStyle name="Comma 2 2 3 5 2 3 2 2" xfId="28266" xr:uid="{00000000-0005-0000-0000-000005000000}"/>
    <cellStyle name="Comma 2 2 3 5 2 3 2 2 2" xfId="58506" xr:uid="{00000000-0005-0000-0000-000005000000}"/>
    <cellStyle name="Comma 2 2 3 5 2 3 2 3" xfId="43386" xr:uid="{00000000-0005-0000-0000-000005000000}"/>
    <cellStyle name="Comma 2 2 3 5 2 3 3" xfId="19194" xr:uid="{00000000-0005-0000-0000-000005000000}"/>
    <cellStyle name="Comma 2 2 3 5 2 3 3 2" xfId="49434" xr:uid="{00000000-0005-0000-0000-000005000000}"/>
    <cellStyle name="Comma 2 2 3 5 2 3 4" xfId="34314" xr:uid="{00000000-0005-0000-0000-000005000000}"/>
    <cellStyle name="Comma 2 2 3 5 2 4" xfId="5586" xr:uid="{00000000-0005-0000-0000-000005000000}"/>
    <cellStyle name="Comma 2 2 3 5 2 4 2" xfId="14658" xr:uid="{00000000-0005-0000-0000-000005000000}"/>
    <cellStyle name="Comma 2 2 3 5 2 4 2 2" xfId="29778" xr:uid="{00000000-0005-0000-0000-000005000000}"/>
    <cellStyle name="Comma 2 2 3 5 2 4 2 2 2" xfId="60018" xr:uid="{00000000-0005-0000-0000-000005000000}"/>
    <cellStyle name="Comma 2 2 3 5 2 4 2 3" xfId="44898" xr:uid="{00000000-0005-0000-0000-000005000000}"/>
    <cellStyle name="Comma 2 2 3 5 2 4 3" xfId="20706" xr:uid="{00000000-0005-0000-0000-000005000000}"/>
    <cellStyle name="Comma 2 2 3 5 2 4 3 2" xfId="50946" xr:uid="{00000000-0005-0000-0000-000005000000}"/>
    <cellStyle name="Comma 2 2 3 5 2 4 4" xfId="35826" xr:uid="{00000000-0005-0000-0000-000005000000}"/>
    <cellStyle name="Comma 2 2 3 5 2 5" xfId="7098" xr:uid="{00000000-0005-0000-0000-000005000000}"/>
    <cellStyle name="Comma 2 2 3 5 2 5 2" xfId="22218" xr:uid="{00000000-0005-0000-0000-000005000000}"/>
    <cellStyle name="Comma 2 2 3 5 2 5 2 2" xfId="52458" xr:uid="{00000000-0005-0000-0000-000005000000}"/>
    <cellStyle name="Comma 2 2 3 5 2 5 3" xfId="37338" xr:uid="{00000000-0005-0000-0000-000005000000}"/>
    <cellStyle name="Comma 2 2 3 5 2 6" xfId="8610" xr:uid="{00000000-0005-0000-0000-000005000000}"/>
    <cellStyle name="Comma 2 2 3 5 2 6 2" xfId="23730" xr:uid="{00000000-0005-0000-0000-000005000000}"/>
    <cellStyle name="Comma 2 2 3 5 2 6 2 2" xfId="53970" xr:uid="{00000000-0005-0000-0000-000005000000}"/>
    <cellStyle name="Comma 2 2 3 5 2 6 3" xfId="38850" xr:uid="{00000000-0005-0000-0000-000005000000}"/>
    <cellStyle name="Comma 2 2 3 5 2 7" xfId="10122" xr:uid="{00000000-0005-0000-0000-000005000000}"/>
    <cellStyle name="Comma 2 2 3 5 2 7 2" xfId="25242" xr:uid="{00000000-0005-0000-0000-000005000000}"/>
    <cellStyle name="Comma 2 2 3 5 2 7 2 2" xfId="55482" xr:uid="{00000000-0005-0000-0000-000005000000}"/>
    <cellStyle name="Comma 2 2 3 5 2 7 3" xfId="40362" xr:uid="{00000000-0005-0000-0000-000005000000}"/>
    <cellStyle name="Comma 2 2 3 5 2 8" xfId="16170" xr:uid="{00000000-0005-0000-0000-000005000000}"/>
    <cellStyle name="Comma 2 2 3 5 2 8 2" xfId="46410" xr:uid="{00000000-0005-0000-0000-000005000000}"/>
    <cellStyle name="Comma 2 2 3 5 2 9" xfId="31290" xr:uid="{00000000-0005-0000-0000-000005000000}"/>
    <cellStyle name="Comma 2 2 3 5 3" xfId="1806" xr:uid="{00000000-0005-0000-0000-000005000000}"/>
    <cellStyle name="Comma 2 2 3 5 3 2" xfId="10878" xr:uid="{00000000-0005-0000-0000-000005000000}"/>
    <cellStyle name="Comma 2 2 3 5 3 2 2" xfId="25998" xr:uid="{00000000-0005-0000-0000-000005000000}"/>
    <cellStyle name="Comma 2 2 3 5 3 2 2 2" xfId="56238" xr:uid="{00000000-0005-0000-0000-000005000000}"/>
    <cellStyle name="Comma 2 2 3 5 3 2 3" xfId="41118" xr:uid="{00000000-0005-0000-0000-000005000000}"/>
    <cellStyle name="Comma 2 2 3 5 3 3" xfId="16926" xr:uid="{00000000-0005-0000-0000-000005000000}"/>
    <cellStyle name="Comma 2 2 3 5 3 3 2" xfId="47166" xr:uid="{00000000-0005-0000-0000-000005000000}"/>
    <cellStyle name="Comma 2 2 3 5 3 4" xfId="32046" xr:uid="{00000000-0005-0000-0000-000005000000}"/>
    <cellStyle name="Comma 2 2 3 5 4" xfId="3318" xr:uid="{00000000-0005-0000-0000-000005000000}"/>
    <cellStyle name="Comma 2 2 3 5 4 2" xfId="12390" xr:uid="{00000000-0005-0000-0000-000005000000}"/>
    <cellStyle name="Comma 2 2 3 5 4 2 2" xfId="27510" xr:uid="{00000000-0005-0000-0000-000005000000}"/>
    <cellStyle name="Comma 2 2 3 5 4 2 2 2" xfId="57750" xr:uid="{00000000-0005-0000-0000-000005000000}"/>
    <cellStyle name="Comma 2 2 3 5 4 2 3" xfId="42630" xr:uid="{00000000-0005-0000-0000-000005000000}"/>
    <cellStyle name="Comma 2 2 3 5 4 3" xfId="18438" xr:uid="{00000000-0005-0000-0000-000005000000}"/>
    <cellStyle name="Comma 2 2 3 5 4 3 2" xfId="48678" xr:uid="{00000000-0005-0000-0000-000005000000}"/>
    <cellStyle name="Comma 2 2 3 5 4 4" xfId="33558" xr:uid="{00000000-0005-0000-0000-000005000000}"/>
    <cellStyle name="Comma 2 2 3 5 5" xfId="4830" xr:uid="{00000000-0005-0000-0000-000005000000}"/>
    <cellStyle name="Comma 2 2 3 5 5 2" xfId="13902" xr:uid="{00000000-0005-0000-0000-000005000000}"/>
    <cellStyle name="Comma 2 2 3 5 5 2 2" xfId="29022" xr:uid="{00000000-0005-0000-0000-000005000000}"/>
    <cellStyle name="Comma 2 2 3 5 5 2 2 2" xfId="59262" xr:uid="{00000000-0005-0000-0000-000005000000}"/>
    <cellStyle name="Comma 2 2 3 5 5 2 3" xfId="44142" xr:uid="{00000000-0005-0000-0000-000005000000}"/>
    <cellStyle name="Comma 2 2 3 5 5 3" xfId="19950" xr:uid="{00000000-0005-0000-0000-000005000000}"/>
    <cellStyle name="Comma 2 2 3 5 5 3 2" xfId="50190" xr:uid="{00000000-0005-0000-0000-000005000000}"/>
    <cellStyle name="Comma 2 2 3 5 5 4" xfId="35070" xr:uid="{00000000-0005-0000-0000-000005000000}"/>
    <cellStyle name="Comma 2 2 3 5 6" xfId="6342" xr:uid="{00000000-0005-0000-0000-000005000000}"/>
    <cellStyle name="Comma 2 2 3 5 6 2" xfId="21462" xr:uid="{00000000-0005-0000-0000-000005000000}"/>
    <cellStyle name="Comma 2 2 3 5 6 2 2" xfId="51702" xr:uid="{00000000-0005-0000-0000-000005000000}"/>
    <cellStyle name="Comma 2 2 3 5 6 3" xfId="36582" xr:uid="{00000000-0005-0000-0000-000005000000}"/>
    <cellStyle name="Comma 2 2 3 5 7" xfId="7854" xr:uid="{00000000-0005-0000-0000-000005000000}"/>
    <cellStyle name="Comma 2 2 3 5 7 2" xfId="22974" xr:uid="{00000000-0005-0000-0000-000005000000}"/>
    <cellStyle name="Comma 2 2 3 5 7 2 2" xfId="53214" xr:uid="{00000000-0005-0000-0000-000005000000}"/>
    <cellStyle name="Comma 2 2 3 5 7 3" xfId="38094" xr:uid="{00000000-0005-0000-0000-000005000000}"/>
    <cellStyle name="Comma 2 2 3 5 8" xfId="9366" xr:uid="{00000000-0005-0000-0000-000005000000}"/>
    <cellStyle name="Comma 2 2 3 5 8 2" xfId="24486" xr:uid="{00000000-0005-0000-0000-000005000000}"/>
    <cellStyle name="Comma 2 2 3 5 8 2 2" xfId="54726" xr:uid="{00000000-0005-0000-0000-000005000000}"/>
    <cellStyle name="Comma 2 2 3 5 8 3" xfId="39606" xr:uid="{00000000-0005-0000-0000-000005000000}"/>
    <cellStyle name="Comma 2 2 3 5 9" xfId="15414" xr:uid="{00000000-0005-0000-0000-000005000000}"/>
    <cellStyle name="Comma 2 2 3 5 9 2" xfId="45654" xr:uid="{00000000-0005-0000-0000-000005000000}"/>
    <cellStyle name="Comma 2 2 3 6" xfId="546" xr:uid="{00000000-0005-0000-0000-000050000000}"/>
    <cellStyle name="Comma 2 2 3 6 10" xfId="30786" xr:uid="{00000000-0005-0000-0000-000050000000}"/>
    <cellStyle name="Comma 2 2 3 6 2" xfId="1302" xr:uid="{00000000-0005-0000-0000-000050000000}"/>
    <cellStyle name="Comma 2 2 3 6 2 2" xfId="2814" xr:uid="{00000000-0005-0000-0000-000050000000}"/>
    <cellStyle name="Comma 2 2 3 6 2 2 2" xfId="11886" xr:uid="{00000000-0005-0000-0000-000050000000}"/>
    <cellStyle name="Comma 2 2 3 6 2 2 2 2" xfId="27006" xr:uid="{00000000-0005-0000-0000-000050000000}"/>
    <cellStyle name="Comma 2 2 3 6 2 2 2 2 2" xfId="57246" xr:uid="{00000000-0005-0000-0000-000050000000}"/>
    <cellStyle name="Comma 2 2 3 6 2 2 2 3" xfId="42126" xr:uid="{00000000-0005-0000-0000-000050000000}"/>
    <cellStyle name="Comma 2 2 3 6 2 2 3" xfId="17934" xr:uid="{00000000-0005-0000-0000-000050000000}"/>
    <cellStyle name="Comma 2 2 3 6 2 2 3 2" xfId="48174" xr:uid="{00000000-0005-0000-0000-000050000000}"/>
    <cellStyle name="Comma 2 2 3 6 2 2 4" xfId="33054" xr:uid="{00000000-0005-0000-0000-000050000000}"/>
    <cellStyle name="Comma 2 2 3 6 2 3" xfId="4326" xr:uid="{00000000-0005-0000-0000-000050000000}"/>
    <cellStyle name="Comma 2 2 3 6 2 3 2" xfId="13398" xr:uid="{00000000-0005-0000-0000-000050000000}"/>
    <cellStyle name="Comma 2 2 3 6 2 3 2 2" xfId="28518" xr:uid="{00000000-0005-0000-0000-000050000000}"/>
    <cellStyle name="Comma 2 2 3 6 2 3 2 2 2" xfId="58758" xr:uid="{00000000-0005-0000-0000-000050000000}"/>
    <cellStyle name="Comma 2 2 3 6 2 3 2 3" xfId="43638" xr:uid="{00000000-0005-0000-0000-000050000000}"/>
    <cellStyle name="Comma 2 2 3 6 2 3 3" xfId="19446" xr:uid="{00000000-0005-0000-0000-000050000000}"/>
    <cellStyle name="Comma 2 2 3 6 2 3 3 2" xfId="49686" xr:uid="{00000000-0005-0000-0000-000050000000}"/>
    <cellStyle name="Comma 2 2 3 6 2 3 4" xfId="34566" xr:uid="{00000000-0005-0000-0000-000050000000}"/>
    <cellStyle name="Comma 2 2 3 6 2 4" xfId="5838" xr:uid="{00000000-0005-0000-0000-000050000000}"/>
    <cellStyle name="Comma 2 2 3 6 2 4 2" xfId="14910" xr:uid="{00000000-0005-0000-0000-000050000000}"/>
    <cellStyle name="Comma 2 2 3 6 2 4 2 2" xfId="30030" xr:uid="{00000000-0005-0000-0000-000050000000}"/>
    <cellStyle name="Comma 2 2 3 6 2 4 2 2 2" xfId="60270" xr:uid="{00000000-0005-0000-0000-000050000000}"/>
    <cellStyle name="Comma 2 2 3 6 2 4 2 3" xfId="45150" xr:uid="{00000000-0005-0000-0000-000050000000}"/>
    <cellStyle name="Comma 2 2 3 6 2 4 3" xfId="20958" xr:uid="{00000000-0005-0000-0000-000050000000}"/>
    <cellStyle name="Comma 2 2 3 6 2 4 3 2" xfId="51198" xr:uid="{00000000-0005-0000-0000-000050000000}"/>
    <cellStyle name="Comma 2 2 3 6 2 4 4" xfId="36078" xr:uid="{00000000-0005-0000-0000-000050000000}"/>
    <cellStyle name="Comma 2 2 3 6 2 5" xfId="7350" xr:uid="{00000000-0005-0000-0000-000050000000}"/>
    <cellStyle name="Comma 2 2 3 6 2 5 2" xfId="22470" xr:uid="{00000000-0005-0000-0000-000050000000}"/>
    <cellStyle name="Comma 2 2 3 6 2 5 2 2" xfId="52710" xr:uid="{00000000-0005-0000-0000-000050000000}"/>
    <cellStyle name="Comma 2 2 3 6 2 5 3" xfId="37590" xr:uid="{00000000-0005-0000-0000-000050000000}"/>
    <cellStyle name="Comma 2 2 3 6 2 6" xfId="8862" xr:uid="{00000000-0005-0000-0000-000050000000}"/>
    <cellStyle name="Comma 2 2 3 6 2 6 2" xfId="23982" xr:uid="{00000000-0005-0000-0000-000050000000}"/>
    <cellStyle name="Comma 2 2 3 6 2 6 2 2" xfId="54222" xr:uid="{00000000-0005-0000-0000-000050000000}"/>
    <cellStyle name="Comma 2 2 3 6 2 6 3" xfId="39102" xr:uid="{00000000-0005-0000-0000-000050000000}"/>
    <cellStyle name="Comma 2 2 3 6 2 7" xfId="10374" xr:uid="{00000000-0005-0000-0000-000050000000}"/>
    <cellStyle name="Comma 2 2 3 6 2 7 2" xfId="25494" xr:uid="{00000000-0005-0000-0000-000050000000}"/>
    <cellStyle name="Comma 2 2 3 6 2 7 2 2" xfId="55734" xr:uid="{00000000-0005-0000-0000-000050000000}"/>
    <cellStyle name="Comma 2 2 3 6 2 7 3" xfId="40614" xr:uid="{00000000-0005-0000-0000-000050000000}"/>
    <cellStyle name="Comma 2 2 3 6 2 8" xfId="16422" xr:uid="{00000000-0005-0000-0000-000050000000}"/>
    <cellStyle name="Comma 2 2 3 6 2 8 2" xfId="46662" xr:uid="{00000000-0005-0000-0000-000050000000}"/>
    <cellStyle name="Comma 2 2 3 6 2 9" xfId="31542" xr:uid="{00000000-0005-0000-0000-000050000000}"/>
    <cellStyle name="Comma 2 2 3 6 3" xfId="2058" xr:uid="{00000000-0005-0000-0000-000050000000}"/>
    <cellStyle name="Comma 2 2 3 6 3 2" xfId="11130" xr:uid="{00000000-0005-0000-0000-000050000000}"/>
    <cellStyle name="Comma 2 2 3 6 3 2 2" xfId="26250" xr:uid="{00000000-0005-0000-0000-000050000000}"/>
    <cellStyle name="Comma 2 2 3 6 3 2 2 2" xfId="56490" xr:uid="{00000000-0005-0000-0000-000050000000}"/>
    <cellStyle name="Comma 2 2 3 6 3 2 3" xfId="41370" xr:uid="{00000000-0005-0000-0000-000050000000}"/>
    <cellStyle name="Comma 2 2 3 6 3 3" xfId="17178" xr:uid="{00000000-0005-0000-0000-000050000000}"/>
    <cellStyle name="Comma 2 2 3 6 3 3 2" xfId="47418" xr:uid="{00000000-0005-0000-0000-000050000000}"/>
    <cellStyle name="Comma 2 2 3 6 3 4" xfId="32298" xr:uid="{00000000-0005-0000-0000-000050000000}"/>
    <cellStyle name="Comma 2 2 3 6 4" xfId="3570" xr:uid="{00000000-0005-0000-0000-000050000000}"/>
    <cellStyle name="Comma 2 2 3 6 4 2" xfId="12642" xr:uid="{00000000-0005-0000-0000-000050000000}"/>
    <cellStyle name="Comma 2 2 3 6 4 2 2" xfId="27762" xr:uid="{00000000-0005-0000-0000-000050000000}"/>
    <cellStyle name="Comma 2 2 3 6 4 2 2 2" xfId="58002" xr:uid="{00000000-0005-0000-0000-000050000000}"/>
    <cellStyle name="Comma 2 2 3 6 4 2 3" xfId="42882" xr:uid="{00000000-0005-0000-0000-000050000000}"/>
    <cellStyle name="Comma 2 2 3 6 4 3" xfId="18690" xr:uid="{00000000-0005-0000-0000-000050000000}"/>
    <cellStyle name="Comma 2 2 3 6 4 3 2" xfId="48930" xr:uid="{00000000-0005-0000-0000-000050000000}"/>
    <cellStyle name="Comma 2 2 3 6 4 4" xfId="33810" xr:uid="{00000000-0005-0000-0000-000050000000}"/>
    <cellStyle name="Comma 2 2 3 6 5" xfId="5082" xr:uid="{00000000-0005-0000-0000-000050000000}"/>
    <cellStyle name="Comma 2 2 3 6 5 2" xfId="14154" xr:uid="{00000000-0005-0000-0000-000050000000}"/>
    <cellStyle name="Comma 2 2 3 6 5 2 2" xfId="29274" xr:uid="{00000000-0005-0000-0000-000050000000}"/>
    <cellStyle name="Comma 2 2 3 6 5 2 2 2" xfId="59514" xr:uid="{00000000-0005-0000-0000-000050000000}"/>
    <cellStyle name="Comma 2 2 3 6 5 2 3" xfId="44394" xr:uid="{00000000-0005-0000-0000-000050000000}"/>
    <cellStyle name="Comma 2 2 3 6 5 3" xfId="20202" xr:uid="{00000000-0005-0000-0000-000050000000}"/>
    <cellStyle name="Comma 2 2 3 6 5 3 2" xfId="50442" xr:uid="{00000000-0005-0000-0000-000050000000}"/>
    <cellStyle name="Comma 2 2 3 6 5 4" xfId="35322" xr:uid="{00000000-0005-0000-0000-000050000000}"/>
    <cellStyle name="Comma 2 2 3 6 6" xfId="6594" xr:uid="{00000000-0005-0000-0000-000050000000}"/>
    <cellStyle name="Comma 2 2 3 6 6 2" xfId="21714" xr:uid="{00000000-0005-0000-0000-000050000000}"/>
    <cellStyle name="Comma 2 2 3 6 6 2 2" xfId="51954" xr:uid="{00000000-0005-0000-0000-000050000000}"/>
    <cellStyle name="Comma 2 2 3 6 6 3" xfId="36834" xr:uid="{00000000-0005-0000-0000-000050000000}"/>
    <cellStyle name="Comma 2 2 3 6 7" xfId="8106" xr:uid="{00000000-0005-0000-0000-000050000000}"/>
    <cellStyle name="Comma 2 2 3 6 7 2" xfId="23226" xr:uid="{00000000-0005-0000-0000-000050000000}"/>
    <cellStyle name="Comma 2 2 3 6 7 2 2" xfId="53466" xr:uid="{00000000-0005-0000-0000-000050000000}"/>
    <cellStyle name="Comma 2 2 3 6 7 3" xfId="38346" xr:uid="{00000000-0005-0000-0000-000050000000}"/>
    <cellStyle name="Comma 2 2 3 6 8" xfId="9618" xr:uid="{00000000-0005-0000-0000-000050000000}"/>
    <cellStyle name="Comma 2 2 3 6 8 2" xfId="24738" xr:uid="{00000000-0005-0000-0000-000050000000}"/>
    <cellStyle name="Comma 2 2 3 6 8 2 2" xfId="54978" xr:uid="{00000000-0005-0000-0000-000050000000}"/>
    <cellStyle name="Comma 2 2 3 6 8 3" xfId="39858" xr:uid="{00000000-0005-0000-0000-000050000000}"/>
    <cellStyle name="Comma 2 2 3 6 9" xfId="15666" xr:uid="{00000000-0005-0000-0000-000050000000}"/>
    <cellStyle name="Comma 2 2 3 6 9 2" xfId="45906" xr:uid="{00000000-0005-0000-0000-000050000000}"/>
    <cellStyle name="Comma 2 2 3 7" xfId="798" xr:uid="{00000000-0005-0000-0000-000005000000}"/>
    <cellStyle name="Comma 2 2 3 7 2" xfId="2310" xr:uid="{00000000-0005-0000-0000-000005000000}"/>
    <cellStyle name="Comma 2 2 3 7 2 2" xfId="11382" xr:uid="{00000000-0005-0000-0000-000005000000}"/>
    <cellStyle name="Comma 2 2 3 7 2 2 2" xfId="26502" xr:uid="{00000000-0005-0000-0000-000005000000}"/>
    <cellStyle name="Comma 2 2 3 7 2 2 2 2" xfId="56742" xr:uid="{00000000-0005-0000-0000-000005000000}"/>
    <cellStyle name="Comma 2 2 3 7 2 2 3" xfId="41622" xr:uid="{00000000-0005-0000-0000-000005000000}"/>
    <cellStyle name="Comma 2 2 3 7 2 3" xfId="17430" xr:uid="{00000000-0005-0000-0000-000005000000}"/>
    <cellStyle name="Comma 2 2 3 7 2 3 2" xfId="47670" xr:uid="{00000000-0005-0000-0000-000005000000}"/>
    <cellStyle name="Comma 2 2 3 7 2 4" xfId="32550" xr:uid="{00000000-0005-0000-0000-000005000000}"/>
    <cellStyle name="Comma 2 2 3 7 3" xfId="3822" xr:uid="{00000000-0005-0000-0000-000005000000}"/>
    <cellStyle name="Comma 2 2 3 7 3 2" xfId="12894" xr:uid="{00000000-0005-0000-0000-000005000000}"/>
    <cellStyle name="Comma 2 2 3 7 3 2 2" xfId="28014" xr:uid="{00000000-0005-0000-0000-000005000000}"/>
    <cellStyle name="Comma 2 2 3 7 3 2 2 2" xfId="58254" xr:uid="{00000000-0005-0000-0000-000005000000}"/>
    <cellStyle name="Comma 2 2 3 7 3 2 3" xfId="43134" xr:uid="{00000000-0005-0000-0000-000005000000}"/>
    <cellStyle name="Comma 2 2 3 7 3 3" xfId="18942" xr:uid="{00000000-0005-0000-0000-000005000000}"/>
    <cellStyle name="Comma 2 2 3 7 3 3 2" xfId="49182" xr:uid="{00000000-0005-0000-0000-000005000000}"/>
    <cellStyle name="Comma 2 2 3 7 3 4" xfId="34062" xr:uid="{00000000-0005-0000-0000-000005000000}"/>
    <cellStyle name="Comma 2 2 3 7 4" xfId="5334" xr:uid="{00000000-0005-0000-0000-000005000000}"/>
    <cellStyle name="Comma 2 2 3 7 4 2" xfId="14406" xr:uid="{00000000-0005-0000-0000-000005000000}"/>
    <cellStyle name="Comma 2 2 3 7 4 2 2" xfId="29526" xr:uid="{00000000-0005-0000-0000-000005000000}"/>
    <cellStyle name="Comma 2 2 3 7 4 2 2 2" xfId="59766" xr:uid="{00000000-0005-0000-0000-000005000000}"/>
    <cellStyle name="Comma 2 2 3 7 4 2 3" xfId="44646" xr:uid="{00000000-0005-0000-0000-000005000000}"/>
    <cellStyle name="Comma 2 2 3 7 4 3" xfId="20454" xr:uid="{00000000-0005-0000-0000-000005000000}"/>
    <cellStyle name="Comma 2 2 3 7 4 3 2" xfId="50694" xr:uid="{00000000-0005-0000-0000-000005000000}"/>
    <cellStyle name="Comma 2 2 3 7 4 4" xfId="35574" xr:uid="{00000000-0005-0000-0000-000005000000}"/>
    <cellStyle name="Comma 2 2 3 7 5" xfId="6846" xr:uid="{00000000-0005-0000-0000-000005000000}"/>
    <cellStyle name="Comma 2 2 3 7 5 2" xfId="21966" xr:uid="{00000000-0005-0000-0000-000005000000}"/>
    <cellStyle name="Comma 2 2 3 7 5 2 2" xfId="52206" xr:uid="{00000000-0005-0000-0000-000005000000}"/>
    <cellStyle name="Comma 2 2 3 7 5 3" xfId="37086" xr:uid="{00000000-0005-0000-0000-000005000000}"/>
    <cellStyle name="Comma 2 2 3 7 6" xfId="8358" xr:uid="{00000000-0005-0000-0000-000005000000}"/>
    <cellStyle name="Comma 2 2 3 7 6 2" xfId="23478" xr:uid="{00000000-0005-0000-0000-000005000000}"/>
    <cellStyle name="Comma 2 2 3 7 6 2 2" xfId="53718" xr:uid="{00000000-0005-0000-0000-000005000000}"/>
    <cellStyle name="Comma 2 2 3 7 6 3" xfId="38598" xr:uid="{00000000-0005-0000-0000-000005000000}"/>
    <cellStyle name="Comma 2 2 3 7 7" xfId="9870" xr:uid="{00000000-0005-0000-0000-000005000000}"/>
    <cellStyle name="Comma 2 2 3 7 7 2" xfId="24990" xr:uid="{00000000-0005-0000-0000-000005000000}"/>
    <cellStyle name="Comma 2 2 3 7 7 2 2" xfId="55230" xr:uid="{00000000-0005-0000-0000-000005000000}"/>
    <cellStyle name="Comma 2 2 3 7 7 3" xfId="40110" xr:uid="{00000000-0005-0000-0000-000005000000}"/>
    <cellStyle name="Comma 2 2 3 7 8" xfId="15918" xr:uid="{00000000-0005-0000-0000-000005000000}"/>
    <cellStyle name="Comma 2 2 3 7 8 2" xfId="46158" xr:uid="{00000000-0005-0000-0000-000005000000}"/>
    <cellStyle name="Comma 2 2 3 7 9" xfId="31038" xr:uid="{00000000-0005-0000-0000-000005000000}"/>
    <cellStyle name="Comma 2 2 3 8" xfId="1554" xr:uid="{00000000-0005-0000-0000-000005000000}"/>
    <cellStyle name="Comma 2 2 3 8 2" xfId="10626" xr:uid="{00000000-0005-0000-0000-000005000000}"/>
    <cellStyle name="Comma 2 2 3 8 2 2" xfId="25746" xr:uid="{00000000-0005-0000-0000-000005000000}"/>
    <cellStyle name="Comma 2 2 3 8 2 2 2" xfId="55986" xr:uid="{00000000-0005-0000-0000-000005000000}"/>
    <cellStyle name="Comma 2 2 3 8 2 3" xfId="40866" xr:uid="{00000000-0005-0000-0000-000005000000}"/>
    <cellStyle name="Comma 2 2 3 8 3" xfId="16674" xr:uid="{00000000-0005-0000-0000-000005000000}"/>
    <cellStyle name="Comma 2 2 3 8 3 2" xfId="46914" xr:uid="{00000000-0005-0000-0000-000005000000}"/>
    <cellStyle name="Comma 2 2 3 8 4" xfId="31794" xr:uid="{00000000-0005-0000-0000-000005000000}"/>
    <cellStyle name="Comma 2 2 3 9" xfId="3066" xr:uid="{00000000-0005-0000-0000-000005000000}"/>
    <cellStyle name="Comma 2 2 3 9 2" xfId="12138" xr:uid="{00000000-0005-0000-0000-000005000000}"/>
    <cellStyle name="Comma 2 2 3 9 2 2" xfId="27258" xr:uid="{00000000-0005-0000-0000-000005000000}"/>
    <cellStyle name="Comma 2 2 3 9 2 2 2" xfId="57498" xr:uid="{00000000-0005-0000-0000-000005000000}"/>
    <cellStyle name="Comma 2 2 3 9 2 3" xfId="42378" xr:uid="{00000000-0005-0000-0000-000005000000}"/>
    <cellStyle name="Comma 2 2 3 9 3" xfId="18186" xr:uid="{00000000-0005-0000-0000-000005000000}"/>
    <cellStyle name="Comma 2 2 3 9 3 2" xfId="48426" xr:uid="{00000000-0005-0000-0000-000005000000}"/>
    <cellStyle name="Comma 2 2 3 9 4" xfId="33306" xr:uid="{00000000-0005-0000-0000-000005000000}"/>
    <cellStyle name="Comma 2 2 4" xfId="56" xr:uid="{00000000-0005-0000-0000-00000D000000}"/>
    <cellStyle name="Comma 2 2 4 10" xfId="6104" xr:uid="{00000000-0005-0000-0000-00000D000000}"/>
    <cellStyle name="Comma 2 2 4 10 2" xfId="21224" xr:uid="{00000000-0005-0000-0000-00000D000000}"/>
    <cellStyle name="Comma 2 2 4 10 2 2" xfId="51464" xr:uid="{00000000-0005-0000-0000-00000D000000}"/>
    <cellStyle name="Comma 2 2 4 10 3" xfId="36344" xr:uid="{00000000-0005-0000-0000-00000D000000}"/>
    <cellStyle name="Comma 2 2 4 11" xfId="7616" xr:uid="{00000000-0005-0000-0000-00000D000000}"/>
    <cellStyle name="Comma 2 2 4 11 2" xfId="22736" xr:uid="{00000000-0005-0000-0000-00000D000000}"/>
    <cellStyle name="Comma 2 2 4 11 2 2" xfId="52976" xr:uid="{00000000-0005-0000-0000-00000D000000}"/>
    <cellStyle name="Comma 2 2 4 11 3" xfId="37856" xr:uid="{00000000-0005-0000-0000-00000D000000}"/>
    <cellStyle name="Comma 2 2 4 12" xfId="9128" xr:uid="{00000000-0005-0000-0000-00000D000000}"/>
    <cellStyle name="Comma 2 2 4 12 2" xfId="24248" xr:uid="{00000000-0005-0000-0000-00000D000000}"/>
    <cellStyle name="Comma 2 2 4 12 2 2" xfId="54488" xr:uid="{00000000-0005-0000-0000-00000D000000}"/>
    <cellStyle name="Comma 2 2 4 12 3" xfId="39368" xr:uid="{00000000-0005-0000-0000-00000D000000}"/>
    <cellStyle name="Comma 2 2 4 13" xfId="15176" xr:uid="{00000000-0005-0000-0000-00000D000000}"/>
    <cellStyle name="Comma 2 2 4 13 2" xfId="45416" xr:uid="{00000000-0005-0000-0000-00000D000000}"/>
    <cellStyle name="Comma 2 2 4 14" xfId="30296" xr:uid="{00000000-0005-0000-0000-00000D000000}"/>
    <cellStyle name="Comma 2 2 4 2" xfId="140" xr:uid="{00000000-0005-0000-0000-00001E000000}"/>
    <cellStyle name="Comma 2 2 4 2 10" xfId="9212" xr:uid="{00000000-0005-0000-0000-00001E000000}"/>
    <cellStyle name="Comma 2 2 4 2 10 2" xfId="24332" xr:uid="{00000000-0005-0000-0000-00001E000000}"/>
    <cellStyle name="Comma 2 2 4 2 10 2 2" xfId="54572" xr:uid="{00000000-0005-0000-0000-00001E000000}"/>
    <cellStyle name="Comma 2 2 4 2 10 3" xfId="39452" xr:uid="{00000000-0005-0000-0000-00001E000000}"/>
    <cellStyle name="Comma 2 2 4 2 11" xfId="15260" xr:uid="{00000000-0005-0000-0000-00001E000000}"/>
    <cellStyle name="Comma 2 2 4 2 11 2" xfId="45500" xr:uid="{00000000-0005-0000-0000-00001E000000}"/>
    <cellStyle name="Comma 2 2 4 2 12" xfId="30380" xr:uid="{00000000-0005-0000-0000-00001E000000}"/>
    <cellStyle name="Comma 2 2 4 2 2" xfId="392" xr:uid="{00000000-0005-0000-0000-00001E000000}"/>
    <cellStyle name="Comma 2 2 4 2 2 10" xfId="30632" xr:uid="{00000000-0005-0000-0000-00001E000000}"/>
    <cellStyle name="Comma 2 2 4 2 2 2" xfId="1148" xr:uid="{00000000-0005-0000-0000-00001E000000}"/>
    <cellStyle name="Comma 2 2 4 2 2 2 2" xfId="2660" xr:uid="{00000000-0005-0000-0000-00001E000000}"/>
    <cellStyle name="Comma 2 2 4 2 2 2 2 2" xfId="11732" xr:uid="{00000000-0005-0000-0000-00001E000000}"/>
    <cellStyle name="Comma 2 2 4 2 2 2 2 2 2" xfId="26852" xr:uid="{00000000-0005-0000-0000-00001E000000}"/>
    <cellStyle name="Comma 2 2 4 2 2 2 2 2 2 2" xfId="57092" xr:uid="{00000000-0005-0000-0000-00001E000000}"/>
    <cellStyle name="Comma 2 2 4 2 2 2 2 2 3" xfId="41972" xr:uid="{00000000-0005-0000-0000-00001E000000}"/>
    <cellStyle name="Comma 2 2 4 2 2 2 2 3" xfId="17780" xr:uid="{00000000-0005-0000-0000-00001E000000}"/>
    <cellStyle name="Comma 2 2 4 2 2 2 2 3 2" xfId="48020" xr:uid="{00000000-0005-0000-0000-00001E000000}"/>
    <cellStyle name="Comma 2 2 4 2 2 2 2 4" xfId="32900" xr:uid="{00000000-0005-0000-0000-00001E000000}"/>
    <cellStyle name="Comma 2 2 4 2 2 2 3" xfId="4172" xr:uid="{00000000-0005-0000-0000-00001E000000}"/>
    <cellStyle name="Comma 2 2 4 2 2 2 3 2" xfId="13244" xr:uid="{00000000-0005-0000-0000-00001E000000}"/>
    <cellStyle name="Comma 2 2 4 2 2 2 3 2 2" xfId="28364" xr:uid="{00000000-0005-0000-0000-00001E000000}"/>
    <cellStyle name="Comma 2 2 4 2 2 2 3 2 2 2" xfId="58604" xr:uid="{00000000-0005-0000-0000-00001E000000}"/>
    <cellStyle name="Comma 2 2 4 2 2 2 3 2 3" xfId="43484" xr:uid="{00000000-0005-0000-0000-00001E000000}"/>
    <cellStyle name="Comma 2 2 4 2 2 2 3 3" xfId="19292" xr:uid="{00000000-0005-0000-0000-00001E000000}"/>
    <cellStyle name="Comma 2 2 4 2 2 2 3 3 2" xfId="49532" xr:uid="{00000000-0005-0000-0000-00001E000000}"/>
    <cellStyle name="Comma 2 2 4 2 2 2 3 4" xfId="34412" xr:uid="{00000000-0005-0000-0000-00001E000000}"/>
    <cellStyle name="Comma 2 2 4 2 2 2 4" xfId="5684" xr:uid="{00000000-0005-0000-0000-00001E000000}"/>
    <cellStyle name="Comma 2 2 4 2 2 2 4 2" xfId="14756" xr:uid="{00000000-0005-0000-0000-00001E000000}"/>
    <cellStyle name="Comma 2 2 4 2 2 2 4 2 2" xfId="29876" xr:uid="{00000000-0005-0000-0000-00001E000000}"/>
    <cellStyle name="Comma 2 2 4 2 2 2 4 2 2 2" xfId="60116" xr:uid="{00000000-0005-0000-0000-00001E000000}"/>
    <cellStyle name="Comma 2 2 4 2 2 2 4 2 3" xfId="44996" xr:uid="{00000000-0005-0000-0000-00001E000000}"/>
    <cellStyle name="Comma 2 2 4 2 2 2 4 3" xfId="20804" xr:uid="{00000000-0005-0000-0000-00001E000000}"/>
    <cellStyle name="Comma 2 2 4 2 2 2 4 3 2" xfId="51044" xr:uid="{00000000-0005-0000-0000-00001E000000}"/>
    <cellStyle name="Comma 2 2 4 2 2 2 4 4" xfId="35924" xr:uid="{00000000-0005-0000-0000-00001E000000}"/>
    <cellStyle name="Comma 2 2 4 2 2 2 5" xfId="7196" xr:uid="{00000000-0005-0000-0000-00001E000000}"/>
    <cellStyle name="Comma 2 2 4 2 2 2 5 2" xfId="22316" xr:uid="{00000000-0005-0000-0000-00001E000000}"/>
    <cellStyle name="Comma 2 2 4 2 2 2 5 2 2" xfId="52556" xr:uid="{00000000-0005-0000-0000-00001E000000}"/>
    <cellStyle name="Comma 2 2 4 2 2 2 5 3" xfId="37436" xr:uid="{00000000-0005-0000-0000-00001E000000}"/>
    <cellStyle name="Comma 2 2 4 2 2 2 6" xfId="8708" xr:uid="{00000000-0005-0000-0000-00001E000000}"/>
    <cellStyle name="Comma 2 2 4 2 2 2 6 2" xfId="23828" xr:uid="{00000000-0005-0000-0000-00001E000000}"/>
    <cellStyle name="Comma 2 2 4 2 2 2 6 2 2" xfId="54068" xr:uid="{00000000-0005-0000-0000-00001E000000}"/>
    <cellStyle name="Comma 2 2 4 2 2 2 6 3" xfId="38948" xr:uid="{00000000-0005-0000-0000-00001E000000}"/>
    <cellStyle name="Comma 2 2 4 2 2 2 7" xfId="10220" xr:uid="{00000000-0005-0000-0000-00001E000000}"/>
    <cellStyle name="Comma 2 2 4 2 2 2 7 2" xfId="25340" xr:uid="{00000000-0005-0000-0000-00001E000000}"/>
    <cellStyle name="Comma 2 2 4 2 2 2 7 2 2" xfId="55580" xr:uid="{00000000-0005-0000-0000-00001E000000}"/>
    <cellStyle name="Comma 2 2 4 2 2 2 7 3" xfId="40460" xr:uid="{00000000-0005-0000-0000-00001E000000}"/>
    <cellStyle name="Comma 2 2 4 2 2 2 8" xfId="16268" xr:uid="{00000000-0005-0000-0000-00001E000000}"/>
    <cellStyle name="Comma 2 2 4 2 2 2 8 2" xfId="46508" xr:uid="{00000000-0005-0000-0000-00001E000000}"/>
    <cellStyle name="Comma 2 2 4 2 2 2 9" xfId="31388" xr:uid="{00000000-0005-0000-0000-00001E000000}"/>
    <cellStyle name="Comma 2 2 4 2 2 3" xfId="1904" xr:uid="{00000000-0005-0000-0000-00001E000000}"/>
    <cellStyle name="Comma 2 2 4 2 2 3 2" xfId="10976" xr:uid="{00000000-0005-0000-0000-00001E000000}"/>
    <cellStyle name="Comma 2 2 4 2 2 3 2 2" xfId="26096" xr:uid="{00000000-0005-0000-0000-00001E000000}"/>
    <cellStyle name="Comma 2 2 4 2 2 3 2 2 2" xfId="56336" xr:uid="{00000000-0005-0000-0000-00001E000000}"/>
    <cellStyle name="Comma 2 2 4 2 2 3 2 3" xfId="41216" xr:uid="{00000000-0005-0000-0000-00001E000000}"/>
    <cellStyle name="Comma 2 2 4 2 2 3 3" xfId="17024" xr:uid="{00000000-0005-0000-0000-00001E000000}"/>
    <cellStyle name="Comma 2 2 4 2 2 3 3 2" xfId="47264" xr:uid="{00000000-0005-0000-0000-00001E000000}"/>
    <cellStyle name="Comma 2 2 4 2 2 3 4" xfId="32144" xr:uid="{00000000-0005-0000-0000-00001E000000}"/>
    <cellStyle name="Comma 2 2 4 2 2 4" xfId="3416" xr:uid="{00000000-0005-0000-0000-00001E000000}"/>
    <cellStyle name="Comma 2 2 4 2 2 4 2" xfId="12488" xr:uid="{00000000-0005-0000-0000-00001E000000}"/>
    <cellStyle name="Comma 2 2 4 2 2 4 2 2" xfId="27608" xr:uid="{00000000-0005-0000-0000-00001E000000}"/>
    <cellStyle name="Comma 2 2 4 2 2 4 2 2 2" xfId="57848" xr:uid="{00000000-0005-0000-0000-00001E000000}"/>
    <cellStyle name="Comma 2 2 4 2 2 4 2 3" xfId="42728" xr:uid="{00000000-0005-0000-0000-00001E000000}"/>
    <cellStyle name="Comma 2 2 4 2 2 4 3" xfId="18536" xr:uid="{00000000-0005-0000-0000-00001E000000}"/>
    <cellStyle name="Comma 2 2 4 2 2 4 3 2" xfId="48776" xr:uid="{00000000-0005-0000-0000-00001E000000}"/>
    <cellStyle name="Comma 2 2 4 2 2 4 4" xfId="33656" xr:uid="{00000000-0005-0000-0000-00001E000000}"/>
    <cellStyle name="Comma 2 2 4 2 2 5" xfId="4928" xr:uid="{00000000-0005-0000-0000-00001E000000}"/>
    <cellStyle name="Comma 2 2 4 2 2 5 2" xfId="14000" xr:uid="{00000000-0005-0000-0000-00001E000000}"/>
    <cellStyle name="Comma 2 2 4 2 2 5 2 2" xfId="29120" xr:uid="{00000000-0005-0000-0000-00001E000000}"/>
    <cellStyle name="Comma 2 2 4 2 2 5 2 2 2" xfId="59360" xr:uid="{00000000-0005-0000-0000-00001E000000}"/>
    <cellStyle name="Comma 2 2 4 2 2 5 2 3" xfId="44240" xr:uid="{00000000-0005-0000-0000-00001E000000}"/>
    <cellStyle name="Comma 2 2 4 2 2 5 3" xfId="20048" xr:uid="{00000000-0005-0000-0000-00001E000000}"/>
    <cellStyle name="Comma 2 2 4 2 2 5 3 2" xfId="50288" xr:uid="{00000000-0005-0000-0000-00001E000000}"/>
    <cellStyle name="Comma 2 2 4 2 2 5 4" xfId="35168" xr:uid="{00000000-0005-0000-0000-00001E000000}"/>
    <cellStyle name="Comma 2 2 4 2 2 6" xfId="6440" xr:uid="{00000000-0005-0000-0000-00001E000000}"/>
    <cellStyle name="Comma 2 2 4 2 2 6 2" xfId="21560" xr:uid="{00000000-0005-0000-0000-00001E000000}"/>
    <cellStyle name="Comma 2 2 4 2 2 6 2 2" xfId="51800" xr:uid="{00000000-0005-0000-0000-00001E000000}"/>
    <cellStyle name="Comma 2 2 4 2 2 6 3" xfId="36680" xr:uid="{00000000-0005-0000-0000-00001E000000}"/>
    <cellStyle name="Comma 2 2 4 2 2 7" xfId="7952" xr:uid="{00000000-0005-0000-0000-00001E000000}"/>
    <cellStyle name="Comma 2 2 4 2 2 7 2" xfId="23072" xr:uid="{00000000-0005-0000-0000-00001E000000}"/>
    <cellStyle name="Comma 2 2 4 2 2 7 2 2" xfId="53312" xr:uid="{00000000-0005-0000-0000-00001E000000}"/>
    <cellStyle name="Comma 2 2 4 2 2 7 3" xfId="38192" xr:uid="{00000000-0005-0000-0000-00001E000000}"/>
    <cellStyle name="Comma 2 2 4 2 2 8" xfId="9464" xr:uid="{00000000-0005-0000-0000-00001E000000}"/>
    <cellStyle name="Comma 2 2 4 2 2 8 2" xfId="24584" xr:uid="{00000000-0005-0000-0000-00001E000000}"/>
    <cellStyle name="Comma 2 2 4 2 2 8 2 2" xfId="54824" xr:uid="{00000000-0005-0000-0000-00001E000000}"/>
    <cellStyle name="Comma 2 2 4 2 2 8 3" xfId="39704" xr:uid="{00000000-0005-0000-0000-00001E000000}"/>
    <cellStyle name="Comma 2 2 4 2 2 9" xfId="15512" xr:uid="{00000000-0005-0000-0000-00001E000000}"/>
    <cellStyle name="Comma 2 2 4 2 2 9 2" xfId="45752" xr:uid="{00000000-0005-0000-0000-00001E000000}"/>
    <cellStyle name="Comma 2 2 4 2 3" xfId="644" xr:uid="{00000000-0005-0000-0000-000057000000}"/>
    <cellStyle name="Comma 2 2 4 2 3 10" xfId="30884" xr:uid="{00000000-0005-0000-0000-000057000000}"/>
    <cellStyle name="Comma 2 2 4 2 3 2" xfId="1400" xr:uid="{00000000-0005-0000-0000-000057000000}"/>
    <cellStyle name="Comma 2 2 4 2 3 2 2" xfId="2912" xr:uid="{00000000-0005-0000-0000-000057000000}"/>
    <cellStyle name="Comma 2 2 4 2 3 2 2 2" xfId="11984" xr:uid="{00000000-0005-0000-0000-000057000000}"/>
    <cellStyle name="Comma 2 2 4 2 3 2 2 2 2" xfId="27104" xr:uid="{00000000-0005-0000-0000-000057000000}"/>
    <cellStyle name="Comma 2 2 4 2 3 2 2 2 2 2" xfId="57344" xr:uid="{00000000-0005-0000-0000-000057000000}"/>
    <cellStyle name="Comma 2 2 4 2 3 2 2 2 3" xfId="42224" xr:uid="{00000000-0005-0000-0000-000057000000}"/>
    <cellStyle name="Comma 2 2 4 2 3 2 2 3" xfId="18032" xr:uid="{00000000-0005-0000-0000-000057000000}"/>
    <cellStyle name="Comma 2 2 4 2 3 2 2 3 2" xfId="48272" xr:uid="{00000000-0005-0000-0000-000057000000}"/>
    <cellStyle name="Comma 2 2 4 2 3 2 2 4" xfId="33152" xr:uid="{00000000-0005-0000-0000-000057000000}"/>
    <cellStyle name="Comma 2 2 4 2 3 2 3" xfId="4424" xr:uid="{00000000-0005-0000-0000-000057000000}"/>
    <cellStyle name="Comma 2 2 4 2 3 2 3 2" xfId="13496" xr:uid="{00000000-0005-0000-0000-000057000000}"/>
    <cellStyle name="Comma 2 2 4 2 3 2 3 2 2" xfId="28616" xr:uid="{00000000-0005-0000-0000-000057000000}"/>
    <cellStyle name="Comma 2 2 4 2 3 2 3 2 2 2" xfId="58856" xr:uid="{00000000-0005-0000-0000-000057000000}"/>
    <cellStyle name="Comma 2 2 4 2 3 2 3 2 3" xfId="43736" xr:uid="{00000000-0005-0000-0000-000057000000}"/>
    <cellStyle name="Comma 2 2 4 2 3 2 3 3" xfId="19544" xr:uid="{00000000-0005-0000-0000-000057000000}"/>
    <cellStyle name="Comma 2 2 4 2 3 2 3 3 2" xfId="49784" xr:uid="{00000000-0005-0000-0000-000057000000}"/>
    <cellStyle name="Comma 2 2 4 2 3 2 3 4" xfId="34664" xr:uid="{00000000-0005-0000-0000-000057000000}"/>
    <cellStyle name="Comma 2 2 4 2 3 2 4" xfId="5936" xr:uid="{00000000-0005-0000-0000-000057000000}"/>
    <cellStyle name="Comma 2 2 4 2 3 2 4 2" xfId="15008" xr:uid="{00000000-0005-0000-0000-000057000000}"/>
    <cellStyle name="Comma 2 2 4 2 3 2 4 2 2" xfId="30128" xr:uid="{00000000-0005-0000-0000-000057000000}"/>
    <cellStyle name="Comma 2 2 4 2 3 2 4 2 2 2" xfId="60368" xr:uid="{00000000-0005-0000-0000-000057000000}"/>
    <cellStyle name="Comma 2 2 4 2 3 2 4 2 3" xfId="45248" xr:uid="{00000000-0005-0000-0000-000057000000}"/>
    <cellStyle name="Comma 2 2 4 2 3 2 4 3" xfId="21056" xr:uid="{00000000-0005-0000-0000-000057000000}"/>
    <cellStyle name="Comma 2 2 4 2 3 2 4 3 2" xfId="51296" xr:uid="{00000000-0005-0000-0000-000057000000}"/>
    <cellStyle name="Comma 2 2 4 2 3 2 4 4" xfId="36176" xr:uid="{00000000-0005-0000-0000-000057000000}"/>
    <cellStyle name="Comma 2 2 4 2 3 2 5" xfId="7448" xr:uid="{00000000-0005-0000-0000-000057000000}"/>
    <cellStyle name="Comma 2 2 4 2 3 2 5 2" xfId="22568" xr:uid="{00000000-0005-0000-0000-000057000000}"/>
    <cellStyle name="Comma 2 2 4 2 3 2 5 2 2" xfId="52808" xr:uid="{00000000-0005-0000-0000-000057000000}"/>
    <cellStyle name="Comma 2 2 4 2 3 2 5 3" xfId="37688" xr:uid="{00000000-0005-0000-0000-000057000000}"/>
    <cellStyle name="Comma 2 2 4 2 3 2 6" xfId="8960" xr:uid="{00000000-0005-0000-0000-000057000000}"/>
    <cellStyle name="Comma 2 2 4 2 3 2 6 2" xfId="24080" xr:uid="{00000000-0005-0000-0000-000057000000}"/>
    <cellStyle name="Comma 2 2 4 2 3 2 6 2 2" xfId="54320" xr:uid="{00000000-0005-0000-0000-000057000000}"/>
    <cellStyle name="Comma 2 2 4 2 3 2 6 3" xfId="39200" xr:uid="{00000000-0005-0000-0000-000057000000}"/>
    <cellStyle name="Comma 2 2 4 2 3 2 7" xfId="10472" xr:uid="{00000000-0005-0000-0000-000057000000}"/>
    <cellStyle name="Comma 2 2 4 2 3 2 7 2" xfId="25592" xr:uid="{00000000-0005-0000-0000-000057000000}"/>
    <cellStyle name="Comma 2 2 4 2 3 2 7 2 2" xfId="55832" xr:uid="{00000000-0005-0000-0000-000057000000}"/>
    <cellStyle name="Comma 2 2 4 2 3 2 7 3" xfId="40712" xr:uid="{00000000-0005-0000-0000-000057000000}"/>
    <cellStyle name="Comma 2 2 4 2 3 2 8" xfId="16520" xr:uid="{00000000-0005-0000-0000-000057000000}"/>
    <cellStyle name="Comma 2 2 4 2 3 2 8 2" xfId="46760" xr:uid="{00000000-0005-0000-0000-000057000000}"/>
    <cellStyle name="Comma 2 2 4 2 3 2 9" xfId="31640" xr:uid="{00000000-0005-0000-0000-000057000000}"/>
    <cellStyle name="Comma 2 2 4 2 3 3" xfId="2156" xr:uid="{00000000-0005-0000-0000-000057000000}"/>
    <cellStyle name="Comma 2 2 4 2 3 3 2" xfId="11228" xr:uid="{00000000-0005-0000-0000-000057000000}"/>
    <cellStyle name="Comma 2 2 4 2 3 3 2 2" xfId="26348" xr:uid="{00000000-0005-0000-0000-000057000000}"/>
    <cellStyle name="Comma 2 2 4 2 3 3 2 2 2" xfId="56588" xr:uid="{00000000-0005-0000-0000-000057000000}"/>
    <cellStyle name="Comma 2 2 4 2 3 3 2 3" xfId="41468" xr:uid="{00000000-0005-0000-0000-000057000000}"/>
    <cellStyle name="Comma 2 2 4 2 3 3 3" xfId="17276" xr:uid="{00000000-0005-0000-0000-000057000000}"/>
    <cellStyle name="Comma 2 2 4 2 3 3 3 2" xfId="47516" xr:uid="{00000000-0005-0000-0000-000057000000}"/>
    <cellStyle name="Comma 2 2 4 2 3 3 4" xfId="32396" xr:uid="{00000000-0005-0000-0000-000057000000}"/>
    <cellStyle name="Comma 2 2 4 2 3 4" xfId="3668" xr:uid="{00000000-0005-0000-0000-000057000000}"/>
    <cellStyle name="Comma 2 2 4 2 3 4 2" xfId="12740" xr:uid="{00000000-0005-0000-0000-000057000000}"/>
    <cellStyle name="Comma 2 2 4 2 3 4 2 2" xfId="27860" xr:uid="{00000000-0005-0000-0000-000057000000}"/>
    <cellStyle name="Comma 2 2 4 2 3 4 2 2 2" xfId="58100" xr:uid="{00000000-0005-0000-0000-000057000000}"/>
    <cellStyle name="Comma 2 2 4 2 3 4 2 3" xfId="42980" xr:uid="{00000000-0005-0000-0000-000057000000}"/>
    <cellStyle name="Comma 2 2 4 2 3 4 3" xfId="18788" xr:uid="{00000000-0005-0000-0000-000057000000}"/>
    <cellStyle name="Comma 2 2 4 2 3 4 3 2" xfId="49028" xr:uid="{00000000-0005-0000-0000-000057000000}"/>
    <cellStyle name="Comma 2 2 4 2 3 4 4" xfId="33908" xr:uid="{00000000-0005-0000-0000-000057000000}"/>
    <cellStyle name="Comma 2 2 4 2 3 5" xfId="5180" xr:uid="{00000000-0005-0000-0000-000057000000}"/>
    <cellStyle name="Comma 2 2 4 2 3 5 2" xfId="14252" xr:uid="{00000000-0005-0000-0000-000057000000}"/>
    <cellStyle name="Comma 2 2 4 2 3 5 2 2" xfId="29372" xr:uid="{00000000-0005-0000-0000-000057000000}"/>
    <cellStyle name="Comma 2 2 4 2 3 5 2 2 2" xfId="59612" xr:uid="{00000000-0005-0000-0000-000057000000}"/>
    <cellStyle name="Comma 2 2 4 2 3 5 2 3" xfId="44492" xr:uid="{00000000-0005-0000-0000-000057000000}"/>
    <cellStyle name="Comma 2 2 4 2 3 5 3" xfId="20300" xr:uid="{00000000-0005-0000-0000-000057000000}"/>
    <cellStyle name="Comma 2 2 4 2 3 5 3 2" xfId="50540" xr:uid="{00000000-0005-0000-0000-000057000000}"/>
    <cellStyle name="Comma 2 2 4 2 3 5 4" xfId="35420" xr:uid="{00000000-0005-0000-0000-000057000000}"/>
    <cellStyle name="Comma 2 2 4 2 3 6" xfId="6692" xr:uid="{00000000-0005-0000-0000-000057000000}"/>
    <cellStyle name="Comma 2 2 4 2 3 6 2" xfId="21812" xr:uid="{00000000-0005-0000-0000-000057000000}"/>
    <cellStyle name="Comma 2 2 4 2 3 6 2 2" xfId="52052" xr:uid="{00000000-0005-0000-0000-000057000000}"/>
    <cellStyle name="Comma 2 2 4 2 3 6 3" xfId="36932" xr:uid="{00000000-0005-0000-0000-000057000000}"/>
    <cellStyle name="Comma 2 2 4 2 3 7" xfId="8204" xr:uid="{00000000-0005-0000-0000-000057000000}"/>
    <cellStyle name="Comma 2 2 4 2 3 7 2" xfId="23324" xr:uid="{00000000-0005-0000-0000-000057000000}"/>
    <cellStyle name="Comma 2 2 4 2 3 7 2 2" xfId="53564" xr:uid="{00000000-0005-0000-0000-000057000000}"/>
    <cellStyle name="Comma 2 2 4 2 3 7 3" xfId="38444" xr:uid="{00000000-0005-0000-0000-000057000000}"/>
    <cellStyle name="Comma 2 2 4 2 3 8" xfId="9716" xr:uid="{00000000-0005-0000-0000-000057000000}"/>
    <cellStyle name="Comma 2 2 4 2 3 8 2" xfId="24836" xr:uid="{00000000-0005-0000-0000-000057000000}"/>
    <cellStyle name="Comma 2 2 4 2 3 8 2 2" xfId="55076" xr:uid="{00000000-0005-0000-0000-000057000000}"/>
    <cellStyle name="Comma 2 2 4 2 3 8 3" xfId="39956" xr:uid="{00000000-0005-0000-0000-000057000000}"/>
    <cellStyle name="Comma 2 2 4 2 3 9" xfId="15764" xr:uid="{00000000-0005-0000-0000-000057000000}"/>
    <cellStyle name="Comma 2 2 4 2 3 9 2" xfId="46004" xr:uid="{00000000-0005-0000-0000-000057000000}"/>
    <cellStyle name="Comma 2 2 4 2 4" xfId="896" xr:uid="{00000000-0005-0000-0000-00001E000000}"/>
    <cellStyle name="Comma 2 2 4 2 4 2" xfId="2408" xr:uid="{00000000-0005-0000-0000-00001E000000}"/>
    <cellStyle name="Comma 2 2 4 2 4 2 2" xfId="11480" xr:uid="{00000000-0005-0000-0000-00001E000000}"/>
    <cellStyle name="Comma 2 2 4 2 4 2 2 2" xfId="26600" xr:uid="{00000000-0005-0000-0000-00001E000000}"/>
    <cellStyle name="Comma 2 2 4 2 4 2 2 2 2" xfId="56840" xr:uid="{00000000-0005-0000-0000-00001E000000}"/>
    <cellStyle name="Comma 2 2 4 2 4 2 2 3" xfId="41720" xr:uid="{00000000-0005-0000-0000-00001E000000}"/>
    <cellStyle name="Comma 2 2 4 2 4 2 3" xfId="17528" xr:uid="{00000000-0005-0000-0000-00001E000000}"/>
    <cellStyle name="Comma 2 2 4 2 4 2 3 2" xfId="47768" xr:uid="{00000000-0005-0000-0000-00001E000000}"/>
    <cellStyle name="Comma 2 2 4 2 4 2 4" xfId="32648" xr:uid="{00000000-0005-0000-0000-00001E000000}"/>
    <cellStyle name="Comma 2 2 4 2 4 3" xfId="3920" xr:uid="{00000000-0005-0000-0000-00001E000000}"/>
    <cellStyle name="Comma 2 2 4 2 4 3 2" xfId="12992" xr:uid="{00000000-0005-0000-0000-00001E000000}"/>
    <cellStyle name="Comma 2 2 4 2 4 3 2 2" xfId="28112" xr:uid="{00000000-0005-0000-0000-00001E000000}"/>
    <cellStyle name="Comma 2 2 4 2 4 3 2 2 2" xfId="58352" xr:uid="{00000000-0005-0000-0000-00001E000000}"/>
    <cellStyle name="Comma 2 2 4 2 4 3 2 3" xfId="43232" xr:uid="{00000000-0005-0000-0000-00001E000000}"/>
    <cellStyle name="Comma 2 2 4 2 4 3 3" xfId="19040" xr:uid="{00000000-0005-0000-0000-00001E000000}"/>
    <cellStyle name="Comma 2 2 4 2 4 3 3 2" xfId="49280" xr:uid="{00000000-0005-0000-0000-00001E000000}"/>
    <cellStyle name="Comma 2 2 4 2 4 3 4" xfId="34160" xr:uid="{00000000-0005-0000-0000-00001E000000}"/>
    <cellStyle name="Comma 2 2 4 2 4 4" xfId="5432" xr:uid="{00000000-0005-0000-0000-00001E000000}"/>
    <cellStyle name="Comma 2 2 4 2 4 4 2" xfId="14504" xr:uid="{00000000-0005-0000-0000-00001E000000}"/>
    <cellStyle name="Comma 2 2 4 2 4 4 2 2" xfId="29624" xr:uid="{00000000-0005-0000-0000-00001E000000}"/>
    <cellStyle name="Comma 2 2 4 2 4 4 2 2 2" xfId="59864" xr:uid="{00000000-0005-0000-0000-00001E000000}"/>
    <cellStyle name="Comma 2 2 4 2 4 4 2 3" xfId="44744" xr:uid="{00000000-0005-0000-0000-00001E000000}"/>
    <cellStyle name="Comma 2 2 4 2 4 4 3" xfId="20552" xr:uid="{00000000-0005-0000-0000-00001E000000}"/>
    <cellStyle name="Comma 2 2 4 2 4 4 3 2" xfId="50792" xr:uid="{00000000-0005-0000-0000-00001E000000}"/>
    <cellStyle name="Comma 2 2 4 2 4 4 4" xfId="35672" xr:uid="{00000000-0005-0000-0000-00001E000000}"/>
    <cellStyle name="Comma 2 2 4 2 4 5" xfId="6944" xr:uid="{00000000-0005-0000-0000-00001E000000}"/>
    <cellStyle name="Comma 2 2 4 2 4 5 2" xfId="22064" xr:uid="{00000000-0005-0000-0000-00001E000000}"/>
    <cellStyle name="Comma 2 2 4 2 4 5 2 2" xfId="52304" xr:uid="{00000000-0005-0000-0000-00001E000000}"/>
    <cellStyle name="Comma 2 2 4 2 4 5 3" xfId="37184" xr:uid="{00000000-0005-0000-0000-00001E000000}"/>
    <cellStyle name="Comma 2 2 4 2 4 6" xfId="8456" xr:uid="{00000000-0005-0000-0000-00001E000000}"/>
    <cellStyle name="Comma 2 2 4 2 4 6 2" xfId="23576" xr:uid="{00000000-0005-0000-0000-00001E000000}"/>
    <cellStyle name="Comma 2 2 4 2 4 6 2 2" xfId="53816" xr:uid="{00000000-0005-0000-0000-00001E000000}"/>
    <cellStyle name="Comma 2 2 4 2 4 6 3" xfId="38696" xr:uid="{00000000-0005-0000-0000-00001E000000}"/>
    <cellStyle name="Comma 2 2 4 2 4 7" xfId="9968" xr:uid="{00000000-0005-0000-0000-00001E000000}"/>
    <cellStyle name="Comma 2 2 4 2 4 7 2" xfId="25088" xr:uid="{00000000-0005-0000-0000-00001E000000}"/>
    <cellStyle name="Comma 2 2 4 2 4 7 2 2" xfId="55328" xr:uid="{00000000-0005-0000-0000-00001E000000}"/>
    <cellStyle name="Comma 2 2 4 2 4 7 3" xfId="40208" xr:uid="{00000000-0005-0000-0000-00001E000000}"/>
    <cellStyle name="Comma 2 2 4 2 4 8" xfId="16016" xr:uid="{00000000-0005-0000-0000-00001E000000}"/>
    <cellStyle name="Comma 2 2 4 2 4 8 2" xfId="46256" xr:uid="{00000000-0005-0000-0000-00001E000000}"/>
    <cellStyle name="Comma 2 2 4 2 4 9" xfId="31136" xr:uid="{00000000-0005-0000-0000-00001E000000}"/>
    <cellStyle name="Comma 2 2 4 2 5" xfId="1652" xr:uid="{00000000-0005-0000-0000-00001E000000}"/>
    <cellStyle name="Comma 2 2 4 2 5 2" xfId="10724" xr:uid="{00000000-0005-0000-0000-00001E000000}"/>
    <cellStyle name="Comma 2 2 4 2 5 2 2" xfId="25844" xr:uid="{00000000-0005-0000-0000-00001E000000}"/>
    <cellStyle name="Comma 2 2 4 2 5 2 2 2" xfId="56084" xr:uid="{00000000-0005-0000-0000-00001E000000}"/>
    <cellStyle name="Comma 2 2 4 2 5 2 3" xfId="40964" xr:uid="{00000000-0005-0000-0000-00001E000000}"/>
    <cellStyle name="Comma 2 2 4 2 5 3" xfId="16772" xr:uid="{00000000-0005-0000-0000-00001E000000}"/>
    <cellStyle name="Comma 2 2 4 2 5 3 2" xfId="47012" xr:uid="{00000000-0005-0000-0000-00001E000000}"/>
    <cellStyle name="Comma 2 2 4 2 5 4" xfId="31892" xr:uid="{00000000-0005-0000-0000-00001E000000}"/>
    <cellStyle name="Comma 2 2 4 2 6" xfId="3164" xr:uid="{00000000-0005-0000-0000-00001E000000}"/>
    <cellStyle name="Comma 2 2 4 2 6 2" xfId="12236" xr:uid="{00000000-0005-0000-0000-00001E000000}"/>
    <cellStyle name="Comma 2 2 4 2 6 2 2" xfId="27356" xr:uid="{00000000-0005-0000-0000-00001E000000}"/>
    <cellStyle name="Comma 2 2 4 2 6 2 2 2" xfId="57596" xr:uid="{00000000-0005-0000-0000-00001E000000}"/>
    <cellStyle name="Comma 2 2 4 2 6 2 3" xfId="42476" xr:uid="{00000000-0005-0000-0000-00001E000000}"/>
    <cellStyle name="Comma 2 2 4 2 6 3" xfId="18284" xr:uid="{00000000-0005-0000-0000-00001E000000}"/>
    <cellStyle name="Comma 2 2 4 2 6 3 2" xfId="48524" xr:uid="{00000000-0005-0000-0000-00001E000000}"/>
    <cellStyle name="Comma 2 2 4 2 6 4" xfId="33404" xr:uid="{00000000-0005-0000-0000-00001E000000}"/>
    <cellStyle name="Comma 2 2 4 2 7" xfId="4676" xr:uid="{00000000-0005-0000-0000-00001E000000}"/>
    <cellStyle name="Comma 2 2 4 2 7 2" xfId="13748" xr:uid="{00000000-0005-0000-0000-00001E000000}"/>
    <cellStyle name="Comma 2 2 4 2 7 2 2" xfId="28868" xr:uid="{00000000-0005-0000-0000-00001E000000}"/>
    <cellStyle name="Comma 2 2 4 2 7 2 2 2" xfId="59108" xr:uid="{00000000-0005-0000-0000-00001E000000}"/>
    <cellStyle name="Comma 2 2 4 2 7 2 3" xfId="43988" xr:uid="{00000000-0005-0000-0000-00001E000000}"/>
    <cellStyle name="Comma 2 2 4 2 7 3" xfId="19796" xr:uid="{00000000-0005-0000-0000-00001E000000}"/>
    <cellStyle name="Comma 2 2 4 2 7 3 2" xfId="50036" xr:uid="{00000000-0005-0000-0000-00001E000000}"/>
    <cellStyle name="Comma 2 2 4 2 7 4" xfId="34916" xr:uid="{00000000-0005-0000-0000-00001E000000}"/>
    <cellStyle name="Comma 2 2 4 2 8" xfId="6188" xr:uid="{00000000-0005-0000-0000-00001E000000}"/>
    <cellStyle name="Comma 2 2 4 2 8 2" xfId="21308" xr:uid="{00000000-0005-0000-0000-00001E000000}"/>
    <cellStyle name="Comma 2 2 4 2 8 2 2" xfId="51548" xr:uid="{00000000-0005-0000-0000-00001E000000}"/>
    <cellStyle name="Comma 2 2 4 2 8 3" xfId="36428" xr:uid="{00000000-0005-0000-0000-00001E000000}"/>
    <cellStyle name="Comma 2 2 4 2 9" xfId="7700" xr:uid="{00000000-0005-0000-0000-00001E000000}"/>
    <cellStyle name="Comma 2 2 4 2 9 2" xfId="22820" xr:uid="{00000000-0005-0000-0000-00001E000000}"/>
    <cellStyle name="Comma 2 2 4 2 9 2 2" xfId="53060" xr:uid="{00000000-0005-0000-0000-00001E000000}"/>
    <cellStyle name="Comma 2 2 4 2 9 3" xfId="37940" xr:uid="{00000000-0005-0000-0000-00001E000000}"/>
    <cellStyle name="Comma 2 2 4 3" xfId="224" xr:uid="{00000000-0005-0000-0000-00001E000000}"/>
    <cellStyle name="Comma 2 2 4 3 10" xfId="9296" xr:uid="{00000000-0005-0000-0000-00001E000000}"/>
    <cellStyle name="Comma 2 2 4 3 10 2" xfId="24416" xr:uid="{00000000-0005-0000-0000-00001E000000}"/>
    <cellStyle name="Comma 2 2 4 3 10 2 2" xfId="54656" xr:uid="{00000000-0005-0000-0000-00001E000000}"/>
    <cellStyle name="Comma 2 2 4 3 10 3" xfId="39536" xr:uid="{00000000-0005-0000-0000-00001E000000}"/>
    <cellStyle name="Comma 2 2 4 3 11" xfId="15344" xr:uid="{00000000-0005-0000-0000-00001E000000}"/>
    <cellStyle name="Comma 2 2 4 3 11 2" xfId="45584" xr:uid="{00000000-0005-0000-0000-00001E000000}"/>
    <cellStyle name="Comma 2 2 4 3 12" xfId="30464" xr:uid="{00000000-0005-0000-0000-00001E000000}"/>
    <cellStyle name="Comma 2 2 4 3 2" xfId="476" xr:uid="{00000000-0005-0000-0000-00001E000000}"/>
    <cellStyle name="Comma 2 2 4 3 2 10" xfId="30716" xr:uid="{00000000-0005-0000-0000-00001E000000}"/>
    <cellStyle name="Comma 2 2 4 3 2 2" xfId="1232" xr:uid="{00000000-0005-0000-0000-00001E000000}"/>
    <cellStyle name="Comma 2 2 4 3 2 2 2" xfId="2744" xr:uid="{00000000-0005-0000-0000-00001E000000}"/>
    <cellStyle name="Comma 2 2 4 3 2 2 2 2" xfId="11816" xr:uid="{00000000-0005-0000-0000-00001E000000}"/>
    <cellStyle name="Comma 2 2 4 3 2 2 2 2 2" xfId="26936" xr:uid="{00000000-0005-0000-0000-00001E000000}"/>
    <cellStyle name="Comma 2 2 4 3 2 2 2 2 2 2" xfId="57176" xr:uid="{00000000-0005-0000-0000-00001E000000}"/>
    <cellStyle name="Comma 2 2 4 3 2 2 2 2 3" xfId="42056" xr:uid="{00000000-0005-0000-0000-00001E000000}"/>
    <cellStyle name="Comma 2 2 4 3 2 2 2 3" xfId="17864" xr:uid="{00000000-0005-0000-0000-00001E000000}"/>
    <cellStyle name="Comma 2 2 4 3 2 2 2 3 2" xfId="48104" xr:uid="{00000000-0005-0000-0000-00001E000000}"/>
    <cellStyle name="Comma 2 2 4 3 2 2 2 4" xfId="32984" xr:uid="{00000000-0005-0000-0000-00001E000000}"/>
    <cellStyle name="Comma 2 2 4 3 2 2 3" xfId="4256" xr:uid="{00000000-0005-0000-0000-00001E000000}"/>
    <cellStyle name="Comma 2 2 4 3 2 2 3 2" xfId="13328" xr:uid="{00000000-0005-0000-0000-00001E000000}"/>
    <cellStyle name="Comma 2 2 4 3 2 2 3 2 2" xfId="28448" xr:uid="{00000000-0005-0000-0000-00001E000000}"/>
    <cellStyle name="Comma 2 2 4 3 2 2 3 2 2 2" xfId="58688" xr:uid="{00000000-0005-0000-0000-00001E000000}"/>
    <cellStyle name="Comma 2 2 4 3 2 2 3 2 3" xfId="43568" xr:uid="{00000000-0005-0000-0000-00001E000000}"/>
    <cellStyle name="Comma 2 2 4 3 2 2 3 3" xfId="19376" xr:uid="{00000000-0005-0000-0000-00001E000000}"/>
    <cellStyle name="Comma 2 2 4 3 2 2 3 3 2" xfId="49616" xr:uid="{00000000-0005-0000-0000-00001E000000}"/>
    <cellStyle name="Comma 2 2 4 3 2 2 3 4" xfId="34496" xr:uid="{00000000-0005-0000-0000-00001E000000}"/>
    <cellStyle name="Comma 2 2 4 3 2 2 4" xfId="5768" xr:uid="{00000000-0005-0000-0000-00001E000000}"/>
    <cellStyle name="Comma 2 2 4 3 2 2 4 2" xfId="14840" xr:uid="{00000000-0005-0000-0000-00001E000000}"/>
    <cellStyle name="Comma 2 2 4 3 2 2 4 2 2" xfId="29960" xr:uid="{00000000-0005-0000-0000-00001E000000}"/>
    <cellStyle name="Comma 2 2 4 3 2 2 4 2 2 2" xfId="60200" xr:uid="{00000000-0005-0000-0000-00001E000000}"/>
    <cellStyle name="Comma 2 2 4 3 2 2 4 2 3" xfId="45080" xr:uid="{00000000-0005-0000-0000-00001E000000}"/>
    <cellStyle name="Comma 2 2 4 3 2 2 4 3" xfId="20888" xr:uid="{00000000-0005-0000-0000-00001E000000}"/>
    <cellStyle name="Comma 2 2 4 3 2 2 4 3 2" xfId="51128" xr:uid="{00000000-0005-0000-0000-00001E000000}"/>
    <cellStyle name="Comma 2 2 4 3 2 2 4 4" xfId="36008" xr:uid="{00000000-0005-0000-0000-00001E000000}"/>
    <cellStyle name="Comma 2 2 4 3 2 2 5" xfId="7280" xr:uid="{00000000-0005-0000-0000-00001E000000}"/>
    <cellStyle name="Comma 2 2 4 3 2 2 5 2" xfId="22400" xr:uid="{00000000-0005-0000-0000-00001E000000}"/>
    <cellStyle name="Comma 2 2 4 3 2 2 5 2 2" xfId="52640" xr:uid="{00000000-0005-0000-0000-00001E000000}"/>
    <cellStyle name="Comma 2 2 4 3 2 2 5 3" xfId="37520" xr:uid="{00000000-0005-0000-0000-00001E000000}"/>
    <cellStyle name="Comma 2 2 4 3 2 2 6" xfId="8792" xr:uid="{00000000-0005-0000-0000-00001E000000}"/>
    <cellStyle name="Comma 2 2 4 3 2 2 6 2" xfId="23912" xr:uid="{00000000-0005-0000-0000-00001E000000}"/>
    <cellStyle name="Comma 2 2 4 3 2 2 6 2 2" xfId="54152" xr:uid="{00000000-0005-0000-0000-00001E000000}"/>
    <cellStyle name="Comma 2 2 4 3 2 2 6 3" xfId="39032" xr:uid="{00000000-0005-0000-0000-00001E000000}"/>
    <cellStyle name="Comma 2 2 4 3 2 2 7" xfId="10304" xr:uid="{00000000-0005-0000-0000-00001E000000}"/>
    <cellStyle name="Comma 2 2 4 3 2 2 7 2" xfId="25424" xr:uid="{00000000-0005-0000-0000-00001E000000}"/>
    <cellStyle name="Comma 2 2 4 3 2 2 7 2 2" xfId="55664" xr:uid="{00000000-0005-0000-0000-00001E000000}"/>
    <cellStyle name="Comma 2 2 4 3 2 2 7 3" xfId="40544" xr:uid="{00000000-0005-0000-0000-00001E000000}"/>
    <cellStyle name="Comma 2 2 4 3 2 2 8" xfId="16352" xr:uid="{00000000-0005-0000-0000-00001E000000}"/>
    <cellStyle name="Comma 2 2 4 3 2 2 8 2" xfId="46592" xr:uid="{00000000-0005-0000-0000-00001E000000}"/>
    <cellStyle name="Comma 2 2 4 3 2 2 9" xfId="31472" xr:uid="{00000000-0005-0000-0000-00001E000000}"/>
    <cellStyle name="Comma 2 2 4 3 2 3" xfId="1988" xr:uid="{00000000-0005-0000-0000-00001E000000}"/>
    <cellStyle name="Comma 2 2 4 3 2 3 2" xfId="11060" xr:uid="{00000000-0005-0000-0000-00001E000000}"/>
    <cellStyle name="Comma 2 2 4 3 2 3 2 2" xfId="26180" xr:uid="{00000000-0005-0000-0000-00001E000000}"/>
    <cellStyle name="Comma 2 2 4 3 2 3 2 2 2" xfId="56420" xr:uid="{00000000-0005-0000-0000-00001E000000}"/>
    <cellStyle name="Comma 2 2 4 3 2 3 2 3" xfId="41300" xr:uid="{00000000-0005-0000-0000-00001E000000}"/>
    <cellStyle name="Comma 2 2 4 3 2 3 3" xfId="17108" xr:uid="{00000000-0005-0000-0000-00001E000000}"/>
    <cellStyle name="Comma 2 2 4 3 2 3 3 2" xfId="47348" xr:uid="{00000000-0005-0000-0000-00001E000000}"/>
    <cellStyle name="Comma 2 2 4 3 2 3 4" xfId="32228" xr:uid="{00000000-0005-0000-0000-00001E000000}"/>
    <cellStyle name="Comma 2 2 4 3 2 4" xfId="3500" xr:uid="{00000000-0005-0000-0000-00001E000000}"/>
    <cellStyle name="Comma 2 2 4 3 2 4 2" xfId="12572" xr:uid="{00000000-0005-0000-0000-00001E000000}"/>
    <cellStyle name="Comma 2 2 4 3 2 4 2 2" xfId="27692" xr:uid="{00000000-0005-0000-0000-00001E000000}"/>
    <cellStyle name="Comma 2 2 4 3 2 4 2 2 2" xfId="57932" xr:uid="{00000000-0005-0000-0000-00001E000000}"/>
    <cellStyle name="Comma 2 2 4 3 2 4 2 3" xfId="42812" xr:uid="{00000000-0005-0000-0000-00001E000000}"/>
    <cellStyle name="Comma 2 2 4 3 2 4 3" xfId="18620" xr:uid="{00000000-0005-0000-0000-00001E000000}"/>
    <cellStyle name="Comma 2 2 4 3 2 4 3 2" xfId="48860" xr:uid="{00000000-0005-0000-0000-00001E000000}"/>
    <cellStyle name="Comma 2 2 4 3 2 4 4" xfId="33740" xr:uid="{00000000-0005-0000-0000-00001E000000}"/>
    <cellStyle name="Comma 2 2 4 3 2 5" xfId="5012" xr:uid="{00000000-0005-0000-0000-00001E000000}"/>
    <cellStyle name="Comma 2 2 4 3 2 5 2" xfId="14084" xr:uid="{00000000-0005-0000-0000-00001E000000}"/>
    <cellStyle name="Comma 2 2 4 3 2 5 2 2" xfId="29204" xr:uid="{00000000-0005-0000-0000-00001E000000}"/>
    <cellStyle name="Comma 2 2 4 3 2 5 2 2 2" xfId="59444" xr:uid="{00000000-0005-0000-0000-00001E000000}"/>
    <cellStyle name="Comma 2 2 4 3 2 5 2 3" xfId="44324" xr:uid="{00000000-0005-0000-0000-00001E000000}"/>
    <cellStyle name="Comma 2 2 4 3 2 5 3" xfId="20132" xr:uid="{00000000-0005-0000-0000-00001E000000}"/>
    <cellStyle name="Comma 2 2 4 3 2 5 3 2" xfId="50372" xr:uid="{00000000-0005-0000-0000-00001E000000}"/>
    <cellStyle name="Comma 2 2 4 3 2 5 4" xfId="35252" xr:uid="{00000000-0005-0000-0000-00001E000000}"/>
    <cellStyle name="Comma 2 2 4 3 2 6" xfId="6524" xr:uid="{00000000-0005-0000-0000-00001E000000}"/>
    <cellStyle name="Comma 2 2 4 3 2 6 2" xfId="21644" xr:uid="{00000000-0005-0000-0000-00001E000000}"/>
    <cellStyle name="Comma 2 2 4 3 2 6 2 2" xfId="51884" xr:uid="{00000000-0005-0000-0000-00001E000000}"/>
    <cellStyle name="Comma 2 2 4 3 2 6 3" xfId="36764" xr:uid="{00000000-0005-0000-0000-00001E000000}"/>
    <cellStyle name="Comma 2 2 4 3 2 7" xfId="8036" xr:uid="{00000000-0005-0000-0000-00001E000000}"/>
    <cellStyle name="Comma 2 2 4 3 2 7 2" xfId="23156" xr:uid="{00000000-0005-0000-0000-00001E000000}"/>
    <cellStyle name="Comma 2 2 4 3 2 7 2 2" xfId="53396" xr:uid="{00000000-0005-0000-0000-00001E000000}"/>
    <cellStyle name="Comma 2 2 4 3 2 7 3" xfId="38276" xr:uid="{00000000-0005-0000-0000-00001E000000}"/>
    <cellStyle name="Comma 2 2 4 3 2 8" xfId="9548" xr:uid="{00000000-0005-0000-0000-00001E000000}"/>
    <cellStyle name="Comma 2 2 4 3 2 8 2" xfId="24668" xr:uid="{00000000-0005-0000-0000-00001E000000}"/>
    <cellStyle name="Comma 2 2 4 3 2 8 2 2" xfId="54908" xr:uid="{00000000-0005-0000-0000-00001E000000}"/>
    <cellStyle name="Comma 2 2 4 3 2 8 3" xfId="39788" xr:uid="{00000000-0005-0000-0000-00001E000000}"/>
    <cellStyle name="Comma 2 2 4 3 2 9" xfId="15596" xr:uid="{00000000-0005-0000-0000-00001E000000}"/>
    <cellStyle name="Comma 2 2 4 3 2 9 2" xfId="45836" xr:uid="{00000000-0005-0000-0000-00001E000000}"/>
    <cellStyle name="Comma 2 2 4 3 3" xfId="728" xr:uid="{00000000-0005-0000-0000-000058000000}"/>
    <cellStyle name="Comma 2 2 4 3 3 10" xfId="30968" xr:uid="{00000000-0005-0000-0000-000058000000}"/>
    <cellStyle name="Comma 2 2 4 3 3 2" xfId="1484" xr:uid="{00000000-0005-0000-0000-000058000000}"/>
    <cellStyle name="Comma 2 2 4 3 3 2 2" xfId="2996" xr:uid="{00000000-0005-0000-0000-000058000000}"/>
    <cellStyle name="Comma 2 2 4 3 3 2 2 2" xfId="12068" xr:uid="{00000000-0005-0000-0000-000058000000}"/>
    <cellStyle name="Comma 2 2 4 3 3 2 2 2 2" xfId="27188" xr:uid="{00000000-0005-0000-0000-000058000000}"/>
    <cellStyle name="Comma 2 2 4 3 3 2 2 2 2 2" xfId="57428" xr:uid="{00000000-0005-0000-0000-000058000000}"/>
    <cellStyle name="Comma 2 2 4 3 3 2 2 2 3" xfId="42308" xr:uid="{00000000-0005-0000-0000-000058000000}"/>
    <cellStyle name="Comma 2 2 4 3 3 2 2 3" xfId="18116" xr:uid="{00000000-0005-0000-0000-000058000000}"/>
    <cellStyle name="Comma 2 2 4 3 3 2 2 3 2" xfId="48356" xr:uid="{00000000-0005-0000-0000-000058000000}"/>
    <cellStyle name="Comma 2 2 4 3 3 2 2 4" xfId="33236" xr:uid="{00000000-0005-0000-0000-000058000000}"/>
    <cellStyle name="Comma 2 2 4 3 3 2 3" xfId="4508" xr:uid="{00000000-0005-0000-0000-000058000000}"/>
    <cellStyle name="Comma 2 2 4 3 3 2 3 2" xfId="13580" xr:uid="{00000000-0005-0000-0000-000058000000}"/>
    <cellStyle name="Comma 2 2 4 3 3 2 3 2 2" xfId="28700" xr:uid="{00000000-0005-0000-0000-000058000000}"/>
    <cellStyle name="Comma 2 2 4 3 3 2 3 2 2 2" xfId="58940" xr:uid="{00000000-0005-0000-0000-000058000000}"/>
    <cellStyle name="Comma 2 2 4 3 3 2 3 2 3" xfId="43820" xr:uid="{00000000-0005-0000-0000-000058000000}"/>
    <cellStyle name="Comma 2 2 4 3 3 2 3 3" xfId="19628" xr:uid="{00000000-0005-0000-0000-000058000000}"/>
    <cellStyle name="Comma 2 2 4 3 3 2 3 3 2" xfId="49868" xr:uid="{00000000-0005-0000-0000-000058000000}"/>
    <cellStyle name="Comma 2 2 4 3 3 2 3 4" xfId="34748" xr:uid="{00000000-0005-0000-0000-000058000000}"/>
    <cellStyle name="Comma 2 2 4 3 3 2 4" xfId="6020" xr:uid="{00000000-0005-0000-0000-000058000000}"/>
    <cellStyle name="Comma 2 2 4 3 3 2 4 2" xfId="15092" xr:uid="{00000000-0005-0000-0000-000058000000}"/>
    <cellStyle name="Comma 2 2 4 3 3 2 4 2 2" xfId="30212" xr:uid="{00000000-0005-0000-0000-000058000000}"/>
    <cellStyle name="Comma 2 2 4 3 3 2 4 2 2 2" xfId="60452" xr:uid="{00000000-0005-0000-0000-000058000000}"/>
    <cellStyle name="Comma 2 2 4 3 3 2 4 2 3" xfId="45332" xr:uid="{00000000-0005-0000-0000-000058000000}"/>
    <cellStyle name="Comma 2 2 4 3 3 2 4 3" xfId="21140" xr:uid="{00000000-0005-0000-0000-000058000000}"/>
    <cellStyle name="Comma 2 2 4 3 3 2 4 3 2" xfId="51380" xr:uid="{00000000-0005-0000-0000-000058000000}"/>
    <cellStyle name="Comma 2 2 4 3 3 2 4 4" xfId="36260" xr:uid="{00000000-0005-0000-0000-000058000000}"/>
    <cellStyle name="Comma 2 2 4 3 3 2 5" xfId="7532" xr:uid="{00000000-0005-0000-0000-000058000000}"/>
    <cellStyle name="Comma 2 2 4 3 3 2 5 2" xfId="22652" xr:uid="{00000000-0005-0000-0000-000058000000}"/>
    <cellStyle name="Comma 2 2 4 3 3 2 5 2 2" xfId="52892" xr:uid="{00000000-0005-0000-0000-000058000000}"/>
    <cellStyle name="Comma 2 2 4 3 3 2 5 3" xfId="37772" xr:uid="{00000000-0005-0000-0000-000058000000}"/>
    <cellStyle name="Comma 2 2 4 3 3 2 6" xfId="9044" xr:uid="{00000000-0005-0000-0000-000058000000}"/>
    <cellStyle name="Comma 2 2 4 3 3 2 6 2" xfId="24164" xr:uid="{00000000-0005-0000-0000-000058000000}"/>
    <cellStyle name="Comma 2 2 4 3 3 2 6 2 2" xfId="54404" xr:uid="{00000000-0005-0000-0000-000058000000}"/>
    <cellStyle name="Comma 2 2 4 3 3 2 6 3" xfId="39284" xr:uid="{00000000-0005-0000-0000-000058000000}"/>
    <cellStyle name="Comma 2 2 4 3 3 2 7" xfId="10556" xr:uid="{00000000-0005-0000-0000-000058000000}"/>
    <cellStyle name="Comma 2 2 4 3 3 2 7 2" xfId="25676" xr:uid="{00000000-0005-0000-0000-000058000000}"/>
    <cellStyle name="Comma 2 2 4 3 3 2 7 2 2" xfId="55916" xr:uid="{00000000-0005-0000-0000-000058000000}"/>
    <cellStyle name="Comma 2 2 4 3 3 2 7 3" xfId="40796" xr:uid="{00000000-0005-0000-0000-000058000000}"/>
    <cellStyle name="Comma 2 2 4 3 3 2 8" xfId="16604" xr:uid="{00000000-0005-0000-0000-000058000000}"/>
    <cellStyle name="Comma 2 2 4 3 3 2 8 2" xfId="46844" xr:uid="{00000000-0005-0000-0000-000058000000}"/>
    <cellStyle name="Comma 2 2 4 3 3 2 9" xfId="31724" xr:uid="{00000000-0005-0000-0000-000058000000}"/>
    <cellStyle name="Comma 2 2 4 3 3 3" xfId="2240" xr:uid="{00000000-0005-0000-0000-000058000000}"/>
    <cellStyle name="Comma 2 2 4 3 3 3 2" xfId="11312" xr:uid="{00000000-0005-0000-0000-000058000000}"/>
    <cellStyle name="Comma 2 2 4 3 3 3 2 2" xfId="26432" xr:uid="{00000000-0005-0000-0000-000058000000}"/>
    <cellStyle name="Comma 2 2 4 3 3 3 2 2 2" xfId="56672" xr:uid="{00000000-0005-0000-0000-000058000000}"/>
    <cellStyle name="Comma 2 2 4 3 3 3 2 3" xfId="41552" xr:uid="{00000000-0005-0000-0000-000058000000}"/>
    <cellStyle name="Comma 2 2 4 3 3 3 3" xfId="17360" xr:uid="{00000000-0005-0000-0000-000058000000}"/>
    <cellStyle name="Comma 2 2 4 3 3 3 3 2" xfId="47600" xr:uid="{00000000-0005-0000-0000-000058000000}"/>
    <cellStyle name="Comma 2 2 4 3 3 3 4" xfId="32480" xr:uid="{00000000-0005-0000-0000-000058000000}"/>
    <cellStyle name="Comma 2 2 4 3 3 4" xfId="3752" xr:uid="{00000000-0005-0000-0000-000058000000}"/>
    <cellStyle name="Comma 2 2 4 3 3 4 2" xfId="12824" xr:uid="{00000000-0005-0000-0000-000058000000}"/>
    <cellStyle name="Comma 2 2 4 3 3 4 2 2" xfId="27944" xr:uid="{00000000-0005-0000-0000-000058000000}"/>
    <cellStyle name="Comma 2 2 4 3 3 4 2 2 2" xfId="58184" xr:uid="{00000000-0005-0000-0000-000058000000}"/>
    <cellStyle name="Comma 2 2 4 3 3 4 2 3" xfId="43064" xr:uid="{00000000-0005-0000-0000-000058000000}"/>
    <cellStyle name="Comma 2 2 4 3 3 4 3" xfId="18872" xr:uid="{00000000-0005-0000-0000-000058000000}"/>
    <cellStyle name="Comma 2 2 4 3 3 4 3 2" xfId="49112" xr:uid="{00000000-0005-0000-0000-000058000000}"/>
    <cellStyle name="Comma 2 2 4 3 3 4 4" xfId="33992" xr:uid="{00000000-0005-0000-0000-000058000000}"/>
    <cellStyle name="Comma 2 2 4 3 3 5" xfId="5264" xr:uid="{00000000-0005-0000-0000-000058000000}"/>
    <cellStyle name="Comma 2 2 4 3 3 5 2" xfId="14336" xr:uid="{00000000-0005-0000-0000-000058000000}"/>
    <cellStyle name="Comma 2 2 4 3 3 5 2 2" xfId="29456" xr:uid="{00000000-0005-0000-0000-000058000000}"/>
    <cellStyle name="Comma 2 2 4 3 3 5 2 2 2" xfId="59696" xr:uid="{00000000-0005-0000-0000-000058000000}"/>
    <cellStyle name="Comma 2 2 4 3 3 5 2 3" xfId="44576" xr:uid="{00000000-0005-0000-0000-000058000000}"/>
    <cellStyle name="Comma 2 2 4 3 3 5 3" xfId="20384" xr:uid="{00000000-0005-0000-0000-000058000000}"/>
    <cellStyle name="Comma 2 2 4 3 3 5 3 2" xfId="50624" xr:uid="{00000000-0005-0000-0000-000058000000}"/>
    <cellStyle name="Comma 2 2 4 3 3 5 4" xfId="35504" xr:uid="{00000000-0005-0000-0000-000058000000}"/>
    <cellStyle name="Comma 2 2 4 3 3 6" xfId="6776" xr:uid="{00000000-0005-0000-0000-000058000000}"/>
    <cellStyle name="Comma 2 2 4 3 3 6 2" xfId="21896" xr:uid="{00000000-0005-0000-0000-000058000000}"/>
    <cellStyle name="Comma 2 2 4 3 3 6 2 2" xfId="52136" xr:uid="{00000000-0005-0000-0000-000058000000}"/>
    <cellStyle name="Comma 2 2 4 3 3 6 3" xfId="37016" xr:uid="{00000000-0005-0000-0000-000058000000}"/>
    <cellStyle name="Comma 2 2 4 3 3 7" xfId="8288" xr:uid="{00000000-0005-0000-0000-000058000000}"/>
    <cellStyle name="Comma 2 2 4 3 3 7 2" xfId="23408" xr:uid="{00000000-0005-0000-0000-000058000000}"/>
    <cellStyle name="Comma 2 2 4 3 3 7 2 2" xfId="53648" xr:uid="{00000000-0005-0000-0000-000058000000}"/>
    <cellStyle name="Comma 2 2 4 3 3 7 3" xfId="38528" xr:uid="{00000000-0005-0000-0000-000058000000}"/>
    <cellStyle name="Comma 2 2 4 3 3 8" xfId="9800" xr:uid="{00000000-0005-0000-0000-000058000000}"/>
    <cellStyle name="Comma 2 2 4 3 3 8 2" xfId="24920" xr:uid="{00000000-0005-0000-0000-000058000000}"/>
    <cellStyle name="Comma 2 2 4 3 3 8 2 2" xfId="55160" xr:uid="{00000000-0005-0000-0000-000058000000}"/>
    <cellStyle name="Comma 2 2 4 3 3 8 3" xfId="40040" xr:uid="{00000000-0005-0000-0000-000058000000}"/>
    <cellStyle name="Comma 2 2 4 3 3 9" xfId="15848" xr:uid="{00000000-0005-0000-0000-000058000000}"/>
    <cellStyle name="Comma 2 2 4 3 3 9 2" xfId="46088" xr:uid="{00000000-0005-0000-0000-000058000000}"/>
    <cellStyle name="Comma 2 2 4 3 4" xfId="980" xr:uid="{00000000-0005-0000-0000-00001E000000}"/>
    <cellStyle name="Comma 2 2 4 3 4 2" xfId="2492" xr:uid="{00000000-0005-0000-0000-00001E000000}"/>
    <cellStyle name="Comma 2 2 4 3 4 2 2" xfId="11564" xr:uid="{00000000-0005-0000-0000-00001E000000}"/>
    <cellStyle name="Comma 2 2 4 3 4 2 2 2" xfId="26684" xr:uid="{00000000-0005-0000-0000-00001E000000}"/>
    <cellStyle name="Comma 2 2 4 3 4 2 2 2 2" xfId="56924" xr:uid="{00000000-0005-0000-0000-00001E000000}"/>
    <cellStyle name="Comma 2 2 4 3 4 2 2 3" xfId="41804" xr:uid="{00000000-0005-0000-0000-00001E000000}"/>
    <cellStyle name="Comma 2 2 4 3 4 2 3" xfId="17612" xr:uid="{00000000-0005-0000-0000-00001E000000}"/>
    <cellStyle name="Comma 2 2 4 3 4 2 3 2" xfId="47852" xr:uid="{00000000-0005-0000-0000-00001E000000}"/>
    <cellStyle name="Comma 2 2 4 3 4 2 4" xfId="32732" xr:uid="{00000000-0005-0000-0000-00001E000000}"/>
    <cellStyle name="Comma 2 2 4 3 4 3" xfId="4004" xr:uid="{00000000-0005-0000-0000-00001E000000}"/>
    <cellStyle name="Comma 2 2 4 3 4 3 2" xfId="13076" xr:uid="{00000000-0005-0000-0000-00001E000000}"/>
    <cellStyle name="Comma 2 2 4 3 4 3 2 2" xfId="28196" xr:uid="{00000000-0005-0000-0000-00001E000000}"/>
    <cellStyle name="Comma 2 2 4 3 4 3 2 2 2" xfId="58436" xr:uid="{00000000-0005-0000-0000-00001E000000}"/>
    <cellStyle name="Comma 2 2 4 3 4 3 2 3" xfId="43316" xr:uid="{00000000-0005-0000-0000-00001E000000}"/>
    <cellStyle name="Comma 2 2 4 3 4 3 3" xfId="19124" xr:uid="{00000000-0005-0000-0000-00001E000000}"/>
    <cellStyle name="Comma 2 2 4 3 4 3 3 2" xfId="49364" xr:uid="{00000000-0005-0000-0000-00001E000000}"/>
    <cellStyle name="Comma 2 2 4 3 4 3 4" xfId="34244" xr:uid="{00000000-0005-0000-0000-00001E000000}"/>
    <cellStyle name="Comma 2 2 4 3 4 4" xfId="5516" xr:uid="{00000000-0005-0000-0000-00001E000000}"/>
    <cellStyle name="Comma 2 2 4 3 4 4 2" xfId="14588" xr:uid="{00000000-0005-0000-0000-00001E000000}"/>
    <cellStyle name="Comma 2 2 4 3 4 4 2 2" xfId="29708" xr:uid="{00000000-0005-0000-0000-00001E000000}"/>
    <cellStyle name="Comma 2 2 4 3 4 4 2 2 2" xfId="59948" xr:uid="{00000000-0005-0000-0000-00001E000000}"/>
    <cellStyle name="Comma 2 2 4 3 4 4 2 3" xfId="44828" xr:uid="{00000000-0005-0000-0000-00001E000000}"/>
    <cellStyle name="Comma 2 2 4 3 4 4 3" xfId="20636" xr:uid="{00000000-0005-0000-0000-00001E000000}"/>
    <cellStyle name="Comma 2 2 4 3 4 4 3 2" xfId="50876" xr:uid="{00000000-0005-0000-0000-00001E000000}"/>
    <cellStyle name="Comma 2 2 4 3 4 4 4" xfId="35756" xr:uid="{00000000-0005-0000-0000-00001E000000}"/>
    <cellStyle name="Comma 2 2 4 3 4 5" xfId="7028" xr:uid="{00000000-0005-0000-0000-00001E000000}"/>
    <cellStyle name="Comma 2 2 4 3 4 5 2" xfId="22148" xr:uid="{00000000-0005-0000-0000-00001E000000}"/>
    <cellStyle name="Comma 2 2 4 3 4 5 2 2" xfId="52388" xr:uid="{00000000-0005-0000-0000-00001E000000}"/>
    <cellStyle name="Comma 2 2 4 3 4 5 3" xfId="37268" xr:uid="{00000000-0005-0000-0000-00001E000000}"/>
    <cellStyle name="Comma 2 2 4 3 4 6" xfId="8540" xr:uid="{00000000-0005-0000-0000-00001E000000}"/>
    <cellStyle name="Comma 2 2 4 3 4 6 2" xfId="23660" xr:uid="{00000000-0005-0000-0000-00001E000000}"/>
    <cellStyle name="Comma 2 2 4 3 4 6 2 2" xfId="53900" xr:uid="{00000000-0005-0000-0000-00001E000000}"/>
    <cellStyle name="Comma 2 2 4 3 4 6 3" xfId="38780" xr:uid="{00000000-0005-0000-0000-00001E000000}"/>
    <cellStyle name="Comma 2 2 4 3 4 7" xfId="10052" xr:uid="{00000000-0005-0000-0000-00001E000000}"/>
    <cellStyle name="Comma 2 2 4 3 4 7 2" xfId="25172" xr:uid="{00000000-0005-0000-0000-00001E000000}"/>
    <cellStyle name="Comma 2 2 4 3 4 7 2 2" xfId="55412" xr:uid="{00000000-0005-0000-0000-00001E000000}"/>
    <cellStyle name="Comma 2 2 4 3 4 7 3" xfId="40292" xr:uid="{00000000-0005-0000-0000-00001E000000}"/>
    <cellStyle name="Comma 2 2 4 3 4 8" xfId="16100" xr:uid="{00000000-0005-0000-0000-00001E000000}"/>
    <cellStyle name="Comma 2 2 4 3 4 8 2" xfId="46340" xr:uid="{00000000-0005-0000-0000-00001E000000}"/>
    <cellStyle name="Comma 2 2 4 3 4 9" xfId="31220" xr:uid="{00000000-0005-0000-0000-00001E000000}"/>
    <cellStyle name="Comma 2 2 4 3 5" xfId="1736" xr:uid="{00000000-0005-0000-0000-00001E000000}"/>
    <cellStyle name="Comma 2 2 4 3 5 2" xfId="10808" xr:uid="{00000000-0005-0000-0000-00001E000000}"/>
    <cellStyle name="Comma 2 2 4 3 5 2 2" xfId="25928" xr:uid="{00000000-0005-0000-0000-00001E000000}"/>
    <cellStyle name="Comma 2 2 4 3 5 2 2 2" xfId="56168" xr:uid="{00000000-0005-0000-0000-00001E000000}"/>
    <cellStyle name="Comma 2 2 4 3 5 2 3" xfId="41048" xr:uid="{00000000-0005-0000-0000-00001E000000}"/>
    <cellStyle name="Comma 2 2 4 3 5 3" xfId="16856" xr:uid="{00000000-0005-0000-0000-00001E000000}"/>
    <cellStyle name="Comma 2 2 4 3 5 3 2" xfId="47096" xr:uid="{00000000-0005-0000-0000-00001E000000}"/>
    <cellStyle name="Comma 2 2 4 3 5 4" xfId="31976" xr:uid="{00000000-0005-0000-0000-00001E000000}"/>
    <cellStyle name="Comma 2 2 4 3 6" xfId="3248" xr:uid="{00000000-0005-0000-0000-00001E000000}"/>
    <cellStyle name="Comma 2 2 4 3 6 2" xfId="12320" xr:uid="{00000000-0005-0000-0000-00001E000000}"/>
    <cellStyle name="Comma 2 2 4 3 6 2 2" xfId="27440" xr:uid="{00000000-0005-0000-0000-00001E000000}"/>
    <cellStyle name="Comma 2 2 4 3 6 2 2 2" xfId="57680" xr:uid="{00000000-0005-0000-0000-00001E000000}"/>
    <cellStyle name="Comma 2 2 4 3 6 2 3" xfId="42560" xr:uid="{00000000-0005-0000-0000-00001E000000}"/>
    <cellStyle name="Comma 2 2 4 3 6 3" xfId="18368" xr:uid="{00000000-0005-0000-0000-00001E000000}"/>
    <cellStyle name="Comma 2 2 4 3 6 3 2" xfId="48608" xr:uid="{00000000-0005-0000-0000-00001E000000}"/>
    <cellStyle name="Comma 2 2 4 3 6 4" xfId="33488" xr:uid="{00000000-0005-0000-0000-00001E000000}"/>
    <cellStyle name="Comma 2 2 4 3 7" xfId="4760" xr:uid="{00000000-0005-0000-0000-00001E000000}"/>
    <cellStyle name="Comma 2 2 4 3 7 2" xfId="13832" xr:uid="{00000000-0005-0000-0000-00001E000000}"/>
    <cellStyle name="Comma 2 2 4 3 7 2 2" xfId="28952" xr:uid="{00000000-0005-0000-0000-00001E000000}"/>
    <cellStyle name="Comma 2 2 4 3 7 2 2 2" xfId="59192" xr:uid="{00000000-0005-0000-0000-00001E000000}"/>
    <cellStyle name="Comma 2 2 4 3 7 2 3" xfId="44072" xr:uid="{00000000-0005-0000-0000-00001E000000}"/>
    <cellStyle name="Comma 2 2 4 3 7 3" xfId="19880" xr:uid="{00000000-0005-0000-0000-00001E000000}"/>
    <cellStyle name="Comma 2 2 4 3 7 3 2" xfId="50120" xr:uid="{00000000-0005-0000-0000-00001E000000}"/>
    <cellStyle name="Comma 2 2 4 3 7 4" xfId="35000" xr:uid="{00000000-0005-0000-0000-00001E000000}"/>
    <cellStyle name="Comma 2 2 4 3 8" xfId="6272" xr:uid="{00000000-0005-0000-0000-00001E000000}"/>
    <cellStyle name="Comma 2 2 4 3 8 2" xfId="21392" xr:uid="{00000000-0005-0000-0000-00001E000000}"/>
    <cellStyle name="Comma 2 2 4 3 8 2 2" xfId="51632" xr:uid="{00000000-0005-0000-0000-00001E000000}"/>
    <cellStyle name="Comma 2 2 4 3 8 3" xfId="36512" xr:uid="{00000000-0005-0000-0000-00001E000000}"/>
    <cellStyle name="Comma 2 2 4 3 9" xfId="7784" xr:uid="{00000000-0005-0000-0000-00001E000000}"/>
    <cellStyle name="Comma 2 2 4 3 9 2" xfId="22904" xr:uid="{00000000-0005-0000-0000-00001E000000}"/>
    <cellStyle name="Comma 2 2 4 3 9 2 2" xfId="53144" xr:uid="{00000000-0005-0000-0000-00001E000000}"/>
    <cellStyle name="Comma 2 2 4 3 9 3" xfId="38024" xr:uid="{00000000-0005-0000-0000-00001E000000}"/>
    <cellStyle name="Comma 2 2 4 4" xfId="308" xr:uid="{00000000-0005-0000-0000-00000D000000}"/>
    <cellStyle name="Comma 2 2 4 4 10" xfId="30548" xr:uid="{00000000-0005-0000-0000-00000D000000}"/>
    <cellStyle name="Comma 2 2 4 4 2" xfId="1064" xr:uid="{00000000-0005-0000-0000-00000D000000}"/>
    <cellStyle name="Comma 2 2 4 4 2 2" xfId="2576" xr:uid="{00000000-0005-0000-0000-00000D000000}"/>
    <cellStyle name="Comma 2 2 4 4 2 2 2" xfId="11648" xr:uid="{00000000-0005-0000-0000-00000D000000}"/>
    <cellStyle name="Comma 2 2 4 4 2 2 2 2" xfId="26768" xr:uid="{00000000-0005-0000-0000-00000D000000}"/>
    <cellStyle name="Comma 2 2 4 4 2 2 2 2 2" xfId="57008" xr:uid="{00000000-0005-0000-0000-00000D000000}"/>
    <cellStyle name="Comma 2 2 4 4 2 2 2 3" xfId="41888" xr:uid="{00000000-0005-0000-0000-00000D000000}"/>
    <cellStyle name="Comma 2 2 4 4 2 2 3" xfId="17696" xr:uid="{00000000-0005-0000-0000-00000D000000}"/>
    <cellStyle name="Comma 2 2 4 4 2 2 3 2" xfId="47936" xr:uid="{00000000-0005-0000-0000-00000D000000}"/>
    <cellStyle name="Comma 2 2 4 4 2 2 4" xfId="32816" xr:uid="{00000000-0005-0000-0000-00000D000000}"/>
    <cellStyle name="Comma 2 2 4 4 2 3" xfId="4088" xr:uid="{00000000-0005-0000-0000-00000D000000}"/>
    <cellStyle name="Comma 2 2 4 4 2 3 2" xfId="13160" xr:uid="{00000000-0005-0000-0000-00000D000000}"/>
    <cellStyle name="Comma 2 2 4 4 2 3 2 2" xfId="28280" xr:uid="{00000000-0005-0000-0000-00000D000000}"/>
    <cellStyle name="Comma 2 2 4 4 2 3 2 2 2" xfId="58520" xr:uid="{00000000-0005-0000-0000-00000D000000}"/>
    <cellStyle name="Comma 2 2 4 4 2 3 2 3" xfId="43400" xr:uid="{00000000-0005-0000-0000-00000D000000}"/>
    <cellStyle name="Comma 2 2 4 4 2 3 3" xfId="19208" xr:uid="{00000000-0005-0000-0000-00000D000000}"/>
    <cellStyle name="Comma 2 2 4 4 2 3 3 2" xfId="49448" xr:uid="{00000000-0005-0000-0000-00000D000000}"/>
    <cellStyle name="Comma 2 2 4 4 2 3 4" xfId="34328" xr:uid="{00000000-0005-0000-0000-00000D000000}"/>
    <cellStyle name="Comma 2 2 4 4 2 4" xfId="5600" xr:uid="{00000000-0005-0000-0000-00000D000000}"/>
    <cellStyle name="Comma 2 2 4 4 2 4 2" xfId="14672" xr:uid="{00000000-0005-0000-0000-00000D000000}"/>
    <cellStyle name="Comma 2 2 4 4 2 4 2 2" xfId="29792" xr:uid="{00000000-0005-0000-0000-00000D000000}"/>
    <cellStyle name="Comma 2 2 4 4 2 4 2 2 2" xfId="60032" xr:uid="{00000000-0005-0000-0000-00000D000000}"/>
    <cellStyle name="Comma 2 2 4 4 2 4 2 3" xfId="44912" xr:uid="{00000000-0005-0000-0000-00000D000000}"/>
    <cellStyle name="Comma 2 2 4 4 2 4 3" xfId="20720" xr:uid="{00000000-0005-0000-0000-00000D000000}"/>
    <cellStyle name="Comma 2 2 4 4 2 4 3 2" xfId="50960" xr:uid="{00000000-0005-0000-0000-00000D000000}"/>
    <cellStyle name="Comma 2 2 4 4 2 4 4" xfId="35840" xr:uid="{00000000-0005-0000-0000-00000D000000}"/>
    <cellStyle name="Comma 2 2 4 4 2 5" xfId="7112" xr:uid="{00000000-0005-0000-0000-00000D000000}"/>
    <cellStyle name="Comma 2 2 4 4 2 5 2" xfId="22232" xr:uid="{00000000-0005-0000-0000-00000D000000}"/>
    <cellStyle name="Comma 2 2 4 4 2 5 2 2" xfId="52472" xr:uid="{00000000-0005-0000-0000-00000D000000}"/>
    <cellStyle name="Comma 2 2 4 4 2 5 3" xfId="37352" xr:uid="{00000000-0005-0000-0000-00000D000000}"/>
    <cellStyle name="Comma 2 2 4 4 2 6" xfId="8624" xr:uid="{00000000-0005-0000-0000-00000D000000}"/>
    <cellStyle name="Comma 2 2 4 4 2 6 2" xfId="23744" xr:uid="{00000000-0005-0000-0000-00000D000000}"/>
    <cellStyle name="Comma 2 2 4 4 2 6 2 2" xfId="53984" xr:uid="{00000000-0005-0000-0000-00000D000000}"/>
    <cellStyle name="Comma 2 2 4 4 2 6 3" xfId="38864" xr:uid="{00000000-0005-0000-0000-00000D000000}"/>
    <cellStyle name="Comma 2 2 4 4 2 7" xfId="10136" xr:uid="{00000000-0005-0000-0000-00000D000000}"/>
    <cellStyle name="Comma 2 2 4 4 2 7 2" xfId="25256" xr:uid="{00000000-0005-0000-0000-00000D000000}"/>
    <cellStyle name="Comma 2 2 4 4 2 7 2 2" xfId="55496" xr:uid="{00000000-0005-0000-0000-00000D000000}"/>
    <cellStyle name="Comma 2 2 4 4 2 7 3" xfId="40376" xr:uid="{00000000-0005-0000-0000-00000D000000}"/>
    <cellStyle name="Comma 2 2 4 4 2 8" xfId="16184" xr:uid="{00000000-0005-0000-0000-00000D000000}"/>
    <cellStyle name="Comma 2 2 4 4 2 8 2" xfId="46424" xr:uid="{00000000-0005-0000-0000-00000D000000}"/>
    <cellStyle name="Comma 2 2 4 4 2 9" xfId="31304" xr:uid="{00000000-0005-0000-0000-00000D000000}"/>
    <cellStyle name="Comma 2 2 4 4 3" xfId="1820" xr:uid="{00000000-0005-0000-0000-00000D000000}"/>
    <cellStyle name="Comma 2 2 4 4 3 2" xfId="10892" xr:uid="{00000000-0005-0000-0000-00000D000000}"/>
    <cellStyle name="Comma 2 2 4 4 3 2 2" xfId="26012" xr:uid="{00000000-0005-0000-0000-00000D000000}"/>
    <cellStyle name="Comma 2 2 4 4 3 2 2 2" xfId="56252" xr:uid="{00000000-0005-0000-0000-00000D000000}"/>
    <cellStyle name="Comma 2 2 4 4 3 2 3" xfId="41132" xr:uid="{00000000-0005-0000-0000-00000D000000}"/>
    <cellStyle name="Comma 2 2 4 4 3 3" xfId="16940" xr:uid="{00000000-0005-0000-0000-00000D000000}"/>
    <cellStyle name="Comma 2 2 4 4 3 3 2" xfId="47180" xr:uid="{00000000-0005-0000-0000-00000D000000}"/>
    <cellStyle name="Comma 2 2 4 4 3 4" xfId="32060" xr:uid="{00000000-0005-0000-0000-00000D000000}"/>
    <cellStyle name="Comma 2 2 4 4 4" xfId="3332" xr:uid="{00000000-0005-0000-0000-00000D000000}"/>
    <cellStyle name="Comma 2 2 4 4 4 2" xfId="12404" xr:uid="{00000000-0005-0000-0000-00000D000000}"/>
    <cellStyle name="Comma 2 2 4 4 4 2 2" xfId="27524" xr:uid="{00000000-0005-0000-0000-00000D000000}"/>
    <cellStyle name="Comma 2 2 4 4 4 2 2 2" xfId="57764" xr:uid="{00000000-0005-0000-0000-00000D000000}"/>
    <cellStyle name="Comma 2 2 4 4 4 2 3" xfId="42644" xr:uid="{00000000-0005-0000-0000-00000D000000}"/>
    <cellStyle name="Comma 2 2 4 4 4 3" xfId="18452" xr:uid="{00000000-0005-0000-0000-00000D000000}"/>
    <cellStyle name="Comma 2 2 4 4 4 3 2" xfId="48692" xr:uid="{00000000-0005-0000-0000-00000D000000}"/>
    <cellStyle name="Comma 2 2 4 4 4 4" xfId="33572" xr:uid="{00000000-0005-0000-0000-00000D000000}"/>
    <cellStyle name="Comma 2 2 4 4 5" xfId="4844" xr:uid="{00000000-0005-0000-0000-00000D000000}"/>
    <cellStyle name="Comma 2 2 4 4 5 2" xfId="13916" xr:uid="{00000000-0005-0000-0000-00000D000000}"/>
    <cellStyle name="Comma 2 2 4 4 5 2 2" xfId="29036" xr:uid="{00000000-0005-0000-0000-00000D000000}"/>
    <cellStyle name="Comma 2 2 4 4 5 2 2 2" xfId="59276" xr:uid="{00000000-0005-0000-0000-00000D000000}"/>
    <cellStyle name="Comma 2 2 4 4 5 2 3" xfId="44156" xr:uid="{00000000-0005-0000-0000-00000D000000}"/>
    <cellStyle name="Comma 2 2 4 4 5 3" xfId="19964" xr:uid="{00000000-0005-0000-0000-00000D000000}"/>
    <cellStyle name="Comma 2 2 4 4 5 3 2" xfId="50204" xr:uid="{00000000-0005-0000-0000-00000D000000}"/>
    <cellStyle name="Comma 2 2 4 4 5 4" xfId="35084" xr:uid="{00000000-0005-0000-0000-00000D000000}"/>
    <cellStyle name="Comma 2 2 4 4 6" xfId="6356" xr:uid="{00000000-0005-0000-0000-00000D000000}"/>
    <cellStyle name="Comma 2 2 4 4 6 2" xfId="21476" xr:uid="{00000000-0005-0000-0000-00000D000000}"/>
    <cellStyle name="Comma 2 2 4 4 6 2 2" xfId="51716" xr:uid="{00000000-0005-0000-0000-00000D000000}"/>
    <cellStyle name="Comma 2 2 4 4 6 3" xfId="36596" xr:uid="{00000000-0005-0000-0000-00000D000000}"/>
    <cellStyle name="Comma 2 2 4 4 7" xfId="7868" xr:uid="{00000000-0005-0000-0000-00000D000000}"/>
    <cellStyle name="Comma 2 2 4 4 7 2" xfId="22988" xr:uid="{00000000-0005-0000-0000-00000D000000}"/>
    <cellStyle name="Comma 2 2 4 4 7 2 2" xfId="53228" xr:uid="{00000000-0005-0000-0000-00000D000000}"/>
    <cellStyle name="Comma 2 2 4 4 7 3" xfId="38108" xr:uid="{00000000-0005-0000-0000-00000D000000}"/>
    <cellStyle name="Comma 2 2 4 4 8" xfId="9380" xr:uid="{00000000-0005-0000-0000-00000D000000}"/>
    <cellStyle name="Comma 2 2 4 4 8 2" xfId="24500" xr:uid="{00000000-0005-0000-0000-00000D000000}"/>
    <cellStyle name="Comma 2 2 4 4 8 2 2" xfId="54740" xr:uid="{00000000-0005-0000-0000-00000D000000}"/>
    <cellStyle name="Comma 2 2 4 4 8 3" xfId="39620" xr:uid="{00000000-0005-0000-0000-00000D000000}"/>
    <cellStyle name="Comma 2 2 4 4 9" xfId="15428" xr:uid="{00000000-0005-0000-0000-00000D000000}"/>
    <cellStyle name="Comma 2 2 4 4 9 2" xfId="45668" xr:uid="{00000000-0005-0000-0000-00000D000000}"/>
    <cellStyle name="Comma 2 2 4 5" xfId="560" xr:uid="{00000000-0005-0000-0000-000056000000}"/>
    <cellStyle name="Comma 2 2 4 5 10" xfId="30800" xr:uid="{00000000-0005-0000-0000-000056000000}"/>
    <cellStyle name="Comma 2 2 4 5 2" xfId="1316" xr:uid="{00000000-0005-0000-0000-000056000000}"/>
    <cellStyle name="Comma 2 2 4 5 2 2" xfId="2828" xr:uid="{00000000-0005-0000-0000-000056000000}"/>
    <cellStyle name="Comma 2 2 4 5 2 2 2" xfId="11900" xr:uid="{00000000-0005-0000-0000-000056000000}"/>
    <cellStyle name="Comma 2 2 4 5 2 2 2 2" xfId="27020" xr:uid="{00000000-0005-0000-0000-000056000000}"/>
    <cellStyle name="Comma 2 2 4 5 2 2 2 2 2" xfId="57260" xr:uid="{00000000-0005-0000-0000-000056000000}"/>
    <cellStyle name="Comma 2 2 4 5 2 2 2 3" xfId="42140" xr:uid="{00000000-0005-0000-0000-000056000000}"/>
    <cellStyle name="Comma 2 2 4 5 2 2 3" xfId="17948" xr:uid="{00000000-0005-0000-0000-000056000000}"/>
    <cellStyle name="Comma 2 2 4 5 2 2 3 2" xfId="48188" xr:uid="{00000000-0005-0000-0000-000056000000}"/>
    <cellStyle name="Comma 2 2 4 5 2 2 4" xfId="33068" xr:uid="{00000000-0005-0000-0000-000056000000}"/>
    <cellStyle name="Comma 2 2 4 5 2 3" xfId="4340" xr:uid="{00000000-0005-0000-0000-000056000000}"/>
    <cellStyle name="Comma 2 2 4 5 2 3 2" xfId="13412" xr:uid="{00000000-0005-0000-0000-000056000000}"/>
    <cellStyle name="Comma 2 2 4 5 2 3 2 2" xfId="28532" xr:uid="{00000000-0005-0000-0000-000056000000}"/>
    <cellStyle name="Comma 2 2 4 5 2 3 2 2 2" xfId="58772" xr:uid="{00000000-0005-0000-0000-000056000000}"/>
    <cellStyle name="Comma 2 2 4 5 2 3 2 3" xfId="43652" xr:uid="{00000000-0005-0000-0000-000056000000}"/>
    <cellStyle name="Comma 2 2 4 5 2 3 3" xfId="19460" xr:uid="{00000000-0005-0000-0000-000056000000}"/>
    <cellStyle name="Comma 2 2 4 5 2 3 3 2" xfId="49700" xr:uid="{00000000-0005-0000-0000-000056000000}"/>
    <cellStyle name="Comma 2 2 4 5 2 3 4" xfId="34580" xr:uid="{00000000-0005-0000-0000-000056000000}"/>
    <cellStyle name="Comma 2 2 4 5 2 4" xfId="5852" xr:uid="{00000000-0005-0000-0000-000056000000}"/>
    <cellStyle name="Comma 2 2 4 5 2 4 2" xfId="14924" xr:uid="{00000000-0005-0000-0000-000056000000}"/>
    <cellStyle name="Comma 2 2 4 5 2 4 2 2" xfId="30044" xr:uid="{00000000-0005-0000-0000-000056000000}"/>
    <cellStyle name="Comma 2 2 4 5 2 4 2 2 2" xfId="60284" xr:uid="{00000000-0005-0000-0000-000056000000}"/>
    <cellStyle name="Comma 2 2 4 5 2 4 2 3" xfId="45164" xr:uid="{00000000-0005-0000-0000-000056000000}"/>
    <cellStyle name="Comma 2 2 4 5 2 4 3" xfId="20972" xr:uid="{00000000-0005-0000-0000-000056000000}"/>
    <cellStyle name="Comma 2 2 4 5 2 4 3 2" xfId="51212" xr:uid="{00000000-0005-0000-0000-000056000000}"/>
    <cellStyle name="Comma 2 2 4 5 2 4 4" xfId="36092" xr:uid="{00000000-0005-0000-0000-000056000000}"/>
    <cellStyle name="Comma 2 2 4 5 2 5" xfId="7364" xr:uid="{00000000-0005-0000-0000-000056000000}"/>
    <cellStyle name="Comma 2 2 4 5 2 5 2" xfId="22484" xr:uid="{00000000-0005-0000-0000-000056000000}"/>
    <cellStyle name="Comma 2 2 4 5 2 5 2 2" xfId="52724" xr:uid="{00000000-0005-0000-0000-000056000000}"/>
    <cellStyle name="Comma 2 2 4 5 2 5 3" xfId="37604" xr:uid="{00000000-0005-0000-0000-000056000000}"/>
    <cellStyle name="Comma 2 2 4 5 2 6" xfId="8876" xr:uid="{00000000-0005-0000-0000-000056000000}"/>
    <cellStyle name="Comma 2 2 4 5 2 6 2" xfId="23996" xr:uid="{00000000-0005-0000-0000-000056000000}"/>
    <cellStyle name="Comma 2 2 4 5 2 6 2 2" xfId="54236" xr:uid="{00000000-0005-0000-0000-000056000000}"/>
    <cellStyle name="Comma 2 2 4 5 2 6 3" xfId="39116" xr:uid="{00000000-0005-0000-0000-000056000000}"/>
    <cellStyle name="Comma 2 2 4 5 2 7" xfId="10388" xr:uid="{00000000-0005-0000-0000-000056000000}"/>
    <cellStyle name="Comma 2 2 4 5 2 7 2" xfId="25508" xr:uid="{00000000-0005-0000-0000-000056000000}"/>
    <cellStyle name="Comma 2 2 4 5 2 7 2 2" xfId="55748" xr:uid="{00000000-0005-0000-0000-000056000000}"/>
    <cellStyle name="Comma 2 2 4 5 2 7 3" xfId="40628" xr:uid="{00000000-0005-0000-0000-000056000000}"/>
    <cellStyle name="Comma 2 2 4 5 2 8" xfId="16436" xr:uid="{00000000-0005-0000-0000-000056000000}"/>
    <cellStyle name="Comma 2 2 4 5 2 8 2" xfId="46676" xr:uid="{00000000-0005-0000-0000-000056000000}"/>
    <cellStyle name="Comma 2 2 4 5 2 9" xfId="31556" xr:uid="{00000000-0005-0000-0000-000056000000}"/>
    <cellStyle name="Comma 2 2 4 5 3" xfId="2072" xr:uid="{00000000-0005-0000-0000-000056000000}"/>
    <cellStyle name="Comma 2 2 4 5 3 2" xfId="11144" xr:uid="{00000000-0005-0000-0000-000056000000}"/>
    <cellStyle name="Comma 2 2 4 5 3 2 2" xfId="26264" xr:uid="{00000000-0005-0000-0000-000056000000}"/>
    <cellStyle name="Comma 2 2 4 5 3 2 2 2" xfId="56504" xr:uid="{00000000-0005-0000-0000-000056000000}"/>
    <cellStyle name="Comma 2 2 4 5 3 2 3" xfId="41384" xr:uid="{00000000-0005-0000-0000-000056000000}"/>
    <cellStyle name="Comma 2 2 4 5 3 3" xfId="17192" xr:uid="{00000000-0005-0000-0000-000056000000}"/>
    <cellStyle name="Comma 2 2 4 5 3 3 2" xfId="47432" xr:uid="{00000000-0005-0000-0000-000056000000}"/>
    <cellStyle name="Comma 2 2 4 5 3 4" xfId="32312" xr:uid="{00000000-0005-0000-0000-000056000000}"/>
    <cellStyle name="Comma 2 2 4 5 4" xfId="3584" xr:uid="{00000000-0005-0000-0000-000056000000}"/>
    <cellStyle name="Comma 2 2 4 5 4 2" xfId="12656" xr:uid="{00000000-0005-0000-0000-000056000000}"/>
    <cellStyle name="Comma 2 2 4 5 4 2 2" xfId="27776" xr:uid="{00000000-0005-0000-0000-000056000000}"/>
    <cellStyle name="Comma 2 2 4 5 4 2 2 2" xfId="58016" xr:uid="{00000000-0005-0000-0000-000056000000}"/>
    <cellStyle name="Comma 2 2 4 5 4 2 3" xfId="42896" xr:uid="{00000000-0005-0000-0000-000056000000}"/>
    <cellStyle name="Comma 2 2 4 5 4 3" xfId="18704" xr:uid="{00000000-0005-0000-0000-000056000000}"/>
    <cellStyle name="Comma 2 2 4 5 4 3 2" xfId="48944" xr:uid="{00000000-0005-0000-0000-000056000000}"/>
    <cellStyle name="Comma 2 2 4 5 4 4" xfId="33824" xr:uid="{00000000-0005-0000-0000-000056000000}"/>
    <cellStyle name="Comma 2 2 4 5 5" xfId="5096" xr:uid="{00000000-0005-0000-0000-000056000000}"/>
    <cellStyle name="Comma 2 2 4 5 5 2" xfId="14168" xr:uid="{00000000-0005-0000-0000-000056000000}"/>
    <cellStyle name="Comma 2 2 4 5 5 2 2" xfId="29288" xr:uid="{00000000-0005-0000-0000-000056000000}"/>
    <cellStyle name="Comma 2 2 4 5 5 2 2 2" xfId="59528" xr:uid="{00000000-0005-0000-0000-000056000000}"/>
    <cellStyle name="Comma 2 2 4 5 5 2 3" xfId="44408" xr:uid="{00000000-0005-0000-0000-000056000000}"/>
    <cellStyle name="Comma 2 2 4 5 5 3" xfId="20216" xr:uid="{00000000-0005-0000-0000-000056000000}"/>
    <cellStyle name="Comma 2 2 4 5 5 3 2" xfId="50456" xr:uid="{00000000-0005-0000-0000-000056000000}"/>
    <cellStyle name="Comma 2 2 4 5 5 4" xfId="35336" xr:uid="{00000000-0005-0000-0000-000056000000}"/>
    <cellStyle name="Comma 2 2 4 5 6" xfId="6608" xr:uid="{00000000-0005-0000-0000-000056000000}"/>
    <cellStyle name="Comma 2 2 4 5 6 2" xfId="21728" xr:uid="{00000000-0005-0000-0000-000056000000}"/>
    <cellStyle name="Comma 2 2 4 5 6 2 2" xfId="51968" xr:uid="{00000000-0005-0000-0000-000056000000}"/>
    <cellStyle name="Comma 2 2 4 5 6 3" xfId="36848" xr:uid="{00000000-0005-0000-0000-000056000000}"/>
    <cellStyle name="Comma 2 2 4 5 7" xfId="8120" xr:uid="{00000000-0005-0000-0000-000056000000}"/>
    <cellStyle name="Comma 2 2 4 5 7 2" xfId="23240" xr:uid="{00000000-0005-0000-0000-000056000000}"/>
    <cellStyle name="Comma 2 2 4 5 7 2 2" xfId="53480" xr:uid="{00000000-0005-0000-0000-000056000000}"/>
    <cellStyle name="Comma 2 2 4 5 7 3" xfId="38360" xr:uid="{00000000-0005-0000-0000-000056000000}"/>
    <cellStyle name="Comma 2 2 4 5 8" xfId="9632" xr:uid="{00000000-0005-0000-0000-000056000000}"/>
    <cellStyle name="Comma 2 2 4 5 8 2" xfId="24752" xr:uid="{00000000-0005-0000-0000-000056000000}"/>
    <cellStyle name="Comma 2 2 4 5 8 2 2" xfId="54992" xr:uid="{00000000-0005-0000-0000-000056000000}"/>
    <cellStyle name="Comma 2 2 4 5 8 3" xfId="39872" xr:uid="{00000000-0005-0000-0000-000056000000}"/>
    <cellStyle name="Comma 2 2 4 5 9" xfId="15680" xr:uid="{00000000-0005-0000-0000-000056000000}"/>
    <cellStyle name="Comma 2 2 4 5 9 2" xfId="45920" xr:uid="{00000000-0005-0000-0000-000056000000}"/>
    <cellStyle name="Comma 2 2 4 6" xfId="812" xr:uid="{00000000-0005-0000-0000-00000D000000}"/>
    <cellStyle name="Comma 2 2 4 6 2" xfId="2324" xr:uid="{00000000-0005-0000-0000-00000D000000}"/>
    <cellStyle name="Comma 2 2 4 6 2 2" xfId="11396" xr:uid="{00000000-0005-0000-0000-00000D000000}"/>
    <cellStyle name="Comma 2 2 4 6 2 2 2" xfId="26516" xr:uid="{00000000-0005-0000-0000-00000D000000}"/>
    <cellStyle name="Comma 2 2 4 6 2 2 2 2" xfId="56756" xr:uid="{00000000-0005-0000-0000-00000D000000}"/>
    <cellStyle name="Comma 2 2 4 6 2 2 3" xfId="41636" xr:uid="{00000000-0005-0000-0000-00000D000000}"/>
    <cellStyle name="Comma 2 2 4 6 2 3" xfId="17444" xr:uid="{00000000-0005-0000-0000-00000D000000}"/>
    <cellStyle name="Comma 2 2 4 6 2 3 2" xfId="47684" xr:uid="{00000000-0005-0000-0000-00000D000000}"/>
    <cellStyle name="Comma 2 2 4 6 2 4" xfId="32564" xr:uid="{00000000-0005-0000-0000-00000D000000}"/>
    <cellStyle name="Comma 2 2 4 6 3" xfId="3836" xr:uid="{00000000-0005-0000-0000-00000D000000}"/>
    <cellStyle name="Comma 2 2 4 6 3 2" xfId="12908" xr:uid="{00000000-0005-0000-0000-00000D000000}"/>
    <cellStyle name="Comma 2 2 4 6 3 2 2" xfId="28028" xr:uid="{00000000-0005-0000-0000-00000D000000}"/>
    <cellStyle name="Comma 2 2 4 6 3 2 2 2" xfId="58268" xr:uid="{00000000-0005-0000-0000-00000D000000}"/>
    <cellStyle name="Comma 2 2 4 6 3 2 3" xfId="43148" xr:uid="{00000000-0005-0000-0000-00000D000000}"/>
    <cellStyle name="Comma 2 2 4 6 3 3" xfId="18956" xr:uid="{00000000-0005-0000-0000-00000D000000}"/>
    <cellStyle name="Comma 2 2 4 6 3 3 2" xfId="49196" xr:uid="{00000000-0005-0000-0000-00000D000000}"/>
    <cellStyle name="Comma 2 2 4 6 3 4" xfId="34076" xr:uid="{00000000-0005-0000-0000-00000D000000}"/>
    <cellStyle name="Comma 2 2 4 6 4" xfId="5348" xr:uid="{00000000-0005-0000-0000-00000D000000}"/>
    <cellStyle name="Comma 2 2 4 6 4 2" xfId="14420" xr:uid="{00000000-0005-0000-0000-00000D000000}"/>
    <cellStyle name="Comma 2 2 4 6 4 2 2" xfId="29540" xr:uid="{00000000-0005-0000-0000-00000D000000}"/>
    <cellStyle name="Comma 2 2 4 6 4 2 2 2" xfId="59780" xr:uid="{00000000-0005-0000-0000-00000D000000}"/>
    <cellStyle name="Comma 2 2 4 6 4 2 3" xfId="44660" xr:uid="{00000000-0005-0000-0000-00000D000000}"/>
    <cellStyle name="Comma 2 2 4 6 4 3" xfId="20468" xr:uid="{00000000-0005-0000-0000-00000D000000}"/>
    <cellStyle name="Comma 2 2 4 6 4 3 2" xfId="50708" xr:uid="{00000000-0005-0000-0000-00000D000000}"/>
    <cellStyle name="Comma 2 2 4 6 4 4" xfId="35588" xr:uid="{00000000-0005-0000-0000-00000D000000}"/>
    <cellStyle name="Comma 2 2 4 6 5" xfId="6860" xr:uid="{00000000-0005-0000-0000-00000D000000}"/>
    <cellStyle name="Comma 2 2 4 6 5 2" xfId="21980" xr:uid="{00000000-0005-0000-0000-00000D000000}"/>
    <cellStyle name="Comma 2 2 4 6 5 2 2" xfId="52220" xr:uid="{00000000-0005-0000-0000-00000D000000}"/>
    <cellStyle name="Comma 2 2 4 6 5 3" xfId="37100" xr:uid="{00000000-0005-0000-0000-00000D000000}"/>
    <cellStyle name="Comma 2 2 4 6 6" xfId="8372" xr:uid="{00000000-0005-0000-0000-00000D000000}"/>
    <cellStyle name="Comma 2 2 4 6 6 2" xfId="23492" xr:uid="{00000000-0005-0000-0000-00000D000000}"/>
    <cellStyle name="Comma 2 2 4 6 6 2 2" xfId="53732" xr:uid="{00000000-0005-0000-0000-00000D000000}"/>
    <cellStyle name="Comma 2 2 4 6 6 3" xfId="38612" xr:uid="{00000000-0005-0000-0000-00000D000000}"/>
    <cellStyle name="Comma 2 2 4 6 7" xfId="9884" xr:uid="{00000000-0005-0000-0000-00000D000000}"/>
    <cellStyle name="Comma 2 2 4 6 7 2" xfId="25004" xr:uid="{00000000-0005-0000-0000-00000D000000}"/>
    <cellStyle name="Comma 2 2 4 6 7 2 2" xfId="55244" xr:uid="{00000000-0005-0000-0000-00000D000000}"/>
    <cellStyle name="Comma 2 2 4 6 7 3" xfId="40124" xr:uid="{00000000-0005-0000-0000-00000D000000}"/>
    <cellStyle name="Comma 2 2 4 6 8" xfId="15932" xr:uid="{00000000-0005-0000-0000-00000D000000}"/>
    <cellStyle name="Comma 2 2 4 6 8 2" xfId="46172" xr:uid="{00000000-0005-0000-0000-00000D000000}"/>
    <cellStyle name="Comma 2 2 4 6 9" xfId="31052" xr:uid="{00000000-0005-0000-0000-00000D000000}"/>
    <cellStyle name="Comma 2 2 4 7" xfId="1568" xr:uid="{00000000-0005-0000-0000-00000D000000}"/>
    <cellStyle name="Comma 2 2 4 7 2" xfId="10640" xr:uid="{00000000-0005-0000-0000-00000D000000}"/>
    <cellStyle name="Comma 2 2 4 7 2 2" xfId="25760" xr:uid="{00000000-0005-0000-0000-00000D000000}"/>
    <cellStyle name="Comma 2 2 4 7 2 2 2" xfId="56000" xr:uid="{00000000-0005-0000-0000-00000D000000}"/>
    <cellStyle name="Comma 2 2 4 7 2 3" xfId="40880" xr:uid="{00000000-0005-0000-0000-00000D000000}"/>
    <cellStyle name="Comma 2 2 4 7 3" xfId="16688" xr:uid="{00000000-0005-0000-0000-00000D000000}"/>
    <cellStyle name="Comma 2 2 4 7 3 2" xfId="46928" xr:uid="{00000000-0005-0000-0000-00000D000000}"/>
    <cellStyle name="Comma 2 2 4 7 4" xfId="31808" xr:uid="{00000000-0005-0000-0000-00000D000000}"/>
    <cellStyle name="Comma 2 2 4 8" xfId="3080" xr:uid="{00000000-0005-0000-0000-00000D000000}"/>
    <cellStyle name="Comma 2 2 4 8 2" xfId="12152" xr:uid="{00000000-0005-0000-0000-00000D000000}"/>
    <cellStyle name="Comma 2 2 4 8 2 2" xfId="27272" xr:uid="{00000000-0005-0000-0000-00000D000000}"/>
    <cellStyle name="Comma 2 2 4 8 2 2 2" xfId="57512" xr:uid="{00000000-0005-0000-0000-00000D000000}"/>
    <cellStyle name="Comma 2 2 4 8 2 3" xfId="42392" xr:uid="{00000000-0005-0000-0000-00000D000000}"/>
    <cellStyle name="Comma 2 2 4 8 3" xfId="18200" xr:uid="{00000000-0005-0000-0000-00000D000000}"/>
    <cellStyle name="Comma 2 2 4 8 3 2" xfId="48440" xr:uid="{00000000-0005-0000-0000-00000D000000}"/>
    <cellStyle name="Comma 2 2 4 8 4" xfId="33320" xr:uid="{00000000-0005-0000-0000-00000D000000}"/>
    <cellStyle name="Comma 2 2 4 9" xfId="4592" xr:uid="{00000000-0005-0000-0000-00000D000000}"/>
    <cellStyle name="Comma 2 2 4 9 2" xfId="13664" xr:uid="{00000000-0005-0000-0000-00000D000000}"/>
    <cellStyle name="Comma 2 2 4 9 2 2" xfId="28784" xr:uid="{00000000-0005-0000-0000-00000D000000}"/>
    <cellStyle name="Comma 2 2 4 9 2 2 2" xfId="59024" xr:uid="{00000000-0005-0000-0000-00000D000000}"/>
    <cellStyle name="Comma 2 2 4 9 2 3" xfId="43904" xr:uid="{00000000-0005-0000-0000-00000D000000}"/>
    <cellStyle name="Comma 2 2 4 9 3" xfId="19712" xr:uid="{00000000-0005-0000-0000-00000D000000}"/>
    <cellStyle name="Comma 2 2 4 9 3 2" xfId="49952" xr:uid="{00000000-0005-0000-0000-00000D000000}"/>
    <cellStyle name="Comma 2 2 4 9 4" xfId="34832" xr:uid="{00000000-0005-0000-0000-00000D000000}"/>
    <cellStyle name="Comma 2 2 5" xfId="98" xr:uid="{00000000-0005-0000-0000-000019000000}"/>
    <cellStyle name="Comma 2 2 5 10" xfId="9170" xr:uid="{00000000-0005-0000-0000-000019000000}"/>
    <cellStyle name="Comma 2 2 5 10 2" xfId="24290" xr:uid="{00000000-0005-0000-0000-000019000000}"/>
    <cellStyle name="Comma 2 2 5 10 2 2" xfId="54530" xr:uid="{00000000-0005-0000-0000-000019000000}"/>
    <cellStyle name="Comma 2 2 5 10 3" xfId="39410" xr:uid="{00000000-0005-0000-0000-000019000000}"/>
    <cellStyle name="Comma 2 2 5 11" xfId="15218" xr:uid="{00000000-0005-0000-0000-000019000000}"/>
    <cellStyle name="Comma 2 2 5 11 2" xfId="45458" xr:uid="{00000000-0005-0000-0000-000019000000}"/>
    <cellStyle name="Comma 2 2 5 12" xfId="30338" xr:uid="{00000000-0005-0000-0000-000019000000}"/>
    <cellStyle name="Comma 2 2 5 2" xfId="350" xr:uid="{00000000-0005-0000-0000-000019000000}"/>
    <cellStyle name="Comma 2 2 5 2 10" xfId="30590" xr:uid="{00000000-0005-0000-0000-000019000000}"/>
    <cellStyle name="Comma 2 2 5 2 2" xfId="1106" xr:uid="{00000000-0005-0000-0000-000019000000}"/>
    <cellStyle name="Comma 2 2 5 2 2 2" xfId="2618" xr:uid="{00000000-0005-0000-0000-000019000000}"/>
    <cellStyle name="Comma 2 2 5 2 2 2 2" xfId="11690" xr:uid="{00000000-0005-0000-0000-000019000000}"/>
    <cellStyle name="Comma 2 2 5 2 2 2 2 2" xfId="26810" xr:uid="{00000000-0005-0000-0000-000019000000}"/>
    <cellStyle name="Comma 2 2 5 2 2 2 2 2 2" xfId="57050" xr:uid="{00000000-0005-0000-0000-000019000000}"/>
    <cellStyle name="Comma 2 2 5 2 2 2 2 3" xfId="41930" xr:uid="{00000000-0005-0000-0000-000019000000}"/>
    <cellStyle name="Comma 2 2 5 2 2 2 3" xfId="17738" xr:uid="{00000000-0005-0000-0000-000019000000}"/>
    <cellStyle name="Comma 2 2 5 2 2 2 3 2" xfId="47978" xr:uid="{00000000-0005-0000-0000-000019000000}"/>
    <cellStyle name="Comma 2 2 5 2 2 2 4" xfId="32858" xr:uid="{00000000-0005-0000-0000-000019000000}"/>
    <cellStyle name="Comma 2 2 5 2 2 3" xfId="4130" xr:uid="{00000000-0005-0000-0000-000019000000}"/>
    <cellStyle name="Comma 2 2 5 2 2 3 2" xfId="13202" xr:uid="{00000000-0005-0000-0000-000019000000}"/>
    <cellStyle name="Comma 2 2 5 2 2 3 2 2" xfId="28322" xr:uid="{00000000-0005-0000-0000-000019000000}"/>
    <cellStyle name="Comma 2 2 5 2 2 3 2 2 2" xfId="58562" xr:uid="{00000000-0005-0000-0000-000019000000}"/>
    <cellStyle name="Comma 2 2 5 2 2 3 2 3" xfId="43442" xr:uid="{00000000-0005-0000-0000-000019000000}"/>
    <cellStyle name="Comma 2 2 5 2 2 3 3" xfId="19250" xr:uid="{00000000-0005-0000-0000-000019000000}"/>
    <cellStyle name="Comma 2 2 5 2 2 3 3 2" xfId="49490" xr:uid="{00000000-0005-0000-0000-000019000000}"/>
    <cellStyle name="Comma 2 2 5 2 2 3 4" xfId="34370" xr:uid="{00000000-0005-0000-0000-000019000000}"/>
    <cellStyle name="Comma 2 2 5 2 2 4" xfId="5642" xr:uid="{00000000-0005-0000-0000-000019000000}"/>
    <cellStyle name="Comma 2 2 5 2 2 4 2" xfId="14714" xr:uid="{00000000-0005-0000-0000-000019000000}"/>
    <cellStyle name="Comma 2 2 5 2 2 4 2 2" xfId="29834" xr:uid="{00000000-0005-0000-0000-000019000000}"/>
    <cellStyle name="Comma 2 2 5 2 2 4 2 2 2" xfId="60074" xr:uid="{00000000-0005-0000-0000-000019000000}"/>
    <cellStyle name="Comma 2 2 5 2 2 4 2 3" xfId="44954" xr:uid="{00000000-0005-0000-0000-000019000000}"/>
    <cellStyle name="Comma 2 2 5 2 2 4 3" xfId="20762" xr:uid="{00000000-0005-0000-0000-000019000000}"/>
    <cellStyle name="Comma 2 2 5 2 2 4 3 2" xfId="51002" xr:uid="{00000000-0005-0000-0000-000019000000}"/>
    <cellStyle name="Comma 2 2 5 2 2 4 4" xfId="35882" xr:uid="{00000000-0005-0000-0000-000019000000}"/>
    <cellStyle name="Comma 2 2 5 2 2 5" xfId="7154" xr:uid="{00000000-0005-0000-0000-000019000000}"/>
    <cellStyle name="Comma 2 2 5 2 2 5 2" xfId="22274" xr:uid="{00000000-0005-0000-0000-000019000000}"/>
    <cellStyle name="Comma 2 2 5 2 2 5 2 2" xfId="52514" xr:uid="{00000000-0005-0000-0000-000019000000}"/>
    <cellStyle name="Comma 2 2 5 2 2 5 3" xfId="37394" xr:uid="{00000000-0005-0000-0000-000019000000}"/>
    <cellStyle name="Comma 2 2 5 2 2 6" xfId="8666" xr:uid="{00000000-0005-0000-0000-000019000000}"/>
    <cellStyle name="Comma 2 2 5 2 2 6 2" xfId="23786" xr:uid="{00000000-0005-0000-0000-000019000000}"/>
    <cellStyle name="Comma 2 2 5 2 2 6 2 2" xfId="54026" xr:uid="{00000000-0005-0000-0000-000019000000}"/>
    <cellStyle name="Comma 2 2 5 2 2 6 3" xfId="38906" xr:uid="{00000000-0005-0000-0000-000019000000}"/>
    <cellStyle name="Comma 2 2 5 2 2 7" xfId="10178" xr:uid="{00000000-0005-0000-0000-000019000000}"/>
    <cellStyle name="Comma 2 2 5 2 2 7 2" xfId="25298" xr:uid="{00000000-0005-0000-0000-000019000000}"/>
    <cellStyle name="Comma 2 2 5 2 2 7 2 2" xfId="55538" xr:uid="{00000000-0005-0000-0000-000019000000}"/>
    <cellStyle name="Comma 2 2 5 2 2 7 3" xfId="40418" xr:uid="{00000000-0005-0000-0000-000019000000}"/>
    <cellStyle name="Comma 2 2 5 2 2 8" xfId="16226" xr:uid="{00000000-0005-0000-0000-000019000000}"/>
    <cellStyle name="Comma 2 2 5 2 2 8 2" xfId="46466" xr:uid="{00000000-0005-0000-0000-000019000000}"/>
    <cellStyle name="Comma 2 2 5 2 2 9" xfId="31346" xr:uid="{00000000-0005-0000-0000-000019000000}"/>
    <cellStyle name="Comma 2 2 5 2 3" xfId="1862" xr:uid="{00000000-0005-0000-0000-000019000000}"/>
    <cellStyle name="Comma 2 2 5 2 3 2" xfId="10934" xr:uid="{00000000-0005-0000-0000-000019000000}"/>
    <cellStyle name="Comma 2 2 5 2 3 2 2" xfId="26054" xr:uid="{00000000-0005-0000-0000-000019000000}"/>
    <cellStyle name="Comma 2 2 5 2 3 2 2 2" xfId="56294" xr:uid="{00000000-0005-0000-0000-000019000000}"/>
    <cellStyle name="Comma 2 2 5 2 3 2 3" xfId="41174" xr:uid="{00000000-0005-0000-0000-000019000000}"/>
    <cellStyle name="Comma 2 2 5 2 3 3" xfId="16982" xr:uid="{00000000-0005-0000-0000-000019000000}"/>
    <cellStyle name="Comma 2 2 5 2 3 3 2" xfId="47222" xr:uid="{00000000-0005-0000-0000-000019000000}"/>
    <cellStyle name="Comma 2 2 5 2 3 4" xfId="32102" xr:uid="{00000000-0005-0000-0000-000019000000}"/>
    <cellStyle name="Comma 2 2 5 2 4" xfId="3374" xr:uid="{00000000-0005-0000-0000-000019000000}"/>
    <cellStyle name="Comma 2 2 5 2 4 2" xfId="12446" xr:uid="{00000000-0005-0000-0000-000019000000}"/>
    <cellStyle name="Comma 2 2 5 2 4 2 2" xfId="27566" xr:uid="{00000000-0005-0000-0000-000019000000}"/>
    <cellStyle name="Comma 2 2 5 2 4 2 2 2" xfId="57806" xr:uid="{00000000-0005-0000-0000-000019000000}"/>
    <cellStyle name="Comma 2 2 5 2 4 2 3" xfId="42686" xr:uid="{00000000-0005-0000-0000-000019000000}"/>
    <cellStyle name="Comma 2 2 5 2 4 3" xfId="18494" xr:uid="{00000000-0005-0000-0000-000019000000}"/>
    <cellStyle name="Comma 2 2 5 2 4 3 2" xfId="48734" xr:uid="{00000000-0005-0000-0000-000019000000}"/>
    <cellStyle name="Comma 2 2 5 2 4 4" xfId="33614" xr:uid="{00000000-0005-0000-0000-000019000000}"/>
    <cellStyle name="Comma 2 2 5 2 5" xfId="4886" xr:uid="{00000000-0005-0000-0000-000019000000}"/>
    <cellStyle name="Comma 2 2 5 2 5 2" xfId="13958" xr:uid="{00000000-0005-0000-0000-000019000000}"/>
    <cellStyle name="Comma 2 2 5 2 5 2 2" xfId="29078" xr:uid="{00000000-0005-0000-0000-000019000000}"/>
    <cellStyle name="Comma 2 2 5 2 5 2 2 2" xfId="59318" xr:uid="{00000000-0005-0000-0000-000019000000}"/>
    <cellStyle name="Comma 2 2 5 2 5 2 3" xfId="44198" xr:uid="{00000000-0005-0000-0000-000019000000}"/>
    <cellStyle name="Comma 2 2 5 2 5 3" xfId="20006" xr:uid="{00000000-0005-0000-0000-000019000000}"/>
    <cellStyle name="Comma 2 2 5 2 5 3 2" xfId="50246" xr:uid="{00000000-0005-0000-0000-000019000000}"/>
    <cellStyle name="Comma 2 2 5 2 5 4" xfId="35126" xr:uid="{00000000-0005-0000-0000-000019000000}"/>
    <cellStyle name="Comma 2 2 5 2 6" xfId="6398" xr:uid="{00000000-0005-0000-0000-000019000000}"/>
    <cellStyle name="Comma 2 2 5 2 6 2" xfId="21518" xr:uid="{00000000-0005-0000-0000-000019000000}"/>
    <cellStyle name="Comma 2 2 5 2 6 2 2" xfId="51758" xr:uid="{00000000-0005-0000-0000-000019000000}"/>
    <cellStyle name="Comma 2 2 5 2 6 3" xfId="36638" xr:uid="{00000000-0005-0000-0000-000019000000}"/>
    <cellStyle name="Comma 2 2 5 2 7" xfId="7910" xr:uid="{00000000-0005-0000-0000-000019000000}"/>
    <cellStyle name="Comma 2 2 5 2 7 2" xfId="23030" xr:uid="{00000000-0005-0000-0000-000019000000}"/>
    <cellStyle name="Comma 2 2 5 2 7 2 2" xfId="53270" xr:uid="{00000000-0005-0000-0000-000019000000}"/>
    <cellStyle name="Comma 2 2 5 2 7 3" xfId="38150" xr:uid="{00000000-0005-0000-0000-000019000000}"/>
    <cellStyle name="Comma 2 2 5 2 8" xfId="9422" xr:uid="{00000000-0005-0000-0000-000019000000}"/>
    <cellStyle name="Comma 2 2 5 2 8 2" xfId="24542" xr:uid="{00000000-0005-0000-0000-000019000000}"/>
    <cellStyle name="Comma 2 2 5 2 8 2 2" xfId="54782" xr:uid="{00000000-0005-0000-0000-000019000000}"/>
    <cellStyle name="Comma 2 2 5 2 8 3" xfId="39662" xr:uid="{00000000-0005-0000-0000-000019000000}"/>
    <cellStyle name="Comma 2 2 5 2 9" xfId="15470" xr:uid="{00000000-0005-0000-0000-000019000000}"/>
    <cellStyle name="Comma 2 2 5 2 9 2" xfId="45710" xr:uid="{00000000-0005-0000-0000-000019000000}"/>
    <cellStyle name="Comma 2 2 5 3" xfId="602" xr:uid="{00000000-0005-0000-0000-000059000000}"/>
    <cellStyle name="Comma 2 2 5 3 10" xfId="30842" xr:uid="{00000000-0005-0000-0000-000059000000}"/>
    <cellStyle name="Comma 2 2 5 3 2" xfId="1358" xr:uid="{00000000-0005-0000-0000-000059000000}"/>
    <cellStyle name="Comma 2 2 5 3 2 2" xfId="2870" xr:uid="{00000000-0005-0000-0000-000059000000}"/>
    <cellStyle name="Comma 2 2 5 3 2 2 2" xfId="11942" xr:uid="{00000000-0005-0000-0000-000059000000}"/>
    <cellStyle name="Comma 2 2 5 3 2 2 2 2" xfId="27062" xr:uid="{00000000-0005-0000-0000-000059000000}"/>
    <cellStyle name="Comma 2 2 5 3 2 2 2 2 2" xfId="57302" xr:uid="{00000000-0005-0000-0000-000059000000}"/>
    <cellStyle name="Comma 2 2 5 3 2 2 2 3" xfId="42182" xr:uid="{00000000-0005-0000-0000-000059000000}"/>
    <cellStyle name="Comma 2 2 5 3 2 2 3" xfId="17990" xr:uid="{00000000-0005-0000-0000-000059000000}"/>
    <cellStyle name="Comma 2 2 5 3 2 2 3 2" xfId="48230" xr:uid="{00000000-0005-0000-0000-000059000000}"/>
    <cellStyle name="Comma 2 2 5 3 2 2 4" xfId="33110" xr:uid="{00000000-0005-0000-0000-000059000000}"/>
    <cellStyle name="Comma 2 2 5 3 2 3" xfId="4382" xr:uid="{00000000-0005-0000-0000-000059000000}"/>
    <cellStyle name="Comma 2 2 5 3 2 3 2" xfId="13454" xr:uid="{00000000-0005-0000-0000-000059000000}"/>
    <cellStyle name="Comma 2 2 5 3 2 3 2 2" xfId="28574" xr:uid="{00000000-0005-0000-0000-000059000000}"/>
    <cellStyle name="Comma 2 2 5 3 2 3 2 2 2" xfId="58814" xr:uid="{00000000-0005-0000-0000-000059000000}"/>
    <cellStyle name="Comma 2 2 5 3 2 3 2 3" xfId="43694" xr:uid="{00000000-0005-0000-0000-000059000000}"/>
    <cellStyle name="Comma 2 2 5 3 2 3 3" xfId="19502" xr:uid="{00000000-0005-0000-0000-000059000000}"/>
    <cellStyle name="Comma 2 2 5 3 2 3 3 2" xfId="49742" xr:uid="{00000000-0005-0000-0000-000059000000}"/>
    <cellStyle name="Comma 2 2 5 3 2 3 4" xfId="34622" xr:uid="{00000000-0005-0000-0000-000059000000}"/>
    <cellStyle name="Comma 2 2 5 3 2 4" xfId="5894" xr:uid="{00000000-0005-0000-0000-000059000000}"/>
    <cellStyle name="Comma 2 2 5 3 2 4 2" xfId="14966" xr:uid="{00000000-0005-0000-0000-000059000000}"/>
    <cellStyle name="Comma 2 2 5 3 2 4 2 2" xfId="30086" xr:uid="{00000000-0005-0000-0000-000059000000}"/>
    <cellStyle name="Comma 2 2 5 3 2 4 2 2 2" xfId="60326" xr:uid="{00000000-0005-0000-0000-000059000000}"/>
    <cellStyle name="Comma 2 2 5 3 2 4 2 3" xfId="45206" xr:uid="{00000000-0005-0000-0000-000059000000}"/>
    <cellStyle name="Comma 2 2 5 3 2 4 3" xfId="21014" xr:uid="{00000000-0005-0000-0000-000059000000}"/>
    <cellStyle name="Comma 2 2 5 3 2 4 3 2" xfId="51254" xr:uid="{00000000-0005-0000-0000-000059000000}"/>
    <cellStyle name="Comma 2 2 5 3 2 4 4" xfId="36134" xr:uid="{00000000-0005-0000-0000-000059000000}"/>
    <cellStyle name="Comma 2 2 5 3 2 5" xfId="7406" xr:uid="{00000000-0005-0000-0000-000059000000}"/>
    <cellStyle name="Comma 2 2 5 3 2 5 2" xfId="22526" xr:uid="{00000000-0005-0000-0000-000059000000}"/>
    <cellStyle name="Comma 2 2 5 3 2 5 2 2" xfId="52766" xr:uid="{00000000-0005-0000-0000-000059000000}"/>
    <cellStyle name="Comma 2 2 5 3 2 5 3" xfId="37646" xr:uid="{00000000-0005-0000-0000-000059000000}"/>
    <cellStyle name="Comma 2 2 5 3 2 6" xfId="8918" xr:uid="{00000000-0005-0000-0000-000059000000}"/>
    <cellStyle name="Comma 2 2 5 3 2 6 2" xfId="24038" xr:uid="{00000000-0005-0000-0000-000059000000}"/>
    <cellStyle name="Comma 2 2 5 3 2 6 2 2" xfId="54278" xr:uid="{00000000-0005-0000-0000-000059000000}"/>
    <cellStyle name="Comma 2 2 5 3 2 6 3" xfId="39158" xr:uid="{00000000-0005-0000-0000-000059000000}"/>
    <cellStyle name="Comma 2 2 5 3 2 7" xfId="10430" xr:uid="{00000000-0005-0000-0000-000059000000}"/>
    <cellStyle name="Comma 2 2 5 3 2 7 2" xfId="25550" xr:uid="{00000000-0005-0000-0000-000059000000}"/>
    <cellStyle name="Comma 2 2 5 3 2 7 2 2" xfId="55790" xr:uid="{00000000-0005-0000-0000-000059000000}"/>
    <cellStyle name="Comma 2 2 5 3 2 7 3" xfId="40670" xr:uid="{00000000-0005-0000-0000-000059000000}"/>
    <cellStyle name="Comma 2 2 5 3 2 8" xfId="16478" xr:uid="{00000000-0005-0000-0000-000059000000}"/>
    <cellStyle name="Comma 2 2 5 3 2 8 2" xfId="46718" xr:uid="{00000000-0005-0000-0000-000059000000}"/>
    <cellStyle name="Comma 2 2 5 3 2 9" xfId="31598" xr:uid="{00000000-0005-0000-0000-000059000000}"/>
    <cellStyle name="Comma 2 2 5 3 3" xfId="2114" xr:uid="{00000000-0005-0000-0000-000059000000}"/>
    <cellStyle name="Comma 2 2 5 3 3 2" xfId="11186" xr:uid="{00000000-0005-0000-0000-000059000000}"/>
    <cellStyle name="Comma 2 2 5 3 3 2 2" xfId="26306" xr:uid="{00000000-0005-0000-0000-000059000000}"/>
    <cellStyle name="Comma 2 2 5 3 3 2 2 2" xfId="56546" xr:uid="{00000000-0005-0000-0000-000059000000}"/>
    <cellStyle name="Comma 2 2 5 3 3 2 3" xfId="41426" xr:uid="{00000000-0005-0000-0000-000059000000}"/>
    <cellStyle name="Comma 2 2 5 3 3 3" xfId="17234" xr:uid="{00000000-0005-0000-0000-000059000000}"/>
    <cellStyle name="Comma 2 2 5 3 3 3 2" xfId="47474" xr:uid="{00000000-0005-0000-0000-000059000000}"/>
    <cellStyle name="Comma 2 2 5 3 3 4" xfId="32354" xr:uid="{00000000-0005-0000-0000-000059000000}"/>
    <cellStyle name="Comma 2 2 5 3 4" xfId="3626" xr:uid="{00000000-0005-0000-0000-000059000000}"/>
    <cellStyle name="Comma 2 2 5 3 4 2" xfId="12698" xr:uid="{00000000-0005-0000-0000-000059000000}"/>
    <cellStyle name="Comma 2 2 5 3 4 2 2" xfId="27818" xr:uid="{00000000-0005-0000-0000-000059000000}"/>
    <cellStyle name="Comma 2 2 5 3 4 2 2 2" xfId="58058" xr:uid="{00000000-0005-0000-0000-000059000000}"/>
    <cellStyle name="Comma 2 2 5 3 4 2 3" xfId="42938" xr:uid="{00000000-0005-0000-0000-000059000000}"/>
    <cellStyle name="Comma 2 2 5 3 4 3" xfId="18746" xr:uid="{00000000-0005-0000-0000-000059000000}"/>
    <cellStyle name="Comma 2 2 5 3 4 3 2" xfId="48986" xr:uid="{00000000-0005-0000-0000-000059000000}"/>
    <cellStyle name="Comma 2 2 5 3 4 4" xfId="33866" xr:uid="{00000000-0005-0000-0000-000059000000}"/>
    <cellStyle name="Comma 2 2 5 3 5" xfId="5138" xr:uid="{00000000-0005-0000-0000-000059000000}"/>
    <cellStyle name="Comma 2 2 5 3 5 2" xfId="14210" xr:uid="{00000000-0005-0000-0000-000059000000}"/>
    <cellStyle name="Comma 2 2 5 3 5 2 2" xfId="29330" xr:uid="{00000000-0005-0000-0000-000059000000}"/>
    <cellStyle name="Comma 2 2 5 3 5 2 2 2" xfId="59570" xr:uid="{00000000-0005-0000-0000-000059000000}"/>
    <cellStyle name="Comma 2 2 5 3 5 2 3" xfId="44450" xr:uid="{00000000-0005-0000-0000-000059000000}"/>
    <cellStyle name="Comma 2 2 5 3 5 3" xfId="20258" xr:uid="{00000000-0005-0000-0000-000059000000}"/>
    <cellStyle name="Comma 2 2 5 3 5 3 2" xfId="50498" xr:uid="{00000000-0005-0000-0000-000059000000}"/>
    <cellStyle name="Comma 2 2 5 3 5 4" xfId="35378" xr:uid="{00000000-0005-0000-0000-000059000000}"/>
    <cellStyle name="Comma 2 2 5 3 6" xfId="6650" xr:uid="{00000000-0005-0000-0000-000059000000}"/>
    <cellStyle name="Comma 2 2 5 3 6 2" xfId="21770" xr:uid="{00000000-0005-0000-0000-000059000000}"/>
    <cellStyle name="Comma 2 2 5 3 6 2 2" xfId="52010" xr:uid="{00000000-0005-0000-0000-000059000000}"/>
    <cellStyle name="Comma 2 2 5 3 6 3" xfId="36890" xr:uid="{00000000-0005-0000-0000-000059000000}"/>
    <cellStyle name="Comma 2 2 5 3 7" xfId="8162" xr:uid="{00000000-0005-0000-0000-000059000000}"/>
    <cellStyle name="Comma 2 2 5 3 7 2" xfId="23282" xr:uid="{00000000-0005-0000-0000-000059000000}"/>
    <cellStyle name="Comma 2 2 5 3 7 2 2" xfId="53522" xr:uid="{00000000-0005-0000-0000-000059000000}"/>
    <cellStyle name="Comma 2 2 5 3 7 3" xfId="38402" xr:uid="{00000000-0005-0000-0000-000059000000}"/>
    <cellStyle name="Comma 2 2 5 3 8" xfId="9674" xr:uid="{00000000-0005-0000-0000-000059000000}"/>
    <cellStyle name="Comma 2 2 5 3 8 2" xfId="24794" xr:uid="{00000000-0005-0000-0000-000059000000}"/>
    <cellStyle name="Comma 2 2 5 3 8 2 2" xfId="55034" xr:uid="{00000000-0005-0000-0000-000059000000}"/>
    <cellStyle name="Comma 2 2 5 3 8 3" xfId="39914" xr:uid="{00000000-0005-0000-0000-000059000000}"/>
    <cellStyle name="Comma 2 2 5 3 9" xfId="15722" xr:uid="{00000000-0005-0000-0000-000059000000}"/>
    <cellStyle name="Comma 2 2 5 3 9 2" xfId="45962" xr:uid="{00000000-0005-0000-0000-000059000000}"/>
    <cellStyle name="Comma 2 2 5 4" xfId="854" xr:uid="{00000000-0005-0000-0000-000019000000}"/>
    <cellStyle name="Comma 2 2 5 4 2" xfId="2366" xr:uid="{00000000-0005-0000-0000-000019000000}"/>
    <cellStyle name="Comma 2 2 5 4 2 2" xfId="11438" xr:uid="{00000000-0005-0000-0000-000019000000}"/>
    <cellStyle name="Comma 2 2 5 4 2 2 2" xfId="26558" xr:uid="{00000000-0005-0000-0000-000019000000}"/>
    <cellStyle name="Comma 2 2 5 4 2 2 2 2" xfId="56798" xr:uid="{00000000-0005-0000-0000-000019000000}"/>
    <cellStyle name="Comma 2 2 5 4 2 2 3" xfId="41678" xr:uid="{00000000-0005-0000-0000-000019000000}"/>
    <cellStyle name="Comma 2 2 5 4 2 3" xfId="17486" xr:uid="{00000000-0005-0000-0000-000019000000}"/>
    <cellStyle name="Comma 2 2 5 4 2 3 2" xfId="47726" xr:uid="{00000000-0005-0000-0000-000019000000}"/>
    <cellStyle name="Comma 2 2 5 4 2 4" xfId="32606" xr:uid="{00000000-0005-0000-0000-000019000000}"/>
    <cellStyle name="Comma 2 2 5 4 3" xfId="3878" xr:uid="{00000000-0005-0000-0000-000019000000}"/>
    <cellStyle name="Comma 2 2 5 4 3 2" xfId="12950" xr:uid="{00000000-0005-0000-0000-000019000000}"/>
    <cellStyle name="Comma 2 2 5 4 3 2 2" xfId="28070" xr:uid="{00000000-0005-0000-0000-000019000000}"/>
    <cellStyle name="Comma 2 2 5 4 3 2 2 2" xfId="58310" xr:uid="{00000000-0005-0000-0000-000019000000}"/>
    <cellStyle name="Comma 2 2 5 4 3 2 3" xfId="43190" xr:uid="{00000000-0005-0000-0000-000019000000}"/>
    <cellStyle name="Comma 2 2 5 4 3 3" xfId="18998" xr:uid="{00000000-0005-0000-0000-000019000000}"/>
    <cellStyle name="Comma 2 2 5 4 3 3 2" xfId="49238" xr:uid="{00000000-0005-0000-0000-000019000000}"/>
    <cellStyle name="Comma 2 2 5 4 3 4" xfId="34118" xr:uid="{00000000-0005-0000-0000-000019000000}"/>
    <cellStyle name="Comma 2 2 5 4 4" xfId="5390" xr:uid="{00000000-0005-0000-0000-000019000000}"/>
    <cellStyle name="Comma 2 2 5 4 4 2" xfId="14462" xr:uid="{00000000-0005-0000-0000-000019000000}"/>
    <cellStyle name="Comma 2 2 5 4 4 2 2" xfId="29582" xr:uid="{00000000-0005-0000-0000-000019000000}"/>
    <cellStyle name="Comma 2 2 5 4 4 2 2 2" xfId="59822" xr:uid="{00000000-0005-0000-0000-000019000000}"/>
    <cellStyle name="Comma 2 2 5 4 4 2 3" xfId="44702" xr:uid="{00000000-0005-0000-0000-000019000000}"/>
    <cellStyle name="Comma 2 2 5 4 4 3" xfId="20510" xr:uid="{00000000-0005-0000-0000-000019000000}"/>
    <cellStyle name="Comma 2 2 5 4 4 3 2" xfId="50750" xr:uid="{00000000-0005-0000-0000-000019000000}"/>
    <cellStyle name="Comma 2 2 5 4 4 4" xfId="35630" xr:uid="{00000000-0005-0000-0000-000019000000}"/>
    <cellStyle name="Comma 2 2 5 4 5" xfId="6902" xr:uid="{00000000-0005-0000-0000-000019000000}"/>
    <cellStyle name="Comma 2 2 5 4 5 2" xfId="22022" xr:uid="{00000000-0005-0000-0000-000019000000}"/>
    <cellStyle name="Comma 2 2 5 4 5 2 2" xfId="52262" xr:uid="{00000000-0005-0000-0000-000019000000}"/>
    <cellStyle name="Comma 2 2 5 4 5 3" xfId="37142" xr:uid="{00000000-0005-0000-0000-000019000000}"/>
    <cellStyle name="Comma 2 2 5 4 6" xfId="8414" xr:uid="{00000000-0005-0000-0000-000019000000}"/>
    <cellStyle name="Comma 2 2 5 4 6 2" xfId="23534" xr:uid="{00000000-0005-0000-0000-000019000000}"/>
    <cellStyle name="Comma 2 2 5 4 6 2 2" xfId="53774" xr:uid="{00000000-0005-0000-0000-000019000000}"/>
    <cellStyle name="Comma 2 2 5 4 6 3" xfId="38654" xr:uid="{00000000-0005-0000-0000-000019000000}"/>
    <cellStyle name="Comma 2 2 5 4 7" xfId="9926" xr:uid="{00000000-0005-0000-0000-000019000000}"/>
    <cellStyle name="Comma 2 2 5 4 7 2" xfId="25046" xr:uid="{00000000-0005-0000-0000-000019000000}"/>
    <cellStyle name="Comma 2 2 5 4 7 2 2" xfId="55286" xr:uid="{00000000-0005-0000-0000-000019000000}"/>
    <cellStyle name="Comma 2 2 5 4 7 3" xfId="40166" xr:uid="{00000000-0005-0000-0000-000019000000}"/>
    <cellStyle name="Comma 2 2 5 4 8" xfId="15974" xr:uid="{00000000-0005-0000-0000-000019000000}"/>
    <cellStyle name="Comma 2 2 5 4 8 2" xfId="46214" xr:uid="{00000000-0005-0000-0000-000019000000}"/>
    <cellStyle name="Comma 2 2 5 4 9" xfId="31094" xr:uid="{00000000-0005-0000-0000-000019000000}"/>
    <cellStyle name="Comma 2 2 5 5" xfId="1610" xr:uid="{00000000-0005-0000-0000-000019000000}"/>
    <cellStyle name="Comma 2 2 5 5 2" xfId="10682" xr:uid="{00000000-0005-0000-0000-000019000000}"/>
    <cellStyle name="Comma 2 2 5 5 2 2" xfId="25802" xr:uid="{00000000-0005-0000-0000-000019000000}"/>
    <cellStyle name="Comma 2 2 5 5 2 2 2" xfId="56042" xr:uid="{00000000-0005-0000-0000-000019000000}"/>
    <cellStyle name="Comma 2 2 5 5 2 3" xfId="40922" xr:uid="{00000000-0005-0000-0000-000019000000}"/>
    <cellStyle name="Comma 2 2 5 5 3" xfId="16730" xr:uid="{00000000-0005-0000-0000-000019000000}"/>
    <cellStyle name="Comma 2 2 5 5 3 2" xfId="46970" xr:uid="{00000000-0005-0000-0000-000019000000}"/>
    <cellStyle name="Comma 2 2 5 5 4" xfId="31850" xr:uid="{00000000-0005-0000-0000-000019000000}"/>
    <cellStyle name="Comma 2 2 5 6" xfId="3122" xr:uid="{00000000-0005-0000-0000-000019000000}"/>
    <cellStyle name="Comma 2 2 5 6 2" xfId="12194" xr:uid="{00000000-0005-0000-0000-000019000000}"/>
    <cellStyle name="Comma 2 2 5 6 2 2" xfId="27314" xr:uid="{00000000-0005-0000-0000-000019000000}"/>
    <cellStyle name="Comma 2 2 5 6 2 2 2" xfId="57554" xr:uid="{00000000-0005-0000-0000-000019000000}"/>
    <cellStyle name="Comma 2 2 5 6 2 3" xfId="42434" xr:uid="{00000000-0005-0000-0000-000019000000}"/>
    <cellStyle name="Comma 2 2 5 6 3" xfId="18242" xr:uid="{00000000-0005-0000-0000-000019000000}"/>
    <cellStyle name="Comma 2 2 5 6 3 2" xfId="48482" xr:uid="{00000000-0005-0000-0000-000019000000}"/>
    <cellStyle name="Comma 2 2 5 6 4" xfId="33362" xr:uid="{00000000-0005-0000-0000-000019000000}"/>
    <cellStyle name="Comma 2 2 5 7" xfId="4634" xr:uid="{00000000-0005-0000-0000-000019000000}"/>
    <cellStyle name="Comma 2 2 5 7 2" xfId="13706" xr:uid="{00000000-0005-0000-0000-000019000000}"/>
    <cellStyle name="Comma 2 2 5 7 2 2" xfId="28826" xr:uid="{00000000-0005-0000-0000-000019000000}"/>
    <cellStyle name="Comma 2 2 5 7 2 2 2" xfId="59066" xr:uid="{00000000-0005-0000-0000-000019000000}"/>
    <cellStyle name="Comma 2 2 5 7 2 3" xfId="43946" xr:uid="{00000000-0005-0000-0000-000019000000}"/>
    <cellStyle name="Comma 2 2 5 7 3" xfId="19754" xr:uid="{00000000-0005-0000-0000-000019000000}"/>
    <cellStyle name="Comma 2 2 5 7 3 2" xfId="49994" xr:uid="{00000000-0005-0000-0000-000019000000}"/>
    <cellStyle name="Comma 2 2 5 7 4" xfId="34874" xr:uid="{00000000-0005-0000-0000-000019000000}"/>
    <cellStyle name="Comma 2 2 5 8" xfId="6146" xr:uid="{00000000-0005-0000-0000-000019000000}"/>
    <cellStyle name="Comma 2 2 5 8 2" xfId="21266" xr:uid="{00000000-0005-0000-0000-000019000000}"/>
    <cellStyle name="Comma 2 2 5 8 2 2" xfId="51506" xr:uid="{00000000-0005-0000-0000-000019000000}"/>
    <cellStyle name="Comma 2 2 5 8 3" xfId="36386" xr:uid="{00000000-0005-0000-0000-000019000000}"/>
    <cellStyle name="Comma 2 2 5 9" xfId="7658" xr:uid="{00000000-0005-0000-0000-000019000000}"/>
    <cellStyle name="Comma 2 2 5 9 2" xfId="22778" xr:uid="{00000000-0005-0000-0000-000019000000}"/>
    <cellStyle name="Comma 2 2 5 9 2 2" xfId="53018" xr:uid="{00000000-0005-0000-0000-000019000000}"/>
    <cellStyle name="Comma 2 2 5 9 3" xfId="37898" xr:uid="{00000000-0005-0000-0000-000019000000}"/>
    <cellStyle name="Comma 2 2 6" xfId="182" xr:uid="{00000000-0005-0000-0000-000019000000}"/>
    <cellStyle name="Comma 2 2 6 10" xfId="9254" xr:uid="{00000000-0005-0000-0000-000019000000}"/>
    <cellStyle name="Comma 2 2 6 10 2" xfId="24374" xr:uid="{00000000-0005-0000-0000-000019000000}"/>
    <cellStyle name="Comma 2 2 6 10 2 2" xfId="54614" xr:uid="{00000000-0005-0000-0000-000019000000}"/>
    <cellStyle name="Comma 2 2 6 10 3" xfId="39494" xr:uid="{00000000-0005-0000-0000-000019000000}"/>
    <cellStyle name="Comma 2 2 6 11" xfId="15302" xr:uid="{00000000-0005-0000-0000-000019000000}"/>
    <cellStyle name="Comma 2 2 6 11 2" xfId="45542" xr:uid="{00000000-0005-0000-0000-000019000000}"/>
    <cellStyle name="Comma 2 2 6 12" xfId="30422" xr:uid="{00000000-0005-0000-0000-000019000000}"/>
    <cellStyle name="Comma 2 2 6 2" xfId="434" xr:uid="{00000000-0005-0000-0000-000019000000}"/>
    <cellStyle name="Comma 2 2 6 2 10" xfId="30674" xr:uid="{00000000-0005-0000-0000-000019000000}"/>
    <cellStyle name="Comma 2 2 6 2 2" xfId="1190" xr:uid="{00000000-0005-0000-0000-000019000000}"/>
    <cellStyle name="Comma 2 2 6 2 2 2" xfId="2702" xr:uid="{00000000-0005-0000-0000-000019000000}"/>
    <cellStyle name="Comma 2 2 6 2 2 2 2" xfId="11774" xr:uid="{00000000-0005-0000-0000-000019000000}"/>
    <cellStyle name="Comma 2 2 6 2 2 2 2 2" xfId="26894" xr:uid="{00000000-0005-0000-0000-000019000000}"/>
    <cellStyle name="Comma 2 2 6 2 2 2 2 2 2" xfId="57134" xr:uid="{00000000-0005-0000-0000-000019000000}"/>
    <cellStyle name="Comma 2 2 6 2 2 2 2 3" xfId="42014" xr:uid="{00000000-0005-0000-0000-000019000000}"/>
    <cellStyle name="Comma 2 2 6 2 2 2 3" xfId="17822" xr:uid="{00000000-0005-0000-0000-000019000000}"/>
    <cellStyle name="Comma 2 2 6 2 2 2 3 2" xfId="48062" xr:uid="{00000000-0005-0000-0000-000019000000}"/>
    <cellStyle name="Comma 2 2 6 2 2 2 4" xfId="32942" xr:uid="{00000000-0005-0000-0000-000019000000}"/>
    <cellStyle name="Comma 2 2 6 2 2 3" xfId="4214" xr:uid="{00000000-0005-0000-0000-000019000000}"/>
    <cellStyle name="Comma 2 2 6 2 2 3 2" xfId="13286" xr:uid="{00000000-0005-0000-0000-000019000000}"/>
    <cellStyle name="Comma 2 2 6 2 2 3 2 2" xfId="28406" xr:uid="{00000000-0005-0000-0000-000019000000}"/>
    <cellStyle name="Comma 2 2 6 2 2 3 2 2 2" xfId="58646" xr:uid="{00000000-0005-0000-0000-000019000000}"/>
    <cellStyle name="Comma 2 2 6 2 2 3 2 3" xfId="43526" xr:uid="{00000000-0005-0000-0000-000019000000}"/>
    <cellStyle name="Comma 2 2 6 2 2 3 3" xfId="19334" xr:uid="{00000000-0005-0000-0000-000019000000}"/>
    <cellStyle name="Comma 2 2 6 2 2 3 3 2" xfId="49574" xr:uid="{00000000-0005-0000-0000-000019000000}"/>
    <cellStyle name="Comma 2 2 6 2 2 3 4" xfId="34454" xr:uid="{00000000-0005-0000-0000-000019000000}"/>
    <cellStyle name="Comma 2 2 6 2 2 4" xfId="5726" xr:uid="{00000000-0005-0000-0000-000019000000}"/>
    <cellStyle name="Comma 2 2 6 2 2 4 2" xfId="14798" xr:uid="{00000000-0005-0000-0000-000019000000}"/>
    <cellStyle name="Comma 2 2 6 2 2 4 2 2" xfId="29918" xr:uid="{00000000-0005-0000-0000-000019000000}"/>
    <cellStyle name="Comma 2 2 6 2 2 4 2 2 2" xfId="60158" xr:uid="{00000000-0005-0000-0000-000019000000}"/>
    <cellStyle name="Comma 2 2 6 2 2 4 2 3" xfId="45038" xr:uid="{00000000-0005-0000-0000-000019000000}"/>
    <cellStyle name="Comma 2 2 6 2 2 4 3" xfId="20846" xr:uid="{00000000-0005-0000-0000-000019000000}"/>
    <cellStyle name="Comma 2 2 6 2 2 4 3 2" xfId="51086" xr:uid="{00000000-0005-0000-0000-000019000000}"/>
    <cellStyle name="Comma 2 2 6 2 2 4 4" xfId="35966" xr:uid="{00000000-0005-0000-0000-000019000000}"/>
    <cellStyle name="Comma 2 2 6 2 2 5" xfId="7238" xr:uid="{00000000-0005-0000-0000-000019000000}"/>
    <cellStyle name="Comma 2 2 6 2 2 5 2" xfId="22358" xr:uid="{00000000-0005-0000-0000-000019000000}"/>
    <cellStyle name="Comma 2 2 6 2 2 5 2 2" xfId="52598" xr:uid="{00000000-0005-0000-0000-000019000000}"/>
    <cellStyle name="Comma 2 2 6 2 2 5 3" xfId="37478" xr:uid="{00000000-0005-0000-0000-000019000000}"/>
    <cellStyle name="Comma 2 2 6 2 2 6" xfId="8750" xr:uid="{00000000-0005-0000-0000-000019000000}"/>
    <cellStyle name="Comma 2 2 6 2 2 6 2" xfId="23870" xr:uid="{00000000-0005-0000-0000-000019000000}"/>
    <cellStyle name="Comma 2 2 6 2 2 6 2 2" xfId="54110" xr:uid="{00000000-0005-0000-0000-000019000000}"/>
    <cellStyle name="Comma 2 2 6 2 2 6 3" xfId="38990" xr:uid="{00000000-0005-0000-0000-000019000000}"/>
    <cellStyle name="Comma 2 2 6 2 2 7" xfId="10262" xr:uid="{00000000-0005-0000-0000-000019000000}"/>
    <cellStyle name="Comma 2 2 6 2 2 7 2" xfId="25382" xr:uid="{00000000-0005-0000-0000-000019000000}"/>
    <cellStyle name="Comma 2 2 6 2 2 7 2 2" xfId="55622" xr:uid="{00000000-0005-0000-0000-000019000000}"/>
    <cellStyle name="Comma 2 2 6 2 2 7 3" xfId="40502" xr:uid="{00000000-0005-0000-0000-000019000000}"/>
    <cellStyle name="Comma 2 2 6 2 2 8" xfId="16310" xr:uid="{00000000-0005-0000-0000-000019000000}"/>
    <cellStyle name="Comma 2 2 6 2 2 8 2" xfId="46550" xr:uid="{00000000-0005-0000-0000-000019000000}"/>
    <cellStyle name="Comma 2 2 6 2 2 9" xfId="31430" xr:uid="{00000000-0005-0000-0000-000019000000}"/>
    <cellStyle name="Comma 2 2 6 2 3" xfId="1946" xr:uid="{00000000-0005-0000-0000-000019000000}"/>
    <cellStyle name="Comma 2 2 6 2 3 2" xfId="11018" xr:uid="{00000000-0005-0000-0000-000019000000}"/>
    <cellStyle name="Comma 2 2 6 2 3 2 2" xfId="26138" xr:uid="{00000000-0005-0000-0000-000019000000}"/>
    <cellStyle name="Comma 2 2 6 2 3 2 2 2" xfId="56378" xr:uid="{00000000-0005-0000-0000-000019000000}"/>
    <cellStyle name="Comma 2 2 6 2 3 2 3" xfId="41258" xr:uid="{00000000-0005-0000-0000-000019000000}"/>
    <cellStyle name="Comma 2 2 6 2 3 3" xfId="17066" xr:uid="{00000000-0005-0000-0000-000019000000}"/>
    <cellStyle name="Comma 2 2 6 2 3 3 2" xfId="47306" xr:uid="{00000000-0005-0000-0000-000019000000}"/>
    <cellStyle name="Comma 2 2 6 2 3 4" xfId="32186" xr:uid="{00000000-0005-0000-0000-000019000000}"/>
    <cellStyle name="Comma 2 2 6 2 4" xfId="3458" xr:uid="{00000000-0005-0000-0000-000019000000}"/>
    <cellStyle name="Comma 2 2 6 2 4 2" xfId="12530" xr:uid="{00000000-0005-0000-0000-000019000000}"/>
    <cellStyle name="Comma 2 2 6 2 4 2 2" xfId="27650" xr:uid="{00000000-0005-0000-0000-000019000000}"/>
    <cellStyle name="Comma 2 2 6 2 4 2 2 2" xfId="57890" xr:uid="{00000000-0005-0000-0000-000019000000}"/>
    <cellStyle name="Comma 2 2 6 2 4 2 3" xfId="42770" xr:uid="{00000000-0005-0000-0000-000019000000}"/>
    <cellStyle name="Comma 2 2 6 2 4 3" xfId="18578" xr:uid="{00000000-0005-0000-0000-000019000000}"/>
    <cellStyle name="Comma 2 2 6 2 4 3 2" xfId="48818" xr:uid="{00000000-0005-0000-0000-000019000000}"/>
    <cellStyle name="Comma 2 2 6 2 4 4" xfId="33698" xr:uid="{00000000-0005-0000-0000-000019000000}"/>
    <cellStyle name="Comma 2 2 6 2 5" xfId="4970" xr:uid="{00000000-0005-0000-0000-000019000000}"/>
    <cellStyle name="Comma 2 2 6 2 5 2" xfId="14042" xr:uid="{00000000-0005-0000-0000-000019000000}"/>
    <cellStyle name="Comma 2 2 6 2 5 2 2" xfId="29162" xr:uid="{00000000-0005-0000-0000-000019000000}"/>
    <cellStyle name="Comma 2 2 6 2 5 2 2 2" xfId="59402" xr:uid="{00000000-0005-0000-0000-000019000000}"/>
    <cellStyle name="Comma 2 2 6 2 5 2 3" xfId="44282" xr:uid="{00000000-0005-0000-0000-000019000000}"/>
    <cellStyle name="Comma 2 2 6 2 5 3" xfId="20090" xr:uid="{00000000-0005-0000-0000-000019000000}"/>
    <cellStyle name="Comma 2 2 6 2 5 3 2" xfId="50330" xr:uid="{00000000-0005-0000-0000-000019000000}"/>
    <cellStyle name="Comma 2 2 6 2 5 4" xfId="35210" xr:uid="{00000000-0005-0000-0000-000019000000}"/>
    <cellStyle name="Comma 2 2 6 2 6" xfId="6482" xr:uid="{00000000-0005-0000-0000-000019000000}"/>
    <cellStyle name="Comma 2 2 6 2 6 2" xfId="21602" xr:uid="{00000000-0005-0000-0000-000019000000}"/>
    <cellStyle name="Comma 2 2 6 2 6 2 2" xfId="51842" xr:uid="{00000000-0005-0000-0000-000019000000}"/>
    <cellStyle name="Comma 2 2 6 2 6 3" xfId="36722" xr:uid="{00000000-0005-0000-0000-000019000000}"/>
    <cellStyle name="Comma 2 2 6 2 7" xfId="7994" xr:uid="{00000000-0005-0000-0000-000019000000}"/>
    <cellStyle name="Comma 2 2 6 2 7 2" xfId="23114" xr:uid="{00000000-0005-0000-0000-000019000000}"/>
    <cellStyle name="Comma 2 2 6 2 7 2 2" xfId="53354" xr:uid="{00000000-0005-0000-0000-000019000000}"/>
    <cellStyle name="Comma 2 2 6 2 7 3" xfId="38234" xr:uid="{00000000-0005-0000-0000-000019000000}"/>
    <cellStyle name="Comma 2 2 6 2 8" xfId="9506" xr:uid="{00000000-0005-0000-0000-000019000000}"/>
    <cellStyle name="Comma 2 2 6 2 8 2" xfId="24626" xr:uid="{00000000-0005-0000-0000-000019000000}"/>
    <cellStyle name="Comma 2 2 6 2 8 2 2" xfId="54866" xr:uid="{00000000-0005-0000-0000-000019000000}"/>
    <cellStyle name="Comma 2 2 6 2 8 3" xfId="39746" xr:uid="{00000000-0005-0000-0000-000019000000}"/>
    <cellStyle name="Comma 2 2 6 2 9" xfId="15554" xr:uid="{00000000-0005-0000-0000-000019000000}"/>
    <cellStyle name="Comma 2 2 6 2 9 2" xfId="45794" xr:uid="{00000000-0005-0000-0000-000019000000}"/>
    <cellStyle name="Comma 2 2 6 3" xfId="686" xr:uid="{00000000-0005-0000-0000-00005A000000}"/>
    <cellStyle name="Comma 2 2 6 3 10" xfId="30926" xr:uid="{00000000-0005-0000-0000-00005A000000}"/>
    <cellStyle name="Comma 2 2 6 3 2" xfId="1442" xr:uid="{00000000-0005-0000-0000-00005A000000}"/>
    <cellStyle name="Comma 2 2 6 3 2 2" xfId="2954" xr:uid="{00000000-0005-0000-0000-00005A000000}"/>
    <cellStyle name="Comma 2 2 6 3 2 2 2" xfId="12026" xr:uid="{00000000-0005-0000-0000-00005A000000}"/>
    <cellStyle name="Comma 2 2 6 3 2 2 2 2" xfId="27146" xr:uid="{00000000-0005-0000-0000-00005A000000}"/>
    <cellStyle name="Comma 2 2 6 3 2 2 2 2 2" xfId="57386" xr:uid="{00000000-0005-0000-0000-00005A000000}"/>
    <cellStyle name="Comma 2 2 6 3 2 2 2 3" xfId="42266" xr:uid="{00000000-0005-0000-0000-00005A000000}"/>
    <cellStyle name="Comma 2 2 6 3 2 2 3" xfId="18074" xr:uid="{00000000-0005-0000-0000-00005A000000}"/>
    <cellStyle name="Comma 2 2 6 3 2 2 3 2" xfId="48314" xr:uid="{00000000-0005-0000-0000-00005A000000}"/>
    <cellStyle name="Comma 2 2 6 3 2 2 4" xfId="33194" xr:uid="{00000000-0005-0000-0000-00005A000000}"/>
    <cellStyle name="Comma 2 2 6 3 2 3" xfId="4466" xr:uid="{00000000-0005-0000-0000-00005A000000}"/>
    <cellStyle name="Comma 2 2 6 3 2 3 2" xfId="13538" xr:uid="{00000000-0005-0000-0000-00005A000000}"/>
    <cellStyle name="Comma 2 2 6 3 2 3 2 2" xfId="28658" xr:uid="{00000000-0005-0000-0000-00005A000000}"/>
    <cellStyle name="Comma 2 2 6 3 2 3 2 2 2" xfId="58898" xr:uid="{00000000-0005-0000-0000-00005A000000}"/>
    <cellStyle name="Comma 2 2 6 3 2 3 2 3" xfId="43778" xr:uid="{00000000-0005-0000-0000-00005A000000}"/>
    <cellStyle name="Comma 2 2 6 3 2 3 3" xfId="19586" xr:uid="{00000000-0005-0000-0000-00005A000000}"/>
    <cellStyle name="Comma 2 2 6 3 2 3 3 2" xfId="49826" xr:uid="{00000000-0005-0000-0000-00005A000000}"/>
    <cellStyle name="Comma 2 2 6 3 2 3 4" xfId="34706" xr:uid="{00000000-0005-0000-0000-00005A000000}"/>
    <cellStyle name="Comma 2 2 6 3 2 4" xfId="5978" xr:uid="{00000000-0005-0000-0000-00005A000000}"/>
    <cellStyle name="Comma 2 2 6 3 2 4 2" xfId="15050" xr:uid="{00000000-0005-0000-0000-00005A000000}"/>
    <cellStyle name="Comma 2 2 6 3 2 4 2 2" xfId="30170" xr:uid="{00000000-0005-0000-0000-00005A000000}"/>
    <cellStyle name="Comma 2 2 6 3 2 4 2 2 2" xfId="60410" xr:uid="{00000000-0005-0000-0000-00005A000000}"/>
    <cellStyle name="Comma 2 2 6 3 2 4 2 3" xfId="45290" xr:uid="{00000000-0005-0000-0000-00005A000000}"/>
    <cellStyle name="Comma 2 2 6 3 2 4 3" xfId="21098" xr:uid="{00000000-0005-0000-0000-00005A000000}"/>
    <cellStyle name="Comma 2 2 6 3 2 4 3 2" xfId="51338" xr:uid="{00000000-0005-0000-0000-00005A000000}"/>
    <cellStyle name="Comma 2 2 6 3 2 4 4" xfId="36218" xr:uid="{00000000-0005-0000-0000-00005A000000}"/>
    <cellStyle name="Comma 2 2 6 3 2 5" xfId="7490" xr:uid="{00000000-0005-0000-0000-00005A000000}"/>
    <cellStyle name="Comma 2 2 6 3 2 5 2" xfId="22610" xr:uid="{00000000-0005-0000-0000-00005A000000}"/>
    <cellStyle name="Comma 2 2 6 3 2 5 2 2" xfId="52850" xr:uid="{00000000-0005-0000-0000-00005A000000}"/>
    <cellStyle name="Comma 2 2 6 3 2 5 3" xfId="37730" xr:uid="{00000000-0005-0000-0000-00005A000000}"/>
    <cellStyle name="Comma 2 2 6 3 2 6" xfId="9002" xr:uid="{00000000-0005-0000-0000-00005A000000}"/>
    <cellStyle name="Comma 2 2 6 3 2 6 2" xfId="24122" xr:uid="{00000000-0005-0000-0000-00005A000000}"/>
    <cellStyle name="Comma 2 2 6 3 2 6 2 2" xfId="54362" xr:uid="{00000000-0005-0000-0000-00005A000000}"/>
    <cellStyle name="Comma 2 2 6 3 2 6 3" xfId="39242" xr:uid="{00000000-0005-0000-0000-00005A000000}"/>
    <cellStyle name="Comma 2 2 6 3 2 7" xfId="10514" xr:uid="{00000000-0005-0000-0000-00005A000000}"/>
    <cellStyle name="Comma 2 2 6 3 2 7 2" xfId="25634" xr:uid="{00000000-0005-0000-0000-00005A000000}"/>
    <cellStyle name="Comma 2 2 6 3 2 7 2 2" xfId="55874" xr:uid="{00000000-0005-0000-0000-00005A000000}"/>
    <cellStyle name="Comma 2 2 6 3 2 7 3" xfId="40754" xr:uid="{00000000-0005-0000-0000-00005A000000}"/>
    <cellStyle name="Comma 2 2 6 3 2 8" xfId="16562" xr:uid="{00000000-0005-0000-0000-00005A000000}"/>
    <cellStyle name="Comma 2 2 6 3 2 8 2" xfId="46802" xr:uid="{00000000-0005-0000-0000-00005A000000}"/>
    <cellStyle name="Comma 2 2 6 3 2 9" xfId="31682" xr:uid="{00000000-0005-0000-0000-00005A000000}"/>
    <cellStyle name="Comma 2 2 6 3 3" xfId="2198" xr:uid="{00000000-0005-0000-0000-00005A000000}"/>
    <cellStyle name="Comma 2 2 6 3 3 2" xfId="11270" xr:uid="{00000000-0005-0000-0000-00005A000000}"/>
    <cellStyle name="Comma 2 2 6 3 3 2 2" xfId="26390" xr:uid="{00000000-0005-0000-0000-00005A000000}"/>
    <cellStyle name="Comma 2 2 6 3 3 2 2 2" xfId="56630" xr:uid="{00000000-0005-0000-0000-00005A000000}"/>
    <cellStyle name="Comma 2 2 6 3 3 2 3" xfId="41510" xr:uid="{00000000-0005-0000-0000-00005A000000}"/>
    <cellStyle name="Comma 2 2 6 3 3 3" xfId="17318" xr:uid="{00000000-0005-0000-0000-00005A000000}"/>
    <cellStyle name="Comma 2 2 6 3 3 3 2" xfId="47558" xr:uid="{00000000-0005-0000-0000-00005A000000}"/>
    <cellStyle name="Comma 2 2 6 3 3 4" xfId="32438" xr:uid="{00000000-0005-0000-0000-00005A000000}"/>
    <cellStyle name="Comma 2 2 6 3 4" xfId="3710" xr:uid="{00000000-0005-0000-0000-00005A000000}"/>
    <cellStyle name="Comma 2 2 6 3 4 2" xfId="12782" xr:uid="{00000000-0005-0000-0000-00005A000000}"/>
    <cellStyle name="Comma 2 2 6 3 4 2 2" xfId="27902" xr:uid="{00000000-0005-0000-0000-00005A000000}"/>
    <cellStyle name="Comma 2 2 6 3 4 2 2 2" xfId="58142" xr:uid="{00000000-0005-0000-0000-00005A000000}"/>
    <cellStyle name="Comma 2 2 6 3 4 2 3" xfId="43022" xr:uid="{00000000-0005-0000-0000-00005A000000}"/>
    <cellStyle name="Comma 2 2 6 3 4 3" xfId="18830" xr:uid="{00000000-0005-0000-0000-00005A000000}"/>
    <cellStyle name="Comma 2 2 6 3 4 3 2" xfId="49070" xr:uid="{00000000-0005-0000-0000-00005A000000}"/>
    <cellStyle name="Comma 2 2 6 3 4 4" xfId="33950" xr:uid="{00000000-0005-0000-0000-00005A000000}"/>
    <cellStyle name="Comma 2 2 6 3 5" xfId="5222" xr:uid="{00000000-0005-0000-0000-00005A000000}"/>
    <cellStyle name="Comma 2 2 6 3 5 2" xfId="14294" xr:uid="{00000000-0005-0000-0000-00005A000000}"/>
    <cellStyle name="Comma 2 2 6 3 5 2 2" xfId="29414" xr:uid="{00000000-0005-0000-0000-00005A000000}"/>
    <cellStyle name="Comma 2 2 6 3 5 2 2 2" xfId="59654" xr:uid="{00000000-0005-0000-0000-00005A000000}"/>
    <cellStyle name="Comma 2 2 6 3 5 2 3" xfId="44534" xr:uid="{00000000-0005-0000-0000-00005A000000}"/>
    <cellStyle name="Comma 2 2 6 3 5 3" xfId="20342" xr:uid="{00000000-0005-0000-0000-00005A000000}"/>
    <cellStyle name="Comma 2 2 6 3 5 3 2" xfId="50582" xr:uid="{00000000-0005-0000-0000-00005A000000}"/>
    <cellStyle name="Comma 2 2 6 3 5 4" xfId="35462" xr:uid="{00000000-0005-0000-0000-00005A000000}"/>
    <cellStyle name="Comma 2 2 6 3 6" xfId="6734" xr:uid="{00000000-0005-0000-0000-00005A000000}"/>
    <cellStyle name="Comma 2 2 6 3 6 2" xfId="21854" xr:uid="{00000000-0005-0000-0000-00005A000000}"/>
    <cellStyle name="Comma 2 2 6 3 6 2 2" xfId="52094" xr:uid="{00000000-0005-0000-0000-00005A000000}"/>
    <cellStyle name="Comma 2 2 6 3 6 3" xfId="36974" xr:uid="{00000000-0005-0000-0000-00005A000000}"/>
    <cellStyle name="Comma 2 2 6 3 7" xfId="8246" xr:uid="{00000000-0005-0000-0000-00005A000000}"/>
    <cellStyle name="Comma 2 2 6 3 7 2" xfId="23366" xr:uid="{00000000-0005-0000-0000-00005A000000}"/>
    <cellStyle name="Comma 2 2 6 3 7 2 2" xfId="53606" xr:uid="{00000000-0005-0000-0000-00005A000000}"/>
    <cellStyle name="Comma 2 2 6 3 7 3" xfId="38486" xr:uid="{00000000-0005-0000-0000-00005A000000}"/>
    <cellStyle name="Comma 2 2 6 3 8" xfId="9758" xr:uid="{00000000-0005-0000-0000-00005A000000}"/>
    <cellStyle name="Comma 2 2 6 3 8 2" xfId="24878" xr:uid="{00000000-0005-0000-0000-00005A000000}"/>
    <cellStyle name="Comma 2 2 6 3 8 2 2" xfId="55118" xr:uid="{00000000-0005-0000-0000-00005A000000}"/>
    <cellStyle name="Comma 2 2 6 3 8 3" xfId="39998" xr:uid="{00000000-0005-0000-0000-00005A000000}"/>
    <cellStyle name="Comma 2 2 6 3 9" xfId="15806" xr:uid="{00000000-0005-0000-0000-00005A000000}"/>
    <cellStyle name="Comma 2 2 6 3 9 2" xfId="46046" xr:uid="{00000000-0005-0000-0000-00005A000000}"/>
    <cellStyle name="Comma 2 2 6 4" xfId="938" xr:uid="{00000000-0005-0000-0000-000019000000}"/>
    <cellStyle name="Comma 2 2 6 4 2" xfId="2450" xr:uid="{00000000-0005-0000-0000-000019000000}"/>
    <cellStyle name="Comma 2 2 6 4 2 2" xfId="11522" xr:uid="{00000000-0005-0000-0000-000019000000}"/>
    <cellStyle name="Comma 2 2 6 4 2 2 2" xfId="26642" xr:uid="{00000000-0005-0000-0000-000019000000}"/>
    <cellStyle name="Comma 2 2 6 4 2 2 2 2" xfId="56882" xr:uid="{00000000-0005-0000-0000-000019000000}"/>
    <cellStyle name="Comma 2 2 6 4 2 2 3" xfId="41762" xr:uid="{00000000-0005-0000-0000-000019000000}"/>
    <cellStyle name="Comma 2 2 6 4 2 3" xfId="17570" xr:uid="{00000000-0005-0000-0000-000019000000}"/>
    <cellStyle name="Comma 2 2 6 4 2 3 2" xfId="47810" xr:uid="{00000000-0005-0000-0000-000019000000}"/>
    <cellStyle name="Comma 2 2 6 4 2 4" xfId="32690" xr:uid="{00000000-0005-0000-0000-000019000000}"/>
    <cellStyle name="Comma 2 2 6 4 3" xfId="3962" xr:uid="{00000000-0005-0000-0000-000019000000}"/>
    <cellStyle name="Comma 2 2 6 4 3 2" xfId="13034" xr:uid="{00000000-0005-0000-0000-000019000000}"/>
    <cellStyle name="Comma 2 2 6 4 3 2 2" xfId="28154" xr:uid="{00000000-0005-0000-0000-000019000000}"/>
    <cellStyle name="Comma 2 2 6 4 3 2 2 2" xfId="58394" xr:uid="{00000000-0005-0000-0000-000019000000}"/>
    <cellStyle name="Comma 2 2 6 4 3 2 3" xfId="43274" xr:uid="{00000000-0005-0000-0000-000019000000}"/>
    <cellStyle name="Comma 2 2 6 4 3 3" xfId="19082" xr:uid="{00000000-0005-0000-0000-000019000000}"/>
    <cellStyle name="Comma 2 2 6 4 3 3 2" xfId="49322" xr:uid="{00000000-0005-0000-0000-000019000000}"/>
    <cellStyle name="Comma 2 2 6 4 3 4" xfId="34202" xr:uid="{00000000-0005-0000-0000-000019000000}"/>
    <cellStyle name="Comma 2 2 6 4 4" xfId="5474" xr:uid="{00000000-0005-0000-0000-000019000000}"/>
    <cellStyle name="Comma 2 2 6 4 4 2" xfId="14546" xr:uid="{00000000-0005-0000-0000-000019000000}"/>
    <cellStyle name="Comma 2 2 6 4 4 2 2" xfId="29666" xr:uid="{00000000-0005-0000-0000-000019000000}"/>
    <cellStyle name="Comma 2 2 6 4 4 2 2 2" xfId="59906" xr:uid="{00000000-0005-0000-0000-000019000000}"/>
    <cellStyle name="Comma 2 2 6 4 4 2 3" xfId="44786" xr:uid="{00000000-0005-0000-0000-000019000000}"/>
    <cellStyle name="Comma 2 2 6 4 4 3" xfId="20594" xr:uid="{00000000-0005-0000-0000-000019000000}"/>
    <cellStyle name="Comma 2 2 6 4 4 3 2" xfId="50834" xr:uid="{00000000-0005-0000-0000-000019000000}"/>
    <cellStyle name="Comma 2 2 6 4 4 4" xfId="35714" xr:uid="{00000000-0005-0000-0000-000019000000}"/>
    <cellStyle name="Comma 2 2 6 4 5" xfId="6986" xr:uid="{00000000-0005-0000-0000-000019000000}"/>
    <cellStyle name="Comma 2 2 6 4 5 2" xfId="22106" xr:uid="{00000000-0005-0000-0000-000019000000}"/>
    <cellStyle name="Comma 2 2 6 4 5 2 2" xfId="52346" xr:uid="{00000000-0005-0000-0000-000019000000}"/>
    <cellStyle name="Comma 2 2 6 4 5 3" xfId="37226" xr:uid="{00000000-0005-0000-0000-000019000000}"/>
    <cellStyle name="Comma 2 2 6 4 6" xfId="8498" xr:uid="{00000000-0005-0000-0000-000019000000}"/>
    <cellStyle name="Comma 2 2 6 4 6 2" xfId="23618" xr:uid="{00000000-0005-0000-0000-000019000000}"/>
    <cellStyle name="Comma 2 2 6 4 6 2 2" xfId="53858" xr:uid="{00000000-0005-0000-0000-000019000000}"/>
    <cellStyle name="Comma 2 2 6 4 6 3" xfId="38738" xr:uid="{00000000-0005-0000-0000-000019000000}"/>
    <cellStyle name="Comma 2 2 6 4 7" xfId="10010" xr:uid="{00000000-0005-0000-0000-000019000000}"/>
    <cellStyle name="Comma 2 2 6 4 7 2" xfId="25130" xr:uid="{00000000-0005-0000-0000-000019000000}"/>
    <cellStyle name="Comma 2 2 6 4 7 2 2" xfId="55370" xr:uid="{00000000-0005-0000-0000-000019000000}"/>
    <cellStyle name="Comma 2 2 6 4 7 3" xfId="40250" xr:uid="{00000000-0005-0000-0000-000019000000}"/>
    <cellStyle name="Comma 2 2 6 4 8" xfId="16058" xr:uid="{00000000-0005-0000-0000-000019000000}"/>
    <cellStyle name="Comma 2 2 6 4 8 2" xfId="46298" xr:uid="{00000000-0005-0000-0000-000019000000}"/>
    <cellStyle name="Comma 2 2 6 4 9" xfId="31178" xr:uid="{00000000-0005-0000-0000-000019000000}"/>
    <cellStyle name="Comma 2 2 6 5" xfId="1694" xr:uid="{00000000-0005-0000-0000-000019000000}"/>
    <cellStyle name="Comma 2 2 6 5 2" xfId="10766" xr:uid="{00000000-0005-0000-0000-000019000000}"/>
    <cellStyle name="Comma 2 2 6 5 2 2" xfId="25886" xr:uid="{00000000-0005-0000-0000-000019000000}"/>
    <cellStyle name="Comma 2 2 6 5 2 2 2" xfId="56126" xr:uid="{00000000-0005-0000-0000-000019000000}"/>
    <cellStyle name="Comma 2 2 6 5 2 3" xfId="41006" xr:uid="{00000000-0005-0000-0000-000019000000}"/>
    <cellStyle name="Comma 2 2 6 5 3" xfId="16814" xr:uid="{00000000-0005-0000-0000-000019000000}"/>
    <cellStyle name="Comma 2 2 6 5 3 2" xfId="47054" xr:uid="{00000000-0005-0000-0000-000019000000}"/>
    <cellStyle name="Comma 2 2 6 5 4" xfId="31934" xr:uid="{00000000-0005-0000-0000-000019000000}"/>
    <cellStyle name="Comma 2 2 6 6" xfId="3206" xr:uid="{00000000-0005-0000-0000-000019000000}"/>
    <cellStyle name="Comma 2 2 6 6 2" xfId="12278" xr:uid="{00000000-0005-0000-0000-000019000000}"/>
    <cellStyle name="Comma 2 2 6 6 2 2" xfId="27398" xr:uid="{00000000-0005-0000-0000-000019000000}"/>
    <cellStyle name="Comma 2 2 6 6 2 2 2" xfId="57638" xr:uid="{00000000-0005-0000-0000-000019000000}"/>
    <cellStyle name="Comma 2 2 6 6 2 3" xfId="42518" xr:uid="{00000000-0005-0000-0000-000019000000}"/>
    <cellStyle name="Comma 2 2 6 6 3" xfId="18326" xr:uid="{00000000-0005-0000-0000-000019000000}"/>
    <cellStyle name="Comma 2 2 6 6 3 2" xfId="48566" xr:uid="{00000000-0005-0000-0000-000019000000}"/>
    <cellStyle name="Comma 2 2 6 6 4" xfId="33446" xr:uid="{00000000-0005-0000-0000-000019000000}"/>
    <cellStyle name="Comma 2 2 6 7" xfId="4718" xr:uid="{00000000-0005-0000-0000-000019000000}"/>
    <cellStyle name="Comma 2 2 6 7 2" xfId="13790" xr:uid="{00000000-0005-0000-0000-000019000000}"/>
    <cellStyle name="Comma 2 2 6 7 2 2" xfId="28910" xr:uid="{00000000-0005-0000-0000-000019000000}"/>
    <cellStyle name="Comma 2 2 6 7 2 2 2" xfId="59150" xr:uid="{00000000-0005-0000-0000-000019000000}"/>
    <cellStyle name="Comma 2 2 6 7 2 3" xfId="44030" xr:uid="{00000000-0005-0000-0000-000019000000}"/>
    <cellStyle name="Comma 2 2 6 7 3" xfId="19838" xr:uid="{00000000-0005-0000-0000-000019000000}"/>
    <cellStyle name="Comma 2 2 6 7 3 2" xfId="50078" xr:uid="{00000000-0005-0000-0000-000019000000}"/>
    <cellStyle name="Comma 2 2 6 7 4" xfId="34958" xr:uid="{00000000-0005-0000-0000-000019000000}"/>
    <cellStyle name="Comma 2 2 6 8" xfId="6230" xr:uid="{00000000-0005-0000-0000-000019000000}"/>
    <cellStyle name="Comma 2 2 6 8 2" xfId="21350" xr:uid="{00000000-0005-0000-0000-000019000000}"/>
    <cellStyle name="Comma 2 2 6 8 2 2" xfId="51590" xr:uid="{00000000-0005-0000-0000-000019000000}"/>
    <cellStyle name="Comma 2 2 6 8 3" xfId="36470" xr:uid="{00000000-0005-0000-0000-000019000000}"/>
    <cellStyle name="Comma 2 2 6 9" xfId="7742" xr:uid="{00000000-0005-0000-0000-000019000000}"/>
    <cellStyle name="Comma 2 2 6 9 2" xfId="22862" xr:uid="{00000000-0005-0000-0000-000019000000}"/>
    <cellStyle name="Comma 2 2 6 9 2 2" xfId="53102" xr:uid="{00000000-0005-0000-0000-000019000000}"/>
    <cellStyle name="Comma 2 2 6 9 3" xfId="37982" xr:uid="{00000000-0005-0000-0000-000019000000}"/>
    <cellStyle name="Comma 2 2 7" xfId="266" xr:uid="{00000000-0005-0000-0000-000031000000}"/>
    <cellStyle name="Comma 2 2 7 10" xfId="30506" xr:uid="{00000000-0005-0000-0000-000031000000}"/>
    <cellStyle name="Comma 2 2 7 2" xfId="1022" xr:uid="{00000000-0005-0000-0000-000031000000}"/>
    <cellStyle name="Comma 2 2 7 2 2" xfId="2534" xr:uid="{00000000-0005-0000-0000-000031000000}"/>
    <cellStyle name="Comma 2 2 7 2 2 2" xfId="11606" xr:uid="{00000000-0005-0000-0000-000031000000}"/>
    <cellStyle name="Comma 2 2 7 2 2 2 2" xfId="26726" xr:uid="{00000000-0005-0000-0000-000031000000}"/>
    <cellStyle name="Comma 2 2 7 2 2 2 2 2" xfId="56966" xr:uid="{00000000-0005-0000-0000-000031000000}"/>
    <cellStyle name="Comma 2 2 7 2 2 2 3" xfId="41846" xr:uid="{00000000-0005-0000-0000-000031000000}"/>
    <cellStyle name="Comma 2 2 7 2 2 3" xfId="17654" xr:uid="{00000000-0005-0000-0000-000031000000}"/>
    <cellStyle name="Comma 2 2 7 2 2 3 2" xfId="47894" xr:uid="{00000000-0005-0000-0000-000031000000}"/>
    <cellStyle name="Comma 2 2 7 2 2 4" xfId="32774" xr:uid="{00000000-0005-0000-0000-000031000000}"/>
    <cellStyle name="Comma 2 2 7 2 3" xfId="4046" xr:uid="{00000000-0005-0000-0000-000031000000}"/>
    <cellStyle name="Comma 2 2 7 2 3 2" xfId="13118" xr:uid="{00000000-0005-0000-0000-000031000000}"/>
    <cellStyle name="Comma 2 2 7 2 3 2 2" xfId="28238" xr:uid="{00000000-0005-0000-0000-000031000000}"/>
    <cellStyle name="Comma 2 2 7 2 3 2 2 2" xfId="58478" xr:uid="{00000000-0005-0000-0000-000031000000}"/>
    <cellStyle name="Comma 2 2 7 2 3 2 3" xfId="43358" xr:uid="{00000000-0005-0000-0000-000031000000}"/>
    <cellStyle name="Comma 2 2 7 2 3 3" xfId="19166" xr:uid="{00000000-0005-0000-0000-000031000000}"/>
    <cellStyle name="Comma 2 2 7 2 3 3 2" xfId="49406" xr:uid="{00000000-0005-0000-0000-000031000000}"/>
    <cellStyle name="Comma 2 2 7 2 3 4" xfId="34286" xr:uid="{00000000-0005-0000-0000-000031000000}"/>
    <cellStyle name="Comma 2 2 7 2 4" xfId="5558" xr:uid="{00000000-0005-0000-0000-000031000000}"/>
    <cellStyle name="Comma 2 2 7 2 4 2" xfId="14630" xr:uid="{00000000-0005-0000-0000-000031000000}"/>
    <cellStyle name="Comma 2 2 7 2 4 2 2" xfId="29750" xr:uid="{00000000-0005-0000-0000-000031000000}"/>
    <cellStyle name="Comma 2 2 7 2 4 2 2 2" xfId="59990" xr:uid="{00000000-0005-0000-0000-000031000000}"/>
    <cellStyle name="Comma 2 2 7 2 4 2 3" xfId="44870" xr:uid="{00000000-0005-0000-0000-000031000000}"/>
    <cellStyle name="Comma 2 2 7 2 4 3" xfId="20678" xr:uid="{00000000-0005-0000-0000-000031000000}"/>
    <cellStyle name="Comma 2 2 7 2 4 3 2" xfId="50918" xr:uid="{00000000-0005-0000-0000-000031000000}"/>
    <cellStyle name="Comma 2 2 7 2 4 4" xfId="35798" xr:uid="{00000000-0005-0000-0000-000031000000}"/>
    <cellStyle name="Comma 2 2 7 2 5" xfId="7070" xr:uid="{00000000-0005-0000-0000-000031000000}"/>
    <cellStyle name="Comma 2 2 7 2 5 2" xfId="22190" xr:uid="{00000000-0005-0000-0000-000031000000}"/>
    <cellStyle name="Comma 2 2 7 2 5 2 2" xfId="52430" xr:uid="{00000000-0005-0000-0000-000031000000}"/>
    <cellStyle name="Comma 2 2 7 2 5 3" xfId="37310" xr:uid="{00000000-0005-0000-0000-000031000000}"/>
    <cellStyle name="Comma 2 2 7 2 6" xfId="8582" xr:uid="{00000000-0005-0000-0000-000031000000}"/>
    <cellStyle name="Comma 2 2 7 2 6 2" xfId="23702" xr:uid="{00000000-0005-0000-0000-000031000000}"/>
    <cellStyle name="Comma 2 2 7 2 6 2 2" xfId="53942" xr:uid="{00000000-0005-0000-0000-000031000000}"/>
    <cellStyle name="Comma 2 2 7 2 6 3" xfId="38822" xr:uid="{00000000-0005-0000-0000-000031000000}"/>
    <cellStyle name="Comma 2 2 7 2 7" xfId="10094" xr:uid="{00000000-0005-0000-0000-000031000000}"/>
    <cellStyle name="Comma 2 2 7 2 7 2" xfId="25214" xr:uid="{00000000-0005-0000-0000-000031000000}"/>
    <cellStyle name="Comma 2 2 7 2 7 2 2" xfId="55454" xr:uid="{00000000-0005-0000-0000-000031000000}"/>
    <cellStyle name="Comma 2 2 7 2 7 3" xfId="40334" xr:uid="{00000000-0005-0000-0000-000031000000}"/>
    <cellStyle name="Comma 2 2 7 2 8" xfId="16142" xr:uid="{00000000-0005-0000-0000-000031000000}"/>
    <cellStyle name="Comma 2 2 7 2 8 2" xfId="46382" xr:uid="{00000000-0005-0000-0000-000031000000}"/>
    <cellStyle name="Comma 2 2 7 2 9" xfId="31262" xr:uid="{00000000-0005-0000-0000-000031000000}"/>
    <cellStyle name="Comma 2 2 7 3" xfId="1778" xr:uid="{00000000-0005-0000-0000-000031000000}"/>
    <cellStyle name="Comma 2 2 7 3 2" xfId="10850" xr:uid="{00000000-0005-0000-0000-000031000000}"/>
    <cellStyle name="Comma 2 2 7 3 2 2" xfId="25970" xr:uid="{00000000-0005-0000-0000-000031000000}"/>
    <cellStyle name="Comma 2 2 7 3 2 2 2" xfId="56210" xr:uid="{00000000-0005-0000-0000-000031000000}"/>
    <cellStyle name="Comma 2 2 7 3 2 3" xfId="41090" xr:uid="{00000000-0005-0000-0000-000031000000}"/>
    <cellStyle name="Comma 2 2 7 3 3" xfId="16898" xr:uid="{00000000-0005-0000-0000-000031000000}"/>
    <cellStyle name="Comma 2 2 7 3 3 2" xfId="47138" xr:uid="{00000000-0005-0000-0000-000031000000}"/>
    <cellStyle name="Comma 2 2 7 3 4" xfId="32018" xr:uid="{00000000-0005-0000-0000-000031000000}"/>
    <cellStyle name="Comma 2 2 7 4" xfId="3290" xr:uid="{00000000-0005-0000-0000-000031000000}"/>
    <cellStyle name="Comma 2 2 7 4 2" xfId="12362" xr:uid="{00000000-0005-0000-0000-000031000000}"/>
    <cellStyle name="Comma 2 2 7 4 2 2" xfId="27482" xr:uid="{00000000-0005-0000-0000-000031000000}"/>
    <cellStyle name="Comma 2 2 7 4 2 2 2" xfId="57722" xr:uid="{00000000-0005-0000-0000-000031000000}"/>
    <cellStyle name="Comma 2 2 7 4 2 3" xfId="42602" xr:uid="{00000000-0005-0000-0000-000031000000}"/>
    <cellStyle name="Comma 2 2 7 4 3" xfId="18410" xr:uid="{00000000-0005-0000-0000-000031000000}"/>
    <cellStyle name="Comma 2 2 7 4 3 2" xfId="48650" xr:uid="{00000000-0005-0000-0000-000031000000}"/>
    <cellStyle name="Comma 2 2 7 4 4" xfId="33530" xr:uid="{00000000-0005-0000-0000-000031000000}"/>
    <cellStyle name="Comma 2 2 7 5" xfId="4802" xr:uid="{00000000-0005-0000-0000-000031000000}"/>
    <cellStyle name="Comma 2 2 7 5 2" xfId="13874" xr:uid="{00000000-0005-0000-0000-000031000000}"/>
    <cellStyle name="Comma 2 2 7 5 2 2" xfId="28994" xr:uid="{00000000-0005-0000-0000-000031000000}"/>
    <cellStyle name="Comma 2 2 7 5 2 2 2" xfId="59234" xr:uid="{00000000-0005-0000-0000-000031000000}"/>
    <cellStyle name="Comma 2 2 7 5 2 3" xfId="44114" xr:uid="{00000000-0005-0000-0000-000031000000}"/>
    <cellStyle name="Comma 2 2 7 5 3" xfId="19922" xr:uid="{00000000-0005-0000-0000-000031000000}"/>
    <cellStyle name="Comma 2 2 7 5 3 2" xfId="50162" xr:uid="{00000000-0005-0000-0000-000031000000}"/>
    <cellStyle name="Comma 2 2 7 5 4" xfId="35042" xr:uid="{00000000-0005-0000-0000-000031000000}"/>
    <cellStyle name="Comma 2 2 7 6" xfId="6314" xr:uid="{00000000-0005-0000-0000-000031000000}"/>
    <cellStyle name="Comma 2 2 7 6 2" xfId="21434" xr:uid="{00000000-0005-0000-0000-000031000000}"/>
    <cellStyle name="Comma 2 2 7 6 2 2" xfId="51674" xr:uid="{00000000-0005-0000-0000-000031000000}"/>
    <cellStyle name="Comma 2 2 7 6 3" xfId="36554" xr:uid="{00000000-0005-0000-0000-000031000000}"/>
    <cellStyle name="Comma 2 2 7 7" xfId="7826" xr:uid="{00000000-0005-0000-0000-000031000000}"/>
    <cellStyle name="Comma 2 2 7 7 2" xfId="22946" xr:uid="{00000000-0005-0000-0000-000031000000}"/>
    <cellStyle name="Comma 2 2 7 7 2 2" xfId="53186" xr:uid="{00000000-0005-0000-0000-000031000000}"/>
    <cellStyle name="Comma 2 2 7 7 3" xfId="38066" xr:uid="{00000000-0005-0000-0000-000031000000}"/>
    <cellStyle name="Comma 2 2 7 8" xfId="9338" xr:uid="{00000000-0005-0000-0000-000031000000}"/>
    <cellStyle name="Comma 2 2 7 8 2" xfId="24458" xr:uid="{00000000-0005-0000-0000-000031000000}"/>
    <cellStyle name="Comma 2 2 7 8 2 2" xfId="54698" xr:uid="{00000000-0005-0000-0000-000031000000}"/>
    <cellStyle name="Comma 2 2 7 8 3" xfId="39578" xr:uid="{00000000-0005-0000-0000-000031000000}"/>
    <cellStyle name="Comma 2 2 7 9" xfId="15386" xr:uid="{00000000-0005-0000-0000-000031000000}"/>
    <cellStyle name="Comma 2 2 7 9 2" xfId="45626" xr:uid="{00000000-0005-0000-0000-000031000000}"/>
    <cellStyle name="Comma 2 2 8" xfId="518" xr:uid="{00000000-0005-0000-0000-000049000000}"/>
    <cellStyle name="Comma 2 2 8 10" xfId="30758" xr:uid="{00000000-0005-0000-0000-000049000000}"/>
    <cellStyle name="Comma 2 2 8 2" xfId="1274" xr:uid="{00000000-0005-0000-0000-000049000000}"/>
    <cellStyle name="Comma 2 2 8 2 2" xfId="2786" xr:uid="{00000000-0005-0000-0000-000049000000}"/>
    <cellStyle name="Comma 2 2 8 2 2 2" xfId="11858" xr:uid="{00000000-0005-0000-0000-000049000000}"/>
    <cellStyle name="Comma 2 2 8 2 2 2 2" xfId="26978" xr:uid="{00000000-0005-0000-0000-000049000000}"/>
    <cellStyle name="Comma 2 2 8 2 2 2 2 2" xfId="57218" xr:uid="{00000000-0005-0000-0000-000049000000}"/>
    <cellStyle name="Comma 2 2 8 2 2 2 3" xfId="42098" xr:uid="{00000000-0005-0000-0000-000049000000}"/>
    <cellStyle name="Comma 2 2 8 2 2 3" xfId="17906" xr:uid="{00000000-0005-0000-0000-000049000000}"/>
    <cellStyle name="Comma 2 2 8 2 2 3 2" xfId="48146" xr:uid="{00000000-0005-0000-0000-000049000000}"/>
    <cellStyle name="Comma 2 2 8 2 2 4" xfId="33026" xr:uid="{00000000-0005-0000-0000-000049000000}"/>
    <cellStyle name="Comma 2 2 8 2 3" xfId="4298" xr:uid="{00000000-0005-0000-0000-000049000000}"/>
    <cellStyle name="Comma 2 2 8 2 3 2" xfId="13370" xr:uid="{00000000-0005-0000-0000-000049000000}"/>
    <cellStyle name="Comma 2 2 8 2 3 2 2" xfId="28490" xr:uid="{00000000-0005-0000-0000-000049000000}"/>
    <cellStyle name="Comma 2 2 8 2 3 2 2 2" xfId="58730" xr:uid="{00000000-0005-0000-0000-000049000000}"/>
    <cellStyle name="Comma 2 2 8 2 3 2 3" xfId="43610" xr:uid="{00000000-0005-0000-0000-000049000000}"/>
    <cellStyle name="Comma 2 2 8 2 3 3" xfId="19418" xr:uid="{00000000-0005-0000-0000-000049000000}"/>
    <cellStyle name="Comma 2 2 8 2 3 3 2" xfId="49658" xr:uid="{00000000-0005-0000-0000-000049000000}"/>
    <cellStyle name="Comma 2 2 8 2 3 4" xfId="34538" xr:uid="{00000000-0005-0000-0000-000049000000}"/>
    <cellStyle name="Comma 2 2 8 2 4" xfId="5810" xr:uid="{00000000-0005-0000-0000-000049000000}"/>
    <cellStyle name="Comma 2 2 8 2 4 2" xfId="14882" xr:uid="{00000000-0005-0000-0000-000049000000}"/>
    <cellStyle name="Comma 2 2 8 2 4 2 2" xfId="30002" xr:uid="{00000000-0005-0000-0000-000049000000}"/>
    <cellStyle name="Comma 2 2 8 2 4 2 2 2" xfId="60242" xr:uid="{00000000-0005-0000-0000-000049000000}"/>
    <cellStyle name="Comma 2 2 8 2 4 2 3" xfId="45122" xr:uid="{00000000-0005-0000-0000-000049000000}"/>
    <cellStyle name="Comma 2 2 8 2 4 3" xfId="20930" xr:uid="{00000000-0005-0000-0000-000049000000}"/>
    <cellStyle name="Comma 2 2 8 2 4 3 2" xfId="51170" xr:uid="{00000000-0005-0000-0000-000049000000}"/>
    <cellStyle name="Comma 2 2 8 2 4 4" xfId="36050" xr:uid="{00000000-0005-0000-0000-000049000000}"/>
    <cellStyle name="Comma 2 2 8 2 5" xfId="7322" xr:uid="{00000000-0005-0000-0000-000049000000}"/>
    <cellStyle name="Comma 2 2 8 2 5 2" xfId="22442" xr:uid="{00000000-0005-0000-0000-000049000000}"/>
    <cellStyle name="Comma 2 2 8 2 5 2 2" xfId="52682" xr:uid="{00000000-0005-0000-0000-000049000000}"/>
    <cellStyle name="Comma 2 2 8 2 5 3" xfId="37562" xr:uid="{00000000-0005-0000-0000-000049000000}"/>
    <cellStyle name="Comma 2 2 8 2 6" xfId="8834" xr:uid="{00000000-0005-0000-0000-000049000000}"/>
    <cellStyle name="Comma 2 2 8 2 6 2" xfId="23954" xr:uid="{00000000-0005-0000-0000-000049000000}"/>
    <cellStyle name="Comma 2 2 8 2 6 2 2" xfId="54194" xr:uid="{00000000-0005-0000-0000-000049000000}"/>
    <cellStyle name="Comma 2 2 8 2 6 3" xfId="39074" xr:uid="{00000000-0005-0000-0000-000049000000}"/>
    <cellStyle name="Comma 2 2 8 2 7" xfId="10346" xr:uid="{00000000-0005-0000-0000-000049000000}"/>
    <cellStyle name="Comma 2 2 8 2 7 2" xfId="25466" xr:uid="{00000000-0005-0000-0000-000049000000}"/>
    <cellStyle name="Comma 2 2 8 2 7 2 2" xfId="55706" xr:uid="{00000000-0005-0000-0000-000049000000}"/>
    <cellStyle name="Comma 2 2 8 2 7 3" xfId="40586" xr:uid="{00000000-0005-0000-0000-000049000000}"/>
    <cellStyle name="Comma 2 2 8 2 8" xfId="16394" xr:uid="{00000000-0005-0000-0000-000049000000}"/>
    <cellStyle name="Comma 2 2 8 2 8 2" xfId="46634" xr:uid="{00000000-0005-0000-0000-000049000000}"/>
    <cellStyle name="Comma 2 2 8 2 9" xfId="31514" xr:uid="{00000000-0005-0000-0000-000049000000}"/>
    <cellStyle name="Comma 2 2 8 3" xfId="2030" xr:uid="{00000000-0005-0000-0000-000049000000}"/>
    <cellStyle name="Comma 2 2 8 3 2" xfId="11102" xr:uid="{00000000-0005-0000-0000-000049000000}"/>
    <cellStyle name="Comma 2 2 8 3 2 2" xfId="26222" xr:uid="{00000000-0005-0000-0000-000049000000}"/>
    <cellStyle name="Comma 2 2 8 3 2 2 2" xfId="56462" xr:uid="{00000000-0005-0000-0000-000049000000}"/>
    <cellStyle name="Comma 2 2 8 3 2 3" xfId="41342" xr:uid="{00000000-0005-0000-0000-000049000000}"/>
    <cellStyle name="Comma 2 2 8 3 3" xfId="17150" xr:uid="{00000000-0005-0000-0000-000049000000}"/>
    <cellStyle name="Comma 2 2 8 3 3 2" xfId="47390" xr:uid="{00000000-0005-0000-0000-000049000000}"/>
    <cellStyle name="Comma 2 2 8 3 4" xfId="32270" xr:uid="{00000000-0005-0000-0000-000049000000}"/>
    <cellStyle name="Comma 2 2 8 4" xfId="3542" xr:uid="{00000000-0005-0000-0000-000049000000}"/>
    <cellStyle name="Comma 2 2 8 4 2" xfId="12614" xr:uid="{00000000-0005-0000-0000-000049000000}"/>
    <cellStyle name="Comma 2 2 8 4 2 2" xfId="27734" xr:uid="{00000000-0005-0000-0000-000049000000}"/>
    <cellStyle name="Comma 2 2 8 4 2 2 2" xfId="57974" xr:uid="{00000000-0005-0000-0000-000049000000}"/>
    <cellStyle name="Comma 2 2 8 4 2 3" xfId="42854" xr:uid="{00000000-0005-0000-0000-000049000000}"/>
    <cellStyle name="Comma 2 2 8 4 3" xfId="18662" xr:uid="{00000000-0005-0000-0000-000049000000}"/>
    <cellStyle name="Comma 2 2 8 4 3 2" xfId="48902" xr:uid="{00000000-0005-0000-0000-000049000000}"/>
    <cellStyle name="Comma 2 2 8 4 4" xfId="33782" xr:uid="{00000000-0005-0000-0000-000049000000}"/>
    <cellStyle name="Comma 2 2 8 5" xfId="5054" xr:uid="{00000000-0005-0000-0000-000049000000}"/>
    <cellStyle name="Comma 2 2 8 5 2" xfId="14126" xr:uid="{00000000-0005-0000-0000-000049000000}"/>
    <cellStyle name="Comma 2 2 8 5 2 2" xfId="29246" xr:uid="{00000000-0005-0000-0000-000049000000}"/>
    <cellStyle name="Comma 2 2 8 5 2 2 2" xfId="59486" xr:uid="{00000000-0005-0000-0000-000049000000}"/>
    <cellStyle name="Comma 2 2 8 5 2 3" xfId="44366" xr:uid="{00000000-0005-0000-0000-000049000000}"/>
    <cellStyle name="Comma 2 2 8 5 3" xfId="20174" xr:uid="{00000000-0005-0000-0000-000049000000}"/>
    <cellStyle name="Comma 2 2 8 5 3 2" xfId="50414" xr:uid="{00000000-0005-0000-0000-000049000000}"/>
    <cellStyle name="Comma 2 2 8 5 4" xfId="35294" xr:uid="{00000000-0005-0000-0000-000049000000}"/>
    <cellStyle name="Comma 2 2 8 6" xfId="6566" xr:uid="{00000000-0005-0000-0000-000049000000}"/>
    <cellStyle name="Comma 2 2 8 6 2" xfId="21686" xr:uid="{00000000-0005-0000-0000-000049000000}"/>
    <cellStyle name="Comma 2 2 8 6 2 2" xfId="51926" xr:uid="{00000000-0005-0000-0000-000049000000}"/>
    <cellStyle name="Comma 2 2 8 6 3" xfId="36806" xr:uid="{00000000-0005-0000-0000-000049000000}"/>
    <cellStyle name="Comma 2 2 8 7" xfId="8078" xr:uid="{00000000-0005-0000-0000-000049000000}"/>
    <cellStyle name="Comma 2 2 8 7 2" xfId="23198" xr:uid="{00000000-0005-0000-0000-000049000000}"/>
    <cellStyle name="Comma 2 2 8 7 2 2" xfId="53438" xr:uid="{00000000-0005-0000-0000-000049000000}"/>
    <cellStyle name="Comma 2 2 8 7 3" xfId="38318" xr:uid="{00000000-0005-0000-0000-000049000000}"/>
    <cellStyle name="Comma 2 2 8 8" xfId="9590" xr:uid="{00000000-0005-0000-0000-000049000000}"/>
    <cellStyle name="Comma 2 2 8 8 2" xfId="24710" xr:uid="{00000000-0005-0000-0000-000049000000}"/>
    <cellStyle name="Comma 2 2 8 8 2 2" xfId="54950" xr:uid="{00000000-0005-0000-0000-000049000000}"/>
    <cellStyle name="Comma 2 2 8 8 3" xfId="39830" xr:uid="{00000000-0005-0000-0000-000049000000}"/>
    <cellStyle name="Comma 2 2 8 9" xfId="15638" xr:uid="{00000000-0005-0000-0000-000049000000}"/>
    <cellStyle name="Comma 2 2 8 9 2" xfId="45878" xr:uid="{00000000-0005-0000-0000-000049000000}"/>
    <cellStyle name="Comma 2 2 9" xfId="770" xr:uid="{00000000-0005-0000-0000-000031000000}"/>
    <cellStyle name="Comma 2 2 9 2" xfId="2282" xr:uid="{00000000-0005-0000-0000-000031000000}"/>
    <cellStyle name="Comma 2 2 9 2 2" xfId="11354" xr:uid="{00000000-0005-0000-0000-000031000000}"/>
    <cellStyle name="Comma 2 2 9 2 2 2" xfId="26474" xr:uid="{00000000-0005-0000-0000-000031000000}"/>
    <cellStyle name="Comma 2 2 9 2 2 2 2" xfId="56714" xr:uid="{00000000-0005-0000-0000-000031000000}"/>
    <cellStyle name="Comma 2 2 9 2 2 3" xfId="41594" xr:uid="{00000000-0005-0000-0000-000031000000}"/>
    <cellStyle name="Comma 2 2 9 2 3" xfId="17402" xr:uid="{00000000-0005-0000-0000-000031000000}"/>
    <cellStyle name="Comma 2 2 9 2 3 2" xfId="47642" xr:uid="{00000000-0005-0000-0000-000031000000}"/>
    <cellStyle name="Comma 2 2 9 2 4" xfId="32522" xr:uid="{00000000-0005-0000-0000-000031000000}"/>
    <cellStyle name="Comma 2 2 9 3" xfId="3794" xr:uid="{00000000-0005-0000-0000-000031000000}"/>
    <cellStyle name="Comma 2 2 9 3 2" xfId="12866" xr:uid="{00000000-0005-0000-0000-000031000000}"/>
    <cellStyle name="Comma 2 2 9 3 2 2" xfId="27986" xr:uid="{00000000-0005-0000-0000-000031000000}"/>
    <cellStyle name="Comma 2 2 9 3 2 2 2" xfId="58226" xr:uid="{00000000-0005-0000-0000-000031000000}"/>
    <cellStyle name="Comma 2 2 9 3 2 3" xfId="43106" xr:uid="{00000000-0005-0000-0000-000031000000}"/>
    <cellStyle name="Comma 2 2 9 3 3" xfId="18914" xr:uid="{00000000-0005-0000-0000-000031000000}"/>
    <cellStyle name="Comma 2 2 9 3 3 2" xfId="49154" xr:uid="{00000000-0005-0000-0000-000031000000}"/>
    <cellStyle name="Comma 2 2 9 3 4" xfId="34034" xr:uid="{00000000-0005-0000-0000-000031000000}"/>
    <cellStyle name="Comma 2 2 9 4" xfId="5306" xr:uid="{00000000-0005-0000-0000-000031000000}"/>
    <cellStyle name="Comma 2 2 9 4 2" xfId="14378" xr:uid="{00000000-0005-0000-0000-000031000000}"/>
    <cellStyle name="Comma 2 2 9 4 2 2" xfId="29498" xr:uid="{00000000-0005-0000-0000-000031000000}"/>
    <cellStyle name="Comma 2 2 9 4 2 2 2" xfId="59738" xr:uid="{00000000-0005-0000-0000-000031000000}"/>
    <cellStyle name="Comma 2 2 9 4 2 3" xfId="44618" xr:uid="{00000000-0005-0000-0000-000031000000}"/>
    <cellStyle name="Comma 2 2 9 4 3" xfId="20426" xr:uid="{00000000-0005-0000-0000-000031000000}"/>
    <cellStyle name="Comma 2 2 9 4 3 2" xfId="50666" xr:uid="{00000000-0005-0000-0000-000031000000}"/>
    <cellStyle name="Comma 2 2 9 4 4" xfId="35546" xr:uid="{00000000-0005-0000-0000-000031000000}"/>
    <cellStyle name="Comma 2 2 9 5" xfId="6818" xr:uid="{00000000-0005-0000-0000-000031000000}"/>
    <cellStyle name="Comma 2 2 9 5 2" xfId="21938" xr:uid="{00000000-0005-0000-0000-000031000000}"/>
    <cellStyle name="Comma 2 2 9 5 2 2" xfId="52178" xr:uid="{00000000-0005-0000-0000-000031000000}"/>
    <cellStyle name="Comma 2 2 9 5 3" xfId="37058" xr:uid="{00000000-0005-0000-0000-000031000000}"/>
    <cellStyle name="Comma 2 2 9 6" xfId="8330" xr:uid="{00000000-0005-0000-0000-000031000000}"/>
    <cellStyle name="Comma 2 2 9 6 2" xfId="23450" xr:uid="{00000000-0005-0000-0000-000031000000}"/>
    <cellStyle name="Comma 2 2 9 6 2 2" xfId="53690" xr:uid="{00000000-0005-0000-0000-000031000000}"/>
    <cellStyle name="Comma 2 2 9 6 3" xfId="38570" xr:uid="{00000000-0005-0000-0000-000031000000}"/>
    <cellStyle name="Comma 2 2 9 7" xfId="9842" xr:uid="{00000000-0005-0000-0000-000031000000}"/>
    <cellStyle name="Comma 2 2 9 7 2" xfId="24962" xr:uid="{00000000-0005-0000-0000-000031000000}"/>
    <cellStyle name="Comma 2 2 9 7 2 2" xfId="55202" xr:uid="{00000000-0005-0000-0000-000031000000}"/>
    <cellStyle name="Comma 2 2 9 7 3" xfId="40082" xr:uid="{00000000-0005-0000-0000-000031000000}"/>
    <cellStyle name="Comma 2 2 9 8" xfId="15890" xr:uid="{00000000-0005-0000-0000-000031000000}"/>
    <cellStyle name="Comma 2 2 9 8 2" xfId="46130" xr:uid="{00000000-0005-0000-0000-000031000000}"/>
    <cellStyle name="Comma 2 2 9 9" xfId="31010" xr:uid="{00000000-0005-0000-0000-000031000000}"/>
    <cellStyle name="Comma 2 3" xfId="25" xr:uid="{00000000-0005-0000-0000-000031000000}"/>
    <cellStyle name="Comma 2 3 10" xfId="4561" xr:uid="{00000000-0005-0000-0000-000031000000}"/>
    <cellStyle name="Comma 2 3 10 2" xfId="13633" xr:uid="{00000000-0005-0000-0000-000031000000}"/>
    <cellStyle name="Comma 2 3 10 2 2" xfId="28753" xr:uid="{00000000-0005-0000-0000-000031000000}"/>
    <cellStyle name="Comma 2 3 10 2 2 2" xfId="58993" xr:uid="{00000000-0005-0000-0000-000031000000}"/>
    <cellStyle name="Comma 2 3 10 2 3" xfId="43873" xr:uid="{00000000-0005-0000-0000-000031000000}"/>
    <cellStyle name="Comma 2 3 10 3" xfId="19681" xr:uid="{00000000-0005-0000-0000-000031000000}"/>
    <cellStyle name="Comma 2 3 10 3 2" xfId="49921" xr:uid="{00000000-0005-0000-0000-000031000000}"/>
    <cellStyle name="Comma 2 3 10 4" xfId="34801" xr:uid="{00000000-0005-0000-0000-000031000000}"/>
    <cellStyle name="Comma 2 3 11" xfId="6073" xr:uid="{00000000-0005-0000-0000-000031000000}"/>
    <cellStyle name="Comma 2 3 11 2" xfId="21193" xr:uid="{00000000-0005-0000-0000-000031000000}"/>
    <cellStyle name="Comma 2 3 11 2 2" xfId="51433" xr:uid="{00000000-0005-0000-0000-000031000000}"/>
    <cellStyle name="Comma 2 3 11 3" xfId="36313" xr:uid="{00000000-0005-0000-0000-000031000000}"/>
    <cellStyle name="Comma 2 3 12" xfId="7585" xr:uid="{00000000-0005-0000-0000-000031000000}"/>
    <cellStyle name="Comma 2 3 12 2" xfId="22705" xr:uid="{00000000-0005-0000-0000-000031000000}"/>
    <cellStyle name="Comma 2 3 12 2 2" xfId="52945" xr:uid="{00000000-0005-0000-0000-000031000000}"/>
    <cellStyle name="Comma 2 3 12 3" xfId="37825" xr:uid="{00000000-0005-0000-0000-000031000000}"/>
    <cellStyle name="Comma 2 3 13" xfId="9097" xr:uid="{00000000-0005-0000-0000-000031000000}"/>
    <cellStyle name="Comma 2 3 13 2" xfId="24217" xr:uid="{00000000-0005-0000-0000-000031000000}"/>
    <cellStyle name="Comma 2 3 13 2 2" xfId="54457" xr:uid="{00000000-0005-0000-0000-000031000000}"/>
    <cellStyle name="Comma 2 3 13 3" xfId="39337" xr:uid="{00000000-0005-0000-0000-000031000000}"/>
    <cellStyle name="Comma 2 3 14" xfId="15145" xr:uid="{00000000-0005-0000-0000-000031000000}"/>
    <cellStyle name="Comma 2 3 14 2" xfId="45385" xr:uid="{00000000-0005-0000-0000-000031000000}"/>
    <cellStyle name="Comma 2 3 15" xfId="30265" xr:uid="{00000000-0005-0000-0000-000031000000}"/>
    <cellStyle name="Comma 2 3 2" xfId="67" xr:uid="{00000000-0005-0000-0000-000010000000}"/>
    <cellStyle name="Comma 2 3 2 10" xfId="6115" xr:uid="{00000000-0005-0000-0000-000010000000}"/>
    <cellStyle name="Comma 2 3 2 10 2" xfId="21235" xr:uid="{00000000-0005-0000-0000-000010000000}"/>
    <cellStyle name="Comma 2 3 2 10 2 2" xfId="51475" xr:uid="{00000000-0005-0000-0000-000010000000}"/>
    <cellStyle name="Comma 2 3 2 10 3" xfId="36355" xr:uid="{00000000-0005-0000-0000-000010000000}"/>
    <cellStyle name="Comma 2 3 2 11" xfId="7627" xr:uid="{00000000-0005-0000-0000-000010000000}"/>
    <cellStyle name="Comma 2 3 2 11 2" xfId="22747" xr:uid="{00000000-0005-0000-0000-000010000000}"/>
    <cellStyle name="Comma 2 3 2 11 2 2" xfId="52987" xr:uid="{00000000-0005-0000-0000-000010000000}"/>
    <cellStyle name="Comma 2 3 2 11 3" xfId="37867" xr:uid="{00000000-0005-0000-0000-000010000000}"/>
    <cellStyle name="Comma 2 3 2 12" xfId="9139" xr:uid="{00000000-0005-0000-0000-000010000000}"/>
    <cellStyle name="Comma 2 3 2 12 2" xfId="24259" xr:uid="{00000000-0005-0000-0000-000010000000}"/>
    <cellStyle name="Comma 2 3 2 12 2 2" xfId="54499" xr:uid="{00000000-0005-0000-0000-000010000000}"/>
    <cellStyle name="Comma 2 3 2 12 3" xfId="39379" xr:uid="{00000000-0005-0000-0000-000010000000}"/>
    <cellStyle name="Comma 2 3 2 13" xfId="15187" xr:uid="{00000000-0005-0000-0000-000010000000}"/>
    <cellStyle name="Comma 2 3 2 13 2" xfId="45427" xr:uid="{00000000-0005-0000-0000-000010000000}"/>
    <cellStyle name="Comma 2 3 2 14" xfId="30307" xr:uid="{00000000-0005-0000-0000-000010000000}"/>
    <cellStyle name="Comma 2 3 2 2" xfId="151" xr:uid="{00000000-0005-0000-0000-000020000000}"/>
    <cellStyle name="Comma 2 3 2 2 10" xfId="9223" xr:uid="{00000000-0005-0000-0000-000020000000}"/>
    <cellStyle name="Comma 2 3 2 2 10 2" xfId="24343" xr:uid="{00000000-0005-0000-0000-000020000000}"/>
    <cellStyle name="Comma 2 3 2 2 10 2 2" xfId="54583" xr:uid="{00000000-0005-0000-0000-000020000000}"/>
    <cellStyle name="Comma 2 3 2 2 10 3" xfId="39463" xr:uid="{00000000-0005-0000-0000-000020000000}"/>
    <cellStyle name="Comma 2 3 2 2 11" xfId="15271" xr:uid="{00000000-0005-0000-0000-000020000000}"/>
    <cellStyle name="Comma 2 3 2 2 11 2" xfId="45511" xr:uid="{00000000-0005-0000-0000-000020000000}"/>
    <cellStyle name="Comma 2 3 2 2 12" xfId="30391" xr:uid="{00000000-0005-0000-0000-000020000000}"/>
    <cellStyle name="Comma 2 3 2 2 2" xfId="403" xr:uid="{00000000-0005-0000-0000-000020000000}"/>
    <cellStyle name="Comma 2 3 2 2 2 10" xfId="30643" xr:uid="{00000000-0005-0000-0000-000020000000}"/>
    <cellStyle name="Comma 2 3 2 2 2 2" xfId="1159" xr:uid="{00000000-0005-0000-0000-000020000000}"/>
    <cellStyle name="Comma 2 3 2 2 2 2 2" xfId="2671" xr:uid="{00000000-0005-0000-0000-000020000000}"/>
    <cellStyle name="Comma 2 3 2 2 2 2 2 2" xfId="11743" xr:uid="{00000000-0005-0000-0000-000020000000}"/>
    <cellStyle name="Comma 2 3 2 2 2 2 2 2 2" xfId="26863" xr:uid="{00000000-0005-0000-0000-000020000000}"/>
    <cellStyle name="Comma 2 3 2 2 2 2 2 2 2 2" xfId="57103" xr:uid="{00000000-0005-0000-0000-000020000000}"/>
    <cellStyle name="Comma 2 3 2 2 2 2 2 2 3" xfId="41983" xr:uid="{00000000-0005-0000-0000-000020000000}"/>
    <cellStyle name="Comma 2 3 2 2 2 2 2 3" xfId="17791" xr:uid="{00000000-0005-0000-0000-000020000000}"/>
    <cellStyle name="Comma 2 3 2 2 2 2 2 3 2" xfId="48031" xr:uid="{00000000-0005-0000-0000-000020000000}"/>
    <cellStyle name="Comma 2 3 2 2 2 2 2 4" xfId="32911" xr:uid="{00000000-0005-0000-0000-000020000000}"/>
    <cellStyle name="Comma 2 3 2 2 2 2 3" xfId="4183" xr:uid="{00000000-0005-0000-0000-000020000000}"/>
    <cellStyle name="Comma 2 3 2 2 2 2 3 2" xfId="13255" xr:uid="{00000000-0005-0000-0000-000020000000}"/>
    <cellStyle name="Comma 2 3 2 2 2 2 3 2 2" xfId="28375" xr:uid="{00000000-0005-0000-0000-000020000000}"/>
    <cellStyle name="Comma 2 3 2 2 2 2 3 2 2 2" xfId="58615" xr:uid="{00000000-0005-0000-0000-000020000000}"/>
    <cellStyle name="Comma 2 3 2 2 2 2 3 2 3" xfId="43495" xr:uid="{00000000-0005-0000-0000-000020000000}"/>
    <cellStyle name="Comma 2 3 2 2 2 2 3 3" xfId="19303" xr:uid="{00000000-0005-0000-0000-000020000000}"/>
    <cellStyle name="Comma 2 3 2 2 2 2 3 3 2" xfId="49543" xr:uid="{00000000-0005-0000-0000-000020000000}"/>
    <cellStyle name="Comma 2 3 2 2 2 2 3 4" xfId="34423" xr:uid="{00000000-0005-0000-0000-000020000000}"/>
    <cellStyle name="Comma 2 3 2 2 2 2 4" xfId="5695" xr:uid="{00000000-0005-0000-0000-000020000000}"/>
    <cellStyle name="Comma 2 3 2 2 2 2 4 2" xfId="14767" xr:uid="{00000000-0005-0000-0000-000020000000}"/>
    <cellStyle name="Comma 2 3 2 2 2 2 4 2 2" xfId="29887" xr:uid="{00000000-0005-0000-0000-000020000000}"/>
    <cellStyle name="Comma 2 3 2 2 2 2 4 2 2 2" xfId="60127" xr:uid="{00000000-0005-0000-0000-000020000000}"/>
    <cellStyle name="Comma 2 3 2 2 2 2 4 2 3" xfId="45007" xr:uid="{00000000-0005-0000-0000-000020000000}"/>
    <cellStyle name="Comma 2 3 2 2 2 2 4 3" xfId="20815" xr:uid="{00000000-0005-0000-0000-000020000000}"/>
    <cellStyle name="Comma 2 3 2 2 2 2 4 3 2" xfId="51055" xr:uid="{00000000-0005-0000-0000-000020000000}"/>
    <cellStyle name="Comma 2 3 2 2 2 2 4 4" xfId="35935" xr:uid="{00000000-0005-0000-0000-000020000000}"/>
    <cellStyle name="Comma 2 3 2 2 2 2 5" xfId="7207" xr:uid="{00000000-0005-0000-0000-000020000000}"/>
    <cellStyle name="Comma 2 3 2 2 2 2 5 2" xfId="22327" xr:uid="{00000000-0005-0000-0000-000020000000}"/>
    <cellStyle name="Comma 2 3 2 2 2 2 5 2 2" xfId="52567" xr:uid="{00000000-0005-0000-0000-000020000000}"/>
    <cellStyle name="Comma 2 3 2 2 2 2 5 3" xfId="37447" xr:uid="{00000000-0005-0000-0000-000020000000}"/>
    <cellStyle name="Comma 2 3 2 2 2 2 6" xfId="8719" xr:uid="{00000000-0005-0000-0000-000020000000}"/>
    <cellStyle name="Comma 2 3 2 2 2 2 6 2" xfId="23839" xr:uid="{00000000-0005-0000-0000-000020000000}"/>
    <cellStyle name="Comma 2 3 2 2 2 2 6 2 2" xfId="54079" xr:uid="{00000000-0005-0000-0000-000020000000}"/>
    <cellStyle name="Comma 2 3 2 2 2 2 6 3" xfId="38959" xr:uid="{00000000-0005-0000-0000-000020000000}"/>
    <cellStyle name="Comma 2 3 2 2 2 2 7" xfId="10231" xr:uid="{00000000-0005-0000-0000-000020000000}"/>
    <cellStyle name="Comma 2 3 2 2 2 2 7 2" xfId="25351" xr:uid="{00000000-0005-0000-0000-000020000000}"/>
    <cellStyle name="Comma 2 3 2 2 2 2 7 2 2" xfId="55591" xr:uid="{00000000-0005-0000-0000-000020000000}"/>
    <cellStyle name="Comma 2 3 2 2 2 2 7 3" xfId="40471" xr:uid="{00000000-0005-0000-0000-000020000000}"/>
    <cellStyle name="Comma 2 3 2 2 2 2 8" xfId="16279" xr:uid="{00000000-0005-0000-0000-000020000000}"/>
    <cellStyle name="Comma 2 3 2 2 2 2 8 2" xfId="46519" xr:uid="{00000000-0005-0000-0000-000020000000}"/>
    <cellStyle name="Comma 2 3 2 2 2 2 9" xfId="31399" xr:uid="{00000000-0005-0000-0000-000020000000}"/>
    <cellStyle name="Comma 2 3 2 2 2 3" xfId="1915" xr:uid="{00000000-0005-0000-0000-000020000000}"/>
    <cellStyle name="Comma 2 3 2 2 2 3 2" xfId="10987" xr:uid="{00000000-0005-0000-0000-000020000000}"/>
    <cellStyle name="Comma 2 3 2 2 2 3 2 2" xfId="26107" xr:uid="{00000000-0005-0000-0000-000020000000}"/>
    <cellStyle name="Comma 2 3 2 2 2 3 2 2 2" xfId="56347" xr:uid="{00000000-0005-0000-0000-000020000000}"/>
    <cellStyle name="Comma 2 3 2 2 2 3 2 3" xfId="41227" xr:uid="{00000000-0005-0000-0000-000020000000}"/>
    <cellStyle name="Comma 2 3 2 2 2 3 3" xfId="17035" xr:uid="{00000000-0005-0000-0000-000020000000}"/>
    <cellStyle name="Comma 2 3 2 2 2 3 3 2" xfId="47275" xr:uid="{00000000-0005-0000-0000-000020000000}"/>
    <cellStyle name="Comma 2 3 2 2 2 3 4" xfId="32155" xr:uid="{00000000-0005-0000-0000-000020000000}"/>
    <cellStyle name="Comma 2 3 2 2 2 4" xfId="3427" xr:uid="{00000000-0005-0000-0000-000020000000}"/>
    <cellStyle name="Comma 2 3 2 2 2 4 2" xfId="12499" xr:uid="{00000000-0005-0000-0000-000020000000}"/>
    <cellStyle name="Comma 2 3 2 2 2 4 2 2" xfId="27619" xr:uid="{00000000-0005-0000-0000-000020000000}"/>
    <cellStyle name="Comma 2 3 2 2 2 4 2 2 2" xfId="57859" xr:uid="{00000000-0005-0000-0000-000020000000}"/>
    <cellStyle name="Comma 2 3 2 2 2 4 2 3" xfId="42739" xr:uid="{00000000-0005-0000-0000-000020000000}"/>
    <cellStyle name="Comma 2 3 2 2 2 4 3" xfId="18547" xr:uid="{00000000-0005-0000-0000-000020000000}"/>
    <cellStyle name="Comma 2 3 2 2 2 4 3 2" xfId="48787" xr:uid="{00000000-0005-0000-0000-000020000000}"/>
    <cellStyle name="Comma 2 3 2 2 2 4 4" xfId="33667" xr:uid="{00000000-0005-0000-0000-000020000000}"/>
    <cellStyle name="Comma 2 3 2 2 2 5" xfId="4939" xr:uid="{00000000-0005-0000-0000-000020000000}"/>
    <cellStyle name="Comma 2 3 2 2 2 5 2" xfId="14011" xr:uid="{00000000-0005-0000-0000-000020000000}"/>
    <cellStyle name="Comma 2 3 2 2 2 5 2 2" xfId="29131" xr:uid="{00000000-0005-0000-0000-000020000000}"/>
    <cellStyle name="Comma 2 3 2 2 2 5 2 2 2" xfId="59371" xr:uid="{00000000-0005-0000-0000-000020000000}"/>
    <cellStyle name="Comma 2 3 2 2 2 5 2 3" xfId="44251" xr:uid="{00000000-0005-0000-0000-000020000000}"/>
    <cellStyle name="Comma 2 3 2 2 2 5 3" xfId="20059" xr:uid="{00000000-0005-0000-0000-000020000000}"/>
    <cellStyle name="Comma 2 3 2 2 2 5 3 2" xfId="50299" xr:uid="{00000000-0005-0000-0000-000020000000}"/>
    <cellStyle name="Comma 2 3 2 2 2 5 4" xfId="35179" xr:uid="{00000000-0005-0000-0000-000020000000}"/>
    <cellStyle name="Comma 2 3 2 2 2 6" xfId="6451" xr:uid="{00000000-0005-0000-0000-000020000000}"/>
    <cellStyle name="Comma 2 3 2 2 2 6 2" xfId="21571" xr:uid="{00000000-0005-0000-0000-000020000000}"/>
    <cellStyle name="Comma 2 3 2 2 2 6 2 2" xfId="51811" xr:uid="{00000000-0005-0000-0000-000020000000}"/>
    <cellStyle name="Comma 2 3 2 2 2 6 3" xfId="36691" xr:uid="{00000000-0005-0000-0000-000020000000}"/>
    <cellStyle name="Comma 2 3 2 2 2 7" xfId="7963" xr:uid="{00000000-0005-0000-0000-000020000000}"/>
    <cellStyle name="Comma 2 3 2 2 2 7 2" xfId="23083" xr:uid="{00000000-0005-0000-0000-000020000000}"/>
    <cellStyle name="Comma 2 3 2 2 2 7 2 2" xfId="53323" xr:uid="{00000000-0005-0000-0000-000020000000}"/>
    <cellStyle name="Comma 2 3 2 2 2 7 3" xfId="38203" xr:uid="{00000000-0005-0000-0000-000020000000}"/>
    <cellStyle name="Comma 2 3 2 2 2 8" xfId="9475" xr:uid="{00000000-0005-0000-0000-000020000000}"/>
    <cellStyle name="Comma 2 3 2 2 2 8 2" xfId="24595" xr:uid="{00000000-0005-0000-0000-000020000000}"/>
    <cellStyle name="Comma 2 3 2 2 2 8 2 2" xfId="54835" xr:uid="{00000000-0005-0000-0000-000020000000}"/>
    <cellStyle name="Comma 2 3 2 2 2 8 3" xfId="39715" xr:uid="{00000000-0005-0000-0000-000020000000}"/>
    <cellStyle name="Comma 2 3 2 2 2 9" xfId="15523" xr:uid="{00000000-0005-0000-0000-000020000000}"/>
    <cellStyle name="Comma 2 3 2 2 2 9 2" xfId="45763" xr:uid="{00000000-0005-0000-0000-000020000000}"/>
    <cellStyle name="Comma 2 3 2 2 3" xfId="655" xr:uid="{00000000-0005-0000-0000-00005D000000}"/>
    <cellStyle name="Comma 2 3 2 2 3 10" xfId="30895" xr:uid="{00000000-0005-0000-0000-00005D000000}"/>
    <cellStyle name="Comma 2 3 2 2 3 2" xfId="1411" xr:uid="{00000000-0005-0000-0000-00005D000000}"/>
    <cellStyle name="Comma 2 3 2 2 3 2 2" xfId="2923" xr:uid="{00000000-0005-0000-0000-00005D000000}"/>
    <cellStyle name="Comma 2 3 2 2 3 2 2 2" xfId="11995" xr:uid="{00000000-0005-0000-0000-00005D000000}"/>
    <cellStyle name="Comma 2 3 2 2 3 2 2 2 2" xfId="27115" xr:uid="{00000000-0005-0000-0000-00005D000000}"/>
    <cellStyle name="Comma 2 3 2 2 3 2 2 2 2 2" xfId="57355" xr:uid="{00000000-0005-0000-0000-00005D000000}"/>
    <cellStyle name="Comma 2 3 2 2 3 2 2 2 3" xfId="42235" xr:uid="{00000000-0005-0000-0000-00005D000000}"/>
    <cellStyle name="Comma 2 3 2 2 3 2 2 3" xfId="18043" xr:uid="{00000000-0005-0000-0000-00005D000000}"/>
    <cellStyle name="Comma 2 3 2 2 3 2 2 3 2" xfId="48283" xr:uid="{00000000-0005-0000-0000-00005D000000}"/>
    <cellStyle name="Comma 2 3 2 2 3 2 2 4" xfId="33163" xr:uid="{00000000-0005-0000-0000-00005D000000}"/>
    <cellStyle name="Comma 2 3 2 2 3 2 3" xfId="4435" xr:uid="{00000000-0005-0000-0000-00005D000000}"/>
    <cellStyle name="Comma 2 3 2 2 3 2 3 2" xfId="13507" xr:uid="{00000000-0005-0000-0000-00005D000000}"/>
    <cellStyle name="Comma 2 3 2 2 3 2 3 2 2" xfId="28627" xr:uid="{00000000-0005-0000-0000-00005D000000}"/>
    <cellStyle name="Comma 2 3 2 2 3 2 3 2 2 2" xfId="58867" xr:uid="{00000000-0005-0000-0000-00005D000000}"/>
    <cellStyle name="Comma 2 3 2 2 3 2 3 2 3" xfId="43747" xr:uid="{00000000-0005-0000-0000-00005D000000}"/>
    <cellStyle name="Comma 2 3 2 2 3 2 3 3" xfId="19555" xr:uid="{00000000-0005-0000-0000-00005D000000}"/>
    <cellStyle name="Comma 2 3 2 2 3 2 3 3 2" xfId="49795" xr:uid="{00000000-0005-0000-0000-00005D000000}"/>
    <cellStyle name="Comma 2 3 2 2 3 2 3 4" xfId="34675" xr:uid="{00000000-0005-0000-0000-00005D000000}"/>
    <cellStyle name="Comma 2 3 2 2 3 2 4" xfId="5947" xr:uid="{00000000-0005-0000-0000-00005D000000}"/>
    <cellStyle name="Comma 2 3 2 2 3 2 4 2" xfId="15019" xr:uid="{00000000-0005-0000-0000-00005D000000}"/>
    <cellStyle name="Comma 2 3 2 2 3 2 4 2 2" xfId="30139" xr:uid="{00000000-0005-0000-0000-00005D000000}"/>
    <cellStyle name="Comma 2 3 2 2 3 2 4 2 2 2" xfId="60379" xr:uid="{00000000-0005-0000-0000-00005D000000}"/>
    <cellStyle name="Comma 2 3 2 2 3 2 4 2 3" xfId="45259" xr:uid="{00000000-0005-0000-0000-00005D000000}"/>
    <cellStyle name="Comma 2 3 2 2 3 2 4 3" xfId="21067" xr:uid="{00000000-0005-0000-0000-00005D000000}"/>
    <cellStyle name="Comma 2 3 2 2 3 2 4 3 2" xfId="51307" xr:uid="{00000000-0005-0000-0000-00005D000000}"/>
    <cellStyle name="Comma 2 3 2 2 3 2 4 4" xfId="36187" xr:uid="{00000000-0005-0000-0000-00005D000000}"/>
    <cellStyle name="Comma 2 3 2 2 3 2 5" xfId="7459" xr:uid="{00000000-0005-0000-0000-00005D000000}"/>
    <cellStyle name="Comma 2 3 2 2 3 2 5 2" xfId="22579" xr:uid="{00000000-0005-0000-0000-00005D000000}"/>
    <cellStyle name="Comma 2 3 2 2 3 2 5 2 2" xfId="52819" xr:uid="{00000000-0005-0000-0000-00005D000000}"/>
    <cellStyle name="Comma 2 3 2 2 3 2 5 3" xfId="37699" xr:uid="{00000000-0005-0000-0000-00005D000000}"/>
    <cellStyle name="Comma 2 3 2 2 3 2 6" xfId="8971" xr:uid="{00000000-0005-0000-0000-00005D000000}"/>
    <cellStyle name="Comma 2 3 2 2 3 2 6 2" xfId="24091" xr:uid="{00000000-0005-0000-0000-00005D000000}"/>
    <cellStyle name="Comma 2 3 2 2 3 2 6 2 2" xfId="54331" xr:uid="{00000000-0005-0000-0000-00005D000000}"/>
    <cellStyle name="Comma 2 3 2 2 3 2 6 3" xfId="39211" xr:uid="{00000000-0005-0000-0000-00005D000000}"/>
    <cellStyle name="Comma 2 3 2 2 3 2 7" xfId="10483" xr:uid="{00000000-0005-0000-0000-00005D000000}"/>
    <cellStyle name="Comma 2 3 2 2 3 2 7 2" xfId="25603" xr:uid="{00000000-0005-0000-0000-00005D000000}"/>
    <cellStyle name="Comma 2 3 2 2 3 2 7 2 2" xfId="55843" xr:uid="{00000000-0005-0000-0000-00005D000000}"/>
    <cellStyle name="Comma 2 3 2 2 3 2 7 3" xfId="40723" xr:uid="{00000000-0005-0000-0000-00005D000000}"/>
    <cellStyle name="Comma 2 3 2 2 3 2 8" xfId="16531" xr:uid="{00000000-0005-0000-0000-00005D000000}"/>
    <cellStyle name="Comma 2 3 2 2 3 2 8 2" xfId="46771" xr:uid="{00000000-0005-0000-0000-00005D000000}"/>
    <cellStyle name="Comma 2 3 2 2 3 2 9" xfId="31651" xr:uid="{00000000-0005-0000-0000-00005D000000}"/>
    <cellStyle name="Comma 2 3 2 2 3 3" xfId="2167" xr:uid="{00000000-0005-0000-0000-00005D000000}"/>
    <cellStyle name="Comma 2 3 2 2 3 3 2" xfId="11239" xr:uid="{00000000-0005-0000-0000-00005D000000}"/>
    <cellStyle name="Comma 2 3 2 2 3 3 2 2" xfId="26359" xr:uid="{00000000-0005-0000-0000-00005D000000}"/>
    <cellStyle name="Comma 2 3 2 2 3 3 2 2 2" xfId="56599" xr:uid="{00000000-0005-0000-0000-00005D000000}"/>
    <cellStyle name="Comma 2 3 2 2 3 3 2 3" xfId="41479" xr:uid="{00000000-0005-0000-0000-00005D000000}"/>
    <cellStyle name="Comma 2 3 2 2 3 3 3" xfId="17287" xr:uid="{00000000-0005-0000-0000-00005D000000}"/>
    <cellStyle name="Comma 2 3 2 2 3 3 3 2" xfId="47527" xr:uid="{00000000-0005-0000-0000-00005D000000}"/>
    <cellStyle name="Comma 2 3 2 2 3 3 4" xfId="32407" xr:uid="{00000000-0005-0000-0000-00005D000000}"/>
    <cellStyle name="Comma 2 3 2 2 3 4" xfId="3679" xr:uid="{00000000-0005-0000-0000-00005D000000}"/>
    <cellStyle name="Comma 2 3 2 2 3 4 2" xfId="12751" xr:uid="{00000000-0005-0000-0000-00005D000000}"/>
    <cellStyle name="Comma 2 3 2 2 3 4 2 2" xfId="27871" xr:uid="{00000000-0005-0000-0000-00005D000000}"/>
    <cellStyle name="Comma 2 3 2 2 3 4 2 2 2" xfId="58111" xr:uid="{00000000-0005-0000-0000-00005D000000}"/>
    <cellStyle name="Comma 2 3 2 2 3 4 2 3" xfId="42991" xr:uid="{00000000-0005-0000-0000-00005D000000}"/>
    <cellStyle name="Comma 2 3 2 2 3 4 3" xfId="18799" xr:uid="{00000000-0005-0000-0000-00005D000000}"/>
    <cellStyle name="Comma 2 3 2 2 3 4 3 2" xfId="49039" xr:uid="{00000000-0005-0000-0000-00005D000000}"/>
    <cellStyle name="Comma 2 3 2 2 3 4 4" xfId="33919" xr:uid="{00000000-0005-0000-0000-00005D000000}"/>
    <cellStyle name="Comma 2 3 2 2 3 5" xfId="5191" xr:uid="{00000000-0005-0000-0000-00005D000000}"/>
    <cellStyle name="Comma 2 3 2 2 3 5 2" xfId="14263" xr:uid="{00000000-0005-0000-0000-00005D000000}"/>
    <cellStyle name="Comma 2 3 2 2 3 5 2 2" xfId="29383" xr:uid="{00000000-0005-0000-0000-00005D000000}"/>
    <cellStyle name="Comma 2 3 2 2 3 5 2 2 2" xfId="59623" xr:uid="{00000000-0005-0000-0000-00005D000000}"/>
    <cellStyle name="Comma 2 3 2 2 3 5 2 3" xfId="44503" xr:uid="{00000000-0005-0000-0000-00005D000000}"/>
    <cellStyle name="Comma 2 3 2 2 3 5 3" xfId="20311" xr:uid="{00000000-0005-0000-0000-00005D000000}"/>
    <cellStyle name="Comma 2 3 2 2 3 5 3 2" xfId="50551" xr:uid="{00000000-0005-0000-0000-00005D000000}"/>
    <cellStyle name="Comma 2 3 2 2 3 5 4" xfId="35431" xr:uid="{00000000-0005-0000-0000-00005D000000}"/>
    <cellStyle name="Comma 2 3 2 2 3 6" xfId="6703" xr:uid="{00000000-0005-0000-0000-00005D000000}"/>
    <cellStyle name="Comma 2 3 2 2 3 6 2" xfId="21823" xr:uid="{00000000-0005-0000-0000-00005D000000}"/>
    <cellStyle name="Comma 2 3 2 2 3 6 2 2" xfId="52063" xr:uid="{00000000-0005-0000-0000-00005D000000}"/>
    <cellStyle name="Comma 2 3 2 2 3 6 3" xfId="36943" xr:uid="{00000000-0005-0000-0000-00005D000000}"/>
    <cellStyle name="Comma 2 3 2 2 3 7" xfId="8215" xr:uid="{00000000-0005-0000-0000-00005D000000}"/>
    <cellStyle name="Comma 2 3 2 2 3 7 2" xfId="23335" xr:uid="{00000000-0005-0000-0000-00005D000000}"/>
    <cellStyle name="Comma 2 3 2 2 3 7 2 2" xfId="53575" xr:uid="{00000000-0005-0000-0000-00005D000000}"/>
    <cellStyle name="Comma 2 3 2 2 3 7 3" xfId="38455" xr:uid="{00000000-0005-0000-0000-00005D000000}"/>
    <cellStyle name="Comma 2 3 2 2 3 8" xfId="9727" xr:uid="{00000000-0005-0000-0000-00005D000000}"/>
    <cellStyle name="Comma 2 3 2 2 3 8 2" xfId="24847" xr:uid="{00000000-0005-0000-0000-00005D000000}"/>
    <cellStyle name="Comma 2 3 2 2 3 8 2 2" xfId="55087" xr:uid="{00000000-0005-0000-0000-00005D000000}"/>
    <cellStyle name="Comma 2 3 2 2 3 8 3" xfId="39967" xr:uid="{00000000-0005-0000-0000-00005D000000}"/>
    <cellStyle name="Comma 2 3 2 2 3 9" xfId="15775" xr:uid="{00000000-0005-0000-0000-00005D000000}"/>
    <cellStyle name="Comma 2 3 2 2 3 9 2" xfId="46015" xr:uid="{00000000-0005-0000-0000-00005D000000}"/>
    <cellStyle name="Comma 2 3 2 2 4" xfId="907" xr:uid="{00000000-0005-0000-0000-000020000000}"/>
    <cellStyle name="Comma 2 3 2 2 4 2" xfId="2419" xr:uid="{00000000-0005-0000-0000-000020000000}"/>
    <cellStyle name="Comma 2 3 2 2 4 2 2" xfId="11491" xr:uid="{00000000-0005-0000-0000-000020000000}"/>
    <cellStyle name="Comma 2 3 2 2 4 2 2 2" xfId="26611" xr:uid="{00000000-0005-0000-0000-000020000000}"/>
    <cellStyle name="Comma 2 3 2 2 4 2 2 2 2" xfId="56851" xr:uid="{00000000-0005-0000-0000-000020000000}"/>
    <cellStyle name="Comma 2 3 2 2 4 2 2 3" xfId="41731" xr:uid="{00000000-0005-0000-0000-000020000000}"/>
    <cellStyle name="Comma 2 3 2 2 4 2 3" xfId="17539" xr:uid="{00000000-0005-0000-0000-000020000000}"/>
    <cellStyle name="Comma 2 3 2 2 4 2 3 2" xfId="47779" xr:uid="{00000000-0005-0000-0000-000020000000}"/>
    <cellStyle name="Comma 2 3 2 2 4 2 4" xfId="32659" xr:uid="{00000000-0005-0000-0000-000020000000}"/>
    <cellStyle name="Comma 2 3 2 2 4 3" xfId="3931" xr:uid="{00000000-0005-0000-0000-000020000000}"/>
    <cellStyle name="Comma 2 3 2 2 4 3 2" xfId="13003" xr:uid="{00000000-0005-0000-0000-000020000000}"/>
    <cellStyle name="Comma 2 3 2 2 4 3 2 2" xfId="28123" xr:uid="{00000000-0005-0000-0000-000020000000}"/>
    <cellStyle name="Comma 2 3 2 2 4 3 2 2 2" xfId="58363" xr:uid="{00000000-0005-0000-0000-000020000000}"/>
    <cellStyle name="Comma 2 3 2 2 4 3 2 3" xfId="43243" xr:uid="{00000000-0005-0000-0000-000020000000}"/>
    <cellStyle name="Comma 2 3 2 2 4 3 3" xfId="19051" xr:uid="{00000000-0005-0000-0000-000020000000}"/>
    <cellStyle name="Comma 2 3 2 2 4 3 3 2" xfId="49291" xr:uid="{00000000-0005-0000-0000-000020000000}"/>
    <cellStyle name="Comma 2 3 2 2 4 3 4" xfId="34171" xr:uid="{00000000-0005-0000-0000-000020000000}"/>
    <cellStyle name="Comma 2 3 2 2 4 4" xfId="5443" xr:uid="{00000000-0005-0000-0000-000020000000}"/>
    <cellStyle name="Comma 2 3 2 2 4 4 2" xfId="14515" xr:uid="{00000000-0005-0000-0000-000020000000}"/>
    <cellStyle name="Comma 2 3 2 2 4 4 2 2" xfId="29635" xr:uid="{00000000-0005-0000-0000-000020000000}"/>
    <cellStyle name="Comma 2 3 2 2 4 4 2 2 2" xfId="59875" xr:uid="{00000000-0005-0000-0000-000020000000}"/>
    <cellStyle name="Comma 2 3 2 2 4 4 2 3" xfId="44755" xr:uid="{00000000-0005-0000-0000-000020000000}"/>
    <cellStyle name="Comma 2 3 2 2 4 4 3" xfId="20563" xr:uid="{00000000-0005-0000-0000-000020000000}"/>
    <cellStyle name="Comma 2 3 2 2 4 4 3 2" xfId="50803" xr:uid="{00000000-0005-0000-0000-000020000000}"/>
    <cellStyle name="Comma 2 3 2 2 4 4 4" xfId="35683" xr:uid="{00000000-0005-0000-0000-000020000000}"/>
    <cellStyle name="Comma 2 3 2 2 4 5" xfId="6955" xr:uid="{00000000-0005-0000-0000-000020000000}"/>
    <cellStyle name="Comma 2 3 2 2 4 5 2" xfId="22075" xr:uid="{00000000-0005-0000-0000-000020000000}"/>
    <cellStyle name="Comma 2 3 2 2 4 5 2 2" xfId="52315" xr:uid="{00000000-0005-0000-0000-000020000000}"/>
    <cellStyle name="Comma 2 3 2 2 4 5 3" xfId="37195" xr:uid="{00000000-0005-0000-0000-000020000000}"/>
    <cellStyle name="Comma 2 3 2 2 4 6" xfId="8467" xr:uid="{00000000-0005-0000-0000-000020000000}"/>
    <cellStyle name="Comma 2 3 2 2 4 6 2" xfId="23587" xr:uid="{00000000-0005-0000-0000-000020000000}"/>
    <cellStyle name="Comma 2 3 2 2 4 6 2 2" xfId="53827" xr:uid="{00000000-0005-0000-0000-000020000000}"/>
    <cellStyle name="Comma 2 3 2 2 4 6 3" xfId="38707" xr:uid="{00000000-0005-0000-0000-000020000000}"/>
    <cellStyle name="Comma 2 3 2 2 4 7" xfId="9979" xr:uid="{00000000-0005-0000-0000-000020000000}"/>
    <cellStyle name="Comma 2 3 2 2 4 7 2" xfId="25099" xr:uid="{00000000-0005-0000-0000-000020000000}"/>
    <cellStyle name="Comma 2 3 2 2 4 7 2 2" xfId="55339" xr:uid="{00000000-0005-0000-0000-000020000000}"/>
    <cellStyle name="Comma 2 3 2 2 4 7 3" xfId="40219" xr:uid="{00000000-0005-0000-0000-000020000000}"/>
    <cellStyle name="Comma 2 3 2 2 4 8" xfId="16027" xr:uid="{00000000-0005-0000-0000-000020000000}"/>
    <cellStyle name="Comma 2 3 2 2 4 8 2" xfId="46267" xr:uid="{00000000-0005-0000-0000-000020000000}"/>
    <cellStyle name="Comma 2 3 2 2 4 9" xfId="31147" xr:uid="{00000000-0005-0000-0000-000020000000}"/>
    <cellStyle name="Comma 2 3 2 2 5" xfId="1663" xr:uid="{00000000-0005-0000-0000-000020000000}"/>
    <cellStyle name="Comma 2 3 2 2 5 2" xfId="10735" xr:uid="{00000000-0005-0000-0000-000020000000}"/>
    <cellStyle name="Comma 2 3 2 2 5 2 2" xfId="25855" xr:uid="{00000000-0005-0000-0000-000020000000}"/>
    <cellStyle name="Comma 2 3 2 2 5 2 2 2" xfId="56095" xr:uid="{00000000-0005-0000-0000-000020000000}"/>
    <cellStyle name="Comma 2 3 2 2 5 2 3" xfId="40975" xr:uid="{00000000-0005-0000-0000-000020000000}"/>
    <cellStyle name="Comma 2 3 2 2 5 3" xfId="16783" xr:uid="{00000000-0005-0000-0000-000020000000}"/>
    <cellStyle name="Comma 2 3 2 2 5 3 2" xfId="47023" xr:uid="{00000000-0005-0000-0000-000020000000}"/>
    <cellStyle name="Comma 2 3 2 2 5 4" xfId="31903" xr:uid="{00000000-0005-0000-0000-000020000000}"/>
    <cellStyle name="Comma 2 3 2 2 6" xfId="3175" xr:uid="{00000000-0005-0000-0000-000020000000}"/>
    <cellStyle name="Comma 2 3 2 2 6 2" xfId="12247" xr:uid="{00000000-0005-0000-0000-000020000000}"/>
    <cellStyle name="Comma 2 3 2 2 6 2 2" xfId="27367" xr:uid="{00000000-0005-0000-0000-000020000000}"/>
    <cellStyle name="Comma 2 3 2 2 6 2 2 2" xfId="57607" xr:uid="{00000000-0005-0000-0000-000020000000}"/>
    <cellStyle name="Comma 2 3 2 2 6 2 3" xfId="42487" xr:uid="{00000000-0005-0000-0000-000020000000}"/>
    <cellStyle name="Comma 2 3 2 2 6 3" xfId="18295" xr:uid="{00000000-0005-0000-0000-000020000000}"/>
    <cellStyle name="Comma 2 3 2 2 6 3 2" xfId="48535" xr:uid="{00000000-0005-0000-0000-000020000000}"/>
    <cellStyle name="Comma 2 3 2 2 6 4" xfId="33415" xr:uid="{00000000-0005-0000-0000-000020000000}"/>
    <cellStyle name="Comma 2 3 2 2 7" xfId="4687" xr:uid="{00000000-0005-0000-0000-000020000000}"/>
    <cellStyle name="Comma 2 3 2 2 7 2" xfId="13759" xr:uid="{00000000-0005-0000-0000-000020000000}"/>
    <cellStyle name="Comma 2 3 2 2 7 2 2" xfId="28879" xr:uid="{00000000-0005-0000-0000-000020000000}"/>
    <cellStyle name="Comma 2 3 2 2 7 2 2 2" xfId="59119" xr:uid="{00000000-0005-0000-0000-000020000000}"/>
    <cellStyle name="Comma 2 3 2 2 7 2 3" xfId="43999" xr:uid="{00000000-0005-0000-0000-000020000000}"/>
    <cellStyle name="Comma 2 3 2 2 7 3" xfId="19807" xr:uid="{00000000-0005-0000-0000-000020000000}"/>
    <cellStyle name="Comma 2 3 2 2 7 3 2" xfId="50047" xr:uid="{00000000-0005-0000-0000-000020000000}"/>
    <cellStyle name="Comma 2 3 2 2 7 4" xfId="34927" xr:uid="{00000000-0005-0000-0000-000020000000}"/>
    <cellStyle name="Comma 2 3 2 2 8" xfId="6199" xr:uid="{00000000-0005-0000-0000-000020000000}"/>
    <cellStyle name="Comma 2 3 2 2 8 2" xfId="21319" xr:uid="{00000000-0005-0000-0000-000020000000}"/>
    <cellStyle name="Comma 2 3 2 2 8 2 2" xfId="51559" xr:uid="{00000000-0005-0000-0000-000020000000}"/>
    <cellStyle name="Comma 2 3 2 2 8 3" xfId="36439" xr:uid="{00000000-0005-0000-0000-000020000000}"/>
    <cellStyle name="Comma 2 3 2 2 9" xfId="7711" xr:uid="{00000000-0005-0000-0000-000020000000}"/>
    <cellStyle name="Comma 2 3 2 2 9 2" xfId="22831" xr:uid="{00000000-0005-0000-0000-000020000000}"/>
    <cellStyle name="Comma 2 3 2 2 9 2 2" xfId="53071" xr:uid="{00000000-0005-0000-0000-000020000000}"/>
    <cellStyle name="Comma 2 3 2 2 9 3" xfId="37951" xr:uid="{00000000-0005-0000-0000-000020000000}"/>
    <cellStyle name="Comma 2 3 2 3" xfId="235" xr:uid="{00000000-0005-0000-0000-000020000000}"/>
    <cellStyle name="Comma 2 3 2 3 10" xfId="9307" xr:uid="{00000000-0005-0000-0000-000020000000}"/>
    <cellStyle name="Comma 2 3 2 3 10 2" xfId="24427" xr:uid="{00000000-0005-0000-0000-000020000000}"/>
    <cellStyle name="Comma 2 3 2 3 10 2 2" xfId="54667" xr:uid="{00000000-0005-0000-0000-000020000000}"/>
    <cellStyle name="Comma 2 3 2 3 10 3" xfId="39547" xr:uid="{00000000-0005-0000-0000-000020000000}"/>
    <cellStyle name="Comma 2 3 2 3 11" xfId="15355" xr:uid="{00000000-0005-0000-0000-000020000000}"/>
    <cellStyle name="Comma 2 3 2 3 11 2" xfId="45595" xr:uid="{00000000-0005-0000-0000-000020000000}"/>
    <cellStyle name="Comma 2 3 2 3 12" xfId="30475" xr:uid="{00000000-0005-0000-0000-000020000000}"/>
    <cellStyle name="Comma 2 3 2 3 2" xfId="487" xr:uid="{00000000-0005-0000-0000-000020000000}"/>
    <cellStyle name="Comma 2 3 2 3 2 10" xfId="30727" xr:uid="{00000000-0005-0000-0000-000020000000}"/>
    <cellStyle name="Comma 2 3 2 3 2 2" xfId="1243" xr:uid="{00000000-0005-0000-0000-000020000000}"/>
    <cellStyle name="Comma 2 3 2 3 2 2 2" xfId="2755" xr:uid="{00000000-0005-0000-0000-000020000000}"/>
    <cellStyle name="Comma 2 3 2 3 2 2 2 2" xfId="11827" xr:uid="{00000000-0005-0000-0000-000020000000}"/>
    <cellStyle name="Comma 2 3 2 3 2 2 2 2 2" xfId="26947" xr:uid="{00000000-0005-0000-0000-000020000000}"/>
    <cellStyle name="Comma 2 3 2 3 2 2 2 2 2 2" xfId="57187" xr:uid="{00000000-0005-0000-0000-000020000000}"/>
    <cellStyle name="Comma 2 3 2 3 2 2 2 2 3" xfId="42067" xr:uid="{00000000-0005-0000-0000-000020000000}"/>
    <cellStyle name="Comma 2 3 2 3 2 2 2 3" xfId="17875" xr:uid="{00000000-0005-0000-0000-000020000000}"/>
    <cellStyle name="Comma 2 3 2 3 2 2 2 3 2" xfId="48115" xr:uid="{00000000-0005-0000-0000-000020000000}"/>
    <cellStyle name="Comma 2 3 2 3 2 2 2 4" xfId="32995" xr:uid="{00000000-0005-0000-0000-000020000000}"/>
    <cellStyle name="Comma 2 3 2 3 2 2 3" xfId="4267" xr:uid="{00000000-0005-0000-0000-000020000000}"/>
    <cellStyle name="Comma 2 3 2 3 2 2 3 2" xfId="13339" xr:uid="{00000000-0005-0000-0000-000020000000}"/>
    <cellStyle name="Comma 2 3 2 3 2 2 3 2 2" xfId="28459" xr:uid="{00000000-0005-0000-0000-000020000000}"/>
    <cellStyle name="Comma 2 3 2 3 2 2 3 2 2 2" xfId="58699" xr:uid="{00000000-0005-0000-0000-000020000000}"/>
    <cellStyle name="Comma 2 3 2 3 2 2 3 2 3" xfId="43579" xr:uid="{00000000-0005-0000-0000-000020000000}"/>
    <cellStyle name="Comma 2 3 2 3 2 2 3 3" xfId="19387" xr:uid="{00000000-0005-0000-0000-000020000000}"/>
    <cellStyle name="Comma 2 3 2 3 2 2 3 3 2" xfId="49627" xr:uid="{00000000-0005-0000-0000-000020000000}"/>
    <cellStyle name="Comma 2 3 2 3 2 2 3 4" xfId="34507" xr:uid="{00000000-0005-0000-0000-000020000000}"/>
    <cellStyle name="Comma 2 3 2 3 2 2 4" xfId="5779" xr:uid="{00000000-0005-0000-0000-000020000000}"/>
    <cellStyle name="Comma 2 3 2 3 2 2 4 2" xfId="14851" xr:uid="{00000000-0005-0000-0000-000020000000}"/>
    <cellStyle name="Comma 2 3 2 3 2 2 4 2 2" xfId="29971" xr:uid="{00000000-0005-0000-0000-000020000000}"/>
    <cellStyle name="Comma 2 3 2 3 2 2 4 2 2 2" xfId="60211" xr:uid="{00000000-0005-0000-0000-000020000000}"/>
    <cellStyle name="Comma 2 3 2 3 2 2 4 2 3" xfId="45091" xr:uid="{00000000-0005-0000-0000-000020000000}"/>
    <cellStyle name="Comma 2 3 2 3 2 2 4 3" xfId="20899" xr:uid="{00000000-0005-0000-0000-000020000000}"/>
    <cellStyle name="Comma 2 3 2 3 2 2 4 3 2" xfId="51139" xr:uid="{00000000-0005-0000-0000-000020000000}"/>
    <cellStyle name="Comma 2 3 2 3 2 2 4 4" xfId="36019" xr:uid="{00000000-0005-0000-0000-000020000000}"/>
    <cellStyle name="Comma 2 3 2 3 2 2 5" xfId="7291" xr:uid="{00000000-0005-0000-0000-000020000000}"/>
    <cellStyle name="Comma 2 3 2 3 2 2 5 2" xfId="22411" xr:uid="{00000000-0005-0000-0000-000020000000}"/>
    <cellStyle name="Comma 2 3 2 3 2 2 5 2 2" xfId="52651" xr:uid="{00000000-0005-0000-0000-000020000000}"/>
    <cellStyle name="Comma 2 3 2 3 2 2 5 3" xfId="37531" xr:uid="{00000000-0005-0000-0000-000020000000}"/>
    <cellStyle name="Comma 2 3 2 3 2 2 6" xfId="8803" xr:uid="{00000000-0005-0000-0000-000020000000}"/>
    <cellStyle name="Comma 2 3 2 3 2 2 6 2" xfId="23923" xr:uid="{00000000-0005-0000-0000-000020000000}"/>
    <cellStyle name="Comma 2 3 2 3 2 2 6 2 2" xfId="54163" xr:uid="{00000000-0005-0000-0000-000020000000}"/>
    <cellStyle name="Comma 2 3 2 3 2 2 6 3" xfId="39043" xr:uid="{00000000-0005-0000-0000-000020000000}"/>
    <cellStyle name="Comma 2 3 2 3 2 2 7" xfId="10315" xr:uid="{00000000-0005-0000-0000-000020000000}"/>
    <cellStyle name="Comma 2 3 2 3 2 2 7 2" xfId="25435" xr:uid="{00000000-0005-0000-0000-000020000000}"/>
    <cellStyle name="Comma 2 3 2 3 2 2 7 2 2" xfId="55675" xr:uid="{00000000-0005-0000-0000-000020000000}"/>
    <cellStyle name="Comma 2 3 2 3 2 2 7 3" xfId="40555" xr:uid="{00000000-0005-0000-0000-000020000000}"/>
    <cellStyle name="Comma 2 3 2 3 2 2 8" xfId="16363" xr:uid="{00000000-0005-0000-0000-000020000000}"/>
    <cellStyle name="Comma 2 3 2 3 2 2 8 2" xfId="46603" xr:uid="{00000000-0005-0000-0000-000020000000}"/>
    <cellStyle name="Comma 2 3 2 3 2 2 9" xfId="31483" xr:uid="{00000000-0005-0000-0000-000020000000}"/>
    <cellStyle name="Comma 2 3 2 3 2 3" xfId="1999" xr:uid="{00000000-0005-0000-0000-000020000000}"/>
    <cellStyle name="Comma 2 3 2 3 2 3 2" xfId="11071" xr:uid="{00000000-0005-0000-0000-000020000000}"/>
    <cellStyle name="Comma 2 3 2 3 2 3 2 2" xfId="26191" xr:uid="{00000000-0005-0000-0000-000020000000}"/>
    <cellStyle name="Comma 2 3 2 3 2 3 2 2 2" xfId="56431" xr:uid="{00000000-0005-0000-0000-000020000000}"/>
    <cellStyle name="Comma 2 3 2 3 2 3 2 3" xfId="41311" xr:uid="{00000000-0005-0000-0000-000020000000}"/>
    <cellStyle name="Comma 2 3 2 3 2 3 3" xfId="17119" xr:uid="{00000000-0005-0000-0000-000020000000}"/>
    <cellStyle name="Comma 2 3 2 3 2 3 3 2" xfId="47359" xr:uid="{00000000-0005-0000-0000-000020000000}"/>
    <cellStyle name="Comma 2 3 2 3 2 3 4" xfId="32239" xr:uid="{00000000-0005-0000-0000-000020000000}"/>
    <cellStyle name="Comma 2 3 2 3 2 4" xfId="3511" xr:uid="{00000000-0005-0000-0000-000020000000}"/>
    <cellStyle name="Comma 2 3 2 3 2 4 2" xfId="12583" xr:uid="{00000000-0005-0000-0000-000020000000}"/>
    <cellStyle name="Comma 2 3 2 3 2 4 2 2" xfId="27703" xr:uid="{00000000-0005-0000-0000-000020000000}"/>
    <cellStyle name="Comma 2 3 2 3 2 4 2 2 2" xfId="57943" xr:uid="{00000000-0005-0000-0000-000020000000}"/>
    <cellStyle name="Comma 2 3 2 3 2 4 2 3" xfId="42823" xr:uid="{00000000-0005-0000-0000-000020000000}"/>
    <cellStyle name="Comma 2 3 2 3 2 4 3" xfId="18631" xr:uid="{00000000-0005-0000-0000-000020000000}"/>
    <cellStyle name="Comma 2 3 2 3 2 4 3 2" xfId="48871" xr:uid="{00000000-0005-0000-0000-000020000000}"/>
    <cellStyle name="Comma 2 3 2 3 2 4 4" xfId="33751" xr:uid="{00000000-0005-0000-0000-000020000000}"/>
    <cellStyle name="Comma 2 3 2 3 2 5" xfId="5023" xr:uid="{00000000-0005-0000-0000-000020000000}"/>
    <cellStyle name="Comma 2 3 2 3 2 5 2" xfId="14095" xr:uid="{00000000-0005-0000-0000-000020000000}"/>
    <cellStyle name="Comma 2 3 2 3 2 5 2 2" xfId="29215" xr:uid="{00000000-0005-0000-0000-000020000000}"/>
    <cellStyle name="Comma 2 3 2 3 2 5 2 2 2" xfId="59455" xr:uid="{00000000-0005-0000-0000-000020000000}"/>
    <cellStyle name="Comma 2 3 2 3 2 5 2 3" xfId="44335" xr:uid="{00000000-0005-0000-0000-000020000000}"/>
    <cellStyle name="Comma 2 3 2 3 2 5 3" xfId="20143" xr:uid="{00000000-0005-0000-0000-000020000000}"/>
    <cellStyle name="Comma 2 3 2 3 2 5 3 2" xfId="50383" xr:uid="{00000000-0005-0000-0000-000020000000}"/>
    <cellStyle name="Comma 2 3 2 3 2 5 4" xfId="35263" xr:uid="{00000000-0005-0000-0000-000020000000}"/>
    <cellStyle name="Comma 2 3 2 3 2 6" xfId="6535" xr:uid="{00000000-0005-0000-0000-000020000000}"/>
    <cellStyle name="Comma 2 3 2 3 2 6 2" xfId="21655" xr:uid="{00000000-0005-0000-0000-000020000000}"/>
    <cellStyle name="Comma 2 3 2 3 2 6 2 2" xfId="51895" xr:uid="{00000000-0005-0000-0000-000020000000}"/>
    <cellStyle name="Comma 2 3 2 3 2 6 3" xfId="36775" xr:uid="{00000000-0005-0000-0000-000020000000}"/>
    <cellStyle name="Comma 2 3 2 3 2 7" xfId="8047" xr:uid="{00000000-0005-0000-0000-000020000000}"/>
    <cellStyle name="Comma 2 3 2 3 2 7 2" xfId="23167" xr:uid="{00000000-0005-0000-0000-000020000000}"/>
    <cellStyle name="Comma 2 3 2 3 2 7 2 2" xfId="53407" xr:uid="{00000000-0005-0000-0000-000020000000}"/>
    <cellStyle name="Comma 2 3 2 3 2 7 3" xfId="38287" xr:uid="{00000000-0005-0000-0000-000020000000}"/>
    <cellStyle name="Comma 2 3 2 3 2 8" xfId="9559" xr:uid="{00000000-0005-0000-0000-000020000000}"/>
    <cellStyle name="Comma 2 3 2 3 2 8 2" xfId="24679" xr:uid="{00000000-0005-0000-0000-000020000000}"/>
    <cellStyle name="Comma 2 3 2 3 2 8 2 2" xfId="54919" xr:uid="{00000000-0005-0000-0000-000020000000}"/>
    <cellStyle name="Comma 2 3 2 3 2 8 3" xfId="39799" xr:uid="{00000000-0005-0000-0000-000020000000}"/>
    <cellStyle name="Comma 2 3 2 3 2 9" xfId="15607" xr:uid="{00000000-0005-0000-0000-000020000000}"/>
    <cellStyle name="Comma 2 3 2 3 2 9 2" xfId="45847" xr:uid="{00000000-0005-0000-0000-000020000000}"/>
    <cellStyle name="Comma 2 3 2 3 3" xfId="739" xr:uid="{00000000-0005-0000-0000-00005E000000}"/>
    <cellStyle name="Comma 2 3 2 3 3 10" xfId="30979" xr:uid="{00000000-0005-0000-0000-00005E000000}"/>
    <cellStyle name="Comma 2 3 2 3 3 2" xfId="1495" xr:uid="{00000000-0005-0000-0000-00005E000000}"/>
    <cellStyle name="Comma 2 3 2 3 3 2 2" xfId="3007" xr:uid="{00000000-0005-0000-0000-00005E000000}"/>
    <cellStyle name="Comma 2 3 2 3 3 2 2 2" xfId="12079" xr:uid="{00000000-0005-0000-0000-00005E000000}"/>
    <cellStyle name="Comma 2 3 2 3 3 2 2 2 2" xfId="27199" xr:uid="{00000000-0005-0000-0000-00005E000000}"/>
    <cellStyle name="Comma 2 3 2 3 3 2 2 2 2 2" xfId="57439" xr:uid="{00000000-0005-0000-0000-00005E000000}"/>
    <cellStyle name="Comma 2 3 2 3 3 2 2 2 3" xfId="42319" xr:uid="{00000000-0005-0000-0000-00005E000000}"/>
    <cellStyle name="Comma 2 3 2 3 3 2 2 3" xfId="18127" xr:uid="{00000000-0005-0000-0000-00005E000000}"/>
    <cellStyle name="Comma 2 3 2 3 3 2 2 3 2" xfId="48367" xr:uid="{00000000-0005-0000-0000-00005E000000}"/>
    <cellStyle name="Comma 2 3 2 3 3 2 2 4" xfId="33247" xr:uid="{00000000-0005-0000-0000-00005E000000}"/>
    <cellStyle name="Comma 2 3 2 3 3 2 3" xfId="4519" xr:uid="{00000000-0005-0000-0000-00005E000000}"/>
    <cellStyle name="Comma 2 3 2 3 3 2 3 2" xfId="13591" xr:uid="{00000000-0005-0000-0000-00005E000000}"/>
    <cellStyle name="Comma 2 3 2 3 3 2 3 2 2" xfId="28711" xr:uid="{00000000-0005-0000-0000-00005E000000}"/>
    <cellStyle name="Comma 2 3 2 3 3 2 3 2 2 2" xfId="58951" xr:uid="{00000000-0005-0000-0000-00005E000000}"/>
    <cellStyle name="Comma 2 3 2 3 3 2 3 2 3" xfId="43831" xr:uid="{00000000-0005-0000-0000-00005E000000}"/>
    <cellStyle name="Comma 2 3 2 3 3 2 3 3" xfId="19639" xr:uid="{00000000-0005-0000-0000-00005E000000}"/>
    <cellStyle name="Comma 2 3 2 3 3 2 3 3 2" xfId="49879" xr:uid="{00000000-0005-0000-0000-00005E000000}"/>
    <cellStyle name="Comma 2 3 2 3 3 2 3 4" xfId="34759" xr:uid="{00000000-0005-0000-0000-00005E000000}"/>
    <cellStyle name="Comma 2 3 2 3 3 2 4" xfId="6031" xr:uid="{00000000-0005-0000-0000-00005E000000}"/>
    <cellStyle name="Comma 2 3 2 3 3 2 4 2" xfId="15103" xr:uid="{00000000-0005-0000-0000-00005E000000}"/>
    <cellStyle name="Comma 2 3 2 3 3 2 4 2 2" xfId="30223" xr:uid="{00000000-0005-0000-0000-00005E000000}"/>
    <cellStyle name="Comma 2 3 2 3 3 2 4 2 2 2" xfId="60463" xr:uid="{00000000-0005-0000-0000-00005E000000}"/>
    <cellStyle name="Comma 2 3 2 3 3 2 4 2 3" xfId="45343" xr:uid="{00000000-0005-0000-0000-00005E000000}"/>
    <cellStyle name="Comma 2 3 2 3 3 2 4 3" xfId="21151" xr:uid="{00000000-0005-0000-0000-00005E000000}"/>
    <cellStyle name="Comma 2 3 2 3 3 2 4 3 2" xfId="51391" xr:uid="{00000000-0005-0000-0000-00005E000000}"/>
    <cellStyle name="Comma 2 3 2 3 3 2 4 4" xfId="36271" xr:uid="{00000000-0005-0000-0000-00005E000000}"/>
    <cellStyle name="Comma 2 3 2 3 3 2 5" xfId="7543" xr:uid="{00000000-0005-0000-0000-00005E000000}"/>
    <cellStyle name="Comma 2 3 2 3 3 2 5 2" xfId="22663" xr:uid="{00000000-0005-0000-0000-00005E000000}"/>
    <cellStyle name="Comma 2 3 2 3 3 2 5 2 2" xfId="52903" xr:uid="{00000000-0005-0000-0000-00005E000000}"/>
    <cellStyle name="Comma 2 3 2 3 3 2 5 3" xfId="37783" xr:uid="{00000000-0005-0000-0000-00005E000000}"/>
    <cellStyle name="Comma 2 3 2 3 3 2 6" xfId="9055" xr:uid="{00000000-0005-0000-0000-00005E000000}"/>
    <cellStyle name="Comma 2 3 2 3 3 2 6 2" xfId="24175" xr:uid="{00000000-0005-0000-0000-00005E000000}"/>
    <cellStyle name="Comma 2 3 2 3 3 2 6 2 2" xfId="54415" xr:uid="{00000000-0005-0000-0000-00005E000000}"/>
    <cellStyle name="Comma 2 3 2 3 3 2 6 3" xfId="39295" xr:uid="{00000000-0005-0000-0000-00005E000000}"/>
    <cellStyle name="Comma 2 3 2 3 3 2 7" xfId="10567" xr:uid="{00000000-0005-0000-0000-00005E000000}"/>
    <cellStyle name="Comma 2 3 2 3 3 2 7 2" xfId="25687" xr:uid="{00000000-0005-0000-0000-00005E000000}"/>
    <cellStyle name="Comma 2 3 2 3 3 2 7 2 2" xfId="55927" xr:uid="{00000000-0005-0000-0000-00005E000000}"/>
    <cellStyle name="Comma 2 3 2 3 3 2 7 3" xfId="40807" xr:uid="{00000000-0005-0000-0000-00005E000000}"/>
    <cellStyle name="Comma 2 3 2 3 3 2 8" xfId="16615" xr:uid="{00000000-0005-0000-0000-00005E000000}"/>
    <cellStyle name="Comma 2 3 2 3 3 2 8 2" xfId="46855" xr:uid="{00000000-0005-0000-0000-00005E000000}"/>
    <cellStyle name="Comma 2 3 2 3 3 2 9" xfId="31735" xr:uid="{00000000-0005-0000-0000-00005E000000}"/>
    <cellStyle name="Comma 2 3 2 3 3 3" xfId="2251" xr:uid="{00000000-0005-0000-0000-00005E000000}"/>
    <cellStyle name="Comma 2 3 2 3 3 3 2" xfId="11323" xr:uid="{00000000-0005-0000-0000-00005E000000}"/>
    <cellStyle name="Comma 2 3 2 3 3 3 2 2" xfId="26443" xr:uid="{00000000-0005-0000-0000-00005E000000}"/>
    <cellStyle name="Comma 2 3 2 3 3 3 2 2 2" xfId="56683" xr:uid="{00000000-0005-0000-0000-00005E000000}"/>
    <cellStyle name="Comma 2 3 2 3 3 3 2 3" xfId="41563" xr:uid="{00000000-0005-0000-0000-00005E000000}"/>
    <cellStyle name="Comma 2 3 2 3 3 3 3" xfId="17371" xr:uid="{00000000-0005-0000-0000-00005E000000}"/>
    <cellStyle name="Comma 2 3 2 3 3 3 3 2" xfId="47611" xr:uid="{00000000-0005-0000-0000-00005E000000}"/>
    <cellStyle name="Comma 2 3 2 3 3 3 4" xfId="32491" xr:uid="{00000000-0005-0000-0000-00005E000000}"/>
    <cellStyle name="Comma 2 3 2 3 3 4" xfId="3763" xr:uid="{00000000-0005-0000-0000-00005E000000}"/>
    <cellStyle name="Comma 2 3 2 3 3 4 2" xfId="12835" xr:uid="{00000000-0005-0000-0000-00005E000000}"/>
    <cellStyle name="Comma 2 3 2 3 3 4 2 2" xfId="27955" xr:uid="{00000000-0005-0000-0000-00005E000000}"/>
    <cellStyle name="Comma 2 3 2 3 3 4 2 2 2" xfId="58195" xr:uid="{00000000-0005-0000-0000-00005E000000}"/>
    <cellStyle name="Comma 2 3 2 3 3 4 2 3" xfId="43075" xr:uid="{00000000-0005-0000-0000-00005E000000}"/>
    <cellStyle name="Comma 2 3 2 3 3 4 3" xfId="18883" xr:uid="{00000000-0005-0000-0000-00005E000000}"/>
    <cellStyle name="Comma 2 3 2 3 3 4 3 2" xfId="49123" xr:uid="{00000000-0005-0000-0000-00005E000000}"/>
    <cellStyle name="Comma 2 3 2 3 3 4 4" xfId="34003" xr:uid="{00000000-0005-0000-0000-00005E000000}"/>
    <cellStyle name="Comma 2 3 2 3 3 5" xfId="5275" xr:uid="{00000000-0005-0000-0000-00005E000000}"/>
    <cellStyle name="Comma 2 3 2 3 3 5 2" xfId="14347" xr:uid="{00000000-0005-0000-0000-00005E000000}"/>
    <cellStyle name="Comma 2 3 2 3 3 5 2 2" xfId="29467" xr:uid="{00000000-0005-0000-0000-00005E000000}"/>
    <cellStyle name="Comma 2 3 2 3 3 5 2 2 2" xfId="59707" xr:uid="{00000000-0005-0000-0000-00005E000000}"/>
    <cellStyle name="Comma 2 3 2 3 3 5 2 3" xfId="44587" xr:uid="{00000000-0005-0000-0000-00005E000000}"/>
    <cellStyle name="Comma 2 3 2 3 3 5 3" xfId="20395" xr:uid="{00000000-0005-0000-0000-00005E000000}"/>
    <cellStyle name="Comma 2 3 2 3 3 5 3 2" xfId="50635" xr:uid="{00000000-0005-0000-0000-00005E000000}"/>
    <cellStyle name="Comma 2 3 2 3 3 5 4" xfId="35515" xr:uid="{00000000-0005-0000-0000-00005E000000}"/>
    <cellStyle name="Comma 2 3 2 3 3 6" xfId="6787" xr:uid="{00000000-0005-0000-0000-00005E000000}"/>
    <cellStyle name="Comma 2 3 2 3 3 6 2" xfId="21907" xr:uid="{00000000-0005-0000-0000-00005E000000}"/>
    <cellStyle name="Comma 2 3 2 3 3 6 2 2" xfId="52147" xr:uid="{00000000-0005-0000-0000-00005E000000}"/>
    <cellStyle name="Comma 2 3 2 3 3 6 3" xfId="37027" xr:uid="{00000000-0005-0000-0000-00005E000000}"/>
    <cellStyle name="Comma 2 3 2 3 3 7" xfId="8299" xr:uid="{00000000-0005-0000-0000-00005E000000}"/>
    <cellStyle name="Comma 2 3 2 3 3 7 2" xfId="23419" xr:uid="{00000000-0005-0000-0000-00005E000000}"/>
    <cellStyle name="Comma 2 3 2 3 3 7 2 2" xfId="53659" xr:uid="{00000000-0005-0000-0000-00005E000000}"/>
    <cellStyle name="Comma 2 3 2 3 3 7 3" xfId="38539" xr:uid="{00000000-0005-0000-0000-00005E000000}"/>
    <cellStyle name="Comma 2 3 2 3 3 8" xfId="9811" xr:uid="{00000000-0005-0000-0000-00005E000000}"/>
    <cellStyle name="Comma 2 3 2 3 3 8 2" xfId="24931" xr:uid="{00000000-0005-0000-0000-00005E000000}"/>
    <cellStyle name="Comma 2 3 2 3 3 8 2 2" xfId="55171" xr:uid="{00000000-0005-0000-0000-00005E000000}"/>
    <cellStyle name="Comma 2 3 2 3 3 8 3" xfId="40051" xr:uid="{00000000-0005-0000-0000-00005E000000}"/>
    <cellStyle name="Comma 2 3 2 3 3 9" xfId="15859" xr:uid="{00000000-0005-0000-0000-00005E000000}"/>
    <cellStyle name="Comma 2 3 2 3 3 9 2" xfId="46099" xr:uid="{00000000-0005-0000-0000-00005E000000}"/>
    <cellStyle name="Comma 2 3 2 3 4" xfId="991" xr:uid="{00000000-0005-0000-0000-000020000000}"/>
    <cellStyle name="Comma 2 3 2 3 4 2" xfId="2503" xr:uid="{00000000-0005-0000-0000-000020000000}"/>
    <cellStyle name="Comma 2 3 2 3 4 2 2" xfId="11575" xr:uid="{00000000-0005-0000-0000-000020000000}"/>
    <cellStyle name="Comma 2 3 2 3 4 2 2 2" xfId="26695" xr:uid="{00000000-0005-0000-0000-000020000000}"/>
    <cellStyle name="Comma 2 3 2 3 4 2 2 2 2" xfId="56935" xr:uid="{00000000-0005-0000-0000-000020000000}"/>
    <cellStyle name="Comma 2 3 2 3 4 2 2 3" xfId="41815" xr:uid="{00000000-0005-0000-0000-000020000000}"/>
    <cellStyle name="Comma 2 3 2 3 4 2 3" xfId="17623" xr:uid="{00000000-0005-0000-0000-000020000000}"/>
    <cellStyle name="Comma 2 3 2 3 4 2 3 2" xfId="47863" xr:uid="{00000000-0005-0000-0000-000020000000}"/>
    <cellStyle name="Comma 2 3 2 3 4 2 4" xfId="32743" xr:uid="{00000000-0005-0000-0000-000020000000}"/>
    <cellStyle name="Comma 2 3 2 3 4 3" xfId="4015" xr:uid="{00000000-0005-0000-0000-000020000000}"/>
    <cellStyle name="Comma 2 3 2 3 4 3 2" xfId="13087" xr:uid="{00000000-0005-0000-0000-000020000000}"/>
    <cellStyle name="Comma 2 3 2 3 4 3 2 2" xfId="28207" xr:uid="{00000000-0005-0000-0000-000020000000}"/>
    <cellStyle name="Comma 2 3 2 3 4 3 2 2 2" xfId="58447" xr:uid="{00000000-0005-0000-0000-000020000000}"/>
    <cellStyle name="Comma 2 3 2 3 4 3 2 3" xfId="43327" xr:uid="{00000000-0005-0000-0000-000020000000}"/>
    <cellStyle name="Comma 2 3 2 3 4 3 3" xfId="19135" xr:uid="{00000000-0005-0000-0000-000020000000}"/>
    <cellStyle name="Comma 2 3 2 3 4 3 3 2" xfId="49375" xr:uid="{00000000-0005-0000-0000-000020000000}"/>
    <cellStyle name="Comma 2 3 2 3 4 3 4" xfId="34255" xr:uid="{00000000-0005-0000-0000-000020000000}"/>
    <cellStyle name="Comma 2 3 2 3 4 4" xfId="5527" xr:uid="{00000000-0005-0000-0000-000020000000}"/>
    <cellStyle name="Comma 2 3 2 3 4 4 2" xfId="14599" xr:uid="{00000000-0005-0000-0000-000020000000}"/>
    <cellStyle name="Comma 2 3 2 3 4 4 2 2" xfId="29719" xr:uid="{00000000-0005-0000-0000-000020000000}"/>
    <cellStyle name="Comma 2 3 2 3 4 4 2 2 2" xfId="59959" xr:uid="{00000000-0005-0000-0000-000020000000}"/>
    <cellStyle name="Comma 2 3 2 3 4 4 2 3" xfId="44839" xr:uid="{00000000-0005-0000-0000-000020000000}"/>
    <cellStyle name="Comma 2 3 2 3 4 4 3" xfId="20647" xr:uid="{00000000-0005-0000-0000-000020000000}"/>
    <cellStyle name="Comma 2 3 2 3 4 4 3 2" xfId="50887" xr:uid="{00000000-0005-0000-0000-000020000000}"/>
    <cellStyle name="Comma 2 3 2 3 4 4 4" xfId="35767" xr:uid="{00000000-0005-0000-0000-000020000000}"/>
    <cellStyle name="Comma 2 3 2 3 4 5" xfId="7039" xr:uid="{00000000-0005-0000-0000-000020000000}"/>
    <cellStyle name="Comma 2 3 2 3 4 5 2" xfId="22159" xr:uid="{00000000-0005-0000-0000-000020000000}"/>
    <cellStyle name="Comma 2 3 2 3 4 5 2 2" xfId="52399" xr:uid="{00000000-0005-0000-0000-000020000000}"/>
    <cellStyle name="Comma 2 3 2 3 4 5 3" xfId="37279" xr:uid="{00000000-0005-0000-0000-000020000000}"/>
    <cellStyle name="Comma 2 3 2 3 4 6" xfId="8551" xr:uid="{00000000-0005-0000-0000-000020000000}"/>
    <cellStyle name="Comma 2 3 2 3 4 6 2" xfId="23671" xr:uid="{00000000-0005-0000-0000-000020000000}"/>
    <cellStyle name="Comma 2 3 2 3 4 6 2 2" xfId="53911" xr:uid="{00000000-0005-0000-0000-000020000000}"/>
    <cellStyle name="Comma 2 3 2 3 4 6 3" xfId="38791" xr:uid="{00000000-0005-0000-0000-000020000000}"/>
    <cellStyle name="Comma 2 3 2 3 4 7" xfId="10063" xr:uid="{00000000-0005-0000-0000-000020000000}"/>
    <cellStyle name="Comma 2 3 2 3 4 7 2" xfId="25183" xr:uid="{00000000-0005-0000-0000-000020000000}"/>
    <cellStyle name="Comma 2 3 2 3 4 7 2 2" xfId="55423" xr:uid="{00000000-0005-0000-0000-000020000000}"/>
    <cellStyle name="Comma 2 3 2 3 4 7 3" xfId="40303" xr:uid="{00000000-0005-0000-0000-000020000000}"/>
    <cellStyle name="Comma 2 3 2 3 4 8" xfId="16111" xr:uid="{00000000-0005-0000-0000-000020000000}"/>
    <cellStyle name="Comma 2 3 2 3 4 8 2" xfId="46351" xr:uid="{00000000-0005-0000-0000-000020000000}"/>
    <cellStyle name="Comma 2 3 2 3 4 9" xfId="31231" xr:uid="{00000000-0005-0000-0000-000020000000}"/>
    <cellStyle name="Comma 2 3 2 3 5" xfId="1747" xr:uid="{00000000-0005-0000-0000-000020000000}"/>
    <cellStyle name="Comma 2 3 2 3 5 2" xfId="10819" xr:uid="{00000000-0005-0000-0000-000020000000}"/>
    <cellStyle name="Comma 2 3 2 3 5 2 2" xfId="25939" xr:uid="{00000000-0005-0000-0000-000020000000}"/>
    <cellStyle name="Comma 2 3 2 3 5 2 2 2" xfId="56179" xr:uid="{00000000-0005-0000-0000-000020000000}"/>
    <cellStyle name="Comma 2 3 2 3 5 2 3" xfId="41059" xr:uid="{00000000-0005-0000-0000-000020000000}"/>
    <cellStyle name="Comma 2 3 2 3 5 3" xfId="16867" xr:uid="{00000000-0005-0000-0000-000020000000}"/>
    <cellStyle name="Comma 2 3 2 3 5 3 2" xfId="47107" xr:uid="{00000000-0005-0000-0000-000020000000}"/>
    <cellStyle name="Comma 2 3 2 3 5 4" xfId="31987" xr:uid="{00000000-0005-0000-0000-000020000000}"/>
    <cellStyle name="Comma 2 3 2 3 6" xfId="3259" xr:uid="{00000000-0005-0000-0000-000020000000}"/>
    <cellStyle name="Comma 2 3 2 3 6 2" xfId="12331" xr:uid="{00000000-0005-0000-0000-000020000000}"/>
    <cellStyle name="Comma 2 3 2 3 6 2 2" xfId="27451" xr:uid="{00000000-0005-0000-0000-000020000000}"/>
    <cellStyle name="Comma 2 3 2 3 6 2 2 2" xfId="57691" xr:uid="{00000000-0005-0000-0000-000020000000}"/>
    <cellStyle name="Comma 2 3 2 3 6 2 3" xfId="42571" xr:uid="{00000000-0005-0000-0000-000020000000}"/>
    <cellStyle name="Comma 2 3 2 3 6 3" xfId="18379" xr:uid="{00000000-0005-0000-0000-000020000000}"/>
    <cellStyle name="Comma 2 3 2 3 6 3 2" xfId="48619" xr:uid="{00000000-0005-0000-0000-000020000000}"/>
    <cellStyle name="Comma 2 3 2 3 6 4" xfId="33499" xr:uid="{00000000-0005-0000-0000-000020000000}"/>
    <cellStyle name="Comma 2 3 2 3 7" xfId="4771" xr:uid="{00000000-0005-0000-0000-000020000000}"/>
    <cellStyle name="Comma 2 3 2 3 7 2" xfId="13843" xr:uid="{00000000-0005-0000-0000-000020000000}"/>
    <cellStyle name="Comma 2 3 2 3 7 2 2" xfId="28963" xr:uid="{00000000-0005-0000-0000-000020000000}"/>
    <cellStyle name="Comma 2 3 2 3 7 2 2 2" xfId="59203" xr:uid="{00000000-0005-0000-0000-000020000000}"/>
    <cellStyle name="Comma 2 3 2 3 7 2 3" xfId="44083" xr:uid="{00000000-0005-0000-0000-000020000000}"/>
    <cellStyle name="Comma 2 3 2 3 7 3" xfId="19891" xr:uid="{00000000-0005-0000-0000-000020000000}"/>
    <cellStyle name="Comma 2 3 2 3 7 3 2" xfId="50131" xr:uid="{00000000-0005-0000-0000-000020000000}"/>
    <cellStyle name="Comma 2 3 2 3 7 4" xfId="35011" xr:uid="{00000000-0005-0000-0000-000020000000}"/>
    <cellStyle name="Comma 2 3 2 3 8" xfId="6283" xr:uid="{00000000-0005-0000-0000-000020000000}"/>
    <cellStyle name="Comma 2 3 2 3 8 2" xfId="21403" xr:uid="{00000000-0005-0000-0000-000020000000}"/>
    <cellStyle name="Comma 2 3 2 3 8 2 2" xfId="51643" xr:uid="{00000000-0005-0000-0000-000020000000}"/>
    <cellStyle name="Comma 2 3 2 3 8 3" xfId="36523" xr:uid="{00000000-0005-0000-0000-000020000000}"/>
    <cellStyle name="Comma 2 3 2 3 9" xfId="7795" xr:uid="{00000000-0005-0000-0000-000020000000}"/>
    <cellStyle name="Comma 2 3 2 3 9 2" xfId="22915" xr:uid="{00000000-0005-0000-0000-000020000000}"/>
    <cellStyle name="Comma 2 3 2 3 9 2 2" xfId="53155" xr:uid="{00000000-0005-0000-0000-000020000000}"/>
    <cellStyle name="Comma 2 3 2 3 9 3" xfId="38035" xr:uid="{00000000-0005-0000-0000-000020000000}"/>
    <cellStyle name="Comma 2 3 2 4" xfId="319" xr:uid="{00000000-0005-0000-0000-000010000000}"/>
    <cellStyle name="Comma 2 3 2 4 10" xfId="30559" xr:uid="{00000000-0005-0000-0000-000010000000}"/>
    <cellStyle name="Comma 2 3 2 4 2" xfId="1075" xr:uid="{00000000-0005-0000-0000-000010000000}"/>
    <cellStyle name="Comma 2 3 2 4 2 2" xfId="2587" xr:uid="{00000000-0005-0000-0000-000010000000}"/>
    <cellStyle name="Comma 2 3 2 4 2 2 2" xfId="11659" xr:uid="{00000000-0005-0000-0000-000010000000}"/>
    <cellStyle name="Comma 2 3 2 4 2 2 2 2" xfId="26779" xr:uid="{00000000-0005-0000-0000-000010000000}"/>
    <cellStyle name="Comma 2 3 2 4 2 2 2 2 2" xfId="57019" xr:uid="{00000000-0005-0000-0000-000010000000}"/>
    <cellStyle name="Comma 2 3 2 4 2 2 2 3" xfId="41899" xr:uid="{00000000-0005-0000-0000-000010000000}"/>
    <cellStyle name="Comma 2 3 2 4 2 2 3" xfId="17707" xr:uid="{00000000-0005-0000-0000-000010000000}"/>
    <cellStyle name="Comma 2 3 2 4 2 2 3 2" xfId="47947" xr:uid="{00000000-0005-0000-0000-000010000000}"/>
    <cellStyle name="Comma 2 3 2 4 2 2 4" xfId="32827" xr:uid="{00000000-0005-0000-0000-000010000000}"/>
    <cellStyle name="Comma 2 3 2 4 2 3" xfId="4099" xr:uid="{00000000-0005-0000-0000-000010000000}"/>
    <cellStyle name="Comma 2 3 2 4 2 3 2" xfId="13171" xr:uid="{00000000-0005-0000-0000-000010000000}"/>
    <cellStyle name="Comma 2 3 2 4 2 3 2 2" xfId="28291" xr:uid="{00000000-0005-0000-0000-000010000000}"/>
    <cellStyle name="Comma 2 3 2 4 2 3 2 2 2" xfId="58531" xr:uid="{00000000-0005-0000-0000-000010000000}"/>
    <cellStyle name="Comma 2 3 2 4 2 3 2 3" xfId="43411" xr:uid="{00000000-0005-0000-0000-000010000000}"/>
    <cellStyle name="Comma 2 3 2 4 2 3 3" xfId="19219" xr:uid="{00000000-0005-0000-0000-000010000000}"/>
    <cellStyle name="Comma 2 3 2 4 2 3 3 2" xfId="49459" xr:uid="{00000000-0005-0000-0000-000010000000}"/>
    <cellStyle name="Comma 2 3 2 4 2 3 4" xfId="34339" xr:uid="{00000000-0005-0000-0000-000010000000}"/>
    <cellStyle name="Comma 2 3 2 4 2 4" xfId="5611" xr:uid="{00000000-0005-0000-0000-000010000000}"/>
    <cellStyle name="Comma 2 3 2 4 2 4 2" xfId="14683" xr:uid="{00000000-0005-0000-0000-000010000000}"/>
    <cellStyle name="Comma 2 3 2 4 2 4 2 2" xfId="29803" xr:uid="{00000000-0005-0000-0000-000010000000}"/>
    <cellStyle name="Comma 2 3 2 4 2 4 2 2 2" xfId="60043" xr:uid="{00000000-0005-0000-0000-000010000000}"/>
    <cellStyle name="Comma 2 3 2 4 2 4 2 3" xfId="44923" xr:uid="{00000000-0005-0000-0000-000010000000}"/>
    <cellStyle name="Comma 2 3 2 4 2 4 3" xfId="20731" xr:uid="{00000000-0005-0000-0000-000010000000}"/>
    <cellStyle name="Comma 2 3 2 4 2 4 3 2" xfId="50971" xr:uid="{00000000-0005-0000-0000-000010000000}"/>
    <cellStyle name="Comma 2 3 2 4 2 4 4" xfId="35851" xr:uid="{00000000-0005-0000-0000-000010000000}"/>
    <cellStyle name="Comma 2 3 2 4 2 5" xfId="7123" xr:uid="{00000000-0005-0000-0000-000010000000}"/>
    <cellStyle name="Comma 2 3 2 4 2 5 2" xfId="22243" xr:uid="{00000000-0005-0000-0000-000010000000}"/>
    <cellStyle name="Comma 2 3 2 4 2 5 2 2" xfId="52483" xr:uid="{00000000-0005-0000-0000-000010000000}"/>
    <cellStyle name="Comma 2 3 2 4 2 5 3" xfId="37363" xr:uid="{00000000-0005-0000-0000-000010000000}"/>
    <cellStyle name="Comma 2 3 2 4 2 6" xfId="8635" xr:uid="{00000000-0005-0000-0000-000010000000}"/>
    <cellStyle name="Comma 2 3 2 4 2 6 2" xfId="23755" xr:uid="{00000000-0005-0000-0000-000010000000}"/>
    <cellStyle name="Comma 2 3 2 4 2 6 2 2" xfId="53995" xr:uid="{00000000-0005-0000-0000-000010000000}"/>
    <cellStyle name="Comma 2 3 2 4 2 6 3" xfId="38875" xr:uid="{00000000-0005-0000-0000-000010000000}"/>
    <cellStyle name="Comma 2 3 2 4 2 7" xfId="10147" xr:uid="{00000000-0005-0000-0000-000010000000}"/>
    <cellStyle name="Comma 2 3 2 4 2 7 2" xfId="25267" xr:uid="{00000000-0005-0000-0000-000010000000}"/>
    <cellStyle name="Comma 2 3 2 4 2 7 2 2" xfId="55507" xr:uid="{00000000-0005-0000-0000-000010000000}"/>
    <cellStyle name="Comma 2 3 2 4 2 7 3" xfId="40387" xr:uid="{00000000-0005-0000-0000-000010000000}"/>
    <cellStyle name="Comma 2 3 2 4 2 8" xfId="16195" xr:uid="{00000000-0005-0000-0000-000010000000}"/>
    <cellStyle name="Comma 2 3 2 4 2 8 2" xfId="46435" xr:uid="{00000000-0005-0000-0000-000010000000}"/>
    <cellStyle name="Comma 2 3 2 4 2 9" xfId="31315" xr:uid="{00000000-0005-0000-0000-000010000000}"/>
    <cellStyle name="Comma 2 3 2 4 3" xfId="1831" xr:uid="{00000000-0005-0000-0000-000010000000}"/>
    <cellStyle name="Comma 2 3 2 4 3 2" xfId="10903" xr:uid="{00000000-0005-0000-0000-000010000000}"/>
    <cellStyle name="Comma 2 3 2 4 3 2 2" xfId="26023" xr:uid="{00000000-0005-0000-0000-000010000000}"/>
    <cellStyle name="Comma 2 3 2 4 3 2 2 2" xfId="56263" xr:uid="{00000000-0005-0000-0000-000010000000}"/>
    <cellStyle name="Comma 2 3 2 4 3 2 3" xfId="41143" xr:uid="{00000000-0005-0000-0000-000010000000}"/>
    <cellStyle name="Comma 2 3 2 4 3 3" xfId="16951" xr:uid="{00000000-0005-0000-0000-000010000000}"/>
    <cellStyle name="Comma 2 3 2 4 3 3 2" xfId="47191" xr:uid="{00000000-0005-0000-0000-000010000000}"/>
    <cellStyle name="Comma 2 3 2 4 3 4" xfId="32071" xr:uid="{00000000-0005-0000-0000-000010000000}"/>
    <cellStyle name="Comma 2 3 2 4 4" xfId="3343" xr:uid="{00000000-0005-0000-0000-000010000000}"/>
    <cellStyle name="Comma 2 3 2 4 4 2" xfId="12415" xr:uid="{00000000-0005-0000-0000-000010000000}"/>
    <cellStyle name="Comma 2 3 2 4 4 2 2" xfId="27535" xr:uid="{00000000-0005-0000-0000-000010000000}"/>
    <cellStyle name="Comma 2 3 2 4 4 2 2 2" xfId="57775" xr:uid="{00000000-0005-0000-0000-000010000000}"/>
    <cellStyle name="Comma 2 3 2 4 4 2 3" xfId="42655" xr:uid="{00000000-0005-0000-0000-000010000000}"/>
    <cellStyle name="Comma 2 3 2 4 4 3" xfId="18463" xr:uid="{00000000-0005-0000-0000-000010000000}"/>
    <cellStyle name="Comma 2 3 2 4 4 3 2" xfId="48703" xr:uid="{00000000-0005-0000-0000-000010000000}"/>
    <cellStyle name="Comma 2 3 2 4 4 4" xfId="33583" xr:uid="{00000000-0005-0000-0000-000010000000}"/>
    <cellStyle name="Comma 2 3 2 4 5" xfId="4855" xr:uid="{00000000-0005-0000-0000-000010000000}"/>
    <cellStyle name="Comma 2 3 2 4 5 2" xfId="13927" xr:uid="{00000000-0005-0000-0000-000010000000}"/>
    <cellStyle name="Comma 2 3 2 4 5 2 2" xfId="29047" xr:uid="{00000000-0005-0000-0000-000010000000}"/>
    <cellStyle name="Comma 2 3 2 4 5 2 2 2" xfId="59287" xr:uid="{00000000-0005-0000-0000-000010000000}"/>
    <cellStyle name="Comma 2 3 2 4 5 2 3" xfId="44167" xr:uid="{00000000-0005-0000-0000-000010000000}"/>
    <cellStyle name="Comma 2 3 2 4 5 3" xfId="19975" xr:uid="{00000000-0005-0000-0000-000010000000}"/>
    <cellStyle name="Comma 2 3 2 4 5 3 2" xfId="50215" xr:uid="{00000000-0005-0000-0000-000010000000}"/>
    <cellStyle name="Comma 2 3 2 4 5 4" xfId="35095" xr:uid="{00000000-0005-0000-0000-000010000000}"/>
    <cellStyle name="Comma 2 3 2 4 6" xfId="6367" xr:uid="{00000000-0005-0000-0000-000010000000}"/>
    <cellStyle name="Comma 2 3 2 4 6 2" xfId="21487" xr:uid="{00000000-0005-0000-0000-000010000000}"/>
    <cellStyle name="Comma 2 3 2 4 6 2 2" xfId="51727" xr:uid="{00000000-0005-0000-0000-000010000000}"/>
    <cellStyle name="Comma 2 3 2 4 6 3" xfId="36607" xr:uid="{00000000-0005-0000-0000-000010000000}"/>
    <cellStyle name="Comma 2 3 2 4 7" xfId="7879" xr:uid="{00000000-0005-0000-0000-000010000000}"/>
    <cellStyle name="Comma 2 3 2 4 7 2" xfId="22999" xr:uid="{00000000-0005-0000-0000-000010000000}"/>
    <cellStyle name="Comma 2 3 2 4 7 2 2" xfId="53239" xr:uid="{00000000-0005-0000-0000-000010000000}"/>
    <cellStyle name="Comma 2 3 2 4 7 3" xfId="38119" xr:uid="{00000000-0005-0000-0000-000010000000}"/>
    <cellStyle name="Comma 2 3 2 4 8" xfId="9391" xr:uid="{00000000-0005-0000-0000-000010000000}"/>
    <cellStyle name="Comma 2 3 2 4 8 2" xfId="24511" xr:uid="{00000000-0005-0000-0000-000010000000}"/>
    <cellStyle name="Comma 2 3 2 4 8 2 2" xfId="54751" xr:uid="{00000000-0005-0000-0000-000010000000}"/>
    <cellStyle name="Comma 2 3 2 4 8 3" xfId="39631" xr:uid="{00000000-0005-0000-0000-000010000000}"/>
    <cellStyle name="Comma 2 3 2 4 9" xfId="15439" xr:uid="{00000000-0005-0000-0000-000010000000}"/>
    <cellStyle name="Comma 2 3 2 4 9 2" xfId="45679" xr:uid="{00000000-0005-0000-0000-000010000000}"/>
    <cellStyle name="Comma 2 3 2 5" xfId="571" xr:uid="{00000000-0005-0000-0000-00005C000000}"/>
    <cellStyle name="Comma 2 3 2 5 10" xfId="30811" xr:uid="{00000000-0005-0000-0000-00005C000000}"/>
    <cellStyle name="Comma 2 3 2 5 2" xfId="1327" xr:uid="{00000000-0005-0000-0000-00005C000000}"/>
    <cellStyle name="Comma 2 3 2 5 2 2" xfId="2839" xr:uid="{00000000-0005-0000-0000-00005C000000}"/>
    <cellStyle name="Comma 2 3 2 5 2 2 2" xfId="11911" xr:uid="{00000000-0005-0000-0000-00005C000000}"/>
    <cellStyle name="Comma 2 3 2 5 2 2 2 2" xfId="27031" xr:uid="{00000000-0005-0000-0000-00005C000000}"/>
    <cellStyle name="Comma 2 3 2 5 2 2 2 2 2" xfId="57271" xr:uid="{00000000-0005-0000-0000-00005C000000}"/>
    <cellStyle name="Comma 2 3 2 5 2 2 2 3" xfId="42151" xr:uid="{00000000-0005-0000-0000-00005C000000}"/>
    <cellStyle name="Comma 2 3 2 5 2 2 3" xfId="17959" xr:uid="{00000000-0005-0000-0000-00005C000000}"/>
    <cellStyle name="Comma 2 3 2 5 2 2 3 2" xfId="48199" xr:uid="{00000000-0005-0000-0000-00005C000000}"/>
    <cellStyle name="Comma 2 3 2 5 2 2 4" xfId="33079" xr:uid="{00000000-0005-0000-0000-00005C000000}"/>
    <cellStyle name="Comma 2 3 2 5 2 3" xfId="4351" xr:uid="{00000000-0005-0000-0000-00005C000000}"/>
    <cellStyle name="Comma 2 3 2 5 2 3 2" xfId="13423" xr:uid="{00000000-0005-0000-0000-00005C000000}"/>
    <cellStyle name="Comma 2 3 2 5 2 3 2 2" xfId="28543" xr:uid="{00000000-0005-0000-0000-00005C000000}"/>
    <cellStyle name="Comma 2 3 2 5 2 3 2 2 2" xfId="58783" xr:uid="{00000000-0005-0000-0000-00005C000000}"/>
    <cellStyle name="Comma 2 3 2 5 2 3 2 3" xfId="43663" xr:uid="{00000000-0005-0000-0000-00005C000000}"/>
    <cellStyle name="Comma 2 3 2 5 2 3 3" xfId="19471" xr:uid="{00000000-0005-0000-0000-00005C000000}"/>
    <cellStyle name="Comma 2 3 2 5 2 3 3 2" xfId="49711" xr:uid="{00000000-0005-0000-0000-00005C000000}"/>
    <cellStyle name="Comma 2 3 2 5 2 3 4" xfId="34591" xr:uid="{00000000-0005-0000-0000-00005C000000}"/>
    <cellStyle name="Comma 2 3 2 5 2 4" xfId="5863" xr:uid="{00000000-0005-0000-0000-00005C000000}"/>
    <cellStyle name="Comma 2 3 2 5 2 4 2" xfId="14935" xr:uid="{00000000-0005-0000-0000-00005C000000}"/>
    <cellStyle name="Comma 2 3 2 5 2 4 2 2" xfId="30055" xr:uid="{00000000-0005-0000-0000-00005C000000}"/>
    <cellStyle name="Comma 2 3 2 5 2 4 2 2 2" xfId="60295" xr:uid="{00000000-0005-0000-0000-00005C000000}"/>
    <cellStyle name="Comma 2 3 2 5 2 4 2 3" xfId="45175" xr:uid="{00000000-0005-0000-0000-00005C000000}"/>
    <cellStyle name="Comma 2 3 2 5 2 4 3" xfId="20983" xr:uid="{00000000-0005-0000-0000-00005C000000}"/>
    <cellStyle name="Comma 2 3 2 5 2 4 3 2" xfId="51223" xr:uid="{00000000-0005-0000-0000-00005C000000}"/>
    <cellStyle name="Comma 2 3 2 5 2 4 4" xfId="36103" xr:uid="{00000000-0005-0000-0000-00005C000000}"/>
    <cellStyle name="Comma 2 3 2 5 2 5" xfId="7375" xr:uid="{00000000-0005-0000-0000-00005C000000}"/>
    <cellStyle name="Comma 2 3 2 5 2 5 2" xfId="22495" xr:uid="{00000000-0005-0000-0000-00005C000000}"/>
    <cellStyle name="Comma 2 3 2 5 2 5 2 2" xfId="52735" xr:uid="{00000000-0005-0000-0000-00005C000000}"/>
    <cellStyle name="Comma 2 3 2 5 2 5 3" xfId="37615" xr:uid="{00000000-0005-0000-0000-00005C000000}"/>
    <cellStyle name="Comma 2 3 2 5 2 6" xfId="8887" xr:uid="{00000000-0005-0000-0000-00005C000000}"/>
    <cellStyle name="Comma 2 3 2 5 2 6 2" xfId="24007" xr:uid="{00000000-0005-0000-0000-00005C000000}"/>
    <cellStyle name="Comma 2 3 2 5 2 6 2 2" xfId="54247" xr:uid="{00000000-0005-0000-0000-00005C000000}"/>
    <cellStyle name="Comma 2 3 2 5 2 6 3" xfId="39127" xr:uid="{00000000-0005-0000-0000-00005C000000}"/>
    <cellStyle name="Comma 2 3 2 5 2 7" xfId="10399" xr:uid="{00000000-0005-0000-0000-00005C000000}"/>
    <cellStyle name="Comma 2 3 2 5 2 7 2" xfId="25519" xr:uid="{00000000-0005-0000-0000-00005C000000}"/>
    <cellStyle name="Comma 2 3 2 5 2 7 2 2" xfId="55759" xr:uid="{00000000-0005-0000-0000-00005C000000}"/>
    <cellStyle name="Comma 2 3 2 5 2 7 3" xfId="40639" xr:uid="{00000000-0005-0000-0000-00005C000000}"/>
    <cellStyle name="Comma 2 3 2 5 2 8" xfId="16447" xr:uid="{00000000-0005-0000-0000-00005C000000}"/>
    <cellStyle name="Comma 2 3 2 5 2 8 2" xfId="46687" xr:uid="{00000000-0005-0000-0000-00005C000000}"/>
    <cellStyle name="Comma 2 3 2 5 2 9" xfId="31567" xr:uid="{00000000-0005-0000-0000-00005C000000}"/>
    <cellStyle name="Comma 2 3 2 5 3" xfId="2083" xr:uid="{00000000-0005-0000-0000-00005C000000}"/>
    <cellStyle name="Comma 2 3 2 5 3 2" xfId="11155" xr:uid="{00000000-0005-0000-0000-00005C000000}"/>
    <cellStyle name="Comma 2 3 2 5 3 2 2" xfId="26275" xr:uid="{00000000-0005-0000-0000-00005C000000}"/>
    <cellStyle name="Comma 2 3 2 5 3 2 2 2" xfId="56515" xr:uid="{00000000-0005-0000-0000-00005C000000}"/>
    <cellStyle name="Comma 2 3 2 5 3 2 3" xfId="41395" xr:uid="{00000000-0005-0000-0000-00005C000000}"/>
    <cellStyle name="Comma 2 3 2 5 3 3" xfId="17203" xr:uid="{00000000-0005-0000-0000-00005C000000}"/>
    <cellStyle name="Comma 2 3 2 5 3 3 2" xfId="47443" xr:uid="{00000000-0005-0000-0000-00005C000000}"/>
    <cellStyle name="Comma 2 3 2 5 3 4" xfId="32323" xr:uid="{00000000-0005-0000-0000-00005C000000}"/>
    <cellStyle name="Comma 2 3 2 5 4" xfId="3595" xr:uid="{00000000-0005-0000-0000-00005C000000}"/>
    <cellStyle name="Comma 2 3 2 5 4 2" xfId="12667" xr:uid="{00000000-0005-0000-0000-00005C000000}"/>
    <cellStyle name="Comma 2 3 2 5 4 2 2" xfId="27787" xr:uid="{00000000-0005-0000-0000-00005C000000}"/>
    <cellStyle name="Comma 2 3 2 5 4 2 2 2" xfId="58027" xr:uid="{00000000-0005-0000-0000-00005C000000}"/>
    <cellStyle name="Comma 2 3 2 5 4 2 3" xfId="42907" xr:uid="{00000000-0005-0000-0000-00005C000000}"/>
    <cellStyle name="Comma 2 3 2 5 4 3" xfId="18715" xr:uid="{00000000-0005-0000-0000-00005C000000}"/>
    <cellStyle name="Comma 2 3 2 5 4 3 2" xfId="48955" xr:uid="{00000000-0005-0000-0000-00005C000000}"/>
    <cellStyle name="Comma 2 3 2 5 4 4" xfId="33835" xr:uid="{00000000-0005-0000-0000-00005C000000}"/>
    <cellStyle name="Comma 2 3 2 5 5" xfId="5107" xr:uid="{00000000-0005-0000-0000-00005C000000}"/>
    <cellStyle name="Comma 2 3 2 5 5 2" xfId="14179" xr:uid="{00000000-0005-0000-0000-00005C000000}"/>
    <cellStyle name="Comma 2 3 2 5 5 2 2" xfId="29299" xr:uid="{00000000-0005-0000-0000-00005C000000}"/>
    <cellStyle name="Comma 2 3 2 5 5 2 2 2" xfId="59539" xr:uid="{00000000-0005-0000-0000-00005C000000}"/>
    <cellStyle name="Comma 2 3 2 5 5 2 3" xfId="44419" xr:uid="{00000000-0005-0000-0000-00005C000000}"/>
    <cellStyle name="Comma 2 3 2 5 5 3" xfId="20227" xr:uid="{00000000-0005-0000-0000-00005C000000}"/>
    <cellStyle name="Comma 2 3 2 5 5 3 2" xfId="50467" xr:uid="{00000000-0005-0000-0000-00005C000000}"/>
    <cellStyle name="Comma 2 3 2 5 5 4" xfId="35347" xr:uid="{00000000-0005-0000-0000-00005C000000}"/>
    <cellStyle name="Comma 2 3 2 5 6" xfId="6619" xr:uid="{00000000-0005-0000-0000-00005C000000}"/>
    <cellStyle name="Comma 2 3 2 5 6 2" xfId="21739" xr:uid="{00000000-0005-0000-0000-00005C000000}"/>
    <cellStyle name="Comma 2 3 2 5 6 2 2" xfId="51979" xr:uid="{00000000-0005-0000-0000-00005C000000}"/>
    <cellStyle name="Comma 2 3 2 5 6 3" xfId="36859" xr:uid="{00000000-0005-0000-0000-00005C000000}"/>
    <cellStyle name="Comma 2 3 2 5 7" xfId="8131" xr:uid="{00000000-0005-0000-0000-00005C000000}"/>
    <cellStyle name="Comma 2 3 2 5 7 2" xfId="23251" xr:uid="{00000000-0005-0000-0000-00005C000000}"/>
    <cellStyle name="Comma 2 3 2 5 7 2 2" xfId="53491" xr:uid="{00000000-0005-0000-0000-00005C000000}"/>
    <cellStyle name="Comma 2 3 2 5 7 3" xfId="38371" xr:uid="{00000000-0005-0000-0000-00005C000000}"/>
    <cellStyle name="Comma 2 3 2 5 8" xfId="9643" xr:uid="{00000000-0005-0000-0000-00005C000000}"/>
    <cellStyle name="Comma 2 3 2 5 8 2" xfId="24763" xr:uid="{00000000-0005-0000-0000-00005C000000}"/>
    <cellStyle name="Comma 2 3 2 5 8 2 2" xfId="55003" xr:uid="{00000000-0005-0000-0000-00005C000000}"/>
    <cellStyle name="Comma 2 3 2 5 8 3" xfId="39883" xr:uid="{00000000-0005-0000-0000-00005C000000}"/>
    <cellStyle name="Comma 2 3 2 5 9" xfId="15691" xr:uid="{00000000-0005-0000-0000-00005C000000}"/>
    <cellStyle name="Comma 2 3 2 5 9 2" xfId="45931" xr:uid="{00000000-0005-0000-0000-00005C000000}"/>
    <cellStyle name="Comma 2 3 2 6" xfId="823" xr:uid="{00000000-0005-0000-0000-000010000000}"/>
    <cellStyle name="Comma 2 3 2 6 2" xfId="2335" xr:uid="{00000000-0005-0000-0000-000010000000}"/>
    <cellStyle name="Comma 2 3 2 6 2 2" xfId="11407" xr:uid="{00000000-0005-0000-0000-000010000000}"/>
    <cellStyle name="Comma 2 3 2 6 2 2 2" xfId="26527" xr:uid="{00000000-0005-0000-0000-000010000000}"/>
    <cellStyle name="Comma 2 3 2 6 2 2 2 2" xfId="56767" xr:uid="{00000000-0005-0000-0000-000010000000}"/>
    <cellStyle name="Comma 2 3 2 6 2 2 3" xfId="41647" xr:uid="{00000000-0005-0000-0000-000010000000}"/>
    <cellStyle name="Comma 2 3 2 6 2 3" xfId="17455" xr:uid="{00000000-0005-0000-0000-000010000000}"/>
    <cellStyle name="Comma 2 3 2 6 2 3 2" xfId="47695" xr:uid="{00000000-0005-0000-0000-000010000000}"/>
    <cellStyle name="Comma 2 3 2 6 2 4" xfId="32575" xr:uid="{00000000-0005-0000-0000-000010000000}"/>
    <cellStyle name="Comma 2 3 2 6 3" xfId="3847" xr:uid="{00000000-0005-0000-0000-000010000000}"/>
    <cellStyle name="Comma 2 3 2 6 3 2" xfId="12919" xr:uid="{00000000-0005-0000-0000-000010000000}"/>
    <cellStyle name="Comma 2 3 2 6 3 2 2" xfId="28039" xr:uid="{00000000-0005-0000-0000-000010000000}"/>
    <cellStyle name="Comma 2 3 2 6 3 2 2 2" xfId="58279" xr:uid="{00000000-0005-0000-0000-000010000000}"/>
    <cellStyle name="Comma 2 3 2 6 3 2 3" xfId="43159" xr:uid="{00000000-0005-0000-0000-000010000000}"/>
    <cellStyle name="Comma 2 3 2 6 3 3" xfId="18967" xr:uid="{00000000-0005-0000-0000-000010000000}"/>
    <cellStyle name="Comma 2 3 2 6 3 3 2" xfId="49207" xr:uid="{00000000-0005-0000-0000-000010000000}"/>
    <cellStyle name="Comma 2 3 2 6 3 4" xfId="34087" xr:uid="{00000000-0005-0000-0000-000010000000}"/>
    <cellStyle name="Comma 2 3 2 6 4" xfId="5359" xr:uid="{00000000-0005-0000-0000-000010000000}"/>
    <cellStyle name="Comma 2 3 2 6 4 2" xfId="14431" xr:uid="{00000000-0005-0000-0000-000010000000}"/>
    <cellStyle name="Comma 2 3 2 6 4 2 2" xfId="29551" xr:uid="{00000000-0005-0000-0000-000010000000}"/>
    <cellStyle name="Comma 2 3 2 6 4 2 2 2" xfId="59791" xr:uid="{00000000-0005-0000-0000-000010000000}"/>
    <cellStyle name="Comma 2 3 2 6 4 2 3" xfId="44671" xr:uid="{00000000-0005-0000-0000-000010000000}"/>
    <cellStyle name="Comma 2 3 2 6 4 3" xfId="20479" xr:uid="{00000000-0005-0000-0000-000010000000}"/>
    <cellStyle name="Comma 2 3 2 6 4 3 2" xfId="50719" xr:uid="{00000000-0005-0000-0000-000010000000}"/>
    <cellStyle name="Comma 2 3 2 6 4 4" xfId="35599" xr:uid="{00000000-0005-0000-0000-000010000000}"/>
    <cellStyle name="Comma 2 3 2 6 5" xfId="6871" xr:uid="{00000000-0005-0000-0000-000010000000}"/>
    <cellStyle name="Comma 2 3 2 6 5 2" xfId="21991" xr:uid="{00000000-0005-0000-0000-000010000000}"/>
    <cellStyle name="Comma 2 3 2 6 5 2 2" xfId="52231" xr:uid="{00000000-0005-0000-0000-000010000000}"/>
    <cellStyle name="Comma 2 3 2 6 5 3" xfId="37111" xr:uid="{00000000-0005-0000-0000-000010000000}"/>
    <cellStyle name="Comma 2 3 2 6 6" xfId="8383" xr:uid="{00000000-0005-0000-0000-000010000000}"/>
    <cellStyle name="Comma 2 3 2 6 6 2" xfId="23503" xr:uid="{00000000-0005-0000-0000-000010000000}"/>
    <cellStyle name="Comma 2 3 2 6 6 2 2" xfId="53743" xr:uid="{00000000-0005-0000-0000-000010000000}"/>
    <cellStyle name="Comma 2 3 2 6 6 3" xfId="38623" xr:uid="{00000000-0005-0000-0000-000010000000}"/>
    <cellStyle name="Comma 2 3 2 6 7" xfId="9895" xr:uid="{00000000-0005-0000-0000-000010000000}"/>
    <cellStyle name="Comma 2 3 2 6 7 2" xfId="25015" xr:uid="{00000000-0005-0000-0000-000010000000}"/>
    <cellStyle name="Comma 2 3 2 6 7 2 2" xfId="55255" xr:uid="{00000000-0005-0000-0000-000010000000}"/>
    <cellStyle name="Comma 2 3 2 6 7 3" xfId="40135" xr:uid="{00000000-0005-0000-0000-000010000000}"/>
    <cellStyle name="Comma 2 3 2 6 8" xfId="15943" xr:uid="{00000000-0005-0000-0000-000010000000}"/>
    <cellStyle name="Comma 2 3 2 6 8 2" xfId="46183" xr:uid="{00000000-0005-0000-0000-000010000000}"/>
    <cellStyle name="Comma 2 3 2 6 9" xfId="31063" xr:uid="{00000000-0005-0000-0000-000010000000}"/>
    <cellStyle name="Comma 2 3 2 7" xfId="1579" xr:uid="{00000000-0005-0000-0000-000010000000}"/>
    <cellStyle name="Comma 2 3 2 7 2" xfId="10651" xr:uid="{00000000-0005-0000-0000-000010000000}"/>
    <cellStyle name="Comma 2 3 2 7 2 2" xfId="25771" xr:uid="{00000000-0005-0000-0000-000010000000}"/>
    <cellStyle name="Comma 2 3 2 7 2 2 2" xfId="56011" xr:uid="{00000000-0005-0000-0000-000010000000}"/>
    <cellStyle name="Comma 2 3 2 7 2 3" xfId="40891" xr:uid="{00000000-0005-0000-0000-000010000000}"/>
    <cellStyle name="Comma 2 3 2 7 3" xfId="16699" xr:uid="{00000000-0005-0000-0000-000010000000}"/>
    <cellStyle name="Comma 2 3 2 7 3 2" xfId="46939" xr:uid="{00000000-0005-0000-0000-000010000000}"/>
    <cellStyle name="Comma 2 3 2 7 4" xfId="31819" xr:uid="{00000000-0005-0000-0000-000010000000}"/>
    <cellStyle name="Comma 2 3 2 8" xfId="3091" xr:uid="{00000000-0005-0000-0000-000010000000}"/>
    <cellStyle name="Comma 2 3 2 8 2" xfId="12163" xr:uid="{00000000-0005-0000-0000-000010000000}"/>
    <cellStyle name="Comma 2 3 2 8 2 2" xfId="27283" xr:uid="{00000000-0005-0000-0000-000010000000}"/>
    <cellStyle name="Comma 2 3 2 8 2 2 2" xfId="57523" xr:uid="{00000000-0005-0000-0000-000010000000}"/>
    <cellStyle name="Comma 2 3 2 8 2 3" xfId="42403" xr:uid="{00000000-0005-0000-0000-000010000000}"/>
    <cellStyle name="Comma 2 3 2 8 3" xfId="18211" xr:uid="{00000000-0005-0000-0000-000010000000}"/>
    <cellStyle name="Comma 2 3 2 8 3 2" xfId="48451" xr:uid="{00000000-0005-0000-0000-000010000000}"/>
    <cellStyle name="Comma 2 3 2 8 4" xfId="33331" xr:uid="{00000000-0005-0000-0000-000010000000}"/>
    <cellStyle name="Comma 2 3 2 9" xfId="4603" xr:uid="{00000000-0005-0000-0000-000010000000}"/>
    <cellStyle name="Comma 2 3 2 9 2" xfId="13675" xr:uid="{00000000-0005-0000-0000-000010000000}"/>
    <cellStyle name="Comma 2 3 2 9 2 2" xfId="28795" xr:uid="{00000000-0005-0000-0000-000010000000}"/>
    <cellStyle name="Comma 2 3 2 9 2 2 2" xfId="59035" xr:uid="{00000000-0005-0000-0000-000010000000}"/>
    <cellStyle name="Comma 2 3 2 9 2 3" xfId="43915" xr:uid="{00000000-0005-0000-0000-000010000000}"/>
    <cellStyle name="Comma 2 3 2 9 3" xfId="19723" xr:uid="{00000000-0005-0000-0000-000010000000}"/>
    <cellStyle name="Comma 2 3 2 9 3 2" xfId="49963" xr:uid="{00000000-0005-0000-0000-000010000000}"/>
    <cellStyle name="Comma 2 3 2 9 4" xfId="34843" xr:uid="{00000000-0005-0000-0000-000010000000}"/>
    <cellStyle name="Comma 2 3 3" xfId="109" xr:uid="{00000000-0005-0000-0000-00001F000000}"/>
    <cellStyle name="Comma 2 3 3 10" xfId="9181" xr:uid="{00000000-0005-0000-0000-00001F000000}"/>
    <cellStyle name="Comma 2 3 3 10 2" xfId="24301" xr:uid="{00000000-0005-0000-0000-00001F000000}"/>
    <cellStyle name="Comma 2 3 3 10 2 2" xfId="54541" xr:uid="{00000000-0005-0000-0000-00001F000000}"/>
    <cellStyle name="Comma 2 3 3 10 3" xfId="39421" xr:uid="{00000000-0005-0000-0000-00001F000000}"/>
    <cellStyle name="Comma 2 3 3 11" xfId="15229" xr:uid="{00000000-0005-0000-0000-00001F000000}"/>
    <cellStyle name="Comma 2 3 3 11 2" xfId="45469" xr:uid="{00000000-0005-0000-0000-00001F000000}"/>
    <cellStyle name="Comma 2 3 3 12" xfId="30349" xr:uid="{00000000-0005-0000-0000-00001F000000}"/>
    <cellStyle name="Comma 2 3 3 2" xfId="361" xr:uid="{00000000-0005-0000-0000-00001F000000}"/>
    <cellStyle name="Comma 2 3 3 2 10" xfId="30601" xr:uid="{00000000-0005-0000-0000-00001F000000}"/>
    <cellStyle name="Comma 2 3 3 2 2" xfId="1117" xr:uid="{00000000-0005-0000-0000-00001F000000}"/>
    <cellStyle name="Comma 2 3 3 2 2 2" xfId="2629" xr:uid="{00000000-0005-0000-0000-00001F000000}"/>
    <cellStyle name="Comma 2 3 3 2 2 2 2" xfId="11701" xr:uid="{00000000-0005-0000-0000-00001F000000}"/>
    <cellStyle name="Comma 2 3 3 2 2 2 2 2" xfId="26821" xr:uid="{00000000-0005-0000-0000-00001F000000}"/>
    <cellStyle name="Comma 2 3 3 2 2 2 2 2 2" xfId="57061" xr:uid="{00000000-0005-0000-0000-00001F000000}"/>
    <cellStyle name="Comma 2 3 3 2 2 2 2 3" xfId="41941" xr:uid="{00000000-0005-0000-0000-00001F000000}"/>
    <cellStyle name="Comma 2 3 3 2 2 2 3" xfId="17749" xr:uid="{00000000-0005-0000-0000-00001F000000}"/>
    <cellStyle name="Comma 2 3 3 2 2 2 3 2" xfId="47989" xr:uid="{00000000-0005-0000-0000-00001F000000}"/>
    <cellStyle name="Comma 2 3 3 2 2 2 4" xfId="32869" xr:uid="{00000000-0005-0000-0000-00001F000000}"/>
    <cellStyle name="Comma 2 3 3 2 2 3" xfId="4141" xr:uid="{00000000-0005-0000-0000-00001F000000}"/>
    <cellStyle name="Comma 2 3 3 2 2 3 2" xfId="13213" xr:uid="{00000000-0005-0000-0000-00001F000000}"/>
    <cellStyle name="Comma 2 3 3 2 2 3 2 2" xfId="28333" xr:uid="{00000000-0005-0000-0000-00001F000000}"/>
    <cellStyle name="Comma 2 3 3 2 2 3 2 2 2" xfId="58573" xr:uid="{00000000-0005-0000-0000-00001F000000}"/>
    <cellStyle name="Comma 2 3 3 2 2 3 2 3" xfId="43453" xr:uid="{00000000-0005-0000-0000-00001F000000}"/>
    <cellStyle name="Comma 2 3 3 2 2 3 3" xfId="19261" xr:uid="{00000000-0005-0000-0000-00001F000000}"/>
    <cellStyle name="Comma 2 3 3 2 2 3 3 2" xfId="49501" xr:uid="{00000000-0005-0000-0000-00001F000000}"/>
    <cellStyle name="Comma 2 3 3 2 2 3 4" xfId="34381" xr:uid="{00000000-0005-0000-0000-00001F000000}"/>
    <cellStyle name="Comma 2 3 3 2 2 4" xfId="5653" xr:uid="{00000000-0005-0000-0000-00001F000000}"/>
    <cellStyle name="Comma 2 3 3 2 2 4 2" xfId="14725" xr:uid="{00000000-0005-0000-0000-00001F000000}"/>
    <cellStyle name="Comma 2 3 3 2 2 4 2 2" xfId="29845" xr:uid="{00000000-0005-0000-0000-00001F000000}"/>
    <cellStyle name="Comma 2 3 3 2 2 4 2 2 2" xfId="60085" xr:uid="{00000000-0005-0000-0000-00001F000000}"/>
    <cellStyle name="Comma 2 3 3 2 2 4 2 3" xfId="44965" xr:uid="{00000000-0005-0000-0000-00001F000000}"/>
    <cellStyle name="Comma 2 3 3 2 2 4 3" xfId="20773" xr:uid="{00000000-0005-0000-0000-00001F000000}"/>
    <cellStyle name="Comma 2 3 3 2 2 4 3 2" xfId="51013" xr:uid="{00000000-0005-0000-0000-00001F000000}"/>
    <cellStyle name="Comma 2 3 3 2 2 4 4" xfId="35893" xr:uid="{00000000-0005-0000-0000-00001F000000}"/>
    <cellStyle name="Comma 2 3 3 2 2 5" xfId="7165" xr:uid="{00000000-0005-0000-0000-00001F000000}"/>
    <cellStyle name="Comma 2 3 3 2 2 5 2" xfId="22285" xr:uid="{00000000-0005-0000-0000-00001F000000}"/>
    <cellStyle name="Comma 2 3 3 2 2 5 2 2" xfId="52525" xr:uid="{00000000-0005-0000-0000-00001F000000}"/>
    <cellStyle name="Comma 2 3 3 2 2 5 3" xfId="37405" xr:uid="{00000000-0005-0000-0000-00001F000000}"/>
    <cellStyle name="Comma 2 3 3 2 2 6" xfId="8677" xr:uid="{00000000-0005-0000-0000-00001F000000}"/>
    <cellStyle name="Comma 2 3 3 2 2 6 2" xfId="23797" xr:uid="{00000000-0005-0000-0000-00001F000000}"/>
    <cellStyle name="Comma 2 3 3 2 2 6 2 2" xfId="54037" xr:uid="{00000000-0005-0000-0000-00001F000000}"/>
    <cellStyle name="Comma 2 3 3 2 2 6 3" xfId="38917" xr:uid="{00000000-0005-0000-0000-00001F000000}"/>
    <cellStyle name="Comma 2 3 3 2 2 7" xfId="10189" xr:uid="{00000000-0005-0000-0000-00001F000000}"/>
    <cellStyle name="Comma 2 3 3 2 2 7 2" xfId="25309" xr:uid="{00000000-0005-0000-0000-00001F000000}"/>
    <cellStyle name="Comma 2 3 3 2 2 7 2 2" xfId="55549" xr:uid="{00000000-0005-0000-0000-00001F000000}"/>
    <cellStyle name="Comma 2 3 3 2 2 7 3" xfId="40429" xr:uid="{00000000-0005-0000-0000-00001F000000}"/>
    <cellStyle name="Comma 2 3 3 2 2 8" xfId="16237" xr:uid="{00000000-0005-0000-0000-00001F000000}"/>
    <cellStyle name="Comma 2 3 3 2 2 8 2" xfId="46477" xr:uid="{00000000-0005-0000-0000-00001F000000}"/>
    <cellStyle name="Comma 2 3 3 2 2 9" xfId="31357" xr:uid="{00000000-0005-0000-0000-00001F000000}"/>
    <cellStyle name="Comma 2 3 3 2 3" xfId="1873" xr:uid="{00000000-0005-0000-0000-00001F000000}"/>
    <cellStyle name="Comma 2 3 3 2 3 2" xfId="10945" xr:uid="{00000000-0005-0000-0000-00001F000000}"/>
    <cellStyle name="Comma 2 3 3 2 3 2 2" xfId="26065" xr:uid="{00000000-0005-0000-0000-00001F000000}"/>
    <cellStyle name="Comma 2 3 3 2 3 2 2 2" xfId="56305" xr:uid="{00000000-0005-0000-0000-00001F000000}"/>
    <cellStyle name="Comma 2 3 3 2 3 2 3" xfId="41185" xr:uid="{00000000-0005-0000-0000-00001F000000}"/>
    <cellStyle name="Comma 2 3 3 2 3 3" xfId="16993" xr:uid="{00000000-0005-0000-0000-00001F000000}"/>
    <cellStyle name="Comma 2 3 3 2 3 3 2" xfId="47233" xr:uid="{00000000-0005-0000-0000-00001F000000}"/>
    <cellStyle name="Comma 2 3 3 2 3 4" xfId="32113" xr:uid="{00000000-0005-0000-0000-00001F000000}"/>
    <cellStyle name="Comma 2 3 3 2 4" xfId="3385" xr:uid="{00000000-0005-0000-0000-00001F000000}"/>
    <cellStyle name="Comma 2 3 3 2 4 2" xfId="12457" xr:uid="{00000000-0005-0000-0000-00001F000000}"/>
    <cellStyle name="Comma 2 3 3 2 4 2 2" xfId="27577" xr:uid="{00000000-0005-0000-0000-00001F000000}"/>
    <cellStyle name="Comma 2 3 3 2 4 2 2 2" xfId="57817" xr:uid="{00000000-0005-0000-0000-00001F000000}"/>
    <cellStyle name="Comma 2 3 3 2 4 2 3" xfId="42697" xr:uid="{00000000-0005-0000-0000-00001F000000}"/>
    <cellStyle name="Comma 2 3 3 2 4 3" xfId="18505" xr:uid="{00000000-0005-0000-0000-00001F000000}"/>
    <cellStyle name="Comma 2 3 3 2 4 3 2" xfId="48745" xr:uid="{00000000-0005-0000-0000-00001F000000}"/>
    <cellStyle name="Comma 2 3 3 2 4 4" xfId="33625" xr:uid="{00000000-0005-0000-0000-00001F000000}"/>
    <cellStyle name="Comma 2 3 3 2 5" xfId="4897" xr:uid="{00000000-0005-0000-0000-00001F000000}"/>
    <cellStyle name="Comma 2 3 3 2 5 2" xfId="13969" xr:uid="{00000000-0005-0000-0000-00001F000000}"/>
    <cellStyle name="Comma 2 3 3 2 5 2 2" xfId="29089" xr:uid="{00000000-0005-0000-0000-00001F000000}"/>
    <cellStyle name="Comma 2 3 3 2 5 2 2 2" xfId="59329" xr:uid="{00000000-0005-0000-0000-00001F000000}"/>
    <cellStyle name="Comma 2 3 3 2 5 2 3" xfId="44209" xr:uid="{00000000-0005-0000-0000-00001F000000}"/>
    <cellStyle name="Comma 2 3 3 2 5 3" xfId="20017" xr:uid="{00000000-0005-0000-0000-00001F000000}"/>
    <cellStyle name="Comma 2 3 3 2 5 3 2" xfId="50257" xr:uid="{00000000-0005-0000-0000-00001F000000}"/>
    <cellStyle name="Comma 2 3 3 2 5 4" xfId="35137" xr:uid="{00000000-0005-0000-0000-00001F000000}"/>
    <cellStyle name="Comma 2 3 3 2 6" xfId="6409" xr:uid="{00000000-0005-0000-0000-00001F000000}"/>
    <cellStyle name="Comma 2 3 3 2 6 2" xfId="21529" xr:uid="{00000000-0005-0000-0000-00001F000000}"/>
    <cellStyle name="Comma 2 3 3 2 6 2 2" xfId="51769" xr:uid="{00000000-0005-0000-0000-00001F000000}"/>
    <cellStyle name="Comma 2 3 3 2 6 3" xfId="36649" xr:uid="{00000000-0005-0000-0000-00001F000000}"/>
    <cellStyle name="Comma 2 3 3 2 7" xfId="7921" xr:uid="{00000000-0005-0000-0000-00001F000000}"/>
    <cellStyle name="Comma 2 3 3 2 7 2" xfId="23041" xr:uid="{00000000-0005-0000-0000-00001F000000}"/>
    <cellStyle name="Comma 2 3 3 2 7 2 2" xfId="53281" xr:uid="{00000000-0005-0000-0000-00001F000000}"/>
    <cellStyle name="Comma 2 3 3 2 7 3" xfId="38161" xr:uid="{00000000-0005-0000-0000-00001F000000}"/>
    <cellStyle name="Comma 2 3 3 2 8" xfId="9433" xr:uid="{00000000-0005-0000-0000-00001F000000}"/>
    <cellStyle name="Comma 2 3 3 2 8 2" xfId="24553" xr:uid="{00000000-0005-0000-0000-00001F000000}"/>
    <cellStyle name="Comma 2 3 3 2 8 2 2" xfId="54793" xr:uid="{00000000-0005-0000-0000-00001F000000}"/>
    <cellStyle name="Comma 2 3 3 2 8 3" xfId="39673" xr:uid="{00000000-0005-0000-0000-00001F000000}"/>
    <cellStyle name="Comma 2 3 3 2 9" xfId="15481" xr:uid="{00000000-0005-0000-0000-00001F000000}"/>
    <cellStyle name="Comma 2 3 3 2 9 2" xfId="45721" xr:uid="{00000000-0005-0000-0000-00001F000000}"/>
    <cellStyle name="Comma 2 3 3 3" xfId="613" xr:uid="{00000000-0005-0000-0000-00005F000000}"/>
    <cellStyle name="Comma 2 3 3 3 10" xfId="30853" xr:uid="{00000000-0005-0000-0000-00005F000000}"/>
    <cellStyle name="Comma 2 3 3 3 2" xfId="1369" xr:uid="{00000000-0005-0000-0000-00005F000000}"/>
    <cellStyle name="Comma 2 3 3 3 2 2" xfId="2881" xr:uid="{00000000-0005-0000-0000-00005F000000}"/>
    <cellStyle name="Comma 2 3 3 3 2 2 2" xfId="11953" xr:uid="{00000000-0005-0000-0000-00005F000000}"/>
    <cellStyle name="Comma 2 3 3 3 2 2 2 2" xfId="27073" xr:uid="{00000000-0005-0000-0000-00005F000000}"/>
    <cellStyle name="Comma 2 3 3 3 2 2 2 2 2" xfId="57313" xr:uid="{00000000-0005-0000-0000-00005F000000}"/>
    <cellStyle name="Comma 2 3 3 3 2 2 2 3" xfId="42193" xr:uid="{00000000-0005-0000-0000-00005F000000}"/>
    <cellStyle name="Comma 2 3 3 3 2 2 3" xfId="18001" xr:uid="{00000000-0005-0000-0000-00005F000000}"/>
    <cellStyle name="Comma 2 3 3 3 2 2 3 2" xfId="48241" xr:uid="{00000000-0005-0000-0000-00005F000000}"/>
    <cellStyle name="Comma 2 3 3 3 2 2 4" xfId="33121" xr:uid="{00000000-0005-0000-0000-00005F000000}"/>
    <cellStyle name="Comma 2 3 3 3 2 3" xfId="4393" xr:uid="{00000000-0005-0000-0000-00005F000000}"/>
    <cellStyle name="Comma 2 3 3 3 2 3 2" xfId="13465" xr:uid="{00000000-0005-0000-0000-00005F000000}"/>
    <cellStyle name="Comma 2 3 3 3 2 3 2 2" xfId="28585" xr:uid="{00000000-0005-0000-0000-00005F000000}"/>
    <cellStyle name="Comma 2 3 3 3 2 3 2 2 2" xfId="58825" xr:uid="{00000000-0005-0000-0000-00005F000000}"/>
    <cellStyle name="Comma 2 3 3 3 2 3 2 3" xfId="43705" xr:uid="{00000000-0005-0000-0000-00005F000000}"/>
    <cellStyle name="Comma 2 3 3 3 2 3 3" xfId="19513" xr:uid="{00000000-0005-0000-0000-00005F000000}"/>
    <cellStyle name="Comma 2 3 3 3 2 3 3 2" xfId="49753" xr:uid="{00000000-0005-0000-0000-00005F000000}"/>
    <cellStyle name="Comma 2 3 3 3 2 3 4" xfId="34633" xr:uid="{00000000-0005-0000-0000-00005F000000}"/>
    <cellStyle name="Comma 2 3 3 3 2 4" xfId="5905" xr:uid="{00000000-0005-0000-0000-00005F000000}"/>
    <cellStyle name="Comma 2 3 3 3 2 4 2" xfId="14977" xr:uid="{00000000-0005-0000-0000-00005F000000}"/>
    <cellStyle name="Comma 2 3 3 3 2 4 2 2" xfId="30097" xr:uid="{00000000-0005-0000-0000-00005F000000}"/>
    <cellStyle name="Comma 2 3 3 3 2 4 2 2 2" xfId="60337" xr:uid="{00000000-0005-0000-0000-00005F000000}"/>
    <cellStyle name="Comma 2 3 3 3 2 4 2 3" xfId="45217" xr:uid="{00000000-0005-0000-0000-00005F000000}"/>
    <cellStyle name="Comma 2 3 3 3 2 4 3" xfId="21025" xr:uid="{00000000-0005-0000-0000-00005F000000}"/>
    <cellStyle name="Comma 2 3 3 3 2 4 3 2" xfId="51265" xr:uid="{00000000-0005-0000-0000-00005F000000}"/>
    <cellStyle name="Comma 2 3 3 3 2 4 4" xfId="36145" xr:uid="{00000000-0005-0000-0000-00005F000000}"/>
    <cellStyle name="Comma 2 3 3 3 2 5" xfId="7417" xr:uid="{00000000-0005-0000-0000-00005F000000}"/>
    <cellStyle name="Comma 2 3 3 3 2 5 2" xfId="22537" xr:uid="{00000000-0005-0000-0000-00005F000000}"/>
    <cellStyle name="Comma 2 3 3 3 2 5 2 2" xfId="52777" xr:uid="{00000000-0005-0000-0000-00005F000000}"/>
    <cellStyle name="Comma 2 3 3 3 2 5 3" xfId="37657" xr:uid="{00000000-0005-0000-0000-00005F000000}"/>
    <cellStyle name="Comma 2 3 3 3 2 6" xfId="8929" xr:uid="{00000000-0005-0000-0000-00005F000000}"/>
    <cellStyle name="Comma 2 3 3 3 2 6 2" xfId="24049" xr:uid="{00000000-0005-0000-0000-00005F000000}"/>
    <cellStyle name="Comma 2 3 3 3 2 6 2 2" xfId="54289" xr:uid="{00000000-0005-0000-0000-00005F000000}"/>
    <cellStyle name="Comma 2 3 3 3 2 6 3" xfId="39169" xr:uid="{00000000-0005-0000-0000-00005F000000}"/>
    <cellStyle name="Comma 2 3 3 3 2 7" xfId="10441" xr:uid="{00000000-0005-0000-0000-00005F000000}"/>
    <cellStyle name="Comma 2 3 3 3 2 7 2" xfId="25561" xr:uid="{00000000-0005-0000-0000-00005F000000}"/>
    <cellStyle name="Comma 2 3 3 3 2 7 2 2" xfId="55801" xr:uid="{00000000-0005-0000-0000-00005F000000}"/>
    <cellStyle name="Comma 2 3 3 3 2 7 3" xfId="40681" xr:uid="{00000000-0005-0000-0000-00005F000000}"/>
    <cellStyle name="Comma 2 3 3 3 2 8" xfId="16489" xr:uid="{00000000-0005-0000-0000-00005F000000}"/>
    <cellStyle name="Comma 2 3 3 3 2 8 2" xfId="46729" xr:uid="{00000000-0005-0000-0000-00005F000000}"/>
    <cellStyle name="Comma 2 3 3 3 2 9" xfId="31609" xr:uid="{00000000-0005-0000-0000-00005F000000}"/>
    <cellStyle name="Comma 2 3 3 3 3" xfId="2125" xr:uid="{00000000-0005-0000-0000-00005F000000}"/>
    <cellStyle name="Comma 2 3 3 3 3 2" xfId="11197" xr:uid="{00000000-0005-0000-0000-00005F000000}"/>
    <cellStyle name="Comma 2 3 3 3 3 2 2" xfId="26317" xr:uid="{00000000-0005-0000-0000-00005F000000}"/>
    <cellStyle name="Comma 2 3 3 3 3 2 2 2" xfId="56557" xr:uid="{00000000-0005-0000-0000-00005F000000}"/>
    <cellStyle name="Comma 2 3 3 3 3 2 3" xfId="41437" xr:uid="{00000000-0005-0000-0000-00005F000000}"/>
    <cellStyle name="Comma 2 3 3 3 3 3" xfId="17245" xr:uid="{00000000-0005-0000-0000-00005F000000}"/>
    <cellStyle name="Comma 2 3 3 3 3 3 2" xfId="47485" xr:uid="{00000000-0005-0000-0000-00005F000000}"/>
    <cellStyle name="Comma 2 3 3 3 3 4" xfId="32365" xr:uid="{00000000-0005-0000-0000-00005F000000}"/>
    <cellStyle name="Comma 2 3 3 3 4" xfId="3637" xr:uid="{00000000-0005-0000-0000-00005F000000}"/>
    <cellStyle name="Comma 2 3 3 3 4 2" xfId="12709" xr:uid="{00000000-0005-0000-0000-00005F000000}"/>
    <cellStyle name="Comma 2 3 3 3 4 2 2" xfId="27829" xr:uid="{00000000-0005-0000-0000-00005F000000}"/>
    <cellStyle name="Comma 2 3 3 3 4 2 2 2" xfId="58069" xr:uid="{00000000-0005-0000-0000-00005F000000}"/>
    <cellStyle name="Comma 2 3 3 3 4 2 3" xfId="42949" xr:uid="{00000000-0005-0000-0000-00005F000000}"/>
    <cellStyle name="Comma 2 3 3 3 4 3" xfId="18757" xr:uid="{00000000-0005-0000-0000-00005F000000}"/>
    <cellStyle name="Comma 2 3 3 3 4 3 2" xfId="48997" xr:uid="{00000000-0005-0000-0000-00005F000000}"/>
    <cellStyle name="Comma 2 3 3 3 4 4" xfId="33877" xr:uid="{00000000-0005-0000-0000-00005F000000}"/>
    <cellStyle name="Comma 2 3 3 3 5" xfId="5149" xr:uid="{00000000-0005-0000-0000-00005F000000}"/>
    <cellStyle name="Comma 2 3 3 3 5 2" xfId="14221" xr:uid="{00000000-0005-0000-0000-00005F000000}"/>
    <cellStyle name="Comma 2 3 3 3 5 2 2" xfId="29341" xr:uid="{00000000-0005-0000-0000-00005F000000}"/>
    <cellStyle name="Comma 2 3 3 3 5 2 2 2" xfId="59581" xr:uid="{00000000-0005-0000-0000-00005F000000}"/>
    <cellStyle name="Comma 2 3 3 3 5 2 3" xfId="44461" xr:uid="{00000000-0005-0000-0000-00005F000000}"/>
    <cellStyle name="Comma 2 3 3 3 5 3" xfId="20269" xr:uid="{00000000-0005-0000-0000-00005F000000}"/>
    <cellStyle name="Comma 2 3 3 3 5 3 2" xfId="50509" xr:uid="{00000000-0005-0000-0000-00005F000000}"/>
    <cellStyle name="Comma 2 3 3 3 5 4" xfId="35389" xr:uid="{00000000-0005-0000-0000-00005F000000}"/>
    <cellStyle name="Comma 2 3 3 3 6" xfId="6661" xr:uid="{00000000-0005-0000-0000-00005F000000}"/>
    <cellStyle name="Comma 2 3 3 3 6 2" xfId="21781" xr:uid="{00000000-0005-0000-0000-00005F000000}"/>
    <cellStyle name="Comma 2 3 3 3 6 2 2" xfId="52021" xr:uid="{00000000-0005-0000-0000-00005F000000}"/>
    <cellStyle name="Comma 2 3 3 3 6 3" xfId="36901" xr:uid="{00000000-0005-0000-0000-00005F000000}"/>
    <cellStyle name="Comma 2 3 3 3 7" xfId="8173" xr:uid="{00000000-0005-0000-0000-00005F000000}"/>
    <cellStyle name="Comma 2 3 3 3 7 2" xfId="23293" xr:uid="{00000000-0005-0000-0000-00005F000000}"/>
    <cellStyle name="Comma 2 3 3 3 7 2 2" xfId="53533" xr:uid="{00000000-0005-0000-0000-00005F000000}"/>
    <cellStyle name="Comma 2 3 3 3 7 3" xfId="38413" xr:uid="{00000000-0005-0000-0000-00005F000000}"/>
    <cellStyle name="Comma 2 3 3 3 8" xfId="9685" xr:uid="{00000000-0005-0000-0000-00005F000000}"/>
    <cellStyle name="Comma 2 3 3 3 8 2" xfId="24805" xr:uid="{00000000-0005-0000-0000-00005F000000}"/>
    <cellStyle name="Comma 2 3 3 3 8 2 2" xfId="55045" xr:uid="{00000000-0005-0000-0000-00005F000000}"/>
    <cellStyle name="Comma 2 3 3 3 8 3" xfId="39925" xr:uid="{00000000-0005-0000-0000-00005F000000}"/>
    <cellStyle name="Comma 2 3 3 3 9" xfId="15733" xr:uid="{00000000-0005-0000-0000-00005F000000}"/>
    <cellStyle name="Comma 2 3 3 3 9 2" xfId="45973" xr:uid="{00000000-0005-0000-0000-00005F000000}"/>
    <cellStyle name="Comma 2 3 3 4" xfId="865" xr:uid="{00000000-0005-0000-0000-00001F000000}"/>
    <cellStyle name="Comma 2 3 3 4 2" xfId="2377" xr:uid="{00000000-0005-0000-0000-00001F000000}"/>
    <cellStyle name="Comma 2 3 3 4 2 2" xfId="11449" xr:uid="{00000000-0005-0000-0000-00001F000000}"/>
    <cellStyle name="Comma 2 3 3 4 2 2 2" xfId="26569" xr:uid="{00000000-0005-0000-0000-00001F000000}"/>
    <cellStyle name="Comma 2 3 3 4 2 2 2 2" xfId="56809" xr:uid="{00000000-0005-0000-0000-00001F000000}"/>
    <cellStyle name="Comma 2 3 3 4 2 2 3" xfId="41689" xr:uid="{00000000-0005-0000-0000-00001F000000}"/>
    <cellStyle name="Comma 2 3 3 4 2 3" xfId="17497" xr:uid="{00000000-0005-0000-0000-00001F000000}"/>
    <cellStyle name="Comma 2 3 3 4 2 3 2" xfId="47737" xr:uid="{00000000-0005-0000-0000-00001F000000}"/>
    <cellStyle name="Comma 2 3 3 4 2 4" xfId="32617" xr:uid="{00000000-0005-0000-0000-00001F000000}"/>
    <cellStyle name="Comma 2 3 3 4 3" xfId="3889" xr:uid="{00000000-0005-0000-0000-00001F000000}"/>
    <cellStyle name="Comma 2 3 3 4 3 2" xfId="12961" xr:uid="{00000000-0005-0000-0000-00001F000000}"/>
    <cellStyle name="Comma 2 3 3 4 3 2 2" xfId="28081" xr:uid="{00000000-0005-0000-0000-00001F000000}"/>
    <cellStyle name="Comma 2 3 3 4 3 2 2 2" xfId="58321" xr:uid="{00000000-0005-0000-0000-00001F000000}"/>
    <cellStyle name="Comma 2 3 3 4 3 2 3" xfId="43201" xr:uid="{00000000-0005-0000-0000-00001F000000}"/>
    <cellStyle name="Comma 2 3 3 4 3 3" xfId="19009" xr:uid="{00000000-0005-0000-0000-00001F000000}"/>
    <cellStyle name="Comma 2 3 3 4 3 3 2" xfId="49249" xr:uid="{00000000-0005-0000-0000-00001F000000}"/>
    <cellStyle name="Comma 2 3 3 4 3 4" xfId="34129" xr:uid="{00000000-0005-0000-0000-00001F000000}"/>
    <cellStyle name="Comma 2 3 3 4 4" xfId="5401" xr:uid="{00000000-0005-0000-0000-00001F000000}"/>
    <cellStyle name="Comma 2 3 3 4 4 2" xfId="14473" xr:uid="{00000000-0005-0000-0000-00001F000000}"/>
    <cellStyle name="Comma 2 3 3 4 4 2 2" xfId="29593" xr:uid="{00000000-0005-0000-0000-00001F000000}"/>
    <cellStyle name="Comma 2 3 3 4 4 2 2 2" xfId="59833" xr:uid="{00000000-0005-0000-0000-00001F000000}"/>
    <cellStyle name="Comma 2 3 3 4 4 2 3" xfId="44713" xr:uid="{00000000-0005-0000-0000-00001F000000}"/>
    <cellStyle name="Comma 2 3 3 4 4 3" xfId="20521" xr:uid="{00000000-0005-0000-0000-00001F000000}"/>
    <cellStyle name="Comma 2 3 3 4 4 3 2" xfId="50761" xr:uid="{00000000-0005-0000-0000-00001F000000}"/>
    <cellStyle name="Comma 2 3 3 4 4 4" xfId="35641" xr:uid="{00000000-0005-0000-0000-00001F000000}"/>
    <cellStyle name="Comma 2 3 3 4 5" xfId="6913" xr:uid="{00000000-0005-0000-0000-00001F000000}"/>
    <cellStyle name="Comma 2 3 3 4 5 2" xfId="22033" xr:uid="{00000000-0005-0000-0000-00001F000000}"/>
    <cellStyle name="Comma 2 3 3 4 5 2 2" xfId="52273" xr:uid="{00000000-0005-0000-0000-00001F000000}"/>
    <cellStyle name="Comma 2 3 3 4 5 3" xfId="37153" xr:uid="{00000000-0005-0000-0000-00001F000000}"/>
    <cellStyle name="Comma 2 3 3 4 6" xfId="8425" xr:uid="{00000000-0005-0000-0000-00001F000000}"/>
    <cellStyle name="Comma 2 3 3 4 6 2" xfId="23545" xr:uid="{00000000-0005-0000-0000-00001F000000}"/>
    <cellStyle name="Comma 2 3 3 4 6 2 2" xfId="53785" xr:uid="{00000000-0005-0000-0000-00001F000000}"/>
    <cellStyle name="Comma 2 3 3 4 6 3" xfId="38665" xr:uid="{00000000-0005-0000-0000-00001F000000}"/>
    <cellStyle name="Comma 2 3 3 4 7" xfId="9937" xr:uid="{00000000-0005-0000-0000-00001F000000}"/>
    <cellStyle name="Comma 2 3 3 4 7 2" xfId="25057" xr:uid="{00000000-0005-0000-0000-00001F000000}"/>
    <cellStyle name="Comma 2 3 3 4 7 2 2" xfId="55297" xr:uid="{00000000-0005-0000-0000-00001F000000}"/>
    <cellStyle name="Comma 2 3 3 4 7 3" xfId="40177" xr:uid="{00000000-0005-0000-0000-00001F000000}"/>
    <cellStyle name="Comma 2 3 3 4 8" xfId="15985" xr:uid="{00000000-0005-0000-0000-00001F000000}"/>
    <cellStyle name="Comma 2 3 3 4 8 2" xfId="46225" xr:uid="{00000000-0005-0000-0000-00001F000000}"/>
    <cellStyle name="Comma 2 3 3 4 9" xfId="31105" xr:uid="{00000000-0005-0000-0000-00001F000000}"/>
    <cellStyle name="Comma 2 3 3 5" xfId="1621" xr:uid="{00000000-0005-0000-0000-00001F000000}"/>
    <cellStyle name="Comma 2 3 3 5 2" xfId="10693" xr:uid="{00000000-0005-0000-0000-00001F000000}"/>
    <cellStyle name="Comma 2 3 3 5 2 2" xfId="25813" xr:uid="{00000000-0005-0000-0000-00001F000000}"/>
    <cellStyle name="Comma 2 3 3 5 2 2 2" xfId="56053" xr:uid="{00000000-0005-0000-0000-00001F000000}"/>
    <cellStyle name="Comma 2 3 3 5 2 3" xfId="40933" xr:uid="{00000000-0005-0000-0000-00001F000000}"/>
    <cellStyle name="Comma 2 3 3 5 3" xfId="16741" xr:uid="{00000000-0005-0000-0000-00001F000000}"/>
    <cellStyle name="Comma 2 3 3 5 3 2" xfId="46981" xr:uid="{00000000-0005-0000-0000-00001F000000}"/>
    <cellStyle name="Comma 2 3 3 5 4" xfId="31861" xr:uid="{00000000-0005-0000-0000-00001F000000}"/>
    <cellStyle name="Comma 2 3 3 6" xfId="3133" xr:uid="{00000000-0005-0000-0000-00001F000000}"/>
    <cellStyle name="Comma 2 3 3 6 2" xfId="12205" xr:uid="{00000000-0005-0000-0000-00001F000000}"/>
    <cellStyle name="Comma 2 3 3 6 2 2" xfId="27325" xr:uid="{00000000-0005-0000-0000-00001F000000}"/>
    <cellStyle name="Comma 2 3 3 6 2 2 2" xfId="57565" xr:uid="{00000000-0005-0000-0000-00001F000000}"/>
    <cellStyle name="Comma 2 3 3 6 2 3" xfId="42445" xr:uid="{00000000-0005-0000-0000-00001F000000}"/>
    <cellStyle name="Comma 2 3 3 6 3" xfId="18253" xr:uid="{00000000-0005-0000-0000-00001F000000}"/>
    <cellStyle name="Comma 2 3 3 6 3 2" xfId="48493" xr:uid="{00000000-0005-0000-0000-00001F000000}"/>
    <cellStyle name="Comma 2 3 3 6 4" xfId="33373" xr:uid="{00000000-0005-0000-0000-00001F000000}"/>
    <cellStyle name="Comma 2 3 3 7" xfId="4645" xr:uid="{00000000-0005-0000-0000-00001F000000}"/>
    <cellStyle name="Comma 2 3 3 7 2" xfId="13717" xr:uid="{00000000-0005-0000-0000-00001F000000}"/>
    <cellStyle name="Comma 2 3 3 7 2 2" xfId="28837" xr:uid="{00000000-0005-0000-0000-00001F000000}"/>
    <cellStyle name="Comma 2 3 3 7 2 2 2" xfId="59077" xr:uid="{00000000-0005-0000-0000-00001F000000}"/>
    <cellStyle name="Comma 2 3 3 7 2 3" xfId="43957" xr:uid="{00000000-0005-0000-0000-00001F000000}"/>
    <cellStyle name="Comma 2 3 3 7 3" xfId="19765" xr:uid="{00000000-0005-0000-0000-00001F000000}"/>
    <cellStyle name="Comma 2 3 3 7 3 2" xfId="50005" xr:uid="{00000000-0005-0000-0000-00001F000000}"/>
    <cellStyle name="Comma 2 3 3 7 4" xfId="34885" xr:uid="{00000000-0005-0000-0000-00001F000000}"/>
    <cellStyle name="Comma 2 3 3 8" xfId="6157" xr:uid="{00000000-0005-0000-0000-00001F000000}"/>
    <cellStyle name="Comma 2 3 3 8 2" xfId="21277" xr:uid="{00000000-0005-0000-0000-00001F000000}"/>
    <cellStyle name="Comma 2 3 3 8 2 2" xfId="51517" xr:uid="{00000000-0005-0000-0000-00001F000000}"/>
    <cellStyle name="Comma 2 3 3 8 3" xfId="36397" xr:uid="{00000000-0005-0000-0000-00001F000000}"/>
    <cellStyle name="Comma 2 3 3 9" xfId="7669" xr:uid="{00000000-0005-0000-0000-00001F000000}"/>
    <cellStyle name="Comma 2 3 3 9 2" xfId="22789" xr:uid="{00000000-0005-0000-0000-00001F000000}"/>
    <cellStyle name="Comma 2 3 3 9 2 2" xfId="53029" xr:uid="{00000000-0005-0000-0000-00001F000000}"/>
    <cellStyle name="Comma 2 3 3 9 3" xfId="37909" xr:uid="{00000000-0005-0000-0000-00001F000000}"/>
    <cellStyle name="Comma 2 3 4" xfId="193" xr:uid="{00000000-0005-0000-0000-00001F000000}"/>
    <cellStyle name="Comma 2 3 4 10" xfId="9265" xr:uid="{00000000-0005-0000-0000-00001F000000}"/>
    <cellStyle name="Comma 2 3 4 10 2" xfId="24385" xr:uid="{00000000-0005-0000-0000-00001F000000}"/>
    <cellStyle name="Comma 2 3 4 10 2 2" xfId="54625" xr:uid="{00000000-0005-0000-0000-00001F000000}"/>
    <cellStyle name="Comma 2 3 4 10 3" xfId="39505" xr:uid="{00000000-0005-0000-0000-00001F000000}"/>
    <cellStyle name="Comma 2 3 4 11" xfId="15313" xr:uid="{00000000-0005-0000-0000-00001F000000}"/>
    <cellStyle name="Comma 2 3 4 11 2" xfId="45553" xr:uid="{00000000-0005-0000-0000-00001F000000}"/>
    <cellStyle name="Comma 2 3 4 12" xfId="30433" xr:uid="{00000000-0005-0000-0000-00001F000000}"/>
    <cellStyle name="Comma 2 3 4 2" xfId="445" xr:uid="{00000000-0005-0000-0000-00001F000000}"/>
    <cellStyle name="Comma 2 3 4 2 10" xfId="30685" xr:uid="{00000000-0005-0000-0000-00001F000000}"/>
    <cellStyle name="Comma 2 3 4 2 2" xfId="1201" xr:uid="{00000000-0005-0000-0000-00001F000000}"/>
    <cellStyle name="Comma 2 3 4 2 2 2" xfId="2713" xr:uid="{00000000-0005-0000-0000-00001F000000}"/>
    <cellStyle name="Comma 2 3 4 2 2 2 2" xfId="11785" xr:uid="{00000000-0005-0000-0000-00001F000000}"/>
    <cellStyle name="Comma 2 3 4 2 2 2 2 2" xfId="26905" xr:uid="{00000000-0005-0000-0000-00001F000000}"/>
    <cellStyle name="Comma 2 3 4 2 2 2 2 2 2" xfId="57145" xr:uid="{00000000-0005-0000-0000-00001F000000}"/>
    <cellStyle name="Comma 2 3 4 2 2 2 2 3" xfId="42025" xr:uid="{00000000-0005-0000-0000-00001F000000}"/>
    <cellStyle name="Comma 2 3 4 2 2 2 3" xfId="17833" xr:uid="{00000000-0005-0000-0000-00001F000000}"/>
    <cellStyle name="Comma 2 3 4 2 2 2 3 2" xfId="48073" xr:uid="{00000000-0005-0000-0000-00001F000000}"/>
    <cellStyle name="Comma 2 3 4 2 2 2 4" xfId="32953" xr:uid="{00000000-0005-0000-0000-00001F000000}"/>
    <cellStyle name="Comma 2 3 4 2 2 3" xfId="4225" xr:uid="{00000000-0005-0000-0000-00001F000000}"/>
    <cellStyle name="Comma 2 3 4 2 2 3 2" xfId="13297" xr:uid="{00000000-0005-0000-0000-00001F000000}"/>
    <cellStyle name="Comma 2 3 4 2 2 3 2 2" xfId="28417" xr:uid="{00000000-0005-0000-0000-00001F000000}"/>
    <cellStyle name="Comma 2 3 4 2 2 3 2 2 2" xfId="58657" xr:uid="{00000000-0005-0000-0000-00001F000000}"/>
    <cellStyle name="Comma 2 3 4 2 2 3 2 3" xfId="43537" xr:uid="{00000000-0005-0000-0000-00001F000000}"/>
    <cellStyle name="Comma 2 3 4 2 2 3 3" xfId="19345" xr:uid="{00000000-0005-0000-0000-00001F000000}"/>
    <cellStyle name="Comma 2 3 4 2 2 3 3 2" xfId="49585" xr:uid="{00000000-0005-0000-0000-00001F000000}"/>
    <cellStyle name="Comma 2 3 4 2 2 3 4" xfId="34465" xr:uid="{00000000-0005-0000-0000-00001F000000}"/>
    <cellStyle name="Comma 2 3 4 2 2 4" xfId="5737" xr:uid="{00000000-0005-0000-0000-00001F000000}"/>
    <cellStyle name="Comma 2 3 4 2 2 4 2" xfId="14809" xr:uid="{00000000-0005-0000-0000-00001F000000}"/>
    <cellStyle name="Comma 2 3 4 2 2 4 2 2" xfId="29929" xr:uid="{00000000-0005-0000-0000-00001F000000}"/>
    <cellStyle name="Comma 2 3 4 2 2 4 2 2 2" xfId="60169" xr:uid="{00000000-0005-0000-0000-00001F000000}"/>
    <cellStyle name="Comma 2 3 4 2 2 4 2 3" xfId="45049" xr:uid="{00000000-0005-0000-0000-00001F000000}"/>
    <cellStyle name="Comma 2 3 4 2 2 4 3" xfId="20857" xr:uid="{00000000-0005-0000-0000-00001F000000}"/>
    <cellStyle name="Comma 2 3 4 2 2 4 3 2" xfId="51097" xr:uid="{00000000-0005-0000-0000-00001F000000}"/>
    <cellStyle name="Comma 2 3 4 2 2 4 4" xfId="35977" xr:uid="{00000000-0005-0000-0000-00001F000000}"/>
    <cellStyle name="Comma 2 3 4 2 2 5" xfId="7249" xr:uid="{00000000-0005-0000-0000-00001F000000}"/>
    <cellStyle name="Comma 2 3 4 2 2 5 2" xfId="22369" xr:uid="{00000000-0005-0000-0000-00001F000000}"/>
    <cellStyle name="Comma 2 3 4 2 2 5 2 2" xfId="52609" xr:uid="{00000000-0005-0000-0000-00001F000000}"/>
    <cellStyle name="Comma 2 3 4 2 2 5 3" xfId="37489" xr:uid="{00000000-0005-0000-0000-00001F000000}"/>
    <cellStyle name="Comma 2 3 4 2 2 6" xfId="8761" xr:uid="{00000000-0005-0000-0000-00001F000000}"/>
    <cellStyle name="Comma 2 3 4 2 2 6 2" xfId="23881" xr:uid="{00000000-0005-0000-0000-00001F000000}"/>
    <cellStyle name="Comma 2 3 4 2 2 6 2 2" xfId="54121" xr:uid="{00000000-0005-0000-0000-00001F000000}"/>
    <cellStyle name="Comma 2 3 4 2 2 6 3" xfId="39001" xr:uid="{00000000-0005-0000-0000-00001F000000}"/>
    <cellStyle name="Comma 2 3 4 2 2 7" xfId="10273" xr:uid="{00000000-0005-0000-0000-00001F000000}"/>
    <cellStyle name="Comma 2 3 4 2 2 7 2" xfId="25393" xr:uid="{00000000-0005-0000-0000-00001F000000}"/>
    <cellStyle name="Comma 2 3 4 2 2 7 2 2" xfId="55633" xr:uid="{00000000-0005-0000-0000-00001F000000}"/>
    <cellStyle name="Comma 2 3 4 2 2 7 3" xfId="40513" xr:uid="{00000000-0005-0000-0000-00001F000000}"/>
    <cellStyle name="Comma 2 3 4 2 2 8" xfId="16321" xr:uid="{00000000-0005-0000-0000-00001F000000}"/>
    <cellStyle name="Comma 2 3 4 2 2 8 2" xfId="46561" xr:uid="{00000000-0005-0000-0000-00001F000000}"/>
    <cellStyle name="Comma 2 3 4 2 2 9" xfId="31441" xr:uid="{00000000-0005-0000-0000-00001F000000}"/>
    <cellStyle name="Comma 2 3 4 2 3" xfId="1957" xr:uid="{00000000-0005-0000-0000-00001F000000}"/>
    <cellStyle name="Comma 2 3 4 2 3 2" xfId="11029" xr:uid="{00000000-0005-0000-0000-00001F000000}"/>
    <cellStyle name="Comma 2 3 4 2 3 2 2" xfId="26149" xr:uid="{00000000-0005-0000-0000-00001F000000}"/>
    <cellStyle name="Comma 2 3 4 2 3 2 2 2" xfId="56389" xr:uid="{00000000-0005-0000-0000-00001F000000}"/>
    <cellStyle name="Comma 2 3 4 2 3 2 3" xfId="41269" xr:uid="{00000000-0005-0000-0000-00001F000000}"/>
    <cellStyle name="Comma 2 3 4 2 3 3" xfId="17077" xr:uid="{00000000-0005-0000-0000-00001F000000}"/>
    <cellStyle name="Comma 2 3 4 2 3 3 2" xfId="47317" xr:uid="{00000000-0005-0000-0000-00001F000000}"/>
    <cellStyle name="Comma 2 3 4 2 3 4" xfId="32197" xr:uid="{00000000-0005-0000-0000-00001F000000}"/>
    <cellStyle name="Comma 2 3 4 2 4" xfId="3469" xr:uid="{00000000-0005-0000-0000-00001F000000}"/>
    <cellStyle name="Comma 2 3 4 2 4 2" xfId="12541" xr:uid="{00000000-0005-0000-0000-00001F000000}"/>
    <cellStyle name="Comma 2 3 4 2 4 2 2" xfId="27661" xr:uid="{00000000-0005-0000-0000-00001F000000}"/>
    <cellStyle name="Comma 2 3 4 2 4 2 2 2" xfId="57901" xr:uid="{00000000-0005-0000-0000-00001F000000}"/>
    <cellStyle name="Comma 2 3 4 2 4 2 3" xfId="42781" xr:uid="{00000000-0005-0000-0000-00001F000000}"/>
    <cellStyle name="Comma 2 3 4 2 4 3" xfId="18589" xr:uid="{00000000-0005-0000-0000-00001F000000}"/>
    <cellStyle name="Comma 2 3 4 2 4 3 2" xfId="48829" xr:uid="{00000000-0005-0000-0000-00001F000000}"/>
    <cellStyle name="Comma 2 3 4 2 4 4" xfId="33709" xr:uid="{00000000-0005-0000-0000-00001F000000}"/>
    <cellStyle name="Comma 2 3 4 2 5" xfId="4981" xr:uid="{00000000-0005-0000-0000-00001F000000}"/>
    <cellStyle name="Comma 2 3 4 2 5 2" xfId="14053" xr:uid="{00000000-0005-0000-0000-00001F000000}"/>
    <cellStyle name="Comma 2 3 4 2 5 2 2" xfId="29173" xr:uid="{00000000-0005-0000-0000-00001F000000}"/>
    <cellStyle name="Comma 2 3 4 2 5 2 2 2" xfId="59413" xr:uid="{00000000-0005-0000-0000-00001F000000}"/>
    <cellStyle name="Comma 2 3 4 2 5 2 3" xfId="44293" xr:uid="{00000000-0005-0000-0000-00001F000000}"/>
    <cellStyle name="Comma 2 3 4 2 5 3" xfId="20101" xr:uid="{00000000-0005-0000-0000-00001F000000}"/>
    <cellStyle name="Comma 2 3 4 2 5 3 2" xfId="50341" xr:uid="{00000000-0005-0000-0000-00001F000000}"/>
    <cellStyle name="Comma 2 3 4 2 5 4" xfId="35221" xr:uid="{00000000-0005-0000-0000-00001F000000}"/>
    <cellStyle name="Comma 2 3 4 2 6" xfId="6493" xr:uid="{00000000-0005-0000-0000-00001F000000}"/>
    <cellStyle name="Comma 2 3 4 2 6 2" xfId="21613" xr:uid="{00000000-0005-0000-0000-00001F000000}"/>
    <cellStyle name="Comma 2 3 4 2 6 2 2" xfId="51853" xr:uid="{00000000-0005-0000-0000-00001F000000}"/>
    <cellStyle name="Comma 2 3 4 2 6 3" xfId="36733" xr:uid="{00000000-0005-0000-0000-00001F000000}"/>
    <cellStyle name="Comma 2 3 4 2 7" xfId="8005" xr:uid="{00000000-0005-0000-0000-00001F000000}"/>
    <cellStyle name="Comma 2 3 4 2 7 2" xfId="23125" xr:uid="{00000000-0005-0000-0000-00001F000000}"/>
    <cellStyle name="Comma 2 3 4 2 7 2 2" xfId="53365" xr:uid="{00000000-0005-0000-0000-00001F000000}"/>
    <cellStyle name="Comma 2 3 4 2 7 3" xfId="38245" xr:uid="{00000000-0005-0000-0000-00001F000000}"/>
    <cellStyle name="Comma 2 3 4 2 8" xfId="9517" xr:uid="{00000000-0005-0000-0000-00001F000000}"/>
    <cellStyle name="Comma 2 3 4 2 8 2" xfId="24637" xr:uid="{00000000-0005-0000-0000-00001F000000}"/>
    <cellStyle name="Comma 2 3 4 2 8 2 2" xfId="54877" xr:uid="{00000000-0005-0000-0000-00001F000000}"/>
    <cellStyle name="Comma 2 3 4 2 8 3" xfId="39757" xr:uid="{00000000-0005-0000-0000-00001F000000}"/>
    <cellStyle name="Comma 2 3 4 2 9" xfId="15565" xr:uid="{00000000-0005-0000-0000-00001F000000}"/>
    <cellStyle name="Comma 2 3 4 2 9 2" xfId="45805" xr:uid="{00000000-0005-0000-0000-00001F000000}"/>
    <cellStyle name="Comma 2 3 4 3" xfId="697" xr:uid="{00000000-0005-0000-0000-000060000000}"/>
    <cellStyle name="Comma 2 3 4 3 10" xfId="30937" xr:uid="{00000000-0005-0000-0000-000060000000}"/>
    <cellStyle name="Comma 2 3 4 3 2" xfId="1453" xr:uid="{00000000-0005-0000-0000-000060000000}"/>
    <cellStyle name="Comma 2 3 4 3 2 2" xfId="2965" xr:uid="{00000000-0005-0000-0000-000060000000}"/>
    <cellStyle name="Comma 2 3 4 3 2 2 2" xfId="12037" xr:uid="{00000000-0005-0000-0000-000060000000}"/>
    <cellStyle name="Comma 2 3 4 3 2 2 2 2" xfId="27157" xr:uid="{00000000-0005-0000-0000-000060000000}"/>
    <cellStyle name="Comma 2 3 4 3 2 2 2 2 2" xfId="57397" xr:uid="{00000000-0005-0000-0000-000060000000}"/>
    <cellStyle name="Comma 2 3 4 3 2 2 2 3" xfId="42277" xr:uid="{00000000-0005-0000-0000-000060000000}"/>
    <cellStyle name="Comma 2 3 4 3 2 2 3" xfId="18085" xr:uid="{00000000-0005-0000-0000-000060000000}"/>
    <cellStyle name="Comma 2 3 4 3 2 2 3 2" xfId="48325" xr:uid="{00000000-0005-0000-0000-000060000000}"/>
    <cellStyle name="Comma 2 3 4 3 2 2 4" xfId="33205" xr:uid="{00000000-0005-0000-0000-000060000000}"/>
    <cellStyle name="Comma 2 3 4 3 2 3" xfId="4477" xr:uid="{00000000-0005-0000-0000-000060000000}"/>
    <cellStyle name="Comma 2 3 4 3 2 3 2" xfId="13549" xr:uid="{00000000-0005-0000-0000-000060000000}"/>
    <cellStyle name="Comma 2 3 4 3 2 3 2 2" xfId="28669" xr:uid="{00000000-0005-0000-0000-000060000000}"/>
    <cellStyle name="Comma 2 3 4 3 2 3 2 2 2" xfId="58909" xr:uid="{00000000-0005-0000-0000-000060000000}"/>
    <cellStyle name="Comma 2 3 4 3 2 3 2 3" xfId="43789" xr:uid="{00000000-0005-0000-0000-000060000000}"/>
    <cellStyle name="Comma 2 3 4 3 2 3 3" xfId="19597" xr:uid="{00000000-0005-0000-0000-000060000000}"/>
    <cellStyle name="Comma 2 3 4 3 2 3 3 2" xfId="49837" xr:uid="{00000000-0005-0000-0000-000060000000}"/>
    <cellStyle name="Comma 2 3 4 3 2 3 4" xfId="34717" xr:uid="{00000000-0005-0000-0000-000060000000}"/>
    <cellStyle name="Comma 2 3 4 3 2 4" xfId="5989" xr:uid="{00000000-0005-0000-0000-000060000000}"/>
    <cellStyle name="Comma 2 3 4 3 2 4 2" xfId="15061" xr:uid="{00000000-0005-0000-0000-000060000000}"/>
    <cellStyle name="Comma 2 3 4 3 2 4 2 2" xfId="30181" xr:uid="{00000000-0005-0000-0000-000060000000}"/>
    <cellStyle name="Comma 2 3 4 3 2 4 2 2 2" xfId="60421" xr:uid="{00000000-0005-0000-0000-000060000000}"/>
    <cellStyle name="Comma 2 3 4 3 2 4 2 3" xfId="45301" xr:uid="{00000000-0005-0000-0000-000060000000}"/>
    <cellStyle name="Comma 2 3 4 3 2 4 3" xfId="21109" xr:uid="{00000000-0005-0000-0000-000060000000}"/>
    <cellStyle name="Comma 2 3 4 3 2 4 3 2" xfId="51349" xr:uid="{00000000-0005-0000-0000-000060000000}"/>
    <cellStyle name="Comma 2 3 4 3 2 4 4" xfId="36229" xr:uid="{00000000-0005-0000-0000-000060000000}"/>
    <cellStyle name="Comma 2 3 4 3 2 5" xfId="7501" xr:uid="{00000000-0005-0000-0000-000060000000}"/>
    <cellStyle name="Comma 2 3 4 3 2 5 2" xfId="22621" xr:uid="{00000000-0005-0000-0000-000060000000}"/>
    <cellStyle name="Comma 2 3 4 3 2 5 2 2" xfId="52861" xr:uid="{00000000-0005-0000-0000-000060000000}"/>
    <cellStyle name="Comma 2 3 4 3 2 5 3" xfId="37741" xr:uid="{00000000-0005-0000-0000-000060000000}"/>
    <cellStyle name="Comma 2 3 4 3 2 6" xfId="9013" xr:uid="{00000000-0005-0000-0000-000060000000}"/>
    <cellStyle name="Comma 2 3 4 3 2 6 2" xfId="24133" xr:uid="{00000000-0005-0000-0000-000060000000}"/>
    <cellStyle name="Comma 2 3 4 3 2 6 2 2" xfId="54373" xr:uid="{00000000-0005-0000-0000-000060000000}"/>
    <cellStyle name="Comma 2 3 4 3 2 6 3" xfId="39253" xr:uid="{00000000-0005-0000-0000-000060000000}"/>
    <cellStyle name="Comma 2 3 4 3 2 7" xfId="10525" xr:uid="{00000000-0005-0000-0000-000060000000}"/>
    <cellStyle name="Comma 2 3 4 3 2 7 2" xfId="25645" xr:uid="{00000000-0005-0000-0000-000060000000}"/>
    <cellStyle name="Comma 2 3 4 3 2 7 2 2" xfId="55885" xr:uid="{00000000-0005-0000-0000-000060000000}"/>
    <cellStyle name="Comma 2 3 4 3 2 7 3" xfId="40765" xr:uid="{00000000-0005-0000-0000-000060000000}"/>
    <cellStyle name="Comma 2 3 4 3 2 8" xfId="16573" xr:uid="{00000000-0005-0000-0000-000060000000}"/>
    <cellStyle name="Comma 2 3 4 3 2 8 2" xfId="46813" xr:uid="{00000000-0005-0000-0000-000060000000}"/>
    <cellStyle name="Comma 2 3 4 3 2 9" xfId="31693" xr:uid="{00000000-0005-0000-0000-000060000000}"/>
    <cellStyle name="Comma 2 3 4 3 3" xfId="2209" xr:uid="{00000000-0005-0000-0000-000060000000}"/>
    <cellStyle name="Comma 2 3 4 3 3 2" xfId="11281" xr:uid="{00000000-0005-0000-0000-000060000000}"/>
    <cellStyle name="Comma 2 3 4 3 3 2 2" xfId="26401" xr:uid="{00000000-0005-0000-0000-000060000000}"/>
    <cellStyle name="Comma 2 3 4 3 3 2 2 2" xfId="56641" xr:uid="{00000000-0005-0000-0000-000060000000}"/>
    <cellStyle name="Comma 2 3 4 3 3 2 3" xfId="41521" xr:uid="{00000000-0005-0000-0000-000060000000}"/>
    <cellStyle name="Comma 2 3 4 3 3 3" xfId="17329" xr:uid="{00000000-0005-0000-0000-000060000000}"/>
    <cellStyle name="Comma 2 3 4 3 3 3 2" xfId="47569" xr:uid="{00000000-0005-0000-0000-000060000000}"/>
    <cellStyle name="Comma 2 3 4 3 3 4" xfId="32449" xr:uid="{00000000-0005-0000-0000-000060000000}"/>
    <cellStyle name="Comma 2 3 4 3 4" xfId="3721" xr:uid="{00000000-0005-0000-0000-000060000000}"/>
    <cellStyle name="Comma 2 3 4 3 4 2" xfId="12793" xr:uid="{00000000-0005-0000-0000-000060000000}"/>
    <cellStyle name="Comma 2 3 4 3 4 2 2" xfId="27913" xr:uid="{00000000-0005-0000-0000-000060000000}"/>
    <cellStyle name="Comma 2 3 4 3 4 2 2 2" xfId="58153" xr:uid="{00000000-0005-0000-0000-000060000000}"/>
    <cellStyle name="Comma 2 3 4 3 4 2 3" xfId="43033" xr:uid="{00000000-0005-0000-0000-000060000000}"/>
    <cellStyle name="Comma 2 3 4 3 4 3" xfId="18841" xr:uid="{00000000-0005-0000-0000-000060000000}"/>
    <cellStyle name="Comma 2 3 4 3 4 3 2" xfId="49081" xr:uid="{00000000-0005-0000-0000-000060000000}"/>
    <cellStyle name="Comma 2 3 4 3 4 4" xfId="33961" xr:uid="{00000000-0005-0000-0000-000060000000}"/>
    <cellStyle name="Comma 2 3 4 3 5" xfId="5233" xr:uid="{00000000-0005-0000-0000-000060000000}"/>
    <cellStyle name="Comma 2 3 4 3 5 2" xfId="14305" xr:uid="{00000000-0005-0000-0000-000060000000}"/>
    <cellStyle name="Comma 2 3 4 3 5 2 2" xfId="29425" xr:uid="{00000000-0005-0000-0000-000060000000}"/>
    <cellStyle name="Comma 2 3 4 3 5 2 2 2" xfId="59665" xr:uid="{00000000-0005-0000-0000-000060000000}"/>
    <cellStyle name="Comma 2 3 4 3 5 2 3" xfId="44545" xr:uid="{00000000-0005-0000-0000-000060000000}"/>
    <cellStyle name="Comma 2 3 4 3 5 3" xfId="20353" xr:uid="{00000000-0005-0000-0000-000060000000}"/>
    <cellStyle name="Comma 2 3 4 3 5 3 2" xfId="50593" xr:uid="{00000000-0005-0000-0000-000060000000}"/>
    <cellStyle name="Comma 2 3 4 3 5 4" xfId="35473" xr:uid="{00000000-0005-0000-0000-000060000000}"/>
    <cellStyle name="Comma 2 3 4 3 6" xfId="6745" xr:uid="{00000000-0005-0000-0000-000060000000}"/>
    <cellStyle name="Comma 2 3 4 3 6 2" xfId="21865" xr:uid="{00000000-0005-0000-0000-000060000000}"/>
    <cellStyle name="Comma 2 3 4 3 6 2 2" xfId="52105" xr:uid="{00000000-0005-0000-0000-000060000000}"/>
    <cellStyle name="Comma 2 3 4 3 6 3" xfId="36985" xr:uid="{00000000-0005-0000-0000-000060000000}"/>
    <cellStyle name="Comma 2 3 4 3 7" xfId="8257" xr:uid="{00000000-0005-0000-0000-000060000000}"/>
    <cellStyle name="Comma 2 3 4 3 7 2" xfId="23377" xr:uid="{00000000-0005-0000-0000-000060000000}"/>
    <cellStyle name="Comma 2 3 4 3 7 2 2" xfId="53617" xr:uid="{00000000-0005-0000-0000-000060000000}"/>
    <cellStyle name="Comma 2 3 4 3 7 3" xfId="38497" xr:uid="{00000000-0005-0000-0000-000060000000}"/>
    <cellStyle name="Comma 2 3 4 3 8" xfId="9769" xr:uid="{00000000-0005-0000-0000-000060000000}"/>
    <cellStyle name="Comma 2 3 4 3 8 2" xfId="24889" xr:uid="{00000000-0005-0000-0000-000060000000}"/>
    <cellStyle name="Comma 2 3 4 3 8 2 2" xfId="55129" xr:uid="{00000000-0005-0000-0000-000060000000}"/>
    <cellStyle name="Comma 2 3 4 3 8 3" xfId="40009" xr:uid="{00000000-0005-0000-0000-000060000000}"/>
    <cellStyle name="Comma 2 3 4 3 9" xfId="15817" xr:uid="{00000000-0005-0000-0000-000060000000}"/>
    <cellStyle name="Comma 2 3 4 3 9 2" xfId="46057" xr:uid="{00000000-0005-0000-0000-000060000000}"/>
    <cellStyle name="Comma 2 3 4 4" xfId="949" xr:uid="{00000000-0005-0000-0000-00001F000000}"/>
    <cellStyle name="Comma 2 3 4 4 2" xfId="2461" xr:uid="{00000000-0005-0000-0000-00001F000000}"/>
    <cellStyle name="Comma 2 3 4 4 2 2" xfId="11533" xr:uid="{00000000-0005-0000-0000-00001F000000}"/>
    <cellStyle name="Comma 2 3 4 4 2 2 2" xfId="26653" xr:uid="{00000000-0005-0000-0000-00001F000000}"/>
    <cellStyle name="Comma 2 3 4 4 2 2 2 2" xfId="56893" xr:uid="{00000000-0005-0000-0000-00001F000000}"/>
    <cellStyle name="Comma 2 3 4 4 2 2 3" xfId="41773" xr:uid="{00000000-0005-0000-0000-00001F000000}"/>
    <cellStyle name="Comma 2 3 4 4 2 3" xfId="17581" xr:uid="{00000000-0005-0000-0000-00001F000000}"/>
    <cellStyle name="Comma 2 3 4 4 2 3 2" xfId="47821" xr:uid="{00000000-0005-0000-0000-00001F000000}"/>
    <cellStyle name="Comma 2 3 4 4 2 4" xfId="32701" xr:uid="{00000000-0005-0000-0000-00001F000000}"/>
    <cellStyle name="Comma 2 3 4 4 3" xfId="3973" xr:uid="{00000000-0005-0000-0000-00001F000000}"/>
    <cellStyle name="Comma 2 3 4 4 3 2" xfId="13045" xr:uid="{00000000-0005-0000-0000-00001F000000}"/>
    <cellStyle name="Comma 2 3 4 4 3 2 2" xfId="28165" xr:uid="{00000000-0005-0000-0000-00001F000000}"/>
    <cellStyle name="Comma 2 3 4 4 3 2 2 2" xfId="58405" xr:uid="{00000000-0005-0000-0000-00001F000000}"/>
    <cellStyle name="Comma 2 3 4 4 3 2 3" xfId="43285" xr:uid="{00000000-0005-0000-0000-00001F000000}"/>
    <cellStyle name="Comma 2 3 4 4 3 3" xfId="19093" xr:uid="{00000000-0005-0000-0000-00001F000000}"/>
    <cellStyle name="Comma 2 3 4 4 3 3 2" xfId="49333" xr:uid="{00000000-0005-0000-0000-00001F000000}"/>
    <cellStyle name="Comma 2 3 4 4 3 4" xfId="34213" xr:uid="{00000000-0005-0000-0000-00001F000000}"/>
    <cellStyle name="Comma 2 3 4 4 4" xfId="5485" xr:uid="{00000000-0005-0000-0000-00001F000000}"/>
    <cellStyle name="Comma 2 3 4 4 4 2" xfId="14557" xr:uid="{00000000-0005-0000-0000-00001F000000}"/>
    <cellStyle name="Comma 2 3 4 4 4 2 2" xfId="29677" xr:uid="{00000000-0005-0000-0000-00001F000000}"/>
    <cellStyle name="Comma 2 3 4 4 4 2 2 2" xfId="59917" xr:uid="{00000000-0005-0000-0000-00001F000000}"/>
    <cellStyle name="Comma 2 3 4 4 4 2 3" xfId="44797" xr:uid="{00000000-0005-0000-0000-00001F000000}"/>
    <cellStyle name="Comma 2 3 4 4 4 3" xfId="20605" xr:uid="{00000000-0005-0000-0000-00001F000000}"/>
    <cellStyle name="Comma 2 3 4 4 4 3 2" xfId="50845" xr:uid="{00000000-0005-0000-0000-00001F000000}"/>
    <cellStyle name="Comma 2 3 4 4 4 4" xfId="35725" xr:uid="{00000000-0005-0000-0000-00001F000000}"/>
    <cellStyle name="Comma 2 3 4 4 5" xfId="6997" xr:uid="{00000000-0005-0000-0000-00001F000000}"/>
    <cellStyle name="Comma 2 3 4 4 5 2" xfId="22117" xr:uid="{00000000-0005-0000-0000-00001F000000}"/>
    <cellStyle name="Comma 2 3 4 4 5 2 2" xfId="52357" xr:uid="{00000000-0005-0000-0000-00001F000000}"/>
    <cellStyle name="Comma 2 3 4 4 5 3" xfId="37237" xr:uid="{00000000-0005-0000-0000-00001F000000}"/>
    <cellStyle name="Comma 2 3 4 4 6" xfId="8509" xr:uid="{00000000-0005-0000-0000-00001F000000}"/>
    <cellStyle name="Comma 2 3 4 4 6 2" xfId="23629" xr:uid="{00000000-0005-0000-0000-00001F000000}"/>
    <cellStyle name="Comma 2 3 4 4 6 2 2" xfId="53869" xr:uid="{00000000-0005-0000-0000-00001F000000}"/>
    <cellStyle name="Comma 2 3 4 4 6 3" xfId="38749" xr:uid="{00000000-0005-0000-0000-00001F000000}"/>
    <cellStyle name="Comma 2 3 4 4 7" xfId="10021" xr:uid="{00000000-0005-0000-0000-00001F000000}"/>
    <cellStyle name="Comma 2 3 4 4 7 2" xfId="25141" xr:uid="{00000000-0005-0000-0000-00001F000000}"/>
    <cellStyle name="Comma 2 3 4 4 7 2 2" xfId="55381" xr:uid="{00000000-0005-0000-0000-00001F000000}"/>
    <cellStyle name="Comma 2 3 4 4 7 3" xfId="40261" xr:uid="{00000000-0005-0000-0000-00001F000000}"/>
    <cellStyle name="Comma 2 3 4 4 8" xfId="16069" xr:uid="{00000000-0005-0000-0000-00001F000000}"/>
    <cellStyle name="Comma 2 3 4 4 8 2" xfId="46309" xr:uid="{00000000-0005-0000-0000-00001F000000}"/>
    <cellStyle name="Comma 2 3 4 4 9" xfId="31189" xr:uid="{00000000-0005-0000-0000-00001F000000}"/>
    <cellStyle name="Comma 2 3 4 5" xfId="1705" xr:uid="{00000000-0005-0000-0000-00001F000000}"/>
    <cellStyle name="Comma 2 3 4 5 2" xfId="10777" xr:uid="{00000000-0005-0000-0000-00001F000000}"/>
    <cellStyle name="Comma 2 3 4 5 2 2" xfId="25897" xr:uid="{00000000-0005-0000-0000-00001F000000}"/>
    <cellStyle name="Comma 2 3 4 5 2 2 2" xfId="56137" xr:uid="{00000000-0005-0000-0000-00001F000000}"/>
    <cellStyle name="Comma 2 3 4 5 2 3" xfId="41017" xr:uid="{00000000-0005-0000-0000-00001F000000}"/>
    <cellStyle name="Comma 2 3 4 5 3" xfId="16825" xr:uid="{00000000-0005-0000-0000-00001F000000}"/>
    <cellStyle name="Comma 2 3 4 5 3 2" xfId="47065" xr:uid="{00000000-0005-0000-0000-00001F000000}"/>
    <cellStyle name="Comma 2 3 4 5 4" xfId="31945" xr:uid="{00000000-0005-0000-0000-00001F000000}"/>
    <cellStyle name="Comma 2 3 4 6" xfId="3217" xr:uid="{00000000-0005-0000-0000-00001F000000}"/>
    <cellStyle name="Comma 2 3 4 6 2" xfId="12289" xr:uid="{00000000-0005-0000-0000-00001F000000}"/>
    <cellStyle name="Comma 2 3 4 6 2 2" xfId="27409" xr:uid="{00000000-0005-0000-0000-00001F000000}"/>
    <cellStyle name="Comma 2 3 4 6 2 2 2" xfId="57649" xr:uid="{00000000-0005-0000-0000-00001F000000}"/>
    <cellStyle name="Comma 2 3 4 6 2 3" xfId="42529" xr:uid="{00000000-0005-0000-0000-00001F000000}"/>
    <cellStyle name="Comma 2 3 4 6 3" xfId="18337" xr:uid="{00000000-0005-0000-0000-00001F000000}"/>
    <cellStyle name="Comma 2 3 4 6 3 2" xfId="48577" xr:uid="{00000000-0005-0000-0000-00001F000000}"/>
    <cellStyle name="Comma 2 3 4 6 4" xfId="33457" xr:uid="{00000000-0005-0000-0000-00001F000000}"/>
    <cellStyle name="Comma 2 3 4 7" xfId="4729" xr:uid="{00000000-0005-0000-0000-00001F000000}"/>
    <cellStyle name="Comma 2 3 4 7 2" xfId="13801" xr:uid="{00000000-0005-0000-0000-00001F000000}"/>
    <cellStyle name="Comma 2 3 4 7 2 2" xfId="28921" xr:uid="{00000000-0005-0000-0000-00001F000000}"/>
    <cellStyle name="Comma 2 3 4 7 2 2 2" xfId="59161" xr:uid="{00000000-0005-0000-0000-00001F000000}"/>
    <cellStyle name="Comma 2 3 4 7 2 3" xfId="44041" xr:uid="{00000000-0005-0000-0000-00001F000000}"/>
    <cellStyle name="Comma 2 3 4 7 3" xfId="19849" xr:uid="{00000000-0005-0000-0000-00001F000000}"/>
    <cellStyle name="Comma 2 3 4 7 3 2" xfId="50089" xr:uid="{00000000-0005-0000-0000-00001F000000}"/>
    <cellStyle name="Comma 2 3 4 7 4" xfId="34969" xr:uid="{00000000-0005-0000-0000-00001F000000}"/>
    <cellStyle name="Comma 2 3 4 8" xfId="6241" xr:uid="{00000000-0005-0000-0000-00001F000000}"/>
    <cellStyle name="Comma 2 3 4 8 2" xfId="21361" xr:uid="{00000000-0005-0000-0000-00001F000000}"/>
    <cellStyle name="Comma 2 3 4 8 2 2" xfId="51601" xr:uid="{00000000-0005-0000-0000-00001F000000}"/>
    <cellStyle name="Comma 2 3 4 8 3" xfId="36481" xr:uid="{00000000-0005-0000-0000-00001F000000}"/>
    <cellStyle name="Comma 2 3 4 9" xfId="7753" xr:uid="{00000000-0005-0000-0000-00001F000000}"/>
    <cellStyle name="Comma 2 3 4 9 2" xfId="22873" xr:uid="{00000000-0005-0000-0000-00001F000000}"/>
    <cellStyle name="Comma 2 3 4 9 2 2" xfId="53113" xr:uid="{00000000-0005-0000-0000-00001F000000}"/>
    <cellStyle name="Comma 2 3 4 9 3" xfId="37993" xr:uid="{00000000-0005-0000-0000-00001F000000}"/>
    <cellStyle name="Comma 2 3 5" xfId="277" xr:uid="{00000000-0005-0000-0000-000031000000}"/>
    <cellStyle name="Comma 2 3 5 10" xfId="30517" xr:uid="{00000000-0005-0000-0000-000031000000}"/>
    <cellStyle name="Comma 2 3 5 2" xfId="1033" xr:uid="{00000000-0005-0000-0000-000031000000}"/>
    <cellStyle name="Comma 2 3 5 2 2" xfId="2545" xr:uid="{00000000-0005-0000-0000-000031000000}"/>
    <cellStyle name="Comma 2 3 5 2 2 2" xfId="11617" xr:uid="{00000000-0005-0000-0000-000031000000}"/>
    <cellStyle name="Comma 2 3 5 2 2 2 2" xfId="26737" xr:uid="{00000000-0005-0000-0000-000031000000}"/>
    <cellStyle name="Comma 2 3 5 2 2 2 2 2" xfId="56977" xr:uid="{00000000-0005-0000-0000-000031000000}"/>
    <cellStyle name="Comma 2 3 5 2 2 2 3" xfId="41857" xr:uid="{00000000-0005-0000-0000-000031000000}"/>
    <cellStyle name="Comma 2 3 5 2 2 3" xfId="17665" xr:uid="{00000000-0005-0000-0000-000031000000}"/>
    <cellStyle name="Comma 2 3 5 2 2 3 2" xfId="47905" xr:uid="{00000000-0005-0000-0000-000031000000}"/>
    <cellStyle name="Comma 2 3 5 2 2 4" xfId="32785" xr:uid="{00000000-0005-0000-0000-000031000000}"/>
    <cellStyle name="Comma 2 3 5 2 3" xfId="4057" xr:uid="{00000000-0005-0000-0000-000031000000}"/>
    <cellStyle name="Comma 2 3 5 2 3 2" xfId="13129" xr:uid="{00000000-0005-0000-0000-000031000000}"/>
    <cellStyle name="Comma 2 3 5 2 3 2 2" xfId="28249" xr:uid="{00000000-0005-0000-0000-000031000000}"/>
    <cellStyle name="Comma 2 3 5 2 3 2 2 2" xfId="58489" xr:uid="{00000000-0005-0000-0000-000031000000}"/>
    <cellStyle name="Comma 2 3 5 2 3 2 3" xfId="43369" xr:uid="{00000000-0005-0000-0000-000031000000}"/>
    <cellStyle name="Comma 2 3 5 2 3 3" xfId="19177" xr:uid="{00000000-0005-0000-0000-000031000000}"/>
    <cellStyle name="Comma 2 3 5 2 3 3 2" xfId="49417" xr:uid="{00000000-0005-0000-0000-000031000000}"/>
    <cellStyle name="Comma 2 3 5 2 3 4" xfId="34297" xr:uid="{00000000-0005-0000-0000-000031000000}"/>
    <cellStyle name="Comma 2 3 5 2 4" xfId="5569" xr:uid="{00000000-0005-0000-0000-000031000000}"/>
    <cellStyle name="Comma 2 3 5 2 4 2" xfId="14641" xr:uid="{00000000-0005-0000-0000-000031000000}"/>
    <cellStyle name="Comma 2 3 5 2 4 2 2" xfId="29761" xr:uid="{00000000-0005-0000-0000-000031000000}"/>
    <cellStyle name="Comma 2 3 5 2 4 2 2 2" xfId="60001" xr:uid="{00000000-0005-0000-0000-000031000000}"/>
    <cellStyle name="Comma 2 3 5 2 4 2 3" xfId="44881" xr:uid="{00000000-0005-0000-0000-000031000000}"/>
    <cellStyle name="Comma 2 3 5 2 4 3" xfId="20689" xr:uid="{00000000-0005-0000-0000-000031000000}"/>
    <cellStyle name="Comma 2 3 5 2 4 3 2" xfId="50929" xr:uid="{00000000-0005-0000-0000-000031000000}"/>
    <cellStyle name="Comma 2 3 5 2 4 4" xfId="35809" xr:uid="{00000000-0005-0000-0000-000031000000}"/>
    <cellStyle name="Comma 2 3 5 2 5" xfId="7081" xr:uid="{00000000-0005-0000-0000-000031000000}"/>
    <cellStyle name="Comma 2 3 5 2 5 2" xfId="22201" xr:uid="{00000000-0005-0000-0000-000031000000}"/>
    <cellStyle name="Comma 2 3 5 2 5 2 2" xfId="52441" xr:uid="{00000000-0005-0000-0000-000031000000}"/>
    <cellStyle name="Comma 2 3 5 2 5 3" xfId="37321" xr:uid="{00000000-0005-0000-0000-000031000000}"/>
    <cellStyle name="Comma 2 3 5 2 6" xfId="8593" xr:uid="{00000000-0005-0000-0000-000031000000}"/>
    <cellStyle name="Comma 2 3 5 2 6 2" xfId="23713" xr:uid="{00000000-0005-0000-0000-000031000000}"/>
    <cellStyle name="Comma 2 3 5 2 6 2 2" xfId="53953" xr:uid="{00000000-0005-0000-0000-000031000000}"/>
    <cellStyle name="Comma 2 3 5 2 6 3" xfId="38833" xr:uid="{00000000-0005-0000-0000-000031000000}"/>
    <cellStyle name="Comma 2 3 5 2 7" xfId="10105" xr:uid="{00000000-0005-0000-0000-000031000000}"/>
    <cellStyle name="Comma 2 3 5 2 7 2" xfId="25225" xr:uid="{00000000-0005-0000-0000-000031000000}"/>
    <cellStyle name="Comma 2 3 5 2 7 2 2" xfId="55465" xr:uid="{00000000-0005-0000-0000-000031000000}"/>
    <cellStyle name="Comma 2 3 5 2 7 3" xfId="40345" xr:uid="{00000000-0005-0000-0000-000031000000}"/>
    <cellStyle name="Comma 2 3 5 2 8" xfId="16153" xr:uid="{00000000-0005-0000-0000-000031000000}"/>
    <cellStyle name="Comma 2 3 5 2 8 2" xfId="46393" xr:uid="{00000000-0005-0000-0000-000031000000}"/>
    <cellStyle name="Comma 2 3 5 2 9" xfId="31273" xr:uid="{00000000-0005-0000-0000-000031000000}"/>
    <cellStyle name="Comma 2 3 5 3" xfId="1789" xr:uid="{00000000-0005-0000-0000-000031000000}"/>
    <cellStyle name="Comma 2 3 5 3 2" xfId="10861" xr:uid="{00000000-0005-0000-0000-000031000000}"/>
    <cellStyle name="Comma 2 3 5 3 2 2" xfId="25981" xr:uid="{00000000-0005-0000-0000-000031000000}"/>
    <cellStyle name="Comma 2 3 5 3 2 2 2" xfId="56221" xr:uid="{00000000-0005-0000-0000-000031000000}"/>
    <cellStyle name="Comma 2 3 5 3 2 3" xfId="41101" xr:uid="{00000000-0005-0000-0000-000031000000}"/>
    <cellStyle name="Comma 2 3 5 3 3" xfId="16909" xr:uid="{00000000-0005-0000-0000-000031000000}"/>
    <cellStyle name="Comma 2 3 5 3 3 2" xfId="47149" xr:uid="{00000000-0005-0000-0000-000031000000}"/>
    <cellStyle name="Comma 2 3 5 3 4" xfId="32029" xr:uid="{00000000-0005-0000-0000-000031000000}"/>
    <cellStyle name="Comma 2 3 5 4" xfId="3301" xr:uid="{00000000-0005-0000-0000-000031000000}"/>
    <cellStyle name="Comma 2 3 5 4 2" xfId="12373" xr:uid="{00000000-0005-0000-0000-000031000000}"/>
    <cellStyle name="Comma 2 3 5 4 2 2" xfId="27493" xr:uid="{00000000-0005-0000-0000-000031000000}"/>
    <cellStyle name="Comma 2 3 5 4 2 2 2" xfId="57733" xr:uid="{00000000-0005-0000-0000-000031000000}"/>
    <cellStyle name="Comma 2 3 5 4 2 3" xfId="42613" xr:uid="{00000000-0005-0000-0000-000031000000}"/>
    <cellStyle name="Comma 2 3 5 4 3" xfId="18421" xr:uid="{00000000-0005-0000-0000-000031000000}"/>
    <cellStyle name="Comma 2 3 5 4 3 2" xfId="48661" xr:uid="{00000000-0005-0000-0000-000031000000}"/>
    <cellStyle name="Comma 2 3 5 4 4" xfId="33541" xr:uid="{00000000-0005-0000-0000-000031000000}"/>
    <cellStyle name="Comma 2 3 5 5" xfId="4813" xr:uid="{00000000-0005-0000-0000-000031000000}"/>
    <cellStyle name="Comma 2 3 5 5 2" xfId="13885" xr:uid="{00000000-0005-0000-0000-000031000000}"/>
    <cellStyle name="Comma 2 3 5 5 2 2" xfId="29005" xr:uid="{00000000-0005-0000-0000-000031000000}"/>
    <cellStyle name="Comma 2 3 5 5 2 2 2" xfId="59245" xr:uid="{00000000-0005-0000-0000-000031000000}"/>
    <cellStyle name="Comma 2 3 5 5 2 3" xfId="44125" xr:uid="{00000000-0005-0000-0000-000031000000}"/>
    <cellStyle name="Comma 2 3 5 5 3" xfId="19933" xr:uid="{00000000-0005-0000-0000-000031000000}"/>
    <cellStyle name="Comma 2 3 5 5 3 2" xfId="50173" xr:uid="{00000000-0005-0000-0000-000031000000}"/>
    <cellStyle name="Comma 2 3 5 5 4" xfId="35053" xr:uid="{00000000-0005-0000-0000-000031000000}"/>
    <cellStyle name="Comma 2 3 5 6" xfId="6325" xr:uid="{00000000-0005-0000-0000-000031000000}"/>
    <cellStyle name="Comma 2 3 5 6 2" xfId="21445" xr:uid="{00000000-0005-0000-0000-000031000000}"/>
    <cellStyle name="Comma 2 3 5 6 2 2" xfId="51685" xr:uid="{00000000-0005-0000-0000-000031000000}"/>
    <cellStyle name="Comma 2 3 5 6 3" xfId="36565" xr:uid="{00000000-0005-0000-0000-000031000000}"/>
    <cellStyle name="Comma 2 3 5 7" xfId="7837" xr:uid="{00000000-0005-0000-0000-000031000000}"/>
    <cellStyle name="Comma 2 3 5 7 2" xfId="22957" xr:uid="{00000000-0005-0000-0000-000031000000}"/>
    <cellStyle name="Comma 2 3 5 7 2 2" xfId="53197" xr:uid="{00000000-0005-0000-0000-000031000000}"/>
    <cellStyle name="Comma 2 3 5 7 3" xfId="38077" xr:uid="{00000000-0005-0000-0000-000031000000}"/>
    <cellStyle name="Comma 2 3 5 8" xfId="9349" xr:uid="{00000000-0005-0000-0000-000031000000}"/>
    <cellStyle name="Comma 2 3 5 8 2" xfId="24469" xr:uid="{00000000-0005-0000-0000-000031000000}"/>
    <cellStyle name="Comma 2 3 5 8 2 2" xfId="54709" xr:uid="{00000000-0005-0000-0000-000031000000}"/>
    <cellStyle name="Comma 2 3 5 8 3" xfId="39589" xr:uid="{00000000-0005-0000-0000-000031000000}"/>
    <cellStyle name="Comma 2 3 5 9" xfId="15397" xr:uid="{00000000-0005-0000-0000-000031000000}"/>
    <cellStyle name="Comma 2 3 5 9 2" xfId="45637" xr:uid="{00000000-0005-0000-0000-000031000000}"/>
    <cellStyle name="Comma 2 3 6" xfId="529" xr:uid="{00000000-0005-0000-0000-00005B000000}"/>
    <cellStyle name="Comma 2 3 6 10" xfId="30769" xr:uid="{00000000-0005-0000-0000-00005B000000}"/>
    <cellStyle name="Comma 2 3 6 2" xfId="1285" xr:uid="{00000000-0005-0000-0000-00005B000000}"/>
    <cellStyle name="Comma 2 3 6 2 2" xfId="2797" xr:uid="{00000000-0005-0000-0000-00005B000000}"/>
    <cellStyle name="Comma 2 3 6 2 2 2" xfId="11869" xr:uid="{00000000-0005-0000-0000-00005B000000}"/>
    <cellStyle name="Comma 2 3 6 2 2 2 2" xfId="26989" xr:uid="{00000000-0005-0000-0000-00005B000000}"/>
    <cellStyle name="Comma 2 3 6 2 2 2 2 2" xfId="57229" xr:uid="{00000000-0005-0000-0000-00005B000000}"/>
    <cellStyle name="Comma 2 3 6 2 2 2 3" xfId="42109" xr:uid="{00000000-0005-0000-0000-00005B000000}"/>
    <cellStyle name="Comma 2 3 6 2 2 3" xfId="17917" xr:uid="{00000000-0005-0000-0000-00005B000000}"/>
    <cellStyle name="Comma 2 3 6 2 2 3 2" xfId="48157" xr:uid="{00000000-0005-0000-0000-00005B000000}"/>
    <cellStyle name="Comma 2 3 6 2 2 4" xfId="33037" xr:uid="{00000000-0005-0000-0000-00005B000000}"/>
    <cellStyle name="Comma 2 3 6 2 3" xfId="4309" xr:uid="{00000000-0005-0000-0000-00005B000000}"/>
    <cellStyle name="Comma 2 3 6 2 3 2" xfId="13381" xr:uid="{00000000-0005-0000-0000-00005B000000}"/>
    <cellStyle name="Comma 2 3 6 2 3 2 2" xfId="28501" xr:uid="{00000000-0005-0000-0000-00005B000000}"/>
    <cellStyle name="Comma 2 3 6 2 3 2 2 2" xfId="58741" xr:uid="{00000000-0005-0000-0000-00005B000000}"/>
    <cellStyle name="Comma 2 3 6 2 3 2 3" xfId="43621" xr:uid="{00000000-0005-0000-0000-00005B000000}"/>
    <cellStyle name="Comma 2 3 6 2 3 3" xfId="19429" xr:uid="{00000000-0005-0000-0000-00005B000000}"/>
    <cellStyle name="Comma 2 3 6 2 3 3 2" xfId="49669" xr:uid="{00000000-0005-0000-0000-00005B000000}"/>
    <cellStyle name="Comma 2 3 6 2 3 4" xfId="34549" xr:uid="{00000000-0005-0000-0000-00005B000000}"/>
    <cellStyle name="Comma 2 3 6 2 4" xfId="5821" xr:uid="{00000000-0005-0000-0000-00005B000000}"/>
    <cellStyle name="Comma 2 3 6 2 4 2" xfId="14893" xr:uid="{00000000-0005-0000-0000-00005B000000}"/>
    <cellStyle name="Comma 2 3 6 2 4 2 2" xfId="30013" xr:uid="{00000000-0005-0000-0000-00005B000000}"/>
    <cellStyle name="Comma 2 3 6 2 4 2 2 2" xfId="60253" xr:uid="{00000000-0005-0000-0000-00005B000000}"/>
    <cellStyle name="Comma 2 3 6 2 4 2 3" xfId="45133" xr:uid="{00000000-0005-0000-0000-00005B000000}"/>
    <cellStyle name="Comma 2 3 6 2 4 3" xfId="20941" xr:uid="{00000000-0005-0000-0000-00005B000000}"/>
    <cellStyle name="Comma 2 3 6 2 4 3 2" xfId="51181" xr:uid="{00000000-0005-0000-0000-00005B000000}"/>
    <cellStyle name="Comma 2 3 6 2 4 4" xfId="36061" xr:uid="{00000000-0005-0000-0000-00005B000000}"/>
    <cellStyle name="Comma 2 3 6 2 5" xfId="7333" xr:uid="{00000000-0005-0000-0000-00005B000000}"/>
    <cellStyle name="Comma 2 3 6 2 5 2" xfId="22453" xr:uid="{00000000-0005-0000-0000-00005B000000}"/>
    <cellStyle name="Comma 2 3 6 2 5 2 2" xfId="52693" xr:uid="{00000000-0005-0000-0000-00005B000000}"/>
    <cellStyle name="Comma 2 3 6 2 5 3" xfId="37573" xr:uid="{00000000-0005-0000-0000-00005B000000}"/>
    <cellStyle name="Comma 2 3 6 2 6" xfId="8845" xr:uid="{00000000-0005-0000-0000-00005B000000}"/>
    <cellStyle name="Comma 2 3 6 2 6 2" xfId="23965" xr:uid="{00000000-0005-0000-0000-00005B000000}"/>
    <cellStyle name="Comma 2 3 6 2 6 2 2" xfId="54205" xr:uid="{00000000-0005-0000-0000-00005B000000}"/>
    <cellStyle name="Comma 2 3 6 2 6 3" xfId="39085" xr:uid="{00000000-0005-0000-0000-00005B000000}"/>
    <cellStyle name="Comma 2 3 6 2 7" xfId="10357" xr:uid="{00000000-0005-0000-0000-00005B000000}"/>
    <cellStyle name="Comma 2 3 6 2 7 2" xfId="25477" xr:uid="{00000000-0005-0000-0000-00005B000000}"/>
    <cellStyle name="Comma 2 3 6 2 7 2 2" xfId="55717" xr:uid="{00000000-0005-0000-0000-00005B000000}"/>
    <cellStyle name="Comma 2 3 6 2 7 3" xfId="40597" xr:uid="{00000000-0005-0000-0000-00005B000000}"/>
    <cellStyle name="Comma 2 3 6 2 8" xfId="16405" xr:uid="{00000000-0005-0000-0000-00005B000000}"/>
    <cellStyle name="Comma 2 3 6 2 8 2" xfId="46645" xr:uid="{00000000-0005-0000-0000-00005B000000}"/>
    <cellStyle name="Comma 2 3 6 2 9" xfId="31525" xr:uid="{00000000-0005-0000-0000-00005B000000}"/>
    <cellStyle name="Comma 2 3 6 3" xfId="2041" xr:uid="{00000000-0005-0000-0000-00005B000000}"/>
    <cellStyle name="Comma 2 3 6 3 2" xfId="11113" xr:uid="{00000000-0005-0000-0000-00005B000000}"/>
    <cellStyle name="Comma 2 3 6 3 2 2" xfId="26233" xr:uid="{00000000-0005-0000-0000-00005B000000}"/>
    <cellStyle name="Comma 2 3 6 3 2 2 2" xfId="56473" xr:uid="{00000000-0005-0000-0000-00005B000000}"/>
    <cellStyle name="Comma 2 3 6 3 2 3" xfId="41353" xr:uid="{00000000-0005-0000-0000-00005B000000}"/>
    <cellStyle name="Comma 2 3 6 3 3" xfId="17161" xr:uid="{00000000-0005-0000-0000-00005B000000}"/>
    <cellStyle name="Comma 2 3 6 3 3 2" xfId="47401" xr:uid="{00000000-0005-0000-0000-00005B000000}"/>
    <cellStyle name="Comma 2 3 6 3 4" xfId="32281" xr:uid="{00000000-0005-0000-0000-00005B000000}"/>
    <cellStyle name="Comma 2 3 6 4" xfId="3553" xr:uid="{00000000-0005-0000-0000-00005B000000}"/>
    <cellStyle name="Comma 2 3 6 4 2" xfId="12625" xr:uid="{00000000-0005-0000-0000-00005B000000}"/>
    <cellStyle name="Comma 2 3 6 4 2 2" xfId="27745" xr:uid="{00000000-0005-0000-0000-00005B000000}"/>
    <cellStyle name="Comma 2 3 6 4 2 2 2" xfId="57985" xr:uid="{00000000-0005-0000-0000-00005B000000}"/>
    <cellStyle name="Comma 2 3 6 4 2 3" xfId="42865" xr:uid="{00000000-0005-0000-0000-00005B000000}"/>
    <cellStyle name="Comma 2 3 6 4 3" xfId="18673" xr:uid="{00000000-0005-0000-0000-00005B000000}"/>
    <cellStyle name="Comma 2 3 6 4 3 2" xfId="48913" xr:uid="{00000000-0005-0000-0000-00005B000000}"/>
    <cellStyle name="Comma 2 3 6 4 4" xfId="33793" xr:uid="{00000000-0005-0000-0000-00005B000000}"/>
    <cellStyle name="Comma 2 3 6 5" xfId="5065" xr:uid="{00000000-0005-0000-0000-00005B000000}"/>
    <cellStyle name="Comma 2 3 6 5 2" xfId="14137" xr:uid="{00000000-0005-0000-0000-00005B000000}"/>
    <cellStyle name="Comma 2 3 6 5 2 2" xfId="29257" xr:uid="{00000000-0005-0000-0000-00005B000000}"/>
    <cellStyle name="Comma 2 3 6 5 2 2 2" xfId="59497" xr:uid="{00000000-0005-0000-0000-00005B000000}"/>
    <cellStyle name="Comma 2 3 6 5 2 3" xfId="44377" xr:uid="{00000000-0005-0000-0000-00005B000000}"/>
    <cellStyle name="Comma 2 3 6 5 3" xfId="20185" xr:uid="{00000000-0005-0000-0000-00005B000000}"/>
    <cellStyle name="Comma 2 3 6 5 3 2" xfId="50425" xr:uid="{00000000-0005-0000-0000-00005B000000}"/>
    <cellStyle name="Comma 2 3 6 5 4" xfId="35305" xr:uid="{00000000-0005-0000-0000-00005B000000}"/>
    <cellStyle name="Comma 2 3 6 6" xfId="6577" xr:uid="{00000000-0005-0000-0000-00005B000000}"/>
    <cellStyle name="Comma 2 3 6 6 2" xfId="21697" xr:uid="{00000000-0005-0000-0000-00005B000000}"/>
    <cellStyle name="Comma 2 3 6 6 2 2" xfId="51937" xr:uid="{00000000-0005-0000-0000-00005B000000}"/>
    <cellStyle name="Comma 2 3 6 6 3" xfId="36817" xr:uid="{00000000-0005-0000-0000-00005B000000}"/>
    <cellStyle name="Comma 2 3 6 7" xfId="8089" xr:uid="{00000000-0005-0000-0000-00005B000000}"/>
    <cellStyle name="Comma 2 3 6 7 2" xfId="23209" xr:uid="{00000000-0005-0000-0000-00005B000000}"/>
    <cellStyle name="Comma 2 3 6 7 2 2" xfId="53449" xr:uid="{00000000-0005-0000-0000-00005B000000}"/>
    <cellStyle name="Comma 2 3 6 7 3" xfId="38329" xr:uid="{00000000-0005-0000-0000-00005B000000}"/>
    <cellStyle name="Comma 2 3 6 8" xfId="9601" xr:uid="{00000000-0005-0000-0000-00005B000000}"/>
    <cellStyle name="Comma 2 3 6 8 2" xfId="24721" xr:uid="{00000000-0005-0000-0000-00005B000000}"/>
    <cellStyle name="Comma 2 3 6 8 2 2" xfId="54961" xr:uid="{00000000-0005-0000-0000-00005B000000}"/>
    <cellStyle name="Comma 2 3 6 8 3" xfId="39841" xr:uid="{00000000-0005-0000-0000-00005B000000}"/>
    <cellStyle name="Comma 2 3 6 9" xfId="15649" xr:uid="{00000000-0005-0000-0000-00005B000000}"/>
    <cellStyle name="Comma 2 3 6 9 2" xfId="45889" xr:uid="{00000000-0005-0000-0000-00005B000000}"/>
    <cellStyle name="Comma 2 3 7" xfId="781" xr:uid="{00000000-0005-0000-0000-000031000000}"/>
    <cellStyle name="Comma 2 3 7 2" xfId="2293" xr:uid="{00000000-0005-0000-0000-000031000000}"/>
    <cellStyle name="Comma 2 3 7 2 2" xfId="11365" xr:uid="{00000000-0005-0000-0000-000031000000}"/>
    <cellStyle name="Comma 2 3 7 2 2 2" xfId="26485" xr:uid="{00000000-0005-0000-0000-000031000000}"/>
    <cellStyle name="Comma 2 3 7 2 2 2 2" xfId="56725" xr:uid="{00000000-0005-0000-0000-000031000000}"/>
    <cellStyle name="Comma 2 3 7 2 2 3" xfId="41605" xr:uid="{00000000-0005-0000-0000-000031000000}"/>
    <cellStyle name="Comma 2 3 7 2 3" xfId="17413" xr:uid="{00000000-0005-0000-0000-000031000000}"/>
    <cellStyle name="Comma 2 3 7 2 3 2" xfId="47653" xr:uid="{00000000-0005-0000-0000-000031000000}"/>
    <cellStyle name="Comma 2 3 7 2 4" xfId="32533" xr:uid="{00000000-0005-0000-0000-000031000000}"/>
    <cellStyle name="Comma 2 3 7 3" xfId="3805" xr:uid="{00000000-0005-0000-0000-000031000000}"/>
    <cellStyle name="Comma 2 3 7 3 2" xfId="12877" xr:uid="{00000000-0005-0000-0000-000031000000}"/>
    <cellStyle name="Comma 2 3 7 3 2 2" xfId="27997" xr:uid="{00000000-0005-0000-0000-000031000000}"/>
    <cellStyle name="Comma 2 3 7 3 2 2 2" xfId="58237" xr:uid="{00000000-0005-0000-0000-000031000000}"/>
    <cellStyle name="Comma 2 3 7 3 2 3" xfId="43117" xr:uid="{00000000-0005-0000-0000-000031000000}"/>
    <cellStyle name="Comma 2 3 7 3 3" xfId="18925" xr:uid="{00000000-0005-0000-0000-000031000000}"/>
    <cellStyle name="Comma 2 3 7 3 3 2" xfId="49165" xr:uid="{00000000-0005-0000-0000-000031000000}"/>
    <cellStyle name="Comma 2 3 7 3 4" xfId="34045" xr:uid="{00000000-0005-0000-0000-000031000000}"/>
    <cellStyle name="Comma 2 3 7 4" xfId="5317" xr:uid="{00000000-0005-0000-0000-000031000000}"/>
    <cellStyle name="Comma 2 3 7 4 2" xfId="14389" xr:uid="{00000000-0005-0000-0000-000031000000}"/>
    <cellStyle name="Comma 2 3 7 4 2 2" xfId="29509" xr:uid="{00000000-0005-0000-0000-000031000000}"/>
    <cellStyle name="Comma 2 3 7 4 2 2 2" xfId="59749" xr:uid="{00000000-0005-0000-0000-000031000000}"/>
    <cellStyle name="Comma 2 3 7 4 2 3" xfId="44629" xr:uid="{00000000-0005-0000-0000-000031000000}"/>
    <cellStyle name="Comma 2 3 7 4 3" xfId="20437" xr:uid="{00000000-0005-0000-0000-000031000000}"/>
    <cellStyle name="Comma 2 3 7 4 3 2" xfId="50677" xr:uid="{00000000-0005-0000-0000-000031000000}"/>
    <cellStyle name="Comma 2 3 7 4 4" xfId="35557" xr:uid="{00000000-0005-0000-0000-000031000000}"/>
    <cellStyle name="Comma 2 3 7 5" xfId="6829" xr:uid="{00000000-0005-0000-0000-000031000000}"/>
    <cellStyle name="Comma 2 3 7 5 2" xfId="21949" xr:uid="{00000000-0005-0000-0000-000031000000}"/>
    <cellStyle name="Comma 2 3 7 5 2 2" xfId="52189" xr:uid="{00000000-0005-0000-0000-000031000000}"/>
    <cellStyle name="Comma 2 3 7 5 3" xfId="37069" xr:uid="{00000000-0005-0000-0000-000031000000}"/>
    <cellStyle name="Comma 2 3 7 6" xfId="8341" xr:uid="{00000000-0005-0000-0000-000031000000}"/>
    <cellStyle name="Comma 2 3 7 6 2" xfId="23461" xr:uid="{00000000-0005-0000-0000-000031000000}"/>
    <cellStyle name="Comma 2 3 7 6 2 2" xfId="53701" xr:uid="{00000000-0005-0000-0000-000031000000}"/>
    <cellStyle name="Comma 2 3 7 6 3" xfId="38581" xr:uid="{00000000-0005-0000-0000-000031000000}"/>
    <cellStyle name="Comma 2 3 7 7" xfId="9853" xr:uid="{00000000-0005-0000-0000-000031000000}"/>
    <cellStyle name="Comma 2 3 7 7 2" xfId="24973" xr:uid="{00000000-0005-0000-0000-000031000000}"/>
    <cellStyle name="Comma 2 3 7 7 2 2" xfId="55213" xr:uid="{00000000-0005-0000-0000-000031000000}"/>
    <cellStyle name="Comma 2 3 7 7 3" xfId="40093" xr:uid="{00000000-0005-0000-0000-000031000000}"/>
    <cellStyle name="Comma 2 3 7 8" xfId="15901" xr:uid="{00000000-0005-0000-0000-000031000000}"/>
    <cellStyle name="Comma 2 3 7 8 2" xfId="46141" xr:uid="{00000000-0005-0000-0000-000031000000}"/>
    <cellStyle name="Comma 2 3 7 9" xfId="31021" xr:uid="{00000000-0005-0000-0000-000031000000}"/>
    <cellStyle name="Comma 2 3 8" xfId="1537" xr:uid="{00000000-0005-0000-0000-000031000000}"/>
    <cellStyle name="Comma 2 3 8 2" xfId="10609" xr:uid="{00000000-0005-0000-0000-000031000000}"/>
    <cellStyle name="Comma 2 3 8 2 2" xfId="25729" xr:uid="{00000000-0005-0000-0000-000031000000}"/>
    <cellStyle name="Comma 2 3 8 2 2 2" xfId="55969" xr:uid="{00000000-0005-0000-0000-000031000000}"/>
    <cellStyle name="Comma 2 3 8 2 3" xfId="40849" xr:uid="{00000000-0005-0000-0000-000031000000}"/>
    <cellStyle name="Comma 2 3 8 3" xfId="16657" xr:uid="{00000000-0005-0000-0000-000031000000}"/>
    <cellStyle name="Comma 2 3 8 3 2" xfId="46897" xr:uid="{00000000-0005-0000-0000-000031000000}"/>
    <cellStyle name="Comma 2 3 8 4" xfId="31777" xr:uid="{00000000-0005-0000-0000-000031000000}"/>
    <cellStyle name="Comma 2 3 9" xfId="3049" xr:uid="{00000000-0005-0000-0000-000031000000}"/>
    <cellStyle name="Comma 2 3 9 2" xfId="12121" xr:uid="{00000000-0005-0000-0000-000031000000}"/>
    <cellStyle name="Comma 2 3 9 2 2" xfId="27241" xr:uid="{00000000-0005-0000-0000-000031000000}"/>
    <cellStyle name="Comma 2 3 9 2 2 2" xfId="57481" xr:uid="{00000000-0005-0000-0000-000031000000}"/>
    <cellStyle name="Comma 2 3 9 2 3" xfId="42361" xr:uid="{00000000-0005-0000-0000-000031000000}"/>
    <cellStyle name="Comma 2 3 9 3" xfId="18169" xr:uid="{00000000-0005-0000-0000-000031000000}"/>
    <cellStyle name="Comma 2 3 9 3 2" xfId="48409" xr:uid="{00000000-0005-0000-0000-000031000000}"/>
    <cellStyle name="Comma 2 3 9 4" xfId="33289" xr:uid="{00000000-0005-0000-0000-000031000000}"/>
    <cellStyle name="Comma 2 4" xfId="39" xr:uid="{00000000-0005-0000-0000-000004000000}"/>
    <cellStyle name="Comma 2 4 10" xfId="4575" xr:uid="{00000000-0005-0000-0000-000004000000}"/>
    <cellStyle name="Comma 2 4 10 2" xfId="13647" xr:uid="{00000000-0005-0000-0000-000004000000}"/>
    <cellStyle name="Comma 2 4 10 2 2" xfId="28767" xr:uid="{00000000-0005-0000-0000-000004000000}"/>
    <cellStyle name="Comma 2 4 10 2 2 2" xfId="59007" xr:uid="{00000000-0005-0000-0000-000004000000}"/>
    <cellStyle name="Comma 2 4 10 2 3" xfId="43887" xr:uid="{00000000-0005-0000-0000-000004000000}"/>
    <cellStyle name="Comma 2 4 10 3" xfId="19695" xr:uid="{00000000-0005-0000-0000-000004000000}"/>
    <cellStyle name="Comma 2 4 10 3 2" xfId="49935" xr:uid="{00000000-0005-0000-0000-000004000000}"/>
    <cellStyle name="Comma 2 4 10 4" xfId="34815" xr:uid="{00000000-0005-0000-0000-000004000000}"/>
    <cellStyle name="Comma 2 4 11" xfId="6087" xr:uid="{00000000-0005-0000-0000-000004000000}"/>
    <cellStyle name="Comma 2 4 11 2" xfId="21207" xr:uid="{00000000-0005-0000-0000-000004000000}"/>
    <cellStyle name="Comma 2 4 11 2 2" xfId="51447" xr:uid="{00000000-0005-0000-0000-000004000000}"/>
    <cellStyle name="Comma 2 4 11 3" xfId="36327" xr:uid="{00000000-0005-0000-0000-000004000000}"/>
    <cellStyle name="Comma 2 4 12" xfId="7599" xr:uid="{00000000-0005-0000-0000-000004000000}"/>
    <cellStyle name="Comma 2 4 12 2" xfId="22719" xr:uid="{00000000-0005-0000-0000-000004000000}"/>
    <cellStyle name="Comma 2 4 12 2 2" xfId="52959" xr:uid="{00000000-0005-0000-0000-000004000000}"/>
    <cellStyle name="Comma 2 4 12 3" xfId="37839" xr:uid="{00000000-0005-0000-0000-000004000000}"/>
    <cellStyle name="Comma 2 4 13" xfId="9111" xr:uid="{00000000-0005-0000-0000-000004000000}"/>
    <cellStyle name="Comma 2 4 13 2" xfId="24231" xr:uid="{00000000-0005-0000-0000-000004000000}"/>
    <cellStyle name="Comma 2 4 13 2 2" xfId="54471" xr:uid="{00000000-0005-0000-0000-000004000000}"/>
    <cellStyle name="Comma 2 4 13 3" xfId="39351" xr:uid="{00000000-0005-0000-0000-000004000000}"/>
    <cellStyle name="Comma 2 4 14" xfId="15159" xr:uid="{00000000-0005-0000-0000-000004000000}"/>
    <cellStyle name="Comma 2 4 14 2" xfId="45399" xr:uid="{00000000-0005-0000-0000-000004000000}"/>
    <cellStyle name="Comma 2 4 15" xfId="30279" xr:uid="{00000000-0005-0000-0000-000004000000}"/>
    <cellStyle name="Comma 2 4 2" xfId="81" xr:uid="{00000000-0005-0000-0000-000011000000}"/>
    <cellStyle name="Comma 2 4 2 10" xfId="6129" xr:uid="{00000000-0005-0000-0000-000011000000}"/>
    <cellStyle name="Comma 2 4 2 10 2" xfId="21249" xr:uid="{00000000-0005-0000-0000-000011000000}"/>
    <cellStyle name="Comma 2 4 2 10 2 2" xfId="51489" xr:uid="{00000000-0005-0000-0000-000011000000}"/>
    <cellStyle name="Comma 2 4 2 10 3" xfId="36369" xr:uid="{00000000-0005-0000-0000-000011000000}"/>
    <cellStyle name="Comma 2 4 2 11" xfId="7641" xr:uid="{00000000-0005-0000-0000-000011000000}"/>
    <cellStyle name="Comma 2 4 2 11 2" xfId="22761" xr:uid="{00000000-0005-0000-0000-000011000000}"/>
    <cellStyle name="Comma 2 4 2 11 2 2" xfId="53001" xr:uid="{00000000-0005-0000-0000-000011000000}"/>
    <cellStyle name="Comma 2 4 2 11 3" xfId="37881" xr:uid="{00000000-0005-0000-0000-000011000000}"/>
    <cellStyle name="Comma 2 4 2 12" xfId="9153" xr:uid="{00000000-0005-0000-0000-000011000000}"/>
    <cellStyle name="Comma 2 4 2 12 2" xfId="24273" xr:uid="{00000000-0005-0000-0000-000011000000}"/>
    <cellStyle name="Comma 2 4 2 12 2 2" xfId="54513" xr:uid="{00000000-0005-0000-0000-000011000000}"/>
    <cellStyle name="Comma 2 4 2 12 3" xfId="39393" xr:uid="{00000000-0005-0000-0000-000011000000}"/>
    <cellStyle name="Comma 2 4 2 13" xfId="15201" xr:uid="{00000000-0005-0000-0000-000011000000}"/>
    <cellStyle name="Comma 2 4 2 13 2" xfId="45441" xr:uid="{00000000-0005-0000-0000-000011000000}"/>
    <cellStyle name="Comma 2 4 2 14" xfId="30321" xr:uid="{00000000-0005-0000-0000-000011000000}"/>
    <cellStyle name="Comma 2 4 2 2" xfId="165" xr:uid="{00000000-0005-0000-0000-000022000000}"/>
    <cellStyle name="Comma 2 4 2 2 10" xfId="9237" xr:uid="{00000000-0005-0000-0000-000022000000}"/>
    <cellStyle name="Comma 2 4 2 2 10 2" xfId="24357" xr:uid="{00000000-0005-0000-0000-000022000000}"/>
    <cellStyle name="Comma 2 4 2 2 10 2 2" xfId="54597" xr:uid="{00000000-0005-0000-0000-000022000000}"/>
    <cellStyle name="Comma 2 4 2 2 10 3" xfId="39477" xr:uid="{00000000-0005-0000-0000-000022000000}"/>
    <cellStyle name="Comma 2 4 2 2 11" xfId="15285" xr:uid="{00000000-0005-0000-0000-000022000000}"/>
    <cellStyle name="Comma 2 4 2 2 11 2" xfId="45525" xr:uid="{00000000-0005-0000-0000-000022000000}"/>
    <cellStyle name="Comma 2 4 2 2 12" xfId="30405" xr:uid="{00000000-0005-0000-0000-000022000000}"/>
    <cellStyle name="Comma 2 4 2 2 2" xfId="417" xr:uid="{00000000-0005-0000-0000-000022000000}"/>
    <cellStyle name="Comma 2 4 2 2 2 10" xfId="30657" xr:uid="{00000000-0005-0000-0000-000022000000}"/>
    <cellStyle name="Comma 2 4 2 2 2 2" xfId="1173" xr:uid="{00000000-0005-0000-0000-000022000000}"/>
    <cellStyle name="Comma 2 4 2 2 2 2 2" xfId="2685" xr:uid="{00000000-0005-0000-0000-000022000000}"/>
    <cellStyle name="Comma 2 4 2 2 2 2 2 2" xfId="11757" xr:uid="{00000000-0005-0000-0000-000022000000}"/>
    <cellStyle name="Comma 2 4 2 2 2 2 2 2 2" xfId="26877" xr:uid="{00000000-0005-0000-0000-000022000000}"/>
    <cellStyle name="Comma 2 4 2 2 2 2 2 2 2 2" xfId="57117" xr:uid="{00000000-0005-0000-0000-000022000000}"/>
    <cellStyle name="Comma 2 4 2 2 2 2 2 2 3" xfId="41997" xr:uid="{00000000-0005-0000-0000-000022000000}"/>
    <cellStyle name="Comma 2 4 2 2 2 2 2 3" xfId="17805" xr:uid="{00000000-0005-0000-0000-000022000000}"/>
    <cellStyle name="Comma 2 4 2 2 2 2 2 3 2" xfId="48045" xr:uid="{00000000-0005-0000-0000-000022000000}"/>
    <cellStyle name="Comma 2 4 2 2 2 2 2 4" xfId="32925" xr:uid="{00000000-0005-0000-0000-000022000000}"/>
    <cellStyle name="Comma 2 4 2 2 2 2 3" xfId="4197" xr:uid="{00000000-0005-0000-0000-000022000000}"/>
    <cellStyle name="Comma 2 4 2 2 2 2 3 2" xfId="13269" xr:uid="{00000000-0005-0000-0000-000022000000}"/>
    <cellStyle name="Comma 2 4 2 2 2 2 3 2 2" xfId="28389" xr:uid="{00000000-0005-0000-0000-000022000000}"/>
    <cellStyle name="Comma 2 4 2 2 2 2 3 2 2 2" xfId="58629" xr:uid="{00000000-0005-0000-0000-000022000000}"/>
    <cellStyle name="Comma 2 4 2 2 2 2 3 2 3" xfId="43509" xr:uid="{00000000-0005-0000-0000-000022000000}"/>
    <cellStyle name="Comma 2 4 2 2 2 2 3 3" xfId="19317" xr:uid="{00000000-0005-0000-0000-000022000000}"/>
    <cellStyle name="Comma 2 4 2 2 2 2 3 3 2" xfId="49557" xr:uid="{00000000-0005-0000-0000-000022000000}"/>
    <cellStyle name="Comma 2 4 2 2 2 2 3 4" xfId="34437" xr:uid="{00000000-0005-0000-0000-000022000000}"/>
    <cellStyle name="Comma 2 4 2 2 2 2 4" xfId="5709" xr:uid="{00000000-0005-0000-0000-000022000000}"/>
    <cellStyle name="Comma 2 4 2 2 2 2 4 2" xfId="14781" xr:uid="{00000000-0005-0000-0000-000022000000}"/>
    <cellStyle name="Comma 2 4 2 2 2 2 4 2 2" xfId="29901" xr:uid="{00000000-0005-0000-0000-000022000000}"/>
    <cellStyle name="Comma 2 4 2 2 2 2 4 2 2 2" xfId="60141" xr:uid="{00000000-0005-0000-0000-000022000000}"/>
    <cellStyle name="Comma 2 4 2 2 2 2 4 2 3" xfId="45021" xr:uid="{00000000-0005-0000-0000-000022000000}"/>
    <cellStyle name="Comma 2 4 2 2 2 2 4 3" xfId="20829" xr:uid="{00000000-0005-0000-0000-000022000000}"/>
    <cellStyle name="Comma 2 4 2 2 2 2 4 3 2" xfId="51069" xr:uid="{00000000-0005-0000-0000-000022000000}"/>
    <cellStyle name="Comma 2 4 2 2 2 2 4 4" xfId="35949" xr:uid="{00000000-0005-0000-0000-000022000000}"/>
    <cellStyle name="Comma 2 4 2 2 2 2 5" xfId="7221" xr:uid="{00000000-0005-0000-0000-000022000000}"/>
    <cellStyle name="Comma 2 4 2 2 2 2 5 2" xfId="22341" xr:uid="{00000000-0005-0000-0000-000022000000}"/>
    <cellStyle name="Comma 2 4 2 2 2 2 5 2 2" xfId="52581" xr:uid="{00000000-0005-0000-0000-000022000000}"/>
    <cellStyle name="Comma 2 4 2 2 2 2 5 3" xfId="37461" xr:uid="{00000000-0005-0000-0000-000022000000}"/>
    <cellStyle name="Comma 2 4 2 2 2 2 6" xfId="8733" xr:uid="{00000000-0005-0000-0000-000022000000}"/>
    <cellStyle name="Comma 2 4 2 2 2 2 6 2" xfId="23853" xr:uid="{00000000-0005-0000-0000-000022000000}"/>
    <cellStyle name="Comma 2 4 2 2 2 2 6 2 2" xfId="54093" xr:uid="{00000000-0005-0000-0000-000022000000}"/>
    <cellStyle name="Comma 2 4 2 2 2 2 6 3" xfId="38973" xr:uid="{00000000-0005-0000-0000-000022000000}"/>
    <cellStyle name="Comma 2 4 2 2 2 2 7" xfId="10245" xr:uid="{00000000-0005-0000-0000-000022000000}"/>
    <cellStyle name="Comma 2 4 2 2 2 2 7 2" xfId="25365" xr:uid="{00000000-0005-0000-0000-000022000000}"/>
    <cellStyle name="Comma 2 4 2 2 2 2 7 2 2" xfId="55605" xr:uid="{00000000-0005-0000-0000-000022000000}"/>
    <cellStyle name="Comma 2 4 2 2 2 2 7 3" xfId="40485" xr:uid="{00000000-0005-0000-0000-000022000000}"/>
    <cellStyle name="Comma 2 4 2 2 2 2 8" xfId="16293" xr:uid="{00000000-0005-0000-0000-000022000000}"/>
    <cellStyle name="Comma 2 4 2 2 2 2 8 2" xfId="46533" xr:uid="{00000000-0005-0000-0000-000022000000}"/>
    <cellStyle name="Comma 2 4 2 2 2 2 9" xfId="31413" xr:uid="{00000000-0005-0000-0000-000022000000}"/>
    <cellStyle name="Comma 2 4 2 2 2 3" xfId="1929" xr:uid="{00000000-0005-0000-0000-000022000000}"/>
    <cellStyle name="Comma 2 4 2 2 2 3 2" xfId="11001" xr:uid="{00000000-0005-0000-0000-000022000000}"/>
    <cellStyle name="Comma 2 4 2 2 2 3 2 2" xfId="26121" xr:uid="{00000000-0005-0000-0000-000022000000}"/>
    <cellStyle name="Comma 2 4 2 2 2 3 2 2 2" xfId="56361" xr:uid="{00000000-0005-0000-0000-000022000000}"/>
    <cellStyle name="Comma 2 4 2 2 2 3 2 3" xfId="41241" xr:uid="{00000000-0005-0000-0000-000022000000}"/>
    <cellStyle name="Comma 2 4 2 2 2 3 3" xfId="17049" xr:uid="{00000000-0005-0000-0000-000022000000}"/>
    <cellStyle name="Comma 2 4 2 2 2 3 3 2" xfId="47289" xr:uid="{00000000-0005-0000-0000-000022000000}"/>
    <cellStyle name="Comma 2 4 2 2 2 3 4" xfId="32169" xr:uid="{00000000-0005-0000-0000-000022000000}"/>
    <cellStyle name="Comma 2 4 2 2 2 4" xfId="3441" xr:uid="{00000000-0005-0000-0000-000022000000}"/>
    <cellStyle name="Comma 2 4 2 2 2 4 2" xfId="12513" xr:uid="{00000000-0005-0000-0000-000022000000}"/>
    <cellStyle name="Comma 2 4 2 2 2 4 2 2" xfId="27633" xr:uid="{00000000-0005-0000-0000-000022000000}"/>
    <cellStyle name="Comma 2 4 2 2 2 4 2 2 2" xfId="57873" xr:uid="{00000000-0005-0000-0000-000022000000}"/>
    <cellStyle name="Comma 2 4 2 2 2 4 2 3" xfId="42753" xr:uid="{00000000-0005-0000-0000-000022000000}"/>
    <cellStyle name="Comma 2 4 2 2 2 4 3" xfId="18561" xr:uid="{00000000-0005-0000-0000-000022000000}"/>
    <cellStyle name="Comma 2 4 2 2 2 4 3 2" xfId="48801" xr:uid="{00000000-0005-0000-0000-000022000000}"/>
    <cellStyle name="Comma 2 4 2 2 2 4 4" xfId="33681" xr:uid="{00000000-0005-0000-0000-000022000000}"/>
    <cellStyle name="Comma 2 4 2 2 2 5" xfId="4953" xr:uid="{00000000-0005-0000-0000-000022000000}"/>
    <cellStyle name="Comma 2 4 2 2 2 5 2" xfId="14025" xr:uid="{00000000-0005-0000-0000-000022000000}"/>
    <cellStyle name="Comma 2 4 2 2 2 5 2 2" xfId="29145" xr:uid="{00000000-0005-0000-0000-000022000000}"/>
    <cellStyle name="Comma 2 4 2 2 2 5 2 2 2" xfId="59385" xr:uid="{00000000-0005-0000-0000-000022000000}"/>
    <cellStyle name="Comma 2 4 2 2 2 5 2 3" xfId="44265" xr:uid="{00000000-0005-0000-0000-000022000000}"/>
    <cellStyle name="Comma 2 4 2 2 2 5 3" xfId="20073" xr:uid="{00000000-0005-0000-0000-000022000000}"/>
    <cellStyle name="Comma 2 4 2 2 2 5 3 2" xfId="50313" xr:uid="{00000000-0005-0000-0000-000022000000}"/>
    <cellStyle name="Comma 2 4 2 2 2 5 4" xfId="35193" xr:uid="{00000000-0005-0000-0000-000022000000}"/>
    <cellStyle name="Comma 2 4 2 2 2 6" xfId="6465" xr:uid="{00000000-0005-0000-0000-000022000000}"/>
    <cellStyle name="Comma 2 4 2 2 2 6 2" xfId="21585" xr:uid="{00000000-0005-0000-0000-000022000000}"/>
    <cellStyle name="Comma 2 4 2 2 2 6 2 2" xfId="51825" xr:uid="{00000000-0005-0000-0000-000022000000}"/>
    <cellStyle name="Comma 2 4 2 2 2 6 3" xfId="36705" xr:uid="{00000000-0005-0000-0000-000022000000}"/>
    <cellStyle name="Comma 2 4 2 2 2 7" xfId="7977" xr:uid="{00000000-0005-0000-0000-000022000000}"/>
    <cellStyle name="Comma 2 4 2 2 2 7 2" xfId="23097" xr:uid="{00000000-0005-0000-0000-000022000000}"/>
    <cellStyle name="Comma 2 4 2 2 2 7 2 2" xfId="53337" xr:uid="{00000000-0005-0000-0000-000022000000}"/>
    <cellStyle name="Comma 2 4 2 2 2 7 3" xfId="38217" xr:uid="{00000000-0005-0000-0000-000022000000}"/>
    <cellStyle name="Comma 2 4 2 2 2 8" xfId="9489" xr:uid="{00000000-0005-0000-0000-000022000000}"/>
    <cellStyle name="Comma 2 4 2 2 2 8 2" xfId="24609" xr:uid="{00000000-0005-0000-0000-000022000000}"/>
    <cellStyle name="Comma 2 4 2 2 2 8 2 2" xfId="54849" xr:uid="{00000000-0005-0000-0000-000022000000}"/>
    <cellStyle name="Comma 2 4 2 2 2 8 3" xfId="39729" xr:uid="{00000000-0005-0000-0000-000022000000}"/>
    <cellStyle name="Comma 2 4 2 2 2 9" xfId="15537" xr:uid="{00000000-0005-0000-0000-000022000000}"/>
    <cellStyle name="Comma 2 4 2 2 2 9 2" xfId="45777" xr:uid="{00000000-0005-0000-0000-000022000000}"/>
    <cellStyle name="Comma 2 4 2 2 3" xfId="669" xr:uid="{00000000-0005-0000-0000-000063000000}"/>
    <cellStyle name="Comma 2 4 2 2 3 10" xfId="30909" xr:uid="{00000000-0005-0000-0000-000063000000}"/>
    <cellStyle name="Comma 2 4 2 2 3 2" xfId="1425" xr:uid="{00000000-0005-0000-0000-000063000000}"/>
    <cellStyle name="Comma 2 4 2 2 3 2 2" xfId="2937" xr:uid="{00000000-0005-0000-0000-000063000000}"/>
    <cellStyle name="Comma 2 4 2 2 3 2 2 2" xfId="12009" xr:uid="{00000000-0005-0000-0000-000063000000}"/>
    <cellStyle name="Comma 2 4 2 2 3 2 2 2 2" xfId="27129" xr:uid="{00000000-0005-0000-0000-000063000000}"/>
    <cellStyle name="Comma 2 4 2 2 3 2 2 2 2 2" xfId="57369" xr:uid="{00000000-0005-0000-0000-000063000000}"/>
    <cellStyle name="Comma 2 4 2 2 3 2 2 2 3" xfId="42249" xr:uid="{00000000-0005-0000-0000-000063000000}"/>
    <cellStyle name="Comma 2 4 2 2 3 2 2 3" xfId="18057" xr:uid="{00000000-0005-0000-0000-000063000000}"/>
    <cellStyle name="Comma 2 4 2 2 3 2 2 3 2" xfId="48297" xr:uid="{00000000-0005-0000-0000-000063000000}"/>
    <cellStyle name="Comma 2 4 2 2 3 2 2 4" xfId="33177" xr:uid="{00000000-0005-0000-0000-000063000000}"/>
    <cellStyle name="Comma 2 4 2 2 3 2 3" xfId="4449" xr:uid="{00000000-0005-0000-0000-000063000000}"/>
    <cellStyle name="Comma 2 4 2 2 3 2 3 2" xfId="13521" xr:uid="{00000000-0005-0000-0000-000063000000}"/>
    <cellStyle name="Comma 2 4 2 2 3 2 3 2 2" xfId="28641" xr:uid="{00000000-0005-0000-0000-000063000000}"/>
    <cellStyle name="Comma 2 4 2 2 3 2 3 2 2 2" xfId="58881" xr:uid="{00000000-0005-0000-0000-000063000000}"/>
    <cellStyle name="Comma 2 4 2 2 3 2 3 2 3" xfId="43761" xr:uid="{00000000-0005-0000-0000-000063000000}"/>
    <cellStyle name="Comma 2 4 2 2 3 2 3 3" xfId="19569" xr:uid="{00000000-0005-0000-0000-000063000000}"/>
    <cellStyle name="Comma 2 4 2 2 3 2 3 3 2" xfId="49809" xr:uid="{00000000-0005-0000-0000-000063000000}"/>
    <cellStyle name="Comma 2 4 2 2 3 2 3 4" xfId="34689" xr:uid="{00000000-0005-0000-0000-000063000000}"/>
    <cellStyle name="Comma 2 4 2 2 3 2 4" xfId="5961" xr:uid="{00000000-0005-0000-0000-000063000000}"/>
    <cellStyle name="Comma 2 4 2 2 3 2 4 2" xfId="15033" xr:uid="{00000000-0005-0000-0000-000063000000}"/>
    <cellStyle name="Comma 2 4 2 2 3 2 4 2 2" xfId="30153" xr:uid="{00000000-0005-0000-0000-000063000000}"/>
    <cellStyle name="Comma 2 4 2 2 3 2 4 2 2 2" xfId="60393" xr:uid="{00000000-0005-0000-0000-000063000000}"/>
    <cellStyle name="Comma 2 4 2 2 3 2 4 2 3" xfId="45273" xr:uid="{00000000-0005-0000-0000-000063000000}"/>
    <cellStyle name="Comma 2 4 2 2 3 2 4 3" xfId="21081" xr:uid="{00000000-0005-0000-0000-000063000000}"/>
    <cellStyle name="Comma 2 4 2 2 3 2 4 3 2" xfId="51321" xr:uid="{00000000-0005-0000-0000-000063000000}"/>
    <cellStyle name="Comma 2 4 2 2 3 2 4 4" xfId="36201" xr:uid="{00000000-0005-0000-0000-000063000000}"/>
    <cellStyle name="Comma 2 4 2 2 3 2 5" xfId="7473" xr:uid="{00000000-0005-0000-0000-000063000000}"/>
    <cellStyle name="Comma 2 4 2 2 3 2 5 2" xfId="22593" xr:uid="{00000000-0005-0000-0000-000063000000}"/>
    <cellStyle name="Comma 2 4 2 2 3 2 5 2 2" xfId="52833" xr:uid="{00000000-0005-0000-0000-000063000000}"/>
    <cellStyle name="Comma 2 4 2 2 3 2 5 3" xfId="37713" xr:uid="{00000000-0005-0000-0000-000063000000}"/>
    <cellStyle name="Comma 2 4 2 2 3 2 6" xfId="8985" xr:uid="{00000000-0005-0000-0000-000063000000}"/>
    <cellStyle name="Comma 2 4 2 2 3 2 6 2" xfId="24105" xr:uid="{00000000-0005-0000-0000-000063000000}"/>
    <cellStyle name="Comma 2 4 2 2 3 2 6 2 2" xfId="54345" xr:uid="{00000000-0005-0000-0000-000063000000}"/>
    <cellStyle name="Comma 2 4 2 2 3 2 6 3" xfId="39225" xr:uid="{00000000-0005-0000-0000-000063000000}"/>
    <cellStyle name="Comma 2 4 2 2 3 2 7" xfId="10497" xr:uid="{00000000-0005-0000-0000-000063000000}"/>
    <cellStyle name="Comma 2 4 2 2 3 2 7 2" xfId="25617" xr:uid="{00000000-0005-0000-0000-000063000000}"/>
    <cellStyle name="Comma 2 4 2 2 3 2 7 2 2" xfId="55857" xr:uid="{00000000-0005-0000-0000-000063000000}"/>
    <cellStyle name="Comma 2 4 2 2 3 2 7 3" xfId="40737" xr:uid="{00000000-0005-0000-0000-000063000000}"/>
    <cellStyle name="Comma 2 4 2 2 3 2 8" xfId="16545" xr:uid="{00000000-0005-0000-0000-000063000000}"/>
    <cellStyle name="Comma 2 4 2 2 3 2 8 2" xfId="46785" xr:uid="{00000000-0005-0000-0000-000063000000}"/>
    <cellStyle name="Comma 2 4 2 2 3 2 9" xfId="31665" xr:uid="{00000000-0005-0000-0000-000063000000}"/>
    <cellStyle name="Comma 2 4 2 2 3 3" xfId="2181" xr:uid="{00000000-0005-0000-0000-000063000000}"/>
    <cellStyle name="Comma 2 4 2 2 3 3 2" xfId="11253" xr:uid="{00000000-0005-0000-0000-000063000000}"/>
    <cellStyle name="Comma 2 4 2 2 3 3 2 2" xfId="26373" xr:uid="{00000000-0005-0000-0000-000063000000}"/>
    <cellStyle name="Comma 2 4 2 2 3 3 2 2 2" xfId="56613" xr:uid="{00000000-0005-0000-0000-000063000000}"/>
    <cellStyle name="Comma 2 4 2 2 3 3 2 3" xfId="41493" xr:uid="{00000000-0005-0000-0000-000063000000}"/>
    <cellStyle name="Comma 2 4 2 2 3 3 3" xfId="17301" xr:uid="{00000000-0005-0000-0000-000063000000}"/>
    <cellStyle name="Comma 2 4 2 2 3 3 3 2" xfId="47541" xr:uid="{00000000-0005-0000-0000-000063000000}"/>
    <cellStyle name="Comma 2 4 2 2 3 3 4" xfId="32421" xr:uid="{00000000-0005-0000-0000-000063000000}"/>
    <cellStyle name="Comma 2 4 2 2 3 4" xfId="3693" xr:uid="{00000000-0005-0000-0000-000063000000}"/>
    <cellStyle name="Comma 2 4 2 2 3 4 2" xfId="12765" xr:uid="{00000000-0005-0000-0000-000063000000}"/>
    <cellStyle name="Comma 2 4 2 2 3 4 2 2" xfId="27885" xr:uid="{00000000-0005-0000-0000-000063000000}"/>
    <cellStyle name="Comma 2 4 2 2 3 4 2 2 2" xfId="58125" xr:uid="{00000000-0005-0000-0000-000063000000}"/>
    <cellStyle name="Comma 2 4 2 2 3 4 2 3" xfId="43005" xr:uid="{00000000-0005-0000-0000-000063000000}"/>
    <cellStyle name="Comma 2 4 2 2 3 4 3" xfId="18813" xr:uid="{00000000-0005-0000-0000-000063000000}"/>
    <cellStyle name="Comma 2 4 2 2 3 4 3 2" xfId="49053" xr:uid="{00000000-0005-0000-0000-000063000000}"/>
    <cellStyle name="Comma 2 4 2 2 3 4 4" xfId="33933" xr:uid="{00000000-0005-0000-0000-000063000000}"/>
    <cellStyle name="Comma 2 4 2 2 3 5" xfId="5205" xr:uid="{00000000-0005-0000-0000-000063000000}"/>
    <cellStyle name="Comma 2 4 2 2 3 5 2" xfId="14277" xr:uid="{00000000-0005-0000-0000-000063000000}"/>
    <cellStyle name="Comma 2 4 2 2 3 5 2 2" xfId="29397" xr:uid="{00000000-0005-0000-0000-000063000000}"/>
    <cellStyle name="Comma 2 4 2 2 3 5 2 2 2" xfId="59637" xr:uid="{00000000-0005-0000-0000-000063000000}"/>
    <cellStyle name="Comma 2 4 2 2 3 5 2 3" xfId="44517" xr:uid="{00000000-0005-0000-0000-000063000000}"/>
    <cellStyle name="Comma 2 4 2 2 3 5 3" xfId="20325" xr:uid="{00000000-0005-0000-0000-000063000000}"/>
    <cellStyle name="Comma 2 4 2 2 3 5 3 2" xfId="50565" xr:uid="{00000000-0005-0000-0000-000063000000}"/>
    <cellStyle name="Comma 2 4 2 2 3 5 4" xfId="35445" xr:uid="{00000000-0005-0000-0000-000063000000}"/>
    <cellStyle name="Comma 2 4 2 2 3 6" xfId="6717" xr:uid="{00000000-0005-0000-0000-000063000000}"/>
    <cellStyle name="Comma 2 4 2 2 3 6 2" xfId="21837" xr:uid="{00000000-0005-0000-0000-000063000000}"/>
    <cellStyle name="Comma 2 4 2 2 3 6 2 2" xfId="52077" xr:uid="{00000000-0005-0000-0000-000063000000}"/>
    <cellStyle name="Comma 2 4 2 2 3 6 3" xfId="36957" xr:uid="{00000000-0005-0000-0000-000063000000}"/>
    <cellStyle name="Comma 2 4 2 2 3 7" xfId="8229" xr:uid="{00000000-0005-0000-0000-000063000000}"/>
    <cellStyle name="Comma 2 4 2 2 3 7 2" xfId="23349" xr:uid="{00000000-0005-0000-0000-000063000000}"/>
    <cellStyle name="Comma 2 4 2 2 3 7 2 2" xfId="53589" xr:uid="{00000000-0005-0000-0000-000063000000}"/>
    <cellStyle name="Comma 2 4 2 2 3 7 3" xfId="38469" xr:uid="{00000000-0005-0000-0000-000063000000}"/>
    <cellStyle name="Comma 2 4 2 2 3 8" xfId="9741" xr:uid="{00000000-0005-0000-0000-000063000000}"/>
    <cellStyle name="Comma 2 4 2 2 3 8 2" xfId="24861" xr:uid="{00000000-0005-0000-0000-000063000000}"/>
    <cellStyle name="Comma 2 4 2 2 3 8 2 2" xfId="55101" xr:uid="{00000000-0005-0000-0000-000063000000}"/>
    <cellStyle name="Comma 2 4 2 2 3 8 3" xfId="39981" xr:uid="{00000000-0005-0000-0000-000063000000}"/>
    <cellStyle name="Comma 2 4 2 2 3 9" xfId="15789" xr:uid="{00000000-0005-0000-0000-000063000000}"/>
    <cellStyle name="Comma 2 4 2 2 3 9 2" xfId="46029" xr:uid="{00000000-0005-0000-0000-000063000000}"/>
    <cellStyle name="Comma 2 4 2 2 4" xfId="921" xr:uid="{00000000-0005-0000-0000-000022000000}"/>
    <cellStyle name="Comma 2 4 2 2 4 2" xfId="2433" xr:uid="{00000000-0005-0000-0000-000022000000}"/>
    <cellStyle name="Comma 2 4 2 2 4 2 2" xfId="11505" xr:uid="{00000000-0005-0000-0000-000022000000}"/>
    <cellStyle name="Comma 2 4 2 2 4 2 2 2" xfId="26625" xr:uid="{00000000-0005-0000-0000-000022000000}"/>
    <cellStyle name="Comma 2 4 2 2 4 2 2 2 2" xfId="56865" xr:uid="{00000000-0005-0000-0000-000022000000}"/>
    <cellStyle name="Comma 2 4 2 2 4 2 2 3" xfId="41745" xr:uid="{00000000-0005-0000-0000-000022000000}"/>
    <cellStyle name="Comma 2 4 2 2 4 2 3" xfId="17553" xr:uid="{00000000-0005-0000-0000-000022000000}"/>
    <cellStyle name="Comma 2 4 2 2 4 2 3 2" xfId="47793" xr:uid="{00000000-0005-0000-0000-000022000000}"/>
    <cellStyle name="Comma 2 4 2 2 4 2 4" xfId="32673" xr:uid="{00000000-0005-0000-0000-000022000000}"/>
    <cellStyle name="Comma 2 4 2 2 4 3" xfId="3945" xr:uid="{00000000-0005-0000-0000-000022000000}"/>
    <cellStyle name="Comma 2 4 2 2 4 3 2" xfId="13017" xr:uid="{00000000-0005-0000-0000-000022000000}"/>
    <cellStyle name="Comma 2 4 2 2 4 3 2 2" xfId="28137" xr:uid="{00000000-0005-0000-0000-000022000000}"/>
    <cellStyle name="Comma 2 4 2 2 4 3 2 2 2" xfId="58377" xr:uid="{00000000-0005-0000-0000-000022000000}"/>
    <cellStyle name="Comma 2 4 2 2 4 3 2 3" xfId="43257" xr:uid="{00000000-0005-0000-0000-000022000000}"/>
    <cellStyle name="Comma 2 4 2 2 4 3 3" xfId="19065" xr:uid="{00000000-0005-0000-0000-000022000000}"/>
    <cellStyle name="Comma 2 4 2 2 4 3 3 2" xfId="49305" xr:uid="{00000000-0005-0000-0000-000022000000}"/>
    <cellStyle name="Comma 2 4 2 2 4 3 4" xfId="34185" xr:uid="{00000000-0005-0000-0000-000022000000}"/>
    <cellStyle name="Comma 2 4 2 2 4 4" xfId="5457" xr:uid="{00000000-0005-0000-0000-000022000000}"/>
    <cellStyle name="Comma 2 4 2 2 4 4 2" xfId="14529" xr:uid="{00000000-0005-0000-0000-000022000000}"/>
    <cellStyle name="Comma 2 4 2 2 4 4 2 2" xfId="29649" xr:uid="{00000000-0005-0000-0000-000022000000}"/>
    <cellStyle name="Comma 2 4 2 2 4 4 2 2 2" xfId="59889" xr:uid="{00000000-0005-0000-0000-000022000000}"/>
    <cellStyle name="Comma 2 4 2 2 4 4 2 3" xfId="44769" xr:uid="{00000000-0005-0000-0000-000022000000}"/>
    <cellStyle name="Comma 2 4 2 2 4 4 3" xfId="20577" xr:uid="{00000000-0005-0000-0000-000022000000}"/>
    <cellStyle name="Comma 2 4 2 2 4 4 3 2" xfId="50817" xr:uid="{00000000-0005-0000-0000-000022000000}"/>
    <cellStyle name="Comma 2 4 2 2 4 4 4" xfId="35697" xr:uid="{00000000-0005-0000-0000-000022000000}"/>
    <cellStyle name="Comma 2 4 2 2 4 5" xfId="6969" xr:uid="{00000000-0005-0000-0000-000022000000}"/>
    <cellStyle name="Comma 2 4 2 2 4 5 2" xfId="22089" xr:uid="{00000000-0005-0000-0000-000022000000}"/>
    <cellStyle name="Comma 2 4 2 2 4 5 2 2" xfId="52329" xr:uid="{00000000-0005-0000-0000-000022000000}"/>
    <cellStyle name="Comma 2 4 2 2 4 5 3" xfId="37209" xr:uid="{00000000-0005-0000-0000-000022000000}"/>
    <cellStyle name="Comma 2 4 2 2 4 6" xfId="8481" xr:uid="{00000000-0005-0000-0000-000022000000}"/>
    <cellStyle name="Comma 2 4 2 2 4 6 2" xfId="23601" xr:uid="{00000000-0005-0000-0000-000022000000}"/>
    <cellStyle name="Comma 2 4 2 2 4 6 2 2" xfId="53841" xr:uid="{00000000-0005-0000-0000-000022000000}"/>
    <cellStyle name="Comma 2 4 2 2 4 6 3" xfId="38721" xr:uid="{00000000-0005-0000-0000-000022000000}"/>
    <cellStyle name="Comma 2 4 2 2 4 7" xfId="9993" xr:uid="{00000000-0005-0000-0000-000022000000}"/>
    <cellStyle name="Comma 2 4 2 2 4 7 2" xfId="25113" xr:uid="{00000000-0005-0000-0000-000022000000}"/>
    <cellStyle name="Comma 2 4 2 2 4 7 2 2" xfId="55353" xr:uid="{00000000-0005-0000-0000-000022000000}"/>
    <cellStyle name="Comma 2 4 2 2 4 7 3" xfId="40233" xr:uid="{00000000-0005-0000-0000-000022000000}"/>
    <cellStyle name="Comma 2 4 2 2 4 8" xfId="16041" xr:uid="{00000000-0005-0000-0000-000022000000}"/>
    <cellStyle name="Comma 2 4 2 2 4 8 2" xfId="46281" xr:uid="{00000000-0005-0000-0000-000022000000}"/>
    <cellStyle name="Comma 2 4 2 2 4 9" xfId="31161" xr:uid="{00000000-0005-0000-0000-000022000000}"/>
    <cellStyle name="Comma 2 4 2 2 5" xfId="1677" xr:uid="{00000000-0005-0000-0000-000022000000}"/>
    <cellStyle name="Comma 2 4 2 2 5 2" xfId="10749" xr:uid="{00000000-0005-0000-0000-000022000000}"/>
    <cellStyle name="Comma 2 4 2 2 5 2 2" xfId="25869" xr:uid="{00000000-0005-0000-0000-000022000000}"/>
    <cellStyle name="Comma 2 4 2 2 5 2 2 2" xfId="56109" xr:uid="{00000000-0005-0000-0000-000022000000}"/>
    <cellStyle name="Comma 2 4 2 2 5 2 3" xfId="40989" xr:uid="{00000000-0005-0000-0000-000022000000}"/>
    <cellStyle name="Comma 2 4 2 2 5 3" xfId="16797" xr:uid="{00000000-0005-0000-0000-000022000000}"/>
    <cellStyle name="Comma 2 4 2 2 5 3 2" xfId="47037" xr:uid="{00000000-0005-0000-0000-000022000000}"/>
    <cellStyle name="Comma 2 4 2 2 5 4" xfId="31917" xr:uid="{00000000-0005-0000-0000-000022000000}"/>
    <cellStyle name="Comma 2 4 2 2 6" xfId="3189" xr:uid="{00000000-0005-0000-0000-000022000000}"/>
    <cellStyle name="Comma 2 4 2 2 6 2" xfId="12261" xr:uid="{00000000-0005-0000-0000-000022000000}"/>
    <cellStyle name="Comma 2 4 2 2 6 2 2" xfId="27381" xr:uid="{00000000-0005-0000-0000-000022000000}"/>
    <cellStyle name="Comma 2 4 2 2 6 2 2 2" xfId="57621" xr:uid="{00000000-0005-0000-0000-000022000000}"/>
    <cellStyle name="Comma 2 4 2 2 6 2 3" xfId="42501" xr:uid="{00000000-0005-0000-0000-000022000000}"/>
    <cellStyle name="Comma 2 4 2 2 6 3" xfId="18309" xr:uid="{00000000-0005-0000-0000-000022000000}"/>
    <cellStyle name="Comma 2 4 2 2 6 3 2" xfId="48549" xr:uid="{00000000-0005-0000-0000-000022000000}"/>
    <cellStyle name="Comma 2 4 2 2 6 4" xfId="33429" xr:uid="{00000000-0005-0000-0000-000022000000}"/>
    <cellStyle name="Comma 2 4 2 2 7" xfId="4701" xr:uid="{00000000-0005-0000-0000-000022000000}"/>
    <cellStyle name="Comma 2 4 2 2 7 2" xfId="13773" xr:uid="{00000000-0005-0000-0000-000022000000}"/>
    <cellStyle name="Comma 2 4 2 2 7 2 2" xfId="28893" xr:uid="{00000000-0005-0000-0000-000022000000}"/>
    <cellStyle name="Comma 2 4 2 2 7 2 2 2" xfId="59133" xr:uid="{00000000-0005-0000-0000-000022000000}"/>
    <cellStyle name="Comma 2 4 2 2 7 2 3" xfId="44013" xr:uid="{00000000-0005-0000-0000-000022000000}"/>
    <cellStyle name="Comma 2 4 2 2 7 3" xfId="19821" xr:uid="{00000000-0005-0000-0000-000022000000}"/>
    <cellStyle name="Comma 2 4 2 2 7 3 2" xfId="50061" xr:uid="{00000000-0005-0000-0000-000022000000}"/>
    <cellStyle name="Comma 2 4 2 2 7 4" xfId="34941" xr:uid="{00000000-0005-0000-0000-000022000000}"/>
    <cellStyle name="Comma 2 4 2 2 8" xfId="6213" xr:uid="{00000000-0005-0000-0000-000022000000}"/>
    <cellStyle name="Comma 2 4 2 2 8 2" xfId="21333" xr:uid="{00000000-0005-0000-0000-000022000000}"/>
    <cellStyle name="Comma 2 4 2 2 8 2 2" xfId="51573" xr:uid="{00000000-0005-0000-0000-000022000000}"/>
    <cellStyle name="Comma 2 4 2 2 8 3" xfId="36453" xr:uid="{00000000-0005-0000-0000-000022000000}"/>
    <cellStyle name="Comma 2 4 2 2 9" xfId="7725" xr:uid="{00000000-0005-0000-0000-000022000000}"/>
    <cellStyle name="Comma 2 4 2 2 9 2" xfId="22845" xr:uid="{00000000-0005-0000-0000-000022000000}"/>
    <cellStyle name="Comma 2 4 2 2 9 2 2" xfId="53085" xr:uid="{00000000-0005-0000-0000-000022000000}"/>
    <cellStyle name="Comma 2 4 2 2 9 3" xfId="37965" xr:uid="{00000000-0005-0000-0000-000022000000}"/>
    <cellStyle name="Comma 2 4 2 3" xfId="249" xr:uid="{00000000-0005-0000-0000-000022000000}"/>
    <cellStyle name="Comma 2 4 2 3 10" xfId="9321" xr:uid="{00000000-0005-0000-0000-000022000000}"/>
    <cellStyle name="Comma 2 4 2 3 10 2" xfId="24441" xr:uid="{00000000-0005-0000-0000-000022000000}"/>
    <cellStyle name="Comma 2 4 2 3 10 2 2" xfId="54681" xr:uid="{00000000-0005-0000-0000-000022000000}"/>
    <cellStyle name="Comma 2 4 2 3 10 3" xfId="39561" xr:uid="{00000000-0005-0000-0000-000022000000}"/>
    <cellStyle name="Comma 2 4 2 3 11" xfId="15369" xr:uid="{00000000-0005-0000-0000-000022000000}"/>
    <cellStyle name="Comma 2 4 2 3 11 2" xfId="45609" xr:uid="{00000000-0005-0000-0000-000022000000}"/>
    <cellStyle name="Comma 2 4 2 3 12" xfId="30489" xr:uid="{00000000-0005-0000-0000-000022000000}"/>
    <cellStyle name="Comma 2 4 2 3 2" xfId="501" xr:uid="{00000000-0005-0000-0000-000022000000}"/>
    <cellStyle name="Comma 2 4 2 3 2 10" xfId="30741" xr:uid="{00000000-0005-0000-0000-000022000000}"/>
    <cellStyle name="Comma 2 4 2 3 2 2" xfId="1257" xr:uid="{00000000-0005-0000-0000-000022000000}"/>
    <cellStyle name="Comma 2 4 2 3 2 2 2" xfId="2769" xr:uid="{00000000-0005-0000-0000-000022000000}"/>
    <cellStyle name="Comma 2 4 2 3 2 2 2 2" xfId="11841" xr:uid="{00000000-0005-0000-0000-000022000000}"/>
    <cellStyle name="Comma 2 4 2 3 2 2 2 2 2" xfId="26961" xr:uid="{00000000-0005-0000-0000-000022000000}"/>
    <cellStyle name="Comma 2 4 2 3 2 2 2 2 2 2" xfId="57201" xr:uid="{00000000-0005-0000-0000-000022000000}"/>
    <cellStyle name="Comma 2 4 2 3 2 2 2 2 3" xfId="42081" xr:uid="{00000000-0005-0000-0000-000022000000}"/>
    <cellStyle name="Comma 2 4 2 3 2 2 2 3" xfId="17889" xr:uid="{00000000-0005-0000-0000-000022000000}"/>
    <cellStyle name="Comma 2 4 2 3 2 2 2 3 2" xfId="48129" xr:uid="{00000000-0005-0000-0000-000022000000}"/>
    <cellStyle name="Comma 2 4 2 3 2 2 2 4" xfId="33009" xr:uid="{00000000-0005-0000-0000-000022000000}"/>
    <cellStyle name="Comma 2 4 2 3 2 2 3" xfId="4281" xr:uid="{00000000-0005-0000-0000-000022000000}"/>
    <cellStyle name="Comma 2 4 2 3 2 2 3 2" xfId="13353" xr:uid="{00000000-0005-0000-0000-000022000000}"/>
    <cellStyle name="Comma 2 4 2 3 2 2 3 2 2" xfId="28473" xr:uid="{00000000-0005-0000-0000-000022000000}"/>
    <cellStyle name="Comma 2 4 2 3 2 2 3 2 2 2" xfId="58713" xr:uid="{00000000-0005-0000-0000-000022000000}"/>
    <cellStyle name="Comma 2 4 2 3 2 2 3 2 3" xfId="43593" xr:uid="{00000000-0005-0000-0000-000022000000}"/>
    <cellStyle name="Comma 2 4 2 3 2 2 3 3" xfId="19401" xr:uid="{00000000-0005-0000-0000-000022000000}"/>
    <cellStyle name="Comma 2 4 2 3 2 2 3 3 2" xfId="49641" xr:uid="{00000000-0005-0000-0000-000022000000}"/>
    <cellStyle name="Comma 2 4 2 3 2 2 3 4" xfId="34521" xr:uid="{00000000-0005-0000-0000-000022000000}"/>
    <cellStyle name="Comma 2 4 2 3 2 2 4" xfId="5793" xr:uid="{00000000-0005-0000-0000-000022000000}"/>
    <cellStyle name="Comma 2 4 2 3 2 2 4 2" xfId="14865" xr:uid="{00000000-0005-0000-0000-000022000000}"/>
    <cellStyle name="Comma 2 4 2 3 2 2 4 2 2" xfId="29985" xr:uid="{00000000-0005-0000-0000-000022000000}"/>
    <cellStyle name="Comma 2 4 2 3 2 2 4 2 2 2" xfId="60225" xr:uid="{00000000-0005-0000-0000-000022000000}"/>
    <cellStyle name="Comma 2 4 2 3 2 2 4 2 3" xfId="45105" xr:uid="{00000000-0005-0000-0000-000022000000}"/>
    <cellStyle name="Comma 2 4 2 3 2 2 4 3" xfId="20913" xr:uid="{00000000-0005-0000-0000-000022000000}"/>
    <cellStyle name="Comma 2 4 2 3 2 2 4 3 2" xfId="51153" xr:uid="{00000000-0005-0000-0000-000022000000}"/>
    <cellStyle name="Comma 2 4 2 3 2 2 4 4" xfId="36033" xr:uid="{00000000-0005-0000-0000-000022000000}"/>
    <cellStyle name="Comma 2 4 2 3 2 2 5" xfId="7305" xr:uid="{00000000-0005-0000-0000-000022000000}"/>
    <cellStyle name="Comma 2 4 2 3 2 2 5 2" xfId="22425" xr:uid="{00000000-0005-0000-0000-000022000000}"/>
    <cellStyle name="Comma 2 4 2 3 2 2 5 2 2" xfId="52665" xr:uid="{00000000-0005-0000-0000-000022000000}"/>
    <cellStyle name="Comma 2 4 2 3 2 2 5 3" xfId="37545" xr:uid="{00000000-0005-0000-0000-000022000000}"/>
    <cellStyle name="Comma 2 4 2 3 2 2 6" xfId="8817" xr:uid="{00000000-0005-0000-0000-000022000000}"/>
    <cellStyle name="Comma 2 4 2 3 2 2 6 2" xfId="23937" xr:uid="{00000000-0005-0000-0000-000022000000}"/>
    <cellStyle name="Comma 2 4 2 3 2 2 6 2 2" xfId="54177" xr:uid="{00000000-0005-0000-0000-000022000000}"/>
    <cellStyle name="Comma 2 4 2 3 2 2 6 3" xfId="39057" xr:uid="{00000000-0005-0000-0000-000022000000}"/>
    <cellStyle name="Comma 2 4 2 3 2 2 7" xfId="10329" xr:uid="{00000000-0005-0000-0000-000022000000}"/>
    <cellStyle name="Comma 2 4 2 3 2 2 7 2" xfId="25449" xr:uid="{00000000-0005-0000-0000-000022000000}"/>
    <cellStyle name="Comma 2 4 2 3 2 2 7 2 2" xfId="55689" xr:uid="{00000000-0005-0000-0000-000022000000}"/>
    <cellStyle name="Comma 2 4 2 3 2 2 7 3" xfId="40569" xr:uid="{00000000-0005-0000-0000-000022000000}"/>
    <cellStyle name="Comma 2 4 2 3 2 2 8" xfId="16377" xr:uid="{00000000-0005-0000-0000-000022000000}"/>
    <cellStyle name="Comma 2 4 2 3 2 2 8 2" xfId="46617" xr:uid="{00000000-0005-0000-0000-000022000000}"/>
    <cellStyle name="Comma 2 4 2 3 2 2 9" xfId="31497" xr:uid="{00000000-0005-0000-0000-000022000000}"/>
    <cellStyle name="Comma 2 4 2 3 2 3" xfId="2013" xr:uid="{00000000-0005-0000-0000-000022000000}"/>
    <cellStyle name="Comma 2 4 2 3 2 3 2" xfId="11085" xr:uid="{00000000-0005-0000-0000-000022000000}"/>
    <cellStyle name="Comma 2 4 2 3 2 3 2 2" xfId="26205" xr:uid="{00000000-0005-0000-0000-000022000000}"/>
    <cellStyle name="Comma 2 4 2 3 2 3 2 2 2" xfId="56445" xr:uid="{00000000-0005-0000-0000-000022000000}"/>
    <cellStyle name="Comma 2 4 2 3 2 3 2 3" xfId="41325" xr:uid="{00000000-0005-0000-0000-000022000000}"/>
    <cellStyle name="Comma 2 4 2 3 2 3 3" xfId="17133" xr:uid="{00000000-0005-0000-0000-000022000000}"/>
    <cellStyle name="Comma 2 4 2 3 2 3 3 2" xfId="47373" xr:uid="{00000000-0005-0000-0000-000022000000}"/>
    <cellStyle name="Comma 2 4 2 3 2 3 4" xfId="32253" xr:uid="{00000000-0005-0000-0000-000022000000}"/>
    <cellStyle name="Comma 2 4 2 3 2 4" xfId="3525" xr:uid="{00000000-0005-0000-0000-000022000000}"/>
    <cellStyle name="Comma 2 4 2 3 2 4 2" xfId="12597" xr:uid="{00000000-0005-0000-0000-000022000000}"/>
    <cellStyle name="Comma 2 4 2 3 2 4 2 2" xfId="27717" xr:uid="{00000000-0005-0000-0000-000022000000}"/>
    <cellStyle name="Comma 2 4 2 3 2 4 2 2 2" xfId="57957" xr:uid="{00000000-0005-0000-0000-000022000000}"/>
    <cellStyle name="Comma 2 4 2 3 2 4 2 3" xfId="42837" xr:uid="{00000000-0005-0000-0000-000022000000}"/>
    <cellStyle name="Comma 2 4 2 3 2 4 3" xfId="18645" xr:uid="{00000000-0005-0000-0000-000022000000}"/>
    <cellStyle name="Comma 2 4 2 3 2 4 3 2" xfId="48885" xr:uid="{00000000-0005-0000-0000-000022000000}"/>
    <cellStyle name="Comma 2 4 2 3 2 4 4" xfId="33765" xr:uid="{00000000-0005-0000-0000-000022000000}"/>
    <cellStyle name="Comma 2 4 2 3 2 5" xfId="5037" xr:uid="{00000000-0005-0000-0000-000022000000}"/>
    <cellStyle name="Comma 2 4 2 3 2 5 2" xfId="14109" xr:uid="{00000000-0005-0000-0000-000022000000}"/>
    <cellStyle name="Comma 2 4 2 3 2 5 2 2" xfId="29229" xr:uid="{00000000-0005-0000-0000-000022000000}"/>
    <cellStyle name="Comma 2 4 2 3 2 5 2 2 2" xfId="59469" xr:uid="{00000000-0005-0000-0000-000022000000}"/>
    <cellStyle name="Comma 2 4 2 3 2 5 2 3" xfId="44349" xr:uid="{00000000-0005-0000-0000-000022000000}"/>
    <cellStyle name="Comma 2 4 2 3 2 5 3" xfId="20157" xr:uid="{00000000-0005-0000-0000-000022000000}"/>
    <cellStyle name="Comma 2 4 2 3 2 5 3 2" xfId="50397" xr:uid="{00000000-0005-0000-0000-000022000000}"/>
    <cellStyle name="Comma 2 4 2 3 2 5 4" xfId="35277" xr:uid="{00000000-0005-0000-0000-000022000000}"/>
    <cellStyle name="Comma 2 4 2 3 2 6" xfId="6549" xr:uid="{00000000-0005-0000-0000-000022000000}"/>
    <cellStyle name="Comma 2 4 2 3 2 6 2" xfId="21669" xr:uid="{00000000-0005-0000-0000-000022000000}"/>
    <cellStyle name="Comma 2 4 2 3 2 6 2 2" xfId="51909" xr:uid="{00000000-0005-0000-0000-000022000000}"/>
    <cellStyle name="Comma 2 4 2 3 2 6 3" xfId="36789" xr:uid="{00000000-0005-0000-0000-000022000000}"/>
    <cellStyle name="Comma 2 4 2 3 2 7" xfId="8061" xr:uid="{00000000-0005-0000-0000-000022000000}"/>
    <cellStyle name="Comma 2 4 2 3 2 7 2" xfId="23181" xr:uid="{00000000-0005-0000-0000-000022000000}"/>
    <cellStyle name="Comma 2 4 2 3 2 7 2 2" xfId="53421" xr:uid="{00000000-0005-0000-0000-000022000000}"/>
    <cellStyle name="Comma 2 4 2 3 2 7 3" xfId="38301" xr:uid="{00000000-0005-0000-0000-000022000000}"/>
    <cellStyle name="Comma 2 4 2 3 2 8" xfId="9573" xr:uid="{00000000-0005-0000-0000-000022000000}"/>
    <cellStyle name="Comma 2 4 2 3 2 8 2" xfId="24693" xr:uid="{00000000-0005-0000-0000-000022000000}"/>
    <cellStyle name="Comma 2 4 2 3 2 8 2 2" xfId="54933" xr:uid="{00000000-0005-0000-0000-000022000000}"/>
    <cellStyle name="Comma 2 4 2 3 2 8 3" xfId="39813" xr:uid="{00000000-0005-0000-0000-000022000000}"/>
    <cellStyle name="Comma 2 4 2 3 2 9" xfId="15621" xr:uid="{00000000-0005-0000-0000-000022000000}"/>
    <cellStyle name="Comma 2 4 2 3 2 9 2" xfId="45861" xr:uid="{00000000-0005-0000-0000-000022000000}"/>
    <cellStyle name="Comma 2 4 2 3 3" xfId="753" xr:uid="{00000000-0005-0000-0000-000064000000}"/>
    <cellStyle name="Comma 2 4 2 3 3 10" xfId="30993" xr:uid="{00000000-0005-0000-0000-000064000000}"/>
    <cellStyle name="Comma 2 4 2 3 3 2" xfId="1509" xr:uid="{00000000-0005-0000-0000-000064000000}"/>
    <cellStyle name="Comma 2 4 2 3 3 2 2" xfId="3021" xr:uid="{00000000-0005-0000-0000-000064000000}"/>
    <cellStyle name="Comma 2 4 2 3 3 2 2 2" xfId="12093" xr:uid="{00000000-0005-0000-0000-000064000000}"/>
    <cellStyle name="Comma 2 4 2 3 3 2 2 2 2" xfId="27213" xr:uid="{00000000-0005-0000-0000-000064000000}"/>
    <cellStyle name="Comma 2 4 2 3 3 2 2 2 2 2" xfId="57453" xr:uid="{00000000-0005-0000-0000-000064000000}"/>
    <cellStyle name="Comma 2 4 2 3 3 2 2 2 3" xfId="42333" xr:uid="{00000000-0005-0000-0000-000064000000}"/>
    <cellStyle name="Comma 2 4 2 3 3 2 2 3" xfId="18141" xr:uid="{00000000-0005-0000-0000-000064000000}"/>
    <cellStyle name="Comma 2 4 2 3 3 2 2 3 2" xfId="48381" xr:uid="{00000000-0005-0000-0000-000064000000}"/>
    <cellStyle name="Comma 2 4 2 3 3 2 2 4" xfId="33261" xr:uid="{00000000-0005-0000-0000-000064000000}"/>
    <cellStyle name="Comma 2 4 2 3 3 2 3" xfId="4533" xr:uid="{00000000-0005-0000-0000-000064000000}"/>
    <cellStyle name="Comma 2 4 2 3 3 2 3 2" xfId="13605" xr:uid="{00000000-0005-0000-0000-000064000000}"/>
    <cellStyle name="Comma 2 4 2 3 3 2 3 2 2" xfId="28725" xr:uid="{00000000-0005-0000-0000-000064000000}"/>
    <cellStyle name="Comma 2 4 2 3 3 2 3 2 2 2" xfId="58965" xr:uid="{00000000-0005-0000-0000-000064000000}"/>
    <cellStyle name="Comma 2 4 2 3 3 2 3 2 3" xfId="43845" xr:uid="{00000000-0005-0000-0000-000064000000}"/>
    <cellStyle name="Comma 2 4 2 3 3 2 3 3" xfId="19653" xr:uid="{00000000-0005-0000-0000-000064000000}"/>
    <cellStyle name="Comma 2 4 2 3 3 2 3 3 2" xfId="49893" xr:uid="{00000000-0005-0000-0000-000064000000}"/>
    <cellStyle name="Comma 2 4 2 3 3 2 3 4" xfId="34773" xr:uid="{00000000-0005-0000-0000-000064000000}"/>
    <cellStyle name="Comma 2 4 2 3 3 2 4" xfId="6045" xr:uid="{00000000-0005-0000-0000-000064000000}"/>
    <cellStyle name="Comma 2 4 2 3 3 2 4 2" xfId="15117" xr:uid="{00000000-0005-0000-0000-000064000000}"/>
    <cellStyle name="Comma 2 4 2 3 3 2 4 2 2" xfId="30237" xr:uid="{00000000-0005-0000-0000-000064000000}"/>
    <cellStyle name="Comma 2 4 2 3 3 2 4 2 2 2" xfId="60477" xr:uid="{00000000-0005-0000-0000-000064000000}"/>
    <cellStyle name="Comma 2 4 2 3 3 2 4 2 3" xfId="45357" xr:uid="{00000000-0005-0000-0000-000064000000}"/>
    <cellStyle name="Comma 2 4 2 3 3 2 4 3" xfId="21165" xr:uid="{00000000-0005-0000-0000-000064000000}"/>
    <cellStyle name="Comma 2 4 2 3 3 2 4 3 2" xfId="51405" xr:uid="{00000000-0005-0000-0000-000064000000}"/>
    <cellStyle name="Comma 2 4 2 3 3 2 4 4" xfId="36285" xr:uid="{00000000-0005-0000-0000-000064000000}"/>
    <cellStyle name="Comma 2 4 2 3 3 2 5" xfId="7557" xr:uid="{00000000-0005-0000-0000-000064000000}"/>
    <cellStyle name="Comma 2 4 2 3 3 2 5 2" xfId="22677" xr:uid="{00000000-0005-0000-0000-000064000000}"/>
    <cellStyle name="Comma 2 4 2 3 3 2 5 2 2" xfId="52917" xr:uid="{00000000-0005-0000-0000-000064000000}"/>
    <cellStyle name="Comma 2 4 2 3 3 2 5 3" xfId="37797" xr:uid="{00000000-0005-0000-0000-000064000000}"/>
    <cellStyle name="Comma 2 4 2 3 3 2 6" xfId="9069" xr:uid="{00000000-0005-0000-0000-000064000000}"/>
    <cellStyle name="Comma 2 4 2 3 3 2 6 2" xfId="24189" xr:uid="{00000000-0005-0000-0000-000064000000}"/>
    <cellStyle name="Comma 2 4 2 3 3 2 6 2 2" xfId="54429" xr:uid="{00000000-0005-0000-0000-000064000000}"/>
    <cellStyle name="Comma 2 4 2 3 3 2 6 3" xfId="39309" xr:uid="{00000000-0005-0000-0000-000064000000}"/>
    <cellStyle name="Comma 2 4 2 3 3 2 7" xfId="10581" xr:uid="{00000000-0005-0000-0000-000064000000}"/>
    <cellStyle name="Comma 2 4 2 3 3 2 7 2" xfId="25701" xr:uid="{00000000-0005-0000-0000-000064000000}"/>
    <cellStyle name="Comma 2 4 2 3 3 2 7 2 2" xfId="55941" xr:uid="{00000000-0005-0000-0000-000064000000}"/>
    <cellStyle name="Comma 2 4 2 3 3 2 7 3" xfId="40821" xr:uid="{00000000-0005-0000-0000-000064000000}"/>
    <cellStyle name="Comma 2 4 2 3 3 2 8" xfId="16629" xr:uid="{00000000-0005-0000-0000-000064000000}"/>
    <cellStyle name="Comma 2 4 2 3 3 2 8 2" xfId="46869" xr:uid="{00000000-0005-0000-0000-000064000000}"/>
    <cellStyle name="Comma 2 4 2 3 3 2 9" xfId="31749" xr:uid="{00000000-0005-0000-0000-000064000000}"/>
    <cellStyle name="Comma 2 4 2 3 3 3" xfId="2265" xr:uid="{00000000-0005-0000-0000-000064000000}"/>
    <cellStyle name="Comma 2 4 2 3 3 3 2" xfId="11337" xr:uid="{00000000-0005-0000-0000-000064000000}"/>
    <cellStyle name="Comma 2 4 2 3 3 3 2 2" xfId="26457" xr:uid="{00000000-0005-0000-0000-000064000000}"/>
    <cellStyle name="Comma 2 4 2 3 3 3 2 2 2" xfId="56697" xr:uid="{00000000-0005-0000-0000-000064000000}"/>
    <cellStyle name="Comma 2 4 2 3 3 3 2 3" xfId="41577" xr:uid="{00000000-0005-0000-0000-000064000000}"/>
    <cellStyle name="Comma 2 4 2 3 3 3 3" xfId="17385" xr:uid="{00000000-0005-0000-0000-000064000000}"/>
    <cellStyle name="Comma 2 4 2 3 3 3 3 2" xfId="47625" xr:uid="{00000000-0005-0000-0000-000064000000}"/>
    <cellStyle name="Comma 2 4 2 3 3 3 4" xfId="32505" xr:uid="{00000000-0005-0000-0000-000064000000}"/>
    <cellStyle name="Comma 2 4 2 3 3 4" xfId="3777" xr:uid="{00000000-0005-0000-0000-000064000000}"/>
    <cellStyle name="Comma 2 4 2 3 3 4 2" xfId="12849" xr:uid="{00000000-0005-0000-0000-000064000000}"/>
    <cellStyle name="Comma 2 4 2 3 3 4 2 2" xfId="27969" xr:uid="{00000000-0005-0000-0000-000064000000}"/>
    <cellStyle name="Comma 2 4 2 3 3 4 2 2 2" xfId="58209" xr:uid="{00000000-0005-0000-0000-000064000000}"/>
    <cellStyle name="Comma 2 4 2 3 3 4 2 3" xfId="43089" xr:uid="{00000000-0005-0000-0000-000064000000}"/>
    <cellStyle name="Comma 2 4 2 3 3 4 3" xfId="18897" xr:uid="{00000000-0005-0000-0000-000064000000}"/>
    <cellStyle name="Comma 2 4 2 3 3 4 3 2" xfId="49137" xr:uid="{00000000-0005-0000-0000-000064000000}"/>
    <cellStyle name="Comma 2 4 2 3 3 4 4" xfId="34017" xr:uid="{00000000-0005-0000-0000-000064000000}"/>
    <cellStyle name="Comma 2 4 2 3 3 5" xfId="5289" xr:uid="{00000000-0005-0000-0000-000064000000}"/>
    <cellStyle name="Comma 2 4 2 3 3 5 2" xfId="14361" xr:uid="{00000000-0005-0000-0000-000064000000}"/>
    <cellStyle name="Comma 2 4 2 3 3 5 2 2" xfId="29481" xr:uid="{00000000-0005-0000-0000-000064000000}"/>
    <cellStyle name="Comma 2 4 2 3 3 5 2 2 2" xfId="59721" xr:uid="{00000000-0005-0000-0000-000064000000}"/>
    <cellStyle name="Comma 2 4 2 3 3 5 2 3" xfId="44601" xr:uid="{00000000-0005-0000-0000-000064000000}"/>
    <cellStyle name="Comma 2 4 2 3 3 5 3" xfId="20409" xr:uid="{00000000-0005-0000-0000-000064000000}"/>
    <cellStyle name="Comma 2 4 2 3 3 5 3 2" xfId="50649" xr:uid="{00000000-0005-0000-0000-000064000000}"/>
    <cellStyle name="Comma 2 4 2 3 3 5 4" xfId="35529" xr:uid="{00000000-0005-0000-0000-000064000000}"/>
    <cellStyle name="Comma 2 4 2 3 3 6" xfId="6801" xr:uid="{00000000-0005-0000-0000-000064000000}"/>
    <cellStyle name="Comma 2 4 2 3 3 6 2" xfId="21921" xr:uid="{00000000-0005-0000-0000-000064000000}"/>
    <cellStyle name="Comma 2 4 2 3 3 6 2 2" xfId="52161" xr:uid="{00000000-0005-0000-0000-000064000000}"/>
    <cellStyle name="Comma 2 4 2 3 3 6 3" xfId="37041" xr:uid="{00000000-0005-0000-0000-000064000000}"/>
    <cellStyle name="Comma 2 4 2 3 3 7" xfId="8313" xr:uid="{00000000-0005-0000-0000-000064000000}"/>
    <cellStyle name="Comma 2 4 2 3 3 7 2" xfId="23433" xr:uid="{00000000-0005-0000-0000-000064000000}"/>
    <cellStyle name="Comma 2 4 2 3 3 7 2 2" xfId="53673" xr:uid="{00000000-0005-0000-0000-000064000000}"/>
    <cellStyle name="Comma 2 4 2 3 3 7 3" xfId="38553" xr:uid="{00000000-0005-0000-0000-000064000000}"/>
    <cellStyle name="Comma 2 4 2 3 3 8" xfId="9825" xr:uid="{00000000-0005-0000-0000-000064000000}"/>
    <cellStyle name="Comma 2 4 2 3 3 8 2" xfId="24945" xr:uid="{00000000-0005-0000-0000-000064000000}"/>
    <cellStyle name="Comma 2 4 2 3 3 8 2 2" xfId="55185" xr:uid="{00000000-0005-0000-0000-000064000000}"/>
    <cellStyle name="Comma 2 4 2 3 3 8 3" xfId="40065" xr:uid="{00000000-0005-0000-0000-000064000000}"/>
    <cellStyle name="Comma 2 4 2 3 3 9" xfId="15873" xr:uid="{00000000-0005-0000-0000-000064000000}"/>
    <cellStyle name="Comma 2 4 2 3 3 9 2" xfId="46113" xr:uid="{00000000-0005-0000-0000-000064000000}"/>
    <cellStyle name="Comma 2 4 2 3 4" xfId="1005" xr:uid="{00000000-0005-0000-0000-000022000000}"/>
    <cellStyle name="Comma 2 4 2 3 4 2" xfId="2517" xr:uid="{00000000-0005-0000-0000-000022000000}"/>
    <cellStyle name="Comma 2 4 2 3 4 2 2" xfId="11589" xr:uid="{00000000-0005-0000-0000-000022000000}"/>
    <cellStyle name="Comma 2 4 2 3 4 2 2 2" xfId="26709" xr:uid="{00000000-0005-0000-0000-000022000000}"/>
    <cellStyle name="Comma 2 4 2 3 4 2 2 2 2" xfId="56949" xr:uid="{00000000-0005-0000-0000-000022000000}"/>
    <cellStyle name="Comma 2 4 2 3 4 2 2 3" xfId="41829" xr:uid="{00000000-0005-0000-0000-000022000000}"/>
    <cellStyle name="Comma 2 4 2 3 4 2 3" xfId="17637" xr:uid="{00000000-0005-0000-0000-000022000000}"/>
    <cellStyle name="Comma 2 4 2 3 4 2 3 2" xfId="47877" xr:uid="{00000000-0005-0000-0000-000022000000}"/>
    <cellStyle name="Comma 2 4 2 3 4 2 4" xfId="32757" xr:uid="{00000000-0005-0000-0000-000022000000}"/>
    <cellStyle name="Comma 2 4 2 3 4 3" xfId="4029" xr:uid="{00000000-0005-0000-0000-000022000000}"/>
    <cellStyle name="Comma 2 4 2 3 4 3 2" xfId="13101" xr:uid="{00000000-0005-0000-0000-000022000000}"/>
    <cellStyle name="Comma 2 4 2 3 4 3 2 2" xfId="28221" xr:uid="{00000000-0005-0000-0000-000022000000}"/>
    <cellStyle name="Comma 2 4 2 3 4 3 2 2 2" xfId="58461" xr:uid="{00000000-0005-0000-0000-000022000000}"/>
    <cellStyle name="Comma 2 4 2 3 4 3 2 3" xfId="43341" xr:uid="{00000000-0005-0000-0000-000022000000}"/>
    <cellStyle name="Comma 2 4 2 3 4 3 3" xfId="19149" xr:uid="{00000000-0005-0000-0000-000022000000}"/>
    <cellStyle name="Comma 2 4 2 3 4 3 3 2" xfId="49389" xr:uid="{00000000-0005-0000-0000-000022000000}"/>
    <cellStyle name="Comma 2 4 2 3 4 3 4" xfId="34269" xr:uid="{00000000-0005-0000-0000-000022000000}"/>
    <cellStyle name="Comma 2 4 2 3 4 4" xfId="5541" xr:uid="{00000000-0005-0000-0000-000022000000}"/>
    <cellStyle name="Comma 2 4 2 3 4 4 2" xfId="14613" xr:uid="{00000000-0005-0000-0000-000022000000}"/>
    <cellStyle name="Comma 2 4 2 3 4 4 2 2" xfId="29733" xr:uid="{00000000-0005-0000-0000-000022000000}"/>
    <cellStyle name="Comma 2 4 2 3 4 4 2 2 2" xfId="59973" xr:uid="{00000000-0005-0000-0000-000022000000}"/>
    <cellStyle name="Comma 2 4 2 3 4 4 2 3" xfId="44853" xr:uid="{00000000-0005-0000-0000-000022000000}"/>
    <cellStyle name="Comma 2 4 2 3 4 4 3" xfId="20661" xr:uid="{00000000-0005-0000-0000-000022000000}"/>
    <cellStyle name="Comma 2 4 2 3 4 4 3 2" xfId="50901" xr:uid="{00000000-0005-0000-0000-000022000000}"/>
    <cellStyle name="Comma 2 4 2 3 4 4 4" xfId="35781" xr:uid="{00000000-0005-0000-0000-000022000000}"/>
    <cellStyle name="Comma 2 4 2 3 4 5" xfId="7053" xr:uid="{00000000-0005-0000-0000-000022000000}"/>
    <cellStyle name="Comma 2 4 2 3 4 5 2" xfId="22173" xr:uid="{00000000-0005-0000-0000-000022000000}"/>
    <cellStyle name="Comma 2 4 2 3 4 5 2 2" xfId="52413" xr:uid="{00000000-0005-0000-0000-000022000000}"/>
    <cellStyle name="Comma 2 4 2 3 4 5 3" xfId="37293" xr:uid="{00000000-0005-0000-0000-000022000000}"/>
    <cellStyle name="Comma 2 4 2 3 4 6" xfId="8565" xr:uid="{00000000-0005-0000-0000-000022000000}"/>
    <cellStyle name="Comma 2 4 2 3 4 6 2" xfId="23685" xr:uid="{00000000-0005-0000-0000-000022000000}"/>
    <cellStyle name="Comma 2 4 2 3 4 6 2 2" xfId="53925" xr:uid="{00000000-0005-0000-0000-000022000000}"/>
    <cellStyle name="Comma 2 4 2 3 4 6 3" xfId="38805" xr:uid="{00000000-0005-0000-0000-000022000000}"/>
    <cellStyle name="Comma 2 4 2 3 4 7" xfId="10077" xr:uid="{00000000-0005-0000-0000-000022000000}"/>
    <cellStyle name="Comma 2 4 2 3 4 7 2" xfId="25197" xr:uid="{00000000-0005-0000-0000-000022000000}"/>
    <cellStyle name="Comma 2 4 2 3 4 7 2 2" xfId="55437" xr:uid="{00000000-0005-0000-0000-000022000000}"/>
    <cellStyle name="Comma 2 4 2 3 4 7 3" xfId="40317" xr:uid="{00000000-0005-0000-0000-000022000000}"/>
    <cellStyle name="Comma 2 4 2 3 4 8" xfId="16125" xr:uid="{00000000-0005-0000-0000-000022000000}"/>
    <cellStyle name="Comma 2 4 2 3 4 8 2" xfId="46365" xr:uid="{00000000-0005-0000-0000-000022000000}"/>
    <cellStyle name="Comma 2 4 2 3 4 9" xfId="31245" xr:uid="{00000000-0005-0000-0000-000022000000}"/>
    <cellStyle name="Comma 2 4 2 3 5" xfId="1761" xr:uid="{00000000-0005-0000-0000-000022000000}"/>
    <cellStyle name="Comma 2 4 2 3 5 2" xfId="10833" xr:uid="{00000000-0005-0000-0000-000022000000}"/>
    <cellStyle name="Comma 2 4 2 3 5 2 2" xfId="25953" xr:uid="{00000000-0005-0000-0000-000022000000}"/>
    <cellStyle name="Comma 2 4 2 3 5 2 2 2" xfId="56193" xr:uid="{00000000-0005-0000-0000-000022000000}"/>
    <cellStyle name="Comma 2 4 2 3 5 2 3" xfId="41073" xr:uid="{00000000-0005-0000-0000-000022000000}"/>
    <cellStyle name="Comma 2 4 2 3 5 3" xfId="16881" xr:uid="{00000000-0005-0000-0000-000022000000}"/>
    <cellStyle name="Comma 2 4 2 3 5 3 2" xfId="47121" xr:uid="{00000000-0005-0000-0000-000022000000}"/>
    <cellStyle name="Comma 2 4 2 3 5 4" xfId="32001" xr:uid="{00000000-0005-0000-0000-000022000000}"/>
    <cellStyle name="Comma 2 4 2 3 6" xfId="3273" xr:uid="{00000000-0005-0000-0000-000022000000}"/>
    <cellStyle name="Comma 2 4 2 3 6 2" xfId="12345" xr:uid="{00000000-0005-0000-0000-000022000000}"/>
    <cellStyle name="Comma 2 4 2 3 6 2 2" xfId="27465" xr:uid="{00000000-0005-0000-0000-000022000000}"/>
    <cellStyle name="Comma 2 4 2 3 6 2 2 2" xfId="57705" xr:uid="{00000000-0005-0000-0000-000022000000}"/>
    <cellStyle name="Comma 2 4 2 3 6 2 3" xfId="42585" xr:uid="{00000000-0005-0000-0000-000022000000}"/>
    <cellStyle name="Comma 2 4 2 3 6 3" xfId="18393" xr:uid="{00000000-0005-0000-0000-000022000000}"/>
    <cellStyle name="Comma 2 4 2 3 6 3 2" xfId="48633" xr:uid="{00000000-0005-0000-0000-000022000000}"/>
    <cellStyle name="Comma 2 4 2 3 6 4" xfId="33513" xr:uid="{00000000-0005-0000-0000-000022000000}"/>
    <cellStyle name="Comma 2 4 2 3 7" xfId="4785" xr:uid="{00000000-0005-0000-0000-000022000000}"/>
    <cellStyle name="Comma 2 4 2 3 7 2" xfId="13857" xr:uid="{00000000-0005-0000-0000-000022000000}"/>
    <cellStyle name="Comma 2 4 2 3 7 2 2" xfId="28977" xr:uid="{00000000-0005-0000-0000-000022000000}"/>
    <cellStyle name="Comma 2 4 2 3 7 2 2 2" xfId="59217" xr:uid="{00000000-0005-0000-0000-000022000000}"/>
    <cellStyle name="Comma 2 4 2 3 7 2 3" xfId="44097" xr:uid="{00000000-0005-0000-0000-000022000000}"/>
    <cellStyle name="Comma 2 4 2 3 7 3" xfId="19905" xr:uid="{00000000-0005-0000-0000-000022000000}"/>
    <cellStyle name="Comma 2 4 2 3 7 3 2" xfId="50145" xr:uid="{00000000-0005-0000-0000-000022000000}"/>
    <cellStyle name="Comma 2 4 2 3 7 4" xfId="35025" xr:uid="{00000000-0005-0000-0000-000022000000}"/>
    <cellStyle name="Comma 2 4 2 3 8" xfId="6297" xr:uid="{00000000-0005-0000-0000-000022000000}"/>
    <cellStyle name="Comma 2 4 2 3 8 2" xfId="21417" xr:uid="{00000000-0005-0000-0000-000022000000}"/>
    <cellStyle name="Comma 2 4 2 3 8 2 2" xfId="51657" xr:uid="{00000000-0005-0000-0000-000022000000}"/>
    <cellStyle name="Comma 2 4 2 3 8 3" xfId="36537" xr:uid="{00000000-0005-0000-0000-000022000000}"/>
    <cellStyle name="Comma 2 4 2 3 9" xfId="7809" xr:uid="{00000000-0005-0000-0000-000022000000}"/>
    <cellStyle name="Comma 2 4 2 3 9 2" xfId="22929" xr:uid="{00000000-0005-0000-0000-000022000000}"/>
    <cellStyle name="Comma 2 4 2 3 9 2 2" xfId="53169" xr:uid="{00000000-0005-0000-0000-000022000000}"/>
    <cellStyle name="Comma 2 4 2 3 9 3" xfId="38049" xr:uid="{00000000-0005-0000-0000-000022000000}"/>
    <cellStyle name="Comma 2 4 2 4" xfId="333" xr:uid="{00000000-0005-0000-0000-000011000000}"/>
    <cellStyle name="Comma 2 4 2 4 10" xfId="30573" xr:uid="{00000000-0005-0000-0000-000011000000}"/>
    <cellStyle name="Comma 2 4 2 4 2" xfId="1089" xr:uid="{00000000-0005-0000-0000-000011000000}"/>
    <cellStyle name="Comma 2 4 2 4 2 2" xfId="2601" xr:uid="{00000000-0005-0000-0000-000011000000}"/>
    <cellStyle name="Comma 2 4 2 4 2 2 2" xfId="11673" xr:uid="{00000000-0005-0000-0000-000011000000}"/>
    <cellStyle name="Comma 2 4 2 4 2 2 2 2" xfId="26793" xr:uid="{00000000-0005-0000-0000-000011000000}"/>
    <cellStyle name="Comma 2 4 2 4 2 2 2 2 2" xfId="57033" xr:uid="{00000000-0005-0000-0000-000011000000}"/>
    <cellStyle name="Comma 2 4 2 4 2 2 2 3" xfId="41913" xr:uid="{00000000-0005-0000-0000-000011000000}"/>
    <cellStyle name="Comma 2 4 2 4 2 2 3" xfId="17721" xr:uid="{00000000-0005-0000-0000-000011000000}"/>
    <cellStyle name="Comma 2 4 2 4 2 2 3 2" xfId="47961" xr:uid="{00000000-0005-0000-0000-000011000000}"/>
    <cellStyle name="Comma 2 4 2 4 2 2 4" xfId="32841" xr:uid="{00000000-0005-0000-0000-000011000000}"/>
    <cellStyle name="Comma 2 4 2 4 2 3" xfId="4113" xr:uid="{00000000-0005-0000-0000-000011000000}"/>
    <cellStyle name="Comma 2 4 2 4 2 3 2" xfId="13185" xr:uid="{00000000-0005-0000-0000-000011000000}"/>
    <cellStyle name="Comma 2 4 2 4 2 3 2 2" xfId="28305" xr:uid="{00000000-0005-0000-0000-000011000000}"/>
    <cellStyle name="Comma 2 4 2 4 2 3 2 2 2" xfId="58545" xr:uid="{00000000-0005-0000-0000-000011000000}"/>
    <cellStyle name="Comma 2 4 2 4 2 3 2 3" xfId="43425" xr:uid="{00000000-0005-0000-0000-000011000000}"/>
    <cellStyle name="Comma 2 4 2 4 2 3 3" xfId="19233" xr:uid="{00000000-0005-0000-0000-000011000000}"/>
    <cellStyle name="Comma 2 4 2 4 2 3 3 2" xfId="49473" xr:uid="{00000000-0005-0000-0000-000011000000}"/>
    <cellStyle name="Comma 2 4 2 4 2 3 4" xfId="34353" xr:uid="{00000000-0005-0000-0000-000011000000}"/>
    <cellStyle name="Comma 2 4 2 4 2 4" xfId="5625" xr:uid="{00000000-0005-0000-0000-000011000000}"/>
    <cellStyle name="Comma 2 4 2 4 2 4 2" xfId="14697" xr:uid="{00000000-0005-0000-0000-000011000000}"/>
    <cellStyle name="Comma 2 4 2 4 2 4 2 2" xfId="29817" xr:uid="{00000000-0005-0000-0000-000011000000}"/>
    <cellStyle name="Comma 2 4 2 4 2 4 2 2 2" xfId="60057" xr:uid="{00000000-0005-0000-0000-000011000000}"/>
    <cellStyle name="Comma 2 4 2 4 2 4 2 3" xfId="44937" xr:uid="{00000000-0005-0000-0000-000011000000}"/>
    <cellStyle name="Comma 2 4 2 4 2 4 3" xfId="20745" xr:uid="{00000000-0005-0000-0000-000011000000}"/>
    <cellStyle name="Comma 2 4 2 4 2 4 3 2" xfId="50985" xr:uid="{00000000-0005-0000-0000-000011000000}"/>
    <cellStyle name="Comma 2 4 2 4 2 4 4" xfId="35865" xr:uid="{00000000-0005-0000-0000-000011000000}"/>
    <cellStyle name="Comma 2 4 2 4 2 5" xfId="7137" xr:uid="{00000000-0005-0000-0000-000011000000}"/>
    <cellStyle name="Comma 2 4 2 4 2 5 2" xfId="22257" xr:uid="{00000000-0005-0000-0000-000011000000}"/>
    <cellStyle name="Comma 2 4 2 4 2 5 2 2" xfId="52497" xr:uid="{00000000-0005-0000-0000-000011000000}"/>
    <cellStyle name="Comma 2 4 2 4 2 5 3" xfId="37377" xr:uid="{00000000-0005-0000-0000-000011000000}"/>
    <cellStyle name="Comma 2 4 2 4 2 6" xfId="8649" xr:uid="{00000000-0005-0000-0000-000011000000}"/>
    <cellStyle name="Comma 2 4 2 4 2 6 2" xfId="23769" xr:uid="{00000000-0005-0000-0000-000011000000}"/>
    <cellStyle name="Comma 2 4 2 4 2 6 2 2" xfId="54009" xr:uid="{00000000-0005-0000-0000-000011000000}"/>
    <cellStyle name="Comma 2 4 2 4 2 6 3" xfId="38889" xr:uid="{00000000-0005-0000-0000-000011000000}"/>
    <cellStyle name="Comma 2 4 2 4 2 7" xfId="10161" xr:uid="{00000000-0005-0000-0000-000011000000}"/>
    <cellStyle name="Comma 2 4 2 4 2 7 2" xfId="25281" xr:uid="{00000000-0005-0000-0000-000011000000}"/>
    <cellStyle name="Comma 2 4 2 4 2 7 2 2" xfId="55521" xr:uid="{00000000-0005-0000-0000-000011000000}"/>
    <cellStyle name="Comma 2 4 2 4 2 7 3" xfId="40401" xr:uid="{00000000-0005-0000-0000-000011000000}"/>
    <cellStyle name="Comma 2 4 2 4 2 8" xfId="16209" xr:uid="{00000000-0005-0000-0000-000011000000}"/>
    <cellStyle name="Comma 2 4 2 4 2 8 2" xfId="46449" xr:uid="{00000000-0005-0000-0000-000011000000}"/>
    <cellStyle name="Comma 2 4 2 4 2 9" xfId="31329" xr:uid="{00000000-0005-0000-0000-000011000000}"/>
    <cellStyle name="Comma 2 4 2 4 3" xfId="1845" xr:uid="{00000000-0005-0000-0000-000011000000}"/>
    <cellStyle name="Comma 2 4 2 4 3 2" xfId="10917" xr:uid="{00000000-0005-0000-0000-000011000000}"/>
    <cellStyle name="Comma 2 4 2 4 3 2 2" xfId="26037" xr:uid="{00000000-0005-0000-0000-000011000000}"/>
    <cellStyle name="Comma 2 4 2 4 3 2 2 2" xfId="56277" xr:uid="{00000000-0005-0000-0000-000011000000}"/>
    <cellStyle name="Comma 2 4 2 4 3 2 3" xfId="41157" xr:uid="{00000000-0005-0000-0000-000011000000}"/>
    <cellStyle name="Comma 2 4 2 4 3 3" xfId="16965" xr:uid="{00000000-0005-0000-0000-000011000000}"/>
    <cellStyle name="Comma 2 4 2 4 3 3 2" xfId="47205" xr:uid="{00000000-0005-0000-0000-000011000000}"/>
    <cellStyle name="Comma 2 4 2 4 3 4" xfId="32085" xr:uid="{00000000-0005-0000-0000-000011000000}"/>
    <cellStyle name="Comma 2 4 2 4 4" xfId="3357" xr:uid="{00000000-0005-0000-0000-000011000000}"/>
    <cellStyle name="Comma 2 4 2 4 4 2" xfId="12429" xr:uid="{00000000-0005-0000-0000-000011000000}"/>
    <cellStyle name="Comma 2 4 2 4 4 2 2" xfId="27549" xr:uid="{00000000-0005-0000-0000-000011000000}"/>
    <cellStyle name="Comma 2 4 2 4 4 2 2 2" xfId="57789" xr:uid="{00000000-0005-0000-0000-000011000000}"/>
    <cellStyle name="Comma 2 4 2 4 4 2 3" xfId="42669" xr:uid="{00000000-0005-0000-0000-000011000000}"/>
    <cellStyle name="Comma 2 4 2 4 4 3" xfId="18477" xr:uid="{00000000-0005-0000-0000-000011000000}"/>
    <cellStyle name="Comma 2 4 2 4 4 3 2" xfId="48717" xr:uid="{00000000-0005-0000-0000-000011000000}"/>
    <cellStyle name="Comma 2 4 2 4 4 4" xfId="33597" xr:uid="{00000000-0005-0000-0000-000011000000}"/>
    <cellStyle name="Comma 2 4 2 4 5" xfId="4869" xr:uid="{00000000-0005-0000-0000-000011000000}"/>
    <cellStyle name="Comma 2 4 2 4 5 2" xfId="13941" xr:uid="{00000000-0005-0000-0000-000011000000}"/>
    <cellStyle name="Comma 2 4 2 4 5 2 2" xfId="29061" xr:uid="{00000000-0005-0000-0000-000011000000}"/>
    <cellStyle name="Comma 2 4 2 4 5 2 2 2" xfId="59301" xr:uid="{00000000-0005-0000-0000-000011000000}"/>
    <cellStyle name="Comma 2 4 2 4 5 2 3" xfId="44181" xr:uid="{00000000-0005-0000-0000-000011000000}"/>
    <cellStyle name="Comma 2 4 2 4 5 3" xfId="19989" xr:uid="{00000000-0005-0000-0000-000011000000}"/>
    <cellStyle name="Comma 2 4 2 4 5 3 2" xfId="50229" xr:uid="{00000000-0005-0000-0000-000011000000}"/>
    <cellStyle name="Comma 2 4 2 4 5 4" xfId="35109" xr:uid="{00000000-0005-0000-0000-000011000000}"/>
    <cellStyle name="Comma 2 4 2 4 6" xfId="6381" xr:uid="{00000000-0005-0000-0000-000011000000}"/>
    <cellStyle name="Comma 2 4 2 4 6 2" xfId="21501" xr:uid="{00000000-0005-0000-0000-000011000000}"/>
    <cellStyle name="Comma 2 4 2 4 6 2 2" xfId="51741" xr:uid="{00000000-0005-0000-0000-000011000000}"/>
    <cellStyle name="Comma 2 4 2 4 6 3" xfId="36621" xr:uid="{00000000-0005-0000-0000-000011000000}"/>
    <cellStyle name="Comma 2 4 2 4 7" xfId="7893" xr:uid="{00000000-0005-0000-0000-000011000000}"/>
    <cellStyle name="Comma 2 4 2 4 7 2" xfId="23013" xr:uid="{00000000-0005-0000-0000-000011000000}"/>
    <cellStyle name="Comma 2 4 2 4 7 2 2" xfId="53253" xr:uid="{00000000-0005-0000-0000-000011000000}"/>
    <cellStyle name="Comma 2 4 2 4 7 3" xfId="38133" xr:uid="{00000000-0005-0000-0000-000011000000}"/>
    <cellStyle name="Comma 2 4 2 4 8" xfId="9405" xr:uid="{00000000-0005-0000-0000-000011000000}"/>
    <cellStyle name="Comma 2 4 2 4 8 2" xfId="24525" xr:uid="{00000000-0005-0000-0000-000011000000}"/>
    <cellStyle name="Comma 2 4 2 4 8 2 2" xfId="54765" xr:uid="{00000000-0005-0000-0000-000011000000}"/>
    <cellStyle name="Comma 2 4 2 4 8 3" xfId="39645" xr:uid="{00000000-0005-0000-0000-000011000000}"/>
    <cellStyle name="Comma 2 4 2 4 9" xfId="15453" xr:uid="{00000000-0005-0000-0000-000011000000}"/>
    <cellStyle name="Comma 2 4 2 4 9 2" xfId="45693" xr:uid="{00000000-0005-0000-0000-000011000000}"/>
    <cellStyle name="Comma 2 4 2 5" xfId="585" xr:uid="{00000000-0005-0000-0000-000062000000}"/>
    <cellStyle name="Comma 2 4 2 5 10" xfId="30825" xr:uid="{00000000-0005-0000-0000-000062000000}"/>
    <cellStyle name="Comma 2 4 2 5 2" xfId="1341" xr:uid="{00000000-0005-0000-0000-000062000000}"/>
    <cellStyle name="Comma 2 4 2 5 2 2" xfId="2853" xr:uid="{00000000-0005-0000-0000-000062000000}"/>
    <cellStyle name="Comma 2 4 2 5 2 2 2" xfId="11925" xr:uid="{00000000-0005-0000-0000-000062000000}"/>
    <cellStyle name="Comma 2 4 2 5 2 2 2 2" xfId="27045" xr:uid="{00000000-0005-0000-0000-000062000000}"/>
    <cellStyle name="Comma 2 4 2 5 2 2 2 2 2" xfId="57285" xr:uid="{00000000-0005-0000-0000-000062000000}"/>
    <cellStyle name="Comma 2 4 2 5 2 2 2 3" xfId="42165" xr:uid="{00000000-0005-0000-0000-000062000000}"/>
    <cellStyle name="Comma 2 4 2 5 2 2 3" xfId="17973" xr:uid="{00000000-0005-0000-0000-000062000000}"/>
    <cellStyle name="Comma 2 4 2 5 2 2 3 2" xfId="48213" xr:uid="{00000000-0005-0000-0000-000062000000}"/>
    <cellStyle name="Comma 2 4 2 5 2 2 4" xfId="33093" xr:uid="{00000000-0005-0000-0000-000062000000}"/>
    <cellStyle name="Comma 2 4 2 5 2 3" xfId="4365" xr:uid="{00000000-0005-0000-0000-000062000000}"/>
    <cellStyle name="Comma 2 4 2 5 2 3 2" xfId="13437" xr:uid="{00000000-0005-0000-0000-000062000000}"/>
    <cellStyle name="Comma 2 4 2 5 2 3 2 2" xfId="28557" xr:uid="{00000000-0005-0000-0000-000062000000}"/>
    <cellStyle name="Comma 2 4 2 5 2 3 2 2 2" xfId="58797" xr:uid="{00000000-0005-0000-0000-000062000000}"/>
    <cellStyle name="Comma 2 4 2 5 2 3 2 3" xfId="43677" xr:uid="{00000000-0005-0000-0000-000062000000}"/>
    <cellStyle name="Comma 2 4 2 5 2 3 3" xfId="19485" xr:uid="{00000000-0005-0000-0000-000062000000}"/>
    <cellStyle name="Comma 2 4 2 5 2 3 3 2" xfId="49725" xr:uid="{00000000-0005-0000-0000-000062000000}"/>
    <cellStyle name="Comma 2 4 2 5 2 3 4" xfId="34605" xr:uid="{00000000-0005-0000-0000-000062000000}"/>
    <cellStyle name="Comma 2 4 2 5 2 4" xfId="5877" xr:uid="{00000000-0005-0000-0000-000062000000}"/>
    <cellStyle name="Comma 2 4 2 5 2 4 2" xfId="14949" xr:uid="{00000000-0005-0000-0000-000062000000}"/>
    <cellStyle name="Comma 2 4 2 5 2 4 2 2" xfId="30069" xr:uid="{00000000-0005-0000-0000-000062000000}"/>
    <cellStyle name="Comma 2 4 2 5 2 4 2 2 2" xfId="60309" xr:uid="{00000000-0005-0000-0000-000062000000}"/>
    <cellStyle name="Comma 2 4 2 5 2 4 2 3" xfId="45189" xr:uid="{00000000-0005-0000-0000-000062000000}"/>
    <cellStyle name="Comma 2 4 2 5 2 4 3" xfId="20997" xr:uid="{00000000-0005-0000-0000-000062000000}"/>
    <cellStyle name="Comma 2 4 2 5 2 4 3 2" xfId="51237" xr:uid="{00000000-0005-0000-0000-000062000000}"/>
    <cellStyle name="Comma 2 4 2 5 2 4 4" xfId="36117" xr:uid="{00000000-0005-0000-0000-000062000000}"/>
    <cellStyle name="Comma 2 4 2 5 2 5" xfId="7389" xr:uid="{00000000-0005-0000-0000-000062000000}"/>
    <cellStyle name="Comma 2 4 2 5 2 5 2" xfId="22509" xr:uid="{00000000-0005-0000-0000-000062000000}"/>
    <cellStyle name="Comma 2 4 2 5 2 5 2 2" xfId="52749" xr:uid="{00000000-0005-0000-0000-000062000000}"/>
    <cellStyle name="Comma 2 4 2 5 2 5 3" xfId="37629" xr:uid="{00000000-0005-0000-0000-000062000000}"/>
    <cellStyle name="Comma 2 4 2 5 2 6" xfId="8901" xr:uid="{00000000-0005-0000-0000-000062000000}"/>
    <cellStyle name="Comma 2 4 2 5 2 6 2" xfId="24021" xr:uid="{00000000-0005-0000-0000-000062000000}"/>
    <cellStyle name="Comma 2 4 2 5 2 6 2 2" xfId="54261" xr:uid="{00000000-0005-0000-0000-000062000000}"/>
    <cellStyle name="Comma 2 4 2 5 2 6 3" xfId="39141" xr:uid="{00000000-0005-0000-0000-000062000000}"/>
    <cellStyle name="Comma 2 4 2 5 2 7" xfId="10413" xr:uid="{00000000-0005-0000-0000-000062000000}"/>
    <cellStyle name="Comma 2 4 2 5 2 7 2" xfId="25533" xr:uid="{00000000-0005-0000-0000-000062000000}"/>
    <cellStyle name="Comma 2 4 2 5 2 7 2 2" xfId="55773" xr:uid="{00000000-0005-0000-0000-000062000000}"/>
    <cellStyle name="Comma 2 4 2 5 2 7 3" xfId="40653" xr:uid="{00000000-0005-0000-0000-000062000000}"/>
    <cellStyle name="Comma 2 4 2 5 2 8" xfId="16461" xr:uid="{00000000-0005-0000-0000-000062000000}"/>
    <cellStyle name="Comma 2 4 2 5 2 8 2" xfId="46701" xr:uid="{00000000-0005-0000-0000-000062000000}"/>
    <cellStyle name="Comma 2 4 2 5 2 9" xfId="31581" xr:uid="{00000000-0005-0000-0000-000062000000}"/>
    <cellStyle name="Comma 2 4 2 5 3" xfId="2097" xr:uid="{00000000-0005-0000-0000-000062000000}"/>
    <cellStyle name="Comma 2 4 2 5 3 2" xfId="11169" xr:uid="{00000000-0005-0000-0000-000062000000}"/>
    <cellStyle name="Comma 2 4 2 5 3 2 2" xfId="26289" xr:uid="{00000000-0005-0000-0000-000062000000}"/>
    <cellStyle name="Comma 2 4 2 5 3 2 2 2" xfId="56529" xr:uid="{00000000-0005-0000-0000-000062000000}"/>
    <cellStyle name="Comma 2 4 2 5 3 2 3" xfId="41409" xr:uid="{00000000-0005-0000-0000-000062000000}"/>
    <cellStyle name="Comma 2 4 2 5 3 3" xfId="17217" xr:uid="{00000000-0005-0000-0000-000062000000}"/>
    <cellStyle name="Comma 2 4 2 5 3 3 2" xfId="47457" xr:uid="{00000000-0005-0000-0000-000062000000}"/>
    <cellStyle name="Comma 2 4 2 5 3 4" xfId="32337" xr:uid="{00000000-0005-0000-0000-000062000000}"/>
    <cellStyle name="Comma 2 4 2 5 4" xfId="3609" xr:uid="{00000000-0005-0000-0000-000062000000}"/>
    <cellStyle name="Comma 2 4 2 5 4 2" xfId="12681" xr:uid="{00000000-0005-0000-0000-000062000000}"/>
    <cellStyle name="Comma 2 4 2 5 4 2 2" xfId="27801" xr:uid="{00000000-0005-0000-0000-000062000000}"/>
    <cellStyle name="Comma 2 4 2 5 4 2 2 2" xfId="58041" xr:uid="{00000000-0005-0000-0000-000062000000}"/>
    <cellStyle name="Comma 2 4 2 5 4 2 3" xfId="42921" xr:uid="{00000000-0005-0000-0000-000062000000}"/>
    <cellStyle name="Comma 2 4 2 5 4 3" xfId="18729" xr:uid="{00000000-0005-0000-0000-000062000000}"/>
    <cellStyle name="Comma 2 4 2 5 4 3 2" xfId="48969" xr:uid="{00000000-0005-0000-0000-000062000000}"/>
    <cellStyle name="Comma 2 4 2 5 4 4" xfId="33849" xr:uid="{00000000-0005-0000-0000-000062000000}"/>
    <cellStyle name="Comma 2 4 2 5 5" xfId="5121" xr:uid="{00000000-0005-0000-0000-000062000000}"/>
    <cellStyle name="Comma 2 4 2 5 5 2" xfId="14193" xr:uid="{00000000-0005-0000-0000-000062000000}"/>
    <cellStyle name="Comma 2 4 2 5 5 2 2" xfId="29313" xr:uid="{00000000-0005-0000-0000-000062000000}"/>
    <cellStyle name="Comma 2 4 2 5 5 2 2 2" xfId="59553" xr:uid="{00000000-0005-0000-0000-000062000000}"/>
    <cellStyle name="Comma 2 4 2 5 5 2 3" xfId="44433" xr:uid="{00000000-0005-0000-0000-000062000000}"/>
    <cellStyle name="Comma 2 4 2 5 5 3" xfId="20241" xr:uid="{00000000-0005-0000-0000-000062000000}"/>
    <cellStyle name="Comma 2 4 2 5 5 3 2" xfId="50481" xr:uid="{00000000-0005-0000-0000-000062000000}"/>
    <cellStyle name="Comma 2 4 2 5 5 4" xfId="35361" xr:uid="{00000000-0005-0000-0000-000062000000}"/>
    <cellStyle name="Comma 2 4 2 5 6" xfId="6633" xr:uid="{00000000-0005-0000-0000-000062000000}"/>
    <cellStyle name="Comma 2 4 2 5 6 2" xfId="21753" xr:uid="{00000000-0005-0000-0000-000062000000}"/>
    <cellStyle name="Comma 2 4 2 5 6 2 2" xfId="51993" xr:uid="{00000000-0005-0000-0000-000062000000}"/>
    <cellStyle name="Comma 2 4 2 5 6 3" xfId="36873" xr:uid="{00000000-0005-0000-0000-000062000000}"/>
    <cellStyle name="Comma 2 4 2 5 7" xfId="8145" xr:uid="{00000000-0005-0000-0000-000062000000}"/>
    <cellStyle name="Comma 2 4 2 5 7 2" xfId="23265" xr:uid="{00000000-0005-0000-0000-000062000000}"/>
    <cellStyle name="Comma 2 4 2 5 7 2 2" xfId="53505" xr:uid="{00000000-0005-0000-0000-000062000000}"/>
    <cellStyle name="Comma 2 4 2 5 7 3" xfId="38385" xr:uid="{00000000-0005-0000-0000-000062000000}"/>
    <cellStyle name="Comma 2 4 2 5 8" xfId="9657" xr:uid="{00000000-0005-0000-0000-000062000000}"/>
    <cellStyle name="Comma 2 4 2 5 8 2" xfId="24777" xr:uid="{00000000-0005-0000-0000-000062000000}"/>
    <cellStyle name="Comma 2 4 2 5 8 2 2" xfId="55017" xr:uid="{00000000-0005-0000-0000-000062000000}"/>
    <cellStyle name="Comma 2 4 2 5 8 3" xfId="39897" xr:uid="{00000000-0005-0000-0000-000062000000}"/>
    <cellStyle name="Comma 2 4 2 5 9" xfId="15705" xr:uid="{00000000-0005-0000-0000-000062000000}"/>
    <cellStyle name="Comma 2 4 2 5 9 2" xfId="45945" xr:uid="{00000000-0005-0000-0000-000062000000}"/>
    <cellStyle name="Comma 2 4 2 6" xfId="837" xr:uid="{00000000-0005-0000-0000-000011000000}"/>
    <cellStyle name="Comma 2 4 2 6 2" xfId="2349" xr:uid="{00000000-0005-0000-0000-000011000000}"/>
    <cellStyle name="Comma 2 4 2 6 2 2" xfId="11421" xr:uid="{00000000-0005-0000-0000-000011000000}"/>
    <cellStyle name="Comma 2 4 2 6 2 2 2" xfId="26541" xr:uid="{00000000-0005-0000-0000-000011000000}"/>
    <cellStyle name="Comma 2 4 2 6 2 2 2 2" xfId="56781" xr:uid="{00000000-0005-0000-0000-000011000000}"/>
    <cellStyle name="Comma 2 4 2 6 2 2 3" xfId="41661" xr:uid="{00000000-0005-0000-0000-000011000000}"/>
    <cellStyle name="Comma 2 4 2 6 2 3" xfId="17469" xr:uid="{00000000-0005-0000-0000-000011000000}"/>
    <cellStyle name="Comma 2 4 2 6 2 3 2" xfId="47709" xr:uid="{00000000-0005-0000-0000-000011000000}"/>
    <cellStyle name="Comma 2 4 2 6 2 4" xfId="32589" xr:uid="{00000000-0005-0000-0000-000011000000}"/>
    <cellStyle name="Comma 2 4 2 6 3" xfId="3861" xr:uid="{00000000-0005-0000-0000-000011000000}"/>
    <cellStyle name="Comma 2 4 2 6 3 2" xfId="12933" xr:uid="{00000000-0005-0000-0000-000011000000}"/>
    <cellStyle name="Comma 2 4 2 6 3 2 2" xfId="28053" xr:uid="{00000000-0005-0000-0000-000011000000}"/>
    <cellStyle name="Comma 2 4 2 6 3 2 2 2" xfId="58293" xr:uid="{00000000-0005-0000-0000-000011000000}"/>
    <cellStyle name="Comma 2 4 2 6 3 2 3" xfId="43173" xr:uid="{00000000-0005-0000-0000-000011000000}"/>
    <cellStyle name="Comma 2 4 2 6 3 3" xfId="18981" xr:uid="{00000000-0005-0000-0000-000011000000}"/>
    <cellStyle name="Comma 2 4 2 6 3 3 2" xfId="49221" xr:uid="{00000000-0005-0000-0000-000011000000}"/>
    <cellStyle name="Comma 2 4 2 6 3 4" xfId="34101" xr:uid="{00000000-0005-0000-0000-000011000000}"/>
    <cellStyle name="Comma 2 4 2 6 4" xfId="5373" xr:uid="{00000000-0005-0000-0000-000011000000}"/>
    <cellStyle name="Comma 2 4 2 6 4 2" xfId="14445" xr:uid="{00000000-0005-0000-0000-000011000000}"/>
    <cellStyle name="Comma 2 4 2 6 4 2 2" xfId="29565" xr:uid="{00000000-0005-0000-0000-000011000000}"/>
    <cellStyle name="Comma 2 4 2 6 4 2 2 2" xfId="59805" xr:uid="{00000000-0005-0000-0000-000011000000}"/>
    <cellStyle name="Comma 2 4 2 6 4 2 3" xfId="44685" xr:uid="{00000000-0005-0000-0000-000011000000}"/>
    <cellStyle name="Comma 2 4 2 6 4 3" xfId="20493" xr:uid="{00000000-0005-0000-0000-000011000000}"/>
    <cellStyle name="Comma 2 4 2 6 4 3 2" xfId="50733" xr:uid="{00000000-0005-0000-0000-000011000000}"/>
    <cellStyle name="Comma 2 4 2 6 4 4" xfId="35613" xr:uid="{00000000-0005-0000-0000-000011000000}"/>
    <cellStyle name="Comma 2 4 2 6 5" xfId="6885" xr:uid="{00000000-0005-0000-0000-000011000000}"/>
    <cellStyle name="Comma 2 4 2 6 5 2" xfId="22005" xr:uid="{00000000-0005-0000-0000-000011000000}"/>
    <cellStyle name="Comma 2 4 2 6 5 2 2" xfId="52245" xr:uid="{00000000-0005-0000-0000-000011000000}"/>
    <cellStyle name="Comma 2 4 2 6 5 3" xfId="37125" xr:uid="{00000000-0005-0000-0000-000011000000}"/>
    <cellStyle name="Comma 2 4 2 6 6" xfId="8397" xr:uid="{00000000-0005-0000-0000-000011000000}"/>
    <cellStyle name="Comma 2 4 2 6 6 2" xfId="23517" xr:uid="{00000000-0005-0000-0000-000011000000}"/>
    <cellStyle name="Comma 2 4 2 6 6 2 2" xfId="53757" xr:uid="{00000000-0005-0000-0000-000011000000}"/>
    <cellStyle name="Comma 2 4 2 6 6 3" xfId="38637" xr:uid="{00000000-0005-0000-0000-000011000000}"/>
    <cellStyle name="Comma 2 4 2 6 7" xfId="9909" xr:uid="{00000000-0005-0000-0000-000011000000}"/>
    <cellStyle name="Comma 2 4 2 6 7 2" xfId="25029" xr:uid="{00000000-0005-0000-0000-000011000000}"/>
    <cellStyle name="Comma 2 4 2 6 7 2 2" xfId="55269" xr:uid="{00000000-0005-0000-0000-000011000000}"/>
    <cellStyle name="Comma 2 4 2 6 7 3" xfId="40149" xr:uid="{00000000-0005-0000-0000-000011000000}"/>
    <cellStyle name="Comma 2 4 2 6 8" xfId="15957" xr:uid="{00000000-0005-0000-0000-000011000000}"/>
    <cellStyle name="Comma 2 4 2 6 8 2" xfId="46197" xr:uid="{00000000-0005-0000-0000-000011000000}"/>
    <cellStyle name="Comma 2 4 2 6 9" xfId="31077" xr:uid="{00000000-0005-0000-0000-000011000000}"/>
    <cellStyle name="Comma 2 4 2 7" xfId="1593" xr:uid="{00000000-0005-0000-0000-000011000000}"/>
    <cellStyle name="Comma 2 4 2 7 2" xfId="10665" xr:uid="{00000000-0005-0000-0000-000011000000}"/>
    <cellStyle name="Comma 2 4 2 7 2 2" xfId="25785" xr:uid="{00000000-0005-0000-0000-000011000000}"/>
    <cellStyle name="Comma 2 4 2 7 2 2 2" xfId="56025" xr:uid="{00000000-0005-0000-0000-000011000000}"/>
    <cellStyle name="Comma 2 4 2 7 2 3" xfId="40905" xr:uid="{00000000-0005-0000-0000-000011000000}"/>
    <cellStyle name="Comma 2 4 2 7 3" xfId="16713" xr:uid="{00000000-0005-0000-0000-000011000000}"/>
    <cellStyle name="Comma 2 4 2 7 3 2" xfId="46953" xr:uid="{00000000-0005-0000-0000-000011000000}"/>
    <cellStyle name="Comma 2 4 2 7 4" xfId="31833" xr:uid="{00000000-0005-0000-0000-000011000000}"/>
    <cellStyle name="Comma 2 4 2 8" xfId="3105" xr:uid="{00000000-0005-0000-0000-000011000000}"/>
    <cellStyle name="Comma 2 4 2 8 2" xfId="12177" xr:uid="{00000000-0005-0000-0000-000011000000}"/>
    <cellStyle name="Comma 2 4 2 8 2 2" xfId="27297" xr:uid="{00000000-0005-0000-0000-000011000000}"/>
    <cellStyle name="Comma 2 4 2 8 2 2 2" xfId="57537" xr:uid="{00000000-0005-0000-0000-000011000000}"/>
    <cellStyle name="Comma 2 4 2 8 2 3" xfId="42417" xr:uid="{00000000-0005-0000-0000-000011000000}"/>
    <cellStyle name="Comma 2 4 2 8 3" xfId="18225" xr:uid="{00000000-0005-0000-0000-000011000000}"/>
    <cellStyle name="Comma 2 4 2 8 3 2" xfId="48465" xr:uid="{00000000-0005-0000-0000-000011000000}"/>
    <cellStyle name="Comma 2 4 2 8 4" xfId="33345" xr:uid="{00000000-0005-0000-0000-000011000000}"/>
    <cellStyle name="Comma 2 4 2 9" xfId="4617" xr:uid="{00000000-0005-0000-0000-000011000000}"/>
    <cellStyle name="Comma 2 4 2 9 2" xfId="13689" xr:uid="{00000000-0005-0000-0000-000011000000}"/>
    <cellStyle name="Comma 2 4 2 9 2 2" xfId="28809" xr:uid="{00000000-0005-0000-0000-000011000000}"/>
    <cellStyle name="Comma 2 4 2 9 2 2 2" xfId="59049" xr:uid="{00000000-0005-0000-0000-000011000000}"/>
    <cellStyle name="Comma 2 4 2 9 2 3" xfId="43929" xr:uid="{00000000-0005-0000-0000-000011000000}"/>
    <cellStyle name="Comma 2 4 2 9 3" xfId="19737" xr:uid="{00000000-0005-0000-0000-000011000000}"/>
    <cellStyle name="Comma 2 4 2 9 3 2" xfId="49977" xr:uid="{00000000-0005-0000-0000-000011000000}"/>
    <cellStyle name="Comma 2 4 2 9 4" xfId="34857" xr:uid="{00000000-0005-0000-0000-000011000000}"/>
    <cellStyle name="Comma 2 4 3" xfId="123" xr:uid="{00000000-0005-0000-0000-000021000000}"/>
    <cellStyle name="Comma 2 4 3 10" xfId="9195" xr:uid="{00000000-0005-0000-0000-000021000000}"/>
    <cellStyle name="Comma 2 4 3 10 2" xfId="24315" xr:uid="{00000000-0005-0000-0000-000021000000}"/>
    <cellStyle name="Comma 2 4 3 10 2 2" xfId="54555" xr:uid="{00000000-0005-0000-0000-000021000000}"/>
    <cellStyle name="Comma 2 4 3 10 3" xfId="39435" xr:uid="{00000000-0005-0000-0000-000021000000}"/>
    <cellStyle name="Comma 2 4 3 11" xfId="15243" xr:uid="{00000000-0005-0000-0000-000021000000}"/>
    <cellStyle name="Comma 2 4 3 11 2" xfId="45483" xr:uid="{00000000-0005-0000-0000-000021000000}"/>
    <cellStyle name="Comma 2 4 3 12" xfId="30363" xr:uid="{00000000-0005-0000-0000-000021000000}"/>
    <cellStyle name="Comma 2 4 3 2" xfId="375" xr:uid="{00000000-0005-0000-0000-000021000000}"/>
    <cellStyle name="Comma 2 4 3 2 10" xfId="30615" xr:uid="{00000000-0005-0000-0000-000021000000}"/>
    <cellStyle name="Comma 2 4 3 2 2" xfId="1131" xr:uid="{00000000-0005-0000-0000-000021000000}"/>
    <cellStyle name="Comma 2 4 3 2 2 2" xfId="2643" xr:uid="{00000000-0005-0000-0000-000021000000}"/>
    <cellStyle name="Comma 2 4 3 2 2 2 2" xfId="11715" xr:uid="{00000000-0005-0000-0000-000021000000}"/>
    <cellStyle name="Comma 2 4 3 2 2 2 2 2" xfId="26835" xr:uid="{00000000-0005-0000-0000-000021000000}"/>
    <cellStyle name="Comma 2 4 3 2 2 2 2 2 2" xfId="57075" xr:uid="{00000000-0005-0000-0000-000021000000}"/>
    <cellStyle name="Comma 2 4 3 2 2 2 2 3" xfId="41955" xr:uid="{00000000-0005-0000-0000-000021000000}"/>
    <cellStyle name="Comma 2 4 3 2 2 2 3" xfId="17763" xr:uid="{00000000-0005-0000-0000-000021000000}"/>
    <cellStyle name="Comma 2 4 3 2 2 2 3 2" xfId="48003" xr:uid="{00000000-0005-0000-0000-000021000000}"/>
    <cellStyle name="Comma 2 4 3 2 2 2 4" xfId="32883" xr:uid="{00000000-0005-0000-0000-000021000000}"/>
    <cellStyle name="Comma 2 4 3 2 2 3" xfId="4155" xr:uid="{00000000-0005-0000-0000-000021000000}"/>
    <cellStyle name="Comma 2 4 3 2 2 3 2" xfId="13227" xr:uid="{00000000-0005-0000-0000-000021000000}"/>
    <cellStyle name="Comma 2 4 3 2 2 3 2 2" xfId="28347" xr:uid="{00000000-0005-0000-0000-000021000000}"/>
    <cellStyle name="Comma 2 4 3 2 2 3 2 2 2" xfId="58587" xr:uid="{00000000-0005-0000-0000-000021000000}"/>
    <cellStyle name="Comma 2 4 3 2 2 3 2 3" xfId="43467" xr:uid="{00000000-0005-0000-0000-000021000000}"/>
    <cellStyle name="Comma 2 4 3 2 2 3 3" xfId="19275" xr:uid="{00000000-0005-0000-0000-000021000000}"/>
    <cellStyle name="Comma 2 4 3 2 2 3 3 2" xfId="49515" xr:uid="{00000000-0005-0000-0000-000021000000}"/>
    <cellStyle name="Comma 2 4 3 2 2 3 4" xfId="34395" xr:uid="{00000000-0005-0000-0000-000021000000}"/>
    <cellStyle name="Comma 2 4 3 2 2 4" xfId="5667" xr:uid="{00000000-0005-0000-0000-000021000000}"/>
    <cellStyle name="Comma 2 4 3 2 2 4 2" xfId="14739" xr:uid="{00000000-0005-0000-0000-000021000000}"/>
    <cellStyle name="Comma 2 4 3 2 2 4 2 2" xfId="29859" xr:uid="{00000000-0005-0000-0000-000021000000}"/>
    <cellStyle name="Comma 2 4 3 2 2 4 2 2 2" xfId="60099" xr:uid="{00000000-0005-0000-0000-000021000000}"/>
    <cellStyle name="Comma 2 4 3 2 2 4 2 3" xfId="44979" xr:uid="{00000000-0005-0000-0000-000021000000}"/>
    <cellStyle name="Comma 2 4 3 2 2 4 3" xfId="20787" xr:uid="{00000000-0005-0000-0000-000021000000}"/>
    <cellStyle name="Comma 2 4 3 2 2 4 3 2" xfId="51027" xr:uid="{00000000-0005-0000-0000-000021000000}"/>
    <cellStyle name="Comma 2 4 3 2 2 4 4" xfId="35907" xr:uid="{00000000-0005-0000-0000-000021000000}"/>
    <cellStyle name="Comma 2 4 3 2 2 5" xfId="7179" xr:uid="{00000000-0005-0000-0000-000021000000}"/>
    <cellStyle name="Comma 2 4 3 2 2 5 2" xfId="22299" xr:uid="{00000000-0005-0000-0000-000021000000}"/>
    <cellStyle name="Comma 2 4 3 2 2 5 2 2" xfId="52539" xr:uid="{00000000-0005-0000-0000-000021000000}"/>
    <cellStyle name="Comma 2 4 3 2 2 5 3" xfId="37419" xr:uid="{00000000-0005-0000-0000-000021000000}"/>
    <cellStyle name="Comma 2 4 3 2 2 6" xfId="8691" xr:uid="{00000000-0005-0000-0000-000021000000}"/>
    <cellStyle name="Comma 2 4 3 2 2 6 2" xfId="23811" xr:uid="{00000000-0005-0000-0000-000021000000}"/>
    <cellStyle name="Comma 2 4 3 2 2 6 2 2" xfId="54051" xr:uid="{00000000-0005-0000-0000-000021000000}"/>
    <cellStyle name="Comma 2 4 3 2 2 6 3" xfId="38931" xr:uid="{00000000-0005-0000-0000-000021000000}"/>
    <cellStyle name="Comma 2 4 3 2 2 7" xfId="10203" xr:uid="{00000000-0005-0000-0000-000021000000}"/>
    <cellStyle name="Comma 2 4 3 2 2 7 2" xfId="25323" xr:uid="{00000000-0005-0000-0000-000021000000}"/>
    <cellStyle name="Comma 2 4 3 2 2 7 2 2" xfId="55563" xr:uid="{00000000-0005-0000-0000-000021000000}"/>
    <cellStyle name="Comma 2 4 3 2 2 7 3" xfId="40443" xr:uid="{00000000-0005-0000-0000-000021000000}"/>
    <cellStyle name="Comma 2 4 3 2 2 8" xfId="16251" xr:uid="{00000000-0005-0000-0000-000021000000}"/>
    <cellStyle name="Comma 2 4 3 2 2 8 2" xfId="46491" xr:uid="{00000000-0005-0000-0000-000021000000}"/>
    <cellStyle name="Comma 2 4 3 2 2 9" xfId="31371" xr:uid="{00000000-0005-0000-0000-000021000000}"/>
    <cellStyle name="Comma 2 4 3 2 3" xfId="1887" xr:uid="{00000000-0005-0000-0000-000021000000}"/>
    <cellStyle name="Comma 2 4 3 2 3 2" xfId="10959" xr:uid="{00000000-0005-0000-0000-000021000000}"/>
    <cellStyle name="Comma 2 4 3 2 3 2 2" xfId="26079" xr:uid="{00000000-0005-0000-0000-000021000000}"/>
    <cellStyle name="Comma 2 4 3 2 3 2 2 2" xfId="56319" xr:uid="{00000000-0005-0000-0000-000021000000}"/>
    <cellStyle name="Comma 2 4 3 2 3 2 3" xfId="41199" xr:uid="{00000000-0005-0000-0000-000021000000}"/>
    <cellStyle name="Comma 2 4 3 2 3 3" xfId="17007" xr:uid="{00000000-0005-0000-0000-000021000000}"/>
    <cellStyle name="Comma 2 4 3 2 3 3 2" xfId="47247" xr:uid="{00000000-0005-0000-0000-000021000000}"/>
    <cellStyle name="Comma 2 4 3 2 3 4" xfId="32127" xr:uid="{00000000-0005-0000-0000-000021000000}"/>
    <cellStyle name="Comma 2 4 3 2 4" xfId="3399" xr:uid="{00000000-0005-0000-0000-000021000000}"/>
    <cellStyle name="Comma 2 4 3 2 4 2" xfId="12471" xr:uid="{00000000-0005-0000-0000-000021000000}"/>
    <cellStyle name="Comma 2 4 3 2 4 2 2" xfId="27591" xr:uid="{00000000-0005-0000-0000-000021000000}"/>
    <cellStyle name="Comma 2 4 3 2 4 2 2 2" xfId="57831" xr:uid="{00000000-0005-0000-0000-000021000000}"/>
    <cellStyle name="Comma 2 4 3 2 4 2 3" xfId="42711" xr:uid="{00000000-0005-0000-0000-000021000000}"/>
    <cellStyle name="Comma 2 4 3 2 4 3" xfId="18519" xr:uid="{00000000-0005-0000-0000-000021000000}"/>
    <cellStyle name="Comma 2 4 3 2 4 3 2" xfId="48759" xr:uid="{00000000-0005-0000-0000-000021000000}"/>
    <cellStyle name="Comma 2 4 3 2 4 4" xfId="33639" xr:uid="{00000000-0005-0000-0000-000021000000}"/>
    <cellStyle name="Comma 2 4 3 2 5" xfId="4911" xr:uid="{00000000-0005-0000-0000-000021000000}"/>
    <cellStyle name="Comma 2 4 3 2 5 2" xfId="13983" xr:uid="{00000000-0005-0000-0000-000021000000}"/>
    <cellStyle name="Comma 2 4 3 2 5 2 2" xfId="29103" xr:uid="{00000000-0005-0000-0000-000021000000}"/>
    <cellStyle name="Comma 2 4 3 2 5 2 2 2" xfId="59343" xr:uid="{00000000-0005-0000-0000-000021000000}"/>
    <cellStyle name="Comma 2 4 3 2 5 2 3" xfId="44223" xr:uid="{00000000-0005-0000-0000-000021000000}"/>
    <cellStyle name="Comma 2 4 3 2 5 3" xfId="20031" xr:uid="{00000000-0005-0000-0000-000021000000}"/>
    <cellStyle name="Comma 2 4 3 2 5 3 2" xfId="50271" xr:uid="{00000000-0005-0000-0000-000021000000}"/>
    <cellStyle name="Comma 2 4 3 2 5 4" xfId="35151" xr:uid="{00000000-0005-0000-0000-000021000000}"/>
    <cellStyle name="Comma 2 4 3 2 6" xfId="6423" xr:uid="{00000000-0005-0000-0000-000021000000}"/>
    <cellStyle name="Comma 2 4 3 2 6 2" xfId="21543" xr:uid="{00000000-0005-0000-0000-000021000000}"/>
    <cellStyle name="Comma 2 4 3 2 6 2 2" xfId="51783" xr:uid="{00000000-0005-0000-0000-000021000000}"/>
    <cellStyle name="Comma 2 4 3 2 6 3" xfId="36663" xr:uid="{00000000-0005-0000-0000-000021000000}"/>
    <cellStyle name="Comma 2 4 3 2 7" xfId="7935" xr:uid="{00000000-0005-0000-0000-000021000000}"/>
    <cellStyle name="Comma 2 4 3 2 7 2" xfId="23055" xr:uid="{00000000-0005-0000-0000-000021000000}"/>
    <cellStyle name="Comma 2 4 3 2 7 2 2" xfId="53295" xr:uid="{00000000-0005-0000-0000-000021000000}"/>
    <cellStyle name="Comma 2 4 3 2 7 3" xfId="38175" xr:uid="{00000000-0005-0000-0000-000021000000}"/>
    <cellStyle name="Comma 2 4 3 2 8" xfId="9447" xr:uid="{00000000-0005-0000-0000-000021000000}"/>
    <cellStyle name="Comma 2 4 3 2 8 2" xfId="24567" xr:uid="{00000000-0005-0000-0000-000021000000}"/>
    <cellStyle name="Comma 2 4 3 2 8 2 2" xfId="54807" xr:uid="{00000000-0005-0000-0000-000021000000}"/>
    <cellStyle name="Comma 2 4 3 2 8 3" xfId="39687" xr:uid="{00000000-0005-0000-0000-000021000000}"/>
    <cellStyle name="Comma 2 4 3 2 9" xfId="15495" xr:uid="{00000000-0005-0000-0000-000021000000}"/>
    <cellStyle name="Comma 2 4 3 2 9 2" xfId="45735" xr:uid="{00000000-0005-0000-0000-000021000000}"/>
    <cellStyle name="Comma 2 4 3 3" xfId="627" xr:uid="{00000000-0005-0000-0000-000065000000}"/>
    <cellStyle name="Comma 2 4 3 3 10" xfId="30867" xr:uid="{00000000-0005-0000-0000-000065000000}"/>
    <cellStyle name="Comma 2 4 3 3 2" xfId="1383" xr:uid="{00000000-0005-0000-0000-000065000000}"/>
    <cellStyle name="Comma 2 4 3 3 2 2" xfId="2895" xr:uid="{00000000-0005-0000-0000-000065000000}"/>
    <cellStyle name="Comma 2 4 3 3 2 2 2" xfId="11967" xr:uid="{00000000-0005-0000-0000-000065000000}"/>
    <cellStyle name="Comma 2 4 3 3 2 2 2 2" xfId="27087" xr:uid="{00000000-0005-0000-0000-000065000000}"/>
    <cellStyle name="Comma 2 4 3 3 2 2 2 2 2" xfId="57327" xr:uid="{00000000-0005-0000-0000-000065000000}"/>
    <cellStyle name="Comma 2 4 3 3 2 2 2 3" xfId="42207" xr:uid="{00000000-0005-0000-0000-000065000000}"/>
    <cellStyle name="Comma 2 4 3 3 2 2 3" xfId="18015" xr:uid="{00000000-0005-0000-0000-000065000000}"/>
    <cellStyle name="Comma 2 4 3 3 2 2 3 2" xfId="48255" xr:uid="{00000000-0005-0000-0000-000065000000}"/>
    <cellStyle name="Comma 2 4 3 3 2 2 4" xfId="33135" xr:uid="{00000000-0005-0000-0000-000065000000}"/>
    <cellStyle name="Comma 2 4 3 3 2 3" xfId="4407" xr:uid="{00000000-0005-0000-0000-000065000000}"/>
    <cellStyle name="Comma 2 4 3 3 2 3 2" xfId="13479" xr:uid="{00000000-0005-0000-0000-000065000000}"/>
    <cellStyle name="Comma 2 4 3 3 2 3 2 2" xfId="28599" xr:uid="{00000000-0005-0000-0000-000065000000}"/>
    <cellStyle name="Comma 2 4 3 3 2 3 2 2 2" xfId="58839" xr:uid="{00000000-0005-0000-0000-000065000000}"/>
    <cellStyle name="Comma 2 4 3 3 2 3 2 3" xfId="43719" xr:uid="{00000000-0005-0000-0000-000065000000}"/>
    <cellStyle name="Comma 2 4 3 3 2 3 3" xfId="19527" xr:uid="{00000000-0005-0000-0000-000065000000}"/>
    <cellStyle name="Comma 2 4 3 3 2 3 3 2" xfId="49767" xr:uid="{00000000-0005-0000-0000-000065000000}"/>
    <cellStyle name="Comma 2 4 3 3 2 3 4" xfId="34647" xr:uid="{00000000-0005-0000-0000-000065000000}"/>
    <cellStyle name="Comma 2 4 3 3 2 4" xfId="5919" xr:uid="{00000000-0005-0000-0000-000065000000}"/>
    <cellStyle name="Comma 2 4 3 3 2 4 2" xfId="14991" xr:uid="{00000000-0005-0000-0000-000065000000}"/>
    <cellStyle name="Comma 2 4 3 3 2 4 2 2" xfId="30111" xr:uid="{00000000-0005-0000-0000-000065000000}"/>
    <cellStyle name="Comma 2 4 3 3 2 4 2 2 2" xfId="60351" xr:uid="{00000000-0005-0000-0000-000065000000}"/>
    <cellStyle name="Comma 2 4 3 3 2 4 2 3" xfId="45231" xr:uid="{00000000-0005-0000-0000-000065000000}"/>
    <cellStyle name="Comma 2 4 3 3 2 4 3" xfId="21039" xr:uid="{00000000-0005-0000-0000-000065000000}"/>
    <cellStyle name="Comma 2 4 3 3 2 4 3 2" xfId="51279" xr:uid="{00000000-0005-0000-0000-000065000000}"/>
    <cellStyle name="Comma 2 4 3 3 2 4 4" xfId="36159" xr:uid="{00000000-0005-0000-0000-000065000000}"/>
    <cellStyle name="Comma 2 4 3 3 2 5" xfId="7431" xr:uid="{00000000-0005-0000-0000-000065000000}"/>
    <cellStyle name="Comma 2 4 3 3 2 5 2" xfId="22551" xr:uid="{00000000-0005-0000-0000-000065000000}"/>
    <cellStyle name="Comma 2 4 3 3 2 5 2 2" xfId="52791" xr:uid="{00000000-0005-0000-0000-000065000000}"/>
    <cellStyle name="Comma 2 4 3 3 2 5 3" xfId="37671" xr:uid="{00000000-0005-0000-0000-000065000000}"/>
    <cellStyle name="Comma 2 4 3 3 2 6" xfId="8943" xr:uid="{00000000-0005-0000-0000-000065000000}"/>
    <cellStyle name="Comma 2 4 3 3 2 6 2" xfId="24063" xr:uid="{00000000-0005-0000-0000-000065000000}"/>
    <cellStyle name="Comma 2 4 3 3 2 6 2 2" xfId="54303" xr:uid="{00000000-0005-0000-0000-000065000000}"/>
    <cellStyle name="Comma 2 4 3 3 2 6 3" xfId="39183" xr:uid="{00000000-0005-0000-0000-000065000000}"/>
    <cellStyle name="Comma 2 4 3 3 2 7" xfId="10455" xr:uid="{00000000-0005-0000-0000-000065000000}"/>
    <cellStyle name="Comma 2 4 3 3 2 7 2" xfId="25575" xr:uid="{00000000-0005-0000-0000-000065000000}"/>
    <cellStyle name="Comma 2 4 3 3 2 7 2 2" xfId="55815" xr:uid="{00000000-0005-0000-0000-000065000000}"/>
    <cellStyle name="Comma 2 4 3 3 2 7 3" xfId="40695" xr:uid="{00000000-0005-0000-0000-000065000000}"/>
    <cellStyle name="Comma 2 4 3 3 2 8" xfId="16503" xr:uid="{00000000-0005-0000-0000-000065000000}"/>
    <cellStyle name="Comma 2 4 3 3 2 8 2" xfId="46743" xr:uid="{00000000-0005-0000-0000-000065000000}"/>
    <cellStyle name="Comma 2 4 3 3 2 9" xfId="31623" xr:uid="{00000000-0005-0000-0000-000065000000}"/>
    <cellStyle name="Comma 2 4 3 3 3" xfId="2139" xr:uid="{00000000-0005-0000-0000-000065000000}"/>
    <cellStyle name="Comma 2 4 3 3 3 2" xfId="11211" xr:uid="{00000000-0005-0000-0000-000065000000}"/>
    <cellStyle name="Comma 2 4 3 3 3 2 2" xfId="26331" xr:uid="{00000000-0005-0000-0000-000065000000}"/>
    <cellStyle name="Comma 2 4 3 3 3 2 2 2" xfId="56571" xr:uid="{00000000-0005-0000-0000-000065000000}"/>
    <cellStyle name="Comma 2 4 3 3 3 2 3" xfId="41451" xr:uid="{00000000-0005-0000-0000-000065000000}"/>
    <cellStyle name="Comma 2 4 3 3 3 3" xfId="17259" xr:uid="{00000000-0005-0000-0000-000065000000}"/>
    <cellStyle name="Comma 2 4 3 3 3 3 2" xfId="47499" xr:uid="{00000000-0005-0000-0000-000065000000}"/>
    <cellStyle name="Comma 2 4 3 3 3 4" xfId="32379" xr:uid="{00000000-0005-0000-0000-000065000000}"/>
    <cellStyle name="Comma 2 4 3 3 4" xfId="3651" xr:uid="{00000000-0005-0000-0000-000065000000}"/>
    <cellStyle name="Comma 2 4 3 3 4 2" xfId="12723" xr:uid="{00000000-0005-0000-0000-000065000000}"/>
    <cellStyle name="Comma 2 4 3 3 4 2 2" xfId="27843" xr:uid="{00000000-0005-0000-0000-000065000000}"/>
    <cellStyle name="Comma 2 4 3 3 4 2 2 2" xfId="58083" xr:uid="{00000000-0005-0000-0000-000065000000}"/>
    <cellStyle name="Comma 2 4 3 3 4 2 3" xfId="42963" xr:uid="{00000000-0005-0000-0000-000065000000}"/>
    <cellStyle name="Comma 2 4 3 3 4 3" xfId="18771" xr:uid="{00000000-0005-0000-0000-000065000000}"/>
    <cellStyle name="Comma 2 4 3 3 4 3 2" xfId="49011" xr:uid="{00000000-0005-0000-0000-000065000000}"/>
    <cellStyle name="Comma 2 4 3 3 4 4" xfId="33891" xr:uid="{00000000-0005-0000-0000-000065000000}"/>
    <cellStyle name="Comma 2 4 3 3 5" xfId="5163" xr:uid="{00000000-0005-0000-0000-000065000000}"/>
    <cellStyle name="Comma 2 4 3 3 5 2" xfId="14235" xr:uid="{00000000-0005-0000-0000-000065000000}"/>
    <cellStyle name="Comma 2 4 3 3 5 2 2" xfId="29355" xr:uid="{00000000-0005-0000-0000-000065000000}"/>
    <cellStyle name="Comma 2 4 3 3 5 2 2 2" xfId="59595" xr:uid="{00000000-0005-0000-0000-000065000000}"/>
    <cellStyle name="Comma 2 4 3 3 5 2 3" xfId="44475" xr:uid="{00000000-0005-0000-0000-000065000000}"/>
    <cellStyle name="Comma 2 4 3 3 5 3" xfId="20283" xr:uid="{00000000-0005-0000-0000-000065000000}"/>
    <cellStyle name="Comma 2 4 3 3 5 3 2" xfId="50523" xr:uid="{00000000-0005-0000-0000-000065000000}"/>
    <cellStyle name="Comma 2 4 3 3 5 4" xfId="35403" xr:uid="{00000000-0005-0000-0000-000065000000}"/>
    <cellStyle name="Comma 2 4 3 3 6" xfId="6675" xr:uid="{00000000-0005-0000-0000-000065000000}"/>
    <cellStyle name="Comma 2 4 3 3 6 2" xfId="21795" xr:uid="{00000000-0005-0000-0000-000065000000}"/>
    <cellStyle name="Comma 2 4 3 3 6 2 2" xfId="52035" xr:uid="{00000000-0005-0000-0000-000065000000}"/>
    <cellStyle name="Comma 2 4 3 3 6 3" xfId="36915" xr:uid="{00000000-0005-0000-0000-000065000000}"/>
    <cellStyle name="Comma 2 4 3 3 7" xfId="8187" xr:uid="{00000000-0005-0000-0000-000065000000}"/>
    <cellStyle name="Comma 2 4 3 3 7 2" xfId="23307" xr:uid="{00000000-0005-0000-0000-000065000000}"/>
    <cellStyle name="Comma 2 4 3 3 7 2 2" xfId="53547" xr:uid="{00000000-0005-0000-0000-000065000000}"/>
    <cellStyle name="Comma 2 4 3 3 7 3" xfId="38427" xr:uid="{00000000-0005-0000-0000-000065000000}"/>
    <cellStyle name="Comma 2 4 3 3 8" xfId="9699" xr:uid="{00000000-0005-0000-0000-000065000000}"/>
    <cellStyle name="Comma 2 4 3 3 8 2" xfId="24819" xr:uid="{00000000-0005-0000-0000-000065000000}"/>
    <cellStyle name="Comma 2 4 3 3 8 2 2" xfId="55059" xr:uid="{00000000-0005-0000-0000-000065000000}"/>
    <cellStyle name="Comma 2 4 3 3 8 3" xfId="39939" xr:uid="{00000000-0005-0000-0000-000065000000}"/>
    <cellStyle name="Comma 2 4 3 3 9" xfId="15747" xr:uid="{00000000-0005-0000-0000-000065000000}"/>
    <cellStyle name="Comma 2 4 3 3 9 2" xfId="45987" xr:uid="{00000000-0005-0000-0000-000065000000}"/>
    <cellStyle name="Comma 2 4 3 4" xfId="879" xr:uid="{00000000-0005-0000-0000-000021000000}"/>
    <cellStyle name="Comma 2 4 3 4 2" xfId="2391" xr:uid="{00000000-0005-0000-0000-000021000000}"/>
    <cellStyle name="Comma 2 4 3 4 2 2" xfId="11463" xr:uid="{00000000-0005-0000-0000-000021000000}"/>
    <cellStyle name="Comma 2 4 3 4 2 2 2" xfId="26583" xr:uid="{00000000-0005-0000-0000-000021000000}"/>
    <cellStyle name="Comma 2 4 3 4 2 2 2 2" xfId="56823" xr:uid="{00000000-0005-0000-0000-000021000000}"/>
    <cellStyle name="Comma 2 4 3 4 2 2 3" xfId="41703" xr:uid="{00000000-0005-0000-0000-000021000000}"/>
    <cellStyle name="Comma 2 4 3 4 2 3" xfId="17511" xr:uid="{00000000-0005-0000-0000-000021000000}"/>
    <cellStyle name="Comma 2 4 3 4 2 3 2" xfId="47751" xr:uid="{00000000-0005-0000-0000-000021000000}"/>
    <cellStyle name="Comma 2 4 3 4 2 4" xfId="32631" xr:uid="{00000000-0005-0000-0000-000021000000}"/>
    <cellStyle name="Comma 2 4 3 4 3" xfId="3903" xr:uid="{00000000-0005-0000-0000-000021000000}"/>
    <cellStyle name="Comma 2 4 3 4 3 2" xfId="12975" xr:uid="{00000000-0005-0000-0000-000021000000}"/>
    <cellStyle name="Comma 2 4 3 4 3 2 2" xfId="28095" xr:uid="{00000000-0005-0000-0000-000021000000}"/>
    <cellStyle name="Comma 2 4 3 4 3 2 2 2" xfId="58335" xr:uid="{00000000-0005-0000-0000-000021000000}"/>
    <cellStyle name="Comma 2 4 3 4 3 2 3" xfId="43215" xr:uid="{00000000-0005-0000-0000-000021000000}"/>
    <cellStyle name="Comma 2 4 3 4 3 3" xfId="19023" xr:uid="{00000000-0005-0000-0000-000021000000}"/>
    <cellStyle name="Comma 2 4 3 4 3 3 2" xfId="49263" xr:uid="{00000000-0005-0000-0000-000021000000}"/>
    <cellStyle name="Comma 2 4 3 4 3 4" xfId="34143" xr:uid="{00000000-0005-0000-0000-000021000000}"/>
    <cellStyle name="Comma 2 4 3 4 4" xfId="5415" xr:uid="{00000000-0005-0000-0000-000021000000}"/>
    <cellStyle name="Comma 2 4 3 4 4 2" xfId="14487" xr:uid="{00000000-0005-0000-0000-000021000000}"/>
    <cellStyle name="Comma 2 4 3 4 4 2 2" xfId="29607" xr:uid="{00000000-0005-0000-0000-000021000000}"/>
    <cellStyle name="Comma 2 4 3 4 4 2 2 2" xfId="59847" xr:uid="{00000000-0005-0000-0000-000021000000}"/>
    <cellStyle name="Comma 2 4 3 4 4 2 3" xfId="44727" xr:uid="{00000000-0005-0000-0000-000021000000}"/>
    <cellStyle name="Comma 2 4 3 4 4 3" xfId="20535" xr:uid="{00000000-0005-0000-0000-000021000000}"/>
    <cellStyle name="Comma 2 4 3 4 4 3 2" xfId="50775" xr:uid="{00000000-0005-0000-0000-000021000000}"/>
    <cellStyle name="Comma 2 4 3 4 4 4" xfId="35655" xr:uid="{00000000-0005-0000-0000-000021000000}"/>
    <cellStyle name="Comma 2 4 3 4 5" xfId="6927" xr:uid="{00000000-0005-0000-0000-000021000000}"/>
    <cellStyle name="Comma 2 4 3 4 5 2" xfId="22047" xr:uid="{00000000-0005-0000-0000-000021000000}"/>
    <cellStyle name="Comma 2 4 3 4 5 2 2" xfId="52287" xr:uid="{00000000-0005-0000-0000-000021000000}"/>
    <cellStyle name="Comma 2 4 3 4 5 3" xfId="37167" xr:uid="{00000000-0005-0000-0000-000021000000}"/>
    <cellStyle name="Comma 2 4 3 4 6" xfId="8439" xr:uid="{00000000-0005-0000-0000-000021000000}"/>
    <cellStyle name="Comma 2 4 3 4 6 2" xfId="23559" xr:uid="{00000000-0005-0000-0000-000021000000}"/>
    <cellStyle name="Comma 2 4 3 4 6 2 2" xfId="53799" xr:uid="{00000000-0005-0000-0000-000021000000}"/>
    <cellStyle name="Comma 2 4 3 4 6 3" xfId="38679" xr:uid="{00000000-0005-0000-0000-000021000000}"/>
    <cellStyle name="Comma 2 4 3 4 7" xfId="9951" xr:uid="{00000000-0005-0000-0000-000021000000}"/>
    <cellStyle name="Comma 2 4 3 4 7 2" xfId="25071" xr:uid="{00000000-0005-0000-0000-000021000000}"/>
    <cellStyle name="Comma 2 4 3 4 7 2 2" xfId="55311" xr:uid="{00000000-0005-0000-0000-000021000000}"/>
    <cellStyle name="Comma 2 4 3 4 7 3" xfId="40191" xr:uid="{00000000-0005-0000-0000-000021000000}"/>
    <cellStyle name="Comma 2 4 3 4 8" xfId="15999" xr:uid="{00000000-0005-0000-0000-000021000000}"/>
    <cellStyle name="Comma 2 4 3 4 8 2" xfId="46239" xr:uid="{00000000-0005-0000-0000-000021000000}"/>
    <cellStyle name="Comma 2 4 3 4 9" xfId="31119" xr:uid="{00000000-0005-0000-0000-000021000000}"/>
    <cellStyle name="Comma 2 4 3 5" xfId="1635" xr:uid="{00000000-0005-0000-0000-000021000000}"/>
    <cellStyle name="Comma 2 4 3 5 2" xfId="10707" xr:uid="{00000000-0005-0000-0000-000021000000}"/>
    <cellStyle name="Comma 2 4 3 5 2 2" xfId="25827" xr:uid="{00000000-0005-0000-0000-000021000000}"/>
    <cellStyle name="Comma 2 4 3 5 2 2 2" xfId="56067" xr:uid="{00000000-0005-0000-0000-000021000000}"/>
    <cellStyle name="Comma 2 4 3 5 2 3" xfId="40947" xr:uid="{00000000-0005-0000-0000-000021000000}"/>
    <cellStyle name="Comma 2 4 3 5 3" xfId="16755" xr:uid="{00000000-0005-0000-0000-000021000000}"/>
    <cellStyle name="Comma 2 4 3 5 3 2" xfId="46995" xr:uid="{00000000-0005-0000-0000-000021000000}"/>
    <cellStyle name="Comma 2 4 3 5 4" xfId="31875" xr:uid="{00000000-0005-0000-0000-000021000000}"/>
    <cellStyle name="Comma 2 4 3 6" xfId="3147" xr:uid="{00000000-0005-0000-0000-000021000000}"/>
    <cellStyle name="Comma 2 4 3 6 2" xfId="12219" xr:uid="{00000000-0005-0000-0000-000021000000}"/>
    <cellStyle name="Comma 2 4 3 6 2 2" xfId="27339" xr:uid="{00000000-0005-0000-0000-000021000000}"/>
    <cellStyle name="Comma 2 4 3 6 2 2 2" xfId="57579" xr:uid="{00000000-0005-0000-0000-000021000000}"/>
    <cellStyle name="Comma 2 4 3 6 2 3" xfId="42459" xr:uid="{00000000-0005-0000-0000-000021000000}"/>
    <cellStyle name="Comma 2 4 3 6 3" xfId="18267" xr:uid="{00000000-0005-0000-0000-000021000000}"/>
    <cellStyle name="Comma 2 4 3 6 3 2" xfId="48507" xr:uid="{00000000-0005-0000-0000-000021000000}"/>
    <cellStyle name="Comma 2 4 3 6 4" xfId="33387" xr:uid="{00000000-0005-0000-0000-000021000000}"/>
    <cellStyle name="Comma 2 4 3 7" xfId="4659" xr:uid="{00000000-0005-0000-0000-000021000000}"/>
    <cellStyle name="Comma 2 4 3 7 2" xfId="13731" xr:uid="{00000000-0005-0000-0000-000021000000}"/>
    <cellStyle name="Comma 2 4 3 7 2 2" xfId="28851" xr:uid="{00000000-0005-0000-0000-000021000000}"/>
    <cellStyle name="Comma 2 4 3 7 2 2 2" xfId="59091" xr:uid="{00000000-0005-0000-0000-000021000000}"/>
    <cellStyle name="Comma 2 4 3 7 2 3" xfId="43971" xr:uid="{00000000-0005-0000-0000-000021000000}"/>
    <cellStyle name="Comma 2 4 3 7 3" xfId="19779" xr:uid="{00000000-0005-0000-0000-000021000000}"/>
    <cellStyle name="Comma 2 4 3 7 3 2" xfId="50019" xr:uid="{00000000-0005-0000-0000-000021000000}"/>
    <cellStyle name="Comma 2 4 3 7 4" xfId="34899" xr:uid="{00000000-0005-0000-0000-000021000000}"/>
    <cellStyle name="Comma 2 4 3 8" xfId="6171" xr:uid="{00000000-0005-0000-0000-000021000000}"/>
    <cellStyle name="Comma 2 4 3 8 2" xfId="21291" xr:uid="{00000000-0005-0000-0000-000021000000}"/>
    <cellStyle name="Comma 2 4 3 8 2 2" xfId="51531" xr:uid="{00000000-0005-0000-0000-000021000000}"/>
    <cellStyle name="Comma 2 4 3 8 3" xfId="36411" xr:uid="{00000000-0005-0000-0000-000021000000}"/>
    <cellStyle name="Comma 2 4 3 9" xfId="7683" xr:uid="{00000000-0005-0000-0000-000021000000}"/>
    <cellStyle name="Comma 2 4 3 9 2" xfId="22803" xr:uid="{00000000-0005-0000-0000-000021000000}"/>
    <cellStyle name="Comma 2 4 3 9 2 2" xfId="53043" xr:uid="{00000000-0005-0000-0000-000021000000}"/>
    <cellStyle name="Comma 2 4 3 9 3" xfId="37923" xr:uid="{00000000-0005-0000-0000-000021000000}"/>
    <cellStyle name="Comma 2 4 4" xfId="207" xr:uid="{00000000-0005-0000-0000-000021000000}"/>
    <cellStyle name="Comma 2 4 4 10" xfId="9279" xr:uid="{00000000-0005-0000-0000-000021000000}"/>
    <cellStyle name="Comma 2 4 4 10 2" xfId="24399" xr:uid="{00000000-0005-0000-0000-000021000000}"/>
    <cellStyle name="Comma 2 4 4 10 2 2" xfId="54639" xr:uid="{00000000-0005-0000-0000-000021000000}"/>
    <cellStyle name="Comma 2 4 4 10 3" xfId="39519" xr:uid="{00000000-0005-0000-0000-000021000000}"/>
    <cellStyle name="Comma 2 4 4 11" xfId="15327" xr:uid="{00000000-0005-0000-0000-000021000000}"/>
    <cellStyle name="Comma 2 4 4 11 2" xfId="45567" xr:uid="{00000000-0005-0000-0000-000021000000}"/>
    <cellStyle name="Comma 2 4 4 12" xfId="30447" xr:uid="{00000000-0005-0000-0000-000021000000}"/>
    <cellStyle name="Comma 2 4 4 2" xfId="459" xr:uid="{00000000-0005-0000-0000-000021000000}"/>
    <cellStyle name="Comma 2 4 4 2 10" xfId="30699" xr:uid="{00000000-0005-0000-0000-000021000000}"/>
    <cellStyle name="Comma 2 4 4 2 2" xfId="1215" xr:uid="{00000000-0005-0000-0000-000021000000}"/>
    <cellStyle name="Comma 2 4 4 2 2 2" xfId="2727" xr:uid="{00000000-0005-0000-0000-000021000000}"/>
    <cellStyle name="Comma 2 4 4 2 2 2 2" xfId="11799" xr:uid="{00000000-0005-0000-0000-000021000000}"/>
    <cellStyle name="Comma 2 4 4 2 2 2 2 2" xfId="26919" xr:uid="{00000000-0005-0000-0000-000021000000}"/>
    <cellStyle name="Comma 2 4 4 2 2 2 2 2 2" xfId="57159" xr:uid="{00000000-0005-0000-0000-000021000000}"/>
    <cellStyle name="Comma 2 4 4 2 2 2 2 3" xfId="42039" xr:uid="{00000000-0005-0000-0000-000021000000}"/>
    <cellStyle name="Comma 2 4 4 2 2 2 3" xfId="17847" xr:uid="{00000000-0005-0000-0000-000021000000}"/>
    <cellStyle name="Comma 2 4 4 2 2 2 3 2" xfId="48087" xr:uid="{00000000-0005-0000-0000-000021000000}"/>
    <cellStyle name="Comma 2 4 4 2 2 2 4" xfId="32967" xr:uid="{00000000-0005-0000-0000-000021000000}"/>
    <cellStyle name="Comma 2 4 4 2 2 3" xfId="4239" xr:uid="{00000000-0005-0000-0000-000021000000}"/>
    <cellStyle name="Comma 2 4 4 2 2 3 2" xfId="13311" xr:uid="{00000000-0005-0000-0000-000021000000}"/>
    <cellStyle name="Comma 2 4 4 2 2 3 2 2" xfId="28431" xr:uid="{00000000-0005-0000-0000-000021000000}"/>
    <cellStyle name="Comma 2 4 4 2 2 3 2 2 2" xfId="58671" xr:uid="{00000000-0005-0000-0000-000021000000}"/>
    <cellStyle name="Comma 2 4 4 2 2 3 2 3" xfId="43551" xr:uid="{00000000-0005-0000-0000-000021000000}"/>
    <cellStyle name="Comma 2 4 4 2 2 3 3" xfId="19359" xr:uid="{00000000-0005-0000-0000-000021000000}"/>
    <cellStyle name="Comma 2 4 4 2 2 3 3 2" xfId="49599" xr:uid="{00000000-0005-0000-0000-000021000000}"/>
    <cellStyle name="Comma 2 4 4 2 2 3 4" xfId="34479" xr:uid="{00000000-0005-0000-0000-000021000000}"/>
    <cellStyle name="Comma 2 4 4 2 2 4" xfId="5751" xr:uid="{00000000-0005-0000-0000-000021000000}"/>
    <cellStyle name="Comma 2 4 4 2 2 4 2" xfId="14823" xr:uid="{00000000-0005-0000-0000-000021000000}"/>
    <cellStyle name="Comma 2 4 4 2 2 4 2 2" xfId="29943" xr:uid="{00000000-0005-0000-0000-000021000000}"/>
    <cellStyle name="Comma 2 4 4 2 2 4 2 2 2" xfId="60183" xr:uid="{00000000-0005-0000-0000-000021000000}"/>
    <cellStyle name="Comma 2 4 4 2 2 4 2 3" xfId="45063" xr:uid="{00000000-0005-0000-0000-000021000000}"/>
    <cellStyle name="Comma 2 4 4 2 2 4 3" xfId="20871" xr:uid="{00000000-0005-0000-0000-000021000000}"/>
    <cellStyle name="Comma 2 4 4 2 2 4 3 2" xfId="51111" xr:uid="{00000000-0005-0000-0000-000021000000}"/>
    <cellStyle name="Comma 2 4 4 2 2 4 4" xfId="35991" xr:uid="{00000000-0005-0000-0000-000021000000}"/>
    <cellStyle name="Comma 2 4 4 2 2 5" xfId="7263" xr:uid="{00000000-0005-0000-0000-000021000000}"/>
    <cellStyle name="Comma 2 4 4 2 2 5 2" xfId="22383" xr:uid="{00000000-0005-0000-0000-000021000000}"/>
    <cellStyle name="Comma 2 4 4 2 2 5 2 2" xfId="52623" xr:uid="{00000000-0005-0000-0000-000021000000}"/>
    <cellStyle name="Comma 2 4 4 2 2 5 3" xfId="37503" xr:uid="{00000000-0005-0000-0000-000021000000}"/>
    <cellStyle name="Comma 2 4 4 2 2 6" xfId="8775" xr:uid="{00000000-0005-0000-0000-000021000000}"/>
    <cellStyle name="Comma 2 4 4 2 2 6 2" xfId="23895" xr:uid="{00000000-0005-0000-0000-000021000000}"/>
    <cellStyle name="Comma 2 4 4 2 2 6 2 2" xfId="54135" xr:uid="{00000000-0005-0000-0000-000021000000}"/>
    <cellStyle name="Comma 2 4 4 2 2 6 3" xfId="39015" xr:uid="{00000000-0005-0000-0000-000021000000}"/>
    <cellStyle name="Comma 2 4 4 2 2 7" xfId="10287" xr:uid="{00000000-0005-0000-0000-000021000000}"/>
    <cellStyle name="Comma 2 4 4 2 2 7 2" xfId="25407" xr:uid="{00000000-0005-0000-0000-000021000000}"/>
    <cellStyle name="Comma 2 4 4 2 2 7 2 2" xfId="55647" xr:uid="{00000000-0005-0000-0000-000021000000}"/>
    <cellStyle name="Comma 2 4 4 2 2 7 3" xfId="40527" xr:uid="{00000000-0005-0000-0000-000021000000}"/>
    <cellStyle name="Comma 2 4 4 2 2 8" xfId="16335" xr:uid="{00000000-0005-0000-0000-000021000000}"/>
    <cellStyle name="Comma 2 4 4 2 2 8 2" xfId="46575" xr:uid="{00000000-0005-0000-0000-000021000000}"/>
    <cellStyle name="Comma 2 4 4 2 2 9" xfId="31455" xr:uid="{00000000-0005-0000-0000-000021000000}"/>
    <cellStyle name="Comma 2 4 4 2 3" xfId="1971" xr:uid="{00000000-0005-0000-0000-000021000000}"/>
    <cellStyle name="Comma 2 4 4 2 3 2" xfId="11043" xr:uid="{00000000-0005-0000-0000-000021000000}"/>
    <cellStyle name="Comma 2 4 4 2 3 2 2" xfId="26163" xr:uid="{00000000-0005-0000-0000-000021000000}"/>
    <cellStyle name="Comma 2 4 4 2 3 2 2 2" xfId="56403" xr:uid="{00000000-0005-0000-0000-000021000000}"/>
    <cellStyle name="Comma 2 4 4 2 3 2 3" xfId="41283" xr:uid="{00000000-0005-0000-0000-000021000000}"/>
    <cellStyle name="Comma 2 4 4 2 3 3" xfId="17091" xr:uid="{00000000-0005-0000-0000-000021000000}"/>
    <cellStyle name="Comma 2 4 4 2 3 3 2" xfId="47331" xr:uid="{00000000-0005-0000-0000-000021000000}"/>
    <cellStyle name="Comma 2 4 4 2 3 4" xfId="32211" xr:uid="{00000000-0005-0000-0000-000021000000}"/>
    <cellStyle name="Comma 2 4 4 2 4" xfId="3483" xr:uid="{00000000-0005-0000-0000-000021000000}"/>
    <cellStyle name="Comma 2 4 4 2 4 2" xfId="12555" xr:uid="{00000000-0005-0000-0000-000021000000}"/>
    <cellStyle name="Comma 2 4 4 2 4 2 2" xfId="27675" xr:uid="{00000000-0005-0000-0000-000021000000}"/>
    <cellStyle name="Comma 2 4 4 2 4 2 2 2" xfId="57915" xr:uid="{00000000-0005-0000-0000-000021000000}"/>
    <cellStyle name="Comma 2 4 4 2 4 2 3" xfId="42795" xr:uid="{00000000-0005-0000-0000-000021000000}"/>
    <cellStyle name="Comma 2 4 4 2 4 3" xfId="18603" xr:uid="{00000000-0005-0000-0000-000021000000}"/>
    <cellStyle name="Comma 2 4 4 2 4 3 2" xfId="48843" xr:uid="{00000000-0005-0000-0000-000021000000}"/>
    <cellStyle name="Comma 2 4 4 2 4 4" xfId="33723" xr:uid="{00000000-0005-0000-0000-000021000000}"/>
    <cellStyle name="Comma 2 4 4 2 5" xfId="4995" xr:uid="{00000000-0005-0000-0000-000021000000}"/>
    <cellStyle name="Comma 2 4 4 2 5 2" xfId="14067" xr:uid="{00000000-0005-0000-0000-000021000000}"/>
    <cellStyle name="Comma 2 4 4 2 5 2 2" xfId="29187" xr:uid="{00000000-0005-0000-0000-000021000000}"/>
    <cellStyle name="Comma 2 4 4 2 5 2 2 2" xfId="59427" xr:uid="{00000000-0005-0000-0000-000021000000}"/>
    <cellStyle name="Comma 2 4 4 2 5 2 3" xfId="44307" xr:uid="{00000000-0005-0000-0000-000021000000}"/>
    <cellStyle name="Comma 2 4 4 2 5 3" xfId="20115" xr:uid="{00000000-0005-0000-0000-000021000000}"/>
    <cellStyle name="Comma 2 4 4 2 5 3 2" xfId="50355" xr:uid="{00000000-0005-0000-0000-000021000000}"/>
    <cellStyle name="Comma 2 4 4 2 5 4" xfId="35235" xr:uid="{00000000-0005-0000-0000-000021000000}"/>
    <cellStyle name="Comma 2 4 4 2 6" xfId="6507" xr:uid="{00000000-0005-0000-0000-000021000000}"/>
    <cellStyle name="Comma 2 4 4 2 6 2" xfId="21627" xr:uid="{00000000-0005-0000-0000-000021000000}"/>
    <cellStyle name="Comma 2 4 4 2 6 2 2" xfId="51867" xr:uid="{00000000-0005-0000-0000-000021000000}"/>
    <cellStyle name="Comma 2 4 4 2 6 3" xfId="36747" xr:uid="{00000000-0005-0000-0000-000021000000}"/>
    <cellStyle name="Comma 2 4 4 2 7" xfId="8019" xr:uid="{00000000-0005-0000-0000-000021000000}"/>
    <cellStyle name="Comma 2 4 4 2 7 2" xfId="23139" xr:uid="{00000000-0005-0000-0000-000021000000}"/>
    <cellStyle name="Comma 2 4 4 2 7 2 2" xfId="53379" xr:uid="{00000000-0005-0000-0000-000021000000}"/>
    <cellStyle name="Comma 2 4 4 2 7 3" xfId="38259" xr:uid="{00000000-0005-0000-0000-000021000000}"/>
    <cellStyle name="Comma 2 4 4 2 8" xfId="9531" xr:uid="{00000000-0005-0000-0000-000021000000}"/>
    <cellStyle name="Comma 2 4 4 2 8 2" xfId="24651" xr:uid="{00000000-0005-0000-0000-000021000000}"/>
    <cellStyle name="Comma 2 4 4 2 8 2 2" xfId="54891" xr:uid="{00000000-0005-0000-0000-000021000000}"/>
    <cellStyle name="Comma 2 4 4 2 8 3" xfId="39771" xr:uid="{00000000-0005-0000-0000-000021000000}"/>
    <cellStyle name="Comma 2 4 4 2 9" xfId="15579" xr:uid="{00000000-0005-0000-0000-000021000000}"/>
    <cellStyle name="Comma 2 4 4 2 9 2" xfId="45819" xr:uid="{00000000-0005-0000-0000-000021000000}"/>
    <cellStyle name="Comma 2 4 4 3" xfId="711" xr:uid="{00000000-0005-0000-0000-000066000000}"/>
    <cellStyle name="Comma 2 4 4 3 10" xfId="30951" xr:uid="{00000000-0005-0000-0000-000066000000}"/>
    <cellStyle name="Comma 2 4 4 3 2" xfId="1467" xr:uid="{00000000-0005-0000-0000-000066000000}"/>
    <cellStyle name="Comma 2 4 4 3 2 2" xfId="2979" xr:uid="{00000000-0005-0000-0000-000066000000}"/>
    <cellStyle name="Comma 2 4 4 3 2 2 2" xfId="12051" xr:uid="{00000000-0005-0000-0000-000066000000}"/>
    <cellStyle name="Comma 2 4 4 3 2 2 2 2" xfId="27171" xr:uid="{00000000-0005-0000-0000-000066000000}"/>
    <cellStyle name="Comma 2 4 4 3 2 2 2 2 2" xfId="57411" xr:uid="{00000000-0005-0000-0000-000066000000}"/>
    <cellStyle name="Comma 2 4 4 3 2 2 2 3" xfId="42291" xr:uid="{00000000-0005-0000-0000-000066000000}"/>
    <cellStyle name="Comma 2 4 4 3 2 2 3" xfId="18099" xr:uid="{00000000-0005-0000-0000-000066000000}"/>
    <cellStyle name="Comma 2 4 4 3 2 2 3 2" xfId="48339" xr:uid="{00000000-0005-0000-0000-000066000000}"/>
    <cellStyle name="Comma 2 4 4 3 2 2 4" xfId="33219" xr:uid="{00000000-0005-0000-0000-000066000000}"/>
    <cellStyle name="Comma 2 4 4 3 2 3" xfId="4491" xr:uid="{00000000-0005-0000-0000-000066000000}"/>
    <cellStyle name="Comma 2 4 4 3 2 3 2" xfId="13563" xr:uid="{00000000-0005-0000-0000-000066000000}"/>
    <cellStyle name="Comma 2 4 4 3 2 3 2 2" xfId="28683" xr:uid="{00000000-0005-0000-0000-000066000000}"/>
    <cellStyle name="Comma 2 4 4 3 2 3 2 2 2" xfId="58923" xr:uid="{00000000-0005-0000-0000-000066000000}"/>
    <cellStyle name="Comma 2 4 4 3 2 3 2 3" xfId="43803" xr:uid="{00000000-0005-0000-0000-000066000000}"/>
    <cellStyle name="Comma 2 4 4 3 2 3 3" xfId="19611" xr:uid="{00000000-0005-0000-0000-000066000000}"/>
    <cellStyle name="Comma 2 4 4 3 2 3 3 2" xfId="49851" xr:uid="{00000000-0005-0000-0000-000066000000}"/>
    <cellStyle name="Comma 2 4 4 3 2 3 4" xfId="34731" xr:uid="{00000000-0005-0000-0000-000066000000}"/>
    <cellStyle name="Comma 2 4 4 3 2 4" xfId="6003" xr:uid="{00000000-0005-0000-0000-000066000000}"/>
    <cellStyle name="Comma 2 4 4 3 2 4 2" xfId="15075" xr:uid="{00000000-0005-0000-0000-000066000000}"/>
    <cellStyle name="Comma 2 4 4 3 2 4 2 2" xfId="30195" xr:uid="{00000000-0005-0000-0000-000066000000}"/>
    <cellStyle name="Comma 2 4 4 3 2 4 2 2 2" xfId="60435" xr:uid="{00000000-0005-0000-0000-000066000000}"/>
    <cellStyle name="Comma 2 4 4 3 2 4 2 3" xfId="45315" xr:uid="{00000000-0005-0000-0000-000066000000}"/>
    <cellStyle name="Comma 2 4 4 3 2 4 3" xfId="21123" xr:uid="{00000000-0005-0000-0000-000066000000}"/>
    <cellStyle name="Comma 2 4 4 3 2 4 3 2" xfId="51363" xr:uid="{00000000-0005-0000-0000-000066000000}"/>
    <cellStyle name="Comma 2 4 4 3 2 4 4" xfId="36243" xr:uid="{00000000-0005-0000-0000-000066000000}"/>
    <cellStyle name="Comma 2 4 4 3 2 5" xfId="7515" xr:uid="{00000000-0005-0000-0000-000066000000}"/>
    <cellStyle name="Comma 2 4 4 3 2 5 2" xfId="22635" xr:uid="{00000000-0005-0000-0000-000066000000}"/>
    <cellStyle name="Comma 2 4 4 3 2 5 2 2" xfId="52875" xr:uid="{00000000-0005-0000-0000-000066000000}"/>
    <cellStyle name="Comma 2 4 4 3 2 5 3" xfId="37755" xr:uid="{00000000-0005-0000-0000-000066000000}"/>
    <cellStyle name="Comma 2 4 4 3 2 6" xfId="9027" xr:uid="{00000000-0005-0000-0000-000066000000}"/>
    <cellStyle name="Comma 2 4 4 3 2 6 2" xfId="24147" xr:uid="{00000000-0005-0000-0000-000066000000}"/>
    <cellStyle name="Comma 2 4 4 3 2 6 2 2" xfId="54387" xr:uid="{00000000-0005-0000-0000-000066000000}"/>
    <cellStyle name="Comma 2 4 4 3 2 6 3" xfId="39267" xr:uid="{00000000-0005-0000-0000-000066000000}"/>
    <cellStyle name="Comma 2 4 4 3 2 7" xfId="10539" xr:uid="{00000000-0005-0000-0000-000066000000}"/>
    <cellStyle name="Comma 2 4 4 3 2 7 2" xfId="25659" xr:uid="{00000000-0005-0000-0000-000066000000}"/>
    <cellStyle name="Comma 2 4 4 3 2 7 2 2" xfId="55899" xr:uid="{00000000-0005-0000-0000-000066000000}"/>
    <cellStyle name="Comma 2 4 4 3 2 7 3" xfId="40779" xr:uid="{00000000-0005-0000-0000-000066000000}"/>
    <cellStyle name="Comma 2 4 4 3 2 8" xfId="16587" xr:uid="{00000000-0005-0000-0000-000066000000}"/>
    <cellStyle name="Comma 2 4 4 3 2 8 2" xfId="46827" xr:uid="{00000000-0005-0000-0000-000066000000}"/>
    <cellStyle name="Comma 2 4 4 3 2 9" xfId="31707" xr:uid="{00000000-0005-0000-0000-000066000000}"/>
    <cellStyle name="Comma 2 4 4 3 3" xfId="2223" xr:uid="{00000000-0005-0000-0000-000066000000}"/>
    <cellStyle name="Comma 2 4 4 3 3 2" xfId="11295" xr:uid="{00000000-0005-0000-0000-000066000000}"/>
    <cellStyle name="Comma 2 4 4 3 3 2 2" xfId="26415" xr:uid="{00000000-0005-0000-0000-000066000000}"/>
    <cellStyle name="Comma 2 4 4 3 3 2 2 2" xfId="56655" xr:uid="{00000000-0005-0000-0000-000066000000}"/>
    <cellStyle name="Comma 2 4 4 3 3 2 3" xfId="41535" xr:uid="{00000000-0005-0000-0000-000066000000}"/>
    <cellStyle name="Comma 2 4 4 3 3 3" xfId="17343" xr:uid="{00000000-0005-0000-0000-000066000000}"/>
    <cellStyle name="Comma 2 4 4 3 3 3 2" xfId="47583" xr:uid="{00000000-0005-0000-0000-000066000000}"/>
    <cellStyle name="Comma 2 4 4 3 3 4" xfId="32463" xr:uid="{00000000-0005-0000-0000-000066000000}"/>
    <cellStyle name="Comma 2 4 4 3 4" xfId="3735" xr:uid="{00000000-0005-0000-0000-000066000000}"/>
    <cellStyle name="Comma 2 4 4 3 4 2" xfId="12807" xr:uid="{00000000-0005-0000-0000-000066000000}"/>
    <cellStyle name="Comma 2 4 4 3 4 2 2" xfId="27927" xr:uid="{00000000-0005-0000-0000-000066000000}"/>
    <cellStyle name="Comma 2 4 4 3 4 2 2 2" xfId="58167" xr:uid="{00000000-0005-0000-0000-000066000000}"/>
    <cellStyle name="Comma 2 4 4 3 4 2 3" xfId="43047" xr:uid="{00000000-0005-0000-0000-000066000000}"/>
    <cellStyle name="Comma 2 4 4 3 4 3" xfId="18855" xr:uid="{00000000-0005-0000-0000-000066000000}"/>
    <cellStyle name="Comma 2 4 4 3 4 3 2" xfId="49095" xr:uid="{00000000-0005-0000-0000-000066000000}"/>
    <cellStyle name="Comma 2 4 4 3 4 4" xfId="33975" xr:uid="{00000000-0005-0000-0000-000066000000}"/>
    <cellStyle name="Comma 2 4 4 3 5" xfId="5247" xr:uid="{00000000-0005-0000-0000-000066000000}"/>
    <cellStyle name="Comma 2 4 4 3 5 2" xfId="14319" xr:uid="{00000000-0005-0000-0000-000066000000}"/>
    <cellStyle name="Comma 2 4 4 3 5 2 2" xfId="29439" xr:uid="{00000000-0005-0000-0000-000066000000}"/>
    <cellStyle name="Comma 2 4 4 3 5 2 2 2" xfId="59679" xr:uid="{00000000-0005-0000-0000-000066000000}"/>
    <cellStyle name="Comma 2 4 4 3 5 2 3" xfId="44559" xr:uid="{00000000-0005-0000-0000-000066000000}"/>
    <cellStyle name="Comma 2 4 4 3 5 3" xfId="20367" xr:uid="{00000000-0005-0000-0000-000066000000}"/>
    <cellStyle name="Comma 2 4 4 3 5 3 2" xfId="50607" xr:uid="{00000000-0005-0000-0000-000066000000}"/>
    <cellStyle name="Comma 2 4 4 3 5 4" xfId="35487" xr:uid="{00000000-0005-0000-0000-000066000000}"/>
    <cellStyle name="Comma 2 4 4 3 6" xfId="6759" xr:uid="{00000000-0005-0000-0000-000066000000}"/>
    <cellStyle name="Comma 2 4 4 3 6 2" xfId="21879" xr:uid="{00000000-0005-0000-0000-000066000000}"/>
    <cellStyle name="Comma 2 4 4 3 6 2 2" xfId="52119" xr:uid="{00000000-0005-0000-0000-000066000000}"/>
    <cellStyle name="Comma 2 4 4 3 6 3" xfId="36999" xr:uid="{00000000-0005-0000-0000-000066000000}"/>
    <cellStyle name="Comma 2 4 4 3 7" xfId="8271" xr:uid="{00000000-0005-0000-0000-000066000000}"/>
    <cellStyle name="Comma 2 4 4 3 7 2" xfId="23391" xr:uid="{00000000-0005-0000-0000-000066000000}"/>
    <cellStyle name="Comma 2 4 4 3 7 2 2" xfId="53631" xr:uid="{00000000-0005-0000-0000-000066000000}"/>
    <cellStyle name="Comma 2 4 4 3 7 3" xfId="38511" xr:uid="{00000000-0005-0000-0000-000066000000}"/>
    <cellStyle name="Comma 2 4 4 3 8" xfId="9783" xr:uid="{00000000-0005-0000-0000-000066000000}"/>
    <cellStyle name="Comma 2 4 4 3 8 2" xfId="24903" xr:uid="{00000000-0005-0000-0000-000066000000}"/>
    <cellStyle name="Comma 2 4 4 3 8 2 2" xfId="55143" xr:uid="{00000000-0005-0000-0000-000066000000}"/>
    <cellStyle name="Comma 2 4 4 3 8 3" xfId="40023" xr:uid="{00000000-0005-0000-0000-000066000000}"/>
    <cellStyle name="Comma 2 4 4 3 9" xfId="15831" xr:uid="{00000000-0005-0000-0000-000066000000}"/>
    <cellStyle name="Comma 2 4 4 3 9 2" xfId="46071" xr:uid="{00000000-0005-0000-0000-000066000000}"/>
    <cellStyle name="Comma 2 4 4 4" xfId="963" xr:uid="{00000000-0005-0000-0000-000021000000}"/>
    <cellStyle name="Comma 2 4 4 4 2" xfId="2475" xr:uid="{00000000-0005-0000-0000-000021000000}"/>
    <cellStyle name="Comma 2 4 4 4 2 2" xfId="11547" xr:uid="{00000000-0005-0000-0000-000021000000}"/>
    <cellStyle name="Comma 2 4 4 4 2 2 2" xfId="26667" xr:uid="{00000000-0005-0000-0000-000021000000}"/>
    <cellStyle name="Comma 2 4 4 4 2 2 2 2" xfId="56907" xr:uid="{00000000-0005-0000-0000-000021000000}"/>
    <cellStyle name="Comma 2 4 4 4 2 2 3" xfId="41787" xr:uid="{00000000-0005-0000-0000-000021000000}"/>
    <cellStyle name="Comma 2 4 4 4 2 3" xfId="17595" xr:uid="{00000000-0005-0000-0000-000021000000}"/>
    <cellStyle name="Comma 2 4 4 4 2 3 2" xfId="47835" xr:uid="{00000000-0005-0000-0000-000021000000}"/>
    <cellStyle name="Comma 2 4 4 4 2 4" xfId="32715" xr:uid="{00000000-0005-0000-0000-000021000000}"/>
    <cellStyle name="Comma 2 4 4 4 3" xfId="3987" xr:uid="{00000000-0005-0000-0000-000021000000}"/>
    <cellStyle name="Comma 2 4 4 4 3 2" xfId="13059" xr:uid="{00000000-0005-0000-0000-000021000000}"/>
    <cellStyle name="Comma 2 4 4 4 3 2 2" xfId="28179" xr:uid="{00000000-0005-0000-0000-000021000000}"/>
    <cellStyle name="Comma 2 4 4 4 3 2 2 2" xfId="58419" xr:uid="{00000000-0005-0000-0000-000021000000}"/>
    <cellStyle name="Comma 2 4 4 4 3 2 3" xfId="43299" xr:uid="{00000000-0005-0000-0000-000021000000}"/>
    <cellStyle name="Comma 2 4 4 4 3 3" xfId="19107" xr:uid="{00000000-0005-0000-0000-000021000000}"/>
    <cellStyle name="Comma 2 4 4 4 3 3 2" xfId="49347" xr:uid="{00000000-0005-0000-0000-000021000000}"/>
    <cellStyle name="Comma 2 4 4 4 3 4" xfId="34227" xr:uid="{00000000-0005-0000-0000-000021000000}"/>
    <cellStyle name="Comma 2 4 4 4 4" xfId="5499" xr:uid="{00000000-0005-0000-0000-000021000000}"/>
    <cellStyle name="Comma 2 4 4 4 4 2" xfId="14571" xr:uid="{00000000-0005-0000-0000-000021000000}"/>
    <cellStyle name="Comma 2 4 4 4 4 2 2" xfId="29691" xr:uid="{00000000-0005-0000-0000-000021000000}"/>
    <cellStyle name="Comma 2 4 4 4 4 2 2 2" xfId="59931" xr:uid="{00000000-0005-0000-0000-000021000000}"/>
    <cellStyle name="Comma 2 4 4 4 4 2 3" xfId="44811" xr:uid="{00000000-0005-0000-0000-000021000000}"/>
    <cellStyle name="Comma 2 4 4 4 4 3" xfId="20619" xr:uid="{00000000-0005-0000-0000-000021000000}"/>
    <cellStyle name="Comma 2 4 4 4 4 3 2" xfId="50859" xr:uid="{00000000-0005-0000-0000-000021000000}"/>
    <cellStyle name="Comma 2 4 4 4 4 4" xfId="35739" xr:uid="{00000000-0005-0000-0000-000021000000}"/>
    <cellStyle name="Comma 2 4 4 4 5" xfId="7011" xr:uid="{00000000-0005-0000-0000-000021000000}"/>
    <cellStyle name="Comma 2 4 4 4 5 2" xfId="22131" xr:uid="{00000000-0005-0000-0000-000021000000}"/>
    <cellStyle name="Comma 2 4 4 4 5 2 2" xfId="52371" xr:uid="{00000000-0005-0000-0000-000021000000}"/>
    <cellStyle name="Comma 2 4 4 4 5 3" xfId="37251" xr:uid="{00000000-0005-0000-0000-000021000000}"/>
    <cellStyle name="Comma 2 4 4 4 6" xfId="8523" xr:uid="{00000000-0005-0000-0000-000021000000}"/>
    <cellStyle name="Comma 2 4 4 4 6 2" xfId="23643" xr:uid="{00000000-0005-0000-0000-000021000000}"/>
    <cellStyle name="Comma 2 4 4 4 6 2 2" xfId="53883" xr:uid="{00000000-0005-0000-0000-000021000000}"/>
    <cellStyle name="Comma 2 4 4 4 6 3" xfId="38763" xr:uid="{00000000-0005-0000-0000-000021000000}"/>
    <cellStyle name="Comma 2 4 4 4 7" xfId="10035" xr:uid="{00000000-0005-0000-0000-000021000000}"/>
    <cellStyle name="Comma 2 4 4 4 7 2" xfId="25155" xr:uid="{00000000-0005-0000-0000-000021000000}"/>
    <cellStyle name="Comma 2 4 4 4 7 2 2" xfId="55395" xr:uid="{00000000-0005-0000-0000-000021000000}"/>
    <cellStyle name="Comma 2 4 4 4 7 3" xfId="40275" xr:uid="{00000000-0005-0000-0000-000021000000}"/>
    <cellStyle name="Comma 2 4 4 4 8" xfId="16083" xr:uid="{00000000-0005-0000-0000-000021000000}"/>
    <cellStyle name="Comma 2 4 4 4 8 2" xfId="46323" xr:uid="{00000000-0005-0000-0000-000021000000}"/>
    <cellStyle name="Comma 2 4 4 4 9" xfId="31203" xr:uid="{00000000-0005-0000-0000-000021000000}"/>
    <cellStyle name="Comma 2 4 4 5" xfId="1719" xr:uid="{00000000-0005-0000-0000-000021000000}"/>
    <cellStyle name="Comma 2 4 4 5 2" xfId="10791" xr:uid="{00000000-0005-0000-0000-000021000000}"/>
    <cellStyle name="Comma 2 4 4 5 2 2" xfId="25911" xr:uid="{00000000-0005-0000-0000-000021000000}"/>
    <cellStyle name="Comma 2 4 4 5 2 2 2" xfId="56151" xr:uid="{00000000-0005-0000-0000-000021000000}"/>
    <cellStyle name="Comma 2 4 4 5 2 3" xfId="41031" xr:uid="{00000000-0005-0000-0000-000021000000}"/>
    <cellStyle name="Comma 2 4 4 5 3" xfId="16839" xr:uid="{00000000-0005-0000-0000-000021000000}"/>
    <cellStyle name="Comma 2 4 4 5 3 2" xfId="47079" xr:uid="{00000000-0005-0000-0000-000021000000}"/>
    <cellStyle name="Comma 2 4 4 5 4" xfId="31959" xr:uid="{00000000-0005-0000-0000-000021000000}"/>
    <cellStyle name="Comma 2 4 4 6" xfId="3231" xr:uid="{00000000-0005-0000-0000-000021000000}"/>
    <cellStyle name="Comma 2 4 4 6 2" xfId="12303" xr:uid="{00000000-0005-0000-0000-000021000000}"/>
    <cellStyle name="Comma 2 4 4 6 2 2" xfId="27423" xr:uid="{00000000-0005-0000-0000-000021000000}"/>
    <cellStyle name="Comma 2 4 4 6 2 2 2" xfId="57663" xr:uid="{00000000-0005-0000-0000-000021000000}"/>
    <cellStyle name="Comma 2 4 4 6 2 3" xfId="42543" xr:uid="{00000000-0005-0000-0000-000021000000}"/>
    <cellStyle name="Comma 2 4 4 6 3" xfId="18351" xr:uid="{00000000-0005-0000-0000-000021000000}"/>
    <cellStyle name="Comma 2 4 4 6 3 2" xfId="48591" xr:uid="{00000000-0005-0000-0000-000021000000}"/>
    <cellStyle name="Comma 2 4 4 6 4" xfId="33471" xr:uid="{00000000-0005-0000-0000-000021000000}"/>
    <cellStyle name="Comma 2 4 4 7" xfId="4743" xr:uid="{00000000-0005-0000-0000-000021000000}"/>
    <cellStyle name="Comma 2 4 4 7 2" xfId="13815" xr:uid="{00000000-0005-0000-0000-000021000000}"/>
    <cellStyle name="Comma 2 4 4 7 2 2" xfId="28935" xr:uid="{00000000-0005-0000-0000-000021000000}"/>
    <cellStyle name="Comma 2 4 4 7 2 2 2" xfId="59175" xr:uid="{00000000-0005-0000-0000-000021000000}"/>
    <cellStyle name="Comma 2 4 4 7 2 3" xfId="44055" xr:uid="{00000000-0005-0000-0000-000021000000}"/>
    <cellStyle name="Comma 2 4 4 7 3" xfId="19863" xr:uid="{00000000-0005-0000-0000-000021000000}"/>
    <cellStyle name="Comma 2 4 4 7 3 2" xfId="50103" xr:uid="{00000000-0005-0000-0000-000021000000}"/>
    <cellStyle name="Comma 2 4 4 7 4" xfId="34983" xr:uid="{00000000-0005-0000-0000-000021000000}"/>
    <cellStyle name="Comma 2 4 4 8" xfId="6255" xr:uid="{00000000-0005-0000-0000-000021000000}"/>
    <cellStyle name="Comma 2 4 4 8 2" xfId="21375" xr:uid="{00000000-0005-0000-0000-000021000000}"/>
    <cellStyle name="Comma 2 4 4 8 2 2" xfId="51615" xr:uid="{00000000-0005-0000-0000-000021000000}"/>
    <cellStyle name="Comma 2 4 4 8 3" xfId="36495" xr:uid="{00000000-0005-0000-0000-000021000000}"/>
    <cellStyle name="Comma 2 4 4 9" xfId="7767" xr:uid="{00000000-0005-0000-0000-000021000000}"/>
    <cellStyle name="Comma 2 4 4 9 2" xfId="22887" xr:uid="{00000000-0005-0000-0000-000021000000}"/>
    <cellStyle name="Comma 2 4 4 9 2 2" xfId="53127" xr:uid="{00000000-0005-0000-0000-000021000000}"/>
    <cellStyle name="Comma 2 4 4 9 3" xfId="38007" xr:uid="{00000000-0005-0000-0000-000021000000}"/>
    <cellStyle name="Comma 2 4 5" xfId="291" xr:uid="{00000000-0005-0000-0000-000004000000}"/>
    <cellStyle name="Comma 2 4 5 10" xfId="30531" xr:uid="{00000000-0005-0000-0000-000004000000}"/>
    <cellStyle name="Comma 2 4 5 2" xfId="1047" xr:uid="{00000000-0005-0000-0000-000004000000}"/>
    <cellStyle name="Comma 2 4 5 2 2" xfId="2559" xr:uid="{00000000-0005-0000-0000-000004000000}"/>
    <cellStyle name="Comma 2 4 5 2 2 2" xfId="11631" xr:uid="{00000000-0005-0000-0000-000004000000}"/>
    <cellStyle name="Comma 2 4 5 2 2 2 2" xfId="26751" xr:uid="{00000000-0005-0000-0000-000004000000}"/>
    <cellStyle name="Comma 2 4 5 2 2 2 2 2" xfId="56991" xr:uid="{00000000-0005-0000-0000-000004000000}"/>
    <cellStyle name="Comma 2 4 5 2 2 2 3" xfId="41871" xr:uid="{00000000-0005-0000-0000-000004000000}"/>
    <cellStyle name="Comma 2 4 5 2 2 3" xfId="17679" xr:uid="{00000000-0005-0000-0000-000004000000}"/>
    <cellStyle name="Comma 2 4 5 2 2 3 2" xfId="47919" xr:uid="{00000000-0005-0000-0000-000004000000}"/>
    <cellStyle name="Comma 2 4 5 2 2 4" xfId="32799" xr:uid="{00000000-0005-0000-0000-000004000000}"/>
    <cellStyle name="Comma 2 4 5 2 3" xfId="4071" xr:uid="{00000000-0005-0000-0000-000004000000}"/>
    <cellStyle name="Comma 2 4 5 2 3 2" xfId="13143" xr:uid="{00000000-0005-0000-0000-000004000000}"/>
    <cellStyle name="Comma 2 4 5 2 3 2 2" xfId="28263" xr:uid="{00000000-0005-0000-0000-000004000000}"/>
    <cellStyle name="Comma 2 4 5 2 3 2 2 2" xfId="58503" xr:uid="{00000000-0005-0000-0000-000004000000}"/>
    <cellStyle name="Comma 2 4 5 2 3 2 3" xfId="43383" xr:uid="{00000000-0005-0000-0000-000004000000}"/>
    <cellStyle name="Comma 2 4 5 2 3 3" xfId="19191" xr:uid="{00000000-0005-0000-0000-000004000000}"/>
    <cellStyle name="Comma 2 4 5 2 3 3 2" xfId="49431" xr:uid="{00000000-0005-0000-0000-000004000000}"/>
    <cellStyle name="Comma 2 4 5 2 3 4" xfId="34311" xr:uid="{00000000-0005-0000-0000-000004000000}"/>
    <cellStyle name="Comma 2 4 5 2 4" xfId="5583" xr:uid="{00000000-0005-0000-0000-000004000000}"/>
    <cellStyle name="Comma 2 4 5 2 4 2" xfId="14655" xr:uid="{00000000-0005-0000-0000-000004000000}"/>
    <cellStyle name="Comma 2 4 5 2 4 2 2" xfId="29775" xr:uid="{00000000-0005-0000-0000-000004000000}"/>
    <cellStyle name="Comma 2 4 5 2 4 2 2 2" xfId="60015" xr:uid="{00000000-0005-0000-0000-000004000000}"/>
    <cellStyle name="Comma 2 4 5 2 4 2 3" xfId="44895" xr:uid="{00000000-0005-0000-0000-000004000000}"/>
    <cellStyle name="Comma 2 4 5 2 4 3" xfId="20703" xr:uid="{00000000-0005-0000-0000-000004000000}"/>
    <cellStyle name="Comma 2 4 5 2 4 3 2" xfId="50943" xr:uid="{00000000-0005-0000-0000-000004000000}"/>
    <cellStyle name="Comma 2 4 5 2 4 4" xfId="35823" xr:uid="{00000000-0005-0000-0000-000004000000}"/>
    <cellStyle name="Comma 2 4 5 2 5" xfId="7095" xr:uid="{00000000-0005-0000-0000-000004000000}"/>
    <cellStyle name="Comma 2 4 5 2 5 2" xfId="22215" xr:uid="{00000000-0005-0000-0000-000004000000}"/>
    <cellStyle name="Comma 2 4 5 2 5 2 2" xfId="52455" xr:uid="{00000000-0005-0000-0000-000004000000}"/>
    <cellStyle name="Comma 2 4 5 2 5 3" xfId="37335" xr:uid="{00000000-0005-0000-0000-000004000000}"/>
    <cellStyle name="Comma 2 4 5 2 6" xfId="8607" xr:uid="{00000000-0005-0000-0000-000004000000}"/>
    <cellStyle name="Comma 2 4 5 2 6 2" xfId="23727" xr:uid="{00000000-0005-0000-0000-000004000000}"/>
    <cellStyle name="Comma 2 4 5 2 6 2 2" xfId="53967" xr:uid="{00000000-0005-0000-0000-000004000000}"/>
    <cellStyle name="Comma 2 4 5 2 6 3" xfId="38847" xr:uid="{00000000-0005-0000-0000-000004000000}"/>
    <cellStyle name="Comma 2 4 5 2 7" xfId="10119" xr:uid="{00000000-0005-0000-0000-000004000000}"/>
    <cellStyle name="Comma 2 4 5 2 7 2" xfId="25239" xr:uid="{00000000-0005-0000-0000-000004000000}"/>
    <cellStyle name="Comma 2 4 5 2 7 2 2" xfId="55479" xr:uid="{00000000-0005-0000-0000-000004000000}"/>
    <cellStyle name="Comma 2 4 5 2 7 3" xfId="40359" xr:uid="{00000000-0005-0000-0000-000004000000}"/>
    <cellStyle name="Comma 2 4 5 2 8" xfId="16167" xr:uid="{00000000-0005-0000-0000-000004000000}"/>
    <cellStyle name="Comma 2 4 5 2 8 2" xfId="46407" xr:uid="{00000000-0005-0000-0000-000004000000}"/>
    <cellStyle name="Comma 2 4 5 2 9" xfId="31287" xr:uid="{00000000-0005-0000-0000-000004000000}"/>
    <cellStyle name="Comma 2 4 5 3" xfId="1803" xr:uid="{00000000-0005-0000-0000-000004000000}"/>
    <cellStyle name="Comma 2 4 5 3 2" xfId="10875" xr:uid="{00000000-0005-0000-0000-000004000000}"/>
    <cellStyle name="Comma 2 4 5 3 2 2" xfId="25995" xr:uid="{00000000-0005-0000-0000-000004000000}"/>
    <cellStyle name="Comma 2 4 5 3 2 2 2" xfId="56235" xr:uid="{00000000-0005-0000-0000-000004000000}"/>
    <cellStyle name="Comma 2 4 5 3 2 3" xfId="41115" xr:uid="{00000000-0005-0000-0000-000004000000}"/>
    <cellStyle name="Comma 2 4 5 3 3" xfId="16923" xr:uid="{00000000-0005-0000-0000-000004000000}"/>
    <cellStyle name="Comma 2 4 5 3 3 2" xfId="47163" xr:uid="{00000000-0005-0000-0000-000004000000}"/>
    <cellStyle name="Comma 2 4 5 3 4" xfId="32043" xr:uid="{00000000-0005-0000-0000-000004000000}"/>
    <cellStyle name="Comma 2 4 5 4" xfId="3315" xr:uid="{00000000-0005-0000-0000-000004000000}"/>
    <cellStyle name="Comma 2 4 5 4 2" xfId="12387" xr:uid="{00000000-0005-0000-0000-000004000000}"/>
    <cellStyle name="Comma 2 4 5 4 2 2" xfId="27507" xr:uid="{00000000-0005-0000-0000-000004000000}"/>
    <cellStyle name="Comma 2 4 5 4 2 2 2" xfId="57747" xr:uid="{00000000-0005-0000-0000-000004000000}"/>
    <cellStyle name="Comma 2 4 5 4 2 3" xfId="42627" xr:uid="{00000000-0005-0000-0000-000004000000}"/>
    <cellStyle name="Comma 2 4 5 4 3" xfId="18435" xr:uid="{00000000-0005-0000-0000-000004000000}"/>
    <cellStyle name="Comma 2 4 5 4 3 2" xfId="48675" xr:uid="{00000000-0005-0000-0000-000004000000}"/>
    <cellStyle name="Comma 2 4 5 4 4" xfId="33555" xr:uid="{00000000-0005-0000-0000-000004000000}"/>
    <cellStyle name="Comma 2 4 5 5" xfId="4827" xr:uid="{00000000-0005-0000-0000-000004000000}"/>
    <cellStyle name="Comma 2 4 5 5 2" xfId="13899" xr:uid="{00000000-0005-0000-0000-000004000000}"/>
    <cellStyle name="Comma 2 4 5 5 2 2" xfId="29019" xr:uid="{00000000-0005-0000-0000-000004000000}"/>
    <cellStyle name="Comma 2 4 5 5 2 2 2" xfId="59259" xr:uid="{00000000-0005-0000-0000-000004000000}"/>
    <cellStyle name="Comma 2 4 5 5 2 3" xfId="44139" xr:uid="{00000000-0005-0000-0000-000004000000}"/>
    <cellStyle name="Comma 2 4 5 5 3" xfId="19947" xr:uid="{00000000-0005-0000-0000-000004000000}"/>
    <cellStyle name="Comma 2 4 5 5 3 2" xfId="50187" xr:uid="{00000000-0005-0000-0000-000004000000}"/>
    <cellStyle name="Comma 2 4 5 5 4" xfId="35067" xr:uid="{00000000-0005-0000-0000-000004000000}"/>
    <cellStyle name="Comma 2 4 5 6" xfId="6339" xr:uid="{00000000-0005-0000-0000-000004000000}"/>
    <cellStyle name="Comma 2 4 5 6 2" xfId="21459" xr:uid="{00000000-0005-0000-0000-000004000000}"/>
    <cellStyle name="Comma 2 4 5 6 2 2" xfId="51699" xr:uid="{00000000-0005-0000-0000-000004000000}"/>
    <cellStyle name="Comma 2 4 5 6 3" xfId="36579" xr:uid="{00000000-0005-0000-0000-000004000000}"/>
    <cellStyle name="Comma 2 4 5 7" xfId="7851" xr:uid="{00000000-0005-0000-0000-000004000000}"/>
    <cellStyle name="Comma 2 4 5 7 2" xfId="22971" xr:uid="{00000000-0005-0000-0000-000004000000}"/>
    <cellStyle name="Comma 2 4 5 7 2 2" xfId="53211" xr:uid="{00000000-0005-0000-0000-000004000000}"/>
    <cellStyle name="Comma 2 4 5 7 3" xfId="38091" xr:uid="{00000000-0005-0000-0000-000004000000}"/>
    <cellStyle name="Comma 2 4 5 8" xfId="9363" xr:uid="{00000000-0005-0000-0000-000004000000}"/>
    <cellStyle name="Comma 2 4 5 8 2" xfId="24483" xr:uid="{00000000-0005-0000-0000-000004000000}"/>
    <cellStyle name="Comma 2 4 5 8 2 2" xfId="54723" xr:uid="{00000000-0005-0000-0000-000004000000}"/>
    <cellStyle name="Comma 2 4 5 8 3" xfId="39603" xr:uid="{00000000-0005-0000-0000-000004000000}"/>
    <cellStyle name="Comma 2 4 5 9" xfId="15411" xr:uid="{00000000-0005-0000-0000-000004000000}"/>
    <cellStyle name="Comma 2 4 5 9 2" xfId="45651" xr:uid="{00000000-0005-0000-0000-000004000000}"/>
    <cellStyle name="Comma 2 4 6" xfId="543" xr:uid="{00000000-0005-0000-0000-000061000000}"/>
    <cellStyle name="Comma 2 4 6 10" xfId="30783" xr:uid="{00000000-0005-0000-0000-000061000000}"/>
    <cellStyle name="Comma 2 4 6 2" xfId="1299" xr:uid="{00000000-0005-0000-0000-000061000000}"/>
    <cellStyle name="Comma 2 4 6 2 2" xfId="2811" xr:uid="{00000000-0005-0000-0000-000061000000}"/>
    <cellStyle name="Comma 2 4 6 2 2 2" xfId="11883" xr:uid="{00000000-0005-0000-0000-000061000000}"/>
    <cellStyle name="Comma 2 4 6 2 2 2 2" xfId="27003" xr:uid="{00000000-0005-0000-0000-000061000000}"/>
    <cellStyle name="Comma 2 4 6 2 2 2 2 2" xfId="57243" xr:uid="{00000000-0005-0000-0000-000061000000}"/>
    <cellStyle name="Comma 2 4 6 2 2 2 3" xfId="42123" xr:uid="{00000000-0005-0000-0000-000061000000}"/>
    <cellStyle name="Comma 2 4 6 2 2 3" xfId="17931" xr:uid="{00000000-0005-0000-0000-000061000000}"/>
    <cellStyle name="Comma 2 4 6 2 2 3 2" xfId="48171" xr:uid="{00000000-0005-0000-0000-000061000000}"/>
    <cellStyle name="Comma 2 4 6 2 2 4" xfId="33051" xr:uid="{00000000-0005-0000-0000-000061000000}"/>
    <cellStyle name="Comma 2 4 6 2 3" xfId="4323" xr:uid="{00000000-0005-0000-0000-000061000000}"/>
    <cellStyle name="Comma 2 4 6 2 3 2" xfId="13395" xr:uid="{00000000-0005-0000-0000-000061000000}"/>
    <cellStyle name="Comma 2 4 6 2 3 2 2" xfId="28515" xr:uid="{00000000-0005-0000-0000-000061000000}"/>
    <cellStyle name="Comma 2 4 6 2 3 2 2 2" xfId="58755" xr:uid="{00000000-0005-0000-0000-000061000000}"/>
    <cellStyle name="Comma 2 4 6 2 3 2 3" xfId="43635" xr:uid="{00000000-0005-0000-0000-000061000000}"/>
    <cellStyle name="Comma 2 4 6 2 3 3" xfId="19443" xr:uid="{00000000-0005-0000-0000-000061000000}"/>
    <cellStyle name="Comma 2 4 6 2 3 3 2" xfId="49683" xr:uid="{00000000-0005-0000-0000-000061000000}"/>
    <cellStyle name="Comma 2 4 6 2 3 4" xfId="34563" xr:uid="{00000000-0005-0000-0000-000061000000}"/>
    <cellStyle name="Comma 2 4 6 2 4" xfId="5835" xr:uid="{00000000-0005-0000-0000-000061000000}"/>
    <cellStyle name="Comma 2 4 6 2 4 2" xfId="14907" xr:uid="{00000000-0005-0000-0000-000061000000}"/>
    <cellStyle name="Comma 2 4 6 2 4 2 2" xfId="30027" xr:uid="{00000000-0005-0000-0000-000061000000}"/>
    <cellStyle name="Comma 2 4 6 2 4 2 2 2" xfId="60267" xr:uid="{00000000-0005-0000-0000-000061000000}"/>
    <cellStyle name="Comma 2 4 6 2 4 2 3" xfId="45147" xr:uid="{00000000-0005-0000-0000-000061000000}"/>
    <cellStyle name="Comma 2 4 6 2 4 3" xfId="20955" xr:uid="{00000000-0005-0000-0000-000061000000}"/>
    <cellStyle name="Comma 2 4 6 2 4 3 2" xfId="51195" xr:uid="{00000000-0005-0000-0000-000061000000}"/>
    <cellStyle name="Comma 2 4 6 2 4 4" xfId="36075" xr:uid="{00000000-0005-0000-0000-000061000000}"/>
    <cellStyle name="Comma 2 4 6 2 5" xfId="7347" xr:uid="{00000000-0005-0000-0000-000061000000}"/>
    <cellStyle name="Comma 2 4 6 2 5 2" xfId="22467" xr:uid="{00000000-0005-0000-0000-000061000000}"/>
    <cellStyle name="Comma 2 4 6 2 5 2 2" xfId="52707" xr:uid="{00000000-0005-0000-0000-000061000000}"/>
    <cellStyle name="Comma 2 4 6 2 5 3" xfId="37587" xr:uid="{00000000-0005-0000-0000-000061000000}"/>
    <cellStyle name="Comma 2 4 6 2 6" xfId="8859" xr:uid="{00000000-0005-0000-0000-000061000000}"/>
    <cellStyle name="Comma 2 4 6 2 6 2" xfId="23979" xr:uid="{00000000-0005-0000-0000-000061000000}"/>
    <cellStyle name="Comma 2 4 6 2 6 2 2" xfId="54219" xr:uid="{00000000-0005-0000-0000-000061000000}"/>
    <cellStyle name="Comma 2 4 6 2 6 3" xfId="39099" xr:uid="{00000000-0005-0000-0000-000061000000}"/>
    <cellStyle name="Comma 2 4 6 2 7" xfId="10371" xr:uid="{00000000-0005-0000-0000-000061000000}"/>
    <cellStyle name="Comma 2 4 6 2 7 2" xfId="25491" xr:uid="{00000000-0005-0000-0000-000061000000}"/>
    <cellStyle name="Comma 2 4 6 2 7 2 2" xfId="55731" xr:uid="{00000000-0005-0000-0000-000061000000}"/>
    <cellStyle name="Comma 2 4 6 2 7 3" xfId="40611" xr:uid="{00000000-0005-0000-0000-000061000000}"/>
    <cellStyle name="Comma 2 4 6 2 8" xfId="16419" xr:uid="{00000000-0005-0000-0000-000061000000}"/>
    <cellStyle name="Comma 2 4 6 2 8 2" xfId="46659" xr:uid="{00000000-0005-0000-0000-000061000000}"/>
    <cellStyle name="Comma 2 4 6 2 9" xfId="31539" xr:uid="{00000000-0005-0000-0000-000061000000}"/>
    <cellStyle name="Comma 2 4 6 3" xfId="2055" xr:uid="{00000000-0005-0000-0000-000061000000}"/>
    <cellStyle name="Comma 2 4 6 3 2" xfId="11127" xr:uid="{00000000-0005-0000-0000-000061000000}"/>
    <cellStyle name="Comma 2 4 6 3 2 2" xfId="26247" xr:uid="{00000000-0005-0000-0000-000061000000}"/>
    <cellStyle name="Comma 2 4 6 3 2 2 2" xfId="56487" xr:uid="{00000000-0005-0000-0000-000061000000}"/>
    <cellStyle name="Comma 2 4 6 3 2 3" xfId="41367" xr:uid="{00000000-0005-0000-0000-000061000000}"/>
    <cellStyle name="Comma 2 4 6 3 3" xfId="17175" xr:uid="{00000000-0005-0000-0000-000061000000}"/>
    <cellStyle name="Comma 2 4 6 3 3 2" xfId="47415" xr:uid="{00000000-0005-0000-0000-000061000000}"/>
    <cellStyle name="Comma 2 4 6 3 4" xfId="32295" xr:uid="{00000000-0005-0000-0000-000061000000}"/>
    <cellStyle name="Comma 2 4 6 4" xfId="3567" xr:uid="{00000000-0005-0000-0000-000061000000}"/>
    <cellStyle name="Comma 2 4 6 4 2" xfId="12639" xr:uid="{00000000-0005-0000-0000-000061000000}"/>
    <cellStyle name="Comma 2 4 6 4 2 2" xfId="27759" xr:uid="{00000000-0005-0000-0000-000061000000}"/>
    <cellStyle name="Comma 2 4 6 4 2 2 2" xfId="57999" xr:uid="{00000000-0005-0000-0000-000061000000}"/>
    <cellStyle name="Comma 2 4 6 4 2 3" xfId="42879" xr:uid="{00000000-0005-0000-0000-000061000000}"/>
    <cellStyle name="Comma 2 4 6 4 3" xfId="18687" xr:uid="{00000000-0005-0000-0000-000061000000}"/>
    <cellStyle name="Comma 2 4 6 4 3 2" xfId="48927" xr:uid="{00000000-0005-0000-0000-000061000000}"/>
    <cellStyle name="Comma 2 4 6 4 4" xfId="33807" xr:uid="{00000000-0005-0000-0000-000061000000}"/>
    <cellStyle name="Comma 2 4 6 5" xfId="5079" xr:uid="{00000000-0005-0000-0000-000061000000}"/>
    <cellStyle name="Comma 2 4 6 5 2" xfId="14151" xr:uid="{00000000-0005-0000-0000-000061000000}"/>
    <cellStyle name="Comma 2 4 6 5 2 2" xfId="29271" xr:uid="{00000000-0005-0000-0000-000061000000}"/>
    <cellStyle name="Comma 2 4 6 5 2 2 2" xfId="59511" xr:uid="{00000000-0005-0000-0000-000061000000}"/>
    <cellStyle name="Comma 2 4 6 5 2 3" xfId="44391" xr:uid="{00000000-0005-0000-0000-000061000000}"/>
    <cellStyle name="Comma 2 4 6 5 3" xfId="20199" xr:uid="{00000000-0005-0000-0000-000061000000}"/>
    <cellStyle name="Comma 2 4 6 5 3 2" xfId="50439" xr:uid="{00000000-0005-0000-0000-000061000000}"/>
    <cellStyle name="Comma 2 4 6 5 4" xfId="35319" xr:uid="{00000000-0005-0000-0000-000061000000}"/>
    <cellStyle name="Comma 2 4 6 6" xfId="6591" xr:uid="{00000000-0005-0000-0000-000061000000}"/>
    <cellStyle name="Comma 2 4 6 6 2" xfId="21711" xr:uid="{00000000-0005-0000-0000-000061000000}"/>
    <cellStyle name="Comma 2 4 6 6 2 2" xfId="51951" xr:uid="{00000000-0005-0000-0000-000061000000}"/>
    <cellStyle name="Comma 2 4 6 6 3" xfId="36831" xr:uid="{00000000-0005-0000-0000-000061000000}"/>
    <cellStyle name="Comma 2 4 6 7" xfId="8103" xr:uid="{00000000-0005-0000-0000-000061000000}"/>
    <cellStyle name="Comma 2 4 6 7 2" xfId="23223" xr:uid="{00000000-0005-0000-0000-000061000000}"/>
    <cellStyle name="Comma 2 4 6 7 2 2" xfId="53463" xr:uid="{00000000-0005-0000-0000-000061000000}"/>
    <cellStyle name="Comma 2 4 6 7 3" xfId="38343" xr:uid="{00000000-0005-0000-0000-000061000000}"/>
    <cellStyle name="Comma 2 4 6 8" xfId="9615" xr:uid="{00000000-0005-0000-0000-000061000000}"/>
    <cellStyle name="Comma 2 4 6 8 2" xfId="24735" xr:uid="{00000000-0005-0000-0000-000061000000}"/>
    <cellStyle name="Comma 2 4 6 8 2 2" xfId="54975" xr:uid="{00000000-0005-0000-0000-000061000000}"/>
    <cellStyle name="Comma 2 4 6 8 3" xfId="39855" xr:uid="{00000000-0005-0000-0000-000061000000}"/>
    <cellStyle name="Comma 2 4 6 9" xfId="15663" xr:uid="{00000000-0005-0000-0000-000061000000}"/>
    <cellStyle name="Comma 2 4 6 9 2" xfId="45903" xr:uid="{00000000-0005-0000-0000-000061000000}"/>
    <cellStyle name="Comma 2 4 7" xfId="795" xr:uid="{00000000-0005-0000-0000-000004000000}"/>
    <cellStyle name="Comma 2 4 7 2" xfId="2307" xr:uid="{00000000-0005-0000-0000-000004000000}"/>
    <cellStyle name="Comma 2 4 7 2 2" xfId="11379" xr:uid="{00000000-0005-0000-0000-000004000000}"/>
    <cellStyle name="Comma 2 4 7 2 2 2" xfId="26499" xr:uid="{00000000-0005-0000-0000-000004000000}"/>
    <cellStyle name="Comma 2 4 7 2 2 2 2" xfId="56739" xr:uid="{00000000-0005-0000-0000-000004000000}"/>
    <cellStyle name="Comma 2 4 7 2 2 3" xfId="41619" xr:uid="{00000000-0005-0000-0000-000004000000}"/>
    <cellStyle name="Comma 2 4 7 2 3" xfId="17427" xr:uid="{00000000-0005-0000-0000-000004000000}"/>
    <cellStyle name="Comma 2 4 7 2 3 2" xfId="47667" xr:uid="{00000000-0005-0000-0000-000004000000}"/>
    <cellStyle name="Comma 2 4 7 2 4" xfId="32547" xr:uid="{00000000-0005-0000-0000-000004000000}"/>
    <cellStyle name="Comma 2 4 7 3" xfId="3819" xr:uid="{00000000-0005-0000-0000-000004000000}"/>
    <cellStyle name="Comma 2 4 7 3 2" xfId="12891" xr:uid="{00000000-0005-0000-0000-000004000000}"/>
    <cellStyle name="Comma 2 4 7 3 2 2" xfId="28011" xr:uid="{00000000-0005-0000-0000-000004000000}"/>
    <cellStyle name="Comma 2 4 7 3 2 2 2" xfId="58251" xr:uid="{00000000-0005-0000-0000-000004000000}"/>
    <cellStyle name="Comma 2 4 7 3 2 3" xfId="43131" xr:uid="{00000000-0005-0000-0000-000004000000}"/>
    <cellStyle name="Comma 2 4 7 3 3" xfId="18939" xr:uid="{00000000-0005-0000-0000-000004000000}"/>
    <cellStyle name="Comma 2 4 7 3 3 2" xfId="49179" xr:uid="{00000000-0005-0000-0000-000004000000}"/>
    <cellStyle name="Comma 2 4 7 3 4" xfId="34059" xr:uid="{00000000-0005-0000-0000-000004000000}"/>
    <cellStyle name="Comma 2 4 7 4" xfId="5331" xr:uid="{00000000-0005-0000-0000-000004000000}"/>
    <cellStyle name="Comma 2 4 7 4 2" xfId="14403" xr:uid="{00000000-0005-0000-0000-000004000000}"/>
    <cellStyle name="Comma 2 4 7 4 2 2" xfId="29523" xr:uid="{00000000-0005-0000-0000-000004000000}"/>
    <cellStyle name="Comma 2 4 7 4 2 2 2" xfId="59763" xr:uid="{00000000-0005-0000-0000-000004000000}"/>
    <cellStyle name="Comma 2 4 7 4 2 3" xfId="44643" xr:uid="{00000000-0005-0000-0000-000004000000}"/>
    <cellStyle name="Comma 2 4 7 4 3" xfId="20451" xr:uid="{00000000-0005-0000-0000-000004000000}"/>
    <cellStyle name="Comma 2 4 7 4 3 2" xfId="50691" xr:uid="{00000000-0005-0000-0000-000004000000}"/>
    <cellStyle name="Comma 2 4 7 4 4" xfId="35571" xr:uid="{00000000-0005-0000-0000-000004000000}"/>
    <cellStyle name="Comma 2 4 7 5" xfId="6843" xr:uid="{00000000-0005-0000-0000-000004000000}"/>
    <cellStyle name="Comma 2 4 7 5 2" xfId="21963" xr:uid="{00000000-0005-0000-0000-000004000000}"/>
    <cellStyle name="Comma 2 4 7 5 2 2" xfId="52203" xr:uid="{00000000-0005-0000-0000-000004000000}"/>
    <cellStyle name="Comma 2 4 7 5 3" xfId="37083" xr:uid="{00000000-0005-0000-0000-000004000000}"/>
    <cellStyle name="Comma 2 4 7 6" xfId="8355" xr:uid="{00000000-0005-0000-0000-000004000000}"/>
    <cellStyle name="Comma 2 4 7 6 2" xfId="23475" xr:uid="{00000000-0005-0000-0000-000004000000}"/>
    <cellStyle name="Comma 2 4 7 6 2 2" xfId="53715" xr:uid="{00000000-0005-0000-0000-000004000000}"/>
    <cellStyle name="Comma 2 4 7 6 3" xfId="38595" xr:uid="{00000000-0005-0000-0000-000004000000}"/>
    <cellStyle name="Comma 2 4 7 7" xfId="9867" xr:uid="{00000000-0005-0000-0000-000004000000}"/>
    <cellStyle name="Comma 2 4 7 7 2" xfId="24987" xr:uid="{00000000-0005-0000-0000-000004000000}"/>
    <cellStyle name="Comma 2 4 7 7 2 2" xfId="55227" xr:uid="{00000000-0005-0000-0000-000004000000}"/>
    <cellStyle name="Comma 2 4 7 7 3" xfId="40107" xr:uid="{00000000-0005-0000-0000-000004000000}"/>
    <cellStyle name="Comma 2 4 7 8" xfId="15915" xr:uid="{00000000-0005-0000-0000-000004000000}"/>
    <cellStyle name="Comma 2 4 7 8 2" xfId="46155" xr:uid="{00000000-0005-0000-0000-000004000000}"/>
    <cellStyle name="Comma 2 4 7 9" xfId="31035" xr:uid="{00000000-0005-0000-0000-000004000000}"/>
    <cellStyle name="Comma 2 4 8" xfId="1551" xr:uid="{00000000-0005-0000-0000-000004000000}"/>
    <cellStyle name="Comma 2 4 8 2" xfId="10623" xr:uid="{00000000-0005-0000-0000-000004000000}"/>
    <cellStyle name="Comma 2 4 8 2 2" xfId="25743" xr:uid="{00000000-0005-0000-0000-000004000000}"/>
    <cellStyle name="Comma 2 4 8 2 2 2" xfId="55983" xr:uid="{00000000-0005-0000-0000-000004000000}"/>
    <cellStyle name="Comma 2 4 8 2 3" xfId="40863" xr:uid="{00000000-0005-0000-0000-000004000000}"/>
    <cellStyle name="Comma 2 4 8 3" xfId="16671" xr:uid="{00000000-0005-0000-0000-000004000000}"/>
    <cellStyle name="Comma 2 4 8 3 2" xfId="46911" xr:uid="{00000000-0005-0000-0000-000004000000}"/>
    <cellStyle name="Comma 2 4 8 4" xfId="31791" xr:uid="{00000000-0005-0000-0000-000004000000}"/>
    <cellStyle name="Comma 2 4 9" xfId="3063" xr:uid="{00000000-0005-0000-0000-000004000000}"/>
    <cellStyle name="Comma 2 4 9 2" xfId="12135" xr:uid="{00000000-0005-0000-0000-000004000000}"/>
    <cellStyle name="Comma 2 4 9 2 2" xfId="27255" xr:uid="{00000000-0005-0000-0000-000004000000}"/>
    <cellStyle name="Comma 2 4 9 2 2 2" xfId="57495" xr:uid="{00000000-0005-0000-0000-000004000000}"/>
    <cellStyle name="Comma 2 4 9 2 3" xfId="42375" xr:uid="{00000000-0005-0000-0000-000004000000}"/>
    <cellStyle name="Comma 2 4 9 3" xfId="18183" xr:uid="{00000000-0005-0000-0000-000004000000}"/>
    <cellStyle name="Comma 2 4 9 3 2" xfId="48423" xr:uid="{00000000-0005-0000-0000-000004000000}"/>
    <cellStyle name="Comma 2 4 9 4" xfId="33303" xr:uid="{00000000-0005-0000-0000-000004000000}"/>
    <cellStyle name="Comma 2 5" xfId="53" xr:uid="{00000000-0005-0000-0000-00000C000000}"/>
    <cellStyle name="Comma 2 5 10" xfId="6101" xr:uid="{00000000-0005-0000-0000-00000C000000}"/>
    <cellStyle name="Comma 2 5 10 2" xfId="21221" xr:uid="{00000000-0005-0000-0000-00000C000000}"/>
    <cellStyle name="Comma 2 5 10 2 2" xfId="51461" xr:uid="{00000000-0005-0000-0000-00000C000000}"/>
    <cellStyle name="Comma 2 5 10 3" xfId="36341" xr:uid="{00000000-0005-0000-0000-00000C000000}"/>
    <cellStyle name="Comma 2 5 11" xfId="7613" xr:uid="{00000000-0005-0000-0000-00000C000000}"/>
    <cellStyle name="Comma 2 5 11 2" xfId="22733" xr:uid="{00000000-0005-0000-0000-00000C000000}"/>
    <cellStyle name="Comma 2 5 11 2 2" xfId="52973" xr:uid="{00000000-0005-0000-0000-00000C000000}"/>
    <cellStyle name="Comma 2 5 11 3" xfId="37853" xr:uid="{00000000-0005-0000-0000-00000C000000}"/>
    <cellStyle name="Comma 2 5 12" xfId="9125" xr:uid="{00000000-0005-0000-0000-00000C000000}"/>
    <cellStyle name="Comma 2 5 12 2" xfId="24245" xr:uid="{00000000-0005-0000-0000-00000C000000}"/>
    <cellStyle name="Comma 2 5 12 2 2" xfId="54485" xr:uid="{00000000-0005-0000-0000-00000C000000}"/>
    <cellStyle name="Comma 2 5 12 3" xfId="39365" xr:uid="{00000000-0005-0000-0000-00000C000000}"/>
    <cellStyle name="Comma 2 5 13" xfId="15173" xr:uid="{00000000-0005-0000-0000-00000C000000}"/>
    <cellStyle name="Comma 2 5 13 2" xfId="45413" xr:uid="{00000000-0005-0000-0000-00000C000000}"/>
    <cellStyle name="Comma 2 5 14" xfId="30293" xr:uid="{00000000-0005-0000-0000-00000C000000}"/>
    <cellStyle name="Comma 2 5 2" xfId="137" xr:uid="{00000000-0005-0000-0000-000023000000}"/>
    <cellStyle name="Comma 2 5 2 10" xfId="9209" xr:uid="{00000000-0005-0000-0000-000023000000}"/>
    <cellStyle name="Comma 2 5 2 10 2" xfId="24329" xr:uid="{00000000-0005-0000-0000-000023000000}"/>
    <cellStyle name="Comma 2 5 2 10 2 2" xfId="54569" xr:uid="{00000000-0005-0000-0000-000023000000}"/>
    <cellStyle name="Comma 2 5 2 10 3" xfId="39449" xr:uid="{00000000-0005-0000-0000-000023000000}"/>
    <cellStyle name="Comma 2 5 2 11" xfId="15257" xr:uid="{00000000-0005-0000-0000-000023000000}"/>
    <cellStyle name="Comma 2 5 2 11 2" xfId="45497" xr:uid="{00000000-0005-0000-0000-000023000000}"/>
    <cellStyle name="Comma 2 5 2 12" xfId="30377" xr:uid="{00000000-0005-0000-0000-000023000000}"/>
    <cellStyle name="Comma 2 5 2 2" xfId="389" xr:uid="{00000000-0005-0000-0000-000023000000}"/>
    <cellStyle name="Comma 2 5 2 2 10" xfId="30629" xr:uid="{00000000-0005-0000-0000-000023000000}"/>
    <cellStyle name="Comma 2 5 2 2 2" xfId="1145" xr:uid="{00000000-0005-0000-0000-000023000000}"/>
    <cellStyle name="Comma 2 5 2 2 2 2" xfId="2657" xr:uid="{00000000-0005-0000-0000-000023000000}"/>
    <cellStyle name="Comma 2 5 2 2 2 2 2" xfId="11729" xr:uid="{00000000-0005-0000-0000-000023000000}"/>
    <cellStyle name="Comma 2 5 2 2 2 2 2 2" xfId="26849" xr:uid="{00000000-0005-0000-0000-000023000000}"/>
    <cellStyle name="Comma 2 5 2 2 2 2 2 2 2" xfId="57089" xr:uid="{00000000-0005-0000-0000-000023000000}"/>
    <cellStyle name="Comma 2 5 2 2 2 2 2 3" xfId="41969" xr:uid="{00000000-0005-0000-0000-000023000000}"/>
    <cellStyle name="Comma 2 5 2 2 2 2 3" xfId="17777" xr:uid="{00000000-0005-0000-0000-000023000000}"/>
    <cellStyle name="Comma 2 5 2 2 2 2 3 2" xfId="48017" xr:uid="{00000000-0005-0000-0000-000023000000}"/>
    <cellStyle name="Comma 2 5 2 2 2 2 4" xfId="32897" xr:uid="{00000000-0005-0000-0000-000023000000}"/>
    <cellStyle name="Comma 2 5 2 2 2 3" xfId="4169" xr:uid="{00000000-0005-0000-0000-000023000000}"/>
    <cellStyle name="Comma 2 5 2 2 2 3 2" xfId="13241" xr:uid="{00000000-0005-0000-0000-000023000000}"/>
    <cellStyle name="Comma 2 5 2 2 2 3 2 2" xfId="28361" xr:uid="{00000000-0005-0000-0000-000023000000}"/>
    <cellStyle name="Comma 2 5 2 2 2 3 2 2 2" xfId="58601" xr:uid="{00000000-0005-0000-0000-000023000000}"/>
    <cellStyle name="Comma 2 5 2 2 2 3 2 3" xfId="43481" xr:uid="{00000000-0005-0000-0000-000023000000}"/>
    <cellStyle name="Comma 2 5 2 2 2 3 3" xfId="19289" xr:uid="{00000000-0005-0000-0000-000023000000}"/>
    <cellStyle name="Comma 2 5 2 2 2 3 3 2" xfId="49529" xr:uid="{00000000-0005-0000-0000-000023000000}"/>
    <cellStyle name="Comma 2 5 2 2 2 3 4" xfId="34409" xr:uid="{00000000-0005-0000-0000-000023000000}"/>
    <cellStyle name="Comma 2 5 2 2 2 4" xfId="5681" xr:uid="{00000000-0005-0000-0000-000023000000}"/>
    <cellStyle name="Comma 2 5 2 2 2 4 2" xfId="14753" xr:uid="{00000000-0005-0000-0000-000023000000}"/>
    <cellStyle name="Comma 2 5 2 2 2 4 2 2" xfId="29873" xr:uid="{00000000-0005-0000-0000-000023000000}"/>
    <cellStyle name="Comma 2 5 2 2 2 4 2 2 2" xfId="60113" xr:uid="{00000000-0005-0000-0000-000023000000}"/>
    <cellStyle name="Comma 2 5 2 2 2 4 2 3" xfId="44993" xr:uid="{00000000-0005-0000-0000-000023000000}"/>
    <cellStyle name="Comma 2 5 2 2 2 4 3" xfId="20801" xr:uid="{00000000-0005-0000-0000-000023000000}"/>
    <cellStyle name="Comma 2 5 2 2 2 4 3 2" xfId="51041" xr:uid="{00000000-0005-0000-0000-000023000000}"/>
    <cellStyle name="Comma 2 5 2 2 2 4 4" xfId="35921" xr:uid="{00000000-0005-0000-0000-000023000000}"/>
    <cellStyle name="Comma 2 5 2 2 2 5" xfId="7193" xr:uid="{00000000-0005-0000-0000-000023000000}"/>
    <cellStyle name="Comma 2 5 2 2 2 5 2" xfId="22313" xr:uid="{00000000-0005-0000-0000-000023000000}"/>
    <cellStyle name="Comma 2 5 2 2 2 5 2 2" xfId="52553" xr:uid="{00000000-0005-0000-0000-000023000000}"/>
    <cellStyle name="Comma 2 5 2 2 2 5 3" xfId="37433" xr:uid="{00000000-0005-0000-0000-000023000000}"/>
    <cellStyle name="Comma 2 5 2 2 2 6" xfId="8705" xr:uid="{00000000-0005-0000-0000-000023000000}"/>
    <cellStyle name="Comma 2 5 2 2 2 6 2" xfId="23825" xr:uid="{00000000-0005-0000-0000-000023000000}"/>
    <cellStyle name="Comma 2 5 2 2 2 6 2 2" xfId="54065" xr:uid="{00000000-0005-0000-0000-000023000000}"/>
    <cellStyle name="Comma 2 5 2 2 2 6 3" xfId="38945" xr:uid="{00000000-0005-0000-0000-000023000000}"/>
    <cellStyle name="Comma 2 5 2 2 2 7" xfId="10217" xr:uid="{00000000-0005-0000-0000-000023000000}"/>
    <cellStyle name="Comma 2 5 2 2 2 7 2" xfId="25337" xr:uid="{00000000-0005-0000-0000-000023000000}"/>
    <cellStyle name="Comma 2 5 2 2 2 7 2 2" xfId="55577" xr:uid="{00000000-0005-0000-0000-000023000000}"/>
    <cellStyle name="Comma 2 5 2 2 2 7 3" xfId="40457" xr:uid="{00000000-0005-0000-0000-000023000000}"/>
    <cellStyle name="Comma 2 5 2 2 2 8" xfId="16265" xr:uid="{00000000-0005-0000-0000-000023000000}"/>
    <cellStyle name="Comma 2 5 2 2 2 8 2" xfId="46505" xr:uid="{00000000-0005-0000-0000-000023000000}"/>
    <cellStyle name="Comma 2 5 2 2 2 9" xfId="31385" xr:uid="{00000000-0005-0000-0000-000023000000}"/>
    <cellStyle name="Comma 2 5 2 2 3" xfId="1901" xr:uid="{00000000-0005-0000-0000-000023000000}"/>
    <cellStyle name="Comma 2 5 2 2 3 2" xfId="10973" xr:uid="{00000000-0005-0000-0000-000023000000}"/>
    <cellStyle name="Comma 2 5 2 2 3 2 2" xfId="26093" xr:uid="{00000000-0005-0000-0000-000023000000}"/>
    <cellStyle name="Comma 2 5 2 2 3 2 2 2" xfId="56333" xr:uid="{00000000-0005-0000-0000-000023000000}"/>
    <cellStyle name="Comma 2 5 2 2 3 2 3" xfId="41213" xr:uid="{00000000-0005-0000-0000-000023000000}"/>
    <cellStyle name="Comma 2 5 2 2 3 3" xfId="17021" xr:uid="{00000000-0005-0000-0000-000023000000}"/>
    <cellStyle name="Comma 2 5 2 2 3 3 2" xfId="47261" xr:uid="{00000000-0005-0000-0000-000023000000}"/>
    <cellStyle name="Comma 2 5 2 2 3 4" xfId="32141" xr:uid="{00000000-0005-0000-0000-000023000000}"/>
    <cellStyle name="Comma 2 5 2 2 4" xfId="3413" xr:uid="{00000000-0005-0000-0000-000023000000}"/>
    <cellStyle name="Comma 2 5 2 2 4 2" xfId="12485" xr:uid="{00000000-0005-0000-0000-000023000000}"/>
    <cellStyle name="Comma 2 5 2 2 4 2 2" xfId="27605" xr:uid="{00000000-0005-0000-0000-000023000000}"/>
    <cellStyle name="Comma 2 5 2 2 4 2 2 2" xfId="57845" xr:uid="{00000000-0005-0000-0000-000023000000}"/>
    <cellStyle name="Comma 2 5 2 2 4 2 3" xfId="42725" xr:uid="{00000000-0005-0000-0000-000023000000}"/>
    <cellStyle name="Comma 2 5 2 2 4 3" xfId="18533" xr:uid="{00000000-0005-0000-0000-000023000000}"/>
    <cellStyle name="Comma 2 5 2 2 4 3 2" xfId="48773" xr:uid="{00000000-0005-0000-0000-000023000000}"/>
    <cellStyle name="Comma 2 5 2 2 4 4" xfId="33653" xr:uid="{00000000-0005-0000-0000-000023000000}"/>
    <cellStyle name="Comma 2 5 2 2 5" xfId="4925" xr:uid="{00000000-0005-0000-0000-000023000000}"/>
    <cellStyle name="Comma 2 5 2 2 5 2" xfId="13997" xr:uid="{00000000-0005-0000-0000-000023000000}"/>
    <cellStyle name="Comma 2 5 2 2 5 2 2" xfId="29117" xr:uid="{00000000-0005-0000-0000-000023000000}"/>
    <cellStyle name="Comma 2 5 2 2 5 2 2 2" xfId="59357" xr:uid="{00000000-0005-0000-0000-000023000000}"/>
    <cellStyle name="Comma 2 5 2 2 5 2 3" xfId="44237" xr:uid="{00000000-0005-0000-0000-000023000000}"/>
    <cellStyle name="Comma 2 5 2 2 5 3" xfId="20045" xr:uid="{00000000-0005-0000-0000-000023000000}"/>
    <cellStyle name="Comma 2 5 2 2 5 3 2" xfId="50285" xr:uid="{00000000-0005-0000-0000-000023000000}"/>
    <cellStyle name="Comma 2 5 2 2 5 4" xfId="35165" xr:uid="{00000000-0005-0000-0000-000023000000}"/>
    <cellStyle name="Comma 2 5 2 2 6" xfId="6437" xr:uid="{00000000-0005-0000-0000-000023000000}"/>
    <cellStyle name="Comma 2 5 2 2 6 2" xfId="21557" xr:uid="{00000000-0005-0000-0000-000023000000}"/>
    <cellStyle name="Comma 2 5 2 2 6 2 2" xfId="51797" xr:uid="{00000000-0005-0000-0000-000023000000}"/>
    <cellStyle name="Comma 2 5 2 2 6 3" xfId="36677" xr:uid="{00000000-0005-0000-0000-000023000000}"/>
    <cellStyle name="Comma 2 5 2 2 7" xfId="7949" xr:uid="{00000000-0005-0000-0000-000023000000}"/>
    <cellStyle name="Comma 2 5 2 2 7 2" xfId="23069" xr:uid="{00000000-0005-0000-0000-000023000000}"/>
    <cellStyle name="Comma 2 5 2 2 7 2 2" xfId="53309" xr:uid="{00000000-0005-0000-0000-000023000000}"/>
    <cellStyle name="Comma 2 5 2 2 7 3" xfId="38189" xr:uid="{00000000-0005-0000-0000-000023000000}"/>
    <cellStyle name="Comma 2 5 2 2 8" xfId="9461" xr:uid="{00000000-0005-0000-0000-000023000000}"/>
    <cellStyle name="Comma 2 5 2 2 8 2" xfId="24581" xr:uid="{00000000-0005-0000-0000-000023000000}"/>
    <cellStyle name="Comma 2 5 2 2 8 2 2" xfId="54821" xr:uid="{00000000-0005-0000-0000-000023000000}"/>
    <cellStyle name="Comma 2 5 2 2 8 3" xfId="39701" xr:uid="{00000000-0005-0000-0000-000023000000}"/>
    <cellStyle name="Comma 2 5 2 2 9" xfId="15509" xr:uid="{00000000-0005-0000-0000-000023000000}"/>
    <cellStyle name="Comma 2 5 2 2 9 2" xfId="45749" xr:uid="{00000000-0005-0000-0000-000023000000}"/>
    <cellStyle name="Comma 2 5 2 3" xfId="641" xr:uid="{00000000-0005-0000-0000-000068000000}"/>
    <cellStyle name="Comma 2 5 2 3 10" xfId="30881" xr:uid="{00000000-0005-0000-0000-000068000000}"/>
    <cellStyle name="Comma 2 5 2 3 2" xfId="1397" xr:uid="{00000000-0005-0000-0000-000068000000}"/>
    <cellStyle name="Comma 2 5 2 3 2 2" xfId="2909" xr:uid="{00000000-0005-0000-0000-000068000000}"/>
    <cellStyle name="Comma 2 5 2 3 2 2 2" xfId="11981" xr:uid="{00000000-0005-0000-0000-000068000000}"/>
    <cellStyle name="Comma 2 5 2 3 2 2 2 2" xfId="27101" xr:uid="{00000000-0005-0000-0000-000068000000}"/>
    <cellStyle name="Comma 2 5 2 3 2 2 2 2 2" xfId="57341" xr:uid="{00000000-0005-0000-0000-000068000000}"/>
    <cellStyle name="Comma 2 5 2 3 2 2 2 3" xfId="42221" xr:uid="{00000000-0005-0000-0000-000068000000}"/>
    <cellStyle name="Comma 2 5 2 3 2 2 3" xfId="18029" xr:uid="{00000000-0005-0000-0000-000068000000}"/>
    <cellStyle name="Comma 2 5 2 3 2 2 3 2" xfId="48269" xr:uid="{00000000-0005-0000-0000-000068000000}"/>
    <cellStyle name="Comma 2 5 2 3 2 2 4" xfId="33149" xr:uid="{00000000-0005-0000-0000-000068000000}"/>
    <cellStyle name="Comma 2 5 2 3 2 3" xfId="4421" xr:uid="{00000000-0005-0000-0000-000068000000}"/>
    <cellStyle name="Comma 2 5 2 3 2 3 2" xfId="13493" xr:uid="{00000000-0005-0000-0000-000068000000}"/>
    <cellStyle name="Comma 2 5 2 3 2 3 2 2" xfId="28613" xr:uid="{00000000-0005-0000-0000-000068000000}"/>
    <cellStyle name="Comma 2 5 2 3 2 3 2 2 2" xfId="58853" xr:uid="{00000000-0005-0000-0000-000068000000}"/>
    <cellStyle name="Comma 2 5 2 3 2 3 2 3" xfId="43733" xr:uid="{00000000-0005-0000-0000-000068000000}"/>
    <cellStyle name="Comma 2 5 2 3 2 3 3" xfId="19541" xr:uid="{00000000-0005-0000-0000-000068000000}"/>
    <cellStyle name="Comma 2 5 2 3 2 3 3 2" xfId="49781" xr:uid="{00000000-0005-0000-0000-000068000000}"/>
    <cellStyle name="Comma 2 5 2 3 2 3 4" xfId="34661" xr:uid="{00000000-0005-0000-0000-000068000000}"/>
    <cellStyle name="Comma 2 5 2 3 2 4" xfId="5933" xr:uid="{00000000-0005-0000-0000-000068000000}"/>
    <cellStyle name="Comma 2 5 2 3 2 4 2" xfId="15005" xr:uid="{00000000-0005-0000-0000-000068000000}"/>
    <cellStyle name="Comma 2 5 2 3 2 4 2 2" xfId="30125" xr:uid="{00000000-0005-0000-0000-000068000000}"/>
    <cellStyle name="Comma 2 5 2 3 2 4 2 2 2" xfId="60365" xr:uid="{00000000-0005-0000-0000-000068000000}"/>
    <cellStyle name="Comma 2 5 2 3 2 4 2 3" xfId="45245" xr:uid="{00000000-0005-0000-0000-000068000000}"/>
    <cellStyle name="Comma 2 5 2 3 2 4 3" xfId="21053" xr:uid="{00000000-0005-0000-0000-000068000000}"/>
    <cellStyle name="Comma 2 5 2 3 2 4 3 2" xfId="51293" xr:uid="{00000000-0005-0000-0000-000068000000}"/>
    <cellStyle name="Comma 2 5 2 3 2 4 4" xfId="36173" xr:uid="{00000000-0005-0000-0000-000068000000}"/>
    <cellStyle name="Comma 2 5 2 3 2 5" xfId="7445" xr:uid="{00000000-0005-0000-0000-000068000000}"/>
    <cellStyle name="Comma 2 5 2 3 2 5 2" xfId="22565" xr:uid="{00000000-0005-0000-0000-000068000000}"/>
    <cellStyle name="Comma 2 5 2 3 2 5 2 2" xfId="52805" xr:uid="{00000000-0005-0000-0000-000068000000}"/>
    <cellStyle name="Comma 2 5 2 3 2 5 3" xfId="37685" xr:uid="{00000000-0005-0000-0000-000068000000}"/>
    <cellStyle name="Comma 2 5 2 3 2 6" xfId="8957" xr:uid="{00000000-0005-0000-0000-000068000000}"/>
    <cellStyle name="Comma 2 5 2 3 2 6 2" xfId="24077" xr:uid="{00000000-0005-0000-0000-000068000000}"/>
    <cellStyle name="Comma 2 5 2 3 2 6 2 2" xfId="54317" xr:uid="{00000000-0005-0000-0000-000068000000}"/>
    <cellStyle name="Comma 2 5 2 3 2 6 3" xfId="39197" xr:uid="{00000000-0005-0000-0000-000068000000}"/>
    <cellStyle name="Comma 2 5 2 3 2 7" xfId="10469" xr:uid="{00000000-0005-0000-0000-000068000000}"/>
    <cellStyle name="Comma 2 5 2 3 2 7 2" xfId="25589" xr:uid="{00000000-0005-0000-0000-000068000000}"/>
    <cellStyle name="Comma 2 5 2 3 2 7 2 2" xfId="55829" xr:uid="{00000000-0005-0000-0000-000068000000}"/>
    <cellStyle name="Comma 2 5 2 3 2 7 3" xfId="40709" xr:uid="{00000000-0005-0000-0000-000068000000}"/>
    <cellStyle name="Comma 2 5 2 3 2 8" xfId="16517" xr:uid="{00000000-0005-0000-0000-000068000000}"/>
    <cellStyle name="Comma 2 5 2 3 2 8 2" xfId="46757" xr:uid="{00000000-0005-0000-0000-000068000000}"/>
    <cellStyle name="Comma 2 5 2 3 2 9" xfId="31637" xr:uid="{00000000-0005-0000-0000-000068000000}"/>
    <cellStyle name="Comma 2 5 2 3 3" xfId="2153" xr:uid="{00000000-0005-0000-0000-000068000000}"/>
    <cellStyle name="Comma 2 5 2 3 3 2" xfId="11225" xr:uid="{00000000-0005-0000-0000-000068000000}"/>
    <cellStyle name="Comma 2 5 2 3 3 2 2" xfId="26345" xr:uid="{00000000-0005-0000-0000-000068000000}"/>
    <cellStyle name="Comma 2 5 2 3 3 2 2 2" xfId="56585" xr:uid="{00000000-0005-0000-0000-000068000000}"/>
    <cellStyle name="Comma 2 5 2 3 3 2 3" xfId="41465" xr:uid="{00000000-0005-0000-0000-000068000000}"/>
    <cellStyle name="Comma 2 5 2 3 3 3" xfId="17273" xr:uid="{00000000-0005-0000-0000-000068000000}"/>
    <cellStyle name="Comma 2 5 2 3 3 3 2" xfId="47513" xr:uid="{00000000-0005-0000-0000-000068000000}"/>
    <cellStyle name="Comma 2 5 2 3 3 4" xfId="32393" xr:uid="{00000000-0005-0000-0000-000068000000}"/>
    <cellStyle name="Comma 2 5 2 3 4" xfId="3665" xr:uid="{00000000-0005-0000-0000-000068000000}"/>
    <cellStyle name="Comma 2 5 2 3 4 2" xfId="12737" xr:uid="{00000000-0005-0000-0000-000068000000}"/>
    <cellStyle name="Comma 2 5 2 3 4 2 2" xfId="27857" xr:uid="{00000000-0005-0000-0000-000068000000}"/>
    <cellStyle name="Comma 2 5 2 3 4 2 2 2" xfId="58097" xr:uid="{00000000-0005-0000-0000-000068000000}"/>
    <cellStyle name="Comma 2 5 2 3 4 2 3" xfId="42977" xr:uid="{00000000-0005-0000-0000-000068000000}"/>
    <cellStyle name="Comma 2 5 2 3 4 3" xfId="18785" xr:uid="{00000000-0005-0000-0000-000068000000}"/>
    <cellStyle name="Comma 2 5 2 3 4 3 2" xfId="49025" xr:uid="{00000000-0005-0000-0000-000068000000}"/>
    <cellStyle name="Comma 2 5 2 3 4 4" xfId="33905" xr:uid="{00000000-0005-0000-0000-000068000000}"/>
    <cellStyle name="Comma 2 5 2 3 5" xfId="5177" xr:uid="{00000000-0005-0000-0000-000068000000}"/>
    <cellStyle name="Comma 2 5 2 3 5 2" xfId="14249" xr:uid="{00000000-0005-0000-0000-000068000000}"/>
    <cellStyle name="Comma 2 5 2 3 5 2 2" xfId="29369" xr:uid="{00000000-0005-0000-0000-000068000000}"/>
    <cellStyle name="Comma 2 5 2 3 5 2 2 2" xfId="59609" xr:uid="{00000000-0005-0000-0000-000068000000}"/>
    <cellStyle name="Comma 2 5 2 3 5 2 3" xfId="44489" xr:uid="{00000000-0005-0000-0000-000068000000}"/>
    <cellStyle name="Comma 2 5 2 3 5 3" xfId="20297" xr:uid="{00000000-0005-0000-0000-000068000000}"/>
    <cellStyle name="Comma 2 5 2 3 5 3 2" xfId="50537" xr:uid="{00000000-0005-0000-0000-000068000000}"/>
    <cellStyle name="Comma 2 5 2 3 5 4" xfId="35417" xr:uid="{00000000-0005-0000-0000-000068000000}"/>
    <cellStyle name="Comma 2 5 2 3 6" xfId="6689" xr:uid="{00000000-0005-0000-0000-000068000000}"/>
    <cellStyle name="Comma 2 5 2 3 6 2" xfId="21809" xr:uid="{00000000-0005-0000-0000-000068000000}"/>
    <cellStyle name="Comma 2 5 2 3 6 2 2" xfId="52049" xr:uid="{00000000-0005-0000-0000-000068000000}"/>
    <cellStyle name="Comma 2 5 2 3 6 3" xfId="36929" xr:uid="{00000000-0005-0000-0000-000068000000}"/>
    <cellStyle name="Comma 2 5 2 3 7" xfId="8201" xr:uid="{00000000-0005-0000-0000-000068000000}"/>
    <cellStyle name="Comma 2 5 2 3 7 2" xfId="23321" xr:uid="{00000000-0005-0000-0000-000068000000}"/>
    <cellStyle name="Comma 2 5 2 3 7 2 2" xfId="53561" xr:uid="{00000000-0005-0000-0000-000068000000}"/>
    <cellStyle name="Comma 2 5 2 3 7 3" xfId="38441" xr:uid="{00000000-0005-0000-0000-000068000000}"/>
    <cellStyle name="Comma 2 5 2 3 8" xfId="9713" xr:uid="{00000000-0005-0000-0000-000068000000}"/>
    <cellStyle name="Comma 2 5 2 3 8 2" xfId="24833" xr:uid="{00000000-0005-0000-0000-000068000000}"/>
    <cellStyle name="Comma 2 5 2 3 8 2 2" xfId="55073" xr:uid="{00000000-0005-0000-0000-000068000000}"/>
    <cellStyle name="Comma 2 5 2 3 8 3" xfId="39953" xr:uid="{00000000-0005-0000-0000-000068000000}"/>
    <cellStyle name="Comma 2 5 2 3 9" xfId="15761" xr:uid="{00000000-0005-0000-0000-000068000000}"/>
    <cellStyle name="Comma 2 5 2 3 9 2" xfId="46001" xr:uid="{00000000-0005-0000-0000-000068000000}"/>
    <cellStyle name="Comma 2 5 2 4" xfId="893" xr:uid="{00000000-0005-0000-0000-000023000000}"/>
    <cellStyle name="Comma 2 5 2 4 2" xfId="2405" xr:uid="{00000000-0005-0000-0000-000023000000}"/>
    <cellStyle name="Comma 2 5 2 4 2 2" xfId="11477" xr:uid="{00000000-0005-0000-0000-000023000000}"/>
    <cellStyle name="Comma 2 5 2 4 2 2 2" xfId="26597" xr:uid="{00000000-0005-0000-0000-000023000000}"/>
    <cellStyle name="Comma 2 5 2 4 2 2 2 2" xfId="56837" xr:uid="{00000000-0005-0000-0000-000023000000}"/>
    <cellStyle name="Comma 2 5 2 4 2 2 3" xfId="41717" xr:uid="{00000000-0005-0000-0000-000023000000}"/>
    <cellStyle name="Comma 2 5 2 4 2 3" xfId="17525" xr:uid="{00000000-0005-0000-0000-000023000000}"/>
    <cellStyle name="Comma 2 5 2 4 2 3 2" xfId="47765" xr:uid="{00000000-0005-0000-0000-000023000000}"/>
    <cellStyle name="Comma 2 5 2 4 2 4" xfId="32645" xr:uid="{00000000-0005-0000-0000-000023000000}"/>
    <cellStyle name="Comma 2 5 2 4 3" xfId="3917" xr:uid="{00000000-0005-0000-0000-000023000000}"/>
    <cellStyle name="Comma 2 5 2 4 3 2" xfId="12989" xr:uid="{00000000-0005-0000-0000-000023000000}"/>
    <cellStyle name="Comma 2 5 2 4 3 2 2" xfId="28109" xr:uid="{00000000-0005-0000-0000-000023000000}"/>
    <cellStyle name="Comma 2 5 2 4 3 2 2 2" xfId="58349" xr:uid="{00000000-0005-0000-0000-000023000000}"/>
    <cellStyle name="Comma 2 5 2 4 3 2 3" xfId="43229" xr:uid="{00000000-0005-0000-0000-000023000000}"/>
    <cellStyle name="Comma 2 5 2 4 3 3" xfId="19037" xr:uid="{00000000-0005-0000-0000-000023000000}"/>
    <cellStyle name="Comma 2 5 2 4 3 3 2" xfId="49277" xr:uid="{00000000-0005-0000-0000-000023000000}"/>
    <cellStyle name="Comma 2 5 2 4 3 4" xfId="34157" xr:uid="{00000000-0005-0000-0000-000023000000}"/>
    <cellStyle name="Comma 2 5 2 4 4" xfId="5429" xr:uid="{00000000-0005-0000-0000-000023000000}"/>
    <cellStyle name="Comma 2 5 2 4 4 2" xfId="14501" xr:uid="{00000000-0005-0000-0000-000023000000}"/>
    <cellStyle name="Comma 2 5 2 4 4 2 2" xfId="29621" xr:uid="{00000000-0005-0000-0000-000023000000}"/>
    <cellStyle name="Comma 2 5 2 4 4 2 2 2" xfId="59861" xr:uid="{00000000-0005-0000-0000-000023000000}"/>
    <cellStyle name="Comma 2 5 2 4 4 2 3" xfId="44741" xr:uid="{00000000-0005-0000-0000-000023000000}"/>
    <cellStyle name="Comma 2 5 2 4 4 3" xfId="20549" xr:uid="{00000000-0005-0000-0000-000023000000}"/>
    <cellStyle name="Comma 2 5 2 4 4 3 2" xfId="50789" xr:uid="{00000000-0005-0000-0000-000023000000}"/>
    <cellStyle name="Comma 2 5 2 4 4 4" xfId="35669" xr:uid="{00000000-0005-0000-0000-000023000000}"/>
    <cellStyle name="Comma 2 5 2 4 5" xfId="6941" xr:uid="{00000000-0005-0000-0000-000023000000}"/>
    <cellStyle name="Comma 2 5 2 4 5 2" xfId="22061" xr:uid="{00000000-0005-0000-0000-000023000000}"/>
    <cellStyle name="Comma 2 5 2 4 5 2 2" xfId="52301" xr:uid="{00000000-0005-0000-0000-000023000000}"/>
    <cellStyle name="Comma 2 5 2 4 5 3" xfId="37181" xr:uid="{00000000-0005-0000-0000-000023000000}"/>
    <cellStyle name="Comma 2 5 2 4 6" xfId="8453" xr:uid="{00000000-0005-0000-0000-000023000000}"/>
    <cellStyle name="Comma 2 5 2 4 6 2" xfId="23573" xr:uid="{00000000-0005-0000-0000-000023000000}"/>
    <cellStyle name="Comma 2 5 2 4 6 2 2" xfId="53813" xr:uid="{00000000-0005-0000-0000-000023000000}"/>
    <cellStyle name="Comma 2 5 2 4 6 3" xfId="38693" xr:uid="{00000000-0005-0000-0000-000023000000}"/>
    <cellStyle name="Comma 2 5 2 4 7" xfId="9965" xr:uid="{00000000-0005-0000-0000-000023000000}"/>
    <cellStyle name="Comma 2 5 2 4 7 2" xfId="25085" xr:uid="{00000000-0005-0000-0000-000023000000}"/>
    <cellStyle name="Comma 2 5 2 4 7 2 2" xfId="55325" xr:uid="{00000000-0005-0000-0000-000023000000}"/>
    <cellStyle name="Comma 2 5 2 4 7 3" xfId="40205" xr:uid="{00000000-0005-0000-0000-000023000000}"/>
    <cellStyle name="Comma 2 5 2 4 8" xfId="16013" xr:uid="{00000000-0005-0000-0000-000023000000}"/>
    <cellStyle name="Comma 2 5 2 4 8 2" xfId="46253" xr:uid="{00000000-0005-0000-0000-000023000000}"/>
    <cellStyle name="Comma 2 5 2 4 9" xfId="31133" xr:uid="{00000000-0005-0000-0000-000023000000}"/>
    <cellStyle name="Comma 2 5 2 5" xfId="1649" xr:uid="{00000000-0005-0000-0000-000023000000}"/>
    <cellStyle name="Comma 2 5 2 5 2" xfId="10721" xr:uid="{00000000-0005-0000-0000-000023000000}"/>
    <cellStyle name="Comma 2 5 2 5 2 2" xfId="25841" xr:uid="{00000000-0005-0000-0000-000023000000}"/>
    <cellStyle name="Comma 2 5 2 5 2 2 2" xfId="56081" xr:uid="{00000000-0005-0000-0000-000023000000}"/>
    <cellStyle name="Comma 2 5 2 5 2 3" xfId="40961" xr:uid="{00000000-0005-0000-0000-000023000000}"/>
    <cellStyle name="Comma 2 5 2 5 3" xfId="16769" xr:uid="{00000000-0005-0000-0000-000023000000}"/>
    <cellStyle name="Comma 2 5 2 5 3 2" xfId="47009" xr:uid="{00000000-0005-0000-0000-000023000000}"/>
    <cellStyle name="Comma 2 5 2 5 4" xfId="31889" xr:uid="{00000000-0005-0000-0000-000023000000}"/>
    <cellStyle name="Comma 2 5 2 6" xfId="3161" xr:uid="{00000000-0005-0000-0000-000023000000}"/>
    <cellStyle name="Comma 2 5 2 6 2" xfId="12233" xr:uid="{00000000-0005-0000-0000-000023000000}"/>
    <cellStyle name="Comma 2 5 2 6 2 2" xfId="27353" xr:uid="{00000000-0005-0000-0000-000023000000}"/>
    <cellStyle name="Comma 2 5 2 6 2 2 2" xfId="57593" xr:uid="{00000000-0005-0000-0000-000023000000}"/>
    <cellStyle name="Comma 2 5 2 6 2 3" xfId="42473" xr:uid="{00000000-0005-0000-0000-000023000000}"/>
    <cellStyle name="Comma 2 5 2 6 3" xfId="18281" xr:uid="{00000000-0005-0000-0000-000023000000}"/>
    <cellStyle name="Comma 2 5 2 6 3 2" xfId="48521" xr:uid="{00000000-0005-0000-0000-000023000000}"/>
    <cellStyle name="Comma 2 5 2 6 4" xfId="33401" xr:uid="{00000000-0005-0000-0000-000023000000}"/>
    <cellStyle name="Comma 2 5 2 7" xfId="4673" xr:uid="{00000000-0005-0000-0000-000023000000}"/>
    <cellStyle name="Comma 2 5 2 7 2" xfId="13745" xr:uid="{00000000-0005-0000-0000-000023000000}"/>
    <cellStyle name="Comma 2 5 2 7 2 2" xfId="28865" xr:uid="{00000000-0005-0000-0000-000023000000}"/>
    <cellStyle name="Comma 2 5 2 7 2 2 2" xfId="59105" xr:uid="{00000000-0005-0000-0000-000023000000}"/>
    <cellStyle name="Comma 2 5 2 7 2 3" xfId="43985" xr:uid="{00000000-0005-0000-0000-000023000000}"/>
    <cellStyle name="Comma 2 5 2 7 3" xfId="19793" xr:uid="{00000000-0005-0000-0000-000023000000}"/>
    <cellStyle name="Comma 2 5 2 7 3 2" xfId="50033" xr:uid="{00000000-0005-0000-0000-000023000000}"/>
    <cellStyle name="Comma 2 5 2 7 4" xfId="34913" xr:uid="{00000000-0005-0000-0000-000023000000}"/>
    <cellStyle name="Comma 2 5 2 8" xfId="6185" xr:uid="{00000000-0005-0000-0000-000023000000}"/>
    <cellStyle name="Comma 2 5 2 8 2" xfId="21305" xr:uid="{00000000-0005-0000-0000-000023000000}"/>
    <cellStyle name="Comma 2 5 2 8 2 2" xfId="51545" xr:uid="{00000000-0005-0000-0000-000023000000}"/>
    <cellStyle name="Comma 2 5 2 8 3" xfId="36425" xr:uid="{00000000-0005-0000-0000-000023000000}"/>
    <cellStyle name="Comma 2 5 2 9" xfId="7697" xr:uid="{00000000-0005-0000-0000-000023000000}"/>
    <cellStyle name="Comma 2 5 2 9 2" xfId="22817" xr:uid="{00000000-0005-0000-0000-000023000000}"/>
    <cellStyle name="Comma 2 5 2 9 2 2" xfId="53057" xr:uid="{00000000-0005-0000-0000-000023000000}"/>
    <cellStyle name="Comma 2 5 2 9 3" xfId="37937" xr:uid="{00000000-0005-0000-0000-000023000000}"/>
    <cellStyle name="Comma 2 5 3" xfId="221" xr:uid="{00000000-0005-0000-0000-000023000000}"/>
    <cellStyle name="Comma 2 5 3 10" xfId="9293" xr:uid="{00000000-0005-0000-0000-000023000000}"/>
    <cellStyle name="Comma 2 5 3 10 2" xfId="24413" xr:uid="{00000000-0005-0000-0000-000023000000}"/>
    <cellStyle name="Comma 2 5 3 10 2 2" xfId="54653" xr:uid="{00000000-0005-0000-0000-000023000000}"/>
    <cellStyle name="Comma 2 5 3 10 3" xfId="39533" xr:uid="{00000000-0005-0000-0000-000023000000}"/>
    <cellStyle name="Comma 2 5 3 11" xfId="15341" xr:uid="{00000000-0005-0000-0000-000023000000}"/>
    <cellStyle name="Comma 2 5 3 11 2" xfId="45581" xr:uid="{00000000-0005-0000-0000-000023000000}"/>
    <cellStyle name="Comma 2 5 3 12" xfId="30461" xr:uid="{00000000-0005-0000-0000-000023000000}"/>
    <cellStyle name="Comma 2 5 3 2" xfId="473" xr:uid="{00000000-0005-0000-0000-000023000000}"/>
    <cellStyle name="Comma 2 5 3 2 10" xfId="30713" xr:uid="{00000000-0005-0000-0000-000023000000}"/>
    <cellStyle name="Comma 2 5 3 2 2" xfId="1229" xr:uid="{00000000-0005-0000-0000-000023000000}"/>
    <cellStyle name="Comma 2 5 3 2 2 2" xfId="2741" xr:uid="{00000000-0005-0000-0000-000023000000}"/>
    <cellStyle name="Comma 2 5 3 2 2 2 2" xfId="11813" xr:uid="{00000000-0005-0000-0000-000023000000}"/>
    <cellStyle name="Comma 2 5 3 2 2 2 2 2" xfId="26933" xr:uid="{00000000-0005-0000-0000-000023000000}"/>
    <cellStyle name="Comma 2 5 3 2 2 2 2 2 2" xfId="57173" xr:uid="{00000000-0005-0000-0000-000023000000}"/>
    <cellStyle name="Comma 2 5 3 2 2 2 2 3" xfId="42053" xr:uid="{00000000-0005-0000-0000-000023000000}"/>
    <cellStyle name="Comma 2 5 3 2 2 2 3" xfId="17861" xr:uid="{00000000-0005-0000-0000-000023000000}"/>
    <cellStyle name="Comma 2 5 3 2 2 2 3 2" xfId="48101" xr:uid="{00000000-0005-0000-0000-000023000000}"/>
    <cellStyle name="Comma 2 5 3 2 2 2 4" xfId="32981" xr:uid="{00000000-0005-0000-0000-000023000000}"/>
    <cellStyle name="Comma 2 5 3 2 2 3" xfId="4253" xr:uid="{00000000-0005-0000-0000-000023000000}"/>
    <cellStyle name="Comma 2 5 3 2 2 3 2" xfId="13325" xr:uid="{00000000-0005-0000-0000-000023000000}"/>
    <cellStyle name="Comma 2 5 3 2 2 3 2 2" xfId="28445" xr:uid="{00000000-0005-0000-0000-000023000000}"/>
    <cellStyle name="Comma 2 5 3 2 2 3 2 2 2" xfId="58685" xr:uid="{00000000-0005-0000-0000-000023000000}"/>
    <cellStyle name="Comma 2 5 3 2 2 3 2 3" xfId="43565" xr:uid="{00000000-0005-0000-0000-000023000000}"/>
    <cellStyle name="Comma 2 5 3 2 2 3 3" xfId="19373" xr:uid="{00000000-0005-0000-0000-000023000000}"/>
    <cellStyle name="Comma 2 5 3 2 2 3 3 2" xfId="49613" xr:uid="{00000000-0005-0000-0000-000023000000}"/>
    <cellStyle name="Comma 2 5 3 2 2 3 4" xfId="34493" xr:uid="{00000000-0005-0000-0000-000023000000}"/>
    <cellStyle name="Comma 2 5 3 2 2 4" xfId="5765" xr:uid="{00000000-0005-0000-0000-000023000000}"/>
    <cellStyle name="Comma 2 5 3 2 2 4 2" xfId="14837" xr:uid="{00000000-0005-0000-0000-000023000000}"/>
    <cellStyle name="Comma 2 5 3 2 2 4 2 2" xfId="29957" xr:uid="{00000000-0005-0000-0000-000023000000}"/>
    <cellStyle name="Comma 2 5 3 2 2 4 2 2 2" xfId="60197" xr:uid="{00000000-0005-0000-0000-000023000000}"/>
    <cellStyle name="Comma 2 5 3 2 2 4 2 3" xfId="45077" xr:uid="{00000000-0005-0000-0000-000023000000}"/>
    <cellStyle name="Comma 2 5 3 2 2 4 3" xfId="20885" xr:uid="{00000000-0005-0000-0000-000023000000}"/>
    <cellStyle name="Comma 2 5 3 2 2 4 3 2" xfId="51125" xr:uid="{00000000-0005-0000-0000-000023000000}"/>
    <cellStyle name="Comma 2 5 3 2 2 4 4" xfId="36005" xr:uid="{00000000-0005-0000-0000-000023000000}"/>
    <cellStyle name="Comma 2 5 3 2 2 5" xfId="7277" xr:uid="{00000000-0005-0000-0000-000023000000}"/>
    <cellStyle name="Comma 2 5 3 2 2 5 2" xfId="22397" xr:uid="{00000000-0005-0000-0000-000023000000}"/>
    <cellStyle name="Comma 2 5 3 2 2 5 2 2" xfId="52637" xr:uid="{00000000-0005-0000-0000-000023000000}"/>
    <cellStyle name="Comma 2 5 3 2 2 5 3" xfId="37517" xr:uid="{00000000-0005-0000-0000-000023000000}"/>
    <cellStyle name="Comma 2 5 3 2 2 6" xfId="8789" xr:uid="{00000000-0005-0000-0000-000023000000}"/>
    <cellStyle name="Comma 2 5 3 2 2 6 2" xfId="23909" xr:uid="{00000000-0005-0000-0000-000023000000}"/>
    <cellStyle name="Comma 2 5 3 2 2 6 2 2" xfId="54149" xr:uid="{00000000-0005-0000-0000-000023000000}"/>
    <cellStyle name="Comma 2 5 3 2 2 6 3" xfId="39029" xr:uid="{00000000-0005-0000-0000-000023000000}"/>
    <cellStyle name="Comma 2 5 3 2 2 7" xfId="10301" xr:uid="{00000000-0005-0000-0000-000023000000}"/>
    <cellStyle name="Comma 2 5 3 2 2 7 2" xfId="25421" xr:uid="{00000000-0005-0000-0000-000023000000}"/>
    <cellStyle name="Comma 2 5 3 2 2 7 2 2" xfId="55661" xr:uid="{00000000-0005-0000-0000-000023000000}"/>
    <cellStyle name="Comma 2 5 3 2 2 7 3" xfId="40541" xr:uid="{00000000-0005-0000-0000-000023000000}"/>
    <cellStyle name="Comma 2 5 3 2 2 8" xfId="16349" xr:uid="{00000000-0005-0000-0000-000023000000}"/>
    <cellStyle name="Comma 2 5 3 2 2 8 2" xfId="46589" xr:uid="{00000000-0005-0000-0000-000023000000}"/>
    <cellStyle name="Comma 2 5 3 2 2 9" xfId="31469" xr:uid="{00000000-0005-0000-0000-000023000000}"/>
    <cellStyle name="Comma 2 5 3 2 3" xfId="1985" xr:uid="{00000000-0005-0000-0000-000023000000}"/>
    <cellStyle name="Comma 2 5 3 2 3 2" xfId="11057" xr:uid="{00000000-0005-0000-0000-000023000000}"/>
    <cellStyle name="Comma 2 5 3 2 3 2 2" xfId="26177" xr:uid="{00000000-0005-0000-0000-000023000000}"/>
    <cellStyle name="Comma 2 5 3 2 3 2 2 2" xfId="56417" xr:uid="{00000000-0005-0000-0000-000023000000}"/>
    <cellStyle name="Comma 2 5 3 2 3 2 3" xfId="41297" xr:uid="{00000000-0005-0000-0000-000023000000}"/>
    <cellStyle name="Comma 2 5 3 2 3 3" xfId="17105" xr:uid="{00000000-0005-0000-0000-000023000000}"/>
    <cellStyle name="Comma 2 5 3 2 3 3 2" xfId="47345" xr:uid="{00000000-0005-0000-0000-000023000000}"/>
    <cellStyle name="Comma 2 5 3 2 3 4" xfId="32225" xr:uid="{00000000-0005-0000-0000-000023000000}"/>
    <cellStyle name="Comma 2 5 3 2 4" xfId="3497" xr:uid="{00000000-0005-0000-0000-000023000000}"/>
    <cellStyle name="Comma 2 5 3 2 4 2" xfId="12569" xr:uid="{00000000-0005-0000-0000-000023000000}"/>
    <cellStyle name="Comma 2 5 3 2 4 2 2" xfId="27689" xr:uid="{00000000-0005-0000-0000-000023000000}"/>
    <cellStyle name="Comma 2 5 3 2 4 2 2 2" xfId="57929" xr:uid="{00000000-0005-0000-0000-000023000000}"/>
    <cellStyle name="Comma 2 5 3 2 4 2 3" xfId="42809" xr:uid="{00000000-0005-0000-0000-000023000000}"/>
    <cellStyle name="Comma 2 5 3 2 4 3" xfId="18617" xr:uid="{00000000-0005-0000-0000-000023000000}"/>
    <cellStyle name="Comma 2 5 3 2 4 3 2" xfId="48857" xr:uid="{00000000-0005-0000-0000-000023000000}"/>
    <cellStyle name="Comma 2 5 3 2 4 4" xfId="33737" xr:uid="{00000000-0005-0000-0000-000023000000}"/>
    <cellStyle name="Comma 2 5 3 2 5" xfId="5009" xr:uid="{00000000-0005-0000-0000-000023000000}"/>
    <cellStyle name="Comma 2 5 3 2 5 2" xfId="14081" xr:uid="{00000000-0005-0000-0000-000023000000}"/>
    <cellStyle name="Comma 2 5 3 2 5 2 2" xfId="29201" xr:uid="{00000000-0005-0000-0000-000023000000}"/>
    <cellStyle name="Comma 2 5 3 2 5 2 2 2" xfId="59441" xr:uid="{00000000-0005-0000-0000-000023000000}"/>
    <cellStyle name="Comma 2 5 3 2 5 2 3" xfId="44321" xr:uid="{00000000-0005-0000-0000-000023000000}"/>
    <cellStyle name="Comma 2 5 3 2 5 3" xfId="20129" xr:uid="{00000000-0005-0000-0000-000023000000}"/>
    <cellStyle name="Comma 2 5 3 2 5 3 2" xfId="50369" xr:uid="{00000000-0005-0000-0000-000023000000}"/>
    <cellStyle name="Comma 2 5 3 2 5 4" xfId="35249" xr:uid="{00000000-0005-0000-0000-000023000000}"/>
    <cellStyle name="Comma 2 5 3 2 6" xfId="6521" xr:uid="{00000000-0005-0000-0000-000023000000}"/>
    <cellStyle name="Comma 2 5 3 2 6 2" xfId="21641" xr:uid="{00000000-0005-0000-0000-000023000000}"/>
    <cellStyle name="Comma 2 5 3 2 6 2 2" xfId="51881" xr:uid="{00000000-0005-0000-0000-000023000000}"/>
    <cellStyle name="Comma 2 5 3 2 6 3" xfId="36761" xr:uid="{00000000-0005-0000-0000-000023000000}"/>
    <cellStyle name="Comma 2 5 3 2 7" xfId="8033" xr:uid="{00000000-0005-0000-0000-000023000000}"/>
    <cellStyle name="Comma 2 5 3 2 7 2" xfId="23153" xr:uid="{00000000-0005-0000-0000-000023000000}"/>
    <cellStyle name="Comma 2 5 3 2 7 2 2" xfId="53393" xr:uid="{00000000-0005-0000-0000-000023000000}"/>
    <cellStyle name="Comma 2 5 3 2 7 3" xfId="38273" xr:uid="{00000000-0005-0000-0000-000023000000}"/>
    <cellStyle name="Comma 2 5 3 2 8" xfId="9545" xr:uid="{00000000-0005-0000-0000-000023000000}"/>
    <cellStyle name="Comma 2 5 3 2 8 2" xfId="24665" xr:uid="{00000000-0005-0000-0000-000023000000}"/>
    <cellStyle name="Comma 2 5 3 2 8 2 2" xfId="54905" xr:uid="{00000000-0005-0000-0000-000023000000}"/>
    <cellStyle name="Comma 2 5 3 2 8 3" xfId="39785" xr:uid="{00000000-0005-0000-0000-000023000000}"/>
    <cellStyle name="Comma 2 5 3 2 9" xfId="15593" xr:uid="{00000000-0005-0000-0000-000023000000}"/>
    <cellStyle name="Comma 2 5 3 2 9 2" xfId="45833" xr:uid="{00000000-0005-0000-0000-000023000000}"/>
    <cellStyle name="Comma 2 5 3 3" xfId="725" xr:uid="{00000000-0005-0000-0000-000069000000}"/>
    <cellStyle name="Comma 2 5 3 3 10" xfId="30965" xr:uid="{00000000-0005-0000-0000-000069000000}"/>
    <cellStyle name="Comma 2 5 3 3 2" xfId="1481" xr:uid="{00000000-0005-0000-0000-000069000000}"/>
    <cellStyle name="Comma 2 5 3 3 2 2" xfId="2993" xr:uid="{00000000-0005-0000-0000-000069000000}"/>
    <cellStyle name="Comma 2 5 3 3 2 2 2" xfId="12065" xr:uid="{00000000-0005-0000-0000-000069000000}"/>
    <cellStyle name="Comma 2 5 3 3 2 2 2 2" xfId="27185" xr:uid="{00000000-0005-0000-0000-000069000000}"/>
    <cellStyle name="Comma 2 5 3 3 2 2 2 2 2" xfId="57425" xr:uid="{00000000-0005-0000-0000-000069000000}"/>
    <cellStyle name="Comma 2 5 3 3 2 2 2 3" xfId="42305" xr:uid="{00000000-0005-0000-0000-000069000000}"/>
    <cellStyle name="Comma 2 5 3 3 2 2 3" xfId="18113" xr:uid="{00000000-0005-0000-0000-000069000000}"/>
    <cellStyle name="Comma 2 5 3 3 2 2 3 2" xfId="48353" xr:uid="{00000000-0005-0000-0000-000069000000}"/>
    <cellStyle name="Comma 2 5 3 3 2 2 4" xfId="33233" xr:uid="{00000000-0005-0000-0000-000069000000}"/>
    <cellStyle name="Comma 2 5 3 3 2 3" xfId="4505" xr:uid="{00000000-0005-0000-0000-000069000000}"/>
    <cellStyle name="Comma 2 5 3 3 2 3 2" xfId="13577" xr:uid="{00000000-0005-0000-0000-000069000000}"/>
    <cellStyle name="Comma 2 5 3 3 2 3 2 2" xfId="28697" xr:uid="{00000000-0005-0000-0000-000069000000}"/>
    <cellStyle name="Comma 2 5 3 3 2 3 2 2 2" xfId="58937" xr:uid="{00000000-0005-0000-0000-000069000000}"/>
    <cellStyle name="Comma 2 5 3 3 2 3 2 3" xfId="43817" xr:uid="{00000000-0005-0000-0000-000069000000}"/>
    <cellStyle name="Comma 2 5 3 3 2 3 3" xfId="19625" xr:uid="{00000000-0005-0000-0000-000069000000}"/>
    <cellStyle name="Comma 2 5 3 3 2 3 3 2" xfId="49865" xr:uid="{00000000-0005-0000-0000-000069000000}"/>
    <cellStyle name="Comma 2 5 3 3 2 3 4" xfId="34745" xr:uid="{00000000-0005-0000-0000-000069000000}"/>
    <cellStyle name="Comma 2 5 3 3 2 4" xfId="6017" xr:uid="{00000000-0005-0000-0000-000069000000}"/>
    <cellStyle name="Comma 2 5 3 3 2 4 2" xfId="15089" xr:uid="{00000000-0005-0000-0000-000069000000}"/>
    <cellStyle name="Comma 2 5 3 3 2 4 2 2" xfId="30209" xr:uid="{00000000-0005-0000-0000-000069000000}"/>
    <cellStyle name="Comma 2 5 3 3 2 4 2 2 2" xfId="60449" xr:uid="{00000000-0005-0000-0000-000069000000}"/>
    <cellStyle name="Comma 2 5 3 3 2 4 2 3" xfId="45329" xr:uid="{00000000-0005-0000-0000-000069000000}"/>
    <cellStyle name="Comma 2 5 3 3 2 4 3" xfId="21137" xr:uid="{00000000-0005-0000-0000-000069000000}"/>
    <cellStyle name="Comma 2 5 3 3 2 4 3 2" xfId="51377" xr:uid="{00000000-0005-0000-0000-000069000000}"/>
    <cellStyle name="Comma 2 5 3 3 2 4 4" xfId="36257" xr:uid="{00000000-0005-0000-0000-000069000000}"/>
    <cellStyle name="Comma 2 5 3 3 2 5" xfId="7529" xr:uid="{00000000-0005-0000-0000-000069000000}"/>
    <cellStyle name="Comma 2 5 3 3 2 5 2" xfId="22649" xr:uid="{00000000-0005-0000-0000-000069000000}"/>
    <cellStyle name="Comma 2 5 3 3 2 5 2 2" xfId="52889" xr:uid="{00000000-0005-0000-0000-000069000000}"/>
    <cellStyle name="Comma 2 5 3 3 2 5 3" xfId="37769" xr:uid="{00000000-0005-0000-0000-000069000000}"/>
    <cellStyle name="Comma 2 5 3 3 2 6" xfId="9041" xr:uid="{00000000-0005-0000-0000-000069000000}"/>
    <cellStyle name="Comma 2 5 3 3 2 6 2" xfId="24161" xr:uid="{00000000-0005-0000-0000-000069000000}"/>
    <cellStyle name="Comma 2 5 3 3 2 6 2 2" xfId="54401" xr:uid="{00000000-0005-0000-0000-000069000000}"/>
    <cellStyle name="Comma 2 5 3 3 2 6 3" xfId="39281" xr:uid="{00000000-0005-0000-0000-000069000000}"/>
    <cellStyle name="Comma 2 5 3 3 2 7" xfId="10553" xr:uid="{00000000-0005-0000-0000-000069000000}"/>
    <cellStyle name="Comma 2 5 3 3 2 7 2" xfId="25673" xr:uid="{00000000-0005-0000-0000-000069000000}"/>
    <cellStyle name="Comma 2 5 3 3 2 7 2 2" xfId="55913" xr:uid="{00000000-0005-0000-0000-000069000000}"/>
    <cellStyle name="Comma 2 5 3 3 2 7 3" xfId="40793" xr:uid="{00000000-0005-0000-0000-000069000000}"/>
    <cellStyle name="Comma 2 5 3 3 2 8" xfId="16601" xr:uid="{00000000-0005-0000-0000-000069000000}"/>
    <cellStyle name="Comma 2 5 3 3 2 8 2" xfId="46841" xr:uid="{00000000-0005-0000-0000-000069000000}"/>
    <cellStyle name="Comma 2 5 3 3 2 9" xfId="31721" xr:uid="{00000000-0005-0000-0000-000069000000}"/>
    <cellStyle name="Comma 2 5 3 3 3" xfId="2237" xr:uid="{00000000-0005-0000-0000-000069000000}"/>
    <cellStyle name="Comma 2 5 3 3 3 2" xfId="11309" xr:uid="{00000000-0005-0000-0000-000069000000}"/>
    <cellStyle name="Comma 2 5 3 3 3 2 2" xfId="26429" xr:uid="{00000000-0005-0000-0000-000069000000}"/>
    <cellStyle name="Comma 2 5 3 3 3 2 2 2" xfId="56669" xr:uid="{00000000-0005-0000-0000-000069000000}"/>
    <cellStyle name="Comma 2 5 3 3 3 2 3" xfId="41549" xr:uid="{00000000-0005-0000-0000-000069000000}"/>
    <cellStyle name="Comma 2 5 3 3 3 3" xfId="17357" xr:uid="{00000000-0005-0000-0000-000069000000}"/>
    <cellStyle name="Comma 2 5 3 3 3 3 2" xfId="47597" xr:uid="{00000000-0005-0000-0000-000069000000}"/>
    <cellStyle name="Comma 2 5 3 3 3 4" xfId="32477" xr:uid="{00000000-0005-0000-0000-000069000000}"/>
    <cellStyle name="Comma 2 5 3 3 4" xfId="3749" xr:uid="{00000000-0005-0000-0000-000069000000}"/>
    <cellStyle name="Comma 2 5 3 3 4 2" xfId="12821" xr:uid="{00000000-0005-0000-0000-000069000000}"/>
    <cellStyle name="Comma 2 5 3 3 4 2 2" xfId="27941" xr:uid="{00000000-0005-0000-0000-000069000000}"/>
    <cellStyle name="Comma 2 5 3 3 4 2 2 2" xfId="58181" xr:uid="{00000000-0005-0000-0000-000069000000}"/>
    <cellStyle name="Comma 2 5 3 3 4 2 3" xfId="43061" xr:uid="{00000000-0005-0000-0000-000069000000}"/>
    <cellStyle name="Comma 2 5 3 3 4 3" xfId="18869" xr:uid="{00000000-0005-0000-0000-000069000000}"/>
    <cellStyle name="Comma 2 5 3 3 4 3 2" xfId="49109" xr:uid="{00000000-0005-0000-0000-000069000000}"/>
    <cellStyle name="Comma 2 5 3 3 4 4" xfId="33989" xr:uid="{00000000-0005-0000-0000-000069000000}"/>
    <cellStyle name="Comma 2 5 3 3 5" xfId="5261" xr:uid="{00000000-0005-0000-0000-000069000000}"/>
    <cellStyle name="Comma 2 5 3 3 5 2" xfId="14333" xr:uid="{00000000-0005-0000-0000-000069000000}"/>
    <cellStyle name="Comma 2 5 3 3 5 2 2" xfId="29453" xr:uid="{00000000-0005-0000-0000-000069000000}"/>
    <cellStyle name="Comma 2 5 3 3 5 2 2 2" xfId="59693" xr:uid="{00000000-0005-0000-0000-000069000000}"/>
    <cellStyle name="Comma 2 5 3 3 5 2 3" xfId="44573" xr:uid="{00000000-0005-0000-0000-000069000000}"/>
    <cellStyle name="Comma 2 5 3 3 5 3" xfId="20381" xr:uid="{00000000-0005-0000-0000-000069000000}"/>
    <cellStyle name="Comma 2 5 3 3 5 3 2" xfId="50621" xr:uid="{00000000-0005-0000-0000-000069000000}"/>
    <cellStyle name="Comma 2 5 3 3 5 4" xfId="35501" xr:uid="{00000000-0005-0000-0000-000069000000}"/>
    <cellStyle name="Comma 2 5 3 3 6" xfId="6773" xr:uid="{00000000-0005-0000-0000-000069000000}"/>
    <cellStyle name="Comma 2 5 3 3 6 2" xfId="21893" xr:uid="{00000000-0005-0000-0000-000069000000}"/>
    <cellStyle name="Comma 2 5 3 3 6 2 2" xfId="52133" xr:uid="{00000000-0005-0000-0000-000069000000}"/>
    <cellStyle name="Comma 2 5 3 3 6 3" xfId="37013" xr:uid="{00000000-0005-0000-0000-000069000000}"/>
    <cellStyle name="Comma 2 5 3 3 7" xfId="8285" xr:uid="{00000000-0005-0000-0000-000069000000}"/>
    <cellStyle name="Comma 2 5 3 3 7 2" xfId="23405" xr:uid="{00000000-0005-0000-0000-000069000000}"/>
    <cellStyle name="Comma 2 5 3 3 7 2 2" xfId="53645" xr:uid="{00000000-0005-0000-0000-000069000000}"/>
    <cellStyle name="Comma 2 5 3 3 7 3" xfId="38525" xr:uid="{00000000-0005-0000-0000-000069000000}"/>
    <cellStyle name="Comma 2 5 3 3 8" xfId="9797" xr:uid="{00000000-0005-0000-0000-000069000000}"/>
    <cellStyle name="Comma 2 5 3 3 8 2" xfId="24917" xr:uid="{00000000-0005-0000-0000-000069000000}"/>
    <cellStyle name="Comma 2 5 3 3 8 2 2" xfId="55157" xr:uid="{00000000-0005-0000-0000-000069000000}"/>
    <cellStyle name="Comma 2 5 3 3 8 3" xfId="40037" xr:uid="{00000000-0005-0000-0000-000069000000}"/>
    <cellStyle name="Comma 2 5 3 3 9" xfId="15845" xr:uid="{00000000-0005-0000-0000-000069000000}"/>
    <cellStyle name="Comma 2 5 3 3 9 2" xfId="46085" xr:uid="{00000000-0005-0000-0000-000069000000}"/>
    <cellStyle name="Comma 2 5 3 4" xfId="977" xr:uid="{00000000-0005-0000-0000-000023000000}"/>
    <cellStyle name="Comma 2 5 3 4 2" xfId="2489" xr:uid="{00000000-0005-0000-0000-000023000000}"/>
    <cellStyle name="Comma 2 5 3 4 2 2" xfId="11561" xr:uid="{00000000-0005-0000-0000-000023000000}"/>
    <cellStyle name="Comma 2 5 3 4 2 2 2" xfId="26681" xr:uid="{00000000-0005-0000-0000-000023000000}"/>
    <cellStyle name="Comma 2 5 3 4 2 2 2 2" xfId="56921" xr:uid="{00000000-0005-0000-0000-000023000000}"/>
    <cellStyle name="Comma 2 5 3 4 2 2 3" xfId="41801" xr:uid="{00000000-0005-0000-0000-000023000000}"/>
    <cellStyle name="Comma 2 5 3 4 2 3" xfId="17609" xr:uid="{00000000-0005-0000-0000-000023000000}"/>
    <cellStyle name="Comma 2 5 3 4 2 3 2" xfId="47849" xr:uid="{00000000-0005-0000-0000-000023000000}"/>
    <cellStyle name="Comma 2 5 3 4 2 4" xfId="32729" xr:uid="{00000000-0005-0000-0000-000023000000}"/>
    <cellStyle name="Comma 2 5 3 4 3" xfId="4001" xr:uid="{00000000-0005-0000-0000-000023000000}"/>
    <cellStyle name="Comma 2 5 3 4 3 2" xfId="13073" xr:uid="{00000000-0005-0000-0000-000023000000}"/>
    <cellStyle name="Comma 2 5 3 4 3 2 2" xfId="28193" xr:uid="{00000000-0005-0000-0000-000023000000}"/>
    <cellStyle name="Comma 2 5 3 4 3 2 2 2" xfId="58433" xr:uid="{00000000-0005-0000-0000-000023000000}"/>
    <cellStyle name="Comma 2 5 3 4 3 2 3" xfId="43313" xr:uid="{00000000-0005-0000-0000-000023000000}"/>
    <cellStyle name="Comma 2 5 3 4 3 3" xfId="19121" xr:uid="{00000000-0005-0000-0000-000023000000}"/>
    <cellStyle name="Comma 2 5 3 4 3 3 2" xfId="49361" xr:uid="{00000000-0005-0000-0000-000023000000}"/>
    <cellStyle name="Comma 2 5 3 4 3 4" xfId="34241" xr:uid="{00000000-0005-0000-0000-000023000000}"/>
    <cellStyle name="Comma 2 5 3 4 4" xfId="5513" xr:uid="{00000000-0005-0000-0000-000023000000}"/>
    <cellStyle name="Comma 2 5 3 4 4 2" xfId="14585" xr:uid="{00000000-0005-0000-0000-000023000000}"/>
    <cellStyle name="Comma 2 5 3 4 4 2 2" xfId="29705" xr:uid="{00000000-0005-0000-0000-000023000000}"/>
    <cellStyle name="Comma 2 5 3 4 4 2 2 2" xfId="59945" xr:uid="{00000000-0005-0000-0000-000023000000}"/>
    <cellStyle name="Comma 2 5 3 4 4 2 3" xfId="44825" xr:uid="{00000000-0005-0000-0000-000023000000}"/>
    <cellStyle name="Comma 2 5 3 4 4 3" xfId="20633" xr:uid="{00000000-0005-0000-0000-000023000000}"/>
    <cellStyle name="Comma 2 5 3 4 4 3 2" xfId="50873" xr:uid="{00000000-0005-0000-0000-000023000000}"/>
    <cellStyle name="Comma 2 5 3 4 4 4" xfId="35753" xr:uid="{00000000-0005-0000-0000-000023000000}"/>
    <cellStyle name="Comma 2 5 3 4 5" xfId="7025" xr:uid="{00000000-0005-0000-0000-000023000000}"/>
    <cellStyle name="Comma 2 5 3 4 5 2" xfId="22145" xr:uid="{00000000-0005-0000-0000-000023000000}"/>
    <cellStyle name="Comma 2 5 3 4 5 2 2" xfId="52385" xr:uid="{00000000-0005-0000-0000-000023000000}"/>
    <cellStyle name="Comma 2 5 3 4 5 3" xfId="37265" xr:uid="{00000000-0005-0000-0000-000023000000}"/>
    <cellStyle name="Comma 2 5 3 4 6" xfId="8537" xr:uid="{00000000-0005-0000-0000-000023000000}"/>
    <cellStyle name="Comma 2 5 3 4 6 2" xfId="23657" xr:uid="{00000000-0005-0000-0000-000023000000}"/>
    <cellStyle name="Comma 2 5 3 4 6 2 2" xfId="53897" xr:uid="{00000000-0005-0000-0000-000023000000}"/>
    <cellStyle name="Comma 2 5 3 4 6 3" xfId="38777" xr:uid="{00000000-0005-0000-0000-000023000000}"/>
    <cellStyle name="Comma 2 5 3 4 7" xfId="10049" xr:uid="{00000000-0005-0000-0000-000023000000}"/>
    <cellStyle name="Comma 2 5 3 4 7 2" xfId="25169" xr:uid="{00000000-0005-0000-0000-000023000000}"/>
    <cellStyle name="Comma 2 5 3 4 7 2 2" xfId="55409" xr:uid="{00000000-0005-0000-0000-000023000000}"/>
    <cellStyle name="Comma 2 5 3 4 7 3" xfId="40289" xr:uid="{00000000-0005-0000-0000-000023000000}"/>
    <cellStyle name="Comma 2 5 3 4 8" xfId="16097" xr:uid="{00000000-0005-0000-0000-000023000000}"/>
    <cellStyle name="Comma 2 5 3 4 8 2" xfId="46337" xr:uid="{00000000-0005-0000-0000-000023000000}"/>
    <cellStyle name="Comma 2 5 3 4 9" xfId="31217" xr:uid="{00000000-0005-0000-0000-000023000000}"/>
    <cellStyle name="Comma 2 5 3 5" xfId="1733" xr:uid="{00000000-0005-0000-0000-000023000000}"/>
    <cellStyle name="Comma 2 5 3 5 2" xfId="10805" xr:uid="{00000000-0005-0000-0000-000023000000}"/>
    <cellStyle name="Comma 2 5 3 5 2 2" xfId="25925" xr:uid="{00000000-0005-0000-0000-000023000000}"/>
    <cellStyle name="Comma 2 5 3 5 2 2 2" xfId="56165" xr:uid="{00000000-0005-0000-0000-000023000000}"/>
    <cellStyle name="Comma 2 5 3 5 2 3" xfId="41045" xr:uid="{00000000-0005-0000-0000-000023000000}"/>
    <cellStyle name="Comma 2 5 3 5 3" xfId="16853" xr:uid="{00000000-0005-0000-0000-000023000000}"/>
    <cellStyle name="Comma 2 5 3 5 3 2" xfId="47093" xr:uid="{00000000-0005-0000-0000-000023000000}"/>
    <cellStyle name="Comma 2 5 3 5 4" xfId="31973" xr:uid="{00000000-0005-0000-0000-000023000000}"/>
    <cellStyle name="Comma 2 5 3 6" xfId="3245" xr:uid="{00000000-0005-0000-0000-000023000000}"/>
    <cellStyle name="Comma 2 5 3 6 2" xfId="12317" xr:uid="{00000000-0005-0000-0000-000023000000}"/>
    <cellStyle name="Comma 2 5 3 6 2 2" xfId="27437" xr:uid="{00000000-0005-0000-0000-000023000000}"/>
    <cellStyle name="Comma 2 5 3 6 2 2 2" xfId="57677" xr:uid="{00000000-0005-0000-0000-000023000000}"/>
    <cellStyle name="Comma 2 5 3 6 2 3" xfId="42557" xr:uid="{00000000-0005-0000-0000-000023000000}"/>
    <cellStyle name="Comma 2 5 3 6 3" xfId="18365" xr:uid="{00000000-0005-0000-0000-000023000000}"/>
    <cellStyle name="Comma 2 5 3 6 3 2" xfId="48605" xr:uid="{00000000-0005-0000-0000-000023000000}"/>
    <cellStyle name="Comma 2 5 3 6 4" xfId="33485" xr:uid="{00000000-0005-0000-0000-000023000000}"/>
    <cellStyle name="Comma 2 5 3 7" xfId="4757" xr:uid="{00000000-0005-0000-0000-000023000000}"/>
    <cellStyle name="Comma 2 5 3 7 2" xfId="13829" xr:uid="{00000000-0005-0000-0000-000023000000}"/>
    <cellStyle name="Comma 2 5 3 7 2 2" xfId="28949" xr:uid="{00000000-0005-0000-0000-000023000000}"/>
    <cellStyle name="Comma 2 5 3 7 2 2 2" xfId="59189" xr:uid="{00000000-0005-0000-0000-000023000000}"/>
    <cellStyle name="Comma 2 5 3 7 2 3" xfId="44069" xr:uid="{00000000-0005-0000-0000-000023000000}"/>
    <cellStyle name="Comma 2 5 3 7 3" xfId="19877" xr:uid="{00000000-0005-0000-0000-000023000000}"/>
    <cellStyle name="Comma 2 5 3 7 3 2" xfId="50117" xr:uid="{00000000-0005-0000-0000-000023000000}"/>
    <cellStyle name="Comma 2 5 3 7 4" xfId="34997" xr:uid="{00000000-0005-0000-0000-000023000000}"/>
    <cellStyle name="Comma 2 5 3 8" xfId="6269" xr:uid="{00000000-0005-0000-0000-000023000000}"/>
    <cellStyle name="Comma 2 5 3 8 2" xfId="21389" xr:uid="{00000000-0005-0000-0000-000023000000}"/>
    <cellStyle name="Comma 2 5 3 8 2 2" xfId="51629" xr:uid="{00000000-0005-0000-0000-000023000000}"/>
    <cellStyle name="Comma 2 5 3 8 3" xfId="36509" xr:uid="{00000000-0005-0000-0000-000023000000}"/>
    <cellStyle name="Comma 2 5 3 9" xfId="7781" xr:uid="{00000000-0005-0000-0000-000023000000}"/>
    <cellStyle name="Comma 2 5 3 9 2" xfId="22901" xr:uid="{00000000-0005-0000-0000-000023000000}"/>
    <cellStyle name="Comma 2 5 3 9 2 2" xfId="53141" xr:uid="{00000000-0005-0000-0000-000023000000}"/>
    <cellStyle name="Comma 2 5 3 9 3" xfId="38021" xr:uid="{00000000-0005-0000-0000-000023000000}"/>
    <cellStyle name="Comma 2 5 4" xfId="305" xr:uid="{00000000-0005-0000-0000-00000C000000}"/>
    <cellStyle name="Comma 2 5 4 10" xfId="30545" xr:uid="{00000000-0005-0000-0000-00000C000000}"/>
    <cellStyle name="Comma 2 5 4 2" xfId="1061" xr:uid="{00000000-0005-0000-0000-00000C000000}"/>
    <cellStyle name="Comma 2 5 4 2 2" xfId="2573" xr:uid="{00000000-0005-0000-0000-00000C000000}"/>
    <cellStyle name="Comma 2 5 4 2 2 2" xfId="11645" xr:uid="{00000000-0005-0000-0000-00000C000000}"/>
    <cellStyle name="Comma 2 5 4 2 2 2 2" xfId="26765" xr:uid="{00000000-0005-0000-0000-00000C000000}"/>
    <cellStyle name="Comma 2 5 4 2 2 2 2 2" xfId="57005" xr:uid="{00000000-0005-0000-0000-00000C000000}"/>
    <cellStyle name="Comma 2 5 4 2 2 2 3" xfId="41885" xr:uid="{00000000-0005-0000-0000-00000C000000}"/>
    <cellStyle name="Comma 2 5 4 2 2 3" xfId="17693" xr:uid="{00000000-0005-0000-0000-00000C000000}"/>
    <cellStyle name="Comma 2 5 4 2 2 3 2" xfId="47933" xr:uid="{00000000-0005-0000-0000-00000C000000}"/>
    <cellStyle name="Comma 2 5 4 2 2 4" xfId="32813" xr:uid="{00000000-0005-0000-0000-00000C000000}"/>
    <cellStyle name="Comma 2 5 4 2 3" xfId="4085" xr:uid="{00000000-0005-0000-0000-00000C000000}"/>
    <cellStyle name="Comma 2 5 4 2 3 2" xfId="13157" xr:uid="{00000000-0005-0000-0000-00000C000000}"/>
    <cellStyle name="Comma 2 5 4 2 3 2 2" xfId="28277" xr:uid="{00000000-0005-0000-0000-00000C000000}"/>
    <cellStyle name="Comma 2 5 4 2 3 2 2 2" xfId="58517" xr:uid="{00000000-0005-0000-0000-00000C000000}"/>
    <cellStyle name="Comma 2 5 4 2 3 2 3" xfId="43397" xr:uid="{00000000-0005-0000-0000-00000C000000}"/>
    <cellStyle name="Comma 2 5 4 2 3 3" xfId="19205" xr:uid="{00000000-0005-0000-0000-00000C000000}"/>
    <cellStyle name="Comma 2 5 4 2 3 3 2" xfId="49445" xr:uid="{00000000-0005-0000-0000-00000C000000}"/>
    <cellStyle name="Comma 2 5 4 2 3 4" xfId="34325" xr:uid="{00000000-0005-0000-0000-00000C000000}"/>
    <cellStyle name="Comma 2 5 4 2 4" xfId="5597" xr:uid="{00000000-0005-0000-0000-00000C000000}"/>
    <cellStyle name="Comma 2 5 4 2 4 2" xfId="14669" xr:uid="{00000000-0005-0000-0000-00000C000000}"/>
    <cellStyle name="Comma 2 5 4 2 4 2 2" xfId="29789" xr:uid="{00000000-0005-0000-0000-00000C000000}"/>
    <cellStyle name="Comma 2 5 4 2 4 2 2 2" xfId="60029" xr:uid="{00000000-0005-0000-0000-00000C000000}"/>
    <cellStyle name="Comma 2 5 4 2 4 2 3" xfId="44909" xr:uid="{00000000-0005-0000-0000-00000C000000}"/>
    <cellStyle name="Comma 2 5 4 2 4 3" xfId="20717" xr:uid="{00000000-0005-0000-0000-00000C000000}"/>
    <cellStyle name="Comma 2 5 4 2 4 3 2" xfId="50957" xr:uid="{00000000-0005-0000-0000-00000C000000}"/>
    <cellStyle name="Comma 2 5 4 2 4 4" xfId="35837" xr:uid="{00000000-0005-0000-0000-00000C000000}"/>
    <cellStyle name="Comma 2 5 4 2 5" xfId="7109" xr:uid="{00000000-0005-0000-0000-00000C000000}"/>
    <cellStyle name="Comma 2 5 4 2 5 2" xfId="22229" xr:uid="{00000000-0005-0000-0000-00000C000000}"/>
    <cellStyle name="Comma 2 5 4 2 5 2 2" xfId="52469" xr:uid="{00000000-0005-0000-0000-00000C000000}"/>
    <cellStyle name="Comma 2 5 4 2 5 3" xfId="37349" xr:uid="{00000000-0005-0000-0000-00000C000000}"/>
    <cellStyle name="Comma 2 5 4 2 6" xfId="8621" xr:uid="{00000000-0005-0000-0000-00000C000000}"/>
    <cellStyle name="Comma 2 5 4 2 6 2" xfId="23741" xr:uid="{00000000-0005-0000-0000-00000C000000}"/>
    <cellStyle name="Comma 2 5 4 2 6 2 2" xfId="53981" xr:uid="{00000000-0005-0000-0000-00000C000000}"/>
    <cellStyle name="Comma 2 5 4 2 6 3" xfId="38861" xr:uid="{00000000-0005-0000-0000-00000C000000}"/>
    <cellStyle name="Comma 2 5 4 2 7" xfId="10133" xr:uid="{00000000-0005-0000-0000-00000C000000}"/>
    <cellStyle name="Comma 2 5 4 2 7 2" xfId="25253" xr:uid="{00000000-0005-0000-0000-00000C000000}"/>
    <cellStyle name="Comma 2 5 4 2 7 2 2" xfId="55493" xr:uid="{00000000-0005-0000-0000-00000C000000}"/>
    <cellStyle name="Comma 2 5 4 2 7 3" xfId="40373" xr:uid="{00000000-0005-0000-0000-00000C000000}"/>
    <cellStyle name="Comma 2 5 4 2 8" xfId="16181" xr:uid="{00000000-0005-0000-0000-00000C000000}"/>
    <cellStyle name="Comma 2 5 4 2 8 2" xfId="46421" xr:uid="{00000000-0005-0000-0000-00000C000000}"/>
    <cellStyle name="Comma 2 5 4 2 9" xfId="31301" xr:uid="{00000000-0005-0000-0000-00000C000000}"/>
    <cellStyle name="Comma 2 5 4 3" xfId="1817" xr:uid="{00000000-0005-0000-0000-00000C000000}"/>
    <cellStyle name="Comma 2 5 4 3 2" xfId="10889" xr:uid="{00000000-0005-0000-0000-00000C000000}"/>
    <cellStyle name="Comma 2 5 4 3 2 2" xfId="26009" xr:uid="{00000000-0005-0000-0000-00000C000000}"/>
    <cellStyle name="Comma 2 5 4 3 2 2 2" xfId="56249" xr:uid="{00000000-0005-0000-0000-00000C000000}"/>
    <cellStyle name="Comma 2 5 4 3 2 3" xfId="41129" xr:uid="{00000000-0005-0000-0000-00000C000000}"/>
    <cellStyle name="Comma 2 5 4 3 3" xfId="16937" xr:uid="{00000000-0005-0000-0000-00000C000000}"/>
    <cellStyle name="Comma 2 5 4 3 3 2" xfId="47177" xr:uid="{00000000-0005-0000-0000-00000C000000}"/>
    <cellStyle name="Comma 2 5 4 3 4" xfId="32057" xr:uid="{00000000-0005-0000-0000-00000C000000}"/>
    <cellStyle name="Comma 2 5 4 4" xfId="3329" xr:uid="{00000000-0005-0000-0000-00000C000000}"/>
    <cellStyle name="Comma 2 5 4 4 2" xfId="12401" xr:uid="{00000000-0005-0000-0000-00000C000000}"/>
    <cellStyle name="Comma 2 5 4 4 2 2" xfId="27521" xr:uid="{00000000-0005-0000-0000-00000C000000}"/>
    <cellStyle name="Comma 2 5 4 4 2 2 2" xfId="57761" xr:uid="{00000000-0005-0000-0000-00000C000000}"/>
    <cellStyle name="Comma 2 5 4 4 2 3" xfId="42641" xr:uid="{00000000-0005-0000-0000-00000C000000}"/>
    <cellStyle name="Comma 2 5 4 4 3" xfId="18449" xr:uid="{00000000-0005-0000-0000-00000C000000}"/>
    <cellStyle name="Comma 2 5 4 4 3 2" xfId="48689" xr:uid="{00000000-0005-0000-0000-00000C000000}"/>
    <cellStyle name="Comma 2 5 4 4 4" xfId="33569" xr:uid="{00000000-0005-0000-0000-00000C000000}"/>
    <cellStyle name="Comma 2 5 4 5" xfId="4841" xr:uid="{00000000-0005-0000-0000-00000C000000}"/>
    <cellStyle name="Comma 2 5 4 5 2" xfId="13913" xr:uid="{00000000-0005-0000-0000-00000C000000}"/>
    <cellStyle name="Comma 2 5 4 5 2 2" xfId="29033" xr:uid="{00000000-0005-0000-0000-00000C000000}"/>
    <cellStyle name="Comma 2 5 4 5 2 2 2" xfId="59273" xr:uid="{00000000-0005-0000-0000-00000C000000}"/>
    <cellStyle name="Comma 2 5 4 5 2 3" xfId="44153" xr:uid="{00000000-0005-0000-0000-00000C000000}"/>
    <cellStyle name="Comma 2 5 4 5 3" xfId="19961" xr:uid="{00000000-0005-0000-0000-00000C000000}"/>
    <cellStyle name="Comma 2 5 4 5 3 2" xfId="50201" xr:uid="{00000000-0005-0000-0000-00000C000000}"/>
    <cellStyle name="Comma 2 5 4 5 4" xfId="35081" xr:uid="{00000000-0005-0000-0000-00000C000000}"/>
    <cellStyle name="Comma 2 5 4 6" xfId="6353" xr:uid="{00000000-0005-0000-0000-00000C000000}"/>
    <cellStyle name="Comma 2 5 4 6 2" xfId="21473" xr:uid="{00000000-0005-0000-0000-00000C000000}"/>
    <cellStyle name="Comma 2 5 4 6 2 2" xfId="51713" xr:uid="{00000000-0005-0000-0000-00000C000000}"/>
    <cellStyle name="Comma 2 5 4 6 3" xfId="36593" xr:uid="{00000000-0005-0000-0000-00000C000000}"/>
    <cellStyle name="Comma 2 5 4 7" xfId="7865" xr:uid="{00000000-0005-0000-0000-00000C000000}"/>
    <cellStyle name="Comma 2 5 4 7 2" xfId="22985" xr:uid="{00000000-0005-0000-0000-00000C000000}"/>
    <cellStyle name="Comma 2 5 4 7 2 2" xfId="53225" xr:uid="{00000000-0005-0000-0000-00000C000000}"/>
    <cellStyle name="Comma 2 5 4 7 3" xfId="38105" xr:uid="{00000000-0005-0000-0000-00000C000000}"/>
    <cellStyle name="Comma 2 5 4 8" xfId="9377" xr:uid="{00000000-0005-0000-0000-00000C000000}"/>
    <cellStyle name="Comma 2 5 4 8 2" xfId="24497" xr:uid="{00000000-0005-0000-0000-00000C000000}"/>
    <cellStyle name="Comma 2 5 4 8 2 2" xfId="54737" xr:uid="{00000000-0005-0000-0000-00000C000000}"/>
    <cellStyle name="Comma 2 5 4 8 3" xfId="39617" xr:uid="{00000000-0005-0000-0000-00000C000000}"/>
    <cellStyle name="Comma 2 5 4 9" xfId="15425" xr:uid="{00000000-0005-0000-0000-00000C000000}"/>
    <cellStyle name="Comma 2 5 4 9 2" xfId="45665" xr:uid="{00000000-0005-0000-0000-00000C000000}"/>
    <cellStyle name="Comma 2 5 5" xfId="557" xr:uid="{00000000-0005-0000-0000-000067000000}"/>
    <cellStyle name="Comma 2 5 5 10" xfId="30797" xr:uid="{00000000-0005-0000-0000-000067000000}"/>
    <cellStyle name="Comma 2 5 5 2" xfId="1313" xr:uid="{00000000-0005-0000-0000-000067000000}"/>
    <cellStyle name="Comma 2 5 5 2 2" xfId="2825" xr:uid="{00000000-0005-0000-0000-000067000000}"/>
    <cellStyle name="Comma 2 5 5 2 2 2" xfId="11897" xr:uid="{00000000-0005-0000-0000-000067000000}"/>
    <cellStyle name="Comma 2 5 5 2 2 2 2" xfId="27017" xr:uid="{00000000-0005-0000-0000-000067000000}"/>
    <cellStyle name="Comma 2 5 5 2 2 2 2 2" xfId="57257" xr:uid="{00000000-0005-0000-0000-000067000000}"/>
    <cellStyle name="Comma 2 5 5 2 2 2 3" xfId="42137" xr:uid="{00000000-0005-0000-0000-000067000000}"/>
    <cellStyle name="Comma 2 5 5 2 2 3" xfId="17945" xr:uid="{00000000-0005-0000-0000-000067000000}"/>
    <cellStyle name="Comma 2 5 5 2 2 3 2" xfId="48185" xr:uid="{00000000-0005-0000-0000-000067000000}"/>
    <cellStyle name="Comma 2 5 5 2 2 4" xfId="33065" xr:uid="{00000000-0005-0000-0000-000067000000}"/>
    <cellStyle name="Comma 2 5 5 2 3" xfId="4337" xr:uid="{00000000-0005-0000-0000-000067000000}"/>
    <cellStyle name="Comma 2 5 5 2 3 2" xfId="13409" xr:uid="{00000000-0005-0000-0000-000067000000}"/>
    <cellStyle name="Comma 2 5 5 2 3 2 2" xfId="28529" xr:uid="{00000000-0005-0000-0000-000067000000}"/>
    <cellStyle name="Comma 2 5 5 2 3 2 2 2" xfId="58769" xr:uid="{00000000-0005-0000-0000-000067000000}"/>
    <cellStyle name="Comma 2 5 5 2 3 2 3" xfId="43649" xr:uid="{00000000-0005-0000-0000-000067000000}"/>
    <cellStyle name="Comma 2 5 5 2 3 3" xfId="19457" xr:uid="{00000000-0005-0000-0000-000067000000}"/>
    <cellStyle name="Comma 2 5 5 2 3 3 2" xfId="49697" xr:uid="{00000000-0005-0000-0000-000067000000}"/>
    <cellStyle name="Comma 2 5 5 2 3 4" xfId="34577" xr:uid="{00000000-0005-0000-0000-000067000000}"/>
    <cellStyle name="Comma 2 5 5 2 4" xfId="5849" xr:uid="{00000000-0005-0000-0000-000067000000}"/>
    <cellStyle name="Comma 2 5 5 2 4 2" xfId="14921" xr:uid="{00000000-0005-0000-0000-000067000000}"/>
    <cellStyle name="Comma 2 5 5 2 4 2 2" xfId="30041" xr:uid="{00000000-0005-0000-0000-000067000000}"/>
    <cellStyle name="Comma 2 5 5 2 4 2 2 2" xfId="60281" xr:uid="{00000000-0005-0000-0000-000067000000}"/>
    <cellStyle name="Comma 2 5 5 2 4 2 3" xfId="45161" xr:uid="{00000000-0005-0000-0000-000067000000}"/>
    <cellStyle name="Comma 2 5 5 2 4 3" xfId="20969" xr:uid="{00000000-0005-0000-0000-000067000000}"/>
    <cellStyle name="Comma 2 5 5 2 4 3 2" xfId="51209" xr:uid="{00000000-0005-0000-0000-000067000000}"/>
    <cellStyle name="Comma 2 5 5 2 4 4" xfId="36089" xr:uid="{00000000-0005-0000-0000-000067000000}"/>
    <cellStyle name="Comma 2 5 5 2 5" xfId="7361" xr:uid="{00000000-0005-0000-0000-000067000000}"/>
    <cellStyle name="Comma 2 5 5 2 5 2" xfId="22481" xr:uid="{00000000-0005-0000-0000-000067000000}"/>
    <cellStyle name="Comma 2 5 5 2 5 2 2" xfId="52721" xr:uid="{00000000-0005-0000-0000-000067000000}"/>
    <cellStyle name="Comma 2 5 5 2 5 3" xfId="37601" xr:uid="{00000000-0005-0000-0000-000067000000}"/>
    <cellStyle name="Comma 2 5 5 2 6" xfId="8873" xr:uid="{00000000-0005-0000-0000-000067000000}"/>
    <cellStyle name="Comma 2 5 5 2 6 2" xfId="23993" xr:uid="{00000000-0005-0000-0000-000067000000}"/>
    <cellStyle name="Comma 2 5 5 2 6 2 2" xfId="54233" xr:uid="{00000000-0005-0000-0000-000067000000}"/>
    <cellStyle name="Comma 2 5 5 2 6 3" xfId="39113" xr:uid="{00000000-0005-0000-0000-000067000000}"/>
    <cellStyle name="Comma 2 5 5 2 7" xfId="10385" xr:uid="{00000000-0005-0000-0000-000067000000}"/>
    <cellStyle name="Comma 2 5 5 2 7 2" xfId="25505" xr:uid="{00000000-0005-0000-0000-000067000000}"/>
    <cellStyle name="Comma 2 5 5 2 7 2 2" xfId="55745" xr:uid="{00000000-0005-0000-0000-000067000000}"/>
    <cellStyle name="Comma 2 5 5 2 7 3" xfId="40625" xr:uid="{00000000-0005-0000-0000-000067000000}"/>
    <cellStyle name="Comma 2 5 5 2 8" xfId="16433" xr:uid="{00000000-0005-0000-0000-000067000000}"/>
    <cellStyle name="Comma 2 5 5 2 8 2" xfId="46673" xr:uid="{00000000-0005-0000-0000-000067000000}"/>
    <cellStyle name="Comma 2 5 5 2 9" xfId="31553" xr:uid="{00000000-0005-0000-0000-000067000000}"/>
    <cellStyle name="Comma 2 5 5 3" xfId="2069" xr:uid="{00000000-0005-0000-0000-000067000000}"/>
    <cellStyle name="Comma 2 5 5 3 2" xfId="11141" xr:uid="{00000000-0005-0000-0000-000067000000}"/>
    <cellStyle name="Comma 2 5 5 3 2 2" xfId="26261" xr:uid="{00000000-0005-0000-0000-000067000000}"/>
    <cellStyle name="Comma 2 5 5 3 2 2 2" xfId="56501" xr:uid="{00000000-0005-0000-0000-000067000000}"/>
    <cellStyle name="Comma 2 5 5 3 2 3" xfId="41381" xr:uid="{00000000-0005-0000-0000-000067000000}"/>
    <cellStyle name="Comma 2 5 5 3 3" xfId="17189" xr:uid="{00000000-0005-0000-0000-000067000000}"/>
    <cellStyle name="Comma 2 5 5 3 3 2" xfId="47429" xr:uid="{00000000-0005-0000-0000-000067000000}"/>
    <cellStyle name="Comma 2 5 5 3 4" xfId="32309" xr:uid="{00000000-0005-0000-0000-000067000000}"/>
    <cellStyle name="Comma 2 5 5 4" xfId="3581" xr:uid="{00000000-0005-0000-0000-000067000000}"/>
    <cellStyle name="Comma 2 5 5 4 2" xfId="12653" xr:uid="{00000000-0005-0000-0000-000067000000}"/>
    <cellStyle name="Comma 2 5 5 4 2 2" xfId="27773" xr:uid="{00000000-0005-0000-0000-000067000000}"/>
    <cellStyle name="Comma 2 5 5 4 2 2 2" xfId="58013" xr:uid="{00000000-0005-0000-0000-000067000000}"/>
    <cellStyle name="Comma 2 5 5 4 2 3" xfId="42893" xr:uid="{00000000-0005-0000-0000-000067000000}"/>
    <cellStyle name="Comma 2 5 5 4 3" xfId="18701" xr:uid="{00000000-0005-0000-0000-000067000000}"/>
    <cellStyle name="Comma 2 5 5 4 3 2" xfId="48941" xr:uid="{00000000-0005-0000-0000-000067000000}"/>
    <cellStyle name="Comma 2 5 5 4 4" xfId="33821" xr:uid="{00000000-0005-0000-0000-000067000000}"/>
    <cellStyle name="Comma 2 5 5 5" xfId="5093" xr:uid="{00000000-0005-0000-0000-000067000000}"/>
    <cellStyle name="Comma 2 5 5 5 2" xfId="14165" xr:uid="{00000000-0005-0000-0000-000067000000}"/>
    <cellStyle name="Comma 2 5 5 5 2 2" xfId="29285" xr:uid="{00000000-0005-0000-0000-000067000000}"/>
    <cellStyle name="Comma 2 5 5 5 2 2 2" xfId="59525" xr:uid="{00000000-0005-0000-0000-000067000000}"/>
    <cellStyle name="Comma 2 5 5 5 2 3" xfId="44405" xr:uid="{00000000-0005-0000-0000-000067000000}"/>
    <cellStyle name="Comma 2 5 5 5 3" xfId="20213" xr:uid="{00000000-0005-0000-0000-000067000000}"/>
    <cellStyle name="Comma 2 5 5 5 3 2" xfId="50453" xr:uid="{00000000-0005-0000-0000-000067000000}"/>
    <cellStyle name="Comma 2 5 5 5 4" xfId="35333" xr:uid="{00000000-0005-0000-0000-000067000000}"/>
    <cellStyle name="Comma 2 5 5 6" xfId="6605" xr:uid="{00000000-0005-0000-0000-000067000000}"/>
    <cellStyle name="Comma 2 5 5 6 2" xfId="21725" xr:uid="{00000000-0005-0000-0000-000067000000}"/>
    <cellStyle name="Comma 2 5 5 6 2 2" xfId="51965" xr:uid="{00000000-0005-0000-0000-000067000000}"/>
    <cellStyle name="Comma 2 5 5 6 3" xfId="36845" xr:uid="{00000000-0005-0000-0000-000067000000}"/>
    <cellStyle name="Comma 2 5 5 7" xfId="8117" xr:uid="{00000000-0005-0000-0000-000067000000}"/>
    <cellStyle name="Comma 2 5 5 7 2" xfId="23237" xr:uid="{00000000-0005-0000-0000-000067000000}"/>
    <cellStyle name="Comma 2 5 5 7 2 2" xfId="53477" xr:uid="{00000000-0005-0000-0000-000067000000}"/>
    <cellStyle name="Comma 2 5 5 7 3" xfId="38357" xr:uid="{00000000-0005-0000-0000-000067000000}"/>
    <cellStyle name="Comma 2 5 5 8" xfId="9629" xr:uid="{00000000-0005-0000-0000-000067000000}"/>
    <cellStyle name="Comma 2 5 5 8 2" xfId="24749" xr:uid="{00000000-0005-0000-0000-000067000000}"/>
    <cellStyle name="Comma 2 5 5 8 2 2" xfId="54989" xr:uid="{00000000-0005-0000-0000-000067000000}"/>
    <cellStyle name="Comma 2 5 5 8 3" xfId="39869" xr:uid="{00000000-0005-0000-0000-000067000000}"/>
    <cellStyle name="Comma 2 5 5 9" xfId="15677" xr:uid="{00000000-0005-0000-0000-000067000000}"/>
    <cellStyle name="Comma 2 5 5 9 2" xfId="45917" xr:uid="{00000000-0005-0000-0000-000067000000}"/>
    <cellStyle name="Comma 2 5 6" xfId="809" xr:uid="{00000000-0005-0000-0000-00000C000000}"/>
    <cellStyle name="Comma 2 5 6 2" xfId="2321" xr:uid="{00000000-0005-0000-0000-00000C000000}"/>
    <cellStyle name="Comma 2 5 6 2 2" xfId="11393" xr:uid="{00000000-0005-0000-0000-00000C000000}"/>
    <cellStyle name="Comma 2 5 6 2 2 2" xfId="26513" xr:uid="{00000000-0005-0000-0000-00000C000000}"/>
    <cellStyle name="Comma 2 5 6 2 2 2 2" xfId="56753" xr:uid="{00000000-0005-0000-0000-00000C000000}"/>
    <cellStyle name="Comma 2 5 6 2 2 3" xfId="41633" xr:uid="{00000000-0005-0000-0000-00000C000000}"/>
    <cellStyle name="Comma 2 5 6 2 3" xfId="17441" xr:uid="{00000000-0005-0000-0000-00000C000000}"/>
    <cellStyle name="Comma 2 5 6 2 3 2" xfId="47681" xr:uid="{00000000-0005-0000-0000-00000C000000}"/>
    <cellStyle name="Comma 2 5 6 2 4" xfId="32561" xr:uid="{00000000-0005-0000-0000-00000C000000}"/>
    <cellStyle name="Comma 2 5 6 3" xfId="3833" xr:uid="{00000000-0005-0000-0000-00000C000000}"/>
    <cellStyle name="Comma 2 5 6 3 2" xfId="12905" xr:uid="{00000000-0005-0000-0000-00000C000000}"/>
    <cellStyle name="Comma 2 5 6 3 2 2" xfId="28025" xr:uid="{00000000-0005-0000-0000-00000C000000}"/>
    <cellStyle name="Comma 2 5 6 3 2 2 2" xfId="58265" xr:uid="{00000000-0005-0000-0000-00000C000000}"/>
    <cellStyle name="Comma 2 5 6 3 2 3" xfId="43145" xr:uid="{00000000-0005-0000-0000-00000C000000}"/>
    <cellStyle name="Comma 2 5 6 3 3" xfId="18953" xr:uid="{00000000-0005-0000-0000-00000C000000}"/>
    <cellStyle name="Comma 2 5 6 3 3 2" xfId="49193" xr:uid="{00000000-0005-0000-0000-00000C000000}"/>
    <cellStyle name="Comma 2 5 6 3 4" xfId="34073" xr:uid="{00000000-0005-0000-0000-00000C000000}"/>
    <cellStyle name="Comma 2 5 6 4" xfId="5345" xr:uid="{00000000-0005-0000-0000-00000C000000}"/>
    <cellStyle name="Comma 2 5 6 4 2" xfId="14417" xr:uid="{00000000-0005-0000-0000-00000C000000}"/>
    <cellStyle name="Comma 2 5 6 4 2 2" xfId="29537" xr:uid="{00000000-0005-0000-0000-00000C000000}"/>
    <cellStyle name="Comma 2 5 6 4 2 2 2" xfId="59777" xr:uid="{00000000-0005-0000-0000-00000C000000}"/>
    <cellStyle name="Comma 2 5 6 4 2 3" xfId="44657" xr:uid="{00000000-0005-0000-0000-00000C000000}"/>
    <cellStyle name="Comma 2 5 6 4 3" xfId="20465" xr:uid="{00000000-0005-0000-0000-00000C000000}"/>
    <cellStyle name="Comma 2 5 6 4 3 2" xfId="50705" xr:uid="{00000000-0005-0000-0000-00000C000000}"/>
    <cellStyle name="Comma 2 5 6 4 4" xfId="35585" xr:uid="{00000000-0005-0000-0000-00000C000000}"/>
    <cellStyle name="Comma 2 5 6 5" xfId="6857" xr:uid="{00000000-0005-0000-0000-00000C000000}"/>
    <cellStyle name="Comma 2 5 6 5 2" xfId="21977" xr:uid="{00000000-0005-0000-0000-00000C000000}"/>
    <cellStyle name="Comma 2 5 6 5 2 2" xfId="52217" xr:uid="{00000000-0005-0000-0000-00000C000000}"/>
    <cellStyle name="Comma 2 5 6 5 3" xfId="37097" xr:uid="{00000000-0005-0000-0000-00000C000000}"/>
    <cellStyle name="Comma 2 5 6 6" xfId="8369" xr:uid="{00000000-0005-0000-0000-00000C000000}"/>
    <cellStyle name="Comma 2 5 6 6 2" xfId="23489" xr:uid="{00000000-0005-0000-0000-00000C000000}"/>
    <cellStyle name="Comma 2 5 6 6 2 2" xfId="53729" xr:uid="{00000000-0005-0000-0000-00000C000000}"/>
    <cellStyle name="Comma 2 5 6 6 3" xfId="38609" xr:uid="{00000000-0005-0000-0000-00000C000000}"/>
    <cellStyle name="Comma 2 5 6 7" xfId="9881" xr:uid="{00000000-0005-0000-0000-00000C000000}"/>
    <cellStyle name="Comma 2 5 6 7 2" xfId="25001" xr:uid="{00000000-0005-0000-0000-00000C000000}"/>
    <cellStyle name="Comma 2 5 6 7 2 2" xfId="55241" xr:uid="{00000000-0005-0000-0000-00000C000000}"/>
    <cellStyle name="Comma 2 5 6 7 3" xfId="40121" xr:uid="{00000000-0005-0000-0000-00000C000000}"/>
    <cellStyle name="Comma 2 5 6 8" xfId="15929" xr:uid="{00000000-0005-0000-0000-00000C000000}"/>
    <cellStyle name="Comma 2 5 6 8 2" xfId="46169" xr:uid="{00000000-0005-0000-0000-00000C000000}"/>
    <cellStyle name="Comma 2 5 6 9" xfId="31049" xr:uid="{00000000-0005-0000-0000-00000C000000}"/>
    <cellStyle name="Comma 2 5 7" xfId="1565" xr:uid="{00000000-0005-0000-0000-00000C000000}"/>
    <cellStyle name="Comma 2 5 7 2" xfId="10637" xr:uid="{00000000-0005-0000-0000-00000C000000}"/>
    <cellStyle name="Comma 2 5 7 2 2" xfId="25757" xr:uid="{00000000-0005-0000-0000-00000C000000}"/>
    <cellStyle name="Comma 2 5 7 2 2 2" xfId="55997" xr:uid="{00000000-0005-0000-0000-00000C000000}"/>
    <cellStyle name="Comma 2 5 7 2 3" xfId="40877" xr:uid="{00000000-0005-0000-0000-00000C000000}"/>
    <cellStyle name="Comma 2 5 7 3" xfId="16685" xr:uid="{00000000-0005-0000-0000-00000C000000}"/>
    <cellStyle name="Comma 2 5 7 3 2" xfId="46925" xr:uid="{00000000-0005-0000-0000-00000C000000}"/>
    <cellStyle name="Comma 2 5 7 4" xfId="31805" xr:uid="{00000000-0005-0000-0000-00000C000000}"/>
    <cellStyle name="Comma 2 5 8" xfId="3077" xr:uid="{00000000-0005-0000-0000-00000C000000}"/>
    <cellStyle name="Comma 2 5 8 2" xfId="12149" xr:uid="{00000000-0005-0000-0000-00000C000000}"/>
    <cellStyle name="Comma 2 5 8 2 2" xfId="27269" xr:uid="{00000000-0005-0000-0000-00000C000000}"/>
    <cellStyle name="Comma 2 5 8 2 2 2" xfId="57509" xr:uid="{00000000-0005-0000-0000-00000C000000}"/>
    <cellStyle name="Comma 2 5 8 2 3" xfId="42389" xr:uid="{00000000-0005-0000-0000-00000C000000}"/>
    <cellStyle name="Comma 2 5 8 3" xfId="18197" xr:uid="{00000000-0005-0000-0000-00000C000000}"/>
    <cellStyle name="Comma 2 5 8 3 2" xfId="48437" xr:uid="{00000000-0005-0000-0000-00000C000000}"/>
    <cellStyle name="Comma 2 5 8 4" xfId="33317" xr:uid="{00000000-0005-0000-0000-00000C000000}"/>
    <cellStyle name="Comma 2 5 9" xfId="4589" xr:uid="{00000000-0005-0000-0000-00000C000000}"/>
    <cellStyle name="Comma 2 5 9 2" xfId="13661" xr:uid="{00000000-0005-0000-0000-00000C000000}"/>
    <cellStyle name="Comma 2 5 9 2 2" xfId="28781" xr:uid="{00000000-0005-0000-0000-00000C000000}"/>
    <cellStyle name="Comma 2 5 9 2 2 2" xfId="59021" xr:uid="{00000000-0005-0000-0000-00000C000000}"/>
    <cellStyle name="Comma 2 5 9 2 3" xfId="43901" xr:uid="{00000000-0005-0000-0000-00000C000000}"/>
    <cellStyle name="Comma 2 5 9 3" xfId="19709" xr:uid="{00000000-0005-0000-0000-00000C000000}"/>
    <cellStyle name="Comma 2 5 9 3 2" xfId="49949" xr:uid="{00000000-0005-0000-0000-00000C000000}"/>
    <cellStyle name="Comma 2 5 9 4" xfId="34829" xr:uid="{00000000-0005-0000-0000-00000C000000}"/>
    <cellStyle name="Comma 2 6" xfId="95" xr:uid="{00000000-0005-0000-0000-000018000000}"/>
    <cellStyle name="Comma 2 6 10" xfId="9167" xr:uid="{00000000-0005-0000-0000-000018000000}"/>
    <cellStyle name="Comma 2 6 10 2" xfId="24287" xr:uid="{00000000-0005-0000-0000-000018000000}"/>
    <cellStyle name="Comma 2 6 10 2 2" xfId="54527" xr:uid="{00000000-0005-0000-0000-000018000000}"/>
    <cellStyle name="Comma 2 6 10 3" xfId="39407" xr:uid="{00000000-0005-0000-0000-000018000000}"/>
    <cellStyle name="Comma 2 6 11" xfId="15215" xr:uid="{00000000-0005-0000-0000-000018000000}"/>
    <cellStyle name="Comma 2 6 11 2" xfId="45455" xr:uid="{00000000-0005-0000-0000-000018000000}"/>
    <cellStyle name="Comma 2 6 12" xfId="30335" xr:uid="{00000000-0005-0000-0000-000018000000}"/>
    <cellStyle name="Comma 2 6 2" xfId="347" xr:uid="{00000000-0005-0000-0000-000018000000}"/>
    <cellStyle name="Comma 2 6 2 10" xfId="30587" xr:uid="{00000000-0005-0000-0000-000018000000}"/>
    <cellStyle name="Comma 2 6 2 2" xfId="1103" xr:uid="{00000000-0005-0000-0000-000018000000}"/>
    <cellStyle name="Comma 2 6 2 2 2" xfId="2615" xr:uid="{00000000-0005-0000-0000-000018000000}"/>
    <cellStyle name="Comma 2 6 2 2 2 2" xfId="11687" xr:uid="{00000000-0005-0000-0000-000018000000}"/>
    <cellStyle name="Comma 2 6 2 2 2 2 2" xfId="26807" xr:uid="{00000000-0005-0000-0000-000018000000}"/>
    <cellStyle name="Comma 2 6 2 2 2 2 2 2" xfId="57047" xr:uid="{00000000-0005-0000-0000-000018000000}"/>
    <cellStyle name="Comma 2 6 2 2 2 2 3" xfId="41927" xr:uid="{00000000-0005-0000-0000-000018000000}"/>
    <cellStyle name="Comma 2 6 2 2 2 3" xfId="17735" xr:uid="{00000000-0005-0000-0000-000018000000}"/>
    <cellStyle name="Comma 2 6 2 2 2 3 2" xfId="47975" xr:uid="{00000000-0005-0000-0000-000018000000}"/>
    <cellStyle name="Comma 2 6 2 2 2 4" xfId="32855" xr:uid="{00000000-0005-0000-0000-000018000000}"/>
    <cellStyle name="Comma 2 6 2 2 3" xfId="4127" xr:uid="{00000000-0005-0000-0000-000018000000}"/>
    <cellStyle name="Comma 2 6 2 2 3 2" xfId="13199" xr:uid="{00000000-0005-0000-0000-000018000000}"/>
    <cellStyle name="Comma 2 6 2 2 3 2 2" xfId="28319" xr:uid="{00000000-0005-0000-0000-000018000000}"/>
    <cellStyle name="Comma 2 6 2 2 3 2 2 2" xfId="58559" xr:uid="{00000000-0005-0000-0000-000018000000}"/>
    <cellStyle name="Comma 2 6 2 2 3 2 3" xfId="43439" xr:uid="{00000000-0005-0000-0000-000018000000}"/>
    <cellStyle name="Comma 2 6 2 2 3 3" xfId="19247" xr:uid="{00000000-0005-0000-0000-000018000000}"/>
    <cellStyle name="Comma 2 6 2 2 3 3 2" xfId="49487" xr:uid="{00000000-0005-0000-0000-000018000000}"/>
    <cellStyle name="Comma 2 6 2 2 3 4" xfId="34367" xr:uid="{00000000-0005-0000-0000-000018000000}"/>
    <cellStyle name="Comma 2 6 2 2 4" xfId="5639" xr:uid="{00000000-0005-0000-0000-000018000000}"/>
    <cellStyle name="Comma 2 6 2 2 4 2" xfId="14711" xr:uid="{00000000-0005-0000-0000-000018000000}"/>
    <cellStyle name="Comma 2 6 2 2 4 2 2" xfId="29831" xr:uid="{00000000-0005-0000-0000-000018000000}"/>
    <cellStyle name="Comma 2 6 2 2 4 2 2 2" xfId="60071" xr:uid="{00000000-0005-0000-0000-000018000000}"/>
    <cellStyle name="Comma 2 6 2 2 4 2 3" xfId="44951" xr:uid="{00000000-0005-0000-0000-000018000000}"/>
    <cellStyle name="Comma 2 6 2 2 4 3" xfId="20759" xr:uid="{00000000-0005-0000-0000-000018000000}"/>
    <cellStyle name="Comma 2 6 2 2 4 3 2" xfId="50999" xr:uid="{00000000-0005-0000-0000-000018000000}"/>
    <cellStyle name="Comma 2 6 2 2 4 4" xfId="35879" xr:uid="{00000000-0005-0000-0000-000018000000}"/>
    <cellStyle name="Comma 2 6 2 2 5" xfId="7151" xr:uid="{00000000-0005-0000-0000-000018000000}"/>
    <cellStyle name="Comma 2 6 2 2 5 2" xfId="22271" xr:uid="{00000000-0005-0000-0000-000018000000}"/>
    <cellStyle name="Comma 2 6 2 2 5 2 2" xfId="52511" xr:uid="{00000000-0005-0000-0000-000018000000}"/>
    <cellStyle name="Comma 2 6 2 2 5 3" xfId="37391" xr:uid="{00000000-0005-0000-0000-000018000000}"/>
    <cellStyle name="Comma 2 6 2 2 6" xfId="8663" xr:uid="{00000000-0005-0000-0000-000018000000}"/>
    <cellStyle name="Comma 2 6 2 2 6 2" xfId="23783" xr:uid="{00000000-0005-0000-0000-000018000000}"/>
    <cellStyle name="Comma 2 6 2 2 6 2 2" xfId="54023" xr:uid="{00000000-0005-0000-0000-000018000000}"/>
    <cellStyle name="Comma 2 6 2 2 6 3" xfId="38903" xr:uid="{00000000-0005-0000-0000-000018000000}"/>
    <cellStyle name="Comma 2 6 2 2 7" xfId="10175" xr:uid="{00000000-0005-0000-0000-000018000000}"/>
    <cellStyle name="Comma 2 6 2 2 7 2" xfId="25295" xr:uid="{00000000-0005-0000-0000-000018000000}"/>
    <cellStyle name="Comma 2 6 2 2 7 2 2" xfId="55535" xr:uid="{00000000-0005-0000-0000-000018000000}"/>
    <cellStyle name="Comma 2 6 2 2 7 3" xfId="40415" xr:uid="{00000000-0005-0000-0000-000018000000}"/>
    <cellStyle name="Comma 2 6 2 2 8" xfId="16223" xr:uid="{00000000-0005-0000-0000-000018000000}"/>
    <cellStyle name="Comma 2 6 2 2 8 2" xfId="46463" xr:uid="{00000000-0005-0000-0000-000018000000}"/>
    <cellStyle name="Comma 2 6 2 2 9" xfId="31343" xr:uid="{00000000-0005-0000-0000-000018000000}"/>
    <cellStyle name="Comma 2 6 2 3" xfId="1859" xr:uid="{00000000-0005-0000-0000-000018000000}"/>
    <cellStyle name="Comma 2 6 2 3 2" xfId="10931" xr:uid="{00000000-0005-0000-0000-000018000000}"/>
    <cellStyle name="Comma 2 6 2 3 2 2" xfId="26051" xr:uid="{00000000-0005-0000-0000-000018000000}"/>
    <cellStyle name="Comma 2 6 2 3 2 2 2" xfId="56291" xr:uid="{00000000-0005-0000-0000-000018000000}"/>
    <cellStyle name="Comma 2 6 2 3 2 3" xfId="41171" xr:uid="{00000000-0005-0000-0000-000018000000}"/>
    <cellStyle name="Comma 2 6 2 3 3" xfId="16979" xr:uid="{00000000-0005-0000-0000-000018000000}"/>
    <cellStyle name="Comma 2 6 2 3 3 2" xfId="47219" xr:uid="{00000000-0005-0000-0000-000018000000}"/>
    <cellStyle name="Comma 2 6 2 3 4" xfId="32099" xr:uid="{00000000-0005-0000-0000-000018000000}"/>
    <cellStyle name="Comma 2 6 2 4" xfId="3371" xr:uid="{00000000-0005-0000-0000-000018000000}"/>
    <cellStyle name="Comma 2 6 2 4 2" xfId="12443" xr:uid="{00000000-0005-0000-0000-000018000000}"/>
    <cellStyle name="Comma 2 6 2 4 2 2" xfId="27563" xr:uid="{00000000-0005-0000-0000-000018000000}"/>
    <cellStyle name="Comma 2 6 2 4 2 2 2" xfId="57803" xr:uid="{00000000-0005-0000-0000-000018000000}"/>
    <cellStyle name="Comma 2 6 2 4 2 3" xfId="42683" xr:uid="{00000000-0005-0000-0000-000018000000}"/>
    <cellStyle name="Comma 2 6 2 4 3" xfId="18491" xr:uid="{00000000-0005-0000-0000-000018000000}"/>
    <cellStyle name="Comma 2 6 2 4 3 2" xfId="48731" xr:uid="{00000000-0005-0000-0000-000018000000}"/>
    <cellStyle name="Comma 2 6 2 4 4" xfId="33611" xr:uid="{00000000-0005-0000-0000-000018000000}"/>
    <cellStyle name="Comma 2 6 2 5" xfId="4883" xr:uid="{00000000-0005-0000-0000-000018000000}"/>
    <cellStyle name="Comma 2 6 2 5 2" xfId="13955" xr:uid="{00000000-0005-0000-0000-000018000000}"/>
    <cellStyle name="Comma 2 6 2 5 2 2" xfId="29075" xr:uid="{00000000-0005-0000-0000-000018000000}"/>
    <cellStyle name="Comma 2 6 2 5 2 2 2" xfId="59315" xr:uid="{00000000-0005-0000-0000-000018000000}"/>
    <cellStyle name="Comma 2 6 2 5 2 3" xfId="44195" xr:uid="{00000000-0005-0000-0000-000018000000}"/>
    <cellStyle name="Comma 2 6 2 5 3" xfId="20003" xr:uid="{00000000-0005-0000-0000-000018000000}"/>
    <cellStyle name="Comma 2 6 2 5 3 2" xfId="50243" xr:uid="{00000000-0005-0000-0000-000018000000}"/>
    <cellStyle name="Comma 2 6 2 5 4" xfId="35123" xr:uid="{00000000-0005-0000-0000-000018000000}"/>
    <cellStyle name="Comma 2 6 2 6" xfId="6395" xr:uid="{00000000-0005-0000-0000-000018000000}"/>
    <cellStyle name="Comma 2 6 2 6 2" xfId="21515" xr:uid="{00000000-0005-0000-0000-000018000000}"/>
    <cellStyle name="Comma 2 6 2 6 2 2" xfId="51755" xr:uid="{00000000-0005-0000-0000-000018000000}"/>
    <cellStyle name="Comma 2 6 2 6 3" xfId="36635" xr:uid="{00000000-0005-0000-0000-000018000000}"/>
    <cellStyle name="Comma 2 6 2 7" xfId="7907" xr:uid="{00000000-0005-0000-0000-000018000000}"/>
    <cellStyle name="Comma 2 6 2 7 2" xfId="23027" xr:uid="{00000000-0005-0000-0000-000018000000}"/>
    <cellStyle name="Comma 2 6 2 7 2 2" xfId="53267" xr:uid="{00000000-0005-0000-0000-000018000000}"/>
    <cellStyle name="Comma 2 6 2 7 3" xfId="38147" xr:uid="{00000000-0005-0000-0000-000018000000}"/>
    <cellStyle name="Comma 2 6 2 8" xfId="9419" xr:uid="{00000000-0005-0000-0000-000018000000}"/>
    <cellStyle name="Comma 2 6 2 8 2" xfId="24539" xr:uid="{00000000-0005-0000-0000-000018000000}"/>
    <cellStyle name="Comma 2 6 2 8 2 2" xfId="54779" xr:uid="{00000000-0005-0000-0000-000018000000}"/>
    <cellStyle name="Comma 2 6 2 8 3" xfId="39659" xr:uid="{00000000-0005-0000-0000-000018000000}"/>
    <cellStyle name="Comma 2 6 2 9" xfId="15467" xr:uid="{00000000-0005-0000-0000-000018000000}"/>
    <cellStyle name="Comma 2 6 2 9 2" xfId="45707" xr:uid="{00000000-0005-0000-0000-000018000000}"/>
    <cellStyle name="Comma 2 6 3" xfId="599" xr:uid="{00000000-0005-0000-0000-00006A000000}"/>
    <cellStyle name="Comma 2 6 3 10" xfId="30839" xr:uid="{00000000-0005-0000-0000-00006A000000}"/>
    <cellStyle name="Comma 2 6 3 2" xfId="1355" xr:uid="{00000000-0005-0000-0000-00006A000000}"/>
    <cellStyle name="Comma 2 6 3 2 2" xfId="2867" xr:uid="{00000000-0005-0000-0000-00006A000000}"/>
    <cellStyle name="Comma 2 6 3 2 2 2" xfId="11939" xr:uid="{00000000-0005-0000-0000-00006A000000}"/>
    <cellStyle name="Comma 2 6 3 2 2 2 2" xfId="27059" xr:uid="{00000000-0005-0000-0000-00006A000000}"/>
    <cellStyle name="Comma 2 6 3 2 2 2 2 2" xfId="57299" xr:uid="{00000000-0005-0000-0000-00006A000000}"/>
    <cellStyle name="Comma 2 6 3 2 2 2 3" xfId="42179" xr:uid="{00000000-0005-0000-0000-00006A000000}"/>
    <cellStyle name="Comma 2 6 3 2 2 3" xfId="17987" xr:uid="{00000000-0005-0000-0000-00006A000000}"/>
    <cellStyle name="Comma 2 6 3 2 2 3 2" xfId="48227" xr:uid="{00000000-0005-0000-0000-00006A000000}"/>
    <cellStyle name="Comma 2 6 3 2 2 4" xfId="33107" xr:uid="{00000000-0005-0000-0000-00006A000000}"/>
    <cellStyle name="Comma 2 6 3 2 3" xfId="4379" xr:uid="{00000000-0005-0000-0000-00006A000000}"/>
    <cellStyle name="Comma 2 6 3 2 3 2" xfId="13451" xr:uid="{00000000-0005-0000-0000-00006A000000}"/>
    <cellStyle name="Comma 2 6 3 2 3 2 2" xfId="28571" xr:uid="{00000000-0005-0000-0000-00006A000000}"/>
    <cellStyle name="Comma 2 6 3 2 3 2 2 2" xfId="58811" xr:uid="{00000000-0005-0000-0000-00006A000000}"/>
    <cellStyle name="Comma 2 6 3 2 3 2 3" xfId="43691" xr:uid="{00000000-0005-0000-0000-00006A000000}"/>
    <cellStyle name="Comma 2 6 3 2 3 3" xfId="19499" xr:uid="{00000000-0005-0000-0000-00006A000000}"/>
    <cellStyle name="Comma 2 6 3 2 3 3 2" xfId="49739" xr:uid="{00000000-0005-0000-0000-00006A000000}"/>
    <cellStyle name="Comma 2 6 3 2 3 4" xfId="34619" xr:uid="{00000000-0005-0000-0000-00006A000000}"/>
    <cellStyle name="Comma 2 6 3 2 4" xfId="5891" xr:uid="{00000000-0005-0000-0000-00006A000000}"/>
    <cellStyle name="Comma 2 6 3 2 4 2" xfId="14963" xr:uid="{00000000-0005-0000-0000-00006A000000}"/>
    <cellStyle name="Comma 2 6 3 2 4 2 2" xfId="30083" xr:uid="{00000000-0005-0000-0000-00006A000000}"/>
    <cellStyle name="Comma 2 6 3 2 4 2 2 2" xfId="60323" xr:uid="{00000000-0005-0000-0000-00006A000000}"/>
    <cellStyle name="Comma 2 6 3 2 4 2 3" xfId="45203" xr:uid="{00000000-0005-0000-0000-00006A000000}"/>
    <cellStyle name="Comma 2 6 3 2 4 3" xfId="21011" xr:uid="{00000000-0005-0000-0000-00006A000000}"/>
    <cellStyle name="Comma 2 6 3 2 4 3 2" xfId="51251" xr:uid="{00000000-0005-0000-0000-00006A000000}"/>
    <cellStyle name="Comma 2 6 3 2 4 4" xfId="36131" xr:uid="{00000000-0005-0000-0000-00006A000000}"/>
    <cellStyle name="Comma 2 6 3 2 5" xfId="7403" xr:uid="{00000000-0005-0000-0000-00006A000000}"/>
    <cellStyle name="Comma 2 6 3 2 5 2" xfId="22523" xr:uid="{00000000-0005-0000-0000-00006A000000}"/>
    <cellStyle name="Comma 2 6 3 2 5 2 2" xfId="52763" xr:uid="{00000000-0005-0000-0000-00006A000000}"/>
    <cellStyle name="Comma 2 6 3 2 5 3" xfId="37643" xr:uid="{00000000-0005-0000-0000-00006A000000}"/>
    <cellStyle name="Comma 2 6 3 2 6" xfId="8915" xr:uid="{00000000-0005-0000-0000-00006A000000}"/>
    <cellStyle name="Comma 2 6 3 2 6 2" xfId="24035" xr:uid="{00000000-0005-0000-0000-00006A000000}"/>
    <cellStyle name="Comma 2 6 3 2 6 2 2" xfId="54275" xr:uid="{00000000-0005-0000-0000-00006A000000}"/>
    <cellStyle name="Comma 2 6 3 2 6 3" xfId="39155" xr:uid="{00000000-0005-0000-0000-00006A000000}"/>
    <cellStyle name="Comma 2 6 3 2 7" xfId="10427" xr:uid="{00000000-0005-0000-0000-00006A000000}"/>
    <cellStyle name="Comma 2 6 3 2 7 2" xfId="25547" xr:uid="{00000000-0005-0000-0000-00006A000000}"/>
    <cellStyle name="Comma 2 6 3 2 7 2 2" xfId="55787" xr:uid="{00000000-0005-0000-0000-00006A000000}"/>
    <cellStyle name="Comma 2 6 3 2 7 3" xfId="40667" xr:uid="{00000000-0005-0000-0000-00006A000000}"/>
    <cellStyle name="Comma 2 6 3 2 8" xfId="16475" xr:uid="{00000000-0005-0000-0000-00006A000000}"/>
    <cellStyle name="Comma 2 6 3 2 8 2" xfId="46715" xr:uid="{00000000-0005-0000-0000-00006A000000}"/>
    <cellStyle name="Comma 2 6 3 2 9" xfId="31595" xr:uid="{00000000-0005-0000-0000-00006A000000}"/>
    <cellStyle name="Comma 2 6 3 3" xfId="2111" xr:uid="{00000000-0005-0000-0000-00006A000000}"/>
    <cellStyle name="Comma 2 6 3 3 2" xfId="11183" xr:uid="{00000000-0005-0000-0000-00006A000000}"/>
    <cellStyle name="Comma 2 6 3 3 2 2" xfId="26303" xr:uid="{00000000-0005-0000-0000-00006A000000}"/>
    <cellStyle name="Comma 2 6 3 3 2 2 2" xfId="56543" xr:uid="{00000000-0005-0000-0000-00006A000000}"/>
    <cellStyle name="Comma 2 6 3 3 2 3" xfId="41423" xr:uid="{00000000-0005-0000-0000-00006A000000}"/>
    <cellStyle name="Comma 2 6 3 3 3" xfId="17231" xr:uid="{00000000-0005-0000-0000-00006A000000}"/>
    <cellStyle name="Comma 2 6 3 3 3 2" xfId="47471" xr:uid="{00000000-0005-0000-0000-00006A000000}"/>
    <cellStyle name="Comma 2 6 3 3 4" xfId="32351" xr:uid="{00000000-0005-0000-0000-00006A000000}"/>
    <cellStyle name="Comma 2 6 3 4" xfId="3623" xr:uid="{00000000-0005-0000-0000-00006A000000}"/>
    <cellStyle name="Comma 2 6 3 4 2" xfId="12695" xr:uid="{00000000-0005-0000-0000-00006A000000}"/>
    <cellStyle name="Comma 2 6 3 4 2 2" xfId="27815" xr:uid="{00000000-0005-0000-0000-00006A000000}"/>
    <cellStyle name="Comma 2 6 3 4 2 2 2" xfId="58055" xr:uid="{00000000-0005-0000-0000-00006A000000}"/>
    <cellStyle name="Comma 2 6 3 4 2 3" xfId="42935" xr:uid="{00000000-0005-0000-0000-00006A000000}"/>
    <cellStyle name="Comma 2 6 3 4 3" xfId="18743" xr:uid="{00000000-0005-0000-0000-00006A000000}"/>
    <cellStyle name="Comma 2 6 3 4 3 2" xfId="48983" xr:uid="{00000000-0005-0000-0000-00006A000000}"/>
    <cellStyle name="Comma 2 6 3 4 4" xfId="33863" xr:uid="{00000000-0005-0000-0000-00006A000000}"/>
    <cellStyle name="Comma 2 6 3 5" xfId="5135" xr:uid="{00000000-0005-0000-0000-00006A000000}"/>
    <cellStyle name="Comma 2 6 3 5 2" xfId="14207" xr:uid="{00000000-0005-0000-0000-00006A000000}"/>
    <cellStyle name="Comma 2 6 3 5 2 2" xfId="29327" xr:uid="{00000000-0005-0000-0000-00006A000000}"/>
    <cellStyle name="Comma 2 6 3 5 2 2 2" xfId="59567" xr:uid="{00000000-0005-0000-0000-00006A000000}"/>
    <cellStyle name="Comma 2 6 3 5 2 3" xfId="44447" xr:uid="{00000000-0005-0000-0000-00006A000000}"/>
    <cellStyle name="Comma 2 6 3 5 3" xfId="20255" xr:uid="{00000000-0005-0000-0000-00006A000000}"/>
    <cellStyle name="Comma 2 6 3 5 3 2" xfId="50495" xr:uid="{00000000-0005-0000-0000-00006A000000}"/>
    <cellStyle name="Comma 2 6 3 5 4" xfId="35375" xr:uid="{00000000-0005-0000-0000-00006A000000}"/>
    <cellStyle name="Comma 2 6 3 6" xfId="6647" xr:uid="{00000000-0005-0000-0000-00006A000000}"/>
    <cellStyle name="Comma 2 6 3 6 2" xfId="21767" xr:uid="{00000000-0005-0000-0000-00006A000000}"/>
    <cellStyle name="Comma 2 6 3 6 2 2" xfId="52007" xr:uid="{00000000-0005-0000-0000-00006A000000}"/>
    <cellStyle name="Comma 2 6 3 6 3" xfId="36887" xr:uid="{00000000-0005-0000-0000-00006A000000}"/>
    <cellStyle name="Comma 2 6 3 7" xfId="8159" xr:uid="{00000000-0005-0000-0000-00006A000000}"/>
    <cellStyle name="Comma 2 6 3 7 2" xfId="23279" xr:uid="{00000000-0005-0000-0000-00006A000000}"/>
    <cellStyle name="Comma 2 6 3 7 2 2" xfId="53519" xr:uid="{00000000-0005-0000-0000-00006A000000}"/>
    <cellStyle name="Comma 2 6 3 7 3" xfId="38399" xr:uid="{00000000-0005-0000-0000-00006A000000}"/>
    <cellStyle name="Comma 2 6 3 8" xfId="9671" xr:uid="{00000000-0005-0000-0000-00006A000000}"/>
    <cellStyle name="Comma 2 6 3 8 2" xfId="24791" xr:uid="{00000000-0005-0000-0000-00006A000000}"/>
    <cellStyle name="Comma 2 6 3 8 2 2" xfId="55031" xr:uid="{00000000-0005-0000-0000-00006A000000}"/>
    <cellStyle name="Comma 2 6 3 8 3" xfId="39911" xr:uid="{00000000-0005-0000-0000-00006A000000}"/>
    <cellStyle name="Comma 2 6 3 9" xfId="15719" xr:uid="{00000000-0005-0000-0000-00006A000000}"/>
    <cellStyle name="Comma 2 6 3 9 2" xfId="45959" xr:uid="{00000000-0005-0000-0000-00006A000000}"/>
    <cellStyle name="Comma 2 6 4" xfId="851" xr:uid="{00000000-0005-0000-0000-000018000000}"/>
    <cellStyle name="Comma 2 6 4 2" xfId="2363" xr:uid="{00000000-0005-0000-0000-000018000000}"/>
    <cellStyle name="Comma 2 6 4 2 2" xfId="11435" xr:uid="{00000000-0005-0000-0000-000018000000}"/>
    <cellStyle name="Comma 2 6 4 2 2 2" xfId="26555" xr:uid="{00000000-0005-0000-0000-000018000000}"/>
    <cellStyle name="Comma 2 6 4 2 2 2 2" xfId="56795" xr:uid="{00000000-0005-0000-0000-000018000000}"/>
    <cellStyle name="Comma 2 6 4 2 2 3" xfId="41675" xr:uid="{00000000-0005-0000-0000-000018000000}"/>
    <cellStyle name="Comma 2 6 4 2 3" xfId="17483" xr:uid="{00000000-0005-0000-0000-000018000000}"/>
    <cellStyle name="Comma 2 6 4 2 3 2" xfId="47723" xr:uid="{00000000-0005-0000-0000-000018000000}"/>
    <cellStyle name="Comma 2 6 4 2 4" xfId="32603" xr:uid="{00000000-0005-0000-0000-000018000000}"/>
    <cellStyle name="Comma 2 6 4 3" xfId="3875" xr:uid="{00000000-0005-0000-0000-000018000000}"/>
    <cellStyle name="Comma 2 6 4 3 2" xfId="12947" xr:uid="{00000000-0005-0000-0000-000018000000}"/>
    <cellStyle name="Comma 2 6 4 3 2 2" xfId="28067" xr:uid="{00000000-0005-0000-0000-000018000000}"/>
    <cellStyle name="Comma 2 6 4 3 2 2 2" xfId="58307" xr:uid="{00000000-0005-0000-0000-000018000000}"/>
    <cellStyle name="Comma 2 6 4 3 2 3" xfId="43187" xr:uid="{00000000-0005-0000-0000-000018000000}"/>
    <cellStyle name="Comma 2 6 4 3 3" xfId="18995" xr:uid="{00000000-0005-0000-0000-000018000000}"/>
    <cellStyle name="Comma 2 6 4 3 3 2" xfId="49235" xr:uid="{00000000-0005-0000-0000-000018000000}"/>
    <cellStyle name="Comma 2 6 4 3 4" xfId="34115" xr:uid="{00000000-0005-0000-0000-000018000000}"/>
    <cellStyle name="Comma 2 6 4 4" xfId="5387" xr:uid="{00000000-0005-0000-0000-000018000000}"/>
    <cellStyle name="Comma 2 6 4 4 2" xfId="14459" xr:uid="{00000000-0005-0000-0000-000018000000}"/>
    <cellStyle name="Comma 2 6 4 4 2 2" xfId="29579" xr:uid="{00000000-0005-0000-0000-000018000000}"/>
    <cellStyle name="Comma 2 6 4 4 2 2 2" xfId="59819" xr:uid="{00000000-0005-0000-0000-000018000000}"/>
    <cellStyle name="Comma 2 6 4 4 2 3" xfId="44699" xr:uid="{00000000-0005-0000-0000-000018000000}"/>
    <cellStyle name="Comma 2 6 4 4 3" xfId="20507" xr:uid="{00000000-0005-0000-0000-000018000000}"/>
    <cellStyle name="Comma 2 6 4 4 3 2" xfId="50747" xr:uid="{00000000-0005-0000-0000-000018000000}"/>
    <cellStyle name="Comma 2 6 4 4 4" xfId="35627" xr:uid="{00000000-0005-0000-0000-000018000000}"/>
    <cellStyle name="Comma 2 6 4 5" xfId="6899" xr:uid="{00000000-0005-0000-0000-000018000000}"/>
    <cellStyle name="Comma 2 6 4 5 2" xfId="22019" xr:uid="{00000000-0005-0000-0000-000018000000}"/>
    <cellStyle name="Comma 2 6 4 5 2 2" xfId="52259" xr:uid="{00000000-0005-0000-0000-000018000000}"/>
    <cellStyle name="Comma 2 6 4 5 3" xfId="37139" xr:uid="{00000000-0005-0000-0000-000018000000}"/>
    <cellStyle name="Comma 2 6 4 6" xfId="8411" xr:uid="{00000000-0005-0000-0000-000018000000}"/>
    <cellStyle name="Comma 2 6 4 6 2" xfId="23531" xr:uid="{00000000-0005-0000-0000-000018000000}"/>
    <cellStyle name="Comma 2 6 4 6 2 2" xfId="53771" xr:uid="{00000000-0005-0000-0000-000018000000}"/>
    <cellStyle name="Comma 2 6 4 6 3" xfId="38651" xr:uid="{00000000-0005-0000-0000-000018000000}"/>
    <cellStyle name="Comma 2 6 4 7" xfId="9923" xr:uid="{00000000-0005-0000-0000-000018000000}"/>
    <cellStyle name="Comma 2 6 4 7 2" xfId="25043" xr:uid="{00000000-0005-0000-0000-000018000000}"/>
    <cellStyle name="Comma 2 6 4 7 2 2" xfId="55283" xr:uid="{00000000-0005-0000-0000-000018000000}"/>
    <cellStyle name="Comma 2 6 4 7 3" xfId="40163" xr:uid="{00000000-0005-0000-0000-000018000000}"/>
    <cellStyle name="Comma 2 6 4 8" xfId="15971" xr:uid="{00000000-0005-0000-0000-000018000000}"/>
    <cellStyle name="Comma 2 6 4 8 2" xfId="46211" xr:uid="{00000000-0005-0000-0000-000018000000}"/>
    <cellStyle name="Comma 2 6 4 9" xfId="31091" xr:uid="{00000000-0005-0000-0000-000018000000}"/>
    <cellStyle name="Comma 2 6 5" xfId="1607" xr:uid="{00000000-0005-0000-0000-000018000000}"/>
    <cellStyle name="Comma 2 6 5 2" xfId="10679" xr:uid="{00000000-0005-0000-0000-000018000000}"/>
    <cellStyle name="Comma 2 6 5 2 2" xfId="25799" xr:uid="{00000000-0005-0000-0000-000018000000}"/>
    <cellStyle name="Comma 2 6 5 2 2 2" xfId="56039" xr:uid="{00000000-0005-0000-0000-000018000000}"/>
    <cellStyle name="Comma 2 6 5 2 3" xfId="40919" xr:uid="{00000000-0005-0000-0000-000018000000}"/>
    <cellStyle name="Comma 2 6 5 3" xfId="16727" xr:uid="{00000000-0005-0000-0000-000018000000}"/>
    <cellStyle name="Comma 2 6 5 3 2" xfId="46967" xr:uid="{00000000-0005-0000-0000-000018000000}"/>
    <cellStyle name="Comma 2 6 5 4" xfId="31847" xr:uid="{00000000-0005-0000-0000-000018000000}"/>
    <cellStyle name="Comma 2 6 6" xfId="3119" xr:uid="{00000000-0005-0000-0000-000018000000}"/>
    <cellStyle name="Comma 2 6 6 2" xfId="12191" xr:uid="{00000000-0005-0000-0000-000018000000}"/>
    <cellStyle name="Comma 2 6 6 2 2" xfId="27311" xr:uid="{00000000-0005-0000-0000-000018000000}"/>
    <cellStyle name="Comma 2 6 6 2 2 2" xfId="57551" xr:uid="{00000000-0005-0000-0000-000018000000}"/>
    <cellStyle name="Comma 2 6 6 2 3" xfId="42431" xr:uid="{00000000-0005-0000-0000-000018000000}"/>
    <cellStyle name="Comma 2 6 6 3" xfId="18239" xr:uid="{00000000-0005-0000-0000-000018000000}"/>
    <cellStyle name="Comma 2 6 6 3 2" xfId="48479" xr:uid="{00000000-0005-0000-0000-000018000000}"/>
    <cellStyle name="Comma 2 6 6 4" xfId="33359" xr:uid="{00000000-0005-0000-0000-000018000000}"/>
    <cellStyle name="Comma 2 6 7" xfId="4631" xr:uid="{00000000-0005-0000-0000-000018000000}"/>
    <cellStyle name="Comma 2 6 7 2" xfId="13703" xr:uid="{00000000-0005-0000-0000-000018000000}"/>
    <cellStyle name="Comma 2 6 7 2 2" xfId="28823" xr:uid="{00000000-0005-0000-0000-000018000000}"/>
    <cellStyle name="Comma 2 6 7 2 2 2" xfId="59063" xr:uid="{00000000-0005-0000-0000-000018000000}"/>
    <cellStyle name="Comma 2 6 7 2 3" xfId="43943" xr:uid="{00000000-0005-0000-0000-000018000000}"/>
    <cellStyle name="Comma 2 6 7 3" xfId="19751" xr:uid="{00000000-0005-0000-0000-000018000000}"/>
    <cellStyle name="Comma 2 6 7 3 2" xfId="49991" xr:uid="{00000000-0005-0000-0000-000018000000}"/>
    <cellStyle name="Comma 2 6 7 4" xfId="34871" xr:uid="{00000000-0005-0000-0000-000018000000}"/>
    <cellStyle name="Comma 2 6 8" xfId="6143" xr:uid="{00000000-0005-0000-0000-000018000000}"/>
    <cellStyle name="Comma 2 6 8 2" xfId="21263" xr:uid="{00000000-0005-0000-0000-000018000000}"/>
    <cellStyle name="Comma 2 6 8 2 2" xfId="51503" xr:uid="{00000000-0005-0000-0000-000018000000}"/>
    <cellStyle name="Comma 2 6 8 3" xfId="36383" xr:uid="{00000000-0005-0000-0000-000018000000}"/>
    <cellStyle name="Comma 2 6 9" xfId="7655" xr:uid="{00000000-0005-0000-0000-000018000000}"/>
    <cellStyle name="Comma 2 6 9 2" xfId="22775" xr:uid="{00000000-0005-0000-0000-000018000000}"/>
    <cellStyle name="Comma 2 6 9 2 2" xfId="53015" xr:uid="{00000000-0005-0000-0000-000018000000}"/>
    <cellStyle name="Comma 2 6 9 3" xfId="37895" xr:uid="{00000000-0005-0000-0000-000018000000}"/>
    <cellStyle name="Comma 2 7" xfId="179" xr:uid="{00000000-0005-0000-0000-000018000000}"/>
    <cellStyle name="Comma 2 7 10" xfId="9251" xr:uid="{00000000-0005-0000-0000-000018000000}"/>
    <cellStyle name="Comma 2 7 10 2" xfId="24371" xr:uid="{00000000-0005-0000-0000-000018000000}"/>
    <cellStyle name="Comma 2 7 10 2 2" xfId="54611" xr:uid="{00000000-0005-0000-0000-000018000000}"/>
    <cellStyle name="Comma 2 7 10 3" xfId="39491" xr:uid="{00000000-0005-0000-0000-000018000000}"/>
    <cellStyle name="Comma 2 7 11" xfId="15299" xr:uid="{00000000-0005-0000-0000-000018000000}"/>
    <cellStyle name="Comma 2 7 11 2" xfId="45539" xr:uid="{00000000-0005-0000-0000-000018000000}"/>
    <cellStyle name="Comma 2 7 12" xfId="30419" xr:uid="{00000000-0005-0000-0000-000018000000}"/>
    <cellStyle name="Comma 2 7 2" xfId="431" xr:uid="{00000000-0005-0000-0000-000018000000}"/>
    <cellStyle name="Comma 2 7 2 10" xfId="30671" xr:uid="{00000000-0005-0000-0000-000018000000}"/>
    <cellStyle name="Comma 2 7 2 2" xfId="1187" xr:uid="{00000000-0005-0000-0000-000018000000}"/>
    <cellStyle name="Comma 2 7 2 2 2" xfId="2699" xr:uid="{00000000-0005-0000-0000-000018000000}"/>
    <cellStyle name="Comma 2 7 2 2 2 2" xfId="11771" xr:uid="{00000000-0005-0000-0000-000018000000}"/>
    <cellStyle name="Comma 2 7 2 2 2 2 2" xfId="26891" xr:uid="{00000000-0005-0000-0000-000018000000}"/>
    <cellStyle name="Comma 2 7 2 2 2 2 2 2" xfId="57131" xr:uid="{00000000-0005-0000-0000-000018000000}"/>
    <cellStyle name="Comma 2 7 2 2 2 2 3" xfId="42011" xr:uid="{00000000-0005-0000-0000-000018000000}"/>
    <cellStyle name="Comma 2 7 2 2 2 3" xfId="17819" xr:uid="{00000000-0005-0000-0000-000018000000}"/>
    <cellStyle name="Comma 2 7 2 2 2 3 2" xfId="48059" xr:uid="{00000000-0005-0000-0000-000018000000}"/>
    <cellStyle name="Comma 2 7 2 2 2 4" xfId="32939" xr:uid="{00000000-0005-0000-0000-000018000000}"/>
    <cellStyle name="Comma 2 7 2 2 3" xfId="4211" xr:uid="{00000000-0005-0000-0000-000018000000}"/>
    <cellStyle name="Comma 2 7 2 2 3 2" xfId="13283" xr:uid="{00000000-0005-0000-0000-000018000000}"/>
    <cellStyle name="Comma 2 7 2 2 3 2 2" xfId="28403" xr:uid="{00000000-0005-0000-0000-000018000000}"/>
    <cellStyle name="Comma 2 7 2 2 3 2 2 2" xfId="58643" xr:uid="{00000000-0005-0000-0000-000018000000}"/>
    <cellStyle name="Comma 2 7 2 2 3 2 3" xfId="43523" xr:uid="{00000000-0005-0000-0000-000018000000}"/>
    <cellStyle name="Comma 2 7 2 2 3 3" xfId="19331" xr:uid="{00000000-0005-0000-0000-000018000000}"/>
    <cellStyle name="Comma 2 7 2 2 3 3 2" xfId="49571" xr:uid="{00000000-0005-0000-0000-000018000000}"/>
    <cellStyle name="Comma 2 7 2 2 3 4" xfId="34451" xr:uid="{00000000-0005-0000-0000-000018000000}"/>
    <cellStyle name="Comma 2 7 2 2 4" xfId="5723" xr:uid="{00000000-0005-0000-0000-000018000000}"/>
    <cellStyle name="Comma 2 7 2 2 4 2" xfId="14795" xr:uid="{00000000-0005-0000-0000-000018000000}"/>
    <cellStyle name="Comma 2 7 2 2 4 2 2" xfId="29915" xr:uid="{00000000-0005-0000-0000-000018000000}"/>
    <cellStyle name="Comma 2 7 2 2 4 2 2 2" xfId="60155" xr:uid="{00000000-0005-0000-0000-000018000000}"/>
    <cellStyle name="Comma 2 7 2 2 4 2 3" xfId="45035" xr:uid="{00000000-0005-0000-0000-000018000000}"/>
    <cellStyle name="Comma 2 7 2 2 4 3" xfId="20843" xr:uid="{00000000-0005-0000-0000-000018000000}"/>
    <cellStyle name="Comma 2 7 2 2 4 3 2" xfId="51083" xr:uid="{00000000-0005-0000-0000-000018000000}"/>
    <cellStyle name="Comma 2 7 2 2 4 4" xfId="35963" xr:uid="{00000000-0005-0000-0000-000018000000}"/>
    <cellStyle name="Comma 2 7 2 2 5" xfId="7235" xr:uid="{00000000-0005-0000-0000-000018000000}"/>
    <cellStyle name="Comma 2 7 2 2 5 2" xfId="22355" xr:uid="{00000000-0005-0000-0000-000018000000}"/>
    <cellStyle name="Comma 2 7 2 2 5 2 2" xfId="52595" xr:uid="{00000000-0005-0000-0000-000018000000}"/>
    <cellStyle name="Comma 2 7 2 2 5 3" xfId="37475" xr:uid="{00000000-0005-0000-0000-000018000000}"/>
    <cellStyle name="Comma 2 7 2 2 6" xfId="8747" xr:uid="{00000000-0005-0000-0000-000018000000}"/>
    <cellStyle name="Comma 2 7 2 2 6 2" xfId="23867" xr:uid="{00000000-0005-0000-0000-000018000000}"/>
    <cellStyle name="Comma 2 7 2 2 6 2 2" xfId="54107" xr:uid="{00000000-0005-0000-0000-000018000000}"/>
    <cellStyle name="Comma 2 7 2 2 6 3" xfId="38987" xr:uid="{00000000-0005-0000-0000-000018000000}"/>
    <cellStyle name="Comma 2 7 2 2 7" xfId="10259" xr:uid="{00000000-0005-0000-0000-000018000000}"/>
    <cellStyle name="Comma 2 7 2 2 7 2" xfId="25379" xr:uid="{00000000-0005-0000-0000-000018000000}"/>
    <cellStyle name="Comma 2 7 2 2 7 2 2" xfId="55619" xr:uid="{00000000-0005-0000-0000-000018000000}"/>
    <cellStyle name="Comma 2 7 2 2 7 3" xfId="40499" xr:uid="{00000000-0005-0000-0000-000018000000}"/>
    <cellStyle name="Comma 2 7 2 2 8" xfId="16307" xr:uid="{00000000-0005-0000-0000-000018000000}"/>
    <cellStyle name="Comma 2 7 2 2 8 2" xfId="46547" xr:uid="{00000000-0005-0000-0000-000018000000}"/>
    <cellStyle name="Comma 2 7 2 2 9" xfId="31427" xr:uid="{00000000-0005-0000-0000-000018000000}"/>
    <cellStyle name="Comma 2 7 2 3" xfId="1943" xr:uid="{00000000-0005-0000-0000-000018000000}"/>
    <cellStyle name="Comma 2 7 2 3 2" xfId="11015" xr:uid="{00000000-0005-0000-0000-000018000000}"/>
    <cellStyle name="Comma 2 7 2 3 2 2" xfId="26135" xr:uid="{00000000-0005-0000-0000-000018000000}"/>
    <cellStyle name="Comma 2 7 2 3 2 2 2" xfId="56375" xr:uid="{00000000-0005-0000-0000-000018000000}"/>
    <cellStyle name="Comma 2 7 2 3 2 3" xfId="41255" xr:uid="{00000000-0005-0000-0000-000018000000}"/>
    <cellStyle name="Comma 2 7 2 3 3" xfId="17063" xr:uid="{00000000-0005-0000-0000-000018000000}"/>
    <cellStyle name="Comma 2 7 2 3 3 2" xfId="47303" xr:uid="{00000000-0005-0000-0000-000018000000}"/>
    <cellStyle name="Comma 2 7 2 3 4" xfId="32183" xr:uid="{00000000-0005-0000-0000-000018000000}"/>
    <cellStyle name="Comma 2 7 2 4" xfId="3455" xr:uid="{00000000-0005-0000-0000-000018000000}"/>
    <cellStyle name="Comma 2 7 2 4 2" xfId="12527" xr:uid="{00000000-0005-0000-0000-000018000000}"/>
    <cellStyle name="Comma 2 7 2 4 2 2" xfId="27647" xr:uid="{00000000-0005-0000-0000-000018000000}"/>
    <cellStyle name="Comma 2 7 2 4 2 2 2" xfId="57887" xr:uid="{00000000-0005-0000-0000-000018000000}"/>
    <cellStyle name="Comma 2 7 2 4 2 3" xfId="42767" xr:uid="{00000000-0005-0000-0000-000018000000}"/>
    <cellStyle name="Comma 2 7 2 4 3" xfId="18575" xr:uid="{00000000-0005-0000-0000-000018000000}"/>
    <cellStyle name="Comma 2 7 2 4 3 2" xfId="48815" xr:uid="{00000000-0005-0000-0000-000018000000}"/>
    <cellStyle name="Comma 2 7 2 4 4" xfId="33695" xr:uid="{00000000-0005-0000-0000-000018000000}"/>
    <cellStyle name="Comma 2 7 2 5" xfId="4967" xr:uid="{00000000-0005-0000-0000-000018000000}"/>
    <cellStyle name="Comma 2 7 2 5 2" xfId="14039" xr:uid="{00000000-0005-0000-0000-000018000000}"/>
    <cellStyle name="Comma 2 7 2 5 2 2" xfId="29159" xr:uid="{00000000-0005-0000-0000-000018000000}"/>
    <cellStyle name="Comma 2 7 2 5 2 2 2" xfId="59399" xr:uid="{00000000-0005-0000-0000-000018000000}"/>
    <cellStyle name="Comma 2 7 2 5 2 3" xfId="44279" xr:uid="{00000000-0005-0000-0000-000018000000}"/>
    <cellStyle name="Comma 2 7 2 5 3" xfId="20087" xr:uid="{00000000-0005-0000-0000-000018000000}"/>
    <cellStyle name="Comma 2 7 2 5 3 2" xfId="50327" xr:uid="{00000000-0005-0000-0000-000018000000}"/>
    <cellStyle name="Comma 2 7 2 5 4" xfId="35207" xr:uid="{00000000-0005-0000-0000-000018000000}"/>
    <cellStyle name="Comma 2 7 2 6" xfId="6479" xr:uid="{00000000-0005-0000-0000-000018000000}"/>
    <cellStyle name="Comma 2 7 2 6 2" xfId="21599" xr:uid="{00000000-0005-0000-0000-000018000000}"/>
    <cellStyle name="Comma 2 7 2 6 2 2" xfId="51839" xr:uid="{00000000-0005-0000-0000-000018000000}"/>
    <cellStyle name="Comma 2 7 2 6 3" xfId="36719" xr:uid="{00000000-0005-0000-0000-000018000000}"/>
    <cellStyle name="Comma 2 7 2 7" xfId="7991" xr:uid="{00000000-0005-0000-0000-000018000000}"/>
    <cellStyle name="Comma 2 7 2 7 2" xfId="23111" xr:uid="{00000000-0005-0000-0000-000018000000}"/>
    <cellStyle name="Comma 2 7 2 7 2 2" xfId="53351" xr:uid="{00000000-0005-0000-0000-000018000000}"/>
    <cellStyle name="Comma 2 7 2 7 3" xfId="38231" xr:uid="{00000000-0005-0000-0000-000018000000}"/>
    <cellStyle name="Comma 2 7 2 8" xfId="9503" xr:uid="{00000000-0005-0000-0000-000018000000}"/>
    <cellStyle name="Comma 2 7 2 8 2" xfId="24623" xr:uid="{00000000-0005-0000-0000-000018000000}"/>
    <cellStyle name="Comma 2 7 2 8 2 2" xfId="54863" xr:uid="{00000000-0005-0000-0000-000018000000}"/>
    <cellStyle name="Comma 2 7 2 8 3" xfId="39743" xr:uid="{00000000-0005-0000-0000-000018000000}"/>
    <cellStyle name="Comma 2 7 2 9" xfId="15551" xr:uid="{00000000-0005-0000-0000-000018000000}"/>
    <cellStyle name="Comma 2 7 2 9 2" xfId="45791" xr:uid="{00000000-0005-0000-0000-000018000000}"/>
    <cellStyle name="Comma 2 7 3" xfId="683" xr:uid="{00000000-0005-0000-0000-00006B000000}"/>
    <cellStyle name="Comma 2 7 3 10" xfId="30923" xr:uid="{00000000-0005-0000-0000-00006B000000}"/>
    <cellStyle name="Comma 2 7 3 2" xfId="1439" xr:uid="{00000000-0005-0000-0000-00006B000000}"/>
    <cellStyle name="Comma 2 7 3 2 2" xfId="2951" xr:uid="{00000000-0005-0000-0000-00006B000000}"/>
    <cellStyle name="Comma 2 7 3 2 2 2" xfId="12023" xr:uid="{00000000-0005-0000-0000-00006B000000}"/>
    <cellStyle name="Comma 2 7 3 2 2 2 2" xfId="27143" xr:uid="{00000000-0005-0000-0000-00006B000000}"/>
    <cellStyle name="Comma 2 7 3 2 2 2 2 2" xfId="57383" xr:uid="{00000000-0005-0000-0000-00006B000000}"/>
    <cellStyle name="Comma 2 7 3 2 2 2 3" xfId="42263" xr:uid="{00000000-0005-0000-0000-00006B000000}"/>
    <cellStyle name="Comma 2 7 3 2 2 3" xfId="18071" xr:uid="{00000000-0005-0000-0000-00006B000000}"/>
    <cellStyle name="Comma 2 7 3 2 2 3 2" xfId="48311" xr:uid="{00000000-0005-0000-0000-00006B000000}"/>
    <cellStyle name="Comma 2 7 3 2 2 4" xfId="33191" xr:uid="{00000000-0005-0000-0000-00006B000000}"/>
    <cellStyle name="Comma 2 7 3 2 3" xfId="4463" xr:uid="{00000000-0005-0000-0000-00006B000000}"/>
    <cellStyle name="Comma 2 7 3 2 3 2" xfId="13535" xr:uid="{00000000-0005-0000-0000-00006B000000}"/>
    <cellStyle name="Comma 2 7 3 2 3 2 2" xfId="28655" xr:uid="{00000000-0005-0000-0000-00006B000000}"/>
    <cellStyle name="Comma 2 7 3 2 3 2 2 2" xfId="58895" xr:uid="{00000000-0005-0000-0000-00006B000000}"/>
    <cellStyle name="Comma 2 7 3 2 3 2 3" xfId="43775" xr:uid="{00000000-0005-0000-0000-00006B000000}"/>
    <cellStyle name="Comma 2 7 3 2 3 3" xfId="19583" xr:uid="{00000000-0005-0000-0000-00006B000000}"/>
    <cellStyle name="Comma 2 7 3 2 3 3 2" xfId="49823" xr:uid="{00000000-0005-0000-0000-00006B000000}"/>
    <cellStyle name="Comma 2 7 3 2 3 4" xfId="34703" xr:uid="{00000000-0005-0000-0000-00006B000000}"/>
    <cellStyle name="Comma 2 7 3 2 4" xfId="5975" xr:uid="{00000000-0005-0000-0000-00006B000000}"/>
    <cellStyle name="Comma 2 7 3 2 4 2" xfId="15047" xr:uid="{00000000-0005-0000-0000-00006B000000}"/>
    <cellStyle name="Comma 2 7 3 2 4 2 2" xfId="30167" xr:uid="{00000000-0005-0000-0000-00006B000000}"/>
    <cellStyle name="Comma 2 7 3 2 4 2 2 2" xfId="60407" xr:uid="{00000000-0005-0000-0000-00006B000000}"/>
    <cellStyle name="Comma 2 7 3 2 4 2 3" xfId="45287" xr:uid="{00000000-0005-0000-0000-00006B000000}"/>
    <cellStyle name="Comma 2 7 3 2 4 3" xfId="21095" xr:uid="{00000000-0005-0000-0000-00006B000000}"/>
    <cellStyle name="Comma 2 7 3 2 4 3 2" xfId="51335" xr:uid="{00000000-0005-0000-0000-00006B000000}"/>
    <cellStyle name="Comma 2 7 3 2 4 4" xfId="36215" xr:uid="{00000000-0005-0000-0000-00006B000000}"/>
    <cellStyle name="Comma 2 7 3 2 5" xfId="7487" xr:uid="{00000000-0005-0000-0000-00006B000000}"/>
    <cellStyle name="Comma 2 7 3 2 5 2" xfId="22607" xr:uid="{00000000-0005-0000-0000-00006B000000}"/>
    <cellStyle name="Comma 2 7 3 2 5 2 2" xfId="52847" xr:uid="{00000000-0005-0000-0000-00006B000000}"/>
    <cellStyle name="Comma 2 7 3 2 5 3" xfId="37727" xr:uid="{00000000-0005-0000-0000-00006B000000}"/>
    <cellStyle name="Comma 2 7 3 2 6" xfId="8999" xr:uid="{00000000-0005-0000-0000-00006B000000}"/>
    <cellStyle name="Comma 2 7 3 2 6 2" xfId="24119" xr:uid="{00000000-0005-0000-0000-00006B000000}"/>
    <cellStyle name="Comma 2 7 3 2 6 2 2" xfId="54359" xr:uid="{00000000-0005-0000-0000-00006B000000}"/>
    <cellStyle name="Comma 2 7 3 2 6 3" xfId="39239" xr:uid="{00000000-0005-0000-0000-00006B000000}"/>
    <cellStyle name="Comma 2 7 3 2 7" xfId="10511" xr:uid="{00000000-0005-0000-0000-00006B000000}"/>
    <cellStyle name="Comma 2 7 3 2 7 2" xfId="25631" xr:uid="{00000000-0005-0000-0000-00006B000000}"/>
    <cellStyle name="Comma 2 7 3 2 7 2 2" xfId="55871" xr:uid="{00000000-0005-0000-0000-00006B000000}"/>
    <cellStyle name="Comma 2 7 3 2 7 3" xfId="40751" xr:uid="{00000000-0005-0000-0000-00006B000000}"/>
    <cellStyle name="Comma 2 7 3 2 8" xfId="16559" xr:uid="{00000000-0005-0000-0000-00006B000000}"/>
    <cellStyle name="Comma 2 7 3 2 8 2" xfId="46799" xr:uid="{00000000-0005-0000-0000-00006B000000}"/>
    <cellStyle name="Comma 2 7 3 2 9" xfId="31679" xr:uid="{00000000-0005-0000-0000-00006B000000}"/>
    <cellStyle name="Comma 2 7 3 3" xfId="2195" xr:uid="{00000000-0005-0000-0000-00006B000000}"/>
    <cellStyle name="Comma 2 7 3 3 2" xfId="11267" xr:uid="{00000000-0005-0000-0000-00006B000000}"/>
    <cellStyle name="Comma 2 7 3 3 2 2" xfId="26387" xr:uid="{00000000-0005-0000-0000-00006B000000}"/>
    <cellStyle name="Comma 2 7 3 3 2 2 2" xfId="56627" xr:uid="{00000000-0005-0000-0000-00006B000000}"/>
    <cellStyle name="Comma 2 7 3 3 2 3" xfId="41507" xr:uid="{00000000-0005-0000-0000-00006B000000}"/>
    <cellStyle name="Comma 2 7 3 3 3" xfId="17315" xr:uid="{00000000-0005-0000-0000-00006B000000}"/>
    <cellStyle name="Comma 2 7 3 3 3 2" xfId="47555" xr:uid="{00000000-0005-0000-0000-00006B000000}"/>
    <cellStyle name="Comma 2 7 3 3 4" xfId="32435" xr:uid="{00000000-0005-0000-0000-00006B000000}"/>
    <cellStyle name="Comma 2 7 3 4" xfId="3707" xr:uid="{00000000-0005-0000-0000-00006B000000}"/>
    <cellStyle name="Comma 2 7 3 4 2" xfId="12779" xr:uid="{00000000-0005-0000-0000-00006B000000}"/>
    <cellStyle name="Comma 2 7 3 4 2 2" xfId="27899" xr:uid="{00000000-0005-0000-0000-00006B000000}"/>
    <cellStyle name="Comma 2 7 3 4 2 2 2" xfId="58139" xr:uid="{00000000-0005-0000-0000-00006B000000}"/>
    <cellStyle name="Comma 2 7 3 4 2 3" xfId="43019" xr:uid="{00000000-0005-0000-0000-00006B000000}"/>
    <cellStyle name="Comma 2 7 3 4 3" xfId="18827" xr:uid="{00000000-0005-0000-0000-00006B000000}"/>
    <cellStyle name="Comma 2 7 3 4 3 2" xfId="49067" xr:uid="{00000000-0005-0000-0000-00006B000000}"/>
    <cellStyle name="Comma 2 7 3 4 4" xfId="33947" xr:uid="{00000000-0005-0000-0000-00006B000000}"/>
    <cellStyle name="Comma 2 7 3 5" xfId="5219" xr:uid="{00000000-0005-0000-0000-00006B000000}"/>
    <cellStyle name="Comma 2 7 3 5 2" xfId="14291" xr:uid="{00000000-0005-0000-0000-00006B000000}"/>
    <cellStyle name="Comma 2 7 3 5 2 2" xfId="29411" xr:uid="{00000000-0005-0000-0000-00006B000000}"/>
    <cellStyle name="Comma 2 7 3 5 2 2 2" xfId="59651" xr:uid="{00000000-0005-0000-0000-00006B000000}"/>
    <cellStyle name="Comma 2 7 3 5 2 3" xfId="44531" xr:uid="{00000000-0005-0000-0000-00006B000000}"/>
    <cellStyle name="Comma 2 7 3 5 3" xfId="20339" xr:uid="{00000000-0005-0000-0000-00006B000000}"/>
    <cellStyle name="Comma 2 7 3 5 3 2" xfId="50579" xr:uid="{00000000-0005-0000-0000-00006B000000}"/>
    <cellStyle name="Comma 2 7 3 5 4" xfId="35459" xr:uid="{00000000-0005-0000-0000-00006B000000}"/>
    <cellStyle name="Comma 2 7 3 6" xfId="6731" xr:uid="{00000000-0005-0000-0000-00006B000000}"/>
    <cellStyle name="Comma 2 7 3 6 2" xfId="21851" xr:uid="{00000000-0005-0000-0000-00006B000000}"/>
    <cellStyle name="Comma 2 7 3 6 2 2" xfId="52091" xr:uid="{00000000-0005-0000-0000-00006B000000}"/>
    <cellStyle name="Comma 2 7 3 6 3" xfId="36971" xr:uid="{00000000-0005-0000-0000-00006B000000}"/>
    <cellStyle name="Comma 2 7 3 7" xfId="8243" xr:uid="{00000000-0005-0000-0000-00006B000000}"/>
    <cellStyle name="Comma 2 7 3 7 2" xfId="23363" xr:uid="{00000000-0005-0000-0000-00006B000000}"/>
    <cellStyle name="Comma 2 7 3 7 2 2" xfId="53603" xr:uid="{00000000-0005-0000-0000-00006B000000}"/>
    <cellStyle name="Comma 2 7 3 7 3" xfId="38483" xr:uid="{00000000-0005-0000-0000-00006B000000}"/>
    <cellStyle name="Comma 2 7 3 8" xfId="9755" xr:uid="{00000000-0005-0000-0000-00006B000000}"/>
    <cellStyle name="Comma 2 7 3 8 2" xfId="24875" xr:uid="{00000000-0005-0000-0000-00006B000000}"/>
    <cellStyle name="Comma 2 7 3 8 2 2" xfId="55115" xr:uid="{00000000-0005-0000-0000-00006B000000}"/>
    <cellStyle name="Comma 2 7 3 8 3" xfId="39995" xr:uid="{00000000-0005-0000-0000-00006B000000}"/>
    <cellStyle name="Comma 2 7 3 9" xfId="15803" xr:uid="{00000000-0005-0000-0000-00006B000000}"/>
    <cellStyle name="Comma 2 7 3 9 2" xfId="46043" xr:uid="{00000000-0005-0000-0000-00006B000000}"/>
    <cellStyle name="Comma 2 7 4" xfId="935" xr:uid="{00000000-0005-0000-0000-000018000000}"/>
    <cellStyle name="Comma 2 7 4 2" xfId="2447" xr:uid="{00000000-0005-0000-0000-000018000000}"/>
    <cellStyle name="Comma 2 7 4 2 2" xfId="11519" xr:uid="{00000000-0005-0000-0000-000018000000}"/>
    <cellStyle name="Comma 2 7 4 2 2 2" xfId="26639" xr:uid="{00000000-0005-0000-0000-000018000000}"/>
    <cellStyle name="Comma 2 7 4 2 2 2 2" xfId="56879" xr:uid="{00000000-0005-0000-0000-000018000000}"/>
    <cellStyle name="Comma 2 7 4 2 2 3" xfId="41759" xr:uid="{00000000-0005-0000-0000-000018000000}"/>
    <cellStyle name="Comma 2 7 4 2 3" xfId="17567" xr:uid="{00000000-0005-0000-0000-000018000000}"/>
    <cellStyle name="Comma 2 7 4 2 3 2" xfId="47807" xr:uid="{00000000-0005-0000-0000-000018000000}"/>
    <cellStyle name="Comma 2 7 4 2 4" xfId="32687" xr:uid="{00000000-0005-0000-0000-000018000000}"/>
    <cellStyle name="Comma 2 7 4 3" xfId="3959" xr:uid="{00000000-0005-0000-0000-000018000000}"/>
    <cellStyle name="Comma 2 7 4 3 2" xfId="13031" xr:uid="{00000000-0005-0000-0000-000018000000}"/>
    <cellStyle name="Comma 2 7 4 3 2 2" xfId="28151" xr:uid="{00000000-0005-0000-0000-000018000000}"/>
    <cellStyle name="Comma 2 7 4 3 2 2 2" xfId="58391" xr:uid="{00000000-0005-0000-0000-000018000000}"/>
    <cellStyle name="Comma 2 7 4 3 2 3" xfId="43271" xr:uid="{00000000-0005-0000-0000-000018000000}"/>
    <cellStyle name="Comma 2 7 4 3 3" xfId="19079" xr:uid="{00000000-0005-0000-0000-000018000000}"/>
    <cellStyle name="Comma 2 7 4 3 3 2" xfId="49319" xr:uid="{00000000-0005-0000-0000-000018000000}"/>
    <cellStyle name="Comma 2 7 4 3 4" xfId="34199" xr:uid="{00000000-0005-0000-0000-000018000000}"/>
    <cellStyle name="Comma 2 7 4 4" xfId="5471" xr:uid="{00000000-0005-0000-0000-000018000000}"/>
    <cellStyle name="Comma 2 7 4 4 2" xfId="14543" xr:uid="{00000000-0005-0000-0000-000018000000}"/>
    <cellStyle name="Comma 2 7 4 4 2 2" xfId="29663" xr:uid="{00000000-0005-0000-0000-000018000000}"/>
    <cellStyle name="Comma 2 7 4 4 2 2 2" xfId="59903" xr:uid="{00000000-0005-0000-0000-000018000000}"/>
    <cellStyle name="Comma 2 7 4 4 2 3" xfId="44783" xr:uid="{00000000-0005-0000-0000-000018000000}"/>
    <cellStyle name="Comma 2 7 4 4 3" xfId="20591" xr:uid="{00000000-0005-0000-0000-000018000000}"/>
    <cellStyle name="Comma 2 7 4 4 3 2" xfId="50831" xr:uid="{00000000-0005-0000-0000-000018000000}"/>
    <cellStyle name="Comma 2 7 4 4 4" xfId="35711" xr:uid="{00000000-0005-0000-0000-000018000000}"/>
    <cellStyle name="Comma 2 7 4 5" xfId="6983" xr:uid="{00000000-0005-0000-0000-000018000000}"/>
    <cellStyle name="Comma 2 7 4 5 2" xfId="22103" xr:uid="{00000000-0005-0000-0000-000018000000}"/>
    <cellStyle name="Comma 2 7 4 5 2 2" xfId="52343" xr:uid="{00000000-0005-0000-0000-000018000000}"/>
    <cellStyle name="Comma 2 7 4 5 3" xfId="37223" xr:uid="{00000000-0005-0000-0000-000018000000}"/>
    <cellStyle name="Comma 2 7 4 6" xfId="8495" xr:uid="{00000000-0005-0000-0000-000018000000}"/>
    <cellStyle name="Comma 2 7 4 6 2" xfId="23615" xr:uid="{00000000-0005-0000-0000-000018000000}"/>
    <cellStyle name="Comma 2 7 4 6 2 2" xfId="53855" xr:uid="{00000000-0005-0000-0000-000018000000}"/>
    <cellStyle name="Comma 2 7 4 6 3" xfId="38735" xr:uid="{00000000-0005-0000-0000-000018000000}"/>
    <cellStyle name="Comma 2 7 4 7" xfId="10007" xr:uid="{00000000-0005-0000-0000-000018000000}"/>
    <cellStyle name="Comma 2 7 4 7 2" xfId="25127" xr:uid="{00000000-0005-0000-0000-000018000000}"/>
    <cellStyle name="Comma 2 7 4 7 2 2" xfId="55367" xr:uid="{00000000-0005-0000-0000-000018000000}"/>
    <cellStyle name="Comma 2 7 4 7 3" xfId="40247" xr:uid="{00000000-0005-0000-0000-000018000000}"/>
    <cellStyle name="Comma 2 7 4 8" xfId="16055" xr:uid="{00000000-0005-0000-0000-000018000000}"/>
    <cellStyle name="Comma 2 7 4 8 2" xfId="46295" xr:uid="{00000000-0005-0000-0000-000018000000}"/>
    <cellStyle name="Comma 2 7 4 9" xfId="31175" xr:uid="{00000000-0005-0000-0000-000018000000}"/>
    <cellStyle name="Comma 2 7 5" xfId="1691" xr:uid="{00000000-0005-0000-0000-000018000000}"/>
    <cellStyle name="Comma 2 7 5 2" xfId="10763" xr:uid="{00000000-0005-0000-0000-000018000000}"/>
    <cellStyle name="Comma 2 7 5 2 2" xfId="25883" xr:uid="{00000000-0005-0000-0000-000018000000}"/>
    <cellStyle name="Comma 2 7 5 2 2 2" xfId="56123" xr:uid="{00000000-0005-0000-0000-000018000000}"/>
    <cellStyle name="Comma 2 7 5 2 3" xfId="41003" xr:uid="{00000000-0005-0000-0000-000018000000}"/>
    <cellStyle name="Comma 2 7 5 3" xfId="16811" xr:uid="{00000000-0005-0000-0000-000018000000}"/>
    <cellStyle name="Comma 2 7 5 3 2" xfId="47051" xr:uid="{00000000-0005-0000-0000-000018000000}"/>
    <cellStyle name="Comma 2 7 5 4" xfId="31931" xr:uid="{00000000-0005-0000-0000-000018000000}"/>
    <cellStyle name="Comma 2 7 6" xfId="3203" xr:uid="{00000000-0005-0000-0000-000018000000}"/>
    <cellStyle name="Comma 2 7 6 2" xfId="12275" xr:uid="{00000000-0005-0000-0000-000018000000}"/>
    <cellStyle name="Comma 2 7 6 2 2" xfId="27395" xr:uid="{00000000-0005-0000-0000-000018000000}"/>
    <cellStyle name="Comma 2 7 6 2 2 2" xfId="57635" xr:uid="{00000000-0005-0000-0000-000018000000}"/>
    <cellStyle name="Comma 2 7 6 2 3" xfId="42515" xr:uid="{00000000-0005-0000-0000-000018000000}"/>
    <cellStyle name="Comma 2 7 6 3" xfId="18323" xr:uid="{00000000-0005-0000-0000-000018000000}"/>
    <cellStyle name="Comma 2 7 6 3 2" xfId="48563" xr:uid="{00000000-0005-0000-0000-000018000000}"/>
    <cellStyle name="Comma 2 7 6 4" xfId="33443" xr:uid="{00000000-0005-0000-0000-000018000000}"/>
    <cellStyle name="Comma 2 7 7" xfId="4715" xr:uid="{00000000-0005-0000-0000-000018000000}"/>
    <cellStyle name="Comma 2 7 7 2" xfId="13787" xr:uid="{00000000-0005-0000-0000-000018000000}"/>
    <cellStyle name="Comma 2 7 7 2 2" xfId="28907" xr:uid="{00000000-0005-0000-0000-000018000000}"/>
    <cellStyle name="Comma 2 7 7 2 2 2" xfId="59147" xr:uid="{00000000-0005-0000-0000-000018000000}"/>
    <cellStyle name="Comma 2 7 7 2 3" xfId="44027" xr:uid="{00000000-0005-0000-0000-000018000000}"/>
    <cellStyle name="Comma 2 7 7 3" xfId="19835" xr:uid="{00000000-0005-0000-0000-000018000000}"/>
    <cellStyle name="Comma 2 7 7 3 2" xfId="50075" xr:uid="{00000000-0005-0000-0000-000018000000}"/>
    <cellStyle name="Comma 2 7 7 4" xfId="34955" xr:uid="{00000000-0005-0000-0000-000018000000}"/>
    <cellStyle name="Comma 2 7 8" xfId="6227" xr:uid="{00000000-0005-0000-0000-000018000000}"/>
    <cellStyle name="Comma 2 7 8 2" xfId="21347" xr:uid="{00000000-0005-0000-0000-000018000000}"/>
    <cellStyle name="Comma 2 7 8 2 2" xfId="51587" xr:uid="{00000000-0005-0000-0000-000018000000}"/>
    <cellStyle name="Comma 2 7 8 3" xfId="36467" xr:uid="{00000000-0005-0000-0000-000018000000}"/>
    <cellStyle name="Comma 2 7 9" xfId="7739" xr:uid="{00000000-0005-0000-0000-000018000000}"/>
    <cellStyle name="Comma 2 7 9 2" xfId="22859" xr:uid="{00000000-0005-0000-0000-000018000000}"/>
    <cellStyle name="Comma 2 7 9 2 2" xfId="53099" xr:uid="{00000000-0005-0000-0000-000018000000}"/>
    <cellStyle name="Comma 2 7 9 3" xfId="37979" xr:uid="{00000000-0005-0000-0000-000018000000}"/>
    <cellStyle name="Comma 2 8" xfId="263" xr:uid="{00000000-0005-0000-0000-000031000000}"/>
    <cellStyle name="Comma 2 8 10" xfId="30503" xr:uid="{00000000-0005-0000-0000-000031000000}"/>
    <cellStyle name="Comma 2 8 2" xfId="1019" xr:uid="{00000000-0005-0000-0000-000031000000}"/>
    <cellStyle name="Comma 2 8 2 2" xfId="2531" xr:uid="{00000000-0005-0000-0000-000031000000}"/>
    <cellStyle name="Comma 2 8 2 2 2" xfId="11603" xr:uid="{00000000-0005-0000-0000-000031000000}"/>
    <cellStyle name="Comma 2 8 2 2 2 2" xfId="26723" xr:uid="{00000000-0005-0000-0000-000031000000}"/>
    <cellStyle name="Comma 2 8 2 2 2 2 2" xfId="56963" xr:uid="{00000000-0005-0000-0000-000031000000}"/>
    <cellStyle name="Comma 2 8 2 2 2 3" xfId="41843" xr:uid="{00000000-0005-0000-0000-000031000000}"/>
    <cellStyle name="Comma 2 8 2 2 3" xfId="17651" xr:uid="{00000000-0005-0000-0000-000031000000}"/>
    <cellStyle name="Comma 2 8 2 2 3 2" xfId="47891" xr:uid="{00000000-0005-0000-0000-000031000000}"/>
    <cellStyle name="Comma 2 8 2 2 4" xfId="32771" xr:uid="{00000000-0005-0000-0000-000031000000}"/>
    <cellStyle name="Comma 2 8 2 3" xfId="4043" xr:uid="{00000000-0005-0000-0000-000031000000}"/>
    <cellStyle name="Comma 2 8 2 3 2" xfId="13115" xr:uid="{00000000-0005-0000-0000-000031000000}"/>
    <cellStyle name="Comma 2 8 2 3 2 2" xfId="28235" xr:uid="{00000000-0005-0000-0000-000031000000}"/>
    <cellStyle name="Comma 2 8 2 3 2 2 2" xfId="58475" xr:uid="{00000000-0005-0000-0000-000031000000}"/>
    <cellStyle name="Comma 2 8 2 3 2 3" xfId="43355" xr:uid="{00000000-0005-0000-0000-000031000000}"/>
    <cellStyle name="Comma 2 8 2 3 3" xfId="19163" xr:uid="{00000000-0005-0000-0000-000031000000}"/>
    <cellStyle name="Comma 2 8 2 3 3 2" xfId="49403" xr:uid="{00000000-0005-0000-0000-000031000000}"/>
    <cellStyle name="Comma 2 8 2 3 4" xfId="34283" xr:uid="{00000000-0005-0000-0000-000031000000}"/>
    <cellStyle name="Comma 2 8 2 4" xfId="5555" xr:uid="{00000000-0005-0000-0000-000031000000}"/>
    <cellStyle name="Comma 2 8 2 4 2" xfId="14627" xr:uid="{00000000-0005-0000-0000-000031000000}"/>
    <cellStyle name="Comma 2 8 2 4 2 2" xfId="29747" xr:uid="{00000000-0005-0000-0000-000031000000}"/>
    <cellStyle name="Comma 2 8 2 4 2 2 2" xfId="59987" xr:uid="{00000000-0005-0000-0000-000031000000}"/>
    <cellStyle name="Comma 2 8 2 4 2 3" xfId="44867" xr:uid="{00000000-0005-0000-0000-000031000000}"/>
    <cellStyle name="Comma 2 8 2 4 3" xfId="20675" xr:uid="{00000000-0005-0000-0000-000031000000}"/>
    <cellStyle name="Comma 2 8 2 4 3 2" xfId="50915" xr:uid="{00000000-0005-0000-0000-000031000000}"/>
    <cellStyle name="Comma 2 8 2 4 4" xfId="35795" xr:uid="{00000000-0005-0000-0000-000031000000}"/>
    <cellStyle name="Comma 2 8 2 5" xfId="7067" xr:uid="{00000000-0005-0000-0000-000031000000}"/>
    <cellStyle name="Comma 2 8 2 5 2" xfId="22187" xr:uid="{00000000-0005-0000-0000-000031000000}"/>
    <cellStyle name="Comma 2 8 2 5 2 2" xfId="52427" xr:uid="{00000000-0005-0000-0000-000031000000}"/>
    <cellStyle name="Comma 2 8 2 5 3" xfId="37307" xr:uid="{00000000-0005-0000-0000-000031000000}"/>
    <cellStyle name="Comma 2 8 2 6" xfId="8579" xr:uid="{00000000-0005-0000-0000-000031000000}"/>
    <cellStyle name="Comma 2 8 2 6 2" xfId="23699" xr:uid="{00000000-0005-0000-0000-000031000000}"/>
    <cellStyle name="Comma 2 8 2 6 2 2" xfId="53939" xr:uid="{00000000-0005-0000-0000-000031000000}"/>
    <cellStyle name="Comma 2 8 2 6 3" xfId="38819" xr:uid="{00000000-0005-0000-0000-000031000000}"/>
    <cellStyle name="Comma 2 8 2 7" xfId="10091" xr:uid="{00000000-0005-0000-0000-000031000000}"/>
    <cellStyle name="Comma 2 8 2 7 2" xfId="25211" xr:uid="{00000000-0005-0000-0000-000031000000}"/>
    <cellStyle name="Comma 2 8 2 7 2 2" xfId="55451" xr:uid="{00000000-0005-0000-0000-000031000000}"/>
    <cellStyle name="Comma 2 8 2 7 3" xfId="40331" xr:uid="{00000000-0005-0000-0000-000031000000}"/>
    <cellStyle name="Comma 2 8 2 8" xfId="16139" xr:uid="{00000000-0005-0000-0000-000031000000}"/>
    <cellStyle name="Comma 2 8 2 8 2" xfId="46379" xr:uid="{00000000-0005-0000-0000-000031000000}"/>
    <cellStyle name="Comma 2 8 2 9" xfId="31259" xr:uid="{00000000-0005-0000-0000-000031000000}"/>
    <cellStyle name="Comma 2 8 3" xfId="1775" xr:uid="{00000000-0005-0000-0000-000031000000}"/>
    <cellStyle name="Comma 2 8 3 2" xfId="10847" xr:uid="{00000000-0005-0000-0000-000031000000}"/>
    <cellStyle name="Comma 2 8 3 2 2" xfId="25967" xr:uid="{00000000-0005-0000-0000-000031000000}"/>
    <cellStyle name="Comma 2 8 3 2 2 2" xfId="56207" xr:uid="{00000000-0005-0000-0000-000031000000}"/>
    <cellStyle name="Comma 2 8 3 2 3" xfId="41087" xr:uid="{00000000-0005-0000-0000-000031000000}"/>
    <cellStyle name="Comma 2 8 3 3" xfId="16895" xr:uid="{00000000-0005-0000-0000-000031000000}"/>
    <cellStyle name="Comma 2 8 3 3 2" xfId="47135" xr:uid="{00000000-0005-0000-0000-000031000000}"/>
    <cellStyle name="Comma 2 8 3 4" xfId="32015" xr:uid="{00000000-0005-0000-0000-000031000000}"/>
    <cellStyle name="Comma 2 8 4" xfId="3287" xr:uid="{00000000-0005-0000-0000-000031000000}"/>
    <cellStyle name="Comma 2 8 4 2" xfId="12359" xr:uid="{00000000-0005-0000-0000-000031000000}"/>
    <cellStyle name="Comma 2 8 4 2 2" xfId="27479" xr:uid="{00000000-0005-0000-0000-000031000000}"/>
    <cellStyle name="Comma 2 8 4 2 2 2" xfId="57719" xr:uid="{00000000-0005-0000-0000-000031000000}"/>
    <cellStyle name="Comma 2 8 4 2 3" xfId="42599" xr:uid="{00000000-0005-0000-0000-000031000000}"/>
    <cellStyle name="Comma 2 8 4 3" xfId="18407" xr:uid="{00000000-0005-0000-0000-000031000000}"/>
    <cellStyle name="Comma 2 8 4 3 2" xfId="48647" xr:uid="{00000000-0005-0000-0000-000031000000}"/>
    <cellStyle name="Comma 2 8 4 4" xfId="33527" xr:uid="{00000000-0005-0000-0000-000031000000}"/>
    <cellStyle name="Comma 2 8 5" xfId="4799" xr:uid="{00000000-0005-0000-0000-000031000000}"/>
    <cellStyle name="Comma 2 8 5 2" xfId="13871" xr:uid="{00000000-0005-0000-0000-000031000000}"/>
    <cellStyle name="Comma 2 8 5 2 2" xfId="28991" xr:uid="{00000000-0005-0000-0000-000031000000}"/>
    <cellStyle name="Comma 2 8 5 2 2 2" xfId="59231" xr:uid="{00000000-0005-0000-0000-000031000000}"/>
    <cellStyle name="Comma 2 8 5 2 3" xfId="44111" xr:uid="{00000000-0005-0000-0000-000031000000}"/>
    <cellStyle name="Comma 2 8 5 3" xfId="19919" xr:uid="{00000000-0005-0000-0000-000031000000}"/>
    <cellStyle name="Comma 2 8 5 3 2" xfId="50159" xr:uid="{00000000-0005-0000-0000-000031000000}"/>
    <cellStyle name="Comma 2 8 5 4" xfId="35039" xr:uid="{00000000-0005-0000-0000-000031000000}"/>
    <cellStyle name="Comma 2 8 6" xfId="6311" xr:uid="{00000000-0005-0000-0000-000031000000}"/>
    <cellStyle name="Comma 2 8 6 2" xfId="21431" xr:uid="{00000000-0005-0000-0000-000031000000}"/>
    <cellStyle name="Comma 2 8 6 2 2" xfId="51671" xr:uid="{00000000-0005-0000-0000-000031000000}"/>
    <cellStyle name="Comma 2 8 6 3" xfId="36551" xr:uid="{00000000-0005-0000-0000-000031000000}"/>
    <cellStyle name="Comma 2 8 7" xfId="7823" xr:uid="{00000000-0005-0000-0000-000031000000}"/>
    <cellStyle name="Comma 2 8 7 2" xfId="22943" xr:uid="{00000000-0005-0000-0000-000031000000}"/>
    <cellStyle name="Comma 2 8 7 2 2" xfId="53183" xr:uid="{00000000-0005-0000-0000-000031000000}"/>
    <cellStyle name="Comma 2 8 7 3" xfId="38063" xr:uid="{00000000-0005-0000-0000-000031000000}"/>
    <cellStyle name="Comma 2 8 8" xfId="9335" xr:uid="{00000000-0005-0000-0000-000031000000}"/>
    <cellStyle name="Comma 2 8 8 2" xfId="24455" xr:uid="{00000000-0005-0000-0000-000031000000}"/>
    <cellStyle name="Comma 2 8 8 2 2" xfId="54695" xr:uid="{00000000-0005-0000-0000-000031000000}"/>
    <cellStyle name="Comma 2 8 8 3" xfId="39575" xr:uid="{00000000-0005-0000-0000-000031000000}"/>
    <cellStyle name="Comma 2 8 9" xfId="15383" xr:uid="{00000000-0005-0000-0000-000031000000}"/>
    <cellStyle name="Comma 2 8 9 2" xfId="45623" xr:uid="{00000000-0005-0000-0000-000031000000}"/>
    <cellStyle name="Comma 2 9" xfId="515" xr:uid="{00000000-0005-0000-0000-000048000000}"/>
    <cellStyle name="Comma 2 9 10" xfId="30755" xr:uid="{00000000-0005-0000-0000-000048000000}"/>
    <cellStyle name="Comma 2 9 2" xfId="1271" xr:uid="{00000000-0005-0000-0000-000048000000}"/>
    <cellStyle name="Comma 2 9 2 2" xfId="2783" xr:uid="{00000000-0005-0000-0000-000048000000}"/>
    <cellStyle name="Comma 2 9 2 2 2" xfId="11855" xr:uid="{00000000-0005-0000-0000-000048000000}"/>
    <cellStyle name="Comma 2 9 2 2 2 2" xfId="26975" xr:uid="{00000000-0005-0000-0000-000048000000}"/>
    <cellStyle name="Comma 2 9 2 2 2 2 2" xfId="57215" xr:uid="{00000000-0005-0000-0000-000048000000}"/>
    <cellStyle name="Comma 2 9 2 2 2 3" xfId="42095" xr:uid="{00000000-0005-0000-0000-000048000000}"/>
    <cellStyle name="Comma 2 9 2 2 3" xfId="17903" xr:uid="{00000000-0005-0000-0000-000048000000}"/>
    <cellStyle name="Comma 2 9 2 2 3 2" xfId="48143" xr:uid="{00000000-0005-0000-0000-000048000000}"/>
    <cellStyle name="Comma 2 9 2 2 4" xfId="33023" xr:uid="{00000000-0005-0000-0000-000048000000}"/>
    <cellStyle name="Comma 2 9 2 3" xfId="4295" xr:uid="{00000000-0005-0000-0000-000048000000}"/>
    <cellStyle name="Comma 2 9 2 3 2" xfId="13367" xr:uid="{00000000-0005-0000-0000-000048000000}"/>
    <cellStyle name="Comma 2 9 2 3 2 2" xfId="28487" xr:uid="{00000000-0005-0000-0000-000048000000}"/>
    <cellStyle name="Comma 2 9 2 3 2 2 2" xfId="58727" xr:uid="{00000000-0005-0000-0000-000048000000}"/>
    <cellStyle name="Comma 2 9 2 3 2 3" xfId="43607" xr:uid="{00000000-0005-0000-0000-000048000000}"/>
    <cellStyle name="Comma 2 9 2 3 3" xfId="19415" xr:uid="{00000000-0005-0000-0000-000048000000}"/>
    <cellStyle name="Comma 2 9 2 3 3 2" xfId="49655" xr:uid="{00000000-0005-0000-0000-000048000000}"/>
    <cellStyle name="Comma 2 9 2 3 4" xfId="34535" xr:uid="{00000000-0005-0000-0000-000048000000}"/>
    <cellStyle name="Comma 2 9 2 4" xfId="5807" xr:uid="{00000000-0005-0000-0000-000048000000}"/>
    <cellStyle name="Comma 2 9 2 4 2" xfId="14879" xr:uid="{00000000-0005-0000-0000-000048000000}"/>
    <cellStyle name="Comma 2 9 2 4 2 2" xfId="29999" xr:uid="{00000000-0005-0000-0000-000048000000}"/>
    <cellStyle name="Comma 2 9 2 4 2 2 2" xfId="60239" xr:uid="{00000000-0005-0000-0000-000048000000}"/>
    <cellStyle name="Comma 2 9 2 4 2 3" xfId="45119" xr:uid="{00000000-0005-0000-0000-000048000000}"/>
    <cellStyle name="Comma 2 9 2 4 3" xfId="20927" xr:uid="{00000000-0005-0000-0000-000048000000}"/>
    <cellStyle name="Comma 2 9 2 4 3 2" xfId="51167" xr:uid="{00000000-0005-0000-0000-000048000000}"/>
    <cellStyle name="Comma 2 9 2 4 4" xfId="36047" xr:uid="{00000000-0005-0000-0000-000048000000}"/>
    <cellStyle name="Comma 2 9 2 5" xfId="7319" xr:uid="{00000000-0005-0000-0000-000048000000}"/>
    <cellStyle name="Comma 2 9 2 5 2" xfId="22439" xr:uid="{00000000-0005-0000-0000-000048000000}"/>
    <cellStyle name="Comma 2 9 2 5 2 2" xfId="52679" xr:uid="{00000000-0005-0000-0000-000048000000}"/>
    <cellStyle name="Comma 2 9 2 5 3" xfId="37559" xr:uid="{00000000-0005-0000-0000-000048000000}"/>
    <cellStyle name="Comma 2 9 2 6" xfId="8831" xr:uid="{00000000-0005-0000-0000-000048000000}"/>
    <cellStyle name="Comma 2 9 2 6 2" xfId="23951" xr:uid="{00000000-0005-0000-0000-000048000000}"/>
    <cellStyle name="Comma 2 9 2 6 2 2" xfId="54191" xr:uid="{00000000-0005-0000-0000-000048000000}"/>
    <cellStyle name="Comma 2 9 2 6 3" xfId="39071" xr:uid="{00000000-0005-0000-0000-000048000000}"/>
    <cellStyle name="Comma 2 9 2 7" xfId="10343" xr:uid="{00000000-0005-0000-0000-000048000000}"/>
    <cellStyle name="Comma 2 9 2 7 2" xfId="25463" xr:uid="{00000000-0005-0000-0000-000048000000}"/>
    <cellStyle name="Comma 2 9 2 7 2 2" xfId="55703" xr:uid="{00000000-0005-0000-0000-000048000000}"/>
    <cellStyle name="Comma 2 9 2 7 3" xfId="40583" xr:uid="{00000000-0005-0000-0000-000048000000}"/>
    <cellStyle name="Comma 2 9 2 8" xfId="16391" xr:uid="{00000000-0005-0000-0000-000048000000}"/>
    <cellStyle name="Comma 2 9 2 8 2" xfId="46631" xr:uid="{00000000-0005-0000-0000-000048000000}"/>
    <cellStyle name="Comma 2 9 2 9" xfId="31511" xr:uid="{00000000-0005-0000-0000-000048000000}"/>
    <cellStyle name="Comma 2 9 3" xfId="2027" xr:uid="{00000000-0005-0000-0000-000048000000}"/>
    <cellStyle name="Comma 2 9 3 2" xfId="11099" xr:uid="{00000000-0005-0000-0000-000048000000}"/>
    <cellStyle name="Comma 2 9 3 2 2" xfId="26219" xr:uid="{00000000-0005-0000-0000-000048000000}"/>
    <cellStyle name="Comma 2 9 3 2 2 2" xfId="56459" xr:uid="{00000000-0005-0000-0000-000048000000}"/>
    <cellStyle name="Comma 2 9 3 2 3" xfId="41339" xr:uid="{00000000-0005-0000-0000-000048000000}"/>
    <cellStyle name="Comma 2 9 3 3" xfId="17147" xr:uid="{00000000-0005-0000-0000-000048000000}"/>
    <cellStyle name="Comma 2 9 3 3 2" xfId="47387" xr:uid="{00000000-0005-0000-0000-000048000000}"/>
    <cellStyle name="Comma 2 9 3 4" xfId="32267" xr:uid="{00000000-0005-0000-0000-000048000000}"/>
    <cellStyle name="Comma 2 9 4" xfId="3539" xr:uid="{00000000-0005-0000-0000-000048000000}"/>
    <cellStyle name="Comma 2 9 4 2" xfId="12611" xr:uid="{00000000-0005-0000-0000-000048000000}"/>
    <cellStyle name="Comma 2 9 4 2 2" xfId="27731" xr:uid="{00000000-0005-0000-0000-000048000000}"/>
    <cellStyle name="Comma 2 9 4 2 2 2" xfId="57971" xr:uid="{00000000-0005-0000-0000-000048000000}"/>
    <cellStyle name="Comma 2 9 4 2 3" xfId="42851" xr:uid="{00000000-0005-0000-0000-000048000000}"/>
    <cellStyle name="Comma 2 9 4 3" xfId="18659" xr:uid="{00000000-0005-0000-0000-000048000000}"/>
    <cellStyle name="Comma 2 9 4 3 2" xfId="48899" xr:uid="{00000000-0005-0000-0000-000048000000}"/>
    <cellStyle name="Comma 2 9 4 4" xfId="33779" xr:uid="{00000000-0005-0000-0000-000048000000}"/>
    <cellStyle name="Comma 2 9 5" xfId="5051" xr:uid="{00000000-0005-0000-0000-000048000000}"/>
    <cellStyle name="Comma 2 9 5 2" xfId="14123" xr:uid="{00000000-0005-0000-0000-000048000000}"/>
    <cellStyle name="Comma 2 9 5 2 2" xfId="29243" xr:uid="{00000000-0005-0000-0000-000048000000}"/>
    <cellStyle name="Comma 2 9 5 2 2 2" xfId="59483" xr:uid="{00000000-0005-0000-0000-000048000000}"/>
    <cellStyle name="Comma 2 9 5 2 3" xfId="44363" xr:uid="{00000000-0005-0000-0000-000048000000}"/>
    <cellStyle name="Comma 2 9 5 3" xfId="20171" xr:uid="{00000000-0005-0000-0000-000048000000}"/>
    <cellStyle name="Comma 2 9 5 3 2" xfId="50411" xr:uid="{00000000-0005-0000-0000-000048000000}"/>
    <cellStyle name="Comma 2 9 5 4" xfId="35291" xr:uid="{00000000-0005-0000-0000-000048000000}"/>
    <cellStyle name="Comma 2 9 6" xfId="6563" xr:uid="{00000000-0005-0000-0000-000048000000}"/>
    <cellStyle name="Comma 2 9 6 2" xfId="21683" xr:uid="{00000000-0005-0000-0000-000048000000}"/>
    <cellStyle name="Comma 2 9 6 2 2" xfId="51923" xr:uid="{00000000-0005-0000-0000-000048000000}"/>
    <cellStyle name="Comma 2 9 6 3" xfId="36803" xr:uid="{00000000-0005-0000-0000-000048000000}"/>
    <cellStyle name="Comma 2 9 7" xfId="8075" xr:uid="{00000000-0005-0000-0000-000048000000}"/>
    <cellStyle name="Comma 2 9 7 2" xfId="23195" xr:uid="{00000000-0005-0000-0000-000048000000}"/>
    <cellStyle name="Comma 2 9 7 2 2" xfId="53435" xr:uid="{00000000-0005-0000-0000-000048000000}"/>
    <cellStyle name="Comma 2 9 7 3" xfId="38315" xr:uid="{00000000-0005-0000-0000-000048000000}"/>
    <cellStyle name="Comma 2 9 8" xfId="9587" xr:uid="{00000000-0005-0000-0000-000048000000}"/>
    <cellStyle name="Comma 2 9 8 2" xfId="24707" xr:uid="{00000000-0005-0000-0000-000048000000}"/>
    <cellStyle name="Comma 2 9 8 2 2" xfId="54947" xr:uid="{00000000-0005-0000-0000-000048000000}"/>
    <cellStyle name="Comma 2 9 8 3" xfId="39827" xr:uid="{00000000-0005-0000-0000-000048000000}"/>
    <cellStyle name="Comma 2 9 9" xfId="15635" xr:uid="{00000000-0005-0000-0000-000048000000}"/>
    <cellStyle name="Comma 2 9 9 2" xfId="45875" xr:uid="{00000000-0005-0000-0000-000048000000}"/>
    <cellStyle name="Comma 20" xfId="766" xr:uid="{00000000-0005-0000-0000-000024030000}"/>
    <cellStyle name="Comma 20 2" xfId="2278" xr:uid="{00000000-0005-0000-0000-000024030000}"/>
    <cellStyle name="Comma 20 2 2" xfId="11350" xr:uid="{00000000-0005-0000-0000-000024030000}"/>
    <cellStyle name="Comma 20 2 2 2" xfId="26470" xr:uid="{00000000-0005-0000-0000-000024030000}"/>
    <cellStyle name="Comma 20 2 2 2 2" xfId="56710" xr:uid="{00000000-0005-0000-0000-000024030000}"/>
    <cellStyle name="Comma 20 2 2 3" xfId="41590" xr:uid="{00000000-0005-0000-0000-000024030000}"/>
    <cellStyle name="Comma 20 2 3" xfId="17398" xr:uid="{00000000-0005-0000-0000-000024030000}"/>
    <cellStyle name="Comma 20 2 3 2" xfId="47638" xr:uid="{00000000-0005-0000-0000-000024030000}"/>
    <cellStyle name="Comma 20 2 4" xfId="32518" xr:uid="{00000000-0005-0000-0000-000024030000}"/>
    <cellStyle name="Comma 20 3" xfId="3790" xr:uid="{00000000-0005-0000-0000-000024030000}"/>
    <cellStyle name="Comma 20 3 2" xfId="12862" xr:uid="{00000000-0005-0000-0000-000024030000}"/>
    <cellStyle name="Comma 20 3 2 2" xfId="27982" xr:uid="{00000000-0005-0000-0000-000024030000}"/>
    <cellStyle name="Comma 20 3 2 2 2" xfId="58222" xr:uid="{00000000-0005-0000-0000-000024030000}"/>
    <cellStyle name="Comma 20 3 2 3" xfId="43102" xr:uid="{00000000-0005-0000-0000-000024030000}"/>
    <cellStyle name="Comma 20 3 3" xfId="18910" xr:uid="{00000000-0005-0000-0000-000024030000}"/>
    <cellStyle name="Comma 20 3 3 2" xfId="49150" xr:uid="{00000000-0005-0000-0000-000024030000}"/>
    <cellStyle name="Comma 20 3 4" xfId="34030" xr:uid="{00000000-0005-0000-0000-000024030000}"/>
    <cellStyle name="Comma 20 4" xfId="5302" xr:uid="{00000000-0005-0000-0000-000024030000}"/>
    <cellStyle name="Comma 20 4 2" xfId="14374" xr:uid="{00000000-0005-0000-0000-000024030000}"/>
    <cellStyle name="Comma 20 4 2 2" xfId="29494" xr:uid="{00000000-0005-0000-0000-000024030000}"/>
    <cellStyle name="Comma 20 4 2 2 2" xfId="59734" xr:uid="{00000000-0005-0000-0000-000024030000}"/>
    <cellStyle name="Comma 20 4 2 3" xfId="44614" xr:uid="{00000000-0005-0000-0000-000024030000}"/>
    <cellStyle name="Comma 20 4 3" xfId="20422" xr:uid="{00000000-0005-0000-0000-000024030000}"/>
    <cellStyle name="Comma 20 4 3 2" xfId="50662" xr:uid="{00000000-0005-0000-0000-000024030000}"/>
    <cellStyle name="Comma 20 4 4" xfId="35542" xr:uid="{00000000-0005-0000-0000-000024030000}"/>
    <cellStyle name="Comma 20 5" xfId="6814" xr:uid="{00000000-0005-0000-0000-000024030000}"/>
    <cellStyle name="Comma 20 5 2" xfId="21934" xr:uid="{00000000-0005-0000-0000-000024030000}"/>
    <cellStyle name="Comma 20 5 2 2" xfId="52174" xr:uid="{00000000-0005-0000-0000-000024030000}"/>
    <cellStyle name="Comma 20 5 3" xfId="37054" xr:uid="{00000000-0005-0000-0000-000024030000}"/>
    <cellStyle name="Comma 20 6" xfId="8326" xr:uid="{00000000-0005-0000-0000-000024030000}"/>
    <cellStyle name="Comma 20 6 2" xfId="23446" xr:uid="{00000000-0005-0000-0000-000024030000}"/>
    <cellStyle name="Comma 20 6 2 2" xfId="53686" xr:uid="{00000000-0005-0000-0000-000024030000}"/>
    <cellStyle name="Comma 20 6 3" xfId="38566" xr:uid="{00000000-0005-0000-0000-000024030000}"/>
    <cellStyle name="Comma 20 7" xfId="9838" xr:uid="{00000000-0005-0000-0000-000024030000}"/>
    <cellStyle name="Comma 20 7 2" xfId="24958" xr:uid="{00000000-0005-0000-0000-000024030000}"/>
    <cellStyle name="Comma 20 7 2 2" xfId="55198" xr:uid="{00000000-0005-0000-0000-000024030000}"/>
    <cellStyle name="Comma 20 7 3" xfId="40078" xr:uid="{00000000-0005-0000-0000-000024030000}"/>
    <cellStyle name="Comma 20 8" xfId="15886" xr:uid="{00000000-0005-0000-0000-000024030000}"/>
    <cellStyle name="Comma 20 8 2" xfId="46126" xr:uid="{00000000-0005-0000-0000-000024030000}"/>
    <cellStyle name="Comma 20 9" xfId="31006" xr:uid="{00000000-0005-0000-0000-000024030000}"/>
    <cellStyle name="Comma 21" xfId="1522" xr:uid="{00000000-0005-0000-0000-000018060000}"/>
    <cellStyle name="Comma 21 2" xfId="10594" xr:uid="{00000000-0005-0000-0000-000018060000}"/>
    <cellStyle name="Comma 21 2 2" xfId="25714" xr:uid="{00000000-0005-0000-0000-000018060000}"/>
    <cellStyle name="Comma 21 2 2 2" xfId="55954" xr:uid="{00000000-0005-0000-0000-000018060000}"/>
    <cellStyle name="Comma 21 2 3" xfId="40834" xr:uid="{00000000-0005-0000-0000-000018060000}"/>
    <cellStyle name="Comma 21 3" xfId="16642" xr:uid="{00000000-0005-0000-0000-000018060000}"/>
    <cellStyle name="Comma 21 3 2" xfId="46882" xr:uid="{00000000-0005-0000-0000-000018060000}"/>
    <cellStyle name="Comma 21 4" xfId="31762" xr:uid="{00000000-0005-0000-0000-000018060000}"/>
    <cellStyle name="Comma 22" xfId="3034" xr:uid="{00000000-0005-0000-0000-0000000C0000}"/>
    <cellStyle name="Comma 22 2" xfId="12106" xr:uid="{00000000-0005-0000-0000-0000000C0000}"/>
    <cellStyle name="Comma 22 2 2" xfId="27226" xr:uid="{00000000-0005-0000-0000-0000000C0000}"/>
    <cellStyle name="Comma 22 2 2 2" xfId="57466" xr:uid="{00000000-0005-0000-0000-0000000C0000}"/>
    <cellStyle name="Comma 22 2 3" xfId="42346" xr:uid="{00000000-0005-0000-0000-0000000C0000}"/>
    <cellStyle name="Comma 22 3" xfId="18154" xr:uid="{00000000-0005-0000-0000-0000000C0000}"/>
    <cellStyle name="Comma 22 3 2" xfId="48394" xr:uid="{00000000-0005-0000-0000-0000000C0000}"/>
    <cellStyle name="Comma 22 4" xfId="33274" xr:uid="{00000000-0005-0000-0000-0000000C0000}"/>
    <cellStyle name="Comma 23" xfId="4546" xr:uid="{00000000-0005-0000-0000-0000E8110000}"/>
    <cellStyle name="Comma 23 2" xfId="13618" xr:uid="{00000000-0005-0000-0000-0000E8110000}"/>
    <cellStyle name="Comma 23 2 2" xfId="28738" xr:uid="{00000000-0005-0000-0000-0000E8110000}"/>
    <cellStyle name="Comma 23 2 2 2" xfId="58978" xr:uid="{00000000-0005-0000-0000-0000E8110000}"/>
    <cellStyle name="Comma 23 2 3" xfId="43858" xr:uid="{00000000-0005-0000-0000-0000E8110000}"/>
    <cellStyle name="Comma 23 3" xfId="19666" xr:uid="{00000000-0005-0000-0000-0000E8110000}"/>
    <cellStyle name="Comma 23 3 2" xfId="49906" xr:uid="{00000000-0005-0000-0000-0000E8110000}"/>
    <cellStyle name="Comma 23 4" xfId="34786" xr:uid="{00000000-0005-0000-0000-0000E8110000}"/>
    <cellStyle name="Comma 24" xfId="6058" xr:uid="{00000000-0005-0000-0000-0000D0170000}"/>
    <cellStyle name="Comma 24 2" xfId="21178" xr:uid="{00000000-0005-0000-0000-0000D0170000}"/>
    <cellStyle name="Comma 24 2 2" xfId="51418" xr:uid="{00000000-0005-0000-0000-0000D0170000}"/>
    <cellStyle name="Comma 24 3" xfId="36298" xr:uid="{00000000-0005-0000-0000-0000D0170000}"/>
    <cellStyle name="Comma 25" xfId="7570" xr:uid="{00000000-0005-0000-0000-0000B81D0000}"/>
    <cellStyle name="Comma 25 2" xfId="22690" xr:uid="{00000000-0005-0000-0000-0000B81D0000}"/>
    <cellStyle name="Comma 25 2 2" xfId="52930" xr:uid="{00000000-0005-0000-0000-0000B81D0000}"/>
    <cellStyle name="Comma 25 3" xfId="37810" xr:uid="{00000000-0005-0000-0000-0000B81D0000}"/>
    <cellStyle name="Comma 26" xfId="9082" xr:uid="{00000000-0005-0000-0000-0000A0230000}"/>
    <cellStyle name="Comma 26 2" xfId="24202" xr:uid="{00000000-0005-0000-0000-0000A0230000}"/>
    <cellStyle name="Comma 26 2 2" xfId="54442" xr:uid="{00000000-0005-0000-0000-0000A0230000}"/>
    <cellStyle name="Comma 26 3" xfId="39322" xr:uid="{00000000-0005-0000-0000-0000A0230000}"/>
    <cellStyle name="Comma 27" xfId="15130" xr:uid="{00000000-0005-0000-0000-0000403B0000}"/>
    <cellStyle name="Comma 27 2" xfId="45370" xr:uid="{00000000-0005-0000-0000-0000403B0000}"/>
    <cellStyle name="Comma 28" xfId="30250" xr:uid="{00000000-0005-0000-0000-000050760000}"/>
    <cellStyle name="Comma 3" xfId="4" xr:uid="{00000000-0005-0000-0000-000002000000}"/>
    <cellStyle name="Comma 3 10" xfId="768" xr:uid="{00000000-0005-0000-0000-000032000000}"/>
    <cellStyle name="Comma 3 10 2" xfId="2280" xr:uid="{00000000-0005-0000-0000-000032000000}"/>
    <cellStyle name="Comma 3 10 2 2" xfId="11352" xr:uid="{00000000-0005-0000-0000-000032000000}"/>
    <cellStyle name="Comma 3 10 2 2 2" xfId="26472" xr:uid="{00000000-0005-0000-0000-000032000000}"/>
    <cellStyle name="Comma 3 10 2 2 2 2" xfId="56712" xr:uid="{00000000-0005-0000-0000-000032000000}"/>
    <cellStyle name="Comma 3 10 2 2 3" xfId="41592" xr:uid="{00000000-0005-0000-0000-000032000000}"/>
    <cellStyle name="Comma 3 10 2 3" xfId="17400" xr:uid="{00000000-0005-0000-0000-000032000000}"/>
    <cellStyle name="Comma 3 10 2 3 2" xfId="47640" xr:uid="{00000000-0005-0000-0000-000032000000}"/>
    <cellStyle name="Comma 3 10 2 4" xfId="32520" xr:uid="{00000000-0005-0000-0000-000032000000}"/>
    <cellStyle name="Comma 3 10 3" xfId="3792" xr:uid="{00000000-0005-0000-0000-000032000000}"/>
    <cellStyle name="Comma 3 10 3 2" xfId="12864" xr:uid="{00000000-0005-0000-0000-000032000000}"/>
    <cellStyle name="Comma 3 10 3 2 2" xfId="27984" xr:uid="{00000000-0005-0000-0000-000032000000}"/>
    <cellStyle name="Comma 3 10 3 2 2 2" xfId="58224" xr:uid="{00000000-0005-0000-0000-000032000000}"/>
    <cellStyle name="Comma 3 10 3 2 3" xfId="43104" xr:uid="{00000000-0005-0000-0000-000032000000}"/>
    <cellStyle name="Comma 3 10 3 3" xfId="18912" xr:uid="{00000000-0005-0000-0000-000032000000}"/>
    <cellStyle name="Comma 3 10 3 3 2" xfId="49152" xr:uid="{00000000-0005-0000-0000-000032000000}"/>
    <cellStyle name="Comma 3 10 3 4" xfId="34032" xr:uid="{00000000-0005-0000-0000-000032000000}"/>
    <cellStyle name="Comma 3 10 4" xfId="5304" xr:uid="{00000000-0005-0000-0000-000032000000}"/>
    <cellStyle name="Comma 3 10 4 2" xfId="14376" xr:uid="{00000000-0005-0000-0000-000032000000}"/>
    <cellStyle name="Comma 3 10 4 2 2" xfId="29496" xr:uid="{00000000-0005-0000-0000-000032000000}"/>
    <cellStyle name="Comma 3 10 4 2 2 2" xfId="59736" xr:uid="{00000000-0005-0000-0000-000032000000}"/>
    <cellStyle name="Comma 3 10 4 2 3" xfId="44616" xr:uid="{00000000-0005-0000-0000-000032000000}"/>
    <cellStyle name="Comma 3 10 4 3" xfId="20424" xr:uid="{00000000-0005-0000-0000-000032000000}"/>
    <cellStyle name="Comma 3 10 4 3 2" xfId="50664" xr:uid="{00000000-0005-0000-0000-000032000000}"/>
    <cellStyle name="Comma 3 10 4 4" xfId="35544" xr:uid="{00000000-0005-0000-0000-000032000000}"/>
    <cellStyle name="Comma 3 10 5" xfId="6816" xr:uid="{00000000-0005-0000-0000-000032000000}"/>
    <cellStyle name="Comma 3 10 5 2" xfId="21936" xr:uid="{00000000-0005-0000-0000-000032000000}"/>
    <cellStyle name="Comma 3 10 5 2 2" xfId="52176" xr:uid="{00000000-0005-0000-0000-000032000000}"/>
    <cellStyle name="Comma 3 10 5 3" xfId="37056" xr:uid="{00000000-0005-0000-0000-000032000000}"/>
    <cellStyle name="Comma 3 10 6" xfId="8328" xr:uid="{00000000-0005-0000-0000-000032000000}"/>
    <cellStyle name="Comma 3 10 6 2" xfId="23448" xr:uid="{00000000-0005-0000-0000-000032000000}"/>
    <cellStyle name="Comma 3 10 6 2 2" xfId="53688" xr:uid="{00000000-0005-0000-0000-000032000000}"/>
    <cellStyle name="Comma 3 10 6 3" xfId="38568" xr:uid="{00000000-0005-0000-0000-000032000000}"/>
    <cellStyle name="Comma 3 10 7" xfId="9840" xr:uid="{00000000-0005-0000-0000-000032000000}"/>
    <cellStyle name="Comma 3 10 7 2" xfId="24960" xr:uid="{00000000-0005-0000-0000-000032000000}"/>
    <cellStyle name="Comma 3 10 7 2 2" xfId="55200" xr:uid="{00000000-0005-0000-0000-000032000000}"/>
    <cellStyle name="Comma 3 10 7 3" xfId="40080" xr:uid="{00000000-0005-0000-0000-000032000000}"/>
    <cellStyle name="Comma 3 10 8" xfId="15888" xr:uid="{00000000-0005-0000-0000-000032000000}"/>
    <cellStyle name="Comma 3 10 8 2" xfId="46128" xr:uid="{00000000-0005-0000-0000-000032000000}"/>
    <cellStyle name="Comma 3 10 9" xfId="31008" xr:uid="{00000000-0005-0000-0000-000032000000}"/>
    <cellStyle name="Comma 3 11" xfId="1524" xr:uid="{00000000-0005-0000-0000-000032000000}"/>
    <cellStyle name="Comma 3 11 2" xfId="10596" xr:uid="{00000000-0005-0000-0000-000032000000}"/>
    <cellStyle name="Comma 3 11 2 2" xfId="25716" xr:uid="{00000000-0005-0000-0000-000032000000}"/>
    <cellStyle name="Comma 3 11 2 2 2" xfId="55956" xr:uid="{00000000-0005-0000-0000-000032000000}"/>
    <cellStyle name="Comma 3 11 2 3" xfId="40836" xr:uid="{00000000-0005-0000-0000-000032000000}"/>
    <cellStyle name="Comma 3 11 3" xfId="16644" xr:uid="{00000000-0005-0000-0000-000032000000}"/>
    <cellStyle name="Comma 3 11 3 2" xfId="46884" xr:uid="{00000000-0005-0000-0000-000032000000}"/>
    <cellStyle name="Comma 3 11 4" xfId="31764" xr:uid="{00000000-0005-0000-0000-000032000000}"/>
    <cellStyle name="Comma 3 12" xfId="3036" xr:uid="{00000000-0005-0000-0000-000032000000}"/>
    <cellStyle name="Comma 3 12 2" xfId="12108" xr:uid="{00000000-0005-0000-0000-000032000000}"/>
    <cellStyle name="Comma 3 12 2 2" xfId="27228" xr:uid="{00000000-0005-0000-0000-000032000000}"/>
    <cellStyle name="Comma 3 12 2 2 2" xfId="57468" xr:uid="{00000000-0005-0000-0000-000032000000}"/>
    <cellStyle name="Comma 3 12 2 3" xfId="42348" xr:uid="{00000000-0005-0000-0000-000032000000}"/>
    <cellStyle name="Comma 3 12 3" xfId="18156" xr:uid="{00000000-0005-0000-0000-000032000000}"/>
    <cellStyle name="Comma 3 12 3 2" xfId="48396" xr:uid="{00000000-0005-0000-0000-000032000000}"/>
    <cellStyle name="Comma 3 12 4" xfId="33276" xr:uid="{00000000-0005-0000-0000-000032000000}"/>
    <cellStyle name="Comma 3 13" xfId="4548" xr:uid="{00000000-0005-0000-0000-000032000000}"/>
    <cellStyle name="Comma 3 13 2" xfId="13620" xr:uid="{00000000-0005-0000-0000-000032000000}"/>
    <cellStyle name="Comma 3 13 2 2" xfId="28740" xr:uid="{00000000-0005-0000-0000-000032000000}"/>
    <cellStyle name="Comma 3 13 2 2 2" xfId="58980" xr:uid="{00000000-0005-0000-0000-000032000000}"/>
    <cellStyle name="Comma 3 13 2 3" xfId="43860" xr:uid="{00000000-0005-0000-0000-000032000000}"/>
    <cellStyle name="Comma 3 13 3" xfId="19668" xr:uid="{00000000-0005-0000-0000-000032000000}"/>
    <cellStyle name="Comma 3 13 3 2" xfId="49908" xr:uid="{00000000-0005-0000-0000-000032000000}"/>
    <cellStyle name="Comma 3 13 4" xfId="34788" xr:uid="{00000000-0005-0000-0000-000032000000}"/>
    <cellStyle name="Comma 3 14" xfId="6060" xr:uid="{00000000-0005-0000-0000-000032000000}"/>
    <cellStyle name="Comma 3 14 2" xfId="21180" xr:uid="{00000000-0005-0000-0000-000032000000}"/>
    <cellStyle name="Comma 3 14 2 2" xfId="51420" xr:uid="{00000000-0005-0000-0000-000032000000}"/>
    <cellStyle name="Comma 3 14 3" xfId="36300" xr:uid="{00000000-0005-0000-0000-000032000000}"/>
    <cellStyle name="Comma 3 15" xfId="7572" xr:uid="{00000000-0005-0000-0000-000032000000}"/>
    <cellStyle name="Comma 3 15 2" xfId="22692" xr:uid="{00000000-0005-0000-0000-000032000000}"/>
    <cellStyle name="Comma 3 15 2 2" xfId="52932" xr:uid="{00000000-0005-0000-0000-000032000000}"/>
    <cellStyle name="Comma 3 15 3" xfId="37812" xr:uid="{00000000-0005-0000-0000-000032000000}"/>
    <cellStyle name="Comma 3 16" xfId="9084" xr:uid="{00000000-0005-0000-0000-000032000000}"/>
    <cellStyle name="Comma 3 16 2" xfId="24204" xr:uid="{00000000-0005-0000-0000-000032000000}"/>
    <cellStyle name="Comma 3 16 2 2" xfId="54444" xr:uid="{00000000-0005-0000-0000-000032000000}"/>
    <cellStyle name="Comma 3 16 3" xfId="39324" xr:uid="{00000000-0005-0000-0000-000032000000}"/>
    <cellStyle name="Comma 3 17" xfId="15132" xr:uid="{00000000-0005-0000-0000-000032000000}"/>
    <cellStyle name="Comma 3 17 2" xfId="45372" xr:uid="{00000000-0005-0000-0000-000032000000}"/>
    <cellStyle name="Comma 3 18" xfId="30252" xr:uid="{00000000-0005-0000-0000-000032000000}"/>
    <cellStyle name="Comma 3 19" xfId="11" xr:uid="{00000000-0005-0000-0000-000002000000}"/>
    <cellStyle name="Comma 3 2" xfId="8" xr:uid="{00000000-0005-0000-0000-000003000000}"/>
    <cellStyle name="Comma 3 2 10" xfId="1527" xr:uid="{00000000-0005-0000-0000-000032000000}"/>
    <cellStyle name="Comma 3 2 10 2" xfId="10599" xr:uid="{00000000-0005-0000-0000-000032000000}"/>
    <cellStyle name="Comma 3 2 10 2 2" xfId="25719" xr:uid="{00000000-0005-0000-0000-000032000000}"/>
    <cellStyle name="Comma 3 2 10 2 2 2" xfId="55959" xr:uid="{00000000-0005-0000-0000-000032000000}"/>
    <cellStyle name="Comma 3 2 10 2 3" xfId="40839" xr:uid="{00000000-0005-0000-0000-000032000000}"/>
    <cellStyle name="Comma 3 2 10 3" xfId="16647" xr:uid="{00000000-0005-0000-0000-000032000000}"/>
    <cellStyle name="Comma 3 2 10 3 2" xfId="46887" xr:uid="{00000000-0005-0000-0000-000032000000}"/>
    <cellStyle name="Comma 3 2 10 4" xfId="31767" xr:uid="{00000000-0005-0000-0000-000032000000}"/>
    <cellStyle name="Comma 3 2 11" xfId="3039" xr:uid="{00000000-0005-0000-0000-000032000000}"/>
    <cellStyle name="Comma 3 2 11 2" xfId="12111" xr:uid="{00000000-0005-0000-0000-000032000000}"/>
    <cellStyle name="Comma 3 2 11 2 2" xfId="27231" xr:uid="{00000000-0005-0000-0000-000032000000}"/>
    <cellStyle name="Comma 3 2 11 2 2 2" xfId="57471" xr:uid="{00000000-0005-0000-0000-000032000000}"/>
    <cellStyle name="Comma 3 2 11 2 3" xfId="42351" xr:uid="{00000000-0005-0000-0000-000032000000}"/>
    <cellStyle name="Comma 3 2 11 3" xfId="18159" xr:uid="{00000000-0005-0000-0000-000032000000}"/>
    <cellStyle name="Comma 3 2 11 3 2" xfId="48399" xr:uid="{00000000-0005-0000-0000-000032000000}"/>
    <cellStyle name="Comma 3 2 11 4" xfId="33279" xr:uid="{00000000-0005-0000-0000-000032000000}"/>
    <cellStyle name="Comma 3 2 12" xfId="4551" xr:uid="{00000000-0005-0000-0000-000032000000}"/>
    <cellStyle name="Comma 3 2 12 2" xfId="13623" xr:uid="{00000000-0005-0000-0000-000032000000}"/>
    <cellStyle name="Comma 3 2 12 2 2" xfId="28743" xr:uid="{00000000-0005-0000-0000-000032000000}"/>
    <cellStyle name="Comma 3 2 12 2 2 2" xfId="58983" xr:uid="{00000000-0005-0000-0000-000032000000}"/>
    <cellStyle name="Comma 3 2 12 2 3" xfId="43863" xr:uid="{00000000-0005-0000-0000-000032000000}"/>
    <cellStyle name="Comma 3 2 12 3" xfId="19671" xr:uid="{00000000-0005-0000-0000-000032000000}"/>
    <cellStyle name="Comma 3 2 12 3 2" xfId="49911" xr:uid="{00000000-0005-0000-0000-000032000000}"/>
    <cellStyle name="Comma 3 2 12 4" xfId="34791" xr:uid="{00000000-0005-0000-0000-000032000000}"/>
    <cellStyle name="Comma 3 2 13" xfId="6063" xr:uid="{00000000-0005-0000-0000-000032000000}"/>
    <cellStyle name="Comma 3 2 13 2" xfId="21183" xr:uid="{00000000-0005-0000-0000-000032000000}"/>
    <cellStyle name="Comma 3 2 13 2 2" xfId="51423" xr:uid="{00000000-0005-0000-0000-000032000000}"/>
    <cellStyle name="Comma 3 2 13 3" xfId="36303" xr:uid="{00000000-0005-0000-0000-000032000000}"/>
    <cellStyle name="Comma 3 2 14" xfId="7575" xr:uid="{00000000-0005-0000-0000-000032000000}"/>
    <cellStyle name="Comma 3 2 14 2" xfId="22695" xr:uid="{00000000-0005-0000-0000-000032000000}"/>
    <cellStyle name="Comma 3 2 14 2 2" xfId="52935" xr:uid="{00000000-0005-0000-0000-000032000000}"/>
    <cellStyle name="Comma 3 2 14 3" xfId="37815" xr:uid="{00000000-0005-0000-0000-000032000000}"/>
    <cellStyle name="Comma 3 2 15" xfId="9087" xr:uid="{00000000-0005-0000-0000-000032000000}"/>
    <cellStyle name="Comma 3 2 15 2" xfId="24207" xr:uid="{00000000-0005-0000-0000-000032000000}"/>
    <cellStyle name="Comma 3 2 15 2 2" xfId="54447" xr:uid="{00000000-0005-0000-0000-000032000000}"/>
    <cellStyle name="Comma 3 2 15 3" xfId="39327" xr:uid="{00000000-0005-0000-0000-000032000000}"/>
    <cellStyle name="Comma 3 2 16" xfId="15135" xr:uid="{00000000-0005-0000-0000-000032000000}"/>
    <cellStyle name="Comma 3 2 16 2" xfId="45375" xr:uid="{00000000-0005-0000-0000-000032000000}"/>
    <cellStyle name="Comma 3 2 17" xfId="30255" xr:uid="{00000000-0005-0000-0000-000032000000}"/>
    <cellStyle name="Comma 3 2 18" xfId="13" xr:uid="{00000000-0005-0000-0000-000003000000}"/>
    <cellStyle name="Comma 3 2 2" xfId="29" xr:uid="{00000000-0005-0000-0000-000032000000}"/>
    <cellStyle name="Comma 3 2 2 10" xfId="4565" xr:uid="{00000000-0005-0000-0000-000032000000}"/>
    <cellStyle name="Comma 3 2 2 10 2" xfId="13637" xr:uid="{00000000-0005-0000-0000-000032000000}"/>
    <cellStyle name="Comma 3 2 2 10 2 2" xfId="28757" xr:uid="{00000000-0005-0000-0000-000032000000}"/>
    <cellStyle name="Comma 3 2 2 10 2 2 2" xfId="58997" xr:uid="{00000000-0005-0000-0000-000032000000}"/>
    <cellStyle name="Comma 3 2 2 10 2 3" xfId="43877" xr:uid="{00000000-0005-0000-0000-000032000000}"/>
    <cellStyle name="Comma 3 2 2 10 3" xfId="19685" xr:uid="{00000000-0005-0000-0000-000032000000}"/>
    <cellStyle name="Comma 3 2 2 10 3 2" xfId="49925" xr:uid="{00000000-0005-0000-0000-000032000000}"/>
    <cellStyle name="Comma 3 2 2 10 4" xfId="34805" xr:uid="{00000000-0005-0000-0000-000032000000}"/>
    <cellStyle name="Comma 3 2 2 11" xfId="6077" xr:uid="{00000000-0005-0000-0000-000032000000}"/>
    <cellStyle name="Comma 3 2 2 11 2" xfId="21197" xr:uid="{00000000-0005-0000-0000-000032000000}"/>
    <cellStyle name="Comma 3 2 2 11 2 2" xfId="51437" xr:uid="{00000000-0005-0000-0000-000032000000}"/>
    <cellStyle name="Comma 3 2 2 11 3" xfId="36317" xr:uid="{00000000-0005-0000-0000-000032000000}"/>
    <cellStyle name="Comma 3 2 2 12" xfId="7589" xr:uid="{00000000-0005-0000-0000-000032000000}"/>
    <cellStyle name="Comma 3 2 2 12 2" xfId="22709" xr:uid="{00000000-0005-0000-0000-000032000000}"/>
    <cellStyle name="Comma 3 2 2 12 2 2" xfId="52949" xr:uid="{00000000-0005-0000-0000-000032000000}"/>
    <cellStyle name="Comma 3 2 2 12 3" xfId="37829" xr:uid="{00000000-0005-0000-0000-000032000000}"/>
    <cellStyle name="Comma 3 2 2 13" xfId="9101" xr:uid="{00000000-0005-0000-0000-000032000000}"/>
    <cellStyle name="Comma 3 2 2 13 2" xfId="24221" xr:uid="{00000000-0005-0000-0000-000032000000}"/>
    <cellStyle name="Comma 3 2 2 13 2 2" xfId="54461" xr:uid="{00000000-0005-0000-0000-000032000000}"/>
    <cellStyle name="Comma 3 2 2 13 3" xfId="39341" xr:uid="{00000000-0005-0000-0000-000032000000}"/>
    <cellStyle name="Comma 3 2 2 14" xfId="15149" xr:uid="{00000000-0005-0000-0000-000032000000}"/>
    <cellStyle name="Comma 3 2 2 14 2" xfId="45389" xr:uid="{00000000-0005-0000-0000-000032000000}"/>
    <cellStyle name="Comma 3 2 2 15" xfId="30269" xr:uid="{00000000-0005-0000-0000-000032000000}"/>
    <cellStyle name="Comma 3 2 2 2" xfId="71" xr:uid="{00000000-0005-0000-0000-000014000000}"/>
    <cellStyle name="Comma 3 2 2 2 10" xfId="6119" xr:uid="{00000000-0005-0000-0000-000014000000}"/>
    <cellStyle name="Comma 3 2 2 2 10 2" xfId="21239" xr:uid="{00000000-0005-0000-0000-000014000000}"/>
    <cellStyle name="Comma 3 2 2 2 10 2 2" xfId="51479" xr:uid="{00000000-0005-0000-0000-000014000000}"/>
    <cellStyle name="Comma 3 2 2 2 10 3" xfId="36359" xr:uid="{00000000-0005-0000-0000-000014000000}"/>
    <cellStyle name="Comma 3 2 2 2 11" xfId="7631" xr:uid="{00000000-0005-0000-0000-000014000000}"/>
    <cellStyle name="Comma 3 2 2 2 11 2" xfId="22751" xr:uid="{00000000-0005-0000-0000-000014000000}"/>
    <cellStyle name="Comma 3 2 2 2 11 2 2" xfId="52991" xr:uid="{00000000-0005-0000-0000-000014000000}"/>
    <cellStyle name="Comma 3 2 2 2 11 3" xfId="37871" xr:uid="{00000000-0005-0000-0000-000014000000}"/>
    <cellStyle name="Comma 3 2 2 2 12" xfId="9143" xr:uid="{00000000-0005-0000-0000-000014000000}"/>
    <cellStyle name="Comma 3 2 2 2 12 2" xfId="24263" xr:uid="{00000000-0005-0000-0000-000014000000}"/>
    <cellStyle name="Comma 3 2 2 2 12 2 2" xfId="54503" xr:uid="{00000000-0005-0000-0000-000014000000}"/>
    <cellStyle name="Comma 3 2 2 2 12 3" xfId="39383" xr:uid="{00000000-0005-0000-0000-000014000000}"/>
    <cellStyle name="Comma 3 2 2 2 13" xfId="15191" xr:uid="{00000000-0005-0000-0000-000014000000}"/>
    <cellStyle name="Comma 3 2 2 2 13 2" xfId="45431" xr:uid="{00000000-0005-0000-0000-000014000000}"/>
    <cellStyle name="Comma 3 2 2 2 14" xfId="30311" xr:uid="{00000000-0005-0000-0000-000014000000}"/>
    <cellStyle name="Comma 3 2 2 2 2" xfId="155" xr:uid="{00000000-0005-0000-0000-000027000000}"/>
    <cellStyle name="Comma 3 2 2 2 2 10" xfId="9227" xr:uid="{00000000-0005-0000-0000-000027000000}"/>
    <cellStyle name="Comma 3 2 2 2 2 10 2" xfId="24347" xr:uid="{00000000-0005-0000-0000-000027000000}"/>
    <cellStyle name="Comma 3 2 2 2 2 10 2 2" xfId="54587" xr:uid="{00000000-0005-0000-0000-000027000000}"/>
    <cellStyle name="Comma 3 2 2 2 2 10 3" xfId="39467" xr:uid="{00000000-0005-0000-0000-000027000000}"/>
    <cellStyle name="Comma 3 2 2 2 2 11" xfId="15275" xr:uid="{00000000-0005-0000-0000-000027000000}"/>
    <cellStyle name="Comma 3 2 2 2 2 11 2" xfId="45515" xr:uid="{00000000-0005-0000-0000-000027000000}"/>
    <cellStyle name="Comma 3 2 2 2 2 12" xfId="30395" xr:uid="{00000000-0005-0000-0000-000027000000}"/>
    <cellStyle name="Comma 3 2 2 2 2 2" xfId="407" xr:uid="{00000000-0005-0000-0000-000027000000}"/>
    <cellStyle name="Comma 3 2 2 2 2 2 10" xfId="30647" xr:uid="{00000000-0005-0000-0000-000027000000}"/>
    <cellStyle name="Comma 3 2 2 2 2 2 2" xfId="1163" xr:uid="{00000000-0005-0000-0000-000027000000}"/>
    <cellStyle name="Comma 3 2 2 2 2 2 2 2" xfId="2675" xr:uid="{00000000-0005-0000-0000-000027000000}"/>
    <cellStyle name="Comma 3 2 2 2 2 2 2 2 2" xfId="11747" xr:uid="{00000000-0005-0000-0000-000027000000}"/>
    <cellStyle name="Comma 3 2 2 2 2 2 2 2 2 2" xfId="26867" xr:uid="{00000000-0005-0000-0000-000027000000}"/>
    <cellStyle name="Comma 3 2 2 2 2 2 2 2 2 2 2" xfId="57107" xr:uid="{00000000-0005-0000-0000-000027000000}"/>
    <cellStyle name="Comma 3 2 2 2 2 2 2 2 2 3" xfId="41987" xr:uid="{00000000-0005-0000-0000-000027000000}"/>
    <cellStyle name="Comma 3 2 2 2 2 2 2 2 3" xfId="17795" xr:uid="{00000000-0005-0000-0000-000027000000}"/>
    <cellStyle name="Comma 3 2 2 2 2 2 2 2 3 2" xfId="48035" xr:uid="{00000000-0005-0000-0000-000027000000}"/>
    <cellStyle name="Comma 3 2 2 2 2 2 2 2 4" xfId="32915" xr:uid="{00000000-0005-0000-0000-000027000000}"/>
    <cellStyle name="Comma 3 2 2 2 2 2 2 3" xfId="4187" xr:uid="{00000000-0005-0000-0000-000027000000}"/>
    <cellStyle name="Comma 3 2 2 2 2 2 2 3 2" xfId="13259" xr:uid="{00000000-0005-0000-0000-000027000000}"/>
    <cellStyle name="Comma 3 2 2 2 2 2 2 3 2 2" xfId="28379" xr:uid="{00000000-0005-0000-0000-000027000000}"/>
    <cellStyle name="Comma 3 2 2 2 2 2 2 3 2 2 2" xfId="58619" xr:uid="{00000000-0005-0000-0000-000027000000}"/>
    <cellStyle name="Comma 3 2 2 2 2 2 2 3 2 3" xfId="43499" xr:uid="{00000000-0005-0000-0000-000027000000}"/>
    <cellStyle name="Comma 3 2 2 2 2 2 2 3 3" xfId="19307" xr:uid="{00000000-0005-0000-0000-000027000000}"/>
    <cellStyle name="Comma 3 2 2 2 2 2 2 3 3 2" xfId="49547" xr:uid="{00000000-0005-0000-0000-000027000000}"/>
    <cellStyle name="Comma 3 2 2 2 2 2 2 3 4" xfId="34427" xr:uid="{00000000-0005-0000-0000-000027000000}"/>
    <cellStyle name="Comma 3 2 2 2 2 2 2 4" xfId="5699" xr:uid="{00000000-0005-0000-0000-000027000000}"/>
    <cellStyle name="Comma 3 2 2 2 2 2 2 4 2" xfId="14771" xr:uid="{00000000-0005-0000-0000-000027000000}"/>
    <cellStyle name="Comma 3 2 2 2 2 2 2 4 2 2" xfId="29891" xr:uid="{00000000-0005-0000-0000-000027000000}"/>
    <cellStyle name="Comma 3 2 2 2 2 2 2 4 2 2 2" xfId="60131" xr:uid="{00000000-0005-0000-0000-000027000000}"/>
    <cellStyle name="Comma 3 2 2 2 2 2 2 4 2 3" xfId="45011" xr:uid="{00000000-0005-0000-0000-000027000000}"/>
    <cellStyle name="Comma 3 2 2 2 2 2 2 4 3" xfId="20819" xr:uid="{00000000-0005-0000-0000-000027000000}"/>
    <cellStyle name="Comma 3 2 2 2 2 2 2 4 3 2" xfId="51059" xr:uid="{00000000-0005-0000-0000-000027000000}"/>
    <cellStyle name="Comma 3 2 2 2 2 2 2 4 4" xfId="35939" xr:uid="{00000000-0005-0000-0000-000027000000}"/>
    <cellStyle name="Comma 3 2 2 2 2 2 2 5" xfId="7211" xr:uid="{00000000-0005-0000-0000-000027000000}"/>
    <cellStyle name="Comma 3 2 2 2 2 2 2 5 2" xfId="22331" xr:uid="{00000000-0005-0000-0000-000027000000}"/>
    <cellStyle name="Comma 3 2 2 2 2 2 2 5 2 2" xfId="52571" xr:uid="{00000000-0005-0000-0000-000027000000}"/>
    <cellStyle name="Comma 3 2 2 2 2 2 2 5 3" xfId="37451" xr:uid="{00000000-0005-0000-0000-000027000000}"/>
    <cellStyle name="Comma 3 2 2 2 2 2 2 6" xfId="8723" xr:uid="{00000000-0005-0000-0000-000027000000}"/>
    <cellStyle name="Comma 3 2 2 2 2 2 2 6 2" xfId="23843" xr:uid="{00000000-0005-0000-0000-000027000000}"/>
    <cellStyle name="Comma 3 2 2 2 2 2 2 6 2 2" xfId="54083" xr:uid="{00000000-0005-0000-0000-000027000000}"/>
    <cellStyle name="Comma 3 2 2 2 2 2 2 6 3" xfId="38963" xr:uid="{00000000-0005-0000-0000-000027000000}"/>
    <cellStyle name="Comma 3 2 2 2 2 2 2 7" xfId="10235" xr:uid="{00000000-0005-0000-0000-000027000000}"/>
    <cellStyle name="Comma 3 2 2 2 2 2 2 7 2" xfId="25355" xr:uid="{00000000-0005-0000-0000-000027000000}"/>
    <cellStyle name="Comma 3 2 2 2 2 2 2 7 2 2" xfId="55595" xr:uid="{00000000-0005-0000-0000-000027000000}"/>
    <cellStyle name="Comma 3 2 2 2 2 2 2 7 3" xfId="40475" xr:uid="{00000000-0005-0000-0000-000027000000}"/>
    <cellStyle name="Comma 3 2 2 2 2 2 2 8" xfId="16283" xr:uid="{00000000-0005-0000-0000-000027000000}"/>
    <cellStyle name="Comma 3 2 2 2 2 2 2 8 2" xfId="46523" xr:uid="{00000000-0005-0000-0000-000027000000}"/>
    <cellStyle name="Comma 3 2 2 2 2 2 2 9" xfId="31403" xr:uid="{00000000-0005-0000-0000-000027000000}"/>
    <cellStyle name="Comma 3 2 2 2 2 2 3" xfId="1919" xr:uid="{00000000-0005-0000-0000-000027000000}"/>
    <cellStyle name="Comma 3 2 2 2 2 2 3 2" xfId="10991" xr:uid="{00000000-0005-0000-0000-000027000000}"/>
    <cellStyle name="Comma 3 2 2 2 2 2 3 2 2" xfId="26111" xr:uid="{00000000-0005-0000-0000-000027000000}"/>
    <cellStyle name="Comma 3 2 2 2 2 2 3 2 2 2" xfId="56351" xr:uid="{00000000-0005-0000-0000-000027000000}"/>
    <cellStyle name="Comma 3 2 2 2 2 2 3 2 3" xfId="41231" xr:uid="{00000000-0005-0000-0000-000027000000}"/>
    <cellStyle name="Comma 3 2 2 2 2 2 3 3" xfId="17039" xr:uid="{00000000-0005-0000-0000-000027000000}"/>
    <cellStyle name="Comma 3 2 2 2 2 2 3 3 2" xfId="47279" xr:uid="{00000000-0005-0000-0000-000027000000}"/>
    <cellStyle name="Comma 3 2 2 2 2 2 3 4" xfId="32159" xr:uid="{00000000-0005-0000-0000-000027000000}"/>
    <cellStyle name="Comma 3 2 2 2 2 2 4" xfId="3431" xr:uid="{00000000-0005-0000-0000-000027000000}"/>
    <cellStyle name="Comma 3 2 2 2 2 2 4 2" xfId="12503" xr:uid="{00000000-0005-0000-0000-000027000000}"/>
    <cellStyle name="Comma 3 2 2 2 2 2 4 2 2" xfId="27623" xr:uid="{00000000-0005-0000-0000-000027000000}"/>
    <cellStyle name="Comma 3 2 2 2 2 2 4 2 2 2" xfId="57863" xr:uid="{00000000-0005-0000-0000-000027000000}"/>
    <cellStyle name="Comma 3 2 2 2 2 2 4 2 3" xfId="42743" xr:uid="{00000000-0005-0000-0000-000027000000}"/>
    <cellStyle name="Comma 3 2 2 2 2 2 4 3" xfId="18551" xr:uid="{00000000-0005-0000-0000-000027000000}"/>
    <cellStyle name="Comma 3 2 2 2 2 2 4 3 2" xfId="48791" xr:uid="{00000000-0005-0000-0000-000027000000}"/>
    <cellStyle name="Comma 3 2 2 2 2 2 4 4" xfId="33671" xr:uid="{00000000-0005-0000-0000-000027000000}"/>
    <cellStyle name="Comma 3 2 2 2 2 2 5" xfId="4943" xr:uid="{00000000-0005-0000-0000-000027000000}"/>
    <cellStyle name="Comma 3 2 2 2 2 2 5 2" xfId="14015" xr:uid="{00000000-0005-0000-0000-000027000000}"/>
    <cellStyle name="Comma 3 2 2 2 2 2 5 2 2" xfId="29135" xr:uid="{00000000-0005-0000-0000-000027000000}"/>
    <cellStyle name="Comma 3 2 2 2 2 2 5 2 2 2" xfId="59375" xr:uid="{00000000-0005-0000-0000-000027000000}"/>
    <cellStyle name="Comma 3 2 2 2 2 2 5 2 3" xfId="44255" xr:uid="{00000000-0005-0000-0000-000027000000}"/>
    <cellStyle name="Comma 3 2 2 2 2 2 5 3" xfId="20063" xr:uid="{00000000-0005-0000-0000-000027000000}"/>
    <cellStyle name="Comma 3 2 2 2 2 2 5 3 2" xfId="50303" xr:uid="{00000000-0005-0000-0000-000027000000}"/>
    <cellStyle name="Comma 3 2 2 2 2 2 5 4" xfId="35183" xr:uid="{00000000-0005-0000-0000-000027000000}"/>
    <cellStyle name="Comma 3 2 2 2 2 2 6" xfId="6455" xr:uid="{00000000-0005-0000-0000-000027000000}"/>
    <cellStyle name="Comma 3 2 2 2 2 2 6 2" xfId="21575" xr:uid="{00000000-0005-0000-0000-000027000000}"/>
    <cellStyle name="Comma 3 2 2 2 2 2 6 2 2" xfId="51815" xr:uid="{00000000-0005-0000-0000-000027000000}"/>
    <cellStyle name="Comma 3 2 2 2 2 2 6 3" xfId="36695" xr:uid="{00000000-0005-0000-0000-000027000000}"/>
    <cellStyle name="Comma 3 2 2 2 2 2 7" xfId="7967" xr:uid="{00000000-0005-0000-0000-000027000000}"/>
    <cellStyle name="Comma 3 2 2 2 2 2 7 2" xfId="23087" xr:uid="{00000000-0005-0000-0000-000027000000}"/>
    <cellStyle name="Comma 3 2 2 2 2 2 7 2 2" xfId="53327" xr:uid="{00000000-0005-0000-0000-000027000000}"/>
    <cellStyle name="Comma 3 2 2 2 2 2 7 3" xfId="38207" xr:uid="{00000000-0005-0000-0000-000027000000}"/>
    <cellStyle name="Comma 3 2 2 2 2 2 8" xfId="9479" xr:uid="{00000000-0005-0000-0000-000027000000}"/>
    <cellStyle name="Comma 3 2 2 2 2 2 8 2" xfId="24599" xr:uid="{00000000-0005-0000-0000-000027000000}"/>
    <cellStyle name="Comma 3 2 2 2 2 2 8 2 2" xfId="54839" xr:uid="{00000000-0005-0000-0000-000027000000}"/>
    <cellStyle name="Comma 3 2 2 2 2 2 8 3" xfId="39719" xr:uid="{00000000-0005-0000-0000-000027000000}"/>
    <cellStyle name="Comma 3 2 2 2 2 2 9" xfId="15527" xr:uid="{00000000-0005-0000-0000-000027000000}"/>
    <cellStyle name="Comma 3 2 2 2 2 2 9 2" xfId="45767" xr:uid="{00000000-0005-0000-0000-000027000000}"/>
    <cellStyle name="Comma 3 2 2 2 2 3" xfId="659" xr:uid="{00000000-0005-0000-0000-000070000000}"/>
    <cellStyle name="Comma 3 2 2 2 2 3 10" xfId="30899" xr:uid="{00000000-0005-0000-0000-000070000000}"/>
    <cellStyle name="Comma 3 2 2 2 2 3 2" xfId="1415" xr:uid="{00000000-0005-0000-0000-000070000000}"/>
    <cellStyle name="Comma 3 2 2 2 2 3 2 2" xfId="2927" xr:uid="{00000000-0005-0000-0000-000070000000}"/>
    <cellStyle name="Comma 3 2 2 2 2 3 2 2 2" xfId="11999" xr:uid="{00000000-0005-0000-0000-000070000000}"/>
    <cellStyle name="Comma 3 2 2 2 2 3 2 2 2 2" xfId="27119" xr:uid="{00000000-0005-0000-0000-000070000000}"/>
    <cellStyle name="Comma 3 2 2 2 2 3 2 2 2 2 2" xfId="57359" xr:uid="{00000000-0005-0000-0000-000070000000}"/>
    <cellStyle name="Comma 3 2 2 2 2 3 2 2 2 3" xfId="42239" xr:uid="{00000000-0005-0000-0000-000070000000}"/>
    <cellStyle name="Comma 3 2 2 2 2 3 2 2 3" xfId="18047" xr:uid="{00000000-0005-0000-0000-000070000000}"/>
    <cellStyle name="Comma 3 2 2 2 2 3 2 2 3 2" xfId="48287" xr:uid="{00000000-0005-0000-0000-000070000000}"/>
    <cellStyle name="Comma 3 2 2 2 2 3 2 2 4" xfId="33167" xr:uid="{00000000-0005-0000-0000-000070000000}"/>
    <cellStyle name="Comma 3 2 2 2 2 3 2 3" xfId="4439" xr:uid="{00000000-0005-0000-0000-000070000000}"/>
    <cellStyle name="Comma 3 2 2 2 2 3 2 3 2" xfId="13511" xr:uid="{00000000-0005-0000-0000-000070000000}"/>
    <cellStyle name="Comma 3 2 2 2 2 3 2 3 2 2" xfId="28631" xr:uid="{00000000-0005-0000-0000-000070000000}"/>
    <cellStyle name="Comma 3 2 2 2 2 3 2 3 2 2 2" xfId="58871" xr:uid="{00000000-0005-0000-0000-000070000000}"/>
    <cellStyle name="Comma 3 2 2 2 2 3 2 3 2 3" xfId="43751" xr:uid="{00000000-0005-0000-0000-000070000000}"/>
    <cellStyle name="Comma 3 2 2 2 2 3 2 3 3" xfId="19559" xr:uid="{00000000-0005-0000-0000-000070000000}"/>
    <cellStyle name="Comma 3 2 2 2 2 3 2 3 3 2" xfId="49799" xr:uid="{00000000-0005-0000-0000-000070000000}"/>
    <cellStyle name="Comma 3 2 2 2 2 3 2 3 4" xfId="34679" xr:uid="{00000000-0005-0000-0000-000070000000}"/>
    <cellStyle name="Comma 3 2 2 2 2 3 2 4" xfId="5951" xr:uid="{00000000-0005-0000-0000-000070000000}"/>
    <cellStyle name="Comma 3 2 2 2 2 3 2 4 2" xfId="15023" xr:uid="{00000000-0005-0000-0000-000070000000}"/>
    <cellStyle name="Comma 3 2 2 2 2 3 2 4 2 2" xfId="30143" xr:uid="{00000000-0005-0000-0000-000070000000}"/>
    <cellStyle name="Comma 3 2 2 2 2 3 2 4 2 2 2" xfId="60383" xr:uid="{00000000-0005-0000-0000-000070000000}"/>
    <cellStyle name="Comma 3 2 2 2 2 3 2 4 2 3" xfId="45263" xr:uid="{00000000-0005-0000-0000-000070000000}"/>
    <cellStyle name="Comma 3 2 2 2 2 3 2 4 3" xfId="21071" xr:uid="{00000000-0005-0000-0000-000070000000}"/>
    <cellStyle name="Comma 3 2 2 2 2 3 2 4 3 2" xfId="51311" xr:uid="{00000000-0005-0000-0000-000070000000}"/>
    <cellStyle name="Comma 3 2 2 2 2 3 2 4 4" xfId="36191" xr:uid="{00000000-0005-0000-0000-000070000000}"/>
    <cellStyle name="Comma 3 2 2 2 2 3 2 5" xfId="7463" xr:uid="{00000000-0005-0000-0000-000070000000}"/>
    <cellStyle name="Comma 3 2 2 2 2 3 2 5 2" xfId="22583" xr:uid="{00000000-0005-0000-0000-000070000000}"/>
    <cellStyle name="Comma 3 2 2 2 2 3 2 5 2 2" xfId="52823" xr:uid="{00000000-0005-0000-0000-000070000000}"/>
    <cellStyle name="Comma 3 2 2 2 2 3 2 5 3" xfId="37703" xr:uid="{00000000-0005-0000-0000-000070000000}"/>
    <cellStyle name="Comma 3 2 2 2 2 3 2 6" xfId="8975" xr:uid="{00000000-0005-0000-0000-000070000000}"/>
    <cellStyle name="Comma 3 2 2 2 2 3 2 6 2" xfId="24095" xr:uid="{00000000-0005-0000-0000-000070000000}"/>
    <cellStyle name="Comma 3 2 2 2 2 3 2 6 2 2" xfId="54335" xr:uid="{00000000-0005-0000-0000-000070000000}"/>
    <cellStyle name="Comma 3 2 2 2 2 3 2 6 3" xfId="39215" xr:uid="{00000000-0005-0000-0000-000070000000}"/>
    <cellStyle name="Comma 3 2 2 2 2 3 2 7" xfId="10487" xr:uid="{00000000-0005-0000-0000-000070000000}"/>
    <cellStyle name="Comma 3 2 2 2 2 3 2 7 2" xfId="25607" xr:uid="{00000000-0005-0000-0000-000070000000}"/>
    <cellStyle name="Comma 3 2 2 2 2 3 2 7 2 2" xfId="55847" xr:uid="{00000000-0005-0000-0000-000070000000}"/>
    <cellStyle name="Comma 3 2 2 2 2 3 2 7 3" xfId="40727" xr:uid="{00000000-0005-0000-0000-000070000000}"/>
    <cellStyle name="Comma 3 2 2 2 2 3 2 8" xfId="16535" xr:uid="{00000000-0005-0000-0000-000070000000}"/>
    <cellStyle name="Comma 3 2 2 2 2 3 2 8 2" xfId="46775" xr:uid="{00000000-0005-0000-0000-000070000000}"/>
    <cellStyle name="Comma 3 2 2 2 2 3 2 9" xfId="31655" xr:uid="{00000000-0005-0000-0000-000070000000}"/>
    <cellStyle name="Comma 3 2 2 2 2 3 3" xfId="2171" xr:uid="{00000000-0005-0000-0000-000070000000}"/>
    <cellStyle name="Comma 3 2 2 2 2 3 3 2" xfId="11243" xr:uid="{00000000-0005-0000-0000-000070000000}"/>
    <cellStyle name="Comma 3 2 2 2 2 3 3 2 2" xfId="26363" xr:uid="{00000000-0005-0000-0000-000070000000}"/>
    <cellStyle name="Comma 3 2 2 2 2 3 3 2 2 2" xfId="56603" xr:uid="{00000000-0005-0000-0000-000070000000}"/>
    <cellStyle name="Comma 3 2 2 2 2 3 3 2 3" xfId="41483" xr:uid="{00000000-0005-0000-0000-000070000000}"/>
    <cellStyle name="Comma 3 2 2 2 2 3 3 3" xfId="17291" xr:uid="{00000000-0005-0000-0000-000070000000}"/>
    <cellStyle name="Comma 3 2 2 2 2 3 3 3 2" xfId="47531" xr:uid="{00000000-0005-0000-0000-000070000000}"/>
    <cellStyle name="Comma 3 2 2 2 2 3 3 4" xfId="32411" xr:uid="{00000000-0005-0000-0000-000070000000}"/>
    <cellStyle name="Comma 3 2 2 2 2 3 4" xfId="3683" xr:uid="{00000000-0005-0000-0000-000070000000}"/>
    <cellStyle name="Comma 3 2 2 2 2 3 4 2" xfId="12755" xr:uid="{00000000-0005-0000-0000-000070000000}"/>
    <cellStyle name="Comma 3 2 2 2 2 3 4 2 2" xfId="27875" xr:uid="{00000000-0005-0000-0000-000070000000}"/>
    <cellStyle name="Comma 3 2 2 2 2 3 4 2 2 2" xfId="58115" xr:uid="{00000000-0005-0000-0000-000070000000}"/>
    <cellStyle name="Comma 3 2 2 2 2 3 4 2 3" xfId="42995" xr:uid="{00000000-0005-0000-0000-000070000000}"/>
    <cellStyle name="Comma 3 2 2 2 2 3 4 3" xfId="18803" xr:uid="{00000000-0005-0000-0000-000070000000}"/>
    <cellStyle name="Comma 3 2 2 2 2 3 4 3 2" xfId="49043" xr:uid="{00000000-0005-0000-0000-000070000000}"/>
    <cellStyle name="Comma 3 2 2 2 2 3 4 4" xfId="33923" xr:uid="{00000000-0005-0000-0000-000070000000}"/>
    <cellStyle name="Comma 3 2 2 2 2 3 5" xfId="5195" xr:uid="{00000000-0005-0000-0000-000070000000}"/>
    <cellStyle name="Comma 3 2 2 2 2 3 5 2" xfId="14267" xr:uid="{00000000-0005-0000-0000-000070000000}"/>
    <cellStyle name="Comma 3 2 2 2 2 3 5 2 2" xfId="29387" xr:uid="{00000000-0005-0000-0000-000070000000}"/>
    <cellStyle name="Comma 3 2 2 2 2 3 5 2 2 2" xfId="59627" xr:uid="{00000000-0005-0000-0000-000070000000}"/>
    <cellStyle name="Comma 3 2 2 2 2 3 5 2 3" xfId="44507" xr:uid="{00000000-0005-0000-0000-000070000000}"/>
    <cellStyle name="Comma 3 2 2 2 2 3 5 3" xfId="20315" xr:uid="{00000000-0005-0000-0000-000070000000}"/>
    <cellStyle name="Comma 3 2 2 2 2 3 5 3 2" xfId="50555" xr:uid="{00000000-0005-0000-0000-000070000000}"/>
    <cellStyle name="Comma 3 2 2 2 2 3 5 4" xfId="35435" xr:uid="{00000000-0005-0000-0000-000070000000}"/>
    <cellStyle name="Comma 3 2 2 2 2 3 6" xfId="6707" xr:uid="{00000000-0005-0000-0000-000070000000}"/>
    <cellStyle name="Comma 3 2 2 2 2 3 6 2" xfId="21827" xr:uid="{00000000-0005-0000-0000-000070000000}"/>
    <cellStyle name="Comma 3 2 2 2 2 3 6 2 2" xfId="52067" xr:uid="{00000000-0005-0000-0000-000070000000}"/>
    <cellStyle name="Comma 3 2 2 2 2 3 6 3" xfId="36947" xr:uid="{00000000-0005-0000-0000-000070000000}"/>
    <cellStyle name="Comma 3 2 2 2 2 3 7" xfId="8219" xr:uid="{00000000-0005-0000-0000-000070000000}"/>
    <cellStyle name="Comma 3 2 2 2 2 3 7 2" xfId="23339" xr:uid="{00000000-0005-0000-0000-000070000000}"/>
    <cellStyle name="Comma 3 2 2 2 2 3 7 2 2" xfId="53579" xr:uid="{00000000-0005-0000-0000-000070000000}"/>
    <cellStyle name="Comma 3 2 2 2 2 3 7 3" xfId="38459" xr:uid="{00000000-0005-0000-0000-000070000000}"/>
    <cellStyle name="Comma 3 2 2 2 2 3 8" xfId="9731" xr:uid="{00000000-0005-0000-0000-000070000000}"/>
    <cellStyle name="Comma 3 2 2 2 2 3 8 2" xfId="24851" xr:uid="{00000000-0005-0000-0000-000070000000}"/>
    <cellStyle name="Comma 3 2 2 2 2 3 8 2 2" xfId="55091" xr:uid="{00000000-0005-0000-0000-000070000000}"/>
    <cellStyle name="Comma 3 2 2 2 2 3 8 3" xfId="39971" xr:uid="{00000000-0005-0000-0000-000070000000}"/>
    <cellStyle name="Comma 3 2 2 2 2 3 9" xfId="15779" xr:uid="{00000000-0005-0000-0000-000070000000}"/>
    <cellStyle name="Comma 3 2 2 2 2 3 9 2" xfId="46019" xr:uid="{00000000-0005-0000-0000-000070000000}"/>
    <cellStyle name="Comma 3 2 2 2 2 4" xfId="911" xr:uid="{00000000-0005-0000-0000-000027000000}"/>
    <cellStyle name="Comma 3 2 2 2 2 4 2" xfId="2423" xr:uid="{00000000-0005-0000-0000-000027000000}"/>
    <cellStyle name="Comma 3 2 2 2 2 4 2 2" xfId="11495" xr:uid="{00000000-0005-0000-0000-000027000000}"/>
    <cellStyle name="Comma 3 2 2 2 2 4 2 2 2" xfId="26615" xr:uid="{00000000-0005-0000-0000-000027000000}"/>
    <cellStyle name="Comma 3 2 2 2 2 4 2 2 2 2" xfId="56855" xr:uid="{00000000-0005-0000-0000-000027000000}"/>
    <cellStyle name="Comma 3 2 2 2 2 4 2 2 3" xfId="41735" xr:uid="{00000000-0005-0000-0000-000027000000}"/>
    <cellStyle name="Comma 3 2 2 2 2 4 2 3" xfId="17543" xr:uid="{00000000-0005-0000-0000-000027000000}"/>
    <cellStyle name="Comma 3 2 2 2 2 4 2 3 2" xfId="47783" xr:uid="{00000000-0005-0000-0000-000027000000}"/>
    <cellStyle name="Comma 3 2 2 2 2 4 2 4" xfId="32663" xr:uid="{00000000-0005-0000-0000-000027000000}"/>
    <cellStyle name="Comma 3 2 2 2 2 4 3" xfId="3935" xr:uid="{00000000-0005-0000-0000-000027000000}"/>
    <cellStyle name="Comma 3 2 2 2 2 4 3 2" xfId="13007" xr:uid="{00000000-0005-0000-0000-000027000000}"/>
    <cellStyle name="Comma 3 2 2 2 2 4 3 2 2" xfId="28127" xr:uid="{00000000-0005-0000-0000-000027000000}"/>
    <cellStyle name="Comma 3 2 2 2 2 4 3 2 2 2" xfId="58367" xr:uid="{00000000-0005-0000-0000-000027000000}"/>
    <cellStyle name="Comma 3 2 2 2 2 4 3 2 3" xfId="43247" xr:uid="{00000000-0005-0000-0000-000027000000}"/>
    <cellStyle name="Comma 3 2 2 2 2 4 3 3" xfId="19055" xr:uid="{00000000-0005-0000-0000-000027000000}"/>
    <cellStyle name="Comma 3 2 2 2 2 4 3 3 2" xfId="49295" xr:uid="{00000000-0005-0000-0000-000027000000}"/>
    <cellStyle name="Comma 3 2 2 2 2 4 3 4" xfId="34175" xr:uid="{00000000-0005-0000-0000-000027000000}"/>
    <cellStyle name="Comma 3 2 2 2 2 4 4" xfId="5447" xr:uid="{00000000-0005-0000-0000-000027000000}"/>
    <cellStyle name="Comma 3 2 2 2 2 4 4 2" xfId="14519" xr:uid="{00000000-0005-0000-0000-000027000000}"/>
    <cellStyle name="Comma 3 2 2 2 2 4 4 2 2" xfId="29639" xr:uid="{00000000-0005-0000-0000-000027000000}"/>
    <cellStyle name="Comma 3 2 2 2 2 4 4 2 2 2" xfId="59879" xr:uid="{00000000-0005-0000-0000-000027000000}"/>
    <cellStyle name="Comma 3 2 2 2 2 4 4 2 3" xfId="44759" xr:uid="{00000000-0005-0000-0000-000027000000}"/>
    <cellStyle name="Comma 3 2 2 2 2 4 4 3" xfId="20567" xr:uid="{00000000-0005-0000-0000-000027000000}"/>
    <cellStyle name="Comma 3 2 2 2 2 4 4 3 2" xfId="50807" xr:uid="{00000000-0005-0000-0000-000027000000}"/>
    <cellStyle name="Comma 3 2 2 2 2 4 4 4" xfId="35687" xr:uid="{00000000-0005-0000-0000-000027000000}"/>
    <cellStyle name="Comma 3 2 2 2 2 4 5" xfId="6959" xr:uid="{00000000-0005-0000-0000-000027000000}"/>
    <cellStyle name="Comma 3 2 2 2 2 4 5 2" xfId="22079" xr:uid="{00000000-0005-0000-0000-000027000000}"/>
    <cellStyle name="Comma 3 2 2 2 2 4 5 2 2" xfId="52319" xr:uid="{00000000-0005-0000-0000-000027000000}"/>
    <cellStyle name="Comma 3 2 2 2 2 4 5 3" xfId="37199" xr:uid="{00000000-0005-0000-0000-000027000000}"/>
    <cellStyle name="Comma 3 2 2 2 2 4 6" xfId="8471" xr:uid="{00000000-0005-0000-0000-000027000000}"/>
    <cellStyle name="Comma 3 2 2 2 2 4 6 2" xfId="23591" xr:uid="{00000000-0005-0000-0000-000027000000}"/>
    <cellStyle name="Comma 3 2 2 2 2 4 6 2 2" xfId="53831" xr:uid="{00000000-0005-0000-0000-000027000000}"/>
    <cellStyle name="Comma 3 2 2 2 2 4 6 3" xfId="38711" xr:uid="{00000000-0005-0000-0000-000027000000}"/>
    <cellStyle name="Comma 3 2 2 2 2 4 7" xfId="9983" xr:uid="{00000000-0005-0000-0000-000027000000}"/>
    <cellStyle name="Comma 3 2 2 2 2 4 7 2" xfId="25103" xr:uid="{00000000-0005-0000-0000-000027000000}"/>
    <cellStyle name="Comma 3 2 2 2 2 4 7 2 2" xfId="55343" xr:uid="{00000000-0005-0000-0000-000027000000}"/>
    <cellStyle name="Comma 3 2 2 2 2 4 7 3" xfId="40223" xr:uid="{00000000-0005-0000-0000-000027000000}"/>
    <cellStyle name="Comma 3 2 2 2 2 4 8" xfId="16031" xr:uid="{00000000-0005-0000-0000-000027000000}"/>
    <cellStyle name="Comma 3 2 2 2 2 4 8 2" xfId="46271" xr:uid="{00000000-0005-0000-0000-000027000000}"/>
    <cellStyle name="Comma 3 2 2 2 2 4 9" xfId="31151" xr:uid="{00000000-0005-0000-0000-000027000000}"/>
    <cellStyle name="Comma 3 2 2 2 2 5" xfId="1667" xr:uid="{00000000-0005-0000-0000-000027000000}"/>
    <cellStyle name="Comma 3 2 2 2 2 5 2" xfId="10739" xr:uid="{00000000-0005-0000-0000-000027000000}"/>
    <cellStyle name="Comma 3 2 2 2 2 5 2 2" xfId="25859" xr:uid="{00000000-0005-0000-0000-000027000000}"/>
    <cellStyle name="Comma 3 2 2 2 2 5 2 2 2" xfId="56099" xr:uid="{00000000-0005-0000-0000-000027000000}"/>
    <cellStyle name="Comma 3 2 2 2 2 5 2 3" xfId="40979" xr:uid="{00000000-0005-0000-0000-000027000000}"/>
    <cellStyle name="Comma 3 2 2 2 2 5 3" xfId="16787" xr:uid="{00000000-0005-0000-0000-000027000000}"/>
    <cellStyle name="Comma 3 2 2 2 2 5 3 2" xfId="47027" xr:uid="{00000000-0005-0000-0000-000027000000}"/>
    <cellStyle name="Comma 3 2 2 2 2 5 4" xfId="31907" xr:uid="{00000000-0005-0000-0000-000027000000}"/>
    <cellStyle name="Comma 3 2 2 2 2 6" xfId="3179" xr:uid="{00000000-0005-0000-0000-000027000000}"/>
    <cellStyle name="Comma 3 2 2 2 2 6 2" xfId="12251" xr:uid="{00000000-0005-0000-0000-000027000000}"/>
    <cellStyle name="Comma 3 2 2 2 2 6 2 2" xfId="27371" xr:uid="{00000000-0005-0000-0000-000027000000}"/>
    <cellStyle name="Comma 3 2 2 2 2 6 2 2 2" xfId="57611" xr:uid="{00000000-0005-0000-0000-000027000000}"/>
    <cellStyle name="Comma 3 2 2 2 2 6 2 3" xfId="42491" xr:uid="{00000000-0005-0000-0000-000027000000}"/>
    <cellStyle name="Comma 3 2 2 2 2 6 3" xfId="18299" xr:uid="{00000000-0005-0000-0000-000027000000}"/>
    <cellStyle name="Comma 3 2 2 2 2 6 3 2" xfId="48539" xr:uid="{00000000-0005-0000-0000-000027000000}"/>
    <cellStyle name="Comma 3 2 2 2 2 6 4" xfId="33419" xr:uid="{00000000-0005-0000-0000-000027000000}"/>
    <cellStyle name="Comma 3 2 2 2 2 7" xfId="4691" xr:uid="{00000000-0005-0000-0000-000027000000}"/>
    <cellStyle name="Comma 3 2 2 2 2 7 2" xfId="13763" xr:uid="{00000000-0005-0000-0000-000027000000}"/>
    <cellStyle name="Comma 3 2 2 2 2 7 2 2" xfId="28883" xr:uid="{00000000-0005-0000-0000-000027000000}"/>
    <cellStyle name="Comma 3 2 2 2 2 7 2 2 2" xfId="59123" xr:uid="{00000000-0005-0000-0000-000027000000}"/>
    <cellStyle name="Comma 3 2 2 2 2 7 2 3" xfId="44003" xr:uid="{00000000-0005-0000-0000-000027000000}"/>
    <cellStyle name="Comma 3 2 2 2 2 7 3" xfId="19811" xr:uid="{00000000-0005-0000-0000-000027000000}"/>
    <cellStyle name="Comma 3 2 2 2 2 7 3 2" xfId="50051" xr:uid="{00000000-0005-0000-0000-000027000000}"/>
    <cellStyle name="Comma 3 2 2 2 2 7 4" xfId="34931" xr:uid="{00000000-0005-0000-0000-000027000000}"/>
    <cellStyle name="Comma 3 2 2 2 2 8" xfId="6203" xr:uid="{00000000-0005-0000-0000-000027000000}"/>
    <cellStyle name="Comma 3 2 2 2 2 8 2" xfId="21323" xr:uid="{00000000-0005-0000-0000-000027000000}"/>
    <cellStyle name="Comma 3 2 2 2 2 8 2 2" xfId="51563" xr:uid="{00000000-0005-0000-0000-000027000000}"/>
    <cellStyle name="Comma 3 2 2 2 2 8 3" xfId="36443" xr:uid="{00000000-0005-0000-0000-000027000000}"/>
    <cellStyle name="Comma 3 2 2 2 2 9" xfId="7715" xr:uid="{00000000-0005-0000-0000-000027000000}"/>
    <cellStyle name="Comma 3 2 2 2 2 9 2" xfId="22835" xr:uid="{00000000-0005-0000-0000-000027000000}"/>
    <cellStyle name="Comma 3 2 2 2 2 9 2 2" xfId="53075" xr:uid="{00000000-0005-0000-0000-000027000000}"/>
    <cellStyle name="Comma 3 2 2 2 2 9 3" xfId="37955" xr:uid="{00000000-0005-0000-0000-000027000000}"/>
    <cellStyle name="Comma 3 2 2 2 3" xfId="239" xr:uid="{00000000-0005-0000-0000-000027000000}"/>
    <cellStyle name="Comma 3 2 2 2 3 10" xfId="9311" xr:uid="{00000000-0005-0000-0000-000027000000}"/>
    <cellStyle name="Comma 3 2 2 2 3 10 2" xfId="24431" xr:uid="{00000000-0005-0000-0000-000027000000}"/>
    <cellStyle name="Comma 3 2 2 2 3 10 2 2" xfId="54671" xr:uid="{00000000-0005-0000-0000-000027000000}"/>
    <cellStyle name="Comma 3 2 2 2 3 10 3" xfId="39551" xr:uid="{00000000-0005-0000-0000-000027000000}"/>
    <cellStyle name="Comma 3 2 2 2 3 11" xfId="15359" xr:uid="{00000000-0005-0000-0000-000027000000}"/>
    <cellStyle name="Comma 3 2 2 2 3 11 2" xfId="45599" xr:uid="{00000000-0005-0000-0000-000027000000}"/>
    <cellStyle name="Comma 3 2 2 2 3 12" xfId="30479" xr:uid="{00000000-0005-0000-0000-000027000000}"/>
    <cellStyle name="Comma 3 2 2 2 3 2" xfId="491" xr:uid="{00000000-0005-0000-0000-000027000000}"/>
    <cellStyle name="Comma 3 2 2 2 3 2 10" xfId="30731" xr:uid="{00000000-0005-0000-0000-000027000000}"/>
    <cellStyle name="Comma 3 2 2 2 3 2 2" xfId="1247" xr:uid="{00000000-0005-0000-0000-000027000000}"/>
    <cellStyle name="Comma 3 2 2 2 3 2 2 2" xfId="2759" xr:uid="{00000000-0005-0000-0000-000027000000}"/>
    <cellStyle name="Comma 3 2 2 2 3 2 2 2 2" xfId="11831" xr:uid="{00000000-0005-0000-0000-000027000000}"/>
    <cellStyle name="Comma 3 2 2 2 3 2 2 2 2 2" xfId="26951" xr:uid="{00000000-0005-0000-0000-000027000000}"/>
    <cellStyle name="Comma 3 2 2 2 3 2 2 2 2 2 2" xfId="57191" xr:uid="{00000000-0005-0000-0000-000027000000}"/>
    <cellStyle name="Comma 3 2 2 2 3 2 2 2 2 3" xfId="42071" xr:uid="{00000000-0005-0000-0000-000027000000}"/>
    <cellStyle name="Comma 3 2 2 2 3 2 2 2 3" xfId="17879" xr:uid="{00000000-0005-0000-0000-000027000000}"/>
    <cellStyle name="Comma 3 2 2 2 3 2 2 2 3 2" xfId="48119" xr:uid="{00000000-0005-0000-0000-000027000000}"/>
    <cellStyle name="Comma 3 2 2 2 3 2 2 2 4" xfId="32999" xr:uid="{00000000-0005-0000-0000-000027000000}"/>
    <cellStyle name="Comma 3 2 2 2 3 2 2 3" xfId="4271" xr:uid="{00000000-0005-0000-0000-000027000000}"/>
    <cellStyle name="Comma 3 2 2 2 3 2 2 3 2" xfId="13343" xr:uid="{00000000-0005-0000-0000-000027000000}"/>
    <cellStyle name="Comma 3 2 2 2 3 2 2 3 2 2" xfId="28463" xr:uid="{00000000-0005-0000-0000-000027000000}"/>
    <cellStyle name="Comma 3 2 2 2 3 2 2 3 2 2 2" xfId="58703" xr:uid="{00000000-0005-0000-0000-000027000000}"/>
    <cellStyle name="Comma 3 2 2 2 3 2 2 3 2 3" xfId="43583" xr:uid="{00000000-0005-0000-0000-000027000000}"/>
    <cellStyle name="Comma 3 2 2 2 3 2 2 3 3" xfId="19391" xr:uid="{00000000-0005-0000-0000-000027000000}"/>
    <cellStyle name="Comma 3 2 2 2 3 2 2 3 3 2" xfId="49631" xr:uid="{00000000-0005-0000-0000-000027000000}"/>
    <cellStyle name="Comma 3 2 2 2 3 2 2 3 4" xfId="34511" xr:uid="{00000000-0005-0000-0000-000027000000}"/>
    <cellStyle name="Comma 3 2 2 2 3 2 2 4" xfId="5783" xr:uid="{00000000-0005-0000-0000-000027000000}"/>
    <cellStyle name="Comma 3 2 2 2 3 2 2 4 2" xfId="14855" xr:uid="{00000000-0005-0000-0000-000027000000}"/>
    <cellStyle name="Comma 3 2 2 2 3 2 2 4 2 2" xfId="29975" xr:uid="{00000000-0005-0000-0000-000027000000}"/>
    <cellStyle name="Comma 3 2 2 2 3 2 2 4 2 2 2" xfId="60215" xr:uid="{00000000-0005-0000-0000-000027000000}"/>
    <cellStyle name="Comma 3 2 2 2 3 2 2 4 2 3" xfId="45095" xr:uid="{00000000-0005-0000-0000-000027000000}"/>
    <cellStyle name="Comma 3 2 2 2 3 2 2 4 3" xfId="20903" xr:uid="{00000000-0005-0000-0000-000027000000}"/>
    <cellStyle name="Comma 3 2 2 2 3 2 2 4 3 2" xfId="51143" xr:uid="{00000000-0005-0000-0000-000027000000}"/>
    <cellStyle name="Comma 3 2 2 2 3 2 2 4 4" xfId="36023" xr:uid="{00000000-0005-0000-0000-000027000000}"/>
    <cellStyle name="Comma 3 2 2 2 3 2 2 5" xfId="7295" xr:uid="{00000000-0005-0000-0000-000027000000}"/>
    <cellStyle name="Comma 3 2 2 2 3 2 2 5 2" xfId="22415" xr:uid="{00000000-0005-0000-0000-000027000000}"/>
    <cellStyle name="Comma 3 2 2 2 3 2 2 5 2 2" xfId="52655" xr:uid="{00000000-0005-0000-0000-000027000000}"/>
    <cellStyle name="Comma 3 2 2 2 3 2 2 5 3" xfId="37535" xr:uid="{00000000-0005-0000-0000-000027000000}"/>
    <cellStyle name="Comma 3 2 2 2 3 2 2 6" xfId="8807" xr:uid="{00000000-0005-0000-0000-000027000000}"/>
    <cellStyle name="Comma 3 2 2 2 3 2 2 6 2" xfId="23927" xr:uid="{00000000-0005-0000-0000-000027000000}"/>
    <cellStyle name="Comma 3 2 2 2 3 2 2 6 2 2" xfId="54167" xr:uid="{00000000-0005-0000-0000-000027000000}"/>
    <cellStyle name="Comma 3 2 2 2 3 2 2 6 3" xfId="39047" xr:uid="{00000000-0005-0000-0000-000027000000}"/>
    <cellStyle name="Comma 3 2 2 2 3 2 2 7" xfId="10319" xr:uid="{00000000-0005-0000-0000-000027000000}"/>
    <cellStyle name="Comma 3 2 2 2 3 2 2 7 2" xfId="25439" xr:uid="{00000000-0005-0000-0000-000027000000}"/>
    <cellStyle name="Comma 3 2 2 2 3 2 2 7 2 2" xfId="55679" xr:uid="{00000000-0005-0000-0000-000027000000}"/>
    <cellStyle name="Comma 3 2 2 2 3 2 2 7 3" xfId="40559" xr:uid="{00000000-0005-0000-0000-000027000000}"/>
    <cellStyle name="Comma 3 2 2 2 3 2 2 8" xfId="16367" xr:uid="{00000000-0005-0000-0000-000027000000}"/>
    <cellStyle name="Comma 3 2 2 2 3 2 2 8 2" xfId="46607" xr:uid="{00000000-0005-0000-0000-000027000000}"/>
    <cellStyle name="Comma 3 2 2 2 3 2 2 9" xfId="31487" xr:uid="{00000000-0005-0000-0000-000027000000}"/>
    <cellStyle name="Comma 3 2 2 2 3 2 3" xfId="2003" xr:uid="{00000000-0005-0000-0000-000027000000}"/>
    <cellStyle name="Comma 3 2 2 2 3 2 3 2" xfId="11075" xr:uid="{00000000-0005-0000-0000-000027000000}"/>
    <cellStyle name="Comma 3 2 2 2 3 2 3 2 2" xfId="26195" xr:uid="{00000000-0005-0000-0000-000027000000}"/>
    <cellStyle name="Comma 3 2 2 2 3 2 3 2 2 2" xfId="56435" xr:uid="{00000000-0005-0000-0000-000027000000}"/>
    <cellStyle name="Comma 3 2 2 2 3 2 3 2 3" xfId="41315" xr:uid="{00000000-0005-0000-0000-000027000000}"/>
    <cellStyle name="Comma 3 2 2 2 3 2 3 3" xfId="17123" xr:uid="{00000000-0005-0000-0000-000027000000}"/>
    <cellStyle name="Comma 3 2 2 2 3 2 3 3 2" xfId="47363" xr:uid="{00000000-0005-0000-0000-000027000000}"/>
    <cellStyle name="Comma 3 2 2 2 3 2 3 4" xfId="32243" xr:uid="{00000000-0005-0000-0000-000027000000}"/>
    <cellStyle name="Comma 3 2 2 2 3 2 4" xfId="3515" xr:uid="{00000000-0005-0000-0000-000027000000}"/>
    <cellStyle name="Comma 3 2 2 2 3 2 4 2" xfId="12587" xr:uid="{00000000-0005-0000-0000-000027000000}"/>
    <cellStyle name="Comma 3 2 2 2 3 2 4 2 2" xfId="27707" xr:uid="{00000000-0005-0000-0000-000027000000}"/>
    <cellStyle name="Comma 3 2 2 2 3 2 4 2 2 2" xfId="57947" xr:uid="{00000000-0005-0000-0000-000027000000}"/>
    <cellStyle name="Comma 3 2 2 2 3 2 4 2 3" xfId="42827" xr:uid="{00000000-0005-0000-0000-000027000000}"/>
    <cellStyle name="Comma 3 2 2 2 3 2 4 3" xfId="18635" xr:uid="{00000000-0005-0000-0000-000027000000}"/>
    <cellStyle name="Comma 3 2 2 2 3 2 4 3 2" xfId="48875" xr:uid="{00000000-0005-0000-0000-000027000000}"/>
    <cellStyle name="Comma 3 2 2 2 3 2 4 4" xfId="33755" xr:uid="{00000000-0005-0000-0000-000027000000}"/>
    <cellStyle name="Comma 3 2 2 2 3 2 5" xfId="5027" xr:uid="{00000000-0005-0000-0000-000027000000}"/>
    <cellStyle name="Comma 3 2 2 2 3 2 5 2" xfId="14099" xr:uid="{00000000-0005-0000-0000-000027000000}"/>
    <cellStyle name="Comma 3 2 2 2 3 2 5 2 2" xfId="29219" xr:uid="{00000000-0005-0000-0000-000027000000}"/>
    <cellStyle name="Comma 3 2 2 2 3 2 5 2 2 2" xfId="59459" xr:uid="{00000000-0005-0000-0000-000027000000}"/>
    <cellStyle name="Comma 3 2 2 2 3 2 5 2 3" xfId="44339" xr:uid="{00000000-0005-0000-0000-000027000000}"/>
    <cellStyle name="Comma 3 2 2 2 3 2 5 3" xfId="20147" xr:uid="{00000000-0005-0000-0000-000027000000}"/>
    <cellStyle name="Comma 3 2 2 2 3 2 5 3 2" xfId="50387" xr:uid="{00000000-0005-0000-0000-000027000000}"/>
    <cellStyle name="Comma 3 2 2 2 3 2 5 4" xfId="35267" xr:uid="{00000000-0005-0000-0000-000027000000}"/>
    <cellStyle name="Comma 3 2 2 2 3 2 6" xfId="6539" xr:uid="{00000000-0005-0000-0000-000027000000}"/>
    <cellStyle name="Comma 3 2 2 2 3 2 6 2" xfId="21659" xr:uid="{00000000-0005-0000-0000-000027000000}"/>
    <cellStyle name="Comma 3 2 2 2 3 2 6 2 2" xfId="51899" xr:uid="{00000000-0005-0000-0000-000027000000}"/>
    <cellStyle name="Comma 3 2 2 2 3 2 6 3" xfId="36779" xr:uid="{00000000-0005-0000-0000-000027000000}"/>
    <cellStyle name="Comma 3 2 2 2 3 2 7" xfId="8051" xr:uid="{00000000-0005-0000-0000-000027000000}"/>
    <cellStyle name="Comma 3 2 2 2 3 2 7 2" xfId="23171" xr:uid="{00000000-0005-0000-0000-000027000000}"/>
    <cellStyle name="Comma 3 2 2 2 3 2 7 2 2" xfId="53411" xr:uid="{00000000-0005-0000-0000-000027000000}"/>
    <cellStyle name="Comma 3 2 2 2 3 2 7 3" xfId="38291" xr:uid="{00000000-0005-0000-0000-000027000000}"/>
    <cellStyle name="Comma 3 2 2 2 3 2 8" xfId="9563" xr:uid="{00000000-0005-0000-0000-000027000000}"/>
    <cellStyle name="Comma 3 2 2 2 3 2 8 2" xfId="24683" xr:uid="{00000000-0005-0000-0000-000027000000}"/>
    <cellStyle name="Comma 3 2 2 2 3 2 8 2 2" xfId="54923" xr:uid="{00000000-0005-0000-0000-000027000000}"/>
    <cellStyle name="Comma 3 2 2 2 3 2 8 3" xfId="39803" xr:uid="{00000000-0005-0000-0000-000027000000}"/>
    <cellStyle name="Comma 3 2 2 2 3 2 9" xfId="15611" xr:uid="{00000000-0005-0000-0000-000027000000}"/>
    <cellStyle name="Comma 3 2 2 2 3 2 9 2" xfId="45851" xr:uid="{00000000-0005-0000-0000-000027000000}"/>
    <cellStyle name="Comma 3 2 2 2 3 3" xfId="743" xr:uid="{00000000-0005-0000-0000-000071000000}"/>
    <cellStyle name="Comma 3 2 2 2 3 3 10" xfId="30983" xr:uid="{00000000-0005-0000-0000-000071000000}"/>
    <cellStyle name="Comma 3 2 2 2 3 3 2" xfId="1499" xr:uid="{00000000-0005-0000-0000-000071000000}"/>
    <cellStyle name="Comma 3 2 2 2 3 3 2 2" xfId="3011" xr:uid="{00000000-0005-0000-0000-000071000000}"/>
    <cellStyle name="Comma 3 2 2 2 3 3 2 2 2" xfId="12083" xr:uid="{00000000-0005-0000-0000-000071000000}"/>
    <cellStyle name="Comma 3 2 2 2 3 3 2 2 2 2" xfId="27203" xr:uid="{00000000-0005-0000-0000-000071000000}"/>
    <cellStyle name="Comma 3 2 2 2 3 3 2 2 2 2 2" xfId="57443" xr:uid="{00000000-0005-0000-0000-000071000000}"/>
    <cellStyle name="Comma 3 2 2 2 3 3 2 2 2 3" xfId="42323" xr:uid="{00000000-0005-0000-0000-000071000000}"/>
    <cellStyle name="Comma 3 2 2 2 3 3 2 2 3" xfId="18131" xr:uid="{00000000-0005-0000-0000-000071000000}"/>
    <cellStyle name="Comma 3 2 2 2 3 3 2 2 3 2" xfId="48371" xr:uid="{00000000-0005-0000-0000-000071000000}"/>
    <cellStyle name="Comma 3 2 2 2 3 3 2 2 4" xfId="33251" xr:uid="{00000000-0005-0000-0000-000071000000}"/>
    <cellStyle name="Comma 3 2 2 2 3 3 2 3" xfId="4523" xr:uid="{00000000-0005-0000-0000-000071000000}"/>
    <cellStyle name="Comma 3 2 2 2 3 3 2 3 2" xfId="13595" xr:uid="{00000000-0005-0000-0000-000071000000}"/>
    <cellStyle name="Comma 3 2 2 2 3 3 2 3 2 2" xfId="28715" xr:uid="{00000000-0005-0000-0000-000071000000}"/>
    <cellStyle name="Comma 3 2 2 2 3 3 2 3 2 2 2" xfId="58955" xr:uid="{00000000-0005-0000-0000-000071000000}"/>
    <cellStyle name="Comma 3 2 2 2 3 3 2 3 2 3" xfId="43835" xr:uid="{00000000-0005-0000-0000-000071000000}"/>
    <cellStyle name="Comma 3 2 2 2 3 3 2 3 3" xfId="19643" xr:uid="{00000000-0005-0000-0000-000071000000}"/>
    <cellStyle name="Comma 3 2 2 2 3 3 2 3 3 2" xfId="49883" xr:uid="{00000000-0005-0000-0000-000071000000}"/>
    <cellStyle name="Comma 3 2 2 2 3 3 2 3 4" xfId="34763" xr:uid="{00000000-0005-0000-0000-000071000000}"/>
    <cellStyle name="Comma 3 2 2 2 3 3 2 4" xfId="6035" xr:uid="{00000000-0005-0000-0000-000071000000}"/>
    <cellStyle name="Comma 3 2 2 2 3 3 2 4 2" xfId="15107" xr:uid="{00000000-0005-0000-0000-000071000000}"/>
    <cellStyle name="Comma 3 2 2 2 3 3 2 4 2 2" xfId="30227" xr:uid="{00000000-0005-0000-0000-000071000000}"/>
    <cellStyle name="Comma 3 2 2 2 3 3 2 4 2 2 2" xfId="60467" xr:uid="{00000000-0005-0000-0000-000071000000}"/>
    <cellStyle name="Comma 3 2 2 2 3 3 2 4 2 3" xfId="45347" xr:uid="{00000000-0005-0000-0000-000071000000}"/>
    <cellStyle name="Comma 3 2 2 2 3 3 2 4 3" xfId="21155" xr:uid="{00000000-0005-0000-0000-000071000000}"/>
    <cellStyle name="Comma 3 2 2 2 3 3 2 4 3 2" xfId="51395" xr:uid="{00000000-0005-0000-0000-000071000000}"/>
    <cellStyle name="Comma 3 2 2 2 3 3 2 4 4" xfId="36275" xr:uid="{00000000-0005-0000-0000-000071000000}"/>
    <cellStyle name="Comma 3 2 2 2 3 3 2 5" xfId="7547" xr:uid="{00000000-0005-0000-0000-000071000000}"/>
    <cellStyle name="Comma 3 2 2 2 3 3 2 5 2" xfId="22667" xr:uid="{00000000-0005-0000-0000-000071000000}"/>
    <cellStyle name="Comma 3 2 2 2 3 3 2 5 2 2" xfId="52907" xr:uid="{00000000-0005-0000-0000-000071000000}"/>
    <cellStyle name="Comma 3 2 2 2 3 3 2 5 3" xfId="37787" xr:uid="{00000000-0005-0000-0000-000071000000}"/>
    <cellStyle name="Comma 3 2 2 2 3 3 2 6" xfId="9059" xr:uid="{00000000-0005-0000-0000-000071000000}"/>
    <cellStyle name="Comma 3 2 2 2 3 3 2 6 2" xfId="24179" xr:uid="{00000000-0005-0000-0000-000071000000}"/>
    <cellStyle name="Comma 3 2 2 2 3 3 2 6 2 2" xfId="54419" xr:uid="{00000000-0005-0000-0000-000071000000}"/>
    <cellStyle name="Comma 3 2 2 2 3 3 2 6 3" xfId="39299" xr:uid="{00000000-0005-0000-0000-000071000000}"/>
    <cellStyle name="Comma 3 2 2 2 3 3 2 7" xfId="10571" xr:uid="{00000000-0005-0000-0000-000071000000}"/>
    <cellStyle name="Comma 3 2 2 2 3 3 2 7 2" xfId="25691" xr:uid="{00000000-0005-0000-0000-000071000000}"/>
    <cellStyle name="Comma 3 2 2 2 3 3 2 7 2 2" xfId="55931" xr:uid="{00000000-0005-0000-0000-000071000000}"/>
    <cellStyle name="Comma 3 2 2 2 3 3 2 7 3" xfId="40811" xr:uid="{00000000-0005-0000-0000-000071000000}"/>
    <cellStyle name="Comma 3 2 2 2 3 3 2 8" xfId="16619" xr:uid="{00000000-0005-0000-0000-000071000000}"/>
    <cellStyle name="Comma 3 2 2 2 3 3 2 8 2" xfId="46859" xr:uid="{00000000-0005-0000-0000-000071000000}"/>
    <cellStyle name="Comma 3 2 2 2 3 3 2 9" xfId="31739" xr:uid="{00000000-0005-0000-0000-000071000000}"/>
    <cellStyle name="Comma 3 2 2 2 3 3 3" xfId="2255" xr:uid="{00000000-0005-0000-0000-000071000000}"/>
    <cellStyle name="Comma 3 2 2 2 3 3 3 2" xfId="11327" xr:uid="{00000000-0005-0000-0000-000071000000}"/>
    <cellStyle name="Comma 3 2 2 2 3 3 3 2 2" xfId="26447" xr:uid="{00000000-0005-0000-0000-000071000000}"/>
    <cellStyle name="Comma 3 2 2 2 3 3 3 2 2 2" xfId="56687" xr:uid="{00000000-0005-0000-0000-000071000000}"/>
    <cellStyle name="Comma 3 2 2 2 3 3 3 2 3" xfId="41567" xr:uid="{00000000-0005-0000-0000-000071000000}"/>
    <cellStyle name="Comma 3 2 2 2 3 3 3 3" xfId="17375" xr:uid="{00000000-0005-0000-0000-000071000000}"/>
    <cellStyle name="Comma 3 2 2 2 3 3 3 3 2" xfId="47615" xr:uid="{00000000-0005-0000-0000-000071000000}"/>
    <cellStyle name="Comma 3 2 2 2 3 3 3 4" xfId="32495" xr:uid="{00000000-0005-0000-0000-000071000000}"/>
    <cellStyle name="Comma 3 2 2 2 3 3 4" xfId="3767" xr:uid="{00000000-0005-0000-0000-000071000000}"/>
    <cellStyle name="Comma 3 2 2 2 3 3 4 2" xfId="12839" xr:uid="{00000000-0005-0000-0000-000071000000}"/>
    <cellStyle name="Comma 3 2 2 2 3 3 4 2 2" xfId="27959" xr:uid="{00000000-0005-0000-0000-000071000000}"/>
    <cellStyle name="Comma 3 2 2 2 3 3 4 2 2 2" xfId="58199" xr:uid="{00000000-0005-0000-0000-000071000000}"/>
    <cellStyle name="Comma 3 2 2 2 3 3 4 2 3" xfId="43079" xr:uid="{00000000-0005-0000-0000-000071000000}"/>
    <cellStyle name="Comma 3 2 2 2 3 3 4 3" xfId="18887" xr:uid="{00000000-0005-0000-0000-000071000000}"/>
    <cellStyle name="Comma 3 2 2 2 3 3 4 3 2" xfId="49127" xr:uid="{00000000-0005-0000-0000-000071000000}"/>
    <cellStyle name="Comma 3 2 2 2 3 3 4 4" xfId="34007" xr:uid="{00000000-0005-0000-0000-000071000000}"/>
    <cellStyle name="Comma 3 2 2 2 3 3 5" xfId="5279" xr:uid="{00000000-0005-0000-0000-000071000000}"/>
    <cellStyle name="Comma 3 2 2 2 3 3 5 2" xfId="14351" xr:uid="{00000000-0005-0000-0000-000071000000}"/>
    <cellStyle name="Comma 3 2 2 2 3 3 5 2 2" xfId="29471" xr:uid="{00000000-0005-0000-0000-000071000000}"/>
    <cellStyle name="Comma 3 2 2 2 3 3 5 2 2 2" xfId="59711" xr:uid="{00000000-0005-0000-0000-000071000000}"/>
    <cellStyle name="Comma 3 2 2 2 3 3 5 2 3" xfId="44591" xr:uid="{00000000-0005-0000-0000-000071000000}"/>
    <cellStyle name="Comma 3 2 2 2 3 3 5 3" xfId="20399" xr:uid="{00000000-0005-0000-0000-000071000000}"/>
    <cellStyle name="Comma 3 2 2 2 3 3 5 3 2" xfId="50639" xr:uid="{00000000-0005-0000-0000-000071000000}"/>
    <cellStyle name="Comma 3 2 2 2 3 3 5 4" xfId="35519" xr:uid="{00000000-0005-0000-0000-000071000000}"/>
    <cellStyle name="Comma 3 2 2 2 3 3 6" xfId="6791" xr:uid="{00000000-0005-0000-0000-000071000000}"/>
    <cellStyle name="Comma 3 2 2 2 3 3 6 2" xfId="21911" xr:uid="{00000000-0005-0000-0000-000071000000}"/>
    <cellStyle name="Comma 3 2 2 2 3 3 6 2 2" xfId="52151" xr:uid="{00000000-0005-0000-0000-000071000000}"/>
    <cellStyle name="Comma 3 2 2 2 3 3 6 3" xfId="37031" xr:uid="{00000000-0005-0000-0000-000071000000}"/>
    <cellStyle name="Comma 3 2 2 2 3 3 7" xfId="8303" xr:uid="{00000000-0005-0000-0000-000071000000}"/>
    <cellStyle name="Comma 3 2 2 2 3 3 7 2" xfId="23423" xr:uid="{00000000-0005-0000-0000-000071000000}"/>
    <cellStyle name="Comma 3 2 2 2 3 3 7 2 2" xfId="53663" xr:uid="{00000000-0005-0000-0000-000071000000}"/>
    <cellStyle name="Comma 3 2 2 2 3 3 7 3" xfId="38543" xr:uid="{00000000-0005-0000-0000-000071000000}"/>
    <cellStyle name="Comma 3 2 2 2 3 3 8" xfId="9815" xr:uid="{00000000-0005-0000-0000-000071000000}"/>
    <cellStyle name="Comma 3 2 2 2 3 3 8 2" xfId="24935" xr:uid="{00000000-0005-0000-0000-000071000000}"/>
    <cellStyle name="Comma 3 2 2 2 3 3 8 2 2" xfId="55175" xr:uid="{00000000-0005-0000-0000-000071000000}"/>
    <cellStyle name="Comma 3 2 2 2 3 3 8 3" xfId="40055" xr:uid="{00000000-0005-0000-0000-000071000000}"/>
    <cellStyle name="Comma 3 2 2 2 3 3 9" xfId="15863" xr:uid="{00000000-0005-0000-0000-000071000000}"/>
    <cellStyle name="Comma 3 2 2 2 3 3 9 2" xfId="46103" xr:uid="{00000000-0005-0000-0000-000071000000}"/>
    <cellStyle name="Comma 3 2 2 2 3 4" xfId="995" xr:uid="{00000000-0005-0000-0000-000027000000}"/>
    <cellStyle name="Comma 3 2 2 2 3 4 2" xfId="2507" xr:uid="{00000000-0005-0000-0000-000027000000}"/>
    <cellStyle name="Comma 3 2 2 2 3 4 2 2" xfId="11579" xr:uid="{00000000-0005-0000-0000-000027000000}"/>
    <cellStyle name="Comma 3 2 2 2 3 4 2 2 2" xfId="26699" xr:uid="{00000000-0005-0000-0000-000027000000}"/>
    <cellStyle name="Comma 3 2 2 2 3 4 2 2 2 2" xfId="56939" xr:uid="{00000000-0005-0000-0000-000027000000}"/>
    <cellStyle name="Comma 3 2 2 2 3 4 2 2 3" xfId="41819" xr:uid="{00000000-0005-0000-0000-000027000000}"/>
    <cellStyle name="Comma 3 2 2 2 3 4 2 3" xfId="17627" xr:uid="{00000000-0005-0000-0000-000027000000}"/>
    <cellStyle name="Comma 3 2 2 2 3 4 2 3 2" xfId="47867" xr:uid="{00000000-0005-0000-0000-000027000000}"/>
    <cellStyle name="Comma 3 2 2 2 3 4 2 4" xfId="32747" xr:uid="{00000000-0005-0000-0000-000027000000}"/>
    <cellStyle name="Comma 3 2 2 2 3 4 3" xfId="4019" xr:uid="{00000000-0005-0000-0000-000027000000}"/>
    <cellStyle name="Comma 3 2 2 2 3 4 3 2" xfId="13091" xr:uid="{00000000-0005-0000-0000-000027000000}"/>
    <cellStyle name="Comma 3 2 2 2 3 4 3 2 2" xfId="28211" xr:uid="{00000000-0005-0000-0000-000027000000}"/>
    <cellStyle name="Comma 3 2 2 2 3 4 3 2 2 2" xfId="58451" xr:uid="{00000000-0005-0000-0000-000027000000}"/>
    <cellStyle name="Comma 3 2 2 2 3 4 3 2 3" xfId="43331" xr:uid="{00000000-0005-0000-0000-000027000000}"/>
    <cellStyle name="Comma 3 2 2 2 3 4 3 3" xfId="19139" xr:uid="{00000000-0005-0000-0000-000027000000}"/>
    <cellStyle name="Comma 3 2 2 2 3 4 3 3 2" xfId="49379" xr:uid="{00000000-0005-0000-0000-000027000000}"/>
    <cellStyle name="Comma 3 2 2 2 3 4 3 4" xfId="34259" xr:uid="{00000000-0005-0000-0000-000027000000}"/>
    <cellStyle name="Comma 3 2 2 2 3 4 4" xfId="5531" xr:uid="{00000000-0005-0000-0000-000027000000}"/>
    <cellStyle name="Comma 3 2 2 2 3 4 4 2" xfId="14603" xr:uid="{00000000-0005-0000-0000-000027000000}"/>
    <cellStyle name="Comma 3 2 2 2 3 4 4 2 2" xfId="29723" xr:uid="{00000000-0005-0000-0000-000027000000}"/>
    <cellStyle name="Comma 3 2 2 2 3 4 4 2 2 2" xfId="59963" xr:uid="{00000000-0005-0000-0000-000027000000}"/>
    <cellStyle name="Comma 3 2 2 2 3 4 4 2 3" xfId="44843" xr:uid="{00000000-0005-0000-0000-000027000000}"/>
    <cellStyle name="Comma 3 2 2 2 3 4 4 3" xfId="20651" xr:uid="{00000000-0005-0000-0000-000027000000}"/>
    <cellStyle name="Comma 3 2 2 2 3 4 4 3 2" xfId="50891" xr:uid="{00000000-0005-0000-0000-000027000000}"/>
    <cellStyle name="Comma 3 2 2 2 3 4 4 4" xfId="35771" xr:uid="{00000000-0005-0000-0000-000027000000}"/>
    <cellStyle name="Comma 3 2 2 2 3 4 5" xfId="7043" xr:uid="{00000000-0005-0000-0000-000027000000}"/>
    <cellStyle name="Comma 3 2 2 2 3 4 5 2" xfId="22163" xr:uid="{00000000-0005-0000-0000-000027000000}"/>
    <cellStyle name="Comma 3 2 2 2 3 4 5 2 2" xfId="52403" xr:uid="{00000000-0005-0000-0000-000027000000}"/>
    <cellStyle name="Comma 3 2 2 2 3 4 5 3" xfId="37283" xr:uid="{00000000-0005-0000-0000-000027000000}"/>
    <cellStyle name="Comma 3 2 2 2 3 4 6" xfId="8555" xr:uid="{00000000-0005-0000-0000-000027000000}"/>
    <cellStyle name="Comma 3 2 2 2 3 4 6 2" xfId="23675" xr:uid="{00000000-0005-0000-0000-000027000000}"/>
    <cellStyle name="Comma 3 2 2 2 3 4 6 2 2" xfId="53915" xr:uid="{00000000-0005-0000-0000-000027000000}"/>
    <cellStyle name="Comma 3 2 2 2 3 4 6 3" xfId="38795" xr:uid="{00000000-0005-0000-0000-000027000000}"/>
    <cellStyle name="Comma 3 2 2 2 3 4 7" xfId="10067" xr:uid="{00000000-0005-0000-0000-000027000000}"/>
    <cellStyle name="Comma 3 2 2 2 3 4 7 2" xfId="25187" xr:uid="{00000000-0005-0000-0000-000027000000}"/>
    <cellStyle name="Comma 3 2 2 2 3 4 7 2 2" xfId="55427" xr:uid="{00000000-0005-0000-0000-000027000000}"/>
    <cellStyle name="Comma 3 2 2 2 3 4 7 3" xfId="40307" xr:uid="{00000000-0005-0000-0000-000027000000}"/>
    <cellStyle name="Comma 3 2 2 2 3 4 8" xfId="16115" xr:uid="{00000000-0005-0000-0000-000027000000}"/>
    <cellStyle name="Comma 3 2 2 2 3 4 8 2" xfId="46355" xr:uid="{00000000-0005-0000-0000-000027000000}"/>
    <cellStyle name="Comma 3 2 2 2 3 4 9" xfId="31235" xr:uid="{00000000-0005-0000-0000-000027000000}"/>
    <cellStyle name="Comma 3 2 2 2 3 5" xfId="1751" xr:uid="{00000000-0005-0000-0000-000027000000}"/>
    <cellStyle name="Comma 3 2 2 2 3 5 2" xfId="10823" xr:uid="{00000000-0005-0000-0000-000027000000}"/>
    <cellStyle name="Comma 3 2 2 2 3 5 2 2" xfId="25943" xr:uid="{00000000-0005-0000-0000-000027000000}"/>
    <cellStyle name="Comma 3 2 2 2 3 5 2 2 2" xfId="56183" xr:uid="{00000000-0005-0000-0000-000027000000}"/>
    <cellStyle name="Comma 3 2 2 2 3 5 2 3" xfId="41063" xr:uid="{00000000-0005-0000-0000-000027000000}"/>
    <cellStyle name="Comma 3 2 2 2 3 5 3" xfId="16871" xr:uid="{00000000-0005-0000-0000-000027000000}"/>
    <cellStyle name="Comma 3 2 2 2 3 5 3 2" xfId="47111" xr:uid="{00000000-0005-0000-0000-000027000000}"/>
    <cellStyle name="Comma 3 2 2 2 3 5 4" xfId="31991" xr:uid="{00000000-0005-0000-0000-000027000000}"/>
    <cellStyle name="Comma 3 2 2 2 3 6" xfId="3263" xr:uid="{00000000-0005-0000-0000-000027000000}"/>
    <cellStyle name="Comma 3 2 2 2 3 6 2" xfId="12335" xr:uid="{00000000-0005-0000-0000-000027000000}"/>
    <cellStyle name="Comma 3 2 2 2 3 6 2 2" xfId="27455" xr:uid="{00000000-0005-0000-0000-000027000000}"/>
    <cellStyle name="Comma 3 2 2 2 3 6 2 2 2" xfId="57695" xr:uid="{00000000-0005-0000-0000-000027000000}"/>
    <cellStyle name="Comma 3 2 2 2 3 6 2 3" xfId="42575" xr:uid="{00000000-0005-0000-0000-000027000000}"/>
    <cellStyle name="Comma 3 2 2 2 3 6 3" xfId="18383" xr:uid="{00000000-0005-0000-0000-000027000000}"/>
    <cellStyle name="Comma 3 2 2 2 3 6 3 2" xfId="48623" xr:uid="{00000000-0005-0000-0000-000027000000}"/>
    <cellStyle name="Comma 3 2 2 2 3 6 4" xfId="33503" xr:uid="{00000000-0005-0000-0000-000027000000}"/>
    <cellStyle name="Comma 3 2 2 2 3 7" xfId="4775" xr:uid="{00000000-0005-0000-0000-000027000000}"/>
    <cellStyle name="Comma 3 2 2 2 3 7 2" xfId="13847" xr:uid="{00000000-0005-0000-0000-000027000000}"/>
    <cellStyle name="Comma 3 2 2 2 3 7 2 2" xfId="28967" xr:uid="{00000000-0005-0000-0000-000027000000}"/>
    <cellStyle name="Comma 3 2 2 2 3 7 2 2 2" xfId="59207" xr:uid="{00000000-0005-0000-0000-000027000000}"/>
    <cellStyle name="Comma 3 2 2 2 3 7 2 3" xfId="44087" xr:uid="{00000000-0005-0000-0000-000027000000}"/>
    <cellStyle name="Comma 3 2 2 2 3 7 3" xfId="19895" xr:uid="{00000000-0005-0000-0000-000027000000}"/>
    <cellStyle name="Comma 3 2 2 2 3 7 3 2" xfId="50135" xr:uid="{00000000-0005-0000-0000-000027000000}"/>
    <cellStyle name="Comma 3 2 2 2 3 7 4" xfId="35015" xr:uid="{00000000-0005-0000-0000-000027000000}"/>
    <cellStyle name="Comma 3 2 2 2 3 8" xfId="6287" xr:uid="{00000000-0005-0000-0000-000027000000}"/>
    <cellStyle name="Comma 3 2 2 2 3 8 2" xfId="21407" xr:uid="{00000000-0005-0000-0000-000027000000}"/>
    <cellStyle name="Comma 3 2 2 2 3 8 2 2" xfId="51647" xr:uid="{00000000-0005-0000-0000-000027000000}"/>
    <cellStyle name="Comma 3 2 2 2 3 8 3" xfId="36527" xr:uid="{00000000-0005-0000-0000-000027000000}"/>
    <cellStyle name="Comma 3 2 2 2 3 9" xfId="7799" xr:uid="{00000000-0005-0000-0000-000027000000}"/>
    <cellStyle name="Comma 3 2 2 2 3 9 2" xfId="22919" xr:uid="{00000000-0005-0000-0000-000027000000}"/>
    <cellStyle name="Comma 3 2 2 2 3 9 2 2" xfId="53159" xr:uid="{00000000-0005-0000-0000-000027000000}"/>
    <cellStyle name="Comma 3 2 2 2 3 9 3" xfId="38039" xr:uid="{00000000-0005-0000-0000-000027000000}"/>
    <cellStyle name="Comma 3 2 2 2 4" xfId="323" xr:uid="{00000000-0005-0000-0000-000014000000}"/>
    <cellStyle name="Comma 3 2 2 2 4 10" xfId="30563" xr:uid="{00000000-0005-0000-0000-000014000000}"/>
    <cellStyle name="Comma 3 2 2 2 4 2" xfId="1079" xr:uid="{00000000-0005-0000-0000-000014000000}"/>
    <cellStyle name="Comma 3 2 2 2 4 2 2" xfId="2591" xr:uid="{00000000-0005-0000-0000-000014000000}"/>
    <cellStyle name="Comma 3 2 2 2 4 2 2 2" xfId="11663" xr:uid="{00000000-0005-0000-0000-000014000000}"/>
    <cellStyle name="Comma 3 2 2 2 4 2 2 2 2" xfId="26783" xr:uid="{00000000-0005-0000-0000-000014000000}"/>
    <cellStyle name="Comma 3 2 2 2 4 2 2 2 2 2" xfId="57023" xr:uid="{00000000-0005-0000-0000-000014000000}"/>
    <cellStyle name="Comma 3 2 2 2 4 2 2 2 3" xfId="41903" xr:uid="{00000000-0005-0000-0000-000014000000}"/>
    <cellStyle name="Comma 3 2 2 2 4 2 2 3" xfId="17711" xr:uid="{00000000-0005-0000-0000-000014000000}"/>
    <cellStyle name="Comma 3 2 2 2 4 2 2 3 2" xfId="47951" xr:uid="{00000000-0005-0000-0000-000014000000}"/>
    <cellStyle name="Comma 3 2 2 2 4 2 2 4" xfId="32831" xr:uid="{00000000-0005-0000-0000-000014000000}"/>
    <cellStyle name="Comma 3 2 2 2 4 2 3" xfId="4103" xr:uid="{00000000-0005-0000-0000-000014000000}"/>
    <cellStyle name="Comma 3 2 2 2 4 2 3 2" xfId="13175" xr:uid="{00000000-0005-0000-0000-000014000000}"/>
    <cellStyle name="Comma 3 2 2 2 4 2 3 2 2" xfId="28295" xr:uid="{00000000-0005-0000-0000-000014000000}"/>
    <cellStyle name="Comma 3 2 2 2 4 2 3 2 2 2" xfId="58535" xr:uid="{00000000-0005-0000-0000-000014000000}"/>
    <cellStyle name="Comma 3 2 2 2 4 2 3 2 3" xfId="43415" xr:uid="{00000000-0005-0000-0000-000014000000}"/>
    <cellStyle name="Comma 3 2 2 2 4 2 3 3" xfId="19223" xr:uid="{00000000-0005-0000-0000-000014000000}"/>
    <cellStyle name="Comma 3 2 2 2 4 2 3 3 2" xfId="49463" xr:uid="{00000000-0005-0000-0000-000014000000}"/>
    <cellStyle name="Comma 3 2 2 2 4 2 3 4" xfId="34343" xr:uid="{00000000-0005-0000-0000-000014000000}"/>
    <cellStyle name="Comma 3 2 2 2 4 2 4" xfId="5615" xr:uid="{00000000-0005-0000-0000-000014000000}"/>
    <cellStyle name="Comma 3 2 2 2 4 2 4 2" xfId="14687" xr:uid="{00000000-0005-0000-0000-000014000000}"/>
    <cellStyle name="Comma 3 2 2 2 4 2 4 2 2" xfId="29807" xr:uid="{00000000-0005-0000-0000-000014000000}"/>
    <cellStyle name="Comma 3 2 2 2 4 2 4 2 2 2" xfId="60047" xr:uid="{00000000-0005-0000-0000-000014000000}"/>
    <cellStyle name="Comma 3 2 2 2 4 2 4 2 3" xfId="44927" xr:uid="{00000000-0005-0000-0000-000014000000}"/>
    <cellStyle name="Comma 3 2 2 2 4 2 4 3" xfId="20735" xr:uid="{00000000-0005-0000-0000-000014000000}"/>
    <cellStyle name="Comma 3 2 2 2 4 2 4 3 2" xfId="50975" xr:uid="{00000000-0005-0000-0000-000014000000}"/>
    <cellStyle name="Comma 3 2 2 2 4 2 4 4" xfId="35855" xr:uid="{00000000-0005-0000-0000-000014000000}"/>
    <cellStyle name="Comma 3 2 2 2 4 2 5" xfId="7127" xr:uid="{00000000-0005-0000-0000-000014000000}"/>
    <cellStyle name="Comma 3 2 2 2 4 2 5 2" xfId="22247" xr:uid="{00000000-0005-0000-0000-000014000000}"/>
    <cellStyle name="Comma 3 2 2 2 4 2 5 2 2" xfId="52487" xr:uid="{00000000-0005-0000-0000-000014000000}"/>
    <cellStyle name="Comma 3 2 2 2 4 2 5 3" xfId="37367" xr:uid="{00000000-0005-0000-0000-000014000000}"/>
    <cellStyle name="Comma 3 2 2 2 4 2 6" xfId="8639" xr:uid="{00000000-0005-0000-0000-000014000000}"/>
    <cellStyle name="Comma 3 2 2 2 4 2 6 2" xfId="23759" xr:uid="{00000000-0005-0000-0000-000014000000}"/>
    <cellStyle name="Comma 3 2 2 2 4 2 6 2 2" xfId="53999" xr:uid="{00000000-0005-0000-0000-000014000000}"/>
    <cellStyle name="Comma 3 2 2 2 4 2 6 3" xfId="38879" xr:uid="{00000000-0005-0000-0000-000014000000}"/>
    <cellStyle name="Comma 3 2 2 2 4 2 7" xfId="10151" xr:uid="{00000000-0005-0000-0000-000014000000}"/>
    <cellStyle name="Comma 3 2 2 2 4 2 7 2" xfId="25271" xr:uid="{00000000-0005-0000-0000-000014000000}"/>
    <cellStyle name="Comma 3 2 2 2 4 2 7 2 2" xfId="55511" xr:uid="{00000000-0005-0000-0000-000014000000}"/>
    <cellStyle name="Comma 3 2 2 2 4 2 7 3" xfId="40391" xr:uid="{00000000-0005-0000-0000-000014000000}"/>
    <cellStyle name="Comma 3 2 2 2 4 2 8" xfId="16199" xr:uid="{00000000-0005-0000-0000-000014000000}"/>
    <cellStyle name="Comma 3 2 2 2 4 2 8 2" xfId="46439" xr:uid="{00000000-0005-0000-0000-000014000000}"/>
    <cellStyle name="Comma 3 2 2 2 4 2 9" xfId="31319" xr:uid="{00000000-0005-0000-0000-000014000000}"/>
    <cellStyle name="Comma 3 2 2 2 4 3" xfId="1835" xr:uid="{00000000-0005-0000-0000-000014000000}"/>
    <cellStyle name="Comma 3 2 2 2 4 3 2" xfId="10907" xr:uid="{00000000-0005-0000-0000-000014000000}"/>
    <cellStyle name="Comma 3 2 2 2 4 3 2 2" xfId="26027" xr:uid="{00000000-0005-0000-0000-000014000000}"/>
    <cellStyle name="Comma 3 2 2 2 4 3 2 2 2" xfId="56267" xr:uid="{00000000-0005-0000-0000-000014000000}"/>
    <cellStyle name="Comma 3 2 2 2 4 3 2 3" xfId="41147" xr:uid="{00000000-0005-0000-0000-000014000000}"/>
    <cellStyle name="Comma 3 2 2 2 4 3 3" xfId="16955" xr:uid="{00000000-0005-0000-0000-000014000000}"/>
    <cellStyle name="Comma 3 2 2 2 4 3 3 2" xfId="47195" xr:uid="{00000000-0005-0000-0000-000014000000}"/>
    <cellStyle name="Comma 3 2 2 2 4 3 4" xfId="32075" xr:uid="{00000000-0005-0000-0000-000014000000}"/>
    <cellStyle name="Comma 3 2 2 2 4 4" xfId="3347" xr:uid="{00000000-0005-0000-0000-000014000000}"/>
    <cellStyle name="Comma 3 2 2 2 4 4 2" xfId="12419" xr:uid="{00000000-0005-0000-0000-000014000000}"/>
    <cellStyle name="Comma 3 2 2 2 4 4 2 2" xfId="27539" xr:uid="{00000000-0005-0000-0000-000014000000}"/>
    <cellStyle name="Comma 3 2 2 2 4 4 2 2 2" xfId="57779" xr:uid="{00000000-0005-0000-0000-000014000000}"/>
    <cellStyle name="Comma 3 2 2 2 4 4 2 3" xfId="42659" xr:uid="{00000000-0005-0000-0000-000014000000}"/>
    <cellStyle name="Comma 3 2 2 2 4 4 3" xfId="18467" xr:uid="{00000000-0005-0000-0000-000014000000}"/>
    <cellStyle name="Comma 3 2 2 2 4 4 3 2" xfId="48707" xr:uid="{00000000-0005-0000-0000-000014000000}"/>
    <cellStyle name="Comma 3 2 2 2 4 4 4" xfId="33587" xr:uid="{00000000-0005-0000-0000-000014000000}"/>
    <cellStyle name="Comma 3 2 2 2 4 5" xfId="4859" xr:uid="{00000000-0005-0000-0000-000014000000}"/>
    <cellStyle name="Comma 3 2 2 2 4 5 2" xfId="13931" xr:uid="{00000000-0005-0000-0000-000014000000}"/>
    <cellStyle name="Comma 3 2 2 2 4 5 2 2" xfId="29051" xr:uid="{00000000-0005-0000-0000-000014000000}"/>
    <cellStyle name="Comma 3 2 2 2 4 5 2 2 2" xfId="59291" xr:uid="{00000000-0005-0000-0000-000014000000}"/>
    <cellStyle name="Comma 3 2 2 2 4 5 2 3" xfId="44171" xr:uid="{00000000-0005-0000-0000-000014000000}"/>
    <cellStyle name="Comma 3 2 2 2 4 5 3" xfId="19979" xr:uid="{00000000-0005-0000-0000-000014000000}"/>
    <cellStyle name="Comma 3 2 2 2 4 5 3 2" xfId="50219" xr:uid="{00000000-0005-0000-0000-000014000000}"/>
    <cellStyle name="Comma 3 2 2 2 4 5 4" xfId="35099" xr:uid="{00000000-0005-0000-0000-000014000000}"/>
    <cellStyle name="Comma 3 2 2 2 4 6" xfId="6371" xr:uid="{00000000-0005-0000-0000-000014000000}"/>
    <cellStyle name="Comma 3 2 2 2 4 6 2" xfId="21491" xr:uid="{00000000-0005-0000-0000-000014000000}"/>
    <cellStyle name="Comma 3 2 2 2 4 6 2 2" xfId="51731" xr:uid="{00000000-0005-0000-0000-000014000000}"/>
    <cellStyle name="Comma 3 2 2 2 4 6 3" xfId="36611" xr:uid="{00000000-0005-0000-0000-000014000000}"/>
    <cellStyle name="Comma 3 2 2 2 4 7" xfId="7883" xr:uid="{00000000-0005-0000-0000-000014000000}"/>
    <cellStyle name="Comma 3 2 2 2 4 7 2" xfId="23003" xr:uid="{00000000-0005-0000-0000-000014000000}"/>
    <cellStyle name="Comma 3 2 2 2 4 7 2 2" xfId="53243" xr:uid="{00000000-0005-0000-0000-000014000000}"/>
    <cellStyle name="Comma 3 2 2 2 4 7 3" xfId="38123" xr:uid="{00000000-0005-0000-0000-000014000000}"/>
    <cellStyle name="Comma 3 2 2 2 4 8" xfId="9395" xr:uid="{00000000-0005-0000-0000-000014000000}"/>
    <cellStyle name="Comma 3 2 2 2 4 8 2" xfId="24515" xr:uid="{00000000-0005-0000-0000-000014000000}"/>
    <cellStyle name="Comma 3 2 2 2 4 8 2 2" xfId="54755" xr:uid="{00000000-0005-0000-0000-000014000000}"/>
    <cellStyle name="Comma 3 2 2 2 4 8 3" xfId="39635" xr:uid="{00000000-0005-0000-0000-000014000000}"/>
    <cellStyle name="Comma 3 2 2 2 4 9" xfId="15443" xr:uid="{00000000-0005-0000-0000-000014000000}"/>
    <cellStyle name="Comma 3 2 2 2 4 9 2" xfId="45683" xr:uid="{00000000-0005-0000-0000-000014000000}"/>
    <cellStyle name="Comma 3 2 2 2 5" xfId="575" xr:uid="{00000000-0005-0000-0000-00006F000000}"/>
    <cellStyle name="Comma 3 2 2 2 5 10" xfId="30815" xr:uid="{00000000-0005-0000-0000-00006F000000}"/>
    <cellStyle name="Comma 3 2 2 2 5 2" xfId="1331" xr:uid="{00000000-0005-0000-0000-00006F000000}"/>
    <cellStyle name="Comma 3 2 2 2 5 2 2" xfId="2843" xr:uid="{00000000-0005-0000-0000-00006F000000}"/>
    <cellStyle name="Comma 3 2 2 2 5 2 2 2" xfId="11915" xr:uid="{00000000-0005-0000-0000-00006F000000}"/>
    <cellStyle name="Comma 3 2 2 2 5 2 2 2 2" xfId="27035" xr:uid="{00000000-0005-0000-0000-00006F000000}"/>
    <cellStyle name="Comma 3 2 2 2 5 2 2 2 2 2" xfId="57275" xr:uid="{00000000-0005-0000-0000-00006F000000}"/>
    <cellStyle name="Comma 3 2 2 2 5 2 2 2 3" xfId="42155" xr:uid="{00000000-0005-0000-0000-00006F000000}"/>
    <cellStyle name="Comma 3 2 2 2 5 2 2 3" xfId="17963" xr:uid="{00000000-0005-0000-0000-00006F000000}"/>
    <cellStyle name="Comma 3 2 2 2 5 2 2 3 2" xfId="48203" xr:uid="{00000000-0005-0000-0000-00006F000000}"/>
    <cellStyle name="Comma 3 2 2 2 5 2 2 4" xfId="33083" xr:uid="{00000000-0005-0000-0000-00006F000000}"/>
    <cellStyle name="Comma 3 2 2 2 5 2 3" xfId="4355" xr:uid="{00000000-0005-0000-0000-00006F000000}"/>
    <cellStyle name="Comma 3 2 2 2 5 2 3 2" xfId="13427" xr:uid="{00000000-0005-0000-0000-00006F000000}"/>
    <cellStyle name="Comma 3 2 2 2 5 2 3 2 2" xfId="28547" xr:uid="{00000000-0005-0000-0000-00006F000000}"/>
    <cellStyle name="Comma 3 2 2 2 5 2 3 2 2 2" xfId="58787" xr:uid="{00000000-0005-0000-0000-00006F000000}"/>
    <cellStyle name="Comma 3 2 2 2 5 2 3 2 3" xfId="43667" xr:uid="{00000000-0005-0000-0000-00006F000000}"/>
    <cellStyle name="Comma 3 2 2 2 5 2 3 3" xfId="19475" xr:uid="{00000000-0005-0000-0000-00006F000000}"/>
    <cellStyle name="Comma 3 2 2 2 5 2 3 3 2" xfId="49715" xr:uid="{00000000-0005-0000-0000-00006F000000}"/>
    <cellStyle name="Comma 3 2 2 2 5 2 3 4" xfId="34595" xr:uid="{00000000-0005-0000-0000-00006F000000}"/>
    <cellStyle name="Comma 3 2 2 2 5 2 4" xfId="5867" xr:uid="{00000000-0005-0000-0000-00006F000000}"/>
    <cellStyle name="Comma 3 2 2 2 5 2 4 2" xfId="14939" xr:uid="{00000000-0005-0000-0000-00006F000000}"/>
    <cellStyle name="Comma 3 2 2 2 5 2 4 2 2" xfId="30059" xr:uid="{00000000-0005-0000-0000-00006F000000}"/>
    <cellStyle name="Comma 3 2 2 2 5 2 4 2 2 2" xfId="60299" xr:uid="{00000000-0005-0000-0000-00006F000000}"/>
    <cellStyle name="Comma 3 2 2 2 5 2 4 2 3" xfId="45179" xr:uid="{00000000-0005-0000-0000-00006F000000}"/>
    <cellStyle name="Comma 3 2 2 2 5 2 4 3" xfId="20987" xr:uid="{00000000-0005-0000-0000-00006F000000}"/>
    <cellStyle name="Comma 3 2 2 2 5 2 4 3 2" xfId="51227" xr:uid="{00000000-0005-0000-0000-00006F000000}"/>
    <cellStyle name="Comma 3 2 2 2 5 2 4 4" xfId="36107" xr:uid="{00000000-0005-0000-0000-00006F000000}"/>
    <cellStyle name="Comma 3 2 2 2 5 2 5" xfId="7379" xr:uid="{00000000-0005-0000-0000-00006F000000}"/>
    <cellStyle name="Comma 3 2 2 2 5 2 5 2" xfId="22499" xr:uid="{00000000-0005-0000-0000-00006F000000}"/>
    <cellStyle name="Comma 3 2 2 2 5 2 5 2 2" xfId="52739" xr:uid="{00000000-0005-0000-0000-00006F000000}"/>
    <cellStyle name="Comma 3 2 2 2 5 2 5 3" xfId="37619" xr:uid="{00000000-0005-0000-0000-00006F000000}"/>
    <cellStyle name="Comma 3 2 2 2 5 2 6" xfId="8891" xr:uid="{00000000-0005-0000-0000-00006F000000}"/>
    <cellStyle name="Comma 3 2 2 2 5 2 6 2" xfId="24011" xr:uid="{00000000-0005-0000-0000-00006F000000}"/>
    <cellStyle name="Comma 3 2 2 2 5 2 6 2 2" xfId="54251" xr:uid="{00000000-0005-0000-0000-00006F000000}"/>
    <cellStyle name="Comma 3 2 2 2 5 2 6 3" xfId="39131" xr:uid="{00000000-0005-0000-0000-00006F000000}"/>
    <cellStyle name="Comma 3 2 2 2 5 2 7" xfId="10403" xr:uid="{00000000-0005-0000-0000-00006F000000}"/>
    <cellStyle name="Comma 3 2 2 2 5 2 7 2" xfId="25523" xr:uid="{00000000-0005-0000-0000-00006F000000}"/>
    <cellStyle name="Comma 3 2 2 2 5 2 7 2 2" xfId="55763" xr:uid="{00000000-0005-0000-0000-00006F000000}"/>
    <cellStyle name="Comma 3 2 2 2 5 2 7 3" xfId="40643" xr:uid="{00000000-0005-0000-0000-00006F000000}"/>
    <cellStyle name="Comma 3 2 2 2 5 2 8" xfId="16451" xr:uid="{00000000-0005-0000-0000-00006F000000}"/>
    <cellStyle name="Comma 3 2 2 2 5 2 8 2" xfId="46691" xr:uid="{00000000-0005-0000-0000-00006F000000}"/>
    <cellStyle name="Comma 3 2 2 2 5 2 9" xfId="31571" xr:uid="{00000000-0005-0000-0000-00006F000000}"/>
    <cellStyle name="Comma 3 2 2 2 5 3" xfId="2087" xr:uid="{00000000-0005-0000-0000-00006F000000}"/>
    <cellStyle name="Comma 3 2 2 2 5 3 2" xfId="11159" xr:uid="{00000000-0005-0000-0000-00006F000000}"/>
    <cellStyle name="Comma 3 2 2 2 5 3 2 2" xfId="26279" xr:uid="{00000000-0005-0000-0000-00006F000000}"/>
    <cellStyle name="Comma 3 2 2 2 5 3 2 2 2" xfId="56519" xr:uid="{00000000-0005-0000-0000-00006F000000}"/>
    <cellStyle name="Comma 3 2 2 2 5 3 2 3" xfId="41399" xr:uid="{00000000-0005-0000-0000-00006F000000}"/>
    <cellStyle name="Comma 3 2 2 2 5 3 3" xfId="17207" xr:uid="{00000000-0005-0000-0000-00006F000000}"/>
    <cellStyle name="Comma 3 2 2 2 5 3 3 2" xfId="47447" xr:uid="{00000000-0005-0000-0000-00006F000000}"/>
    <cellStyle name="Comma 3 2 2 2 5 3 4" xfId="32327" xr:uid="{00000000-0005-0000-0000-00006F000000}"/>
    <cellStyle name="Comma 3 2 2 2 5 4" xfId="3599" xr:uid="{00000000-0005-0000-0000-00006F000000}"/>
    <cellStyle name="Comma 3 2 2 2 5 4 2" xfId="12671" xr:uid="{00000000-0005-0000-0000-00006F000000}"/>
    <cellStyle name="Comma 3 2 2 2 5 4 2 2" xfId="27791" xr:uid="{00000000-0005-0000-0000-00006F000000}"/>
    <cellStyle name="Comma 3 2 2 2 5 4 2 2 2" xfId="58031" xr:uid="{00000000-0005-0000-0000-00006F000000}"/>
    <cellStyle name="Comma 3 2 2 2 5 4 2 3" xfId="42911" xr:uid="{00000000-0005-0000-0000-00006F000000}"/>
    <cellStyle name="Comma 3 2 2 2 5 4 3" xfId="18719" xr:uid="{00000000-0005-0000-0000-00006F000000}"/>
    <cellStyle name="Comma 3 2 2 2 5 4 3 2" xfId="48959" xr:uid="{00000000-0005-0000-0000-00006F000000}"/>
    <cellStyle name="Comma 3 2 2 2 5 4 4" xfId="33839" xr:uid="{00000000-0005-0000-0000-00006F000000}"/>
    <cellStyle name="Comma 3 2 2 2 5 5" xfId="5111" xr:uid="{00000000-0005-0000-0000-00006F000000}"/>
    <cellStyle name="Comma 3 2 2 2 5 5 2" xfId="14183" xr:uid="{00000000-0005-0000-0000-00006F000000}"/>
    <cellStyle name="Comma 3 2 2 2 5 5 2 2" xfId="29303" xr:uid="{00000000-0005-0000-0000-00006F000000}"/>
    <cellStyle name="Comma 3 2 2 2 5 5 2 2 2" xfId="59543" xr:uid="{00000000-0005-0000-0000-00006F000000}"/>
    <cellStyle name="Comma 3 2 2 2 5 5 2 3" xfId="44423" xr:uid="{00000000-0005-0000-0000-00006F000000}"/>
    <cellStyle name="Comma 3 2 2 2 5 5 3" xfId="20231" xr:uid="{00000000-0005-0000-0000-00006F000000}"/>
    <cellStyle name="Comma 3 2 2 2 5 5 3 2" xfId="50471" xr:uid="{00000000-0005-0000-0000-00006F000000}"/>
    <cellStyle name="Comma 3 2 2 2 5 5 4" xfId="35351" xr:uid="{00000000-0005-0000-0000-00006F000000}"/>
    <cellStyle name="Comma 3 2 2 2 5 6" xfId="6623" xr:uid="{00000000-0005-0000-0000-00006F000000}"/>
    <cellStyle name="Comma 3 2 2 2 5 6 2" xfId="21743" xr:uid="{00000000-0005-0000-0000-00006F000000}"/>
    <cellStyle name="Comma 3 2 2 2 5 6 2 2" xfId="51983" xr:uid="{00000000-0005-0000-0000-00006F000000}"/>
    <cellStyle name="Comma 3 2 2 2 5 6 3" xfId="36863" xr:uid="{00000000-0005-0000-0000-00006F000000}"/>
    <cellStyle name="Comma 3 2 2 2 5 7" xfId="8135" xr:uid="{00000000-0005-0000-0000-00006F000000}"/>
    <cellStyle name="Comma 3 2 2 2 5 7 2" xfId="23255" xr:uid="{00000000-0005-0000-0000-00006F000000}"/>
    <cellStyle name="Comma 3 2 2 2 5 7 2 2" xfId="53495" xr:uid="{00000000-0005-0000-0000-00006F000000}"/>
    <cellStyle name="Comma 3 2 2 2 5 7 3" xfId="38375" xr:uid="{00000000-0005-0000-0000-00006F000000}"/>
    <cellStyle name="Comma 3 2 2 2 5 8" xfId="9647" xr:uid="{00000000-0005-0000-0000-00006F000000}"/>
    <cellStyle name="Comma 3 2 2 2 5 8 2" xfId="24767" xr:uid="{00000000-0005-0000-0000-00006F000000}"/>
    <cellStyle name="Comma 3 2 2 2 5 8 2 2" xfId="55007" xr:uid="{00000000-0005-0000-0000-00006F000000}"/>
    <cellStyle name="Comma 3 2 2 2 5 8 3" xfId="39887" xr:uid="{00000000-0005-0000-0000-00006F000000}"/>
    <cellStyle name="Comma 3 2 2 2 5 9" xfId="15695" xr:uid="{00000000-0005-0000-0000-00006F000000}"/>
    <cellStyle name="Comma 3 2 2 2 5 9 2" xfId="45935" xr:uid="{00000000-0005-0000-0000-00006F000000}"/>
    <cellStyle name="Comma 3 2 2 2 6" xfId="827" xr:uid="{00000000-0005-0000-0000-000014000000}"/>
    <cellStyle name="Comma 3 2 2 2 6 2" xfId="2339" xr:uid="{00000000-0005-0000-0000-000014000000}"/>
    <cellStyle name="Comma 3 2 2 2 6 2 2" xfId="11411" xr:uid="{00000000-0005-0000-0000-000014000000}"/>
    <cellStyle name="Comma 3 2 2 2 6 2 2 2" xfId="26531" xr:uid="{00000000-0005-0000-0000-000014000000}"/>
    <cellStyle name="Comma 3 2 2 2 6 2 2 2 2" xfId="56771" xr:uid="{00000000-0005-0000-0000-000014000000}"/>
    <cellStyle name="Comma 3 2 2 2 6 2 2 3" xfId="41651" xr:uid="{00000000-0005-0000-0000-000014000000}"/>
    <cellStyle name="Comma 3 2 2 2 6 2 3" xfId="17459" xr:uid="{00000000-0005-0000-0000-000014000000}"/>
    <cellStyle name="Comma 3 2 2 2 6 2 3 2" xfId="47699" xr:uid="{00000000-0005-0000-0000-000014000000}"/>
    <cellStyle name="Comma 3 2 2 2 6 2 4" xfId="32579" xr:uid="{00000000-0005-0000-0000-000014000000}"/>
    <cellStyle name="Comma 3 2 2 2 6 3" xfId="3851" xr:uid="{00000000-0005-0000-0000-000014000000}"/>
    <cellStyle name="Comma 3 2 2 2 6 3 2" xfId="12923" xr:uid="{00000000-0005-0000-0000-000014000000}"/>
    <cellStyle name="Comma 3 2 2 2 6 3 2 2" xfId="28043" xr:uid="{00000000-0005-0000-0000-000014000000}"/>
    <cellStyle name="Comma 3 2 2 2 6 3 2 2 2" xfId="58283" xr:uid="{00000000-0005-0000-0000-000014000000}"/>
    <cellStyle name="Comma 3 2 2 2 6 3 2 3" xfId="43163" xr:uid="{00000000-0005-0000-0000-000014000000}"/>
    <cellStyle name="Comma 3 2 2 2 6 3 3" xfId="18971" xr:uid="{00000000-0005-0000-0000-000014000000}"/>
    <cellStyle name="Comma 3 2 2 2 6 3 3 2" xfId="49211" xr:uid="{00000000-0005-0000-0000-000014000000}"/>
    <cellStyle name="Comma 3 2 2 2 6 3 4" xfId="34091" xr:uid="{00000000-0005-0000-0000-000014000000}"/>
    <cellStyle name="Comma 3 2 2 2 6 4" xfId="5363" xr:uid="{00000000-0005-0000-0000-000014000000}"/>
    <cellStyle name="Comma 3 2 2 2 6 4 2" xfId="14435" xr:uid="{00000000-0005-0000-0000-000014000000}"/>
    <cellStyle name="Comma 3 2 2 2 6 4 2 2" xfId="29555" xr:uid="{00000000-0005-0000-0000-000014000000}"/>
    <cellStyle name="Comma 3 2 2 2 6 4 2 2 2" xfId="59795" xr:uid="{00000000-0005-0000-0000-000014000000}"/>
    <cellStyle name="Comma 3 2 2 2 6 4 2 3" xfId="44675" xr:uid="{00000000-0005-0000-0000-000014000000}"/>
    <cellStyle name="Comma 3 2 2 2 6 4 3" xfId="20483" xr:uid="{00000000-0005-0000-0000-000014000000}"/>
    <cellStyle name="Comma 3 2 2 2 6 4 3 2" xfId="50723" xr:uid="{00000000-0005-0000-0000-000014000000}"/>
    <cellStyle name="Comma 3 2 2 2 6 4 4" xfId="35603" xr:uid="{00000000-0005-0000-0000-000014000000}"/>
    <cellStyle name="Comma 3 2 2 2 6 5" xfId="6875" xr:uid="{00000000-0005-0000-0000-000014000000}"/>
    <cellStyle name="Comma 3 2 2 2 6 5 2" xfId="21995" xr:uid="{00000000-0005-0000-0000-000014000000}"/>
    <cellStyle name="Comma 3 2 2 2 6 5 2 2" xfId="52235" xr:uid="{00000000-0005-0000-0000-000014000000}"/>
    <cellStyle name="Comma 3 2 2 2 6 5 3" xfId="37115" xr:uid="{00000000-0005-0000-0000-000014000000}"/>
    <cellStyle name="Comma 3 2 2 2 6 6" xfId="8387" xr:uid="{00000000-0005-0000-0000-000014000000}"/>
    <cellStyle name="Comma 3 2 2 2 6 6 2" xfId="23507" xr:uid="{00000000-0005-0000-0000-000014000000}"/>
    <cellStyle name="Comma 3 2 2 2 6 6 2 2" xfId="53747" xr:uid="{00000000-0005-0000-0000-000014000000}"/>
    <cellStyle name="Comma 3 2 2 2 6 6 3" xfId="38627" xr:uid="{00000000-0005-0000-0000-000014000000}"/>
    <cellStyle name="Comma 3 2 2 2 6 7" xfId="9899" xr:uid="{00000000-0005-0000-0000-000014000000}"/>
    <cellStyle name="Comma 3 2 2 2 6 7 2" xfId="25019" xr:uid="{00000000-0005-0000-0000-000014000000}"/>
    <cellStyle name="Comma 3 2 2 2 6 7 2 2" xfId="55259" xr:uid="{00000000-0005-0000-0000-000014000000}"/>
    <cellStyle name="Comma 3 2 2 2 6 7 3" xfId="40139" xr:uid="{00000000-0005-0000-0000-000014000000}"/>
    <cellStyle name="Comma 3 2 2 2 6 8" xfId="15947" xr:uid="{00000000-0005-0000-0000-000014000000}"/>
    <cellStyle name="Comma 3 2 2 2 6 8 2" xfId="46187" xr:uid="{00000000-0005-0000-0000-000014000000}"/>
    <cellStyle name="Comma 3 2 2 2 6 9" xfId="31067" xr:uid="{00000000-0005-0000-0000-000014000000}"/>
    <cellStyle name="Comma 3 2 2 2 7" xfId="1583" xr:uid="{00000000-0005-0000-0000-000014000000}"/>
    <cellStyle name="Comma 3 2 2 2 7 2" xfId="10655" xr:uid="{00000000-0005-0000-0000-000014000000}"/>
    <cellStyle name="Comma 3 2 2 2 7 2 2" xfId="25775" xr:uid="{00000000-0005-0000-0000-000014000000}"/>
    <cellStyle name="Comma 3 2 2 2 7 2 2 2" xfId="56015" xr:uid="{00000000-0005-0000-0000-000014000000}"/>
    <cellStyle name="Comma 3 2 2 2 7 2 3" xfId="40895" xr:uid="{00000000-0005-0000-0000-000014000000}"/>
    <cellStyle name="Comma 3 2 2 2 7 3" xfId="16703" xr:uid="{00000000-0005-0000-0000-000014000000}"/>
    <cellStyle name="Comma 3 2 2 2 7 3 2" xfId="46943" xr:uid="{00000000-0005-0000-0000-000014000000}"/>
    <cellStyle name="Comma 3 2 2 2 7 4" xfId="31823" xr:uid="{00000000-0005-0000-0000-000014000000}"/>
    <cellStyle name="Comma 3 2 2 2 8" xfId="3095" xr:uid="{00000000-0005-0000-0000-000014000000}"/>
    <cellStyle name="Comma 3 2 2 2 8 2" xfId="12167" xr:uid="{00000000-0005-0000-0000-000014000000}"/>
    <cellStyle name="Comma 3 2 2 2 8 2 2" xfId="27287" xr:uid="{00000000-0005-0000-0000-000014000000}"/>
    <cellStyle name="Comma 3 2 2 2 8 2 2 2" xfId="57527" xr:uid="{00000000-0005-0000-0000-000014000000}"/>
    <cellStyle name="Comma 3 2 2 2 8 2 3" xfId="42407" xr:uid="{00000000-0005-0000-0000-000014000000}"/>
    <cellStyle name="Comma 3 2 2 2 8 3" xfId="18215" xr:uid="{00000000-0005-0000-0000-000014000000}"/>
    <cellStyle name="Comma 3 2 2 2 8 3 2" xfId="48455" xr:uid="{00000000-0005-0000-0000-000014000000}"/>
    <cellStyle name="Comma 3 2 2 2 8 4" xfId="33335" xr:uid="{00000000-0005-0000-0000-000014000000}"/>
    <cellStyle name="Comma 3 2 2 2 9" xfId="4607" xr:uid="{00000000-0005-0000-0000-000014000000}"/>
    <cellStyle name="Comma 3 2 2 2 9 2" xfId="13679" xr:uid="{00000000-0005-0000-0000-000014000000}"/>
    <cellStyle name="Comma 3 2 2 2 9 2 2" xfId="28799" xr:uid="{00000000-0005-0000-0000-000014000000}"/>
    <cellStyle name="Comma 3 2 2 2 9 2 2 2" xfId="59039" xr:uid="{00000000-0005-0000-0000-000014000000}"/>
    <cellStyle name="Comma 3 2 2 2 9 2 3" xfId="43919" xr:uid="{00000000-0005-0000-0000-000014000000}"/>
    <cellStyle name="Comma 3 2 2 2 9 3" xfId="19727" xr:uid="{00000000-0005-0000-0000-000014000000}"/>
    <cellStyle name="Comma 3 2 2 2 9 3 2" xfId="49967" xr:uid="{00000000-0005-0000-0000-000014000000}"/>
    <cellStyle name="Comma 3 2 2 2 9 4" xfId="34847" xr:uid="{00000000-0005-0000-0000-000014000000}"/>
    <cellStyle name="Comma 3 2 2 3" xfId="113" xr:uid="{00000000-0005-0000-0000-000026000000}"/>
    <cellStyle name="Comma 3 2 2 3 10" xfId="9185" xr:uid="{00000000-0005-0000-0000-000026000000}"/>
    <cellStyle name="Comma 3 2 2 3 10 2" xfId="24305" xr:uid="{00000000-0005-0000-0000-000026000000}"/>
    <cellStyle name="Comma 3 2 2 3 10 2 2" xfId="54545" xr:uid="{00000000-0005-0000-0000-000026000000}"/>
    <cellStyle name="Comma 3 2 2 3 10 3" xfId="39425" xr:uid="{00000000-0005-0000-0000-000026000000}"/>
    <cellStyle name="Comma 3 2 2 3 11" xfId="15233" xr:uid="{00000000-0005-0000-0000-000026000000}"/>
    <cellStyle name="Comma 3 2 2 3 11 2" xfId="45473" xr:uid="{00000000-0005-0000-0000-000026000000}"/>
    <cellStyle name="Comma 3 2 2 3 12" xfId="30353" xr:uid="{00000000-0005-0000-0000-000026000000}"/>
    <cellStyle name="Comma 3 2 2 3 2" xfId="365" xr:uid="{00000000-0005-0000-0000-000026000000}"/>
    <cellStyle name="Comma 3 2 2 3 2 10" xfId="30605" xr:uid="{00000000-0005-0000-0000-000026000000}"/>
    <cellStyle name="Comma 3 2 2 3 2 2" xfId="1121" xr:uid="{00000000-0005-0000-0000-000026000000}"/>
    <cellStyle name="Comma 3 2 2 3 2 2 2" xfId="2633" xr:uid="{00000000-0005-0000-0000-000026000000}"/>
    <cellStyle name="Comma 3 2 2 3 2 2 2 2" xfId="11705" xr:uid="{00000000-0005-0000-0000-000026000000}"/>
    <cellStyle name="Comma 3 2 2 3 2 2 2 2 2" xfId="26825" xr:uid="{00000000-0005-0000-0000-000026000000}"/>
    <cellStyle name="Comma 3 2 2 3 2 2 2 2 2 2" xfId="57065" xr:uid="{00000000-0005-0000-0000-000026000000}"/>
    <cellStyle name="Comma 3 2 2 3 2 2 2 2 3" xfId="41945" xr:uid="{00000000-0005-0000-0000-000026000000}"/>
    <cellStyle name="Comma 3 2 2 3 2 2 2 3" xfId="17753" xr:uid="{00000000-0005-0000-0000-000026000000}"/>
    <cellStyle name="Comma 3 2 2 3 2 2 2 3 2" xfId="47993" xr:uid="{00000000-0005-0000-0000-000026000000}"/>
    <cellStyle name="Comma 3 2 2 3 2 2 2 4" xfId="32873" xr:uid="{00000000-0005-0000-0000-000026000000}"/>
    <cellStyle name="Comma 3 2 2 3 2 2 3" xfId="4145" xr:uid="{00000000-0005-0000-0000-000026000000}"/>
    <cellStyle name="Comma 3 2 2 3 2 2 3 2" xfId="13217" xr:uid="{00000000-0005-0000-0000-000026000000}"/>
    <cellStyle name="Comma 3 2 2 3 2 2 3 2 2" xfId="28337" xr:uid="{00000000-0005-0000-0000-000026000000}"/>
    <cellStyle name="Comma 3 2 2 3 2 2 3 2 2 2" xfId="58577" xr:uid="{00000000-0005-0000-0000-000026000000}"/>
    <cellStyle name="Comma 3 2 2 3 2 2 3 2 3" xfId="43457" xr:uid="{00000000-0005-0000-0000-000026000000}"/>
    <cellStyle name="Comma 3 2 2 3 2 2 3 3" xfId="19265" xr:uid="{00000000-0005-0000-0000-000026000000}"/>
    <cellStyle name="Comma 3 2 2 3 2 2 3 3 2" xfId="49505" xr:uid="{00000000-0005-0000-0000-000026000000}"/>
    <cellStyle name="Comma 3 2 2 3 2 2 3 4" xfId="34385" xr:uid="{00000000-0005-0000-0000-000026000000}"/>
    <cellStyle name="Comma 3 2 2 3 2 2 4" xfId="5657" xr:uid="{00000000-0005-0000-0000-000026000000}"/>
    <cellStyle name="Comma 3 2 2 3 2 2 4 2" xfId="14729" xr:uid="{00000000-0005-0000-0000-000026000000}"/>
    <cellStyle name="Comma 3 2 2 3 2 2 4 2 2" xfId="29849" xr:uid="{00000000-0005-0000-0000-000026000000}"/>
    <cellStyle name="Comma 3 2 2 3 2 2 4 2 2 2" xfId="60089" xr:uid="{00000000-0005-0000-0000-000026000000}"/>
    <cellStyle name="Comma 3 2 2 3 2 2 4 2 3" xfId="44969" xr:uid="{00000000-0005-0000-0000-000026000000}"/>
    <cellStyle name="Comma 3 2 2 3 2 2 4 3" xfId="20777" xr:uid="{00000000-0005-0000-0000-000026000000}"/>
    <cellStyle name="Comma 3 2 2 3 2 2 4 3 2" xfId="51017" xr:uid="{00000000-0005-0000-0000-000026000000}"/>
    <cellStyle name="Comma 3 2 2 3 2 2 4 4" xfId="35897" xr:uid="{00000000-0005-0000-0000-000026000000}"/>
    <cellStyle name="Comma 3 2 2 3 2 2 5" xfId="7169" xr:uid="{00000000-0005-0000-0000-000026000000}"/>
    <cellStyle name="Comma 3 2 2 3 2 2 5 2" xfId="22289" xr:uid="{00000000-0005-0000-0000-000026000000}"/>
    <cellStyle name="Comma 3 2 2 3 2 2 5 2 2" xfId="52529" xr:uid="{00000000-0005-0000-0000-000026000000}"/>
    <cellStyle name="Comma 3 2 2 3 2 2 5 3" xfId="37409" xr:uid="{00000000-0005-0000-0000-000026000000}"/>
    <cellStyle name="Comma 3 2 2 3 2 2 6" xfId="8681" xr:uid="{00000000-0005-0000-0000-000026000000}"/>
    <cellStyle name="Comma 3 2 2 3 2 2 6 2" xfId="23801" xr:uid="{00000000-0005-0000-0000-000026000000}"/>
    <cellStyle name="Comma 3 2 2 3 2 2 6 2 2" xfId="54041" xr:uid="{00000000-0005-0000-0000-000026000000}"/>
    <cellStyle name="Comma 3 2 2 3 2 2 6 3" xfId="38921" xr:uid="{00000000-0005-0000-0000-000026000000}"/>
    <cellStyle name="Comma 3 2 2 3 2 2 7" xfId="10193" xr:uid="{00000000-0005-0000-0000-000026000000}"/>
    <cellStyle name="Comma 3 2 2 3 2 2 7 2" xfId="25313" xr:uid="{00000000-0005-0000-0000-000026000000}"/>
    <cellStyle name="Comma 3 2 2 3 2 2 7 2 2" xfId="55553" xr:uid="{00000000-0005-0000-0000-000026000000}"/>
    <cellStyle name="Comma 3 2 2 3 2 2 7 3" xfId="40433" xr:uid="{00000000-0005-0000-0000-000026000000}"/>
    <cellStyle name="Comma 3 2 2 3 2 2 8" xfId="16241" xr:uid="{00000000-0005-0000-0000-000026000000}"/>
    <cellStyle name="Comma 3 2 2 3 2 2 8 2" xfId="46481" xr:uid="{00000000-0005-0000-0000-000026000000}"/>
    <cellStyle name="Comma 3 2 2 3 2 2 9" xfId="31361" xr:uid="{00000000-0005-0000-0000-000026000000}"/>
    <cellStyle name="Comma 3 2 2 3 2 3" xfId="1877" xr:uid="{00000000-0005-0000-0000-000026000000}"/>
    <cellStyle name="Comma 3 2 2 3 2 3 2" xfId="10949" xr:uid="{00000000-0005-0000-0000-000026000000}"/>
    <cellStyle name="Comma 3 2 2 3 2 3 2 2" xfId="26069" xr:uid="{00000000-0005-0000-0000-000026000000}"/>
    <cellStyle name="Comma 3 2 2 3 2 3 2 2 2" xfId="56309" xr:uid="{00000000-0005-0000-0000-000026000000}"/>
    <cellStyle name="Comma 3 2 2 3 2 3 2 3" xfId="41189" xr:uid="{00000000-0005-0000-0000-000026000000}"/>
    <cellStyle name="Comma 3 2 2 3 2 3 3" xfId="16997" xr:uid="{00000000-0005-0000-0000-000026000000}"/>
    <cellStyle name="Comma 3 2 2 3 2 3 3 2" xfId="47237" xr:uid="{00000000-0005-0000-0000-000026000000}"/>
    <cellStyle name="Comma 3 2 2 3 2 3 4" xfId="32117" xr:uid="{00000000-0005-0000-0000-000026000000}"/>
    <cellStyle name="Comma 3 2 2 3 2 4" xfId="3389" xr:uid="{00000000-0005-0000-0000-000026000000}"/>
    <cellStyle name="Comma 3 2 2 3 2 4 2" xfId="12461" xr:uid="{00000000-0005-0000-0000-000026000000}"/>
    <cellStyle name="Comma 3 2 2 3 2 4 2 2" xfId="27581" xr:uid="{00000000-0005-0000-0000-000026000000}"/>
    <cellStyle name="Comma 3 2 2 3 2 4 2 2 2" xfId="57821" xr:uid="{00000000-0005-0000-0000-000026000000}"/>
    <cellStyle name="Comma 3 2 2 3 2 4 2 3" xfId="42701" xr:uid="{00000000-0005-0000-0000-000026000000}"/>
    <cellStyle name="Comma 3 2 2 3 2 4 3" xfId="18509" xr:uid="{00000000-0005-0000-0000-000026000000}"/>
    <cellStyle name="Comma 3 2 2 3 2 4 3 2" xfId="48749" xr:uid="{00000000-0005-0000-0000-000026000000}"/>
    <cellStyle name="Comma 3 2 2 3 2 4 4" xfId="33629" xr:uid="{00000000-0005-0000-0000-000026000000}"/>
    <cellStyle name="Comma 3 2 2 3 2 5" xfId="4901" xr:uid="{00000000-0005-0000-0000-000026000000}"/>
    <cellStyle name="Comma 3 2 2 3 2 5 2" xfId="13973" xr:uid="{00000000-0005-0000-0000-000026000000}"/>
    <cellStyle name="Comma 3 2 2 3 2 5 2 2" xfId="29093" xr:uid="{00000000-0005-0000-0000-000026000000}"/>
    <cellStyle name="Comma 3 2 2 3 2 5 2 2 2" xfId="59333" xr:uid="{00000000-0005-0000-0000-000026000000}"/>
    <cellStyle name="Comma 3 2 2 3 2 5 2 3" xfId="44213" xr:uid="{00000000-0005-0000-0000-000026000000}"/>
    <cellStyle name="Comma 3 2 2 3 2 5 3" xfId="20021" xr:uid="{00000000-0005-0000-0000-000026000000}"/>
    <cellStyle name="Comma 3 2 2 3 2 5 3 2" xfId="50261" xr:uid="{00000000-0005-0000-0000-000026000000}"/>
    <cellStyle name="Comma 3 2 2 3 2 5 4" xfId="35141" xr:uid="{00000000-0005-0000-0000-000026000000}"/>
    <cellStyle name="Comma 3 2 2 3 2 6" xfId="6413" xr:uid="{00000000-0005-0000-0000-000026000000}"/>
    <cellStyle name="Comma 3 2 2 3 2 6 2" xfId="21533" xr:uid="{00000000-0005-0000-0000-000026000000}"/>
    <cellStyle name="Comma 3 2 2 3 2 6 2 2" xfId="51773" xr:uid="{00000000-0005-0000-0000-000026000000}"/>
    <cellStyle name="Comma 3 2 2 3 2 6 3" xfId="36653" xr:uid="{00000000-0005-0000-0000-000026000000}"/>
    <cellStyle name="Comma 3 2 2 3 2 7" xfId="7925" xr:uid="{00000000-0005-0000-0000-000026000000}"/>
    <cellStyle name="Comma 3 2 2 3 2 7 2" xfId="23045" xr:uid="{00000000-0005-0000-0000-000026000000}"/>
    <cellStyle name="Comma 3 2 2 3 2 7 2 2" xfId="53285" xr:uid="{00000000-0005-0000-0000-000026000000}"/>
    <cellStyle name="Comma 3 2 2 3 2 7 3" xfId="38165" xr:uid="{00000000-0005-0000-0000-000026000000}"/>
    <cellStyle name="Comma 3 2 2 3 2 8" xfId="9437" xr:uid="{00000000-0005-0000-0000-000026000000}"/>
    <cellStyle name="Comma 3 2 2 3 2 8 2" xfId="24557" xr:uid="{00000000-0005-0000-0000-000026000000}"/>
    <cellStyle name="Comma 3 2 2 3 2 8 2 2" xfId="54797" xr:uid="{00000000-0005-0000-0000-000026000000}"/>
    <cellStyle name="Comma 3 2 2 3 2 8 3" xfId="39677" xr:uid="{00000000-0005-0000-0000-000026000000}"/>
    <cellStyle name="Comma 3 2 2 3 2 9" xfId="15485" xr:uid="{00000000-0005-0000-0000-000026000000}"/>
    <cellStyle name="Comma 3 2 2 3 2 9 2" xfId="45725" xr:uid="{00000000-0005-0000-0000-000026000000}"/>
    <cellStyle name="Comma 3 2 2 3 3" xfId="617" xr:uid="{00000000-0005-0000-0000-000072000000}"/>
    <cellStyle name="Comma 3 2 2 3 3 10" xfId="30857" xr:uid="{00000000-0005-0000-0000-000072000000}"/>
    <cellStyle name="Comma 3 2 2 3 3 2" xfId="1373" xr:uid="{00000000-0005-0000-0000-000072000000}"/>
    <cellStyle name="Comma 3 2 2 3 3 2 2" xfId="2885" xr:uid="{00000000-0005-0000-0000-000072000000}"/>
    <cellStyle name="Comma 3 2 2 3 3 2 2 2" xfId="11957" xr:uid="{00000000-0005-0000-0000-000072000000}"/>
    <cellStyle name="Comma 3 2 2 3 3 2 2 2 2" xfId="27077" xr:uid="{00000000-0005-0000-0000-000072000000}"/>
    <cellStyle name="Comma 3 2 2 3 3 2 2 2 2 2" xfId="57317" xr:uid="{00000000-0005-0000-0000-000072000000}"/>
    <cellStyle name="Comma 3 2 2 3 3 2 2 2 3" xfId="42197" xr:uid="{00000000-0005-0000-0000-000072000000}"/>
    <cellStyle name="Comma 3 2 2 3 3 2 2 3" xfId="18005" xr:uid="{00000000-0005-0000-0000-000072000000}"/>
    <cellStyle name="Comma 3 2 2 3 3 2 2 3 2" xfId="48245" xr:uid="{00000000-0005-0000-0000-000072000000}"/>
    <cellStyle name="Comma 3 2 2 3 3 2 2 4" xfId="33125" xr:uid="{00000000-0005-0000-0000-000072000000}"/>
    <cellStyle name="Comma 3 2 2 3 3 2 3" xfId="4397" xr:uid="{00000000-0005-0000-0000-000072000000}"/>
    <cellStyle name="Comma 3 2 2 3 3 2 3 2" xfId="13469" xr:uid="{00000000-0005-0000-0000-000072000000}"/>
    <cellStyle name="Comma 3 2 2 3 3 2 3 2 2" xfId="28589" xr:uid="{00000000-0005-0000-0000-000072000000}"/>
    <cellStyle name="Comma 3 2 2 3 3 2 3 2 2 2" xfId="58829" xr:uid="{00000000-0005-0000-0000-000072000000}"/>
    <cellStyle name="Comma 3 2 2 3 3 2 3 2 3" xfId="43709" xr:uid="{00000000-0005-0000-0000-000072000000}"/>
    <cellStyle name="Comma 3 2 2 3 3 2 3 3" xfId="19517" xr:uid="{00000000-0005-0000-0000-000072000000}"/>
    <cellStyle name="Comma 3 2 2 3 3 2 3 3 2" xfId="49757" xr:uid="{00000000-0005-0000-0000-000072000000}"/>
    <cellStyle name="Comma 3 2 2 3 3 2 3 4" xfId="34637" xr:uid="{00000000-0005-0000-0000-000072000000}"/>
    <cellStyle name="Comma 3 2 2 3 3 2 4" xfId="5909" xr:uid="{00000000-0005-0000-0000-000072000000}"/>
    <cellStyle name="Comma 3 2 2 3 3 2 4 2" xfId="14981" xr:uid="{00000000-0005-0000-0000-000072000000}"/>
    <cellStyle name="Comma 3 2 2 3 3 2 4 2 2" xfId="30101" xr:uid="{00000000-0005-0000-0000-000072000000}"/>
    <cellStyle name="Comma 3 2 2 3 3 2 4 2 2 2" xfId="60341" xr:uid="{00000000-0005-0000-0000-000072000000}"/>
    <cellStyle name="Comma 3 2 2 3 3 2 4 2 3" xfId="45221" xr:uid="{00000000-0005-0000-0000-000072000000}"/>
    <cellStyle name="Comma 3 2 2 3 3 2 4 3" xfId="21029" xr:uid="{00000000-0005-0000-0000-000072000000}"/>
    <cellStyle name="Comma 3 2 2 3 3 2 4 3 2" xfId="51269" xr:uid="{00000000-0005-0000-0000-000072000000}"/>
    <cellStyle name="Comma 3 2 2 3 3 2 4 4" xfId="36149" xr:uid="{00000000-0005-0000-0000-000072000000}"/>
    <cellStyle name="Comma 3 2 2 3 3 2 5" xfId="7421" xr:uid="{00000000-0005-0000-0000-000072000000}"/>
    <cellStyle name="Comma 3 2 2 3 3 2 5 2" xfId="22541" xr:uid="{00000000-0005-0000-0000-000072000000}"/>
    <cellStyle name="Comma 3 2 2 3 3 2 5 2 2" xfId="52781" xr:uid="{00000000-0005-0000-0000-000072000000}"/>
    <cellStyle name="Comma 3 2 2 3 3 2 5 3" xfId="37661" xr:uid="{00000000-0005-0000-0000-000072000000}"/>
    <cellStyle name="Comma 3 2 2 3 3 2 6" xfId="8933" xr:uid="{00000000-0005-0000-0000-000072000000}"/>
    <cellStyle name="Comma 3 2 2 3 3 2 6 2" xfId="24053" xr:uid="{00000000-0005-0000-0000-000072000000}"/>
    <cellStyle name="Comma 3 2 2 3 3 2 6 2 2" xfId="54293" xr:uid="{00000000-0005-0000-0000-000072000000}"/>
    <cellStyle name="Comma 3 2 2 3 3 2 6 3" xfId="39173" xr:uid="{00000000-0005-0000-0000-000072000000}"/>
    <cellStyle name="Comma 3 2 2 3 3 2 7" xfId="10445" xr:uid="{00000000-0005-0000-0000-000072000000}"/>
    <cellStyle name="Comma 3 2 2 3 3 2 7 2" xfId="25565" xr:uid="{00000000-0005-0000-0000-000072000000}"/>
    <cellStyle name="Comma 3 2 2 3 3 2 7 2 2" xfId="55805" xr:uid="{00000000-0005-0000-0000-000072000000}"/>
    <cellStyle name="Comma 3 2 2 3 3 2 7 3" xfId="40685" xr:uid="{00000000-0005-0000-0000-000072000000}"/>
    <cellStyle name="Comma 3 2 2 3 3 2 8" xfId="16493" xr:uid="{00000000-0005-0000-0000-000072000000}"/>
    <cellStyle name="Comma 3 2 2 3 3 2 8 2" xfId="46733" xr:uid="{00000000-0005-0000-0000-000072000000}"/>
    <cellStyle name="Comma 3 2 2 3 3 2 9" xfId="31613" xr:uid="{00000000-0005-0000-0000-000072000000}"/>
    <cellStyle name="Comma 3 2 2 3 3 3" xfId="2129" xr:uid="{00000000-0005-0000-0000-000072000000}"/>
    <cellStyle name="Comma 3 2 2 3 3 3 2" xfId="11201" xr:uid="{00000000-0005-0000-0000-000072000000}"/>
    <cellStyle name="Comma 3 2 2 3 3 3 2 2" xfId="26321" xr:uid="{00000000-0005-0000-0000-000072000000}"/>
    <cellStyle name="Comma 3 2 2 3 3 3 2 2 2" xfId="56561" xr:uid="{00000000-0005-0000-0000-000072000000}"/>
    <cellStyle name="Comma 3 2 2 3 3 3 2 3" xfId="41441" xr:uid="{00000000-0005-0000-0000-000072000000}"/>
    <cellStyle name="Comma 3 2 2 3 3 3 3" xfId="17249" xr:uid="{00000000-0005-0000-0000-000072000000}"/>
    <cellStyle name="Comma 3 2 2 3 3 3 3 2" xfId="47489" xr:uid="{00000000-0005-0000-0000-000072000000}"/>
    <cellStyle name="Comma 3 2 2 3 3 3 4" xfId="32369" xr:uid="{00000000-0005-0000-0000-000072000000}"/>
    <cellStyle name="Comma 3 2 2 3 3 4" xfId="3641" xr:uid="{00000000-0005-0000-0000-000072000000}"/>
    <cellStyle name="Comma 3 2 2 3 3 4 2" xfId="12713" xr:uid="{00000000-0005-0000-0000-000072000000}"/>
    <cellStyle name="Comma 3 2 2 3 3 4 2 2" xfId="27833" xr:uid="{00000000-0005-0000-0000-000072000000}"/>
    <cellStyle name="Comma 3 2 2 3 3 4 2 2 2" xfId="58073" xr:uid="{00000000-0005-0000-0000-000072000000}"/>
    <cellStyle name="Comma 3 2 2 3 3 4 2 3" xfId="42953" xr:uid="{00000000-0005-0000-0000-000072000000}"/>
    <cellStyle name="Comma 3 2 2 3 3 4 3" xfId="18761" xr:uid="{00000000-0005-0000-0000-000072000000}"/>
    <cellStyle name="Comma 3 2 2 3 3 4 3 2" xfId="49001" xr:uid="{00000000-0005-0000-0000-000072000000}"/>
    <cellStyle name="Comma 3 2 2 3 3 4 4" xfId="33881" xr:uid="{00000000-0005-0000-0000-000072000000}"/>
    <cellStyle name="Comma 3 2 2 3 3 5" xfId="5153" xr:uid="{00000000-0005-0000-0000-000072000000}"/>
    <cellStyle name="Comma 3 2 2 3 3 5 2" xfId="14225" xr:uid="{00000000-0005-0000-0000-000072000000}"/>
    <cellStyle name="Comma 3 2 2 3 3 5 2 2" xfId="29345" xr:uid="{00000000-0005-0000-0000-000072000000}"/>
    <cellStyle name="Comma 3 2 2 3 3 5 2 2 2" xfId="59585" xr:uid="{00000000-0005-0000-0000-000072000000}"/>
    <cellStyle name="Comma 3 2 2 3 3 5 2 3" xfId="44465" xr:uid="{00000000-0005-0000-0000-000072000000}"/>
    <cellStyle name="Comma 3 2 2 3 3 5 3" xfId="20273" xr:uid="{00000000-0005-0000-0000-000072000000}"/>
    <cellStyle name="Comma 3 2 2 3 3 5 3 2" xfId="50513" xr:uid="{00000000-0005-0000-0000-000072000000}"/>
    <cellStyle name="Comma 3 2 2 3 3 5 4" xfId="35393" xr:uid="{00000000-0005-0000-0000-000072000000}"/>
    <cellStyle name="Comma 3 2 2 3 3 6" xfId="6665" xr:uid="{00000000-0005-0000-0000-000072000000}"/>
    <cellStyle name="Comma 3 2 2 3 3 6 2" xfId="21785" xr:uid="{00000000-0005-0000-0000-000072000000}"/>
    <cellStyle name="Comma 3 2 2 3 3 6 2 2" xfId="52025" xr:uid="{00000000-0005-0000-0000-000072000000}"/>
    <cellStyle name="Comma 3 2 2 3 3 6 3" xfId="36905" xr:uid="{00000000-0005-0000-0000-000072000000}"/>
    <cellStyle name="Comma 3 2 2 3 3 7" xfId="8177" xr:uid="{00000000-0005-0000-0000-000072000000}"/>
    <cellStyle name="Comma 3 2 2 3 3 7 2" xfId="23297" xr:uid="{00000000-0005-0000-0000-000072000000}"/>
    <cellStyle name="Comma 3 2 2 3 3 7 2 2" xfId="53537" xr:uid="{00000000-0005-0000-0000-000072000000}"/>
    <cellStyle name="Comma 3 2 2 3 3 7 3" xfId="38417" xr:uid="{00000000-0005-0000-0000-000072000000}"/>
    <cellStyle name="Comma 3 2 2 3 3 8" xfId="9689" xr:uid="{00000000-0005-0000-0000-000072000000}"/>
    <cellStyle name="Comma 3 2 2 3 3 8 2" xfId="24809" xr:uid="{00000000-0005-0000-0000-000072000000}"/>
    <cellStyle name="Comma 3 2 2 3 3 8 2 2" xfId="55049" xr:uid="{00000000-0005-0000-0000-000072000000}"/>
    <cellStyle name="Comma 3 2 2 3 3 8 3" xfId="39929" xr:uid="{00000000-0005-0000-0000-000072000000}"/>
    <cellStyle name="Comma 3 2 2 3 3 9" xfId="15737" xr:uid="{00000000-0005-0000-0000-000072000000}"/>
    <cellStyle name="Comma 3 2 2 3 3 9 2" xfId="45977" xr:uid="{00000000-0005-0000-0000-000072000000}"/>
    <cellStyle name="Comma 3 2 2 3 4" xfId="869" xr:uid="{00000000-0005-0000-0000-000026000000}"/>
    <cellStyle name="Comma 3 2 2 3 4 2" xfId="2381" xr:uid="{00000000-0005-0000-0000-000026000000}"/>
    <cellStyle name="Comma 3 2 2 3 4 2 2" xfId="11453" xr:uid="{00000000-0005-0000-0000-000026000000}"/>
    <cellStyle name="Comma 3 2 2 3 4 2 2 2" xfId="26573" xr:uid="{00000000-0005-0000-0000-000026000000}"/>
    <cellStyle name="Comma 3 2 2 3 4 2 2 2 2" xfId="56813" xr:uid="{00000000-0005-0000-0000-000026000000}"/>
    <cellStyle name="Comma 3 2 2 3 4 2 2 3" xfId="41693" xr:uid="{00000000-0005-0000-0000-000026000000}"/>
    <cellStyle name="Comma 3 2 2 3 4 2 3" xfId="17501" xr:uid="{00000000-0005-0000-0000-000026000000}"/>
    <cellStyle name="Comma 3 2 2 3 4 2 3 2" xfId="47741" xr:uid="{00000000-0005-0000-0000-000026000000}"/>
    <cellStyle name="Comma 3 2 2 3 4 2 4" xfId="32621" xr:uid="{00000000-0005-0000-0000-000026000000}"/>
    <cellStyle name="Comma 3 2 2 3 4 3" xfId="3893" xr:uid="{00000000-0005-0000-0000-000026000000}"/>
    <cellStyle name="Comma 3 2 2 3 4 3 2" xfId="12965" xr:uid="{00000000-0005-0000-0000-000026000000}"/>
    <cellStyle name="Comma 3 2 2 3 4 3 2 2" xfId="28085" xr:uid="{00000000-0005-0000-0000-000026000000}"/>
    <cellStyle name="Comma 3 2 2 3 4 3 2 2 2" xfId="58325" xr:uid="{00000000-0005-0000-0000-000026000000}"/>
    <cellStyle name="Comma 3 2 2 3 4 3 2 3" xfId="43205" xr:uid="{00000000-0005-0000-0000-000026000000}"/>
    <cellStyle name="Comma 3 2 2 3 4 3 3" xfId="19013" xr:uid="{00000000-0005-0000-0000-000026000000}"/>
    <cellStyle name="Comma 3 2 2 3 4 3 3 2" xfId="49253" xr:uid="{00000000-0005-0000-0000-000026000000}"/>
    <cellStyle name="Comma 3 2 2 3 4 3 4" xfId="34133" xr:uid="{00000000-0005-0000-0000-000026000000}"/>
    <cellStyle name="Comma 3 2 2 3 4 4" xfId="5405" xr:uid="{00000000-0005-0000-0000-000026000000}"/>
    <cellStyle name="Comma 3 2 2 3 4 4 2" xfId="14477" xr:uid="{00000000-0005-0000-0000-000026000000}"/>
    <cellStyle name="Comma 3 2 2 3 4 4 2 2" xfId="29597" xr:uid="{00000000-0005-0000-0000-000026000000}"/>
    <cellStyle name="Comma 3 2 2 3 4 4 2 2 2" xfId="59837" xr:uid="{00000000-0005-0000-0000-000026000000}"/>
    <cellStyle name="Comma 3 2 2 3 4 4 2 3" xfId="44717" xr:uid="{00000000-0005-0000-0000-000026000000}"/>
    <cellStyle name="Comma 3 2 2 3 4 4 3" xfId="20525" xr:uid="{00000000-0005-0000-0000-000026000000}"/>
    <cellStyle name="Comma 3 2 2 3 4 4 3 2" xfId="50765" xr:uid="{00000000-0005-0000-0000-000026000000}"/>
    <cellStyle name="Comma 3 2 2 3 4 4 4" xfId="35645" xr:uid="{00000000-0005-0000-0000-000026000000}"/>
    <cellStyle name="Comma 3 2 2 3 4 5" xfId="6917" xr:uid="{00000000-0005-0000-0000-000026000000}"/>
    <cellStyle name="Comma 3 2 2 3 4 5 2" xfId="22037" xr:uid="{00000000-0005-0000-0000-000026000000}"/>
    <cellStyle name="Comma 3 2 2 3 4 5 2 2" xfId="52277" xr:uid="{00000000-0005-0000-0000-000026000000}"/>
    <cellStyle name="Comma 3 2 2 3 4 5 3" xfId="37157" xr:uid="{00000000-0005-0000-0000-000026000000}"/>
    <cellStyle name="Comma 3 2 2 3 4 6" xfId="8429" xr:uid="{00000000-0005-0000-0000-000026000000}"/>
    <cellStyle name="Comma 3 2 2 3 4 6 2" xfId="23549" xr:uid="{00000000-0005-0000-0000-000026000000}"/>
    <cellStyle name="Comma 3 2 2 3 4 6 2 2" xfId="53789" xr:uid="{00000000-0005-0000-0000-000026000000}"/>
    <cellStyle name="Comma 3 2 2 3 4 6 3" xfId="38669" xr:uid="{00000000-0005-0000-0000-000026000000}"/>
    <cellStyle name="Comma 3 2 2 3 4 7" xfId="9941" xr:uid="{00000000-0005-0000-0000-000026000000}"/>
    <cellStyle name="Comma 3 2 2 3 4 7 2" xfId="25061" xr:uid="{00000000-0005-0000-0000-000026000000}"/>
    <cellStyle name="Comma 3 2 2 3 4 7 2 2" xfId="55301" xr:uid="{00000000-0005-0000-0000-000026000000}"/>
    <cellStyle name="Comma 3 2 2 3 4 7 3" xfId="40181" xr:uid="{00000000-0005-0000-0000-000026000000}"/>
    <cellStyle name="Comma 3 2 2 3 4 8" xfId="15989" xr:uid="{00000000-0005-0000-0000-000026000000}"/>
    <cellStyle name="Comma 3 2 2 3 4 8 2" xfId="46229" xr:uid="{00000000-0005-0000-0000-000026000000}"/>
    <cellStyle name="Comma 3 2 2 3 4 9" xfId="31109" xr:uid="{00000000-0005-0000-0000-000026000000}"/>
    <cellStyle name="Comma 3 2 2 3 5" xfId="1625" xr:uid="{00000000-0005-0000-0000-000026000000}"/>
    <cellStyle name="Comma 3 2 2 3 5 2" xfId="10697" xr:uid="{00000000-0005-0000-0000-000026000000}"/>
    <cellStyle name="Comma 3 2 2 3 5 2 2" xfId="25817" xr:uid="{00000000-0005-0000-0000-000026000000}"/>
    <cellStyle name="Comma 3 2 2 3 5 2 2 2" xfId="56057" xr:uid="{00000000-0005-0000-0000-000026000000}"/>
    <cellStyle name="Comma 3 2 2 3 5 2 3" xfId="40937" xr:uid="{00000000-0005-0000-0000-000026000000}"/>
    <cellStyle name="Comma 3 2 2 3 5 3" xfId="16745" xr:uid="{00000000-0005-0000-0000-000026000000}"/>
    <cellStyle name="Comma 3 2 2 3 5 3 2" xfId="46985" xr:uid="{00000000-0005-0000-0000-000026000000}"/>
    <cellStyle name="Comma 3 2 2 3 5 4" xfId="31865" xr:uid="{00000000-0005-0000-0000-000026000000}"/>
    <cellStyle name="Comma 3 2 2 3 6" xfId="3137" xr:uid="{00000000-0005-0000-0000-000026000000}"/>
    <cellStyle name="Comma 3 2 2 3 6 2" xfId="12209" xr:uid="{00000000-0005-0000-0000-000026000000}"/>
    <cellStyle name="Comma 3 2 2 3 6 2 2" xfId="27329" xr:uid="{00000000-0005-0000-0000-000026000000}"/>
    <cellStyle name="Comma 3 2 2 3 6 2 2 2" xfId="57569" xr:uid="{00000000-0005-0000-0000-000026000000}"/>
    <cellStyle name="Comma 3 2 2 3 6 2 3" xfId="42449" xr:uid="{00000000-0005-0000-0000-000026000000}"/>
    <cellStyle name="Comma 3 2 2 3 6 3" xfId="18257" xr:uid="{00000000-0005-0000-0000-000026000000}"/>
    <cellStyle name="Comma 3 2 2 3 6 3 2" xfId="48497" xr:uid="{00000000-0005-0000-0000-000026000000}"/>
    <cellStyle name="Comma 3 2 2 3 6 4" xfId="33377" xr:uid="{00000000-0005-0000-0000-000026000000}"/>
    <cellStyle name="Comma 3 2 2 3 7" xfId="4649" xr:uid="{00000000-0005-0000-0000-000026000000}"/>
    <cellStyle name="Comma 3 2 2 3 7 2" xfId="13721" xr:uid="{00000000-0005-0000-0000-000026000000}"/>
    <cellStyle name="Comma 3 2 2 3 7 2 2" xfId="28841" xr:uid="{00000000-0005-0000-0000-000026000000}"/>
    <cellStyle name="Comma 3 2 2 3 7 2 2 2" xfId="59081" xr:uid="{00000000-0005-0000-0000-000026000000}"/>
    <cellStyle name="Comma 3 2 2 3 7 2 3" xfId="43961" xr:uid="{00000000-0005-0000-0000-000026000000}"/>
    <cellStyle name="Comma 3 2 2 3 7 3" xfId="19769" xr:uid="{00000000-0005-0000-0000-000026000000}"/>
    <cellStyle name="Comma 3 2 2 3 7 3 2" xfId="50009" xr:uid="{00000000-0005-0000-0000-000026000000}"/>
    <cellStyle name="Comma 3 2 2 3 7 4" xfId="34889" xr:uid="{00000000-0005-0000-0000-000026000000}"/>
    <cellStyle name="Comma 3 2 2 3 8" xfId="6161" xr:uid="{00000000-0005-0000-0000-000026000000}"/>
    <cellStyle name="Comma 3 2 2 3 8 2" xfId="21281" xr:uid="{00000000-0005-0000-0000-000026000000}"/>
    <cellStyle name="Comma 3 2 2 3 8 2 2" xfId="51521" xr:uid="{00000000-0005-0000-0000-000026000000}"/>
    <cellStyle name="Comma 3 2 2 3 8 3" xfId="36401" xr:uid="{00000000-0005-0000-0000-000026000000}"/>
    <cellStyle name="Comma 3 2 2 3 9" xfId="7673" xr:uid="{00000000-0005-0000-0000-000026000000}"/>
    <cellStyle name="Comma 3 2 2 3 9 2" xfId="22793" xr:uid="{00000000-0005-0000-0000-000026000000}"/>
    <cellStyle name="Comma 3 2 2 3 9 2 2" xfId="53033" xr:uid="{00000000-0005-0000-0000-000026000000}"/>
    <cellStyle name="Comma 3 2 2 3 9 3" xfId="37913" xr:uid="{00000000-0005-0000-0000-000026000000}"/>
    <cellStyle name="Comma 3 2 2 4" xfId="197" xr:uid="{00000000-0005-0000-0000-000026000000}"/>
    <cellStyle name="Comma 3 2 2 4 10" xfId="9269" xr:uid="{00000000-0005-0000-0000-000026000000}"/>
    <cellStyle name="Comma 3 2 2 4 10 2" xfId="24389" xr:uid="{00000000-0005-0000-0000-000026000000}"/>
    <cellStyle name="Comma 3 2 2 4 10 2 2" xfId="54629" xr:uid="{00000000-0005-0000-0000-000026000000}"/>
    <cellStyle name="Comma 3 2 2 4 10 3" xfId="39509" xr:uid="{00000000-0005-0000-0000-000026000000}"/>
    <cellStyle name="Comma 3 2 2 4 11" xfId="15317" xr:uid="{00000000-0005-0000-0000-000026000000}"/>
    <cellStyle name="Comma 3 2 2 4 11 2" xfId="45557" xr:uid="{00000000-0005-0000-0000-000026000000}"/>
    <cellStyle name="Comma 3 2 2 4 12" xfId="30437" xr:uid="{00000000-0005-0000-0000-000026000000}"/>
    <cellStyle name="Comma 3 2 2 4 2" xfId="449" xr:uid="{00000000-0005-0000-0000-000026000000}"/>
    <cellStyle name="Comma 3 2 2 4 2 10" xfId="30689" xr:uid="{00000000-0005-0000-0000-000026000000}"/>
    <cellStyle name="Comma 3 2 2 4 2 2" xfId="1205" xr:uid="{00000000-0005-0000-0000-000026000000}"/>
    <cellStyle name="Comma 3 2 2 4 2 2 2" xfId="2717" xr:uid="{00000000-0005-0000-0000-000026000000}"/>
    <cellStyle name="Comma 3 2 2 4 2 2 2 2" xfId="11789" xr:uid="{00000000-0005-0000-0000-000026000000}"/>
    <cellStyle name="Comma 3 2 2 4 2 2 2 2 2" xfId="26909" xr:uid="{00000000-0005-0000-0000-000026000000}"/>
    <cellStyle name="Comma 3 2 2 4 2 2 2 2 2 2" xfId="57149" xr:uid="{00000000-0005-0000-0000-000026000000}"/>
    <cellStyle name="Comma 3 2 2 4 2 2 2 2 3" xfId="42029" xr:uid="{00000000-0005-0000-0000-000026000000}"/>
    <cellStyle name="Comma 3 2 2 4 2 2 2 3" xfId="17837" xr:uid="{00000000-0005-0000-0000-000026000000}"/>
    <cellStyle name="Comma 3 2 2 4 2 2 2 3 2" xfId="48077" xr:uid="{00000000-0005-0000-0000-000026000000}"/>
    <cellStyle name="Comma 3 2 2 4 2 2 2 4" xfId="32957" xr:uid="{00000000-0005-0000-0000-000026000000}"/>
    <cellStyle name="Comma 3 2 2 4 2 2 3" xfId="4229" xr:uid="{00000000-0005-0000-0000-000026000000}"/>
    <cellStyle name="Comma 3 2 2 4 2 2 3 2" xfId="13301" xr:uid="{00000000-0005-0000-0000-000026000000}"/>
    <cellStyle name="Comma 3 2 2 4 2 2 3 2 2" xfId="28421" xr:uid="{00000000-0005-0000-0000-000026000000}"/>
    <cellStyle name="Comma 3 2 2 4 2 2 3 2 2 2" xfId="58661" xr:uid="{00000000-0005-0000-0000-000026000000}"/>
    <cellStyle name="Comma 3 2 2 4 2 2 3 2 3" xfId="43541" xr:uid="{00000000-0005-0000-0000-000026000000}"/>
    <cellStyle name="Comma 3 2 2 4 2 2 3 3" xfId="19349" xr:uid="{00000000-0005-0000-0000-000026000000}"/>
    <cellStyle name="Comma 3 2 2 4 2 2 3 3 2" xfId="49589" xr:uid="{00000000-0005-0000-0000-000026000000}"/>
    <cellStyle name="Comma 3 2 2 4 2 2 3 4" xfId="34469" xr:uid="{00000000-0005-0000-0000-000026000000}"/>
    <cellStyle name="Comma 3 2 2 4 2 2 4" xfId="5741" xr:uid="{00000000-0005-0000-0000-000026000000}"/>
    <cellStyle name="Comma 3 2 2 4 2 2 4 2" xfId="14813" xr:uid="{00000000-0005-0000-0000-000026000000}"/>
    <cellStyle name="Comma 3 2 2 4 2 2 4 2 2" xfId="29933" xr:uid="{00000000-0005-0000-0000-000026000000}"/>
    <cellStyle name="Comma 3 2 2 4 2 2 4 2 2 2" xfId="60173" xr:uid="{00000000-0005-0000-0000-000026000000}"/>
    <cellStyle name="Comma 3 2 2 4 2 2 4 2 3" xfId="45053" xr:uid="{00000000-0005-0000-0000-000026000000}"/>
    <cellStyle name="Comma 3 2 2 4 2 2 4 3" xfId="20861" xr:uid="{00000000-0005-0000-0000-000026000000}"/>
    <cellStyle name="Comma 3 2 2 4 2 2 4 3 2" xfId="51101" xr:uid="{00000000-0005-0000-0000-000026000000}"/>
    <cellStyle name="Comma 3 2 2 4 2 2 4 4" xfId="35981" xr:uid="{00000000-0005-0000-0000-000026000000}"/>
    <cellStyle name="Comma 3 2 2 4 2 2 5" xfId="7253" xr:uid="{00000000-0005-0000-0000-000026000000}"/>
    <cellStyle name="Comma 3 2 2 4 2 2 5 2" xfId="22373" xr:uid="{00000000-0005-0000-0000-000026000000}"/>
    <cellStyle name="Comma 3 2 2 4 2 2 5 2 2" xfId="52613" xr:uid="{00000000-0005-0000-0000-000026000000}"/>
    <cellStyle name="Comma 3 2 2 4 2 2 5 3" xfId="37493" xr:uid="{00000000-0005-0000-0000-000026000000}"/>
    <cellStyle name="Comma 3 2 2 4 2 2 6" xfId="8765" xr:uid="{00000000-0005-0000-0000-000026000000}"/>
    <cellStyle name="Comma 3 2 2 4 2 2 6 2" xfId="23885" xr:uid="{00000000-0005-0000-0000-000026000000}"/>
    <cellStyle name="Comma 3 2 2 4 2 2 6 2 2" xfId="54125" xr:uid="{00000000-0005-0000-0000-000026000000}"/>
    <cellStyle name="Comma 3 2 2 4 2 2 6 3" xfId="39005" xr:uid="{00000000-0005-0000-0000-000026000000}"/>
    <cellStyle name="Comma 3 2 2 4 2 2 7" xfId="10277" xr:uid="{00000000-0005-0000-0000-000026000000}"/>
    <cellStyle name="Comma 3 2 2 4 2 2 7 2" xfId="25397" xr:uid="{00000000-0005-0000-0000-000026000000}"/>
    <cellStyle name="Comma 3 2 2 4 2 2 7 2 2" xfId="55637" xr:uid="{00000000-0005-0000-0000-000026000000}"/>
    <cellStyle name="Comma 3 2 2 4 2 2 7 3" xfId="40517" xr:uid="{00000000-0005-0000-0000-000026000000}"/>
    <cellStyle name="Comma 3 2 2 4 2 2 8" xfId="16325" xr:uid="{00000000-0005-0000-0000-000026000000}"/>
    <cellStyle name="Comma 3 2 2 4 2 2 8 2" xfId="46565" xr:uid="{00000000-0005-0000-0000-000026000000}"/>
    <cellStyle name="Comma 3 2 2 4 2 2 9" xfId="31445" xr:uid="{00000000-0005-0000-0000-000026000000}"/>
    <cellStyle name="Comma 3 2 2 4 2 3" xfId="1961" xr:uid="{00000000-0005-0000-0000-000026000000}"/>
    <cellStyle name="Comma 3 2 2 4 2 3 2" xfId="11033" xr:uid="{00000000-0005-0000-0000-000026000000}"/>
    <cellStyle name="Comma 3 2 2 4 2 3 2 2" xfId="26153" xr:uid="{00000000-0005-0000-0000-000026000000}"/>
    <cellStyle name="Comma 3 2 2 4 2 3 2 2 2" xfId="56393" xr:uid="{00000000-0005-0000-0000-000026000000}"/>
    <cellStyle name="Comma 3 2 2 4 2 3 2 3" xfId="41273" xr:uid="{00000000-0005-0000-0000-000026000000}"/>
    <cellStyle name="Comma 3 2 2 4 2 3 3" xfId="17081" xr:uid="{00000000-0005-0000-0000-000026000000}"/>
    <cellStyle name="Comma 3 2 2 4 2 3 3 2" xfId="47321" xr:uid="{00000000-0005-0000-0000-000026000000}"/>
    <cellStyle name="Comma 3 2 2 4 2 3 4" xfId="32201" xr:uid="{00000000-0005-0000-0000-000026000000}"/>
    <cellStyle name="Comma 3 2 2 4 2 4" xfId="3473" xr:uid="{00000000-0005-0000-0000-000026000000}"/>
    <cellStyle name="Comma 3 2 2 4 2 4 2" xfId="12545" xr:uid="{00000000-0005-0000-0000-000026000000}"/>
    <cellStyle name="Comma 3 2 2 4 2 4 2 2" xfId="27665" xr:uid="{00000000-0005-0000-0000-000026000000}"/>
    <cellStyle name="Comma 3 2 2 4 2 4 2 2 2" xfId="57905" xr:uid="{00000000-0005-0000-0000-000026000000}"/>
    <cellStyle name="Comma 3 2 2 4 2 4 2 3" xfId="42785" xr:uid="{00000000-0005-0000-0000-000026000000}"/>
    <cellStyle name="Comma 3 2 2 4 2 4 3" xfId="18593" xr:uid="{00000000-0005-0000-0000-000026000000}"/>
    <cellStyle name="Comma 3 2 2 4 2 4 3 2" xfId="48833" xr:uid="{00000000-0005-0000-0000-000026000000}"/>
    <cellStyle name="Comma 3 2 2 4 2 4 4" xfId="33713" xr:uid="{00000000-0005-0000-0000-000026000000}"/>
    <cellStyle name="Comma 3 2 2 4 2 5" xfId="4985" xr:uid="{00000000-0005-0000-0000-000026000000}"/>
    <cellStyle name="Comma 3 2 2 4 2 5 2" xfId="14057" xr:uid="{00000000-0005-0000-0000-000026000000}"/>
    <cellStyle name="Comma 3 2 2 4 2 5 2 2" xfId="29177" xr:uid="{00000000-0005-0000-0000-000026000000}"/>
    <cellStyle name="Comma 3 2 2 4 2 5 2 2 2" xfId="59417" xr:uid="{00000000-0005-0000-0000-000026000000}"/>
    <cellStyle name="Comma 3 2 2 4 2 5 2 3" xfId="44297" xr:uid="{00000000-0005-0000-0000-000026000000}"/>
    <cellStyle name="Comma 3 2 2 4 2 5 3" xfId="20105" xr:uid="{00000000-0005-0000-0000-000026000000}"/>
    <cellStyle name="Comma 3 2 2 4 2 5 3 2" xfId="50345" xr:uid="{00000000-0005-0000-0000-000026000000}"/>
    <cellStyle name="Comma 3 2 2 4 2 5 4" xfId="35225" xr:uid="{00000000-0005-0000-0000-000026000000}"/>
    <cellStyle name="Comma 3 2 2 4 2 6" xfId="6497" xr:uid="{00000000-0005-0000-0000-000026000000}"/>
    <cellStyle name="Comma 3 2 2 4 2 6 2" xfId="21617" xr:uid="{00000000-0005-0000-0000-000026000000}"/>
    <cellStyle name="Comma 3 2 2 4 2 6 2 2" xfId="51857" xr:uid="{00000000-0005-0000-0000-000026000000}"/>
    <cellStyle name="Comma 3 2 2 4 2 6 3" xfId="36737" xr:uid="{00000000-0005-0000-0000-000026000000}"/>
    <cellStyle name="Comma 3 2 2 4 2 7" xfId="8009" xr:uid="{00000000-0005-0000-0000-000026000000}"/>
    <cellStyle name="Comma 3 2 2 4 2 7 2" xfId="23129" xr:uid="{00000000-0005-0000-0000-000026000000}"/>
    <cellStyle name="Comma 3 2 2 4 2 7 2 2" xfId="53369" xr:uid="{00000000-0005-0000-0000-000026000000}"/>
    <cellStyle name="Comma 3 2 2 4 2 7 3" xfId="38249" xr:uid="{00000000-0005-0000-0000-000026000000}"/>
    <cellStyle name="Comma 3 2 2 4 2 8" xfId="9521" xr:uid="{00000000-0005-0000-0000-000026000000}"/>
    <cellStyle name="Comma 3 2 2 4 2 8 2" xfId="24641" xr:uid="{00000000-0005-0000-0000-000026000000}"/>
    <cellStyle name="Comma 3 2 2 4 2 8 2 2" xfId="54881" xr:uid="{00000000-0005-0000-0000-000026000000}"/>
    <cellStyle name="Comma 3 2 2 4 2 8 3" xfId="39761" xr:uid="{00000000-0005-0000-0000-000026000000}"/>
    <cellStyle name="Comma 3 2 2 4 2 9" xfId="15569" xr:uid="{00000000-0005-0000-0000-000026000000}"/>
    <cellStyle name="Comma 3 2 2 4 2 9 2" xfId="45809" xr:uid="{00000000-0005-0000-0000-000026000000}"/>
    <cellStyle name="Comma 3 2 2 4 3" xfId="701" xr:uid="{00000000-0005-0000-0000-000073000000}"/>
    <cellStyle name="Comma 3 2 2 4 3 10" xfId="30941" xr:uid="{00000000-0005-0000-0000-000073000000}"/>
    <cellStyle name="Comma 3 2 2 4 3 2" xfId="1457" xr:uid="{00000000-0005-0000-0000-000073000000}"/>
    <cellStyle name="Comma 3 2 2 4 3 2 2" xfId="2969" xr:uid="{00000000-0005-0000-0000-000073000000}"/>
    <cellStyle name="Comma 3 2 2 4 3 2 2 2" xfId="12041" xr:uid="{00000000-0005-0000-0000-000073000000}"/>
    <cellStyle name="Comma 3 2 2 4 3 2 2 2 2" xfId="27161" xr:uid="{00000000-0005-0000-0000-000073000000}"/>
    <cellStyle name="Comma 3 2 2 4 3 2 2 2 2 2" xfId="57401" xr:uid="{00000000-0005-0000-0000-000073000000}"/>
    <cellStyle name="Comma 3 2 2 4 3 2 2 2 3" xfId="42281" xr:uid="{00000000-0005-0000-0000-000073000000}"/>
    <cellStyle name="Comma 3 2 2 4 3 2 2 3" xfId="18089" xr:uid="{00000000-0005-0000-0000-000073000000}"/>
    <cellStyle name="Comma 3 2 2 4 3 2 2 3 2" xfId="48329" xr:uid="{00000000-0005-0000-0000-000073000000}"/>
    <cellStyle name="Comma 3 2 2 4 3 2 2 4" xfId="33209" xr:uid="{00000000-0005-0000-0000-000073000000}"/>
    <cellStyle name="Comma 3 2 2 4 3 2 3" xfId="4481" xr:uid="{00000000-0005-0000-0000-000073000000}"/>
    <cellStyle name="Comma 3 2 2 4 3 2 3 2" xfId="13553" xr:uid="{00000000-0005-0000-0000-000073000000}"/>
    <cellStyle name="Comma 3 2 2 4 3 2 3 2 2" xfId="28673" xr:uid="{00000000-0005-0000-0000-000073000000}"/>
    <cellStyle name="Comma 3 2 2 4 3 2 3 2 2 2" xfId="58913" xr:uid="{00000000-0005-0000-0000-000073000000}"/>
    <cellStyle name="Comma 3 2 2 4 3 2 3 2 3" xfId="43793" xr:uid="{00000000-0005-0000-0000-000073000000}"/>
    <cellStyle name="Comma 3 2 2 4 3 2 3 3" xfId="19601" xr:uid="{00000000-0005-0000-0000-000073000000}"/>
    <cellStyle name="Comma 3 2 2 4 3 2 3 3 2" xfId="49841" xr:uid="{00000000-0005-0000-0000-000073000000}"/>
    <cellStyle name="Comma 3 2 2 4 3 2 3 4" xfId="34721" xr:uid="{00000000-0005-0000-0000-000073000000}"/>
    <cellStyle name="Comma 3 2 2 4 3 2 4" xfId="5993" xr:uid="{00000000-0005-0000-0000-000073000000}"/>
    <cellStyle name="Comma 3 2 2 4 3 2 4 2" xfId="15065" xr:uid="{00000000-0005-0000-0000-000073000000}"/>
    <cellStyle name="Comma 3 2 2 4 3 2 4 2 2" xfId="30185" xr:uid="{00000000-0005-0000-0000-000073000000}"/>
    <cellStyle name="Comma 3 2 2 4 3 2 4 2 2 2" xfId="60425" xr:uid="{00000000-0005-0000-0000-000073000000}"/>
    <cellStyle name="Comma 3 2 2 4 3 2 4 2 3" xfId="45305" xr:uid="{00000000-0005-0000-0000-000073000000}"/>
    <cellStyle name="Comma 3 2 2 4 3 2 4 3" xfId="21113" xr:uid="{00000000-0005-0000-0000-000073000000}"/>
    <cellStyle name="Comma 3 2 2 4 3 2 4 3 2" xfId="51353" xr:uid="{00000000-0005-0000-0000-000073000000}"/>
    <cellStyle name="Comma 3 2 2 4 3 2 4 4" xfId="36233" xr:uid="{00000000-0005-0000-0000-000073000000}"/>
    <cellStyle name="Comma 3 2 2 4 3 2 5" xfId="7505" xr:uid="{00000000-0005-0000-0000-000073000000}"/>
    <cellStyle name="Comma 3 2 2 4 3 2 5 2" xfId="22625" xr:uid="{00000000-0005-0000-0000-000073000000}"/>
    <cellStyle name="Comma 3 2 2 4 3 2 5 2 2" xfId="52865" xr:uid="{00000000-0005-0000-0000-000073000000}"/>
    <cellStyle name="Comma 3 2 2 4 3 2 5 3" xfId="37745" xr:uid="{00000000-0005-0000-0000-000073000000}"/>
    <cellStyle name="Comma 3 2 2 4 3 2 6" xfId="9017" xr:uid="{00000000-0005-0000-0000-000073000000}"/>
    <cellStyle name="Comma 3 2 2 4 3 2 6 2" xfId="24137" xr:uid="{00000000-0005-0000-0000-000073000000}"/>
    <cellStyle name="Comma 3 2 2 4 3 2 6 2 2" xfId="54377" xr:uid="{00000000-0005-0000-0000-000073000000}"/>
    <cellStyle name="Comma 3 2 2 4 3 2 6 3" xfId="39257" xr:uid="{00000000-0005-0000-0000-000073000000}"/>
    <cellStyle name="Comma 3 2 2 4 3 2 7" xfId="10529" xr:uid="{00000000-0005-0000-0000-000073000000}"/>
    <cellStyle name="Comma 3 2 2 4 3 2 7 2" xfId="25649" xr:uid="{00000000-0005-0000-0000-000073000000}"/>
    <cellStyle name="Comma 3 2 2 4 3 2 7 2 2" xfId="55889" xr:uid="{00000000-0005-0000-0000-000073000000}"/>
    <cellStyle name="Comma 3 2 2 4 3 2 7 3" xfId="40769" xr:uid="{00000000-0005-0000-0000-000073000000}"/>
    <cellStyle name="Comma 3 2 2 4 3 2 8" xfId="16577" xr:uid="{00000000-0005-0000-0000-000073000000}"/>
    <cellStyle name="Comma 3 2 2 4 3 2 8 2" xfId="46817" xr:uid="{00000000-0005-0000-0000-000073000000}"/>
    <cellStyle name="Comma 3 2 2 4 3 2 9" xfId="31697" xr:uid="{00000000-0005-0000-0000-000073000000}"/>
    <cellStyle name="Comma 3 2 2 4 3 3" xfId="2213" xr:uid="{00000000-0005-0000-0000-000073000000}"/>
    <cellStyle name="Comma 3 2 2 4 3 3 2" xfId="11285" xr:uid="{00000000-0005-0000-0000-000073000000}"/>
    <cellStyle name="Comma 3 2 2 4 3 3 2 2" xfId="26405" xr:uid="{00000000-0005-0000-0000-000073000000}"/>
    <cellStyle name="Comma 3 2 2 4 3 3 2 2 2" xfId="56645" xr:uid="{00000000-0005-0000-0000-000073000000}"/>
    <cellStyle name="Comma 3 2 2 4 3 3 2 3" xfId="41525" xr:uid="{00000000-0005-0000-0000-000073000000}"/>
    <cellStyle name="Comma 3 2 2 4 3 3 3" xfId="17333" xr:uid="{00000000-0005-0000-0000-000073000000}"/>
    <cellStyle name="Comma 3 2 2 4 3 3 3 2" xfId="47573" xr:uid="{00000000-0005-0000-0000-000073000000}"/>
    <cellStyle name="Comma 3 2 2 4 3 3 4" xfId="32453" xr:uid="{00000000-0005-0000-0000-000073000000}"/>
    <cellStyle name="Comma 3 2 2 4 3 4" xfId="3725" xr:uid="{00000000-0005-0000-0000-000073000000}"/>
    <cellStyle name="Comma 3 2 2 4 3 4 2" xfId="12797" xr:uid="{00000000-0005-0000-0000-000073000000}"/>
    <cellStyle name="Comma 3 2 2 4 3 4 2 2" xfId="27917" xr:uid="{00000000-0005-0000-0000-000073000000}"/>
    <cellStyle name="Comma 3 2 2 4 3 4 2 2 2" xfId="58157" xr:uid="{00000000-0005-0000-0000-000073000000}"/>
    <cellStyle name="Comma 3 2 2 4 3 4 2 3" xfId="43037" xr:uid="{00000000-0005-0000-0000-000073000000}"/>
    <cellStyle name="Comma 3 2 2 4 3 4 3" xfId="18845" xr:uid="{00000000-0005-0000-0000-000073000000}"/>
    <cellStyle name="Comma 3 2 2 4 3 4 3 2" xfId="49085" xr:uid="{00000000-0005-0000-0000-000073000000}"/>
    <cellStyle name="Comma 3 2 2 4 3 4 4" xfId="33965" xr:uid="{00000000-0005-0000-0000-000073000000}"/>
    <cellStyle name="Comma 3 2 2 4 3 5" xfId="5237" xr:uid="{00000000-0005-0000-0000-000073000000}"/>
    <cellStyle name="Comma 3 2 2 4 3 5 2" xfId="14309" xr:uid="{00000000-0005-0000-0000-000073000000}"/>
    <cellStyle name="Comma 3 2 2 4 3 5 2 2" xfId="29429" xr:uid="{00000000-0005-0000-0000-000073000000}"/>
    <cellStyle name="Comma 3 2 2 4 3 5 2 2 2" xfId="59669" xr:uid="{00000000-0005-0000-0000-000073000000}"/>
    <cellStyle name="Comma 3 2 2 4 3 5 2 3" xfId="44549" xr:uid="{00000000-0005-0000-0000-000073000000}"/>
    <cellStyle name="Comma 3 2 2 4 3 5 3" xfId="20357" xr:uid="{00000000-0005-0000-0000-000073000000}"/>
    <cellStyle name="Comma 3 2 2 4 3 5 3 2" xfId="50597" xr:uid="{00000000-0005-0000-0000-000073000000}"/>
    <cellStyle name="Comma 3 2 2 4 3 5 4" xfId="35477" xr:uid="{00000000-0005-0000-0000-000073000000}"/>
    <cellStyle name="Comma 3 2 2 4 3 6" xfId="6749" xr:uid="{00000000-0005-0000-0000-000073000000}"/>
    <cellStyle name="Comma 3 2 2 4 3 6 2" xfId="21869" xr:uid="{00000000-0005-0000-0000-000073000000}"/>
    <cellStyle name="Comma 3 2 2 4 3 6 2 2" xfId="52109" xr:uid="{00000000-0005-0000-0000-000073000000}"/>
    <cellStyle name="Comma 3 2 2 4 3 6 3" xfId="36989" xr:uid="{00000000-0005-0000-0000-000073000000}"/>
    <cellStyle name="Comma 3 2 2 4 3 7" xfId="8261" xr:uid="{00000000-0005-0000-0000-000073000000}"/>
    <cellStyle name="Comma 3 2 2 4 3 7 2" xfId="23381" xr:uid="{00000000-0005-0000-0000-000073000000}"/>
    <cellStyle name="Comma 3 2 2 4 3 7 2 2" xfId="53621" xr:uid="{00000000-0005-0000-0000-000073000000}"/>
    <cellStyle name="Comma 3 2 2 4 3 7 3" xfId="38501" xr:uid="{00000000-0005-0000-0000-000073000000}"/>
    <cellStyle name="Comma 3 2 2 4 3 8" xfId="9773" xr:uid="{00000000-0005-0000-0000-000073000000}"/>
    <cellStyle name="Comma 3 2 2 4 3 8 2" xfId="24893" xr:uid="{00000000-0005-0000-0000-000073000000}"/>
    <cellStyle name="Comma 3 2 2 4 3 8 2 2" xfId="55133" xr:uid="{00000000-0005-0000-0000-000073000000}"/>
    <cellStyle name="Comma 3 2 2 4 3 8 3" xfId="40013" xr:uid="{00000000-0005-0000-0000-000073000000}"/>
    <cellStyle name="Comma 3 2 2 4 3 9" xfId="15821" xr:uid="{00000000-0005-0000-0000-000073000000}"/>
    <cellStyle name="Comma 3 2 2 4 3 9 2" xfId="46061" xr:uid="{00000000-0005-0000-0000-000073000000}"/>
    <cellStyle name="Comma 3 2 2 4 4" xfId="953" xr:uid="{00000000-0005-0000-0000-000026000000}"/>
    <cellStyle name="Comma 3 2 2 4 4 2" xfId="2465" xr:uid="{00000000-0005-0000-0000-000026000000}"/>
    <cellStyle name="Comma 3 2 2 4 4 2 2" xfId="11537" xr:uid="{00000000-0005-0000-0000-000026000000}"/>
    <cellStyle name="Comma 3 2 2 4 4 2 2 2" xfId="26657" xr:uid="{00000000-0005-0000-0000-000026000000}"/>
    <cellStyle name="Comma 3 2 2 4 4 2 2 2 2" xfId="56897" xr:uid="{00000000-0005-0000-0000-000026000000}"/>
    <cellStyle name="Comma 3 2 2 4 4 2 2 3" xfId="41777" xr:uid="{00000000-0005-0000-0000-000026000000}"/>
    <cellStyle name="Comma 3 2 2 4 4 2 3" xfId="17585" xr:uid="{00000000-0005-0000-0000-000026000000}"/>
    <cellStyle name="Comma 3 2 2 4 4 2 3 2" xfId="47825" xr:uid="{00000000-0005-0000-0000-000026000000}"/>
    <cellStyle name="Comma 3 2 2 4 4 2 4" xfId="32705" xr:uid="{00000000-0005-0000-0000-000026000000}"/>
    <cellStyle name="Comma 3 2 2 4 4 3" xfId="3977" xr:uid="{00000000-0005-0000-0000-000026000000}"/>
    <cellStyle name="Comma 3 2 2 4 4 3 2" xfId="13049" xr:uid="{00000000-0005-0000-0000-000026000000}"/>
    <cellStyle name="Comma 3 2 2 4 4 3 2 2" xfId="28169" xr:uid="{00000000-0005-0000-0000-000026000000}"/>
    <cellStyle name="Comma 3 2 2 4 4 3 2 2 2" xfId="58409" xr:uid="{00000000-0005-0000-0000-000026000000}"/>
    <cellStyle name="Comma 3 2 2 4 4 3 2 3" xfId="43289" xr:uid="{00000000-0005-0000-0000-000026000000}"/>
    <cellStyle name="Comma 3 2 2 4 4 3 3" xfId="19097" xr:uid="{00000000-0005-0000-0000-000026000000}"/>
    <cellStyle name="Comma 3 2 2 4 4 3 3 2" xfId="49337" xr:uid="{00000000-0005-0000-0000-000026000000}"/>
    <cellStyle name="Comma 3 2 2 4 4 3 4" xfId="34217" xr:uid="{00000000-0005-0000-0000-000026000000}"/>
    <cellStyle name="Comma 3 2 2 4 4 4" xfId="5489" xr:uid="{00000000-0005-0000-0000-000026000000}"/>
    <cellStyle name="Comma 3 2 2 4 4 4 2" xfId="14561" xr:uid="{00000000-0005-0000-0000-000026000000}"/>
    <cellStyle name="Comma 3 2 2 4 4 4 2 2" xfId="29681" xr:uid="{00000000-0005-0000-0000-000026000000}"/>
    <cellStyle name="Comma 3 2 2 4 4 4 2 2 2" xfId="59921" xr:uid="{00000000-0005-0000-0000-000026000000}"/>
    <cellStyle name="Comma 3 2 2 4 4 4 2 3" xfId="44801" xr:uid="{00000000-0005-0000-0000-000026000000}"/>
    <cellStyle name="Comma 3 2 2 4 4 4 3" xfId="20609" xr:uid="{00000000-0005-0000-0000-000026000000}"/>
    <cellStyle name="Comma 3 2 2 4 4 4 3 2" xfId="50849" xr:uid="{00000000-0005-0000-0000-000026000000}"/>
    <cellStyle name="Comma 3 2 2 4 4 4 4" xfId="35729" xr:uid="{00000000-0005-0000-0000-000026000000}"/>
    <cellStyle name="Comma 3 2 2 4 4 5" xfId="7001" xr:uid="{00000000-0005-0000-0000-000026000000}"/>
    <cellStyle name="Comma 3 2 2 4 4 5 2" xfId="22121" xr:uid="{00000000-0005-0000-0000-000026000000}"/>
    <cellStyle name="Comma 3 2 2 4 4 5 2 2" xfId="52361" xr:uid="{00000000-0005-0000-0000-000026000000}"/>
    <cellStyle name="Comma 3 2 2 4 4 5 3" xfId="37241" xr:uid="{00000000-0005-0000-0000-000026000000}"/>
    <cellStyle name="Comma 3 2 2 4 4 6" xfId="8513" xr:uid="{00000000-0005-0000-0000-000026000000}"/>
    <cellStyle name="Comma 3 2 2 4 4 6 2" xfId="23633" xr:uid="{00000000-0005-0000-0000-000026000000}"/>
    <cellStyle name="Comma 3 2 2 4 4 6 2 2" xfId="53873" xr:uid="{00000000-0005-0000-0000-000026000000}"/>
    <cellStyle name="Comma 3 2 2 4 4 6 3" xfId="38753" xr:uid="{00000000-0005-0000-0000-000026000000}"/>
    <cellStyle name="Comma 3 2 2 4 4 7" xfId="10025" xr:uid="{00000000-0005-0000-0000-000026000000}"/>
    <cellStyle name="Comma 3 2 2 4 4 7 2" xfId="25145" xr:uid="{00000000-0005-0000-0000-000026000000}"/>
    <cellStyle name="Comma 3 2 2 4 4 7 2 2" xfId="55385" xr:uid="{00000000-0005-0000-0000-000026000000}"/>
    <cellStyle name="Comma 3 2 2 4 4 7 3" xfId="40265" xr:uid="{00000000-0005-0000-0000-000026000000}"/>
    <cellStyle name="Comma 3 2 2 4 4 8" xfId="16073" xr:uid="{00000000-0005-0000-0000-000026000000}"/>
    <cellStyle name="Comma 3 2 2 4 4 8 2" xfId="46313" xr:uid="{00000000-0005-0000-0000-000026000000}"/>
    <cellStyle name="Comma 3 2 2 4 4 9" xfId="31193" xr:uid="{00000000-0005-0000-0000-000026000000}"/>
    <cellStyle name="Comma 3 2 2 4 5" xfId="1709" xr:uid="{00000000-0005-0000-0000-000026000000}"/>
    <cellStyle name="Comma 3 2 2 4 5 2" xfId="10781" xr:uid="{00000000-0005-0000-0000-000026000000}"/>
    <cellStyle name="Comma 3 2 2 4 5 2 2" xfId="25901" xr:uid="{00000000-0005-0000-0000-000026000000}"/>
    <cellStyle name="Comma 3 2 2 4 5 2 2 2" xfId="56141" xr:uid="{00000000-0005-0000-0000-000026000000}"/>
    <cellStyle name="Comma 3 2 2 4 5 2 3" xfId="41021" xr:uid="{00000000-0005-0000-0000-000026000000}"/>
    <cellStyle name="Comma 3 2 2 4 5 3" xfId="16829" xr:uid="{00000000-0005-0000-0000-000026000000}"/>
    <cellStyle name="Comma 3 2 2 4 5 3 2" xfId="47069" xr:uid="{00000000-0005-0000-0000-000026000000}"/>
    <cellStyle name="Comma 3 2 2 4 5 4" xfId="31949" xr:uid="{00000000-0005-0000-0000-000026000000}"/>
    <cellStyle name="Comma 3 2 2 4 6" xfId="3221" xr:uid="{00000000-0005-0000-0000-000026000000}"/>
    <cellStyle name="Comma 3 2 2 4 6 2" xfId="12293" xr:uid="{00000000-0005-0000-0000-000026000000}"/>
    <cellStyle name="Comma 3 2 2 4 6 2 2" xfId="27413" xr:uid="{00000000-0005-0000-0000-000026000000}"/>
    <cellStyle name="Comma 3 2 2 4 6 2 2 2" xfId="57653" xr:uid="{00000000-0005-0000-0000-000026000000}"/>
    <cellStyle name="Comma 3 2 2 4 6 2 3" xfId="42533" xr:uid="{00000000-0005-0000-0000-000026000000}"/>
    <cellStyle name="Comma 3 2 2 4 6 3" xfId="18341" xr:uid="{00000000-0005-0000-0000-000026000000}"/>
    <cellStyle name="Comma 3 2 2 4 6 3 2" xfId="48581" xr:uid="{00000000-0005-0000-0000-000026000000}"/>
    <cellStyle name="Comma 3 2 2 4 6 4" xfId="33461" xr:uid="{00000000-0005-0000-0000-000026000000}"/>
    <cellStyle name="Comma 3 2 2 4 7" xfId="4733" xr:uid="{00000000-0005-0000-0000-000026000000}"/>
    <cellStyle name="Comma 3 2 2 4 7 2" xfId="13805" xr:uid="{00000000-0005-0000-0000-000026000000}"/>
    <cellStyle name="Comma 3 2 2 4 7 2 2" xfId="28925" xr:uid="{00000000-0005-0000-0000-000026000000}"/>
    <cellStyle name="Comma 3 2 2 4 7 2 2 2" xfId="59165" xr:uid="{00000000-0005-0000-0000-000026000000}"/>
    <cellStyle name="Comma 3 2 2 4 7 2 3" xfId="44045" xr:uid="{00000000-0005-0000-0000-000026000000}"/>
    <cellStyle name="Comma 3 2 2 4 7 3" xfId="19853" xr:uid="{00000000-0005-0000-0000-000026000000}"/>
    <cellStyle name="Comma 3 2 2 4 7 3 2" xfId="50093" xr:uid="{00000000-0005-0000-0000-000026000000}"/>
    <cellStyle name="Comma 3 2 2 4 7 4" xfId="34973" xr:uid="{00000000-0005-0000-0000-000026000000}"/>
    <cellStyle name="Comma 3 2 2 4 8" xfId="6245" xr:uid="{00000000-0005-0000-0000-000026000000}"/>
    <cellStyle name="Comma 3 2 2 4 8 2" xfId="21365" xr:uid="{00000000-0005-0000-0000-000026000000}"/>
    <cellStyle name="Comma 3 2 2 4 8 2 2" xfId="51605" xr:uid="{00000000-0005-0000-0000-000026000000}"/>
    <cellStyle name="Comma 3 2 2 4 8 3" xfId="36485" xr:uid="{00000000-0005-0000-0000-000026000000}"/>
    <cellStyle name="Comma 3 2 2 4 9" xfId="7757" xr:uid="{00000000-0005-0000-0000-000026000000}"/>
    <cellStyle name="Comma 3 2 2 4 9 2" xfId="22877" xr:uid="{00000000-0005-0000-0000-000026000000}"/>
    <cellStyle name="Comma 3 2 2 4 9 2 2" xfId="53117" xr:uid="{00000000-0005-0000-0000-000026000000}"/>
    <cellStyle name="Comma 3 2 2 4 9 3" xfId="37997" xr:uid="{00000000-0005-0000-0000-000026000000}"/>
    <cellStyle name="Comma 3 2 2 5" xfId="281" xr:uid="{00000000-0005-0000-0000-000032000000}"/>
    <cellStyle name="Comma 3 2 2 5 10" xfId="30521" xr:uid="{00000000-0005-0000-0000-000032000000}"/>
    <cellStyle name="Comma 3 2 2 5 2" xfId="1037" xr:uid="{00000000-0005-0000-0000-000032000000}"/>
    <cellStyle name="Comma 3 2 2 5 2 2" xfId="2549" xr:uid="{00000000-0005-0000-0000-000032000000}"/>
    <cellStyle name="Comma 3 2 2 5 2 2 2" xfId="11621" xr:uid="{00000000-0005-0000-0000-000032000000}"/>
    <cellStyle name="Comma 3 2 2 5 2 2 2 2" xfId="26741" xr:uid="{00000000-0005-0000-0000-000032000000}"/>
    <cellStyle name="Comma 3 2 2 5 2 2 2 2 2" xfId="56981" xr:uid="{00000000-0005-0000-0000-000032000000}"/>
    <cellStyle name="Comma 3 2 2 5 2 2 2 3" xfId="41861" xr:uid="{00000000-0005-0000-0000-000032000000}"/>
    <cellStyle name="Comma 3 2 2 5 2 2 3" xfId="17669" xr:uid="{00000000-0005-0000-0000-000032000000}"/>
    <cellStyle name="Comma 3 2 2 5 2 2 3 2" xfId="47909" xr:uid="{00000000-0005-0000-0000-000032000000}"/>
    <cellStyle name="Comma 3 2 2 5 2 2 4" xfId="32789" xr:uid="{00000000-0005-0000-0000-000032000000}"/>
    <cellStyle name="Comma 3 2 2 5 2 3" xfId="4061" xr:uid="{00000000-0005-0000-0000-000032000000}"/>
    <cellStyle name="Comma 3 2 2 5 2 3 2" xfId="13133" xr:uid="{00000000-0005-0000-0000-000032000000}"/>
    <cellStyle name="Comma 3 2 2 5 2 3 2 2" xfId="28253" xr:uid="{00000000-0005-0000-0000-000032000000}"/>
    <cellStyle name="Comma 3 2 2 5 2 3 2 2 2" xfId="58493" xr:uid="{00000000-0005-0000-0000-000032000000}"/>
    <cellStyle name="Comma 3 2 2 5 2 3 2 3" xfId="43373" xr:uid="{00000000-0005-0000-0000-000032000000}"/>
    <cellStyle name="Comma 3 2 2 5 2 3 3" xfId="19181" xr:uid="{00000000-0005-0000-0000-000032000000}"/>
    <cellStyle name="Comma 3 2 2 5 2 3 3 2" xfId="49421" xr:uid="{00000000-0005-0000-0000-000032000000}"/>
    <cellStyle name="Comma 3 2 2 5 2 3 4" xfId="34301" xr:uid="{00000000-0005-0000-0000-000032000000}"/>
    <cellStyle name="Comma 3 2 2 5 2 4" xfId="5573" xr:uid="{00000000-0005-0000-0000-000032000000}"/>
    <cellStyle name="Comma 3 2 2 5 2 4 2" xfId="14645" xr:uid="{00000000-0005-0000-0000-000032000000}"/>
    <cellStyle name="Comma 3 2 2 5 2 4 2 2" xfId="29765" xr:uid="{00000000-0005-0000-0000-000032000000}"/>
    <cellStyle name="Comma 3 2 2 5 2 4 2 2 2" xfId="60005" xr:uid="{00000000-0005-0000-0000-000032000000}"/>
    <cellStyle name="Comma 3 2 2 5 2 4 2 3" xfId="44885" xr:uid="{00000000-0005-0000-0000-000032000000}"/>
    <cellStyle name="Comma 3 2 2 5 2 4 3" xfId="20693" xr:uid="{00000000-0005-0000-0000-000032000000}"/>
    <cellStyle name="Comma 3 2 2 5 2 4 3 2" xfId="50933" xr:uid="{00000000-0005-0000-0000-000032000000}"/>
    <cellStyle name="Comma 3 2 2 5 2 4 4" xfId="35813" xr:uid="{00000000-0005-0000-0000-000032000000}"/>
    <cellStyle name="Comma 3 2 2 5 2 5" xfId="7085" xr:uid="{00000000-0005-0000-0000-000032000000}"/>
    <cellStyle name="Comma 3 2 2 5 2 5 2" xfId="22205" xr:uid="{00000000-0005-0000-0000-000032000000}"/>
    <cellStyle name="Comma 3 2 2 5 2 5 2 2" xfId="52445" xr:uid="{00000000-0005-0000-0000-000032000000}"/>
    <cellStyle name="Comma 3 2 2 5 2 5 3" xfId="37325" xr:uid="{00000000-0005-0000-0000-000032000000}"/>
    <cellStyle name="Comma 3 2 2 5 2 6" xfId="8597" xr:uid="{00000000-0005-0000-0000-000032000000}"/>
    <cellStyle name="Comma 3 2 2 5 2 6 2" xfId="23717" xr:uid="{00000000-0005-0000-0000-000032000000}"/>
    <cellStyle name="Comma 3 2 2 5 2 6 2 2" xfId="53957" xr:uid="{00000000-0005-0000-0000-000032000000}"/>
    <cellStyle name="Comma 3 2 2 5 2 6 3" xfId="38837" xr:uid="{00000000-0005-0000-0000-000032000000}"/>
    <cellStyle name="Comma 3 2 2 5 2 7" xfId="10109" xr:uid="{00000000-0005-0000-0000-000032000000}"/>
    <cellStyle name="Comma 3 2 2 5 2 7 2" xfId="25229" xr:uid="{00000000-0005-0000-0000-000032000000}"/>
    <cellStyle name="Comma 3 2 2 5 2 7 2 2" xfId="55469" xr:uid="{00000000-0005-0000-0000-000032000000}"/>
    <cellStyle name="Comma 3 2 2 5 2 7 3" xfId="40349" xr:uid="{00000000-0005-0000-0000-000032000000}"/>
    <cellStyle name="Comma 3 2 2 5 2 8" xfId="16157" xr:uid="{00000000-0005-0000-0000-000032000000}"/>
    <cellStyle name="Comma 3 2 2 5 2 8 2" xfId="46397" xr:uid="{00000000-0005-0000-0000-000032000000}"/>
    <cellStyle name="Comma 3 2 2 5 2 9" xfId="31277" xr:uid="{00000000-0005-0000-0000-000032000000}"/>
    <cellStyle name="Comma 3 2 2 5 3" xfId="1793" xr:uid="{00000000-0005-0000-0000-000032000000}"/>
    <cellStyle name="Comma 3 2 2 5 3 2" xfId="10865" xr:uid="{00000000-0005-0000-0000-000032000000}"/>
    <cellStyle name="Comma 3 2 2 5 3 2 2" xfId="25985" xr:uid="{00000000-0005-0000-0000-000032000000}"/>
    <cellStyle name="Comma 3 2 2 5 3 2 2 2" xfId="56225" xr:uid="{00000000-0005-0000-0000-000032000000}"/>
    <cellStyle name="Comma 3 2 2 5 3 2 3" xfId="41105" xr:uid="{00000000-0005-0000-0000-000032000000}"/>
    <cellStyle name="Comma 3 2 2 5 3 3" xfId="16913" xr:uid="{00000000-0005-0000-0000-000032000000}"/>
    <cellStyle name="Comma 3 2 2 5 3 3 2" xfId="47153" xr:uid="{00000000-0005-0000-0000-000032000000}"/>
    <cellStyle name="Comma 3 2 2 5 3 4" xfId="32033" xr:uid="{00000000-0005-0000-0000-000032000000}"/>
    <cellStyle name="Comma 3 2 2 5 4" xfId="3305" xr:uid="{00000000-0005-0000-0000-000032000000}"/>
    <cellStyle name="Comma 3 2 2 5 4 2" xfId="12377" xr:uid="{00000000-0005-0000-0000-000032000000}"/>
    <cellStyle name="Comma 3 2 2 5 4 2 2" xfId="27497" xr:uid="{00000000-0005-0000-0000-000032000000}"/>
    <cellStyle name="Comma 3 2 2 5 4 2 2 2" xfId="57737" xr:uid="{00000000-0005-0000-0000-000032000000}"/>
    <cellStyle name="Comma 3 2 2 5 4 2 3" xfId="42617" xr:uid="{00000000-0005-0000-0000-000032000000}"/>
    <cellStyle name="Comma 3 2 2 5 4 3" xfId="18425" xr:uid="{00000000-0005-0000-0000-000032000000}"/>
    <cellStyle name="Comma 3 2 2 5 4 3 2" xfId="48665" xr:uid="{00000000-0005-0000-0000-000032000000}"/>
    <cellStyle name="Comma 3 2 2 5 4 4" xfId="33545" xr:uid="{00000000-0005-0000-0000-000032000000}"/>
    <cellStyle name="Comma 3 2 2 5 5" xfId="4817" xr:uid="{00000000-0005-0000-0000-000032000000}"/>
    <cellStyle name="Comma 3 2 2 5 5 2" xfId="13889" xr:uid="{00000000-0005-0000-0000-000032000000}"/>
    <cellStyle name="Comma 3 2 2 5 5 2 2" xfId="29009" xr:uid="{00000000-0005-0000-0000-000032000000}"/>
    <cellStyle name="Comma 3 2 2 5 5 2 2 2" xfId="59249" xr:uid="{00000000-0005-0000-0000-000032000000}"/>
    <cellStyle name="Comma 3 2 2 5 5 2 3" xfId="44129" xr:uid="{00000000-0005-0000-0000-000032000000}"/>
    <cellStyle name="Comma 3 2 2 5 5 3" xfId="19937" xr:uid="{00000000-0005-0000-0000-000032000000}"/>
    <cellStyle name="Comma 3 2 2 5 5 3 2" xfId="50177" xr:uid="{00000000-0005-0000-0000-000032000000}"/>
    <cellStyle name="Comma 3 2 2 5 5 4" xfId="35057" xr:uid="{00000000-0005-0000-0000-000032000000}"/>
    <cellStyle name="Comma 3 2 2 5 6" xfId="6329" xr:uid="{00000000-0005-0000-0000-000032000000}"/>
    <cellStyle name="Comma 3 2 2 5 6 2" xfId="21449" xr:uid="{00000000-0005-0000-0000-000032000000}"/>
    <cellStyle name="Comma 3 2 2 5 6 2 2" xfId="51689" xr:uid="{00000000-0005-0000-0000-000032000000}"/>
    <cellStyle name="Comma 3 2 2 5 6 3" xfId="36569" xr:uid="{00000000-0005-0000-0000-000032000000}"/>
    <cellStyle name="Comma 3 2 2 5 7" xfId="7841" xr:uid="{00000000-0005-0000-0000-000032000000}"/>
    <cellStyle name="Comma 3 2 2 5 7 2" xfId="22961" xr:uid="{00000000-0005-0000-0000-000032000000}"/>
    <cellStyle name="Comma 3 2 2 5 7 2 2" xfId="53201" xr:uid="{00000000-0005-0000-0000-000032000000}"/>
    <cellStyle name="Comma 3 2 2 5 7 3" xfId="38081" xr:uid="{00000000-0005-0000-0000-000032000000}"/>
    <cellStyle name="Comma 3 2 2 5 8" xfId="9353" xr:uid="{00000000-0005-0000-0000-000032000000}"/>
    <cellStyle name="Comma 3 2 2 5 8 2" xfId="24473" xr:uid="{00000000-0005-0000-0000-000032000000}"/>
    <cellStyle name="Comma 3 2 2 5 8 2 2" xfId="54713" xr:uid="{00000000-0005-0000-0000-000032000000}"/>
    <cellStyle name="Comma 3 2 2 5 8 3" xfId="39593" xr:uid="{00000000-0005-0000-0000-000032000000}"/>
    <cellStyle name="Comma 3 2 2 5 9" xfId="15401" xr:uid="{00000000-0005-0000-0000-000032000000}"/>
    <cellStyle name="Comma 3 2 2 5 9 2" xfId="45641" xr:uid="{00000000-0005-0000-0000-000032000000}"/>
    <cellStyle name="Comma 3 2 2 6" xfId="533" xr:uid="{00000000-0005-0000-0000-00006E000000}"/>
    <cellStyle name="Comma 3 2 2 6 10" xfId="30773" xr:uid="{00000000-0005-0000-0000-00006E000000}"/>
    <cellStyle name="Comma 3 2 2 6 2" xfId="1289" xr:uid="{00000000-0005-0000-0000-00006E000000}"/>
    <cellStyle name="Comma 3 2 2 6 2 2" xfId="2801" xr:uid="{00000000-0005-0000-0000-00006E000000}"/>
    <cellStyle name="Comma 3 2 2 6 2 2 2" xfId="11873" xr:uid="{00000000-0005-0000-0000-00006E000000}"/>
    <cellStyle name="Comma 3 2 2 6 2 2 2 2" xfId="26993" xr:uid="{00000000-0005-0000-0000-00006E000000}"/>
    <cellStyle name="Comma 3 2 2 6 2 2 2 2 2" xfId="57233" xr:uid="{00000000-0005-0000-0000-00006E000000}"/>
    <cellStyle name="Comma 3 2 2 6 2 2 2 3" xfId="42113" xr:uid="{00000000-0005-0000-0000-00006E000000}"/>
    <cellStyle name="Comma 3 2 2 6 2 2 3" xfId="17921" xr:uid="{00000000-0005-0000-0000-00006E000000}"/>
    <cellStyle name="Comma 3 2 2 6 2 2 3 2" xfId="48161" xr:uid="{00000000-0005-0000-0000-00006E000000}"/>
    <cellStyle name="Comma 3 2 2 6 2 2 4" xfId="33041" xr:uid="{00000000-0005-0000-0000-00006E000000}"/>
    <cellStyle name="Comma 3 2 2 6 2 3" xfId="4313" xr:uid="{00000000-0005-0000-0000-00006E000000}"/>
    <cellStyle name="Comma 3 2 2 6 2 3 2" xfId="13385" xr:uid="{00000000-0005-0000-0000-00006E000000}"/>
    <cellStyle name="Comma 3 2 2 6 2 3 2 2" xfId="28505" xr:uid="{00000000-0005-0000-0000-00006E000000}"/>
    <cellStyle name="Comma 3 2 2 6 2 3 2 2 2" xfId="58745" xr:uid="{00000000-0005-0000-0000-00006E000000}"/>
    <cellStyle name="Comma 3 2 2 6 2 3 2 3" xfId="43625" xr:uid="{00000000-0005-0000-0000-00006E000000}"/>
    <cellStyle name="Comma 3 2 2 6 2 3 3" xfId="19433" xr:uid="{00000000-0005-0000-0000-00006E000000}"/>
    <cellStyle name="Comma 3 2 2 6 2 3 3 2" xfId="49673" xr:uid="{00000000-0005-0000-0000-00006E000000}"/>
    <cellStyle name="Comma 3 2 2 6 2 3 4" xfId="34553" xr:uid="{00000000-0005-0000-0000-00006E000000}"/>
    <cellStyle name="Comma 3 2 2 6 2 4" xfId="5825" xr:uid="{00000000-0005-0000-0000-00006E000000}"/>
    <cellStyle name="Comma 3 2 2 6 2 4 2" xfId="14897" xr:uid="{00000000-0005-0000-0000-00006E000000}"/>
    <cellStyle name="Comma 3 2 2 6 2 4 2 2" xfId="30017" xr:uid="{00000000-0005-0000-0000-00006E000000}"/>
    <cellStyle name="Comma 3 2 2 6 2 4 2 2 2" xfId="60257" xr:uid="{00000000-0005-0000-0000-00006E000000}"/>
    <cellStyle name="Comma 3 2 2 6 2 4 2 3" xfId="45137" xr:uid="{00000000-0005-0000-0000-00006E000000}"/>
    <cellStyle name="Comma 3 2 2 6 2 4 3" xfId="20945" xr:uid="{00000000-0005-0000-0000-00006E000000}"/>
    <cellStyle name="Comma 3 2 2 6 2 4 3 2" xfId="51185" xr:uid="{00000000-0005-0000-0000-00006E000000}"/>
    <cellStyle name="Comma 3 2 2 6 2 4 4" xfId="36065" xr:uid="{00000000-0005-0000-0000-00006E000000}"/>
    <cellStyle name="Comma 3 2 2 6 2 5" xfId="7337" xr:uid="{00000000-0005-0000-0000-00006E000000}"/>
    <cellStyle name="Comma 3 2 2 6 2 5 2" xfId="22457" xr:uid="{00000000-0005-0000-0000-00006E000000}"/>
    <cellStyle name="Comma 3 2 2 6 2 5 2 2" xfId="52697" xr:uid="{00000000-0005-0000-0000-00006E000000}"/>
    <cellStyle name="Comma 3 2 2 6 2 5 3" xfId="37577" xr:uid="{00000000-0005-0000-0000-00006E000000}"/>
    <cellStyle name="Comma 3 2 2 6 2 6" xfId="8849" xr:uid="{00000000-0005-0000-0000-00006E000000}"/>
    <cellStyle name="Comma 3 2 2 6 2 6 2" xfId="23969" xr:uid="{00000000-0005-0000-0000-00006E000000}"/>
    <cellStyle name="Comma 3 2 2 6 2 6 2 2" xfId="54209" xr:uid="{00000000-0005-0000-0000-00006E000000}"/>
    <cellStyle name="Comma 3 2 2 6 2 6 3" xfId="39089" xr:uid="{00000000-0005-0000-0000-00006E000000}"/>
    <cellStyle name="Comma 3 2 2 6 2 7" xfId="10361" xr:uid="{00000000-0005-0000-0000-00006E000000}"/>
    <cellStyle name="Comma 3 2 2 6 2 7 2" xfId="25481" xr:uid="{00000000-0005-0000-0000-00006E000000}"/>
    <cellStyle name="Comma 3 2 2 6 2 7 2 2" xfId="55721" xr:uid="{00000000-0005-0000-0000-00006E000000}"/>
    <cellStyle name="Comma 3 2 2 6 2 7 3" xfId="40601" xr:uid="{00000000-0005-0000-0000-00006E000000}"/>
    <cellStyle name="Comma 3 2 2 6 2 8" xfId="16409" xr:uid="{00000000-0005-0000-0000-00006E000000}"/>
    <cellStyle name="Comma 3 2 2 6 2 8 2" xfId="46649" xr:uid="{00000000-0005-0000-0000-00006E000000}"/>
    <cellStyle name="Comma 3 2 2 6 2 9" xfId="31529" xr:uid="{00000000-0005-0000-0000-00006E000000}"/>
    <cellStyle name="Comma 3 2 2 6 3" xfId="2045" xr:uid="{00000000-0005-0000-0000-00006E000000}"/>
    <cellStyle name="Comma 3 2 2 6 3 2" xfId="11117" xr:uid="{00000000-0005-0000-0000-00006E000000}"/>
    <cellStyle name="Comma 3 2 2 6 3 2 2" xfId="26237" xr:uid="{00000000-0005-0000-0000-00006E000000}"/>
    <cellStyle name="Comma 3 2 2 6 3 2 2 2" xfId="56477" xr:uid="{00000000-0005-0000-0000-00006E000000}"/>
    <cellStyle name="Comma 3 2 2 6 3 2 3" xfId="41357" xr:uid="{00000000-0005-0000-0000-00006E000000}"/>
    <cellStyle name="Comma 3 2 2 6 3 3" xfId="17165" xr:uid="{00000000-0005-0000-0000-00006E000000}"/>
    <cellStyle name="Comma 3 2 2 6 3 3 2" xfId="47405" xr:uid="{00000000-0005-0000-0000-00006E000000}"/>
    <cellStyle name="Comma 3 2 2 6 3 4" xfId="32285" xr:uid="{00000000-0005-0000-0000-00006E000000}"/>
    <cellStyle name="Comma 3 2 2 6 4" xfId="3557" xr:uid="{00000000-0005-0000-0000-00006E000000}"/>
    <cellStyle name="Comma 3 2 2 6 4 2" xfId="12629" xr:uid="{00000000-0005-0000-0000-00006E000000}"/>
    <cellStyle name="Comma 3 2 2 6 4 2 2" xfId="27749" xr:uid="{00000000-0005-0000-0000-00006E000000}"/>
    <cellStyle name="Comma 3 2 2 6 4 2 2 2" xfId="57989" xr:uid="{00000000-0005-0000-0000-00006E000000}"/>
    <cellStyle name="Comma 3 2 2 6 4 2 3" xfId="42869" xr:uid="{00000000-0005-0000-0000-00006E000000}"/>
    <cellStyle name="Comma 3 2 2 6 4 3" xfId="18677" xr:uid="{00000000-0005-0000-0000-00006E000000}"/>
    <cellStyle name="Comma 3 2 2 6 4 3 2" xfId="48917" xr:uid="{00000000-0005-0000-0000-00006E000000}"/>
    <cellStyle name="Comma 3 2 2 6 4 4" xfId="33797" xr:uid="{00000000-0005-0000-0000-00006E000000}"/>
    <cellStyle name="Comma 3 2 2 6 5" xfId="5069" xr:uid="{00000000-0005-0000-0000-00006E000000}"/>
    <cellStyle name="Comma 3 2 2 6 5 2" xfId="14141" xr:uid="{00000000-0005-0000-0000-00006E000000}"/>
    <cellStyle name="Comma 3 2 2 6 5 2 2" xfId="29261" xr:uid="{00000000-0005-0000-0000-00006E000000}"/>
    <cellStyle name="Comma 3 2 2 6 5 2 2 2" xfId="59501" xr:uid="{00000000-0005-0000-0000-00006E000000}"/>
    <cellStyle name="Comma 3 2 2 6 5 2 3" xfId="44381" xr:uid="{00000000-0005-0000-0000-00006E000000}"/>
    <cellStyle name="Comma 3 2 2 6 5 3" xfId="20189" xr:uid="{00000000-0005-0000-0000-00006E000000}"/>
    <cellStyle name="Comma 3 2 2 6 5 3 2" xfId="50429" xr:uid="{00000000-0005-0000-0000-00006E000000}"/>
    <cellStyle name="Comma 3 2 2 6 5 4" xfId="35309" xr:uid="{00000000-0005-0000-0000-00006E000000}"/>
    <cellStyle name="Comma 3 2 2 6 6" xfId="6581" xr:uid="{00000000-0005-0000-0000-00006E000000}"/>
    <cellStyle name="Comma 3 2 2 6 6 2" xfId="21701" xr:uid="{00000000-0005-0000-0000-00006E000000}"/>
    <cellStyle name="Comma 3 2 2 6 6 2 2" xfId="51941" xr:uid="{00000000-0005-0000-0000-00006E000000}"/>
    <cellStyle name="Comma 3 2 2 6 6 3" xfId="36821" xr:uid="{00000000-0005-0000-0000-00006E000000}"/>
    <cellStyle name="Comma 3 2 2 6 7" xfId="8093" xr:uid="{00000000-0005-0000-0000-00006E000000}"/>
    <cellStyle name="Comma 3 2 2 6 7 2" xfId="23213" xr:uid="{00000000-0005-0000-0000-00006E000000}"/>
    <cellStyle name="Comma 3 2 2 6 7 2 2" xfId="53453" xr:uid="{00000000-0005-0000-0000-00006E000000}"/>
    <cellStyle name="Comma 3 2 2 6 7 3" xfId="38333" xr:uid="{00000000-0005-0000-0000-00006E000000}"/>
    <cellStyle name="Comma 3 2 2 6 8" xfId="9605" xr:uid="{00000000-0005-0000-0000-00006E000000}"/>
    <cellStyle name="Comma 3 2 2 6 8 2" xfId="24725" xr:uid="{00000000-0005-0000-0000-00006E000000}"/>
    <cellStyle name="Comma 3 2 2 6 8 2 2" xfId="54965" xr:uid="{00000000-0005-0000-0000-00006E000000}"/>
    <cellStyle name="Comma 3 2 2 6 8 3" xfId="39845" xr:uid="{00000000-0005-0000-0000-00006E000000}"/>
    <cellStyle name="Comma 3 2 2 6 9" xfId="15653" xr:uid="{00000000-0005-0000-0000-00006E000000}"/>
    <cellStyle name="Comma 3 2 2 6 9 2" xfId="45893" xr:uid="{00000000-0005-0000-0000-00006E000000}"/>
    <cellStyle name="Comma 3 2 2 7" xfId="785" xr:uid="{00000000-0005-0000-0000-000032000000}"/>
    <cellStyle name="Comma 3 2 2 7 2" xfId="2297" xr:uid="{00000000-0005-0000-0000-000032000000}"/>
    <cellStyle name="Comma 3 2 2 7 2 2" xfId="11369" xr:uid="{00000000-0005-0000-0000-000032000000}"/>
    <cellStyle name="Comma 3 2 2 7 2 2 2" xfId="26489" xr:uid="{00000000-0005-0000-0000-000032000000}"/>
    <cellStyle name="Comma 3 2 2 7 2 2 2 2" xfId="56729" xr:uid="{00000000-0005-0000-0000-000032000000}"/>
    <cellStyle name="Comma 3 2 2 7 2 2 3" xfId="41609" xr:uid="{00000000-0005-0000-0000-000032000000}"/>
    <cellStyle name="Comma 3 2 2 7 2 3" xfId="17417" xr:uid="{00000000-0005-0000-0000-000032000000}"/>
    <cellStyle name="Comma 3 2 2 7 2 3 2" xfId="47657" xr:uid="{00000000-0005-0000-0000-000032000000}"/>
    <cellStyle name="Comma 3 2 2 7 2 4" xfId="32537" xr:uid="{00000000-0005-0000-0000-000032000000}"/>
    <cellStyle name="Comma 3 2 2 7 3" xfId="3809" xr:uid="{00000000-0005-0000-0000-000032000000}"/>
    <cellStyle name="Comma 3 2 2 7 3 2" xfId="12881" xr:uid="{00000000-0005-0000-0000-000032000000}"/>
    <cellStyle name="Comma 3 2 2 7 3 2 2" xfId="28001" xr:uid="{00000000-0005-0000-0000-000032000000}"/>
    <cellStyle name="Comma 3 2 2 7 3 2 2 2" xfId="58241" xr:uid="{00000000-0005-0000-0000-000032000000}"/>
    <cellStyle name="Comma 3 2 2 7 3 2 3" xfId="43121" xr:uid="{00000000-0005-0000-0000-000032000000}"/>
    <cellStyle name="Comma 3 2 2 7 3 3" xfId="18929" xr:uid="{00000000-0005-0000-0000-000032000000}"/>
    <cellStyle name="Comma 3 2 2 7 3 3 2" xfId="49169" xr:uid="{00000000-0005-0000-0000-000032000000}"/>
    <cellStyle name="Comma 3 2 2 7 3 4" xfId="34049" xr:uid="{00000000-0005-0000-0000-000032000000}"/>
    <cellStyle name="Comma 3 2 2 7 4" xfId="5321" xr:uid="{00000000-0005-0000-0000-000032000000}"/>
    <cellStyle name="Comma 3 2 2 7 4 2" xfId="14393" xr:uid="{00000000-0005-0000-0000-000032000000}"/>
    <cellStyle name="Comma 3 2 2 7 4 2 2" xfId="29513" xr:uid="{00000000-0005-0000-0000-000032000000}"/>
    <cellStyle name="Comma 3 2 2 7 4 2 2 2" xfId="59753" xr:uid="{00000000-0005-0000-0000-000032000000}"/>
    <cellStyle name="Comma 3 2 2 7 4 2 3" xfId="44633" xr:uid="{00000000-0005-0000-0000-000032000000}"/>
    <cellStyle name="Comma 3 2 2 7 4 3" xfId="20441" xr:uid="{00000000-0005-0000-0000-000032000000}"/>
    <cellStyle name="Comma 3 2 2 7 4 3 2" xfId="50681" xr:uid="{00000000-0005-0000-0000-000032000000}"/>
    <cellStyle name="Comma 3 2 2 7 4 4" xfId="35561" xr:uid="{00000000-0005-0000-0000-000032000000}"/>
    <cellStyle name="Comma 3 2 2 7 5" xfId="6833" xr:uid="{00000000-0005-0000-0000-000032000000}"/>
    <cellStyle name="Comma 3 2 2 7 5 2" xfId="21953" xr:uid="{00000000-0005-0000-0000-000032000000}"/>
    <cellStyle name="Comma 3 2 2 7 5 2 2" xfId="52193" xr:uid="{00000000-0005-0000-0000-000032000000}"/>
    <cellStyle name="Comma 3 2 2 7 5 3" xfId="37073" xr:uid="{00000000-0005-0000-0000-000032000000}"/>
    <cellStyle name="Comma 3 2 2 7 6" xfId="8345" xr:uid="{00000000-0005-0000-0000-000032000000}"/>
    <cellStyle name="Comma 3 2 2 7 6 2" xfId="23465" xr:uid="{00000000-0005-0000-0000-000032000000}"/>
    <cellStyle name="Comma 3 2 2 7 6 2 2" xfId="53705" xr:uid="{00000000-0005-0000-0000-000032000000}"/>
    <cellStyle name="Comma 3 2 2 7 6 3" xfId="38585" xr:uid="{00000000-0005-0000-0000-000032000000}"/>
    <cellStyle name="Comma 3 2 2 7 7" xfId="9857" xr:uid="{00000000-0005-0000-0000-000032000000}"/>
    <cellStyle name="Comma 3 2 2 7 7 2" xfId="24977" xr:uid="{00000000-0005-0000-0000-000032000000}"/>
    <cellStyle name="Comma 3 2 2 7 7 2 2" xfId="55217" xr:uid="{00000000-0005-0000-0000-000032000000}"/>
    <cellStyle name="Comma 3 2 2 7 7 3" xfId="40097" xr:uid="{00000000-0005-0000-0000-000032000000}"/>
    <cellStyle name="Comma 3 2 2 7 8" xfId="15905" xr:uid="{00000000-0005-0000-0000-000032000000}"/>
    <cellStyle name="Comma 3 2 2 7 8 2" xfId="46145" xr:uid="{00000000-0005-0000-0000-000032000000}"/>
    <cellStyle name="Comma 3 2 2 7 9" xfId="31025" xr:uid="{00000000-0005-0000-0000-000032000000}"/>
    <cellStyle name="Comma 3 2 2 8" xfId="1541" xr:uid="{00000000-0005-0000-0000-000032000000}"/>
    <cellStyle name="Comma 3 2 2 8 2" xfId="10613" xr:uid="{00000000-0005-0000-0000-000032000000}"/>
    <cellStyle name="Comma 3 2 2 8 2 2" xfId="25733" xr:uid="{00000000-0005-0000-0000-000032000000}"/>
    <cellStyle name="Comma 3 2 2 8 2 2 2" xfId="55973" xr:uid="{00000000-0005-0000-0000-000032000000}"/>
    <cellStyle name="Comma 3 2 2 8 2 3" xfId="40853" xr:uid="{00000000-0005-0000-0000-000032000000}"/>
    <cellStyle name="Comma 3 2 2 8 3" xfId="16661" xr:uid="{00000000-0005-0000-0000-000032000000}"/>
    <cellStyle name="Comma 3 2 2 8 3 2" xfId="46901" xr:uid="{00000000-0005-0000-0000-000032000000}"/>
    <cellStyle name="Comma 3 2 2 8 4" xfId="31781" xr:uid="{00000000-0005-0000-0000-000032000000}"/>
    <cellStyle name="Comma 3 2 2 9" xfId="3053" xr:uid="{00000000-0005-0000-0000-000032000000}"/>
    <cellStyle name="Comma 3 2 2 9 2" xfId="12125" xr:uid="{00000000-0005-0000-0000-000032000000}"/>
    <cellStyle name="Comma 3 2 2 9 2 2" xfId="27245" xr:uid="{00000000-0005-0000-0000-000032000000}"/>
    <cellStyle name="Comma 3 2 2 9 2 2 2" xfId="57485" xr:uid="{00000000-0005-0000-0000-000032000000}"/>
    <cellStyle name="Comma 3 2 2 9 2 3" xfId="42365" xr:uid="{00000000-0005-0000-0000-000032000000}"/>
    <cellStyle name="Comma 3 2 2 9 3" xfId="18173" xr:uid="{00000000-0005-0000-0000-000032000000}"/>
    <cellStyle name="Comma 3 2 2 9 3 2" xfId="48413" xr:uid="{00000000-0005-0000-0000-000032000000}"/>
    <cellStyle name="Comma 3 2 2 9 4" xfId="33293" xr:uid="{00000000-0005-0000-0000-000032000000}"/>
    <cellStyle name="Comma 3 2 3" xfId="43" xr:uid="{00000000-0005-0000-0000-000007000000}"/>
    <cellStyle name="Comma 3 2 3 10" xfId="4579" xr:uid="{00000000-0005-0000-0000-000007000000}"/>
    <cellStyle name="Comma 3 2 3 10 2" xfId="13651" xr:uid="{00000000-0005-0000-0000-000007000000}"/>
    <cellStyle name="Comma 3 2 3 10 2 2" xfId="28771" xr:uid="{00000000-0005-0000-0000-000007000000}"/>
    <cellStyle name="Comma 3 2 3 10 2 2 2" xfId="59011" xr:uid="{00000000-0005-0000-0000-000007000000}"/>
    <cellStyle name="Comma 3 2 3 10 2 3" xfId="43891" xr:uid="{00000000-0005-0000-0000-000007000000}"/>
    <cellStyle name="Comma 3 2 3 10 3" xfId="19699" xr:uid="{00000000-0005-0000-0000-000007000000}"/>
    <cellStyle name="Comma 3 2 3 10 3 2" xfId="49939" xr:uid="{00000000-0005-0000-0000-000007000000}"/>
    <cellStyle name="Comma 3 2 3 10 4" xfId="34819" xr:uid="{00000000-0005-0000-0000-000007000000}"/>
    <cellStyle name="Comma 3 2 3 11" xfId="6091" xr:uid="{00000000-0005-0000-0000-000007000000}"/>
    <cellStyle name="Comma 3 2 3 11 2" xfId="21211" xr:uid="{00000000-0005-0000-0000-000007000000}"/>
    <cellStyle name="Comma 3 2 3 11 2 2" xfId="51451" xr:uid="{00000000-0005-0000-0000-000007000000}"/>
    <cellStyle name="Comma 3 2 3 11 3" xfId="36331" xr:uid="{00000000-0005-0000-0000-000007000000}"/>
    <cellStyle name="Comma 3 2 3 12" xfId="7603" xr:uid="{00000000-0005-0000-0000-000007000000}"/>
    <cellStyle name="Comma 3 2 3 12 2" xfId="22723" xr:uid="{00000000-0005-0000-0000-000007000000}"/>
    <cellStyle name="Comma 3 2 3 12 2 2" xfId="52963" xr:uid="{00000000-0005-0000-0000-000007000000}"/>
    <cellStyle name="Comma 3 2 3 12 3" xfId="37843" xr:uid="{00000000-0005-0000-0000-000007000000}"/>
    <cellStyle name="Comma 3 2 3 13" xfId="9115" xr:uid="{00000000-0005-0000-0000-000007000000}"/>
    <cellStyle name="Comma 3 2 3 13 2" xfId="24235" xr:uid="{00000000-0005-0000-0000-000007000000}"/>
    <cellStyle name="Comma 3 2 3 13 2 2" xfId="54475" xr:uid="{00000000-0005-0000-0000-000007000000}"/>
    <cellStyle name="Comma 3 2 3 13 3" xfId="39355" xr:uid="{00000000-0005-0000-0000-000007000000}"/>
    <cellStyle name="Comma 3 2 3 14" xfId="15163" xr:uid="{00000000-0005-0000-0000-000007000000}"/>
    <cellStyle name="Comma 3 2 3 14 2" xfId="45403" xr:uid="{00000000-0005-0000-0000-000007000000}"/>
    <cellStyle name="Comma 3 2 3 15" xfId="30283" xr:uid="{00000000-0005-0000-0000-000007000000}"/>
    <cellStyle name="Comma 3 2 3 2" xfId="85" xr:uid="{00000000-0005-0000-0000-000015000000}"/>
    <cellStyle name="Comma 3 2 3 2 10" xfId="6133" xr:uid="{00000000-0005-0000-0000-000015000000}"/>
    <cellStyle name="Comma 3 2 3 2 10 2" xfId="21253" xr:uid="{00000000-0005-0000-0000-000015000000}"/>
    <cellStyle name="Comma 3 2 3 2 10 2 2" xfId="51493" xr:uid="{00000000-0005-0000-0000-000015000000}"/>
    <cellStyle name="Comma 3 2 3 2 10 3" xfId="36373" xr:uid="{00000000-0005-0000-0000-000015000000}"/>
    <cellStyle name="Comma 3 2 3 2 11" xfId="7645" xr:uid="{00000000-0005-0000-0000-000015000000}"/>
    <cellStyle name="Comma 3 2 3 2 11 2" xfId="22765" xr:uid="{00000000-0005-0000-0000-000015000000}"/>
    <cellStyle name="Comma 3 2 3 2 11 2 2" xfId="53005" xr:uid="{00000000-0005-0000-0000-000015000000}"/>
    <cellStyle name="Comma 3 2 3 2 11 3" xfId="37885" xr:uid="{00000000-0005-0000-0000-000015000000}"/>
    <cellStyle name="Comma 3 2 3 2 12" xfId="9157" xr:uid="{00000000-0005-0000-0000-000015000000}"/>
    <cellStyle name="Comma 3 2 3 2 12 2" xfId="24277" xr:uid="{00000000-0005-0000-0000-000015000000}"/>
    <cellStyle name="Comma 3 2 3 2 12 2 2" xfId="54517" xr:uid="{00000000-0005-0000-0000-000015000000}"/>
    <cellStyle name="Comma 3 2 3 2 12 3" xfId="39397" xr:uid="{00000000-0005-0000-0000-000015000000}"/>
    <cellStyle name="Comma 3 2 3 2 13" xfId="15205" xr:uid="{00000000-0005-0000-0000-000015000000}"/>
    <cellStyle name="Comma 3 2 3 2 13 2" xfId="45445" xr:uid="{00000000-0005-0000-0000-000015000000}"/>
    <cellStyle name="Comma 3 2 3 2 14" xfId="30325" xr:uid="{00000000-0005-0000-0000-000015000000}"/>
    <cellStyle name="Comma 3 2 3 2 2" xfId="169" xr:uid="{00000000-0005-0000-0000-000029000000}"/>
    <cellStyle name="Comma 3 2 3 2 2 10" xfId="9241" xr:uid="{00000000-0005-0000-0000-000029000000}"/>
    <cellStyle name="Comma 3 2 3 2 2 10 2" xfId="24361" xr:uid="{00000000-0005-0000-0000-000029000000}"/>
    <cellStyle name="Comma 3 2 3 2 2 10 2 2" xfId="54601" xr:uid="{00000000-0005-0000-0000-000029000000}"/>
    <cellStyle name="Comma 3 2 3 2 2 10 3" xfId="39481" xr:uid="{00000000-0005-0000-0000-000029000000}"/>
    <cellStyle name="Comma 3 2 3 2 2 11" xfId="15289" xr:uid="{00000000-0005-0000-0000-000029000000}"/>
    <cellStyle name="Comma 3 2 3 2 2 11 2" xfId="45529" xr:uid="{00000000-0005-0000-0000-000029000000}"/>
    <cellStyle name="Comma 3 2 3 2 2 12" xfId="30409" xr:uid="{00000000-0005-0000-0000-000029000000}"/>
    <cellStyle name="Comma 3 2 3 2 2 2" xfId="421" xr:uid="{00000000-0005-0000-0000-000029000000}"/>
    <cellStyle name="Comma 3 2 3 2 2 2 10" xfId="30661" xr:uid="{00000000-0005-0000-0000-000029000000}"/>
    <cellStyle name="Comma 3 2 3 2 2 2 2" xfId="1177" xr:uid="{00000000-0005-0000-0000-000029000000}"/>
    <cellStyle name="Comma 3 2 3 2 2 2 2 2" xfId="2689" xr:uid="{00000000-0005-0000-0000-000029000000}"/>
    <cellStyle name="Comma 3 2 3 2 2 2 2 2 2" xfId="11761" xr:uid="{00000000-0005-0000-0000-000029000000}"/>
    <cellStyle name="Comma 3 2 3 2 2 2 2 2 2 2" xfId="26881" xr:uid="{00000000-0005-0000-0000-000029000000}"/>
    <cellStyle name="Comma 3 2 3 2 2 2 2 2 2 2 2" xfId="57121" xr:uid="{00000000-0005-0000-0000-000029000000}"/>
    <cellStyle name="Comma 3 2 3 2 2 2 2 2 2 3" xfId="42001" xr:uid="{00000000-0005-0000-0000-000029000000}"/>
    <cellStyle name="Comma 3 2 3 2 2 2 2 2 3" xfId="17809" xr:uid="{00000000-0005-0000-0000-000029000000}"/>
    <cellStyle name="Comma 3 2 3 2 2 2 2 2 3 2" xfId="48049" xr:uid="{00000000-0005-0000-0000-000029000000}"/>
    <cellStyle name="Comma 3 2 3 2 2 2 2 2 4" xfId="32929" xr:uid="{00000000-0005-0000-0000-000029000000}"/>
    <cellStyle name="Comma 3 2 3 2 2 2 2 3" xfId="4201" xr:uid="{00000000-0005-0000-0000-000029000000}"/>
    <cellStyle name="Comma 3 2 3 2 2 2 2 3 2" xfId="13273" xr:uid="{00000000-0005-0000-0000-000029000000}"/>
    <cellStyle name="Comma 3 2 3 2 2 2 2 3 2 2" xfId="28393" xr:uid="{00000000-0005-0000-0000-000029000000}"/>
    <cellStyle name="Comma 3 2 3 2 2 2 2 3 2 2 2" xfId="58633" xr:uid="{00000000-0005-0000-0000-000029000000}"/>
    <cellStyle name="Comma 3 2 3 2 2 2 2 3 2 3" xfId="43513" xr:uid="{00000000-0005-0000-0000-000029000000}"/>
    <cellStyle name="Comma 3 2 3 2 2 2 2 3 3" xfId="19321" xr:uid="{00000000-0005-0000-0000-000029000000}"/>
    <cellStyle name="Comma 3 2 3 2 2 2 2 3 3 2" xfId="49561" xr:uid="{00000000-0005-0000-0000-000029000000}"/>
    <cellStyle name="Comma 3 2 3 2 2 2 2 3 4" xfId="34441" xr:uid="{00000000-0005-0000-0000-000029000000}"/>
    <cellStyle name="Comma 3 2 3 2 2 2 2 4" xfId="5713" xr:uid="{00000000-0005-0000-0000-000029000000}"/>
    <cellStyle name="Comma 3 2 3 2 2 2 2 4 2" xfId="14785" xr:uid="{00000000-0005-0000-0000-000029000000}"/>
    <cellStyle name="Comma 3 2 3 2 2 2 2 4 2 2" xfId="29905" xr:uid="{00000000-0005-0000-0000-000029000000}"/>
    <cellStyle name="Comma 3 2 3 2 2 2 2 4 2 2 2" xfId="60145" xr:uid="{00000000-0005-0000-0000-000029000000}"/>
    <cellStyle name="Comma 3 2 3 2 2 2 2 4 2 3" xfId="45025" xr:uid="{00000000-0005-0000-0000-000029000000}"/>
    <cellStyle name="Comma 3 2 3 2 2 2 2 4 3" xfId="20833" xr:uid="{00000000-0005-0000-0000-000029000000}"/>
    <cellStyle name="Comma 3 2 3 2 2 2 2 4 3 2" xfId="51073" xr:uid="{00000000-0005-0000-0000-000029000000}"/>
    <cellStyle name="Comma 3 2 3 2 2 2 2 4 4" xfId="35953" xr:uid="{00000000-0005-0000-0000-000029000000}"/>
    <cellStyle name="Comma 3 2 3 2 2 2 2 5" xfId="7225" xr:uid="{00000000-0005-0000-0000-000029000000}"/>
    <cellStyle name="Comma 3 2 3 2 2 2 2 5 2" xfId="22345" xr:uid="{00000000-0005-0000-0000-000029000000}"/>
    <cellStyle name="Comma 3 2 3 2 2 2 2 5 2 2" xfId="52585" xr:uid="{00000000-0005-0000-0000-000029000000}"/>
    <cellStyle name="Comma 3 2 3 2 2 2 2 5 3" xfId="37465" xr:uid="{00000000-0005-0000-0000-000029000000}"/>
    <cellStyle name="Comma 3 2 3 2 2 2 2 6" xfId="8737" xr:uid="{00000000-0005-0000-0000-000029000000}"/>
    <cellStyle name="Comma 3 2 3 2 2 2 2 6 2" xfId="23857" xr:uid="{00000000-0005-0000-0000-000029000000}"/>
    <cellStyle name="Comma 3 2 3 2 2 2 2 6 2 2" xfId="54097" xr:uid="{00000000-0005-0000-0000-000029000000}"/>
    <cellStyle name="Comma 3 2 3 2 2 2 2 6 3" xfId="38977" xr:uid="{00000000-0005-0000-0000-000029000000}"/>
    <cellStyle name="Comma 3 2 3 2 2 2 2 7" xfId="10249" xr:uid="{00000000-0005-0000-0000-000029000000}"/>
    <cellStyle name="Comma 3 2 3 2 2 2 2 7 2" xfId="25369" xr:uid="{00000000-0005-0000-0000-000029000000}"/>
    <cellStyle name="Comma 3 2 3 2 2 2 2 7 2 2" xfId="55609" xr:uid="{00000000-0005-0000-0000-000029000000}"/>
    <cellStyle name="Comma 3 2 3 2 2 2 2 7 3" xfId="40489" xr:uid="{00000000-0005-0000-0000-000029000000}"/>
    <cellStyle name="Comma 3 2 3 2 2 2 2 8" xfId="16297" xr:uid="{00000000-0005-0000-0000-000029000000}"/>
    <cellStyle name="Comma 3 2 3 2 2 2 2 8 2" xfId="46537" xr:uid="{00000000-0005-0000-0000-000029000000}"/>
    <cellStyle name="Comma 3 2 3 2 2 2 2 9" xfId="31417" xr:uid="{00000000-0005-0000-0000-000029000000}"/>
    <cellStyle name="Comma 3 2 3 2 2 2 3" xfId="1933" xr:uid="{00000000-0005-0000-0000-000029000000}"/>
    <cellStyle name="Comma 3 2 3 2 2 2 3 2" xfId="11005" xr:uid="{00000000-0005-0000-0000-000029000000}"/>
    <cellStyle name="Comma 3 2 3 2 2 2 3 2 2" xfId="26125" xr:uid="{00000000-0005-0000-0000-000029000000}"/>
    <cellStyle name="Comma 3 2 3 2 2 2 3 2 2 2" xfId="56365" xr:uid="{00000000-0005-0000-0000-000029000000}"/>
    <cellStyle name="Comma 3 2 3 2 2 2 3 2 3" xfId="41245" xr:uid="{00000000-0005-0000-0000-000029000000}"/>
    <cellStyle name="Comma 3 2 3 2 2 2 3 3" xfId="17053" xr:uid="{00000000-0005-0000-0000-000029000000}"/>
    <cellStyle name="Comma 3 2 3 2 2 2 3 3 2" xfId="47293" xr:uid="{00000000-0005-0000-0000-000029000000}"/>
    <cellStyle name="Comma 3 2 3 2 2 2 3 4" xfId="32173" xr:uid="{00000000-0005-0000-0000-000029000000}"/>
    <cellStyle name="Comma 3 2 3 2 2 2 4" xfId="3445" xr:uid="{00000000-0005-0000-0000-000029000000}"/>
    <cellStyle name="Comma 3 2 3 2 2 2 4 2" xfId="12517" xr:uid="{00000000-0005-0000-0000-000029000000}"/>
    <cellStyle name="Comma 3 2 3 2 2 2 4 2 2" xfId="27637" xr:uid="{00000000-0005-0000-0000-000029000000}"/>
    <cellStyle name="Comma 3 2 3 2 2 2 4 2 2 2" xfId="57877" xr:uid="{00000000-0005-0000-0000-000029000000}"/>
    <cellStyle name="Comma 3 2 3 2 2 2 4 2 3" xfId="42757" xr:uid="{00000000-0005-0000-0000-000029000000}"/>
    <cellStyle name="Comma 3 2 3 2 2 2 4 3" xfId="18565" xr:uid="{00000000-0005-0000-0000-000029000000}"/>
    <cellStyle name="Comma 3 2 3 2 2 2 4 3 2" xfId="48805" xr:uid="{00000000-0005-0000-0000-000029000000}"/>
    <cellStyle name="Comma 3 2 3 2 2 2 4 4" xfId="33685" xr:uid="{00000000-0005-0000-0000-000029000000}"/>
    <cellStyle name="Comma 3 2 3 2 2 2 5" xfId="4957" xr:uid="{00000000-0005-0000-0000-000029000000}"/>
    <cellStyle name="Comma 3 2 3 2 2 2 5 2" xfId="14029" xr:uid="{00000000-0005-0000-0000-000029000000}"/>
    <cellStyle name="Comma 3 2 3 2 2 2 5 2 2" xfId="29149" xr:uid="{00000000-0005-0000-0000-000029000000}"/>
    <cellStyle name="Comma 3 2 3 2 2 2 5 2 2 2" xfId="59389" xr:uid="{00000000-0005-0000-0000-000029000000}"/>
    <cellStyle name="Comma 3 2 3 2 2 2 5 2 3" xfId="44269" xr:uid="{00000000-0005-0000-0000-000029000000}"/>
    <cellStyle name="Comma 3 2 3 2 2 2 5 3" xfId="20077" xr:uid="{00000000-0005-0000-0000-000029000000}"/>
    <cellStyle name="Comma 3 2 3 2 2 2 5 3 2" xfId="50317" xr:uid="{00000000-0005-0000-0000-000029000000}"/>
    <cellStyle name="Comma 3 2 3 2 2 2 5 4" xfId="35197" xr:uid="{00000000-0005-0000-0000-000029000000}"/>
    <cellStyle name="Comma 3 2 3 2 2 2 6" xfId="6469" xr:uid="{00000000-0005-0000-0000-000029000000}"/>
    <cellStyle name="Comma 3 2 3 2 2 2 6 2" xfId="21589" xr:uid="{00000000-0005-0000-0000-000029000000}"/>
    <cellStyle name="Comma 3 2 3 2 2 2 6 2 2" xfId="51829" xr:uid="{00000000-0005-0000-0000-000029000000}"/>
    <cellStyle name="Comma 3 2 3 2 2 2 6 3" xfId="36709" xr:uid="{00000000-0005-0000-0000-000029000000}"/>
    <cellStyle name="Comma 3 2 3 2 2 2 7" xfId="7981" xr:uid="{00000000-0005-0000-0000-000029000000}"/>
    <cellStyle name="Comma 3 2 3 2 2 2 7 2" xfId="23101" xr:uid="{00000000-0005-0000-0000-000029000000}"/>
    <cellStyle name="Comma 3 2 3 2 2 2 7 2 2" xfId="53341" xr:uid="{00000000-0005-0000-0000-000029000000}"/>
    <cellStyle name="Comma 3 2 3 2 2 2 7 3" xfId="38221" xr:uid="{00000000-0005-0000-0000-000029000000}"/>
    <cellStyle name="Comma 3 2 3 2 2 2 8" xfId="9493" xr:uid="{00000000-0005-0000-0000-000029000000}"/>
    <cellStyle name="Comma 3 2 3 2 2 2 8 2" xfId="24613" xr:uid="{00000000-0005-0000-0000-000029000000}"/>
    <cellStyle name="Comma 3 2 3 2 2 2 8 2 2" xfId="54853" xr:uid="{00000000-0005-0000-0000-000029000000}"/>
    <cellStyle name="Comma 3 2 3 2 2 2 8 3" xfId="39733" xr:uid="{00000000-0005-0000-0000-000029000000}"/>
    <cellStyle name="Comma 3 2 3 2 2 2 9" xfId="15541" xr:uid="{00000000-0005-0000-0000-000029000000}"/>
    <cellStyle name="Comma 3 2 3 2 2 2 9 2" xfId="45781" xr:uid="{00000000-0005-0000-0000-000029000000}"/>
    <cellStyle name="Comma 3 2 3 2 2 3" xfId="673" xr:uid="{00000000-0005-0000-0000-000076000000}"/>
    <cellStyle name="Comma 3 2 3 2 2 3 10" xfId="30913" xr:uid="{00000000-0005-0000-0000-000076000000}"/>
    <cellStyle name="Comma 3 2 3 2 2 3 2" xfId="1429" xr:uid="{00000000-0005-0000-0000-000076000000}"/>
    <cellStyle name="Comma 3 2 3 2 2 3 2 2" xfId="2941" xr:uid="{00000000-0005-0000-0000-000076000000}"/>
    <cellStyle name="Comma 3 2 3 2 2 3 2 2 2" xfId="12013" xr:uid="{00000000-0005-0000-0000-000076000000}"/>
    <cellStyle name="Comma 3 2 3 2 2 3 2 2 2 2" xfId="27133" xr:uid="{00000000-0005-0000-0000-000076000000}"/>
    <cellStyle name="Comma 3 2 3 2 2 3 2 2 2 2 2" xfId="57373" xr:uid="{00000000-0005-0000-0000-000076000000}"/>
    <cellStyle name="Comma 3 2 3 2 2 3 2 2 2 3" xfId="42253" xr:uid="{00000000-0005-0000-0000-000076000000}"/>
    <cellStyle name="Comma 3 2 3 2 2 3 2 2 3" xfId="18061" xr:uid="{00000000-0005-0000-0000-000076000000}"/>
    <cellStyle name="Comma 3 2 3 2 2 3 2 2 3 2" xfId="48301" xr:uid="{00000000-0005-0000-0000-000076000000}"/>
    <cellStyle name="Comma 3 2 3 2 2 3 2 2 4" xfId="33181" xr:uid="{00000000-0005-0000-0000-000076000000}"/>
    <cellStyle name="Comma 3 2 3 2 2 3 2 3" xfId="4453" xr:uid="{00000000-0005-0000-0000-000076000000}"/>
    <cellStyle name="Comma 3 2 3 2 2 3 2 3 2" xfId="13525" xr:uid="{00000000-0005-0000-0000-000076000000}"/>
    <cellStyle name="Comma 3 2 3 2 2 3 2 3 2 2" xfId="28645" xr:uid="{00000000-0005-0000-0000-000076000000}"/>
    <cellStyle name="Comma 3 2 3 2 2 3 2 3 2 2 2" xfId="58885" xr:uid="{00000000-0005-0000-0000-000076000000}"/>
    <cellStyle name="Comma 3 2 3 2 2 3 2 3 2 3" xfId="43765" xr:uid="{00000000-0005-0000-0000-000076000000}"/>
    <cellStyle name="Comma 3 2 3 2 2 3 2 3 3" xfId="19573" xr:uid="{00000000-0005-0000-0000-000076000000}"/>
    <cellStyle name="Comma 3 2 3 2 2 3 2 3 3 2" xfId="49813" xr:uid="{00000000-0005-0000-0000-000076000000}"/>
    <cellStyle name="Comma 3 2 3 2 2 3 2 3 4" xfId="34693" xr:uid="{00000000-0005-0000-0000-000076000000}"/>
    <cellStyle name="Comma 3 2 3 2 2 3 2 4" xfId="5965" xr:uid="{00000000-0005-0000-0000-000076000000}"/>
    <cellStyle name="Comma 3 2 3 2 2 3 2 4 2" xfId="15037" xr:uid="{00000000-0005-0000-0000-000076000000}"/>
    <cellStyle name="Comma 3 2 3 2 2 3 2 4 2 2" xfId="30157" xr:uid="{00000000-0005-0000-0000-000076000000}"/>
    <cellStyle name="Comma 3 2 3 2 2 3 2 4 2 2 2" xfId="60397" xr:uid="{00000000-0005-0000-0000-000076000000}"/>
    <cellStyle name="Comma 3 2 3 2 2 3 2 4 2 3" xfId="45277" xr:uid="{00000000-0005-0000-0000-000076000000}"/>
    <cellStyle name="Comma 3 2 3 2 2 3 2 4 3" xfId="21085" xr:uid="{00000000-0005-0000-0000-000076000000}"/>
    <cellStyle name="Comma 3 2 3 2 2 3 2 4 3 2" xfId="51325" xr:uid="{00000000-0005-0000-0000-000076000000}"/>
    <cellStyle name="Comma 3 2 3 2 2 3 2 4 4" xfId="36205" xr:uid="{00000000-0005-0000-0000-000076000000}"/>
    <cellStyle name="Comma 3 2 3 2 2 3 2 5" xfId="7477" xr:uid="{00000000-0005-0000-0000-000076000000}"/>
    <cellStyle name="Comma 3 2 3 2 2 3 2 5 2" xfId="22597" xr:uid="{00000000-0005-0000-0000-000076000000}"/>
    <cellStyle name="Comma 3 2 3 2 2 3 2 5 2 2" xfId="52837" xr:uid="{00000000-0005-0000-0000-000076000000}"/>
    <cellStyle name="Comma 3 2 3 2 2 3 2 5 3" xfId="37717" xr:uid="{00000000-0005-0000-0000-000076000000}"/>
    <cellStyle name="Comma 3 2 3 2 2 3 2 6" xfId="8989" xr:uid="{00000000-0005-0000-0000-000076000000}"/>
    <cellStyle name="Comma 3 2 3 2 2 3 2 6 2" xfId="24109" xr:uid="{00000000-0005-0000-0000-000076000000}"/>
    <cellStyle name="Comma 3 2 3 2 2 3 2 6 2 2" xfId="54349" xr:uid="{00000000-0005-0000-0000-000076000000}"/>
    <cellStyle name="Comma 3 2 3 2 2 3 2 6 3" xfId="39229" xr:uid="{00000000-0005-0000-0000-000076000000}"/>
    <cellStyle name="Comma 3 2 3 2 2 3 2 7" xfId="10501" xr:uid="{00000000-0005-0000-0000-000076000000}"/>
    <cellStyle name="Comma 3 2 3 2 2 3 2 7 2" xfId="25621" xr:uid="{00000000-0005-0000-0000-000076000000}"/>
    <cellStyle name="Comma 3 2 3 2 2 3 2 7 2 2" xfId="55861" xr:uid="{00000000-0005-0000-0000-000076000000}"/>
    <cellStyle name="Comma 3 2 3 2 2 3 2 7 3" xfId="40741" xr:uid="{00000000-0005-0000-0000-000076000000}"/>
    <cellStyle name="Comma 3 2 3 2 2 3 2 8" xfId="16549" xr:uid="{00000000-0005-0000-0000-000076000000}"/>
    <cellStyle name="Comma 3 2 3 2 2 3 2 8 2" xfId="46789" xr:uid="{00000000-0005-0000-0000-000076000000}"/>
    <cellStyle name="Comma 3 2 3 2 2 3 2 9" xfId="31669" xr:uid="{00000000-0005-0000-0000-000076000000}"/>
    <cellStyle name="Comma 3 2 3 2 2 3 3" xfId="2185" xr:uid="{00000000-0005-0000-0000-000076000000}"/>
    <cellStyle name="Comma 3 2 3 2 2 3 3 2" xfId="11257" xr:uid="{00000000-0005-0000-0000-000076000000}"/>
    <cellStyle name="Comma 3 2 3 2 2 3 3 2 2" xfId="26377" xr:uid="{00000000-0005-0000-0000-000076000000}"/>
    <cellStyle name="Comma 3 2 3 2 2 3 3 2 2 2" xfId="56617" xr:uid="{00000000-0005-0000-0000-000076000000}"/>
    <cellStyle name="Comma 3 2 3 2 2 3 3 2 3" xfId="41497" xr:uid="{00000000-0005-0000-0000-000076000000}"/>
    <cellStyle name="Comma 3 2 3 2 2 3 3 3" xfId="17305" xr:uid="{00000000-0005-0000-0000-000076000000}"/>
    <cellStyle name="Comma 3 2 3 2 2 3 3 3 2" xfId="47545" xr:uid="{00000000-0005-0000-0000-000076000000}"/>
    <cellStyle name="Comma 3 2 3 2 2 3 3 4" xfId="32425" xr:uid="{00000000-0005-0000-0000-000076000000}"/>
    <cellStyle name="Comma 3 2 3 2 2 3 4" xfId="3697" xr:uid="{00000000-0005-0000-0000-000076000000}"/>
    <cellStyle name="Comma 3 2 3 2 2 3 4 2" xfId="12769" xr:uid="{00000000-0005-0000-0000-000076000000}"/>
    <cellStyle name="Comma 3 2 3 2 2 3 4 2 2" xfId="27889" xr:uid="{00000000-0005-0000-0000-000076000000}"/>
    <cellStyle name="Comma 3 2 3 2 2 3 4 2 2 2" xfId="58129" xr:uid="{00000000-0005-0000-0000-000076000000}"/>
    <cellStyle name="Comma 3 2 3 2 2 3 4 2 3" xfId="43009" xr:uid="{00000000-0005-0000-0000-000076000000}"/>
    <cellStyle name="Comma 3 2 3 2 2 3 4 3" xfId="18817" xr:uid="{00000000-0005-0000-0000-000076000000}"/>
    <cellStyle name="Comma 3 2 3 2 2 3 4 3 2" xfId="49057" xr:uid="{00000000-0005-0000-0000-000076000000}"/>
    <cellStyle name="Comma 3 2 3 2 2 3 4 4" xfId="33937" xr:uid="{00000000-0005-0000-0000-000076000000}"/>
    <cellStyle name="Comma 3 2 3 2 2 3 5" xfId="5209" xr:uid="{00000000-0005-0000-0000-000076000000}"/>
    <cellStyle name="Comma 3 2 3 2 2 3 5 2" xfId="14281" xr:uid="{00000000-0005-0000-0000-000076000000}"/>
    <cellStyle name="Comma 3 2 3 2 2 3 5 2 2" xfId="29401" xr:uid="{00000000-0005-0000-0000-000076000000}"/>
    <cellStyle name="Comma 3 2 3 2 2 3 5 2 2 2" xfId="59641" xr:uid="{00000000-0005-0000-0000-000076000000}"/>
    <cellStyle name="Comma 3 2 3 2 2 3 5 2 3" xfId="44521" xr:uid="{00000000-0005-0000-0000-000076000000}"/>
    <cellStyle name="Comma 3 2 3 2 2 3 5 3" xfId="20329" xr:uid="{00000000-0005-0000-0000-000076000000}"/>
    <cellStyle name="Comma 3 2 3 2 2 3 5 3 2" xfId="50569" xr:uid="{00000000-0005-0000-0000-000076000000}"/>
    <cellStyle name="Comma 3 2 3 2 2 3 5 4" xfId="35449" xr:uid="{00000000-0005-0000-0000-000076000000}"/>
    <cellStyle name="Comma 3 2 3 2 2 3 6" xfId="6721" xr:uid="{00000000-0005-0000-0000-000076000000}"/>
    <cellStyle name="Comma 3 2 3 2 2 3 6 2" xfId="21841" xr:uid="{00000000-0005-0000-0000-000076000000}"/>
    <cellStyle name="Comma 3 2 3 2 2 3 6 2 2" xfId="52081" xr:uid="{00000000-0005-0000-0000-000076000000}"/>
    <cellStyle name="Comma 3 2 3 2 2 3 6 3" xfId="36961" xr:uid="{00000000-0005-0000-0000-000076000000}"/>
    <cellStyle name="Comma 3 2 3 2 2 3 7" xfId="8233" xr:uid="{00000000-0005-0000-0000-000076000000}"/>
    <cellStyle name="Comma 3 2 3 2 2 3 7 2" xfId="23353" xr:uid="{00000000-0005-0000-0000-000076000000}"/>
    <cellStyle name="Comma 3 2 3 2 2 3 7 2 2" xfId="53593" xr:uid="{00000000-0005-0000-0000-000076000000}"/>
    <cellStyle name="Comma 3 2 3 2 2 3 7 3" xfId="38473" xr:uid="{00000000-0005-0000-0000-000076000000}"/>
    <cellStyle name="Comma 3 2 3 2 2 3 8" xfId="9745" xr:uid="{00000000-0005-0000-0000-000076000000}"/>
    <cellStyle name="Comma 3 2 3 2 2 3 8 2" xfId="24865" xr:uid="{00000000-0005-0000-0000-000076000000}"/>
    <cellStyle name="Comma 3 2 3 2 2 3 8 2 2" xfId="55105" xr:uid="{00000000-0005-0000-0000-000076000000}"/>
    <cellStyle name="Comma 3 2 3 2 2 3 8 3" xfId="39985" xr:uid="{00000000-0005-0000-0000-000076000000}"/>
    <cellStyle name="Comma 3 2 3 2 2 3 9" xfId="15793" xr:uid="{00000000-0005-0000-0000-000076000000}"/>
    <cellStyle name="Comma 3 2 3 2 2 3 9 2" xfId="46033" xr:uid="{00000000-0005-0000-0000-000076000000}"/>
    <cellStyle name="Comma 3 2 3 2 2 4" xfId="925" xr:uid="{00000000-0005-0000-0000-000029000000}"/>
    <cellStyle name="Comma 3 2 3 2 2 4 2" xfId="2437" xr:uid="{00000000-0005-0000-0000-000029000000}"/>
    <cellStyle name="Comma 3 2 3 2 2 4 2 2" xfId="11509" xr:uid="{00000000-0005-0000-0000-000029000000}"/>
    <cellStyle name="Comma 3 2 3 2 2 4 2 2 2" xfId="26629" xr:uid="{00000000-0005-0000-0000-000029000000}"/>
    <cellStyle name="Comma 3 2 3 2 2 4 2 2 2 2" xfId="56869" xr:uid="{00000000-0005-0000-0000-000029000000}"/>
    <cellStyle name="Comma 3 2 3 2 2 4 2 2 3" xfId="41749" xr:uid="{00000000-0005-0000-0000-000029000000}"/>
    <cellStyle name="Comma 3 2 3 2 2 4 2 3" xfId="17557" xr:uid="{00000000-0005-0000-0000-000029000000}"/>
    <cellStyle name="Comma 3 2 3 2 2 4 2 3 2" xfId="47797" xr:uid="{00000000-0005-0000-0000-000029000000}"/>
    <cellStyle name="Comma 3 2 3 2 2 4 2 4" xfId="32677" xr:uid="{00000000-0005-0000-0000-000029000000}"/>
    <cellStyle name="Comma 3 2 3 2 2 4 3" xfId="3949" xr:uid="{00000000-0005-0000-0000-000029000000}"/>
    <cellStyle name="Comma 3 2 3 2 2 4 3 2" xfId="13021" xr:uid="{00000000-0005-0000-0000-000029000000}"/>
    <cellStyle name="Comma 3 2 3 2 2 4 3 2 2" xfId="28141" xr:uid="{00000000-0005-0000-0000-000029000000}"/>
    <cellStyle name="Comma 3 2 3 2 2 4 3 2 2 2" xfId="58381" xr:uid="{00000000-0005-0000-0000-000029000000}"/>
    <cellStyle name="Comma 3 2 3 2 2 4 3 2 3" xfId="43261" xr:uid="{00000000-0005-0000-0000-000029000000}"/>
    <cellStyle name="Comma 3 2 3 2 2 4 3 3" xfId="19069" xr:uid="{00000000-0005-0000-0000-000029000000}"/>
    <cellStyle name="Comma 3 2 3 2 2 4 3 3 2" xfId="49309" xr:uid="{00000000-0005-0000-0000-000029000000}"/>
    <cellStyle name="Comma 3 2 3 2 2 4 3 4" xfId="34189" xr:uid="{00000000-0005-0000-0000-000029000000}"/>
    <cellStyle name="Comma 3 2 3 2 2 4 4" xfId="5461" xr:uid="{00000000-0005-0000-0000-000029000000}"/>
    <cellStyle name="Comma 3 2 3 2 2 4 4 2" xfId="14533" xr:uid="{00000000-0005-0000-0000-000029000000}"/>
    <cellStyle name="Comma 3 2 3 2 2 4 4 2 2" xfId="29653" xr:uid="{00000000-0005-0000-0000-000029000000}"/>
    <cellStyle name="Comma 3 2 3 2 2 4 4 2 2 2" xfId="59893" xr:uid="{00000000-0005-0000-0000-000029000000}"/>
    <cellStyle name="Comma 3 2 3 2 2 4 4 2 3" xfId="44773" xr:uid="{00000000-0005-0000-0000-000029000000}"/>
    <cellStyle name="Comma 3 2 3 2 2 4 4 3" xfId="20581" xr:uid="{00000000-0005-0000-0000-000029000000}"/>
    <cellStyle name="Comma 3 2 3 2 2 4 4 3 2" xfId="50821" xr:uid="{00000000-0005-0000-0000-000029000000}"/>
    <cellStyle name="Comma 3 2 3 2 2 4 4 4" xfId="35701" xr:uid="{00000000-0005-0000-0000-000029000000}"/>
    <cellStyle name="Comma 3 2 3 2 2 4 5" xfId="6973" xr:uid="{00000000-0005-0000-0000-000029000000}"/>
    <cellStyle name="Comma 3 2 3 2 2 4 5 2" xfId="22093" xr:uid="{00000000-0005-0000-0000-000029000000}"/>
    <cellStyle name="Comma 3 2 3 2 2 4 5 2 2" xfId="52333" xr:uid="{00000000-0005-0000-0000-000029000000}"/>
    <cellStyle name="Comma 3 2 3 2 2 4 5 3" xfId="37213" xr:uid="{00000000-0005-0000-0000-000029000000}"/>
    <cellStyle name="Comma 3 2 3 2 2 4 6" xfId="8485" xr:uid="{00000000-0005-0000-0000-000029000000}"/>
    <cellStyle name="Comma 3 2 3 2 2 4 6 2" xfId="23605" xr:uid="{00000000-0005-0000-0000-000029000000}"/>
    <cellStyle name="Comma 3 2 3 2 2 4 6 2 2" xfId="53845" xr:uid="{00000000-0005-0000-0000-000029000000}"/>
    <cellStyle name="Comma 3 2 3 2 2 4 6 3" xfId="38725" xr:uid="{00000000-0005-0000-0000-000029000000}"/>
    <cellStyle name="Comma 3 2 3 2 2 4 7" xfId="9997" xr:uid="{00000000-0005-0000-0000-000029000000}"/>
    <cellStyle name="Comma 3 2 3 2 2 4 7 2" xfId="25117" xr:uid="{00000000-0005-0000-0000-000029000000}"/>
    <cellStyle name="Comma 3 2 3 2 2 4 7 2 2" xfId="55357" xr:uid="{00000000-0005-0000-0000-000029000000}"/>
    <cellStyle name="Comma 3 2 3 2 2 4 7 3" xfId="40237" xr:uid="{00000000-0005-0000-0000-000029000000}"/>
    <cellStyle name="Comma 3 2 3 2 2 4 8" xfId="16045" xr:uid="{00000000-0005-0000-0000-000029000000}"/>
    <cellStyle name="Comma 3 2 3 2 2 4 8 2" xfId="46285" xr:uid="{00000000-0005-0000-0000-000029000000}"/>
    <cellStyle name="Comma 3 2 3 2 2 4 9" xfId="31165" xr:uid="{00000000-0005-0000-0000-000029000000}"/>
    <cellStyle name="Comma 3 2 3 2 2 5" xfId="1681" xr:uid="{00000000-0005-0000-0000-000029000000}"/>
    <cellStyle name="Comma 3 2 3 2 2 5 2" xfId="10753" xr:uid="{00000000-0005-0000-0000-000029000000}"/>
    <cellStyle name="Comma 3 2 3 2 2 5 2 2" xfId="25873" xr:uid="{00000000-0005-0000-0000-000029000000}"/>
    <cellStyle name="Comma 3 2 3 2 2 5 2 2 2" xfId="56113" xr:uid="{00000000-0005-0000-0000-000029000000}"/>
    <cellStyle name="Comma 3 2 3 2 2 5 2 3" xfId="40993" xr:uid="{00000000-0005-0000-0000-000029000000}"/>
    <cellStyle name="Comma 3 2 3 2 2 5 3" xfId="16801" xr:uid="{00000000-0005-0000-0000-000029000000}"/>
    <cellStyle name="Comma 3 2 3 2 2 5 3 2" xfId="47041" xr:uid="{00000000-0005-0000-0000-000029000000}"/>
    <cellStyle name="Comma 3 2 3 2 2 5 4" xfId="31921" xr:uid="{00000000-0005-0000-0000-000029000000}"/>
    <cellStyle name="Comma 3 2 3 2 2 6" xfId="3193" xr:uid="{00000000-0005-0000-0000-000029000000}"/>
    <cellStyle name="Comma 3 2 3 2 2 6 2" xfId="12265" xr:uid="{00000000-0005-0000-0000-000029000000}"/>
    <cellStyle name="Comma 3 2 3 2 2 6 2 2" xfId="27385" xr:uid="{00000000-0005-0000-0000-000029000000}"/>
    <cellStyle name="Comma 3 2 3 2 2 6 2 2 2" xfId="57625" xr:uid="{00000000-0005-0000-0000-000029000000}"/>
    <cellStyle name="Comma 3 2 3 2 2 6 2 3" xfId="42505" xr:uid="{00000000-0005-0000-0000-000029000000}"/>
    <cellStyle name="Comma 3 2 3 2 2 6 3" xfId="18313" xr:uid="{00000000-0005-0000-0000-000029000000}"/>
    <cellStyle name="Comma 3 2 3 2 2 6 3 2" xfId="48553" xr:uid="{00000000-0005-0000-0000-000029000000}"/>
    <cellStyle name="Comma 3 2 3 2 2 6 4" xfId="33433" xr:uid="{00000000-0005-0000-0000-000029000000}"/>
    <cellStyle name="Comma 3 2 3 2 2 7" xfId="4705" xr:uid="{00000000-0005-0000-0000-000029000000}"/>
    <cellStyle name="Comma 3 2 3 2 2 7 2" xfId="13777" xr:uid="{00000000-0005-0000-0000-000029000000}"/>
    <cellStyle name="Comma 3 2 3 2 2 7 2 2" xfId="28897" xr:uid="{00000000-0005-0000-0000-000029000000}"/>
    <cellStyle name="Comma 3 2 3 2 2 7 2 2 2" xfId="59137" xr:uid="{00000000-0005-0000-0000-000029000000}"/>
    <cellStyle name="Comma 3 2 3 2 2 7 2 3" xfId="44017" xr:uid="{00000000-0005-0000-0000-000029000000}"/>
    <cellStyle name="Comma 3 2 3 2 2 7 3" xfId="19825" xr:uid="{00000000-0005-0000-0000-000029000000}"/>
    <cellStyle name="Comma 3 2 3 2 2 7 3 2" xfId="50065" xr:uid="{00000000-0005-0000-0000-000029000000}"/>
    <cellStyle name="Comma 3 2 3 2 2 7 4" xfId="34945" xr:uid="{00000000-0005-0000-0000-000029000000}"/>
    <cellStyle name="Comma 3 2 3 2 2 8" xfId="6217" xr:uid="{00000000-0005-0000-0000-000029000000}"/>
    <cellStyle name="Comma 3 2 3 2 2 8 2" xfId="21337" xr:uid="{00000000-0005-0000-0000-000029000000}"/>
    <cellStyle name="Comma 3 2 3 2 2 8 2 2" xfId="51577" xr:uid="{00000000-0005-0000-0000-000029000000}"/>
    <cellStyle name="Comma 3 2 3 2 2 8 3" xfId="36457" xr:uid="{00000000-0005-0000-0000-000029000000}"/>
    <cellStyle name="Comma 3 2 3 2 2 9" xfId="7729" xr:uid="{00000000-0005-0000-0000-000029000000}"/>
    <cellStyle name="Comma 3 2 3 2 2 9 2" xfId="22849" xr:uid="{00000000-0005-0000-0000-000029000000}"/>
    <cellStyle name="Comma 3 2 3 2 2 9 2 2" xfId="53089" xr:uid="{00000000-0005-0000-0000-000029000000}"/>
    <cellStyle name="Comma 3 2 3 2 2 9 3" xfId="37969" xr:uid="{00000000-0005-0000-0000-000029000000}"/>
    <cellStyle name="Comma 3 2 3 2 3" xfId="253" xr:uid="{00000000-0005-0000-0000-000029000000}"/>
    <cellStyle name="Comma 3 2 3 2 3 10" xfId="9325" xr:uid="{00000000-0005-0000-0000-000029000000}"/>
    <cellStyle name="Comma 3 2 3 2 3 10 2" xfId="24445" xr:uid="{00000000-0005-0000-0000-000029000000}"/>
    <cellStyle name="Comma 3 2 3 2 3 10 2 2" xfId="54685" xr:uid="{00000000-0005-0000-0000-000029000000}"/>
    <cellStyle name="Comma 3 2 3 2 3 10 3" xfId="39565" xr:uid="{00000000-0005-0000-0000-000029000000}"/>
    <cellStyle name="Comma 3 2 3 2 3 11" xfId="15373" xr:uid="{00000000-0005-0000-0000-000029000000}"/>
    <cellStyle name="Comma 3 2 3 2 3 11 2" xfId="45613" xr:uid="{00000000-0005-0000-0000-000029000000}"/>
    <cellStyle name="Comma 3 2 3 2 3 12" xfId="30493" xr:uid="{00000000-0005-0000-0000-000029000000}"/>
    <cellStyle name="Comma 3 2 3 2 3 2" xfId="505" xr:uid="{00000000-0005-0000-0000-000029000000}"/>
    <cellStyle name="Comma 3 2 3 2 3 2 10" xfId="30745" xr:uid="{00000000-0005-0000-0000-000029000000}"/>
    <cellStyle name="Comma 3 2 3 2 3 2 2" xfId="1261" xr:uid="{00000000-0005-0000-0000-000029000000}"/>
    <cellStyle name="Comma 3 2 3 2 3 2 2 2" xfId="2773" xr:uid="{00000000-0005-0000-0000-000029000000}"/>
    <cellStyle name="Comma 3 2 3 2 3 2 2 2 2" xfId="11845" xr:uid="{00000000-0005-0000-0000-000029000000}"/>
    <cellStyle name="Comma 3 2 3 2 3 2 2 2 2 2" xfId="26965" xr:uid="{00000000-0005-0000-0000-000029000000}"/>
    <cellStyle name="Comma 3 2 3 2 3 2 2 2 2 2 2" xfId="57205" xr:uid="{00000000-0005-0000-0000-000029000000}"/>
    <cellStyle name="Comma 3 2 3 2 3 2 2 2 2 3" xfId="42085" xr:uid="{00000000-0005-0000-0000-000029000000}"/>
    <cellStyle name="Comma 3 2 3 2 3 2 2 2 3" xfId="17893" xr:uid="{00000000-0005-0000-0000-000029000000}"/>
    <cellStyle name="Comma 3 2 3 2 3 2 2 2 3 2" xfId="48133" xr:uid="{00000000-0005-0000-0000-000029000000}"/>
    <cellStyle name="Comma 3 2 3 2 3 2 2 2 4" xfId="33013" xr:uid="{00000000-0005-0000-0000-000029000000}"/>
    <cellStyle name="Comma 3 2 3 2 3 2 2 3" xfId="4285" xr:uid="{00000000-0005-0000-0000-000029000000}"/>
    <cellStyle name="Comma 3 2 3 2 3 2 2 3 2" xfId="13357" xr:uid="{00000000-0005-0000-0000-000029000000}"/>
    <cellStyle name="Comma 3 2 3 2 3 2 2 3 2 2" xfId="28477" xr:uid="{00000000-0005-0000-0000-000029000000}"/>
    <cellStyle name="Comma 3 2 3 2 3 2 2 3 2 2 2" xfId="58717" xr:uid="{00000000-0005-0000-0000-000029000000}"/>
    <cellStyle name="Comma 3 2 3 2 3 2 2 3 2 3" xfId="43597" xr:uid="{00000000-0005-0000-0000-000029000000}"/>
    <cellStyle name="Comma 3 2 3 2 3 2 2 3 3" xfId="19405" xr:uid="{00000000-0005-0000-0000-000029000000}"/>
    <cellStyle name="Comma 3 2 3 2 3 2 2 3 3 2" xfId="49645" xr:uid="{00000000-0005-0000-0000-000029000000}"/>
    <cellStyle name="Comma 3 2 3 2 3 2 2 3 4" xfId="34525" xr:uid="{00000000-0005-0000-0000-000029000000}"/>
    <cellStyle name="Comma 3 2 3 2 3 2 2 4" xfId="5797" xr:uid="{00000000-0005-0000-0000-000029000000}"/>
    <cellStyle name="Comma 3 2 3 2 3 2 2 4 2" xfId="14869" xr:uid="{00000000-0005-0000-0000-000029000000}"/>
    <cellStyle name="Comma 3 2 3 2 3 2 2 4 2 2" xfId="29989" xr:uid="{00000000-0005-0000-0000-000029000000}"/>
    <cellStyle name="Comma 3 2 3 2 3 2 2 4 2 2 2" xfId="60229" xr:uid="{00000000-0005-0000-0000-000029000000}"/>
    <cellStyle name="Comma 3 2 3 2 3 2 2 4 2 3" xfId="45109" xr:uid="{00000000-0005-0000-0000-000029000000}"/>
    <cellStyle name="Comma 3 2 3 2 3 2 2 4 3" xfId="20917" xr:uid="{00000000-0005-0000-0000-000029000000}"/>
    <cellStyle name="Comma 3 2 3 2 3 2 2 4 3 2" xfId="51157" xr:uid="{00000000-0005-0000-0000-000029000000}"/>
    <cellStyle name="Comma 3 2 3 2 3 2 2 4 4" xfId="36037" xr:uid="{00000000-0005-0000-0000-000029000000}"/>
    <cellStyle name="Comma 3 2 3 2 3 2 2 5" xfId="7309" xr:uid="{00000000-0005-0000-0000-000029000000}"/>
    <cellStyle name="Comma 3 2 3 2 3 2 2 5 2" xfId="22429" xr:uid="{00000000-0005-0000-0000-000029000000}"/>
    <cellStyle name="Comma 3 2 3 2 3 2 2 5 2 2" xfId="52669" xr:uid="{00000000-0005-0000-0000-000029000000}"/>
    <cellStyle name="Comma 3 2 3 2 3 2 2 5 3" xfId="37549" xr:uid="{00000000-0005-0000-0000-000029000000}"/>
    <cellStyle name="Comma 3 2 3 2 3 2 2 6" xfId="8821" xr:uid="{00000000-0005-0000-0000-000029000000}"/>
    <cellStyle name="Comma 3 2 3 2 3 2 2 6 2" xfId="23941" xr:uid="{00000000-0005-0000-0000-000029000000}"/>
    <cellStyle name="Comma 3 2 3 2 3 2 2 6 2 2" xfId="54181" xr:uid="{00000000-0005-0000-0000-000029000000}"/>
    <cellStyle name="Comma 3 2 3 2 3 2 2 6 3" xfId="39061" xr:uid="{00000000-0005-0000-0000-000029000000}"/>
    <cellStyle name="Comma 3 2 3 2 3 2 2 7" xfId="10333" xr:uid="{00000000-0005-0000-0000-000029000000}"/>
    <cellStyle name="Comma 3 2 3 2 3 2 2 7 2" xfId="25453" xr:uid="{00000000-0005-0000-0000-000029000000}"/>
    <cellStyle name="Comma 3 2 3 2 3 2 2 7 2 2" xfId="55693" xr:uid="{00000000-0005-0000-0000-000029000000}"/>
    <cellStyle name="Comma 3 2 3 2 3 2 2 7 3" xfId="40573" xr:uid="{00000000-0005-0000-0000-000029000000}"/>
    <cellStyle name="Comma 3 2 3 2 3 2 2 8" xfId="16381" xr:uid="{00000000-0005-0000-0000-000029000000}"/>
    <cellStyle name="Comma 3 2 3 2 3 2 2 8 2" xfId="46621" xr:uid="{00000000-0005-0000-0000-000029000000}"/>
    <cellStyle name="Comma 3 2 3 2 3 2 2 9" xfId="31501" xr:uid="{00000000-0005-0000-0000-000029000000}"/>
    <cellStyle name="Comma 3 2 3 2 3 2 3" xfId="2017" xr:uid="{00000000-0005-0000-0000-000029000000}"/>
    <cellStyle name="Comma 3 2 3 2 3 2 3 2" xfId="11089" xr:uid="{00000000-0005-0000-0000-000029000000}"/>
    <cellStyle name="Comma 3 2 3 2 3 2 3 2 2" xfId="26209" xr:uid="{00000000-0005-0000-0000-000029000000}"/>
    <cellStyle name="Comma 3 2 3 2 3 2 3 2 2 2" xfId="56449" xr:uid="{00000000-0005-0000-0000-000029000000}"/>
    <cellStyle name="Comma 3 2 3 2 3 2 3 2 3" xfId="41329" xr:uid="{00000000-0005-0000-0000-000029000000}"/>
    <cellStyle name="Comma 3 2 3 2 3 2 3 3" xfId="17137" xr:uid="{00000000-0005-0000-0000-000029000000}"/>
    <cellStyle name="Comma 3 2 3 2 3 2 3 3 2" xfId="47377" xr:uid="{00000000-0005-0000-0000-000029000000}"/>
    <cellStyle name="Comma 3 2 3 2 3 2 3 4" xfId="32257" xr:uid="{00000000-0005-0000-0000-000029000000}"/>
    <cellStyle name="Comma 3 2 3 2 3 2 4" xfId="3529" xr:uid="{00000000-0005-0000-0000-000029000000}"/>
    <cellStyle name="Comma 3 2 3 2 3 2 4 2" xfId="12601" xr:uid="{00000000-0005-0000-0000-000029000000}"/>
    <cellStyle name="Comma 3 2 3 2 3 2 4 2 2" xfId="27721" xr:uid="{00000000-0005-0000-0000-000029000000}"/>
    <cellStyle name="Comma 3 2 3 2 3 2 4 2 2 2" xfId="57961" xr:uid="{00000000-0005-0000-0000-000029000000}"/>
    <cellStyle name="Comma 3 2 3 2 3 2 4 2 3" xfId="42841" xr:uid="{00000000-0005-0000-0000-000029000000}"/>
    <cellStyle name="Comma 3 2 3 2 3 2 4 3" xfId="18649" xr:uid="{00000000-0005-0000-0000-000029000000}"/>
    <cellStyle name="Comma 3 2 3 2 3 2 4 3 2" xfId="48889" xr:uid="{00000000-0005-0000-0000-000029000000}"/>
    <cellStyle name="Comma 3 2 3 2 3 2 4 4" xfId="33769" xr:uid="{00000000-0005-0000-0000-000029000000}"/>
    <cellStyle name="Comma 3 2 3 2 3 2 5" xfId="5041" xr:uid="{00000000-0005-0000-0000-000029000000}"/>
    <cellStyle name="Comma 3 2 3 2 3 2 5 2" xfId="14113" xr:uid="{00000000-0005-0000-0000-000029000000}"/>
    <cellStyle name="Comma 3 2 3 2 3 2 5 2 2" xfId="29233" xr:uid="{00000000-0005-0000-0000-000029000000}"/>
    <cellStyle name="Comma 3 2 3 2 3 2 5 2 2 2" xfId="59473" xr:uid="{00000000-0005-0000-0000-000029000000}"/>
    <cellStyle name="Comma 3 2 3 2 3 2 5 2 3" xfId="44353" xr:uid="{00000000-0005-0000-0000-000029000000}"/>
    <cellStyle name="Comma 3 2 3 2 3 2 5 3" xfId="20161" xr:uid="{00000000-0005-0000-0000-000029000000}"/>
    <cellStyle name="Comma 3 2 3 2 3 2 5 3 2" xfId="50401" xr:uid="{00000000-0005-0000-0000-000029000000}"/>
    <cellStyle name="Comma 3 2 3 2 3 2 5 4" xfId="35281" xr:uid="{00000000-0005-0000-0000-000029000000}"/>
    <cellStyle name="Comma 3 2 3 2 3 2 6" xfId="6553" xr:uid="{00000000-0005-0000-0000-000029000000}"/>
    <cellStyle name="Comma 3 2 3 2 3 2 6 2" xfId="21673" xr:uid="{00000000-0005-0000-0000-000029000000}"/>
    <cellStyle name="Comma 3 2 3 2 3 2 6 2 2" xfId="51913" xr:uid="{00000000-0005-0000-0000-000029000000}"/>
    <cellStyle name="Comma 3 2 3 2 3 2 6 3" xfId="36793" xr:uid="{00000000-0005-0000-0000-000029000000}"/>
    <cellStyle name="Comma 3 2 3 2 3 2 7" xfId="8065" xr:uid="{00000000-0005-0000-0000-000029000000}"/>
    <cellStyle name="Comma 3 2 3 2 3 2 7 2" xfId="23185" xr:uid="{00000000-0005-0000-0000-000029000000}"/>
    <cellStyle name="Comma 3 2 3 2 3 2 7 2 2" xfId="53425" xr:uid="{00000000-0005-0000-0000-000029000000}"/>
    <cellStyle name="Comma 3 2 3 2 3 2 7 3" xfId="38305" xr:uid="{00000000-0005-0000-0000-000029000000}"/>
    <cellStyle name="Comma 3 2 3 2 3 2 8" xfId="9577" xr:uid="{00000000-0005-0000-0000-000029000000}"/>
    <cellStyle name="Comma 3 2 3 2 3 2 8 2" xfId="24697" xr:uid="{00000000-0005-0000-0000-000029000000}"/>
    <cellStyle name="Comma 3 2 3 2 3 2 8 2 2" xfId="54937" xr:uid="{00000000-0005-0000-0000-000029000000}"/>
    <cellStyle name="Comma 3 2 3 2 3 2 8 3" xfId="39817" xr:uid="{00000000-0005-0000-0000-000029000000}"/>
    <cellStyle name="Comma 3 2 3 2 3 2 9" xfId="15625" xr:uid="{00000000-0005-0000-0000-000029000000}"/>
    <cellStyle name="Comma 3 2 3 2 3 2 9 2" xfId="45865" xr:uid="{00000000-0005-0000-0000-000029000000}"/>
    <cellStyle name="Comma 3 2 3 2 3 3" xfId="757" xr:uid="{00000000-0005-0000-0000-000077000000}"/>
    <cellStyle name="Comma 3 2 3 2 3 3 10" xfId="30997" xr:uid="{00000000-0005-0000-0000-000077000000}"/>
    <cellStyle name="Comma 3 2 3 2 3 3 2" xfId="1513" xr:uid="{00000000-0005-0000-0000-000077000000}"/>
    <cellStyle name="Comma 3 2 3 2 3 3 2 2" xfId="3025" xr:uid="{00000000-0005-0000-0000-000077000000}"/>
    <cellStyle name="Comma 3 2 3 2 3 3 2 2 2" xfId="12097" xr:uid="{00000000-0005-0000-0000-000077000000}"/>
    <cellStyle name="Comma 3 2 3 2 3 3 2 2 2 2" xfId="27217" xr:uid="{00000000-0005-0000-0000-000077000000}"/>
    <cellStyle name="Comma 3 2 3 2 3 3 2 2 2 2 2" xfId="57457" xr:uid="{00000000-0005-0000-0000-000077000000}"/>
    <cellStyle name="Comma 3 2 3 2 3 3 2 2 2 3" xfId="42337" xr:uid="{00000000-0005-0000-0000-000077000000}"/>
    <cellStyle name="Comma 3 2 3 2 3 3 2 2 3" xfId="18145" xr:uid="{00000000-0005-0000-0000-000077000000}"/>
    <cellStyle name="Comma 3 2 3 2 3 3 2 2 3 2" xfId="48385" xr:uid="{00000000-0005-0000-0000-000077000000}"/>
    <cellStyle name="Comma 3 2 3 2 3 3 2 2 4" xfId="33265" xr:uid="{00000000-0005-0000-0000-000077000000}"/>
    <cellStyle name="Comma 3 2 3 2 3 3 2 3" xfId="4537" xr:uid="{00000000-0005-0000-0000-000077000000}"/>
    <cellStyle name="Comma 3 2 3 2 3 3 2 3 2" xfId="13609" xr:uid="{00000000-0005-0000-0000-000077000000}"/>
    <cellStyle name="Comma 3 2 3 2 3 3 2 3 2 2" xfId="28729" xr:uid="{00000000-0005-0000-0000-000077000000}"/>
    <cellStyle name="Comma 3 2 3 2 3 3 2 3 2 2 2" xfId="58969" xr:uid="{00000000-0005-0000-0000-000077000000}"/>
    <cellStyle name="Comma 3 2 3 2 3 3 2 3 2 3" xfId="43849" xr:uid="{00000000-0005-0000-0000-000077000000}"/>
    <cellStyle name="Comma 3 2 3 2 3 3 2 3 3" xfId="19657" xr:uid="{00000000-0005-0000-0000-000077000000}"/>
    <cellStyle name="Comma 3 2 3 2 3 3 2 3 3 2" xfId="49897" xr:uid="{00000000-0005-0000-0000-000077000000}"/>
    <cellStyle name="Comma 3 2 3 2 3 3 2 3 4" xfId="34777" xr:uid="{00000000-0005-0000-0000-000077000000}"/>
    <cellStyle name="Comma 3 2 3 2 3 3 2 4" xfId="6049" xr:uid="{00000000-0005-0000-0000-000077000000}"/>
    <cellStyle name="Comma 3 2 3 2 3 3 2 4 2" xfId="15121" xr:uid="{00000000-0005-0000-0000-000077000000}"/>
    <cellStyle name="Comma 3 2 3 2 3 3 2 4 2 2" xfId="30241" xr:uid="{00000000-0005-0000-0000-000077000000}"/>
    <cellStyle name="Comma 3 2 3 2 3 3 2 4 2 2 2" xfId="60481" xr:uid="{00000000-0005-0000-0000-000077000000}"/>
    <cellStyle name="Comma 3 2 3 2 3 3 2 4 2 3" xfId="45361" xr:uid="{00000000-0005-0000-0000-000077000000}"/>
    <cellStyle name="Comma 3 2 3 2 3 3 2 4 3" xfId="21169" xr:uid="{00000000-0005-0000-0000-000077000000}"/>
    <cellStyle name="Comma 3 2 3 2 3 3 2 4 3 2" xfId="51409" xr:uid="{00000000-0005-0000-0000-000077000000}"/>
    <cellStyle name="Comma 3 2 3 2 3 3 2 4 4" xfId="36289" xr:uid="{00000000-0005-0000-0000-000077000000}"/>
    <cellStyle name="Comma 3 2 3 2 3 3 2 5" xfId="7561" xr:uid="{00000000-0005-0000-0000-000077000000}"/>
    <cellStyle name="Comma 3 2 3 2 3 3 2 5 2" xfId="22681" xr:uid="{00000000-0005-0000-0000-000077000000}"/>
    <cellStyle name="Comma 3 2 3 2 3 3 2 5 2 2" xfId="52921" xr:uid="{00000000-0005-0000-0000-000077000000}"/>
    <cellStyle name="Comma 3 2 3 2 3 3 2 5 3" xfId="37801" xr:uid="{00000000-0005-0000-0000-000077000000}"/>
    <cellStyle name="Comma 3 2 3 2 3 3 2 6" xfId="9073" xr:uid="{00000000-0005-0000-0000-000077000000}"/>
    <cellStyle name="Comma 3 2 3 2 3 3 2 6 2" xfId="24193" xr:uid="{00000000-0005-0000-0000-000077000000}"/>
    <cellStyle name="Comma 3 2 3 2 3 3 2 6 2 2" xfId="54433" xr:uid="{00000000-0005-0000-0000-000077000000}"/>
    <cellStyle name="Comma 3 2 3 2 3 3 2 6 3" xfId="39313" xr:uid="{00000000-0005-0000-0000-000077000000}"/>
    <cellStyle name="Comma 3 2 3 2 3 3 2 7" xfId="10585" xr:uid="{00000000-0005-0000-0000-000077000000}"/>
    <cellStyle name="Comma 3 2 3 2 3 3 2 7 2" xfId="25705" xr:uid="{00000000-0005-0000-0000-000077000000}"/>
    <cellStyle name="Comma 3 2 3 2 3 3 2 7 2 2" xfId="55945" xr:uid="{00000000-0005-0000-0000-000077000000}"/>
    <cellStyle name="Comma 3 2 3 2 3 3 2 7 3" xfId="40825" xr:uid="{00000000-0005-0000-0000-000077000000}"/>
    <cellStyle name="Comma 3 2 3 2 3 3 2 8" xfId="16633" xr:uid="{00000000-0005-0000-0000-000077000000}"/>
    <cellStyle name="Comma 3 2 3 2 3 3 2 8 2" xfId="46873" xr:uid="{00000000-0005-0000-0000-000077000000}"/>
    <cellStyle name="Comma 3 2 3 2 3 3 2 9" xfId="31753" xr:uid="{00000000-0005-0000-0000-000077000000}"/>
    <cellStyle name="Comma 3 2 3 2 3 3 3" xfId="2269" xr:uid="{00000000-0005-0000-0000-000077000000}"/>
    <cellStyle name="Comma 3 2 3 2 3 3 3 2" xfId="11341" xr:uid="{00000000-0005-0000-0000-000077000000}"/>
    <cellStyle name="Comma 3 2 3 2 3 3 3 2 2" xfId="26461" xr:uid="{00000000-0005-0000-0000-000077000000}"/>
    <cellStyle name="Comma 3 2 3 2 3 3 3 2 2 2" xfId="56701" xr:uid="{00000000-0005-0000-0000-000077000000}"/>
    <cellStyle name="Comma 3 2 3 2 3 3 3 2 3" xfId="41581" xr:uid="{00000000-0005-0000-0000-000077000000}"/>
    <cellStyle name="Comma 3 2 3 2 3 3 3 3" xfId="17389" xr:uid="{00000000-0005-0000-0000-000077000000}"/>
    <cellStyle name="Comma 3 2 3 2 3 3 3 3 2" xfId="47629" xr:uid="{00000000-0005-0000-0000-000077000000}"/>
    <cellStyle name="Comma 3 2 3 2 3 3 3 4" xfId="32509" xr:uid="{00000000-0005-0000-0000-000077000000}"/>
    <cellStyle name="Comma 3 2 3 2 3 3 4" xfId="3781" xr:uid="{00000000-0005-0000-0000-000077000000}"/>
    <cellStyle name="Comma 3 2 3 2 3 3 4 2" xfId="12853" xr:uid="{00000000-0005-0000-0000-000077000000}"/>
    <cellStyle name="Comma 3 2 3 2 3 3 4 2 2" xfId="27973" xr:uid="{00000000-0005-0000-0000-000077000000}"/>
    <cellStyle name="Comma 3 2 3 2 3 3 4 2 2 2" xfId="58213" xr:uid="{00000000-0005-0000-0000-000077000000}"/>
    <cellStyle name="Comma 3 2 3 2 3 3 4 2 3" xfId="43093" xr:uid="{00000000-0005-0000-0000-000077000000}"/>
    <cellStyle name="Comma 3 2 3 2 3 3 4 3" xfId="18901" xr:uid="{00000000-0005-0000-0000-000077000000}"/>
    <cellStyle name="Comma 3 2 3 2 3 3 4 3 2" xfId="49141" xr:uid="{00000000-0005-0000-0000-000077000000}"/>
    <cellStyle name="Comma 3 2 3 2 3 3 4 4" xfId="34021" xr:uid="{00000000-0005-0000-0000-000077000000}"/>
    <cellStyle name="Comma 3 2 3 2 3 3 5" xfId="5293" xr:uid="{00000000-0005-0000-0000-000077000000}"/>
    <cellStyle name="Comma 3 2 3 2 3 3 5 2" xfId="14365" xr:uid="{00000000-0005-0000-0000-000077000000}"/>
    <cellStyle name="Comma 3 2 3 2 3 3 5 2 2" xfId="29485" xr:uid="{00000000-0005-0000-0000-000077000000}"/>
    <cellStyle name="Comma 3 2 3 2 3 3 5 2 2 2" xfId="59725" xr:uid="{00000000-0005-0000-0000-000077000000}"/>
    <cellStyle name="Comma 3 2 3 2 3 3 5 2 3" xfId="44605" xr:uid="{00000000-0005-0000-0000-000077000000}"/>
    <cellStyle name="Comma 3 2 3 2 3 3 5 3" xfId="20413" xr:uid="{00000000-0005-0000-0000-000077000000}"/>
    <cellStyle name="Comma 3 2 3 2 3 3 5 3 2" xfId="50653" xr:uid="{00000000-0005-0000-0000-000077000000}"/>
    <cellStyle name="Comma 3 2 3 2 3 3 5 4" xfId="35533" xr:uid="{00000000-0005-0000-0000-000077000000}"/>
    <cellStyle name="Comma 3 2 3 2 3 3 6" xfId="6805" xr:uid="{00000000-0005-0000-0000-000077000000}"/>
    <cellStyle name="Comma 3 2 3 2 3 3 6 2" xfId="21925" xr:uid="{00000000-0005-0000-0000-000077000000}"/>
    <cellStyle name="Comma 3 2 3 2 3 3 6 2 2" xfId="52165" xr:uid="{00000000-0005-0000-0000-000077000000}"/>
    <cellStyle name="Comma 3 2 3 2 3 3 6 3" xfId="37045" xr:uid="{00000000-0005-0000-0000-000077000000}"/>
    <cellStyle name="Comma 3 2 3 2 3 3 7" xfId="8317" xr:uid="{00000000-0005-0000-0000-000077000000}"/>
    <cellStyle name="Comma 3 2 3 2 3 3 7 2" xfId="23437" xr:uid="{00000000-0005-0000-0000-000077000000}"/>
    <cellStyle name="Comma 3 2 3 2 3 3 7 2 2" xfId="53677" xr:uid="{00000000-0005-0000-0000-000077000000}"/>
    <cellStyle name="Comma 3 2 3 2 3 3 7 3" xfId="38557" xr:uid="{00000000-0005-0000-0000-000077000000}"/>
    <cellStyle name="Comma 3 2 3 2 3 3 8" xfId="9829" xr:uid="{00000000-0005-0000-0000-000077000000}"/>
    <cellStyle name="Comma 3 2 3 2 3 3 8 2" xfId="24949" xr:uid="{00000000-0005-0000-0000-000077000000}"/>
    <cellStyle name="Comma 3 2 3 2 3 3 8 2 2" xfId="55189" xr:uid="{00000000-0005-0000-0000-000077000000}"/>
    <cellStyle name="Comma 3 2 3 2 3 3 8 3" xfId="40069" xr:uid="{00000000-0005-0000-0000-000077000000}"/>
    <cellStyle name="Comma 3 2 3 2 3 3 9" xfId="15877" xr:uid="{00000000-0005-0000-0000-000077000000}"/>
    <cellStyle name="Comma 3 2 3 2 3 3 9 2" xfId="46117" xr:uid="{00000000-0005-0000-0000-000077000000}"/>
    <cellStyle name="Comma 3 2 3 2 3 4" xfId="1009" xr:uid="{00000000-0005-0000-0000-000029000000}"/>
    <cellStyle name="Comma 3 2 3 2 3 4 2" xfId="2521" xr:uid="{00000000-0005-0000-0000-000029000000}"/>
    <cellStyle name="Comma 3 2 3 2 3 4 2 2" xfId="11593" xr:uid="{00000000-0005-0000-0000-000029000000}"/>
    <cellStyle name="Comma 3 2 3 2 3 4 2 2 2" xfId="26713" xr:uid="{00000000-0005-0000-0000-000029000000}"/>
    <cellStyle name="Comma 3 2 3 2 3 4 2 2 2 2" xfId="56953" xr:uid="{00000000-0005-0000-0000-000029000000}"/>
    <cellStyle name="Comma 3 2 3 2 3 4 2 2 3" xfId="41833" xr:uid="{00000000-0005-0000-0000-000029000000}"/>
    <cellStyle name="Comma 3 2 3 2 3 4 2 3" xfId="17641" xr:uid="{00000000-0005-0000-0000-000029000000}"/>
    <cellStyle name="Comma 3 2 3 2 3 4 2 3 2" xfId="47881" xr:uid="{00000000-0005-0000-0000-000029000000}"/>
    <cellStyle name="Comma 3 2 3 2 3 4 2 4" xfId="32761" xr:uid="{00000000-0005-0000-0000-000029000000}"/>
    <cellStyle name="Comma 3 2 3 2 3 4 3" xfId="4033" xr:uid="{00000000-0005-0000-0000-000029000000}"/>
    <cellStyle name="Comma 3 2 3 2 3 4 3 2" xfId="13105" xr:uid="{00000000-0005-0000-0000-000029000000}"/>
    <cellStyle name="Comma 3 2 3 2 3 4 3 2 2" xfId="28225" xr:uid="{00000000-0005-0000-0000-000029000000}"/>
    <cellStyle name="Comma 3 2 3 2 3 4 3 2 2 2" xfId="58465" xr:uid="{00000000-0005-0000-0000-000029000000}"/>
    <cellStyle name="Comma 3 2 3 2 3 4 3 2 3" xfId="43345" xr:uid="{00000000-0005-0000-0000-000029000000}"/>
    <cellStyle name="Comma 3 2 3 2 3 4 3 3" xfId="19153" xr:uid="{00000000-0005-0000-0000-000029000000}"/>
    <cellStyle name="Comma 3 2 3 2 3 4 3 3 2" xfId="49393" xr:uid="{00000000-0005-0000-0000-000029000000}"/>
    <cellStyle name="Comma 3 2 3 2 3 4 3 4" xfId="34273" xr:uid="{00000000-0005-0000-0000-000029000000}"/>
    <cellStyle name="Comma 3 2 3 2 3 4 4" xfId="5545" xr:uid="{00000000-0005-0000-0000-000029000000}"/>
    <cellStyle name="Comma 3 2 3 2 3 4 4 2" xfId="14617" xr:uid="{00000000-0005-0000-0000-000029000000}"/>
    <cellStyle name="Comma 3 2 3 2 3 4 4 2 2" xfId="29737" xr:uid="{00000000-0005-0000-0000-000029000000}"/>
    <cellStyle name="Comma 3 2 3 2 3 4 4 2 2 2" xfId="59977" xr:uid="{00000000-0005-0000-0000-000029000000}"/>
    <cellStyle name="Comma 3 2 3 2 3 4 4 2 3" xfId="44857" xr:uid="{00000000-0005-0000-0000-000029000000}"/>
    <cellStyle name="Comma 3 2 3 2 3 4 4 3" xfId="20665" xr:uid="{00000000-0005-0000-0000-000029000000}"/>
    <cellStyle name="Comma 3 2 3 2 3 4 4 3 2" xfId="50905" xr:uid="{00000000-0005-0000-0000-000029000000}"/>
    <cellStyle name="Comma 3 2 3 2 3 4 4 4" xfId="35785" xr:uid="{00000000-0005-0000-0000-000029000000}"/>
    <cellStyle name="Comma 3 2 3 2 3 4 5" xfId="7057" xr:uid="{00000000-0005-0000-0000-000029000000}"/>
    <cellStyle name="Comma 3 2 3 2 3 4 5 2" xfId="22177" xr:uid="{00000000-0005-0000-0000-000029000000}"/>
    <cellStyle name="Comma 3 2 3 2 3 4 5 2 2" xfId="52417" xr:uid="{00000000-0005-0000-0000-000029000000}"/>
    <cellStyle name="Comma 3 2 3 2 3 4 5 3" xfId="37297" xr:uid="{00000000-0005-0000-0000-000029000000}"/>
    <cellStyle name="Comma 3 2 3 2 3 4 6" xfId="8569" xr:uid="{00000000-0005-0000-0000-000029000000}"/>
    <cellStyle name="Comma 3 2 3 2 3 4 6 2" xfId="23689" xr:uid="{00000000-0005-0000-0000-000029000000}"/>
    <cellStyle name="Comma 3 2 3 2 3 4 6 2 2" xfId="53929" xr:uid="{00000000-0005-0000-0000-000029000000}"/>
    <cellStyle name="Comma 3 2 3 2 3 4 6 3" xfId="38809" xr:uid="{00000000-0005-0000-0000-000029000000}"/>
    <cellStyle name="Comma 3 2 3 2 3 4 7" xfId="10081" xr:uid="{00000000-0005-0000-0000-000029000000}"/>
    <cellStyle name="Comma 3 2 3 2 3 4 7 2" xfId="25201" xr:uid="{00000000-0005-0000-0000-000029000000}"/>
    <cellStyle name="Comma 3 2 3 2 3 4 7 2 2" xfId="55441" xr:uid="{00000000-0005-0000-0000-000029000000}"/>
    <cellStyle name="Comma 3 2 3 2 3 4 7 3" xfId="40321" xr:uid="{00000000-0005-0000-0000-000029000000}"/>
    <cellStyle name="Comma 3 2 3 2 3 4 8" xfId="16129" xr:uid="{00000000-0005-0000-0000-000029000000}"/>
    <cellStyle name="Comma 3 2 3 2 3 4 8 2" xfId="46369" xr:uid="{00000000-0005-0000-0000-000029000000}"/>
    <cellStyle name="Comma 3 2 3 2 3 4 9" xfId="31249" xr:uid="{00000000-0005-0000-0000-000029000000}"/>
    <cellStyle name="Comma 3 2 3 2 3 5" xfId="1765" xr:uid="{00000000-0005-0000-0000-000029000000}"/>
    <cellStyle name="Comma 3 2 3 2 3 5 2" xfId="10837" xr:uid="{00000000-0005-0000-0000-000029000000}"/>
    <cellStyle name="Comma 3 2 3 2 3 5 2 2" xfId="25957" xr:uid="{00000000-0005-0000-0000-000029000000}"/>
    <cellStyle name="Comma 3 2 3 2 3 5 2 2 2" xfId="56197" xr:uid="{00000000-0005-0000-0000-000029000000}"/>
    <cellStyle name="Comma 3 2 3 2 3 5 2 3" xfId="41077" xr:uid="{00000000-0005-0000-0000-000029000000}"/>
    <cellStyle name="Comma 3 2 3 2 3 5 3" xfId="16885" xr:uid="{00000000-0005-0000-0000-000029000000}"/>
    <cellStyle name="Comma 3 2 3 2 3 5 3 2" xfId="47125" xr:uid="{00000000-0005-0000-0000-000029000000}"/>
    <cellStyle name="Comma 3 2 3 2 3 5 4" xfId="32005" xr:uid="{00000000-0005-0000-0000-000029000000}"/>
    <cellStyle name="Comma 3 2 3 2 3 6" xfId="3277" xr:uid="{00000000-0005-0000-0000-000029000000}"/>
    <cellStyle name="Comma 3 2 3 2 3 6 2" xfId="12349" xr:uid="{00000000-0005-0000-0000-000029000000}"/>
    <cellStyle name="Comma 3 2 3 2 3 6 2 2" xfId="27469" xr:uid="{00000000-0005-0000-0000-000029000000}"/>
    <cellStyle name="Comma 3 2 3 2 3 6 2 2 2" xfId="57709" xr:uid="{00000000-0005-0000-0000-000029000000}"/>
    <cellStyle name="Comma 3 2 3 2 3 6 2 3" xfId="42589" xr:uid="{00000000-0005-0000-0000-000029000000}"/>
    <cellStyle name="Comma 3 2 3 2 3 6 3" xfId="18397" xr:uid="{00000000-0005-0000-0000-000029000000}"/>
    <cellStyle name="Comma 3 2 3 2 3 6 3 2" xfId="48637" xr:uid="{00000000-0005-0000-0000-000029000000}"/>
    <cellStyle name="Comma 3 2 3 2 3 6 4" xfId="33517" xr:uid="{00000000-0005-0000-0000-000029000000}"/>
    <cellStyle name="Comma 3 2 3 2 3 7" xfId="4789" xr:uid="{00000000-0005-0000-0000-000029000000}"/>
    <cellStyle name="Comma 3 2 3 2 3 7 2" xfId="13861" xr:uid="{00000000-0005-0000-0000-000029000000}"/>
    <cellStyle name="Comma 3 2 3 2 3 7 2 2" xfId="28981" xr:uid="{00000000-0005-0000-0000-000029000000}"/>
    <cellStyle name="Comma 3 2 3 2 3 7 2 2 2" xfId="59221" xr:uid="{00000000-0005-0000-0000-000029000000}"/>
    <cellStyle name="Comma 3 2 3 2 3 7 2 3" xfId="44101" xr:uid="{00000000-0005-0000-0000-000029000000}"/>
    <cellStyle name="Comma 3 2 3 2 3 7 3" xfId="19909" xr:uid="{00000000-0005-0000-0000-000029000000}"/>
    <cellStyle name="Comma 3 2 3 2 3 7 3 2" xfId="50149" xr:uid="{00000000-0005-0000-0000-000029000000}"/>
    <cellStyle name="Comma 3 2 3 2 3 7 4" xfId="35029" xr:uid="{00000000-0005-0000-0000-000029000000}"/>
    <cellStyle name="Comma 3 2 3 2 3 8" xfId="6301" xr:uid="{00000000-0005-0000-0000-000029000000}"/>
    <cellStyle name="Comma 3 2 3 2 3 8 2" xfId="21421" xr:uid="{00000000-0005-0000-0000-000029000000}"/>
    <cellStyle name="Comma 3 2 3 2 3 8 2 2" xfId="51661" xr:uid="{00000000-0005-0000-0000-000029000000}"/>
    <cellStyle name="Comma 3 2 3 2 3 8 3" xfId="36541" xr:uid="{00000000-0005-0000-0000-000029000000}"/>
    <cellStyle name="Comma 3 2 3 2 3 9" xfId="7813" xr:uid="{00000000-0005-0000-0000-000029000000}"/>
    <cellStyle name="Comma 3 2 3 2 3 9 2" xfId="22933" xr:uid="{00000000-0005-0000-0000-000029000000}"/>
    <cellStyle name="Comma 3 2 3 2 3 9 2 2" xfId="53173" xr:uid="{00000000-0005-0000-0000-000029000000}"/>
    <cellStyle name="Comma 3 2 3 2 3 9 3" xfId="38053" xr:uid="{00000000-0005-0000-0000-000029000000}"/>
    <cellStyle name="Comma 3 2 3 2 4" xfId="337" xr:uid="{00000000-0005-0000-0000-000015000000}"/>
    <cellStyle name="Comma 3 2 3 2 4 10" xfId="30577" xr:uid="{00000000-0005-0000-0000-000015000000}"/>
    <cellStyle name="Comma 3 2 3 2 4 2" xfId="1093" xr:uid="{00000000-0005-0000-0000-000015000000}"/>
    <cellStyle name="Comma 3 2 3 2 4 2 2" xfId="2605" xr:uid="{00000000-0005-0000-0000-000015000000}"/>
    <cellStyle name="Comma 3 2 3 2 4 2 2 2" xfId="11677" xr:uid="{00000000-0005-0000-0000-000015000000}"/>
    <cellStyle name="Comma 3 2 3 2 4 2 2 2 2" xfId="26797" xr:uid="{00000000-0005-0000-0000-000015000000}"/>
    <cellStyle name="Comma 3 2 3 2 4 2 2 2 2 2" xfId="57037" xr:uid="{00000000-0005-0000-0000-000015000000}"/>
    <cellStyle name="Comma 3 2 3 2 4 2 2 2 3" xfId="41917" xr:uid="{00000000-0005-0000-0000-000015000000}"/>
    <cellStyle name="Comma 3 2 3 2 4 2 2 3" xfId="17725" xr:uid="{00000000-0005-0000-0000-000015000000}"/>
    <cellStyle name="Comma 3 2 3 2 4 2 2 3 2" xfId="47965" xr:uid="{00000000-0005-0000-0000-000015000000}"/>
    <cellStyle name="Comma 3 2 3 2 4 2 2 4" xfId="32845" xr:uid="{00000000-0005-0000-0000-000015000000}"/>
    <cellStyle name="Comma 3 2 3 2 4 2 3" xfId="4117" xr:uid="{00000000-0005-0000-0000-000015000000}"/>
    <cellStyle name="Comma 3 2 3 2 4 2 3 2" xfId="13189" xr:uid="{00000000-0005-0000-0000-000015000000}"/>
    <cellStyle name="Comma 3 2 3 2 4 2 3 2 2" xfId="28309" xr:uid="{00000000-0005-0000-0000-000015000000}"/>
    <cellStyle name="Comma 3 2 3 2 4 2 3 2 2 2" xfId="58549" xr:uid="{00000000-0005-0000-0000-000015000000}"/>
    <cellStyle name="Comma 3 2 3 2 4 2 3 2 3" xfId="43429" xr:uid="{00000000-0005-0000-0000-000015000000}"/>
    <cellStyle name="Comma 3 2 3 2 4 2 3 3" xfId="19237" xr:uid="{00000000-0005-0000-0000-000015000000}"/>
    <cellStyle name="Comma 3 2 3 2 4 2 3 3 2" xfId="49477" xr:uid="{00000000-0005-0000-0000-000015000000}"/>
    <cellStyle name="Comma 3 2 3 2 4 2 3 4" xfId="34357" xr:uid="{00000000-0005-0000-0000-000015000000}"/>
    <cellStyle name="Comma 3 2 3 2 4 2 4" xfId="5629" xr:uid="{00000000-0005-0000-0000-000015000000}"/>
    <cellStyle name="Comma 3 2 3 2 4 2 4 2" xfId="14701" xr:uid="{00000000-0005-0000-0000-000015000000}"/>
    <cellStyle name="Comma 3 2 3 2 4 2 4 2 2" xfId="29821" xr:uid="{00000000-0005-0000-0000-000015000000}"/>
    <cellStyle name="Comma 3 2 3 2 4 2 4 2 2 2" xfId="60061" xr:uid="{00000000-0005-0000-0000-000015000000}"/>
    <cellStyle name="Comma 3 2 3 2 4 2 4 2 3" xfId="44941" xr:uid="{00000000-0005-0000-0000-000015000000}"/>
    <cellStyle name="Comma 3 2 3 2 4 2 4 3" xfId="20749" xr:uid="{00000000-0005-0000-0000-000015000000}"/>
    <cellStyle name="Comma 3 2 3 2 4 2 4 3 2" xfId="50989" xr:uid="{00000000-0005-0000-0000-000015000000}"/>
    <cellStyle name="Comma 3 2 3 2 4 2 4 4" xfId="35869" xr:uid="{00000000-0005-0000-0000-000015000000}"/>
    <cellStyle name="Comma 3 2 3 2 4 2 5" xfId="7141" xr:uid="{00000000-0005-0000-0000-000015000000}"/>
    <cellStyle name="Comma 3 2 3 2 4 2 5 2" xfId="22261" xr:uid="{00000000-0005-0000-0000-000015000000}"/>
    <cellStyle name="Comma 3 2 3 2 4 2 5 2 2" xfId="52501" xr:uid="{00000000-0005-0000-0000-000015000000}"/>
    <cellStyle name="Comma 3 2 3 2 4 2 5 3" xfId="37381" xr:uid="{00000000-0005-0000-0000-000015000000}"/>
    <cellStyle name="Comma 3 2 3 2 4 2 6" xfId="8653" xr:uid="{00000000-0005-0000-0000-000015000000}"/>
    <cellStyle name="Comma 3 2 3 2 4 2 6 2" xfId="23773" xr:uid="{00000000-0005-0000-0000-000015000000}"/>
    <cellStyle name="Comma 3 2 3 2 4 2 6 2 2" xfId="54013" xr:uid="{00000000-0005-0000-0000-000015000000}"/>
    <cellStyle name="Comma 3 2 3 2 4 2 6 3" xfId="38893" xr:uid="{00000000-0005-0000-0000-000015000000}"/>
    <cellStyle name="Comma 3 2 3 2 4 2 7" xfId="10165" xr:uid="{00000000-0005-0000-0000-000015000000}"/>
    <cellStyle name="Comma 3 2 3 2 4 2 7 2" xfId="25285" xr:uid="{00000000-0005-0000-0000-000015000000}"/>
    <cellStyle name="Comma 3 2 3 2 4 2 7 2 2" xfId="55525" xr:uid="{00000000-0005-0000-0000-000015000000}"/>
    <cellStyle name="Comma 3 2 3 2 4 2 7 3" xfId="40405" xr:uid="{00000000-0005-0000-0000-000015000000}"/>
    <cellStyle name="Comma 3 2 3 2 4 2 8" xfId="16213" xr:uid="{00000000-0005-0000-0000-000015000000}"/>
    <cellStyle name="Comma 3 2 3 2 4 2 8 2" xfId="46453" xr:uid="{00000000-0005-0000-0000-000015000000}"/>
    <cellStyle name="Comma 3 2 3 2 4 2 9" xfId="31333" xr:uid="{00000000-0005-0000-0000-000015000000}"/>
    <cellStyle name="Comma 3 2 3 2 4 3" xfId="1849" xr:uid="{00000000-0005-0000-0000-000015000000}"/>
    <cellStyle name="Comma 3 2 3 2 4 3 2" xfId="10921" xr:uid="{00000000-0005-0000-0000-000015000000}"/>
    <cellStyle name="Comma 3 2 3 2 4 3 2 2" xfId="26041" xr:uid="{00000000-0005-0000-0000-000015000000}"/>
    <cellStyle name="Comma 3 2 3 2 4 3 2 2 2" xfId="56281" xr:uid="{00000000-0005-0000-0000-000015000000}"/>
    <cellStyle name="Comma 3 2 3 2 4 3 2 3" xfId="41161" xr:uid="{00000000-0005-0000-0000-000015000000}"/>
    <cellStyle name="Comma 3 2 3 2 4 3 3" xfId="16969" xr:uid="{00000000-0005-0000-0000-000015000000}"/>
    <cellStyle name="Comma 3 2 3 2 4 3 3 2" xfId="47209" xr:uid="{00000000-0005-0000-0000-000015000000}"/>
    <cellStyle name="Comma 3 2 3 2 4 3 4" xfId="32089" xr:uid="{00000000-0005-0000-0000-000015000000}"/>
    <cellStyle name="Comma 3 2 3 2 4 4" xfId="3361" xr:uid="{00000000-0005-0000-0000-000015000000}"/>
    <cellStyle name="Comma 3 2 3 2 4 4 2" xfId="12433" xr:uid="{00000000-0005-0000-0000-000015000000}"/>
    <cellStyle name="Comma 3 2 3 2 4 4 2 2" xfId="27553" xr:uid="{00000000-0005-0000-0000-000015000000}"/>
    <cellStyle name="Comma 3 2 3 2 4 4 2 2 2" xfId="57793" xr:uid="{00000000-0005-0000-0000-000015000000}"/>
    <cellStyle name="Comma 3 2 3 2 4 4 2 3" xfId="42673" xr:uid="{00000000-0005-0000-0000-000015000000}"/>
    <cellStyle name="Comma 3 2 3 2 4 4 3" xfId="18481" xr:uid="{00000000-0005-0000-0000-000015000000}"/>
    <cellStyle name="Comma 3 2 3 2 4 4 3 2" xfId="48721" xr:uid="{00000000-0005-0000-0000-000015000000}"/>
    <cellStyle name="Comma 3 2 3 2 4 4 4" xfId="33601" xr:uid="{00000000-0005-0000-0000-000015000000}"/>
    <cellStyle name="Comma 3 2 3 2 4 5" xfId="4873" xr:uid="{00000000-0005-0000-0000-000015000000}"/>
    <cellStyle name="Comma 3 2 3 2 4 5 2" xfId="13945" xr:uid="{00000000-0005-0000-0000-000015000000}"/>
    <cellStyle name="Comma 3 2 3 2 4 5 2 2" xfId="29065" xr:uid="{00000000-0005-0000-0000-000015000000}"/>
    <cellStyle name="Comma 3 2 3 2 4 5 2 2 2" xfId="59305" xr:uid="{00000000-0005-0000-0000-000015000000}"/>
    <cellStyle name="Comma 3 2 3 2 4 5 2 3" xfId="44185" xr:uid="{00000000-0005-0000-0000-000015000000}"/>
    <cellStyle name="Comma 3 2 3 2 4 5 3" xfId="19993" xr:uid="{00000000-0005-0000-0000-000015000000}"/>
    <cellStyle name="Comma 3 2 3 2 4 5 3 2" xfId="50233" xr:uid="{00000000-0005-0000-0000-000015000000}"/>
    <cellStyle name="Comma 3 2 3 2 4 5 4" xfId="35113" xr:uid="{00000000-0005-0000-0000-000015000000}"/>
    <cellStyle name="Comma 3 2 3 2 4 6" xfId="6385" xr:uid="{00000000-0005-0000-0000-000015000000}"/>
    <cellStyle name="Comma 3 2 3 2 4 6 2" xfId="21505" xr:uid="{00000000-0005-0000-0000-000015000000}"/>
    <cellStyle name="Comma 3 2 3 2 4 6 2 2" xfId="51745" xr:uid="{00000000-0005-0000-0000-000015000000}"/>
    <cellStyle name="Comma 3 2 3 2 4 6 3" xfId="36625" xr:uid="{00000000-0005-0000-0000-000015000000}"/>
    <cellStyle name="Comma 3 2 3 2 4 7" xfId="7897" xr:uid="{00000000-0005-0000-0000-000015000000}"/>
    <cellStyle name="Comma 3 2 3 2 4 7 2" xfId="23017" xr:uid="{00000000-0005-0000-0000-000015000000}"/>
    <cellStyle name="Comma 3 2 3 2 4 7 2 2" xfId="53257" xr:uid="{00000000-0005-0000-0000-000015000000}"/>
    <cellStyle name="Comma 3 2 3 2 4 7 3" xfId="38137" xr:uid="{00000000-0005-0000-0000-000015000000}"/>
    <cellStyle name="Comma 3 2 3 2 4 8" xfId="9409" xr:uid="{00000000-0005-0000-0000-000015000000}"/>
    <cellStyle name="Comma 3 2 3 2 4 8 2" xfId="24529" xr:uid="{00000000-0005-0000-0000-000015000000}"/>
    <cellStyle name="Comma 3 2 3 2 4 8 2 2" xfId="54769" xr:uid="{00000000-0005-0000-0000-000015000000}"/>
    <cellStyle name="Comma 3 2 3 2 4 8 3" xfId="39649" xr:uid="{00000000-0005-0000-0000-000015000000}"/>
    <cellStyle name="Comma 3 2 3 2 4 9" xfId="15457" xr:uid="{00000000-0005-0000-0000-000015000000}"/>
    <cellStyle name="Comma 3 2 3 2 4 9 2" xfId="45697" xr:uid="{00000000-0005-0000-0000-000015000000}"/>
    <cellStyle name="Comma 3 2 3 2 5" xfId="589" xr:uid="{00000000-0005-0000-0000-000075000000}"/>
    <cellStyle name="Comma 3 2 3 2 5 10" xfId="30829" xr:uid="{00000000-0005-0000-0000-000075000000}"/>
    <cellStyle name="Comma 3 2 3 2 5 2" xfId="1345" xr:uid="{00000000-0005-0000-0000-000075000000}"/>
    <cellStyle name="Comma 3 2 3 2 5 2 2" xfId="2857" xr:uid="{00000000-0005-0000-0000-000075000000}"/>
    <cellStyle name="Comma 3 2 3 2 5 2 2 2" xfId="11929" xr:uid="{00000000-0005-0000-0000-000075000000}"/>
    <cellStyle name="Comma 3 2 3 2 5 2 2 2 2" xfId="27049" xr:uid="{00000000-0005-0000-0000-000075000000}"/>
    <cellStyle name="Comma 3 2 3 2 5 2 2 2 2 2" xfId="57289" xr:uid="{00000000-0005-0000-0000-000075000000}"/>
    <cellStyle name="Comma 3 2 3 2 5 2 2 2 3" xfId="42169" xr:uid="{00000000-0005-0000-0000-000075000000}"/>
    <cellStyle name="Comma 3 2 3 2 5 2 2 3" xfId="17977" xr:uid="{00000000-0005-0000-0000-000075000000}"/>
    <cellStyle name="Comma 3 2 3 2 5 2 2 3 2" xfId="48217" xr:uid="{00000000-0005-0000-0000-000075000000}"/>
    <cellStyle name="Comma 3 2 3 2 5 2 2 4" xfId="33097" xr:uid="{00000000-0005-0000-0000-000075000000}"/>
    <cellStyle name="Comma 3 2 3 2 5 2 3" xfId="4369" xr:uid="{00000000-0005-0000-0000-000075000000}"/>
    <cellStyle name="Comma 3 2 3 2 5 2 3 2" xfId="13441" xr:uid="{00000000-0005-0000-0000-000075000000}"/>
    <cellStyle name="Comma 3 2 3 2 5 2 3 2 2" xfId="28561" xr:uid="{00000000-0005-0000-0000-000075000000}"/>
    <cellStyle name="Comma 3 2 3 2 5 2 3 2 2 2" xfId="58801" xr:uid="{00000000-0005-0000-0000-000075000000}"/>
    <cellStyle name="Comma 3 2 3 2 5 2 3 2 3" xfId="43681" xr:uid="{00000000-0005-0000-0000-000075000000}"/>
    <cellStyle name="Comma 3 2 3 2 5 2 3 3" xfId="19489" xr:uid="{00000000-0005-0000-0000-000075000000}"/>
    <cellStyle name="Comma 3 2 3 2 5 2 3 3 2" xfId="49729" xr:uid="{00000000-0005-0000-0000-000075000000}"/>
    <cellStyle name="Comma 3 2 3 2 5 2 3 4" xfId="34609" xr:uid="{00000000-0005-0000-0000-000075000000}"/>
    <cellStyle name="Comma 3 2 3 2 5 2 4" xfId="5881" xr:uid="{00000000-0005-0000-0000-000075000000}"/>
    <cellStyle name="Comma 3 2 3 2 5 2 4 2" xfId="14953" xr:uid="{00000000-0005-0000-0000-000075000000}"/>
    <cellStyle name="Comma 3 2 3 2 5 2 4 2 2" xfId="30073" xr:uid="{00000000-0005-0000-0000-000075000000}"/>
    <cellStyle name="Comma 3 2 3 2 5 2 4 2 2 2" xfId="60313" xr:uid="{00000000-0005-0000-0000-000075000000}"/>
    <cellStyle name="Comma 3 2 3 2 5 2 4 2 3" xfId="45193" xr:uid="{00000000-0005-0000-0000-000075000000}"/>
    <cellStyle name="Comma 3 2 3 2 5 2 4 3" xfId="21001" xr:uid="{00000000-0005-0000-0000-000075000000}"/>
    <cellStyle name="Comma 3 2 3 2 5 2 4 3 2" xfId="51241" xr:uid="{00000000-0005-0000-0000-000075000000}"/>
    <cellStyle name="Comma 3 2 3 2 5 2 4 4" xfId="36121" xr:uid="{00000000-0005-0000-0000-000075000000}"/>
    <cellStyle name="Comma 3 2 3 2 5 2 5" xfId="7393" xr:uid="{00000000-0005-0000-0000-000075000000}"/>
    <cellStyle name="Comma 3 2 3 2 5 2 5 2" xfId="22513" xr:uid="{00000000-0005-0000-0000-000075000000}"/>
    <cellStyle name="Comma 3 2 3 2 5 2 5 2 2" xfId="52753" xr:uid="{00000000-0005-0000-0000-000075000000}"/>
    <cellStyle name="Comma 3 2 3 2 5 2 5 3" xfId="37633" xr:uid="{00000000-0005-0000-0000-000075000000}"/>
    <cellStyle name="Comma 3 2 3 2 5 2 6" xfId="8905" xr:uid="{00000000-0005-0000-0000-000075000000}"/>
    <cellStyle name="Comma 3 2 3 2 5 2 6 2" xfId="24025" xr:uid="{00000000-0005-0000-0000-000075000000}"/>
    <cellStyle name="Comma 3 2 3 2 5 2 6 2 2" xfId="54265" xr:uid="{00000000-0005-0000-0000-000075000000}"/>
    <cellStyle name="Comma 3 2 3 2 5 2 6 3" xfId="39145" xr:uid="{00000000-0005-0000-0000-000075000000}"/>
    <cellStyle name="Comma 3 2 3 2 5 2 7" xfId="10417" xr:uid="{00000000-0005-0000-0000-000075000000}"/>
    <cellStyle name="Comma 3 2 3 2 5 2 7 2" xfId="25537" xr:uid="{00000000-0005-0000-0000-000075000000}"/>
    <cellStyle name="Comma 3 2 3 2 5 2 7 2 2" xfId="55777" xr:uid="{00000000-0005-0000-0000-000075000000}"/>
    <cellStyle name="Comma 3 2 3 2 5 2 7 3" xfId="40657" xr:uid="{00000000-0005-0000-0000-000075000000}"/>
    <cellStyle name="Comma 3 2 3 2 5 2 8" xfId="16465" xr:uid="{00000000-0005-0000-0000-000075000000}"/>
    <cellStyle name="Comma 3 2 3 2 5 2 8 2" xfId="46705" xr:uid="{00000000-0005-0000-0000-000075000000}"/>
    <cellStyle name="Comma 3 2 3 2 5 2 9" xfId="31585" xr:uid="{00000000-0005-0000-0000-000075000000}"/>
    <cellStyle name="Comma 3 2 3 2 5 3" xfId="2101" xr:uid="{00000000-0005-0000-0000-000075000000}"/>
    <cellStyle name="Comma 3 2 3 2 5 3 2" xfId="11173" xr:uid="{00000000-0005-0000-0000-000075000000}"/>
    <cellStyle name="Comma 3 2 3 2 5 3 2 2" xfId="26293" xr:uid="{00000000-0005-0000-0000-000075000000}"/>
    <cellStyle name="Comma 3 2 3 2 5 3 2 2 2" xfId="56533" xr:uid="{00000000-0005-0000-0000-000075000000}"/>
    <cellStyle name="Comma 3 2 3 2 5 3 2 3" xfId="41413" xr:uid="{00000000-0005-0000-0000-000075000000}"/>
    <cellStyle name="Comma 3 2 3 2 5 3 3" xfId="17221" xr:uid="{00000000-0005-0000-0000-000075000000}"/>
    <cellStyle name="Comma 3 2 3 2 5 3 3 2" xfId="47461" xr:uid="{00000000-0005-0000-0000-000075000000}"/>
    <cellStyle name="Comma 3 2 3 2 5 3 4" xfId="32341" xr:uid="{00000000-0005-0000-0000-000075000000}"/>
    <cellStyle name="Comma 3 2 3 2 5 4" xfId="3613" xr:uid="{00000000-0005-0000-0000-000075000000}"/>
    <cellStyle name="Comma 3 2 3 2 5 4 2" xfId="12685" xr:uid="{00000000-0005-0000-0000-000075000000}"/>
    <cellStyle name="Comma 3 2 3 2 5 4 2 2" xfId="27805" xr:uid="{00000000-0005-0000-0000-000075000000}"/>
    <cellStyle name="Comma 3 2 3 2 5 4 2 2 2" xfId="58045" xr:uid="{00000000-0005-0000-0000-000075000000}"/>
    <cellStyle name="Comma 3 2 3 2 5 4 2 3" xfId="42925" xr:uid="{00000000-0005-0000-0000-000075000000}"/>
    <cellStyle name="Comma 3 2 3 2 5 4 3" xfId="18733" xr:uid="{00000000-0005-0000-0000-000075000000}"/>
    <cellStyle name="Comma 3 2 3 2 5 4 3 2" xfId="48973" xr:uid="{00000000-0005-0000-0000-000075000000}"/>
    <cellStyle name="Comma 3 2 3 2 5 4 4" xfId="33853" xr:uid="{00000000-0005-0000-0000-000075000000}"/>
    <cellStyle name="Comma 3 2 3 2 5 5" xfId="5125" xr:uid="{00000000-0005-0000-0000-000075000000}"/>
    <cellStyle name="Comma 3 2 3 2 5 5 2" xfId="14197" xr:uid="{00000000-0005-0000-0000-000075000000}"/>
    <cellStyle name="Comma 3 2 3 2 5 5 2 2" xfId="29317" xr:uid="{00000000-0005-0000-0000-000075000000}"/>
    <cellStyle name="Comma 3 2 3 2 5 5 2 2 2" xfId="59557" xr:uid="{00000000-0005-0000-0000-000075000000}"/>
    <cellStyle name="Comma 3 2 3 2 5 5 2 3" xfId="44437" xr:uid="{00000000-0005-0000-0000-000075000000}"/>
    <cellStyle name="Comma 3 2 3 2 5 5 3" xfId="20245" xr:uid="{00000000-0005-0000-0000-000075000000}"/>
    <cellStyle name="Comma 3 2 3 2 5 5 3 2" xfId="50485" xr:uid="{00000000-0005-0000-0000-000075000000}"/>
    <cellStyle name="Comma 3 2 3 2 5 5 4" xfId="35365" xr:uid="{00000000-0005-0000-0000-000075000000}"/>
    <cellStyle name="Comma 3 2 3 2 5 6" xfId="6637" xr:uid="{00000000-0005-0000-0000-000075000000}"/>
    <cellStyle name="Comma 3 2 3 2 5 6 2" xfId="21757" xr:uid="{00000000-0005-0000-0000-000075000000}"/>
    <cellStyle name="Comma 3 2 3 2 5 6 2 2" xfId="51997" xr:uid="{00000000-0005-0000-0000-000075000000}"/>
    <cellStyle name="Comma 3 2 3 2 5 6 3" xfId="36877" xr:uid="{00000000-0005-0000-0000-000075000000}"/>
    <cellStyle name="Comma 3 2 3 2 5 7" xfId="8149" xr:uid="{00000000-0005-0000-0000-000075000000}"/>
    <cellStyle name="Comma 3 2 3 2 5 7 2" xfId="23269" xr:uid="{00000000-0005-0000-0000-000075000000}"/>
    <cellStyle name="Comma 3 2 3 2 5 7 2 2" xfId="53509" xr:uid="{00000000-0005-0000-0000-000075000000}"/>
    <cellStyle name="Comma 3 2 3 2 5 7 3" xfId="38389" xr:uid="{00000000-0005-0000-0000-000075000000}"/>
    <cellStyle name="Comma 3 2 3 2 5 8" xfId="9661" xr:uid="{00000000-0005-0000-0000-000075000000}"/>
    <cellStyle name="Comma 3 2 3 2 5 8 2" xfId="24781" xr:uid="{00000000-0005-0000-0000-000075000000}"/>
    <cellStyle name="Comma 3 2 3 2 5 8 2 2" xfId="55021" xr:uid="{00000000-0005-0000-0000-000075000000}"/>
    <cellStyle name="Comma 3 2 3 2 5 8 3" xfId="39901" xr:uid="{00000000-0005-0000-0000-000075000000}"/>
    <cellStyle name="Comma 3 2 3 2 5 9" xfId="15709" xr:uid="{00000000-0005-0000-0000-000075000000}"/>
    <cellStyle name="Comma 3 2 3 2 5 9 2" xfId="45949" xr:uid="{00000000-0005-0000-0000-000075000000}"/>
    <cellStyle name="Comma 3 2 3 2 6" xfId="841" xr:uid="{00000000-0005-0000-0000-000015000000}"/>
    <cellStyle name="Comma 3 2 3 2 6 2" xfId="2353" xr:uid="{00000000-0005-0000-0000-000015000000}"/>
    <cellStyle name="Comma 3 2 3 2 6 2 2" xfId="11425" xr:uid="{00000000-0005-0000-0000-000015000000}"/>
    <cellStyle name="Comma 3 2 3 2 6 2 2 2" xfId="26545" xr:uid="{00000000-0005-0000-0000-000015000000}"/>
    <cellStyle name="Comma 3 2 3 2 6 2 2 2 2" xfId="56785" xr:uid="{00000000-0005-0000-0000-000015000000}"/>
    <cellStyle name="Comma 3 2 3 2 6 2 2 3" xfId="41665" xr:uid="{00000000-0005-0000-0000-000015000000}"/>
    <cellStyle name="Comma 3 2 3 2 6 2 3" xfId="17473" xr:uid="{00000000-0005-0000-0000-000015000000}"/>
    <cellStyle name="Comma 3 2 3 2 6 2 3 2" xfId="47713" xr:uid="{00000000-0005-0000-0000-000015000000}"/>
    <cellStyle name="Comma 3 2 3 2 6 2 4" xfId="32593" xr:uid="{00000000-0005-0000-0000-000015000000}"/>
    <cellStyle name="Comma 3 2 3 2 6 3" xfId="3865" xr:uid="{00000000-0005-0000-0000-000015000000}"/>
    <cellStyle name="Comma 3 2 3 2 6 3 2" xfId="12937" xr:uid="{00000000-0005-0000-0000-000015000000}"/>
    <cellStyle name="Comma 3 2 3 2 6 3 2 2" xfId="28057" xr:uid="{00000000-0005-0000-0000-000015000000}"/>
    <cellStyle name="Comma 3 2 3 2 6 3 2 2 2" xfId="58297" xr:uid="{00000000-0005-0000-0000-000015000000}"/>
    <cellStyle name="Comma 3 2 3 2 6 3 2 3" xfId="43177" xr:uid="{00000000-0005-0000-0000-000015000000}"/>
    <cellStyle name="Comma 3 2 3 2 6 3 3" xfId="18985" xr:uid="{00000000-0005-0000-0000-000015000000}"/>
    <cellStyle name="Comma 3 2 3 2 6 3 3 2" xfId="49225" xr:uid="{00000000-0005-0000-0000-000015000000}"/>
    <cellStyle name="Comma 3 2 3 2 6 3 4" xfId="34105" xr:uid="{00000000-0005-0000-0000-000015000000}"/>
    <cellStyle name="Comma 3 2 3 2 6 4" xfId="5377" xr:uid="{00000000-0005-0000-0000-000015000000}"/>
    <cellStyle name="Comma 3 2 3 2 6 4 2" xfId="14449" xr:uid="{00000000-0005-0000-0000-000015000000}"/>
    <cellStyle name="Comma 3 2 3 2 6 4 2 2" xfId="29569" xr:uid="{00000000-0005-0000-0000-000015000000}"/>
    <cellStyle name="Comma 3 2 3 2 6 4 2 2 2" xfId="59809" xr:uid="{00000000-0005-0000-0000-000015000000}"/>
    <cellStyle name="Comma 3 2 3 2 6 4 2 3" xfId="44689" xr:uid="{00000000-0005-0000-0000-000015000000}"/>
    <cellStyle name="Comma 3 2 3 2 6 4 3" xfId="20497" xr:uid="{00000000-0005-0000-0000-000015000000}"/>
    <cellStyle name="Comma 3 2 3 2 6 4 3 2" xfId="50737" xr:uid="{00000000-0005-0000-0000-000015000000}"/>
    <cellStyle name="Comma 3 2 3 2 6 4 4" xfId="35617" xr:uid="{00000000-0005-0000-0000-000015000000}"/>
    <cellStyle name="Comma 3 2 3 2 6 5" xfId="6889" xr:uid="{00000000-0005-0000-0000-000015000000}"/>
    <cellStyle name="Comma 3 2 3 2 6 5 2" xfId="22009" xr:uid="{00000000-0005-0000-0000-000015000000}"/>
    <cellStyle name="Comma 3 2 3 2 6 5 2 2" xfId="52249" xr:uid="{00000000-0005-0000-0000-000015000000}"/>
    <cellStyle name="Comma 3 2 3 2 6 5 3" xfId="37129" xr:uid="{00000000-0005-0000-0000-000015000000}"/>
    <cellStyle name="Comma 3 2 3 2 6 6" xfId="8401" xr:uid="{00000000-0005-0000-0000-000015000000}"/>
    <cellStyle name="Comma 3 2 3 2 6 6 2" xfId="23521" xr:uid="{00000000-0005-0000-0000-000015000000}"/>
    <cellStyle name="Comma 3 2 3 2 6 6 2 2" xfId="53761" xr:uid="{00000000-0005-0000-0000-000015000000}"/>
    <cellStyle name="Comma 3 2 3 2 6 6 3" xfId="38641" xr:uid="{00000000-0005-0000-0000-000015000000}"/>
    <cellStyle name="Comma 3 2 3 2 6 7" xfId="9913" xr:uid="{00000000-0005-0000-0000-000015000000}"/>
    <cellStyle name="Comma 3 2 3 2 6 7 2" xfId="25033" xr:uid="{00000000-0005-0000-0000-000015000000}"/>
    <cellStyle name="Comma 3 2 3 2 6 7 2 2" xfId="55273" xr:uid="{00000000-0005-0000-0000-000015000000}"/>
    <cellStyle name="Comma 3 2 3 2 6 7 3" xfId="40153" xr:uid="{00000000-0005-0000-0000-000015000000}"/>
    <cellStyle name="Comma 3 2 3 2 6 8" xfId="15961" xr:uid="{00000000-0005-0000-0000-000015000000}"/>
    <cellStyle name="Comma 3 2 3 2 6 8 2" xfId="46201" xr:uid="{00000000-0005-0000-0000-000015000000}"/>
    <cellStyle name="Comma 3 2 3 2 6 9" xfId="31081" xr:uid="{00000000-0005-0000-0000-000015000000}"/>
    <cellStyle name="Comma 3 2 3 2 7" xfId="1597" xr:uid="{00000000-0005-0000-0000-000015000000}"/>
    <cellStyle name="Comma 3 2 3 2 7 2" xfId="10669" xr:uid="{00000000-0005-0000-0000-000015000000}"/>
    <cellStyle name="Comma 3 2 3 2 7 2 2" xfId="25789" xr:uid="{00000000-0005-0000-0000-000015000000}"/>
    <cellStyle name="Comma 3 2 3 2 7 2 2 2" xfId="56029" xr:uid="{00000000-0005-0000-0000-000015000000}"/>
    <cellStyle name="Comma 3 2 3 2 7 2 3" xfId="40909" xr:uid="{00000000-0005-0000-0000-000015000000}"/>
    <cellStyle name="Comma 3 2 3 2 7 3" xfId="16717" xr:uid="{00000000-0005-0000-0000-000015000000}"/>
    <cellStyle name="Comma 3 2 3 2 7 3 2" xfId="46957" xr:uid="{00000000-0005-0000-0000-000015000000}"/>
    <cellStyle name="Comma 3 2 3 2 7 4" xfId="31837" xr:uid="{00000000-0005-0000-0000-000015000000}"/>
    <cellStyle name="Comma 3 2 3 2 8" xfId="3109" xr:uid="{00000000-0005-0000-0000-000015000000}"/>
    <cellStyle name="Comma 3 2 3 2 8 2" xfId="12181" xr:uid="{00000000-0005-0000-0000-000015000000}"/>
    <cellStyle name="Comma 3 2 3 2 8 2 2" xfId="27301" xr:uid="{00000000-0005-0000-0000-000015000000}"/>
    <cellStyle name="Comma 3 2 3 2 8 2 2 2" xfId="57541" xr:uid="{00000000-0005-0000-0000-000015000000}"/>
    <cellStyle name="Comma 3 2 3 2 8 2 3" xfId="42421" xr:uid="{00000000-0005-0000-0000-000015000000}"/>
    <cellStyle name="Comma 3 2 3 2 8 3" xfId="18229" xr:uid="{00000000-0005-0000-0000-000015000000}"/>
    <cellStyle name="Comma 3 2 3 2 8 3 2" xfId="48469" xr:uid="{00000000-0005-0000-0000-000015000000}"/>
    <cellStyle name="Comma 3 2 3 2 8 4" xfId="33349" xr:uid="{00000000-0005-0000-0000-000015000000}"/>
    <cellStyle name="Comma 3 2 3 2 9" xfId="4621" xr:uid="{00000000-0005-0000-0000-000015000000}"/>
    <cellStyle name="Comma 3 2 3 2 9 2" xfId="13693" xr:uid="{00000000-0005-0000-0000-000015000000}"/>
    <cellStyle name="Comma 3 2 3 2 9 2 2" xfId="28813" xr:uid="{00000000-0005-0000-0000-000015000000}"/>
    <cellStyle name="Comma 3 2 3 2 9 2 2 2" xfId="59053" xr:uid="{00000000-0005-0000-0000-000015000000}"/>
    <cellStyle name="Comma 3 2 3 2 9 2 3" xfId="43933" xr:uid="{00000000-0005-0000-0000-000015000000}"/>
    <cellStyle name="Comma 3 2 3 2 9 3" xfId="19741" xr:uid="{00000000-0005-0000-0000-000015000000}"/>
    <cellStyle name="Comma 3 2 3 2 9 3 2" xfId="49981" xr:uid="{00000000-0005-0000-0000-000015000000}"/>
    <cellStyle name="Comma 3 2 3 2 9 4" xfId="34861" xr:uid="{00000000-0005-0000-0000-000015000000}"/>
    <cellStyle name="Comma 3 2 3 3" xfId="127" xr:uid="{00000000-0005-0000-0000-000028000000}"/>
    <cellStyle name="Comma 3 2 3 3 10" xfId="9199" xr:uid="{00000000-0005-0000-0000-000028000000}"/>
    <cellStyle name="Comma 3 2 3 3 10 2" xfId="24319" xr:uid="{00000000-0005-0000-0000-000028000000}"/>
    <cellStyle name="Comma 3 2 3 3 10 2 2" xfId="54559" xr:uid="{00000000-0005-0000-0000-000028000000}"/>
    <cellStyle name="Comma 3 2 3 3 10 3" xfId="39439" xr:uid="{00000000-0005-0000-0000-000028000000}"/>
    <cellStyle name="Comma 3 2 3 3 11" xfId="15247" xr:uid="{00000000-0005-0000-0000-000028000000}"/>
    <cellStyle name="Comma 3 2 3 3 11 2" xfId="45487" xr:uid="{00000000-0005-0000-0000-000028000000}"/>
    <cellStyle name="Comma 3 2 3 3 12" xfId="30367" xr:uid="{00000000-0005-0000-0000-000028000000}"/>
    <cellStyle name="Comma 3 2 3 3 2" xfId="379" xr:uid="{00000000-0005-0000-0000-000028000000}"/>
    <cellStyle name="Comma 3 2 3 3 2 10" xfId="30619" xr:uid="{00000000-0005-0000-0000-000028000000}"/>
    <cellStyle name="Comma 3 2 3 3 2 2" xfId="1135" xr:uid="{00000000-0005-0000-0000-000028000000}"/>
    <cellStyle name="Comma 3 2 3 3 2 2 2" xfId="2647" xr:uid="{00000000-0005-0000-0000-000028000000}"/>
    <cellStyle name="Comma 3 2 3 3 2 2 2 2" xfId="11719" xr:uid="{00000000-0005-0000-0000-000028000000}"/>
    <cellStyle name="Comma 3 2 3 3 2 2 2 2 2" xfId="26839" xr:uid="{00000000-0005-0000-0000-000028000000}"/>
    <cellStyle name="Comma 3 2 3 3 2 2 2 2 2 2" xfId="57079" xr:uid="{00000000-0005-0000-0000-000028000000}"/>
    <cellStyle name="Comma 3 2 3 3 2 2 2 2 3" xfId="41959" xr:uid="{00000000-0005-0000-0000-000028000000}"/>
    <cellStyle name="Comma 3 2 3 3 2 2 2 3" xfId="17767" xr:uid="{00000000-0005-0000-0000-000028000000}"/>
    <cellStyle name="Comma 3 2 3 3 2 2 2 3 2" xfId="48007" xr:uid="{00000000-0005-0000-0000-000028000000}"/>
    <cellStyle name="Comma 3 2 3 3 2 2 2 4" xfId="32887" xr:uid="{00000000-0005-0000-0000-000028000000}"/>
    <cellStyle name="Comma 3 2 3 3 2 2 3" xfId="4159" xr:uid="{00000000-0005-0000-0000-000028000000}"/>
    <cellStyle name="Comma 3 2 3 3 2 2 3 2" xfId="13231" xr:uid="{00000000-0005-0000-0000-000028000000}"/>
    <cellStyle name="Comma 3 2 3 3 2 2 3 2 2" xfId="28351" xr:uid="{00000000-0005-0000-0000-000028000000}"/>
    <cellStyle name="Comma 3 2 3 3 2 2 3 2 2 2" xfId="58591" xr:uid="{00000000-0005-0000-0000-000028000000}"/>
    <cellStyle name="Comma 3 2 3 3 2 2 3 2 3" xfId="43471" xr:uid="{00000000-0005-0000-0000-000028000000}"/>
    <cellStyle name="Comma 3 2 3 3 2 2 3 3" xfId="19279" xr:uid="{00000000-0005-0000-0000-000028000000}"/>
    <cellStyle name="Comma 3 2 3 3 2 2 3 3 2" xfId="49519" xr:uid="{00000000-0005-0000-0000-000028000000}"/>
    <cellStyle name="Comma 3 2 3 3 2 2 3 4" xfId="34399" xr:uid="{00000000-0005-0000-0000-000028000000}"/>
    <cellStyle name="Comma 3 2 3 3 2 2 4" xfId="5671" xr:uid="{00000000-0005-0000-0000-000028000000}"/>
    <cellStyle name="Comma 3 2 3 3 2 2 4 2" xfId="14743" xr:uid="{00000000-0005-0000-0000-000028000000}"/>
    <cellStyle name="Comma 3 2 3 3 2 2 4 2 2" xfId="29863" xr:uid="{00000000-0005-0000-0000-000028000000}"/>
    <cellStyle name="Comma 3 2 3 3 2 2 4 2 2 2" xfId="60103" xr:uid="{00000000-0005-0000-0000-000028000000}"/>
    <cellStyle name="Comma 3 2 3 3 2 2 4 2 3" xfId="44983" xr:uid="{00000000-0005-0000-0000-000028000000}"/>
    <cellStyle name="Comma 3 2 3 3 2 2 4 3" xfId="20791" xr:uid="{00000000-0005-0000-0000-000028000000}"/>
    <cellStyle name="Comma 3 2 3 3 2 2 4 3 2" xfId="51031" xr:uid="{00000000-0005-0000-0000-000028000000}"/>
    <cellStyle name="Comma 3 2 3 3 2 2 4 4" xfId="35911" xr:uid="{00000000-0005-0000-0000-000028000000}"/>
    <cellStyle name="Comma 3 2 3 3 2 2 5" xfId="7183" xr:uid="{00000000-0005-0000-0000-000028000000}"/>
    <cellStyle name="Comma 3 2 3 3 2 2 5 2" xfId="22303" xr:uid="{00000000-0005-0000-0000-000028000000}"/>
    <cellStyle name="Comma 3 2 3 3 2 2 5 2 2" xfId="52543" xr:uid="{00000000-0005-0000-0000-000028000000}"/>
    <cellStyle name="Comma 3 2 3 3 2 2 5 3" xfId="37423" xr:uid="{00000000-0005-0000-0000-000028000000}"/>
    <cellStyle name="Comma 3 2 3 3 2 2 6" xfId="8695" xr:uid="{00000000-0005-0000-0000-000028000000}"/>
    <cellStyle name="Comma 3 2 3 3 2 2 6 2" xfId="23815" xr:uid="{00000000-0005-0000-0000-000028000000}"/>
    <cellStyle name="Comma 3 2 3 3 2 2 6 2 2" xfId="54055" xr:uid="{00000000-0005-0000-0000-000028000000}"/>
    <cellStyle name="Comma 3 2 3 3 2 2 6 3" xfId="38935" xr:uid="{00000000-0005-0000-0000-000028000000}"/>
    <cellStyle name="Comma 3 2 3 3 2 2 7" xfId="10207" xr:uid="{00000000-0005-0000-0000-000028000000}"/>
    <cellStyle name="Comma 3 2 3 3 2 2 7 2" xfId="25327" xr:uid="{00000000-0005-0000-0000-000028000000}"/>
    <cellStyle name="Comma 3 2 3 3 2 2 7 2 2" xfId="55567" xr:uid="{00000000-0005-0000-0000-000028000000}"/>
    <cellStyle name="Comma 3 2 3 3 2 2 7 3" xfId="40447" xr:uid="{00000000-0005-0000-0000-000028000000}"/>
    <cellStyle name="Comma 3 2 3 3 2 2 8" xfId="16255" xr:uid="{00000000-0005-0000-0000-000028000000}"/>
    <cellStyle name="Comma 3 2 3 3 2 2 8 2" xfId="46495" xr:uid="{00000000-0005-0000-0000-000028000000}"/>
    <cellStyle name="Comma 3 2 3 3 2 2 9" xfId="31375" xr:uid="{00000000-0005-0000-0000-000028000000}"/>
    <cellStyle name="Comma 3 2 3 3 2 3" xfId="1891" xr:uid="{00000000-0005-0000-0000-000028000000}"/>
    <cellStyle name="Comma 3 2 3 3 2 3 2" xfId="10963" xr:uid="{00000000-0005-0000-0000-000028000000}"/>
    <cellStyle name="Comma 3 2 3 3 2 3 2 2" xfId="26083" xr:uid="{00000000-0005-0000-0000-000028000000}"/>
    <cellStyle name="Comma 3 2 3 3 2 3 2 2 2" xfId="56323" xr:uid="{00000000-0005-0000-0000-000028000000}"/>
    <cellStyle name="Comma 3 2 3 3 2 3 2 3" xfId="41203" xr:uid="{00000000-0005-0000-0000-000028000000}"/>
    <cellStyle name="Comma 3 2 3 3 2 3 3" xfId="17011" xr:uid="{00000000-0005-0000-0000-000028000000}"/>
    <cellStyle name="Comma 3 2 3 3 2 3 3 2" xfId="47251" xr:uid="{00000000-0005-0000-0000-000028000000}"/>
    <cellStyle name="Comma 3 2 3 3 2 3 4" xfId="32131" xr:uid="{00000000-0005-0000-0000-000028000000}"/>
    <cellStyle name="Comma 3 2 3 3 2 4" xfId="3403" xr:uid="{00000000-0005-0000-0000-000028000000}"/>
    <cellStyle name="Comma 3 2 3 3 2 4 2" xfId="12475" xr:uid="{00000000-0005-0000-0000-000028000000}"/>
    <cellStyle name="Comma 3 2 3 3 2 4 2 2" xfId="27595" xr:uid="{00000000-0005-0000-0000-000028000000}"/>
    <cellStyle name="Comma 3 2 3 3 2 4 2 2 2" xfId="57835" xr:uid="{00000000-0005-0000-0000-000028000000}"/>
    <cellStyle name="Comma 3 2 3 3 2 4 2 3" xfId="42715" xr:uid="{00000000-0005-0000-0000-000028000000}"/>
    <cellStyle name="Comma 3 2 3 3 2 4 3" xfId="18523" xr:uid="{00000000-0005-0000-0000-000028000000}"/>
    <cellStyle name="Comma 3 2 3 3 2 4 3 2" xfId="48763" xr:uid="{00000000-0005-0000-0000-000028000000}"/>
    <cellStyle name="Comma 3 2 3 3 2 4 4" xfId="33643" xr:uid="{00000000-0005-0000-0000-000028000000}"/>
    <cellStyle name="Comma 3 2 3 3 2 5" xfId="4915" xr:uid="{00000000-0005-0000-0000-000028000000}"/>
    <cellStyle name="Comma 3 2 3 3 2 5 2" xfId="13987" xr:uid="{00000000-0005-0000-0000-000028000000}"/>
    <cellStyle name="Comma 3 2 3 3 2 5 2 2" xfId="29107" xr:uid="{00000000-0005-0000-0000-000028000000}"/>
    <cellStyle name="Comma 3 2 3 3 2 5 2 2 2" xfId="59347" xr:uid="{00000000-0005-0000-0000-000028000000}"/>
    <cellStyle name="Comma 3 2 3 3 2 5 2 3" xfId="44227" xr:uid="{00000000-0005-0000-0000-000028000000}"/>
    <cellStyle name="Comma 3 2 3 3 2 5 3" xfId="20035" xr:uid="{00000000-0005-0000-0000-000028000000}"/>
    <cellStyle name="Comma 3 2 3 3 2 5 3 2" xfId="50275" xr:uid="{00000000-0005-0000-0000-000028000000}"/>
    <cellStyle name="Comma 3 2 3 3 2 5 4" xfId="35155" xr:uid="{00000000-0005-0000-0000-000028000000}"/>
    <cellStyle name="Comma 3 2 3 3 2 6" xfId="6427" xr:uid="{00000000-0005-0000-0000-000028000000}"/>
    <cellStyle name="Comma 3 2 3 3 2 6 2" xfId="21547" xr:uid="{00000000-0005-0000-0000-000028000000}"/>
    <cellStyle name="Comma 3 2 3 3 2 6 2 2" xfId="51787" xr:uid="{00000000-0005-0000-0000-000028000000}"/>
    <cellStyle name="Comma 3 2 3 3 2 6 3" xfId="36667" xr:uid="{00000000-0005-0000-0000-000028000000}"/>
    <cellStyle name="Comma 3 2 3 3 2 7" xfId="7939" xr:uid="{00000000-0005-0000-0000-000028000000}"/>
    <cellStyle name="Comma 3 2 3 3 2 7 2" xfId="23059" xr:uid="{00000000-0005-0000-0000-000028000000}"/>
    <cellStyle name="Comma 3 2 3 3 2 7 2 2" xfId="53299" xr:uid="{00000000-0005-0000-0000-000028000000}"/>
    <cellStyle name="Comma 3 2 3 3 2 7 3" xfId="38179" xr:uid="{00000000-0005-0000-0000-000028000000}"/>
    <cellStyle name="Comma 3 2 3 3 2 8" xfId="9451" xr:uid="{00000000-0005-0000-0000-000028000000}"/>
    <cellStyle name="Comma 3 2 3 3 2 8 2" xfId="24571" xr:uid="{00000000-0005-0000-0000-000028000000}"/>
    <cellStyle name="Comma 3 2 3 3 2 8 2 2" xfId="54811" xr:uid="{00000000-0005-0000-0000-000028000000}"/>
    <cellStyle name="Comma 3 2 3 3 2 8 3" xfId="39691" xr:uid="{00000000-0005-0000-0000-000028000000}"/>
    <cellStyle name="Comma 3 2 3 3 2 9" xfId="15499" xr:uid="{00000000-0005-0000-0000-000028000000}"/>
    <cellStyle name="Comma 3 2 3 3 2 9 2" xfId="45739" xr:uid="{00000000-0005-0000-0000-000028000000}"/>
    <cellStyle name="Comma 3 2 3 3 3" xfId="631" xr:uid="{00000000-0005-0000-0000-000078000000}"/>
    <cellStyle name="Comma 3 2 3 3 3 10" xfId="30871" xr:uid="{00000000-0005-0000-0000-000078000000}"/>
    <cellStyle name="Comma 3 2 3 3 3 2" xfId="1387" xr:uid="{00000000-0005-0000-0000-000078000000}"/>
    <cellStyle name="Comma 3 2 3 3 3 2 2" xfId="2899" xr:uid="{00000000-0005-0000-0000-000078000000}"/>
    <cellStyle name="Comma 3 2 3 3 3 2 2 2" xfId="11971" xr:uid="{00000000-0005-0000-0000-000078000000}"/>
    <cellStyle name="Comma 3 2 3 3 3 2 2 2 2" xfId="27091" xr:uid="{00000000-0005-0000-0000-000078000000}"/>
    <cellStyle name="Comma 3 2 3 3 3 2 2 2 2 2" xfId="57331" xr:uid="{00000000-0005-0000-0000-000078000000}"/>
    <cellStyle name="Comma 3 2 3 3 3 2 2 2 3" xfId="42211" xr:uid="{00000000-0005-0000-0000-000078000000}"/>
    <cellStyle name="Comma 3 2 3 3 3 2 2 3" xfId="18019" xr:uid="{00000000-0005-0000-0000-000078000000}"/>
    <cellStyle name="Comma 3 2 3 3 3 2 2 3 2" xfId="48259" xr:uid="{00000000-0005-0000-0000-000078000000}"/>
    <cellStyle name="Comma 3 2 3 3 3 2 2 4" xfId="33139" xr:uid="{00000000-0005-0000-0000-000078000000}"/>
    <cellStyle name="Comma 3 2 3 3 3 2 3" xfId="4411" xr:uid="{00000000-0005-0000-0000-000078000000}"/>
    <cellStyle name="Comma 3 2 3 3 3 2 3 2" xfId="13483" xr:uid="{00000000-0005-0000-0000-000078000000}"/>
    <cellStyle name="Comma 3 2 3 3 3 2 3 2 2" xfId="28603" xr:uid="{00000000-0005-0000-0000-000078000000}"/>
    <cellStyle name="Comma 3 2 3 3 3 2 3 2 2 2" xfId="58843" xr:uid="{00000000-0005-0000-0000-000078000000}"/>
    <cellStyle name="Comma 3 2 3 3 3 2 3 2 3" xfId="43723" xr:uid="{00000000-0005-0000-0000-000078000000}"/>
    <cellStyle name="Comma 3 2 3 3 3 2 3 3" xfId="19531" xr:uid="{00000000-0005-0000-0000-000078000000}"/>
    <cellStyle name="Comma 3 2 3 3 3 2 3 3 2" xfId="49771" xr:uid="{00000000-0005-0000-0000-000078000000}"/>
    <cellStyle name="Comma 3 2 3 3 3 2 3 4" xfId="34651" xr:uid="{00000000-0005-0000-0000-000078000000}"/>
    <cellStyle name="Comma 3 2 3 3 3 2 4" xfId="5923" xr:uid="{00000000-0005-0000-0000-000078000000}"/>
    <cellStyle name="Comma 3 2 3 3 3 2 4 2" xfId="14995" xr:uid="{00000000-0005-0000-0000-000078000000}"/>
    <cellStyle name="Comma 3 2 3 3 3 2 4 2 2" xfId="30115" xr:uid="{00000000-0005-0000-0000-000078000000}"/>
    <cellStyle name="Comma 3 2 3 3 3 2 4 2 2 2" xfId="60355" xr:uid="{00000000-0005-0000-0000-000078000000}"/>
    <cellStyle name="Comma 3 2 3 3 3 2 4 2 3" xfId="45235" xr:uid="{00000000-0005-0000-0000-000078000000}"/>
    <cellStyle name="Comma 3 2 3 3 3 2 4 3" xfId="21043" xr:uid="{00000000-0005-0000-0000-000078000000}"/>
    <cellStyle name="Comma 3 2 3 3 3 2 4 3 2" xfId="51283" xr:uid="{00000000-0005-0000-0000-000078000000}"/>
    <cellStyle name="Comma 3 2 3 3 3 2 4 4" xfId="36163" xr:uid="{00000000-0005-0000-0000-000078000000}"/>
    <cellStyle name="Comma 3 2 3 3 3 2 5" xfId="7435" xr:uid="{00000000-0005-0000-0000-000078000000}"/>
    <cellStyle name="Comma 3 2 3 3 3 2 5 2" xfId="22555" xr:uid="{00000000-0005-0000-0000-000078000000}"/>
    <cellStyle name="Comma 3 2 3 3 3 2 5 2 2" xfId="52795" xr:uid="{00000000-0005-0000-0000-000078000000}"/>
    <cellStyle name="Comma 3 2 3 3 3 2 5 3" xfId="37675" xr:uid="{00000000-0005-0000-0000-000078000000}"/>
    <cellStyle name="Comma 3 2 3 3 3 2 6" xfId="8947" xr:uid="{00000000-0005-0000-0000-000078000000}"/>
    <cellStyle name="Comma 3 2 3 3 3 2 6 2" xfId="24067" xr:uid="{00000000-0005-0000-0000-000078000000}"/>
    <cellStyle name="Comma 3 2 3 3 3 2 6 2 2" xfId="54307" xr:uid="{00000000-0005-0000-0000-000078000000}"/>
    <cellStyle name="Comma 3 2 3 3 3 2 6 3" xfId="39187" xr:uid="{00000000-0005-0000-0000-000078000000}"/>
    <cellStyle name="Comma 3 2 3 3 3 2 7" xfId="10459" xr:uid="{00000000-0005-0000-0000-000078000000}"/>
    <cellStyle name="Comma 3 2 3 3 3 2 7 2" xfId="25579" xr:uid="{00000000-0005-0000-0000-000078000000}"/>
    <cellStyle name="Comma 3 2 3 3 3 2 7 2 2" xfId="55819" xr:uid="{00000000-0005-0000-0000-000078000000}"/>
    <cellStyle name="Comma 3 2 3 3 3 2 7 3" xfId="40699" xr:uid="{00000000-0005-0000-0000-000078000000}"/>
    <cellStyle name="Comma 3 2 3 3 3 2 8" xfId="16507" xr:uid="{00000000-0005-0000-0000-000078000000}"/>
    <cellStyle name="Comma 3 2 3 3 3 2 8 2" xfId="46747" xr:uid="{00000000-0005-0000-0000-000078000000}"/>
    <cellStyle name="Comma 3 2 3 3 3 2 9" xfId="31627" xr:uid="{00000000-0005-0000-0000-000078000000}"/>
    <cellStyle name="Comma 3 2 3 3 3 3" xfId="2143" xr:uid="{00000000-0005-0000-0000-000078000000}"/>
    <cellStyle name="Comma 3 2 3 3 3 3 2" xfId="11215" xr:uid="{00000000-0005-0000-0000-000078000000}"/>
    <cellStyle name="Comma 3 2 3 3 3 3 2 2" xfId="26335" xr:uid="{00000000-0005-0000-0000-000078000000}"/>
    <cellStyle name="Comma 3 2 3 3 3 3 2 2 2" xfId="56575" xr:uid="{00000000-0005-0000-0000-000078000000}"/>
    <cellStyle name="Comma 3 2 3 3 3 3 2 3" xfId="41455" xr:uid="{00000000-0005-0000-0000-000078000000}"/>
    <cellStyle name="Comma 3 2 3 3 3 3 3" xfId="17263" xr:uid="{00000000-0005-0000-0000-000078000000}"/>
    <cellStyle name="Comma 3 2 3 3 3 3 3 2" xfId="47503" xr:uid="{00000000-0005-0000-0000-000078000000}"/>
    <cellStyle name="Comma 3 2 3 3 3 3 4" xfId="32383" xr:uid="{00000000-0005-0000-0000-000078000000}"/>
    <cellStyle name="Comma 3 2 3 3 3 4" xfId="3655" xr:uid="{00000000-0005-0000-0000-000078000000}"/>
    <cellStyle name="Comma 3 2 3 3 3 4 2" xfId="12727" xr:uid="{00000000-0005-0000-0000-000078000000}"/>
    <cellStyle name="Comma 3 2 3 3 3 4 2 2" xfId="27847" xr:uid="{00000000-0005-0000-0000-000078000000}"/>
    <cellStyle name="Comma 3 2 3 3 3 4 2 2 2" xfId="58087" xr:uid="{00000000-0005-0000-0000-000078000000}"/>
    <cellStyle name="Comma 3 2 3 3 3 4 2 3" xfId="42967" xr:uid="{00000000-0005-0000-0000-000078000000}"/>
    <cellStyle name="Comma 3 2 3 3 3 4 3" xfId="18775" xr:uid="{00000000-0005-0000-0000-000078000000}"/>
    <cellStyle name="Comma 3 2 3 3 3 4 3 2" xfId="49015" xr:uid="{00000000-0005-0000-0000-000078000000}"/>
    <cellStyle name="Comma 3 2 3 3 3 4 4" xfId="33895" xr:uid="{00000000-0005-0000-0000-000078000000}"/>
    <cellStyle name="Comma 3 2 3 3 3 5" xfId="5167" xr:uid="{00000000-0005-0000-0000-000078000000}"/>
    <cellStyle name="Comma 3 2 3 3 3 5 2" xfId="14239" xr:uid="{00000000-0005-0000-0000-000078000000}"/>
    <cellStyle name="Comma 3 2 3 3 3 5 2 2" xfId="29359" xr:uid="{00000000-0005-0000-0000-000078000000}"/>
    <cellStyle name="Comma 3 2 3 3 3 5 2 2 2" xfId="59599" xr:uid="{00000000-0005-0000-0000-000078000000}"/>
    <cellStyle name="Comma 3 2 3 3 3 5 2 3" xfId="44479" xr:uid="{00000000-0005-0000-0000-000078000000}"/>
    <cellStyle name="Comma 3 2 3 3 3 5 3" xfId="20287" xr:uid="{00000000-0005-0000-0000-000078000000}"/>
    <cellStyle name="Comma 3 2 3 3 3 5 3 2" xfId="50527" xr:uid="{00000000-0005-0000-0000-000078000000}"/>
    <cellStyle name="Comma 3 2 3 3 3 5 4" xfId="35407" xr:uid="{00000000-0005-0000-0000-000078000000}"/>
    <cellStyle name="Comma 3 2 3 3 3 6" xfId="6679" xr:uid="{00000000-0005-0000-0000-000078000000}"/>
    <cellStyle name="Comma 3 2 3 3 3 6 2" xfId="21799" xr:uid="{00000000-0005-0000-0000-000078000000}"/>
    <cellStyle name="Comma 3 2 3 3 3 6 2 2" xfId="52039" xr:uid="{00000000-0005-0000-0000-000078000000}"/>
    <cellStyle name="Comma 3 2 3 3 3 6 3" xfId="36919" xr:uid="{00000000-0005-0000-0000-000078000000}"/>
    <cellStyle name="Comma 3 2 3 3 3 7" xfId="8191" xr:uid="{00000000-0005-0000-0000-000078000000}"/>
    <cellStyle name="Comma 3 2 3 3 3 7 2" xfId="23311" xr:uid="{00000000-0005-0000-0000-000078000000}"/>
    <cellStyle name="Comma 3 2 3 3 3 7 2 2" xfId="53551" xr:uid="{00000000-0005-0000-0000-000078000000}"/>
    <cellStyle name="Comma 3 2 3 3 3 7 3" xfId="38431" xr:uid="{00000000-0005-0000-0000-000078000000}"/>
    <cellStyle name="Comma 3 2 3 3 3 8" xfId="9703" xr:uid="{00000000-0005-0000-0000-000078000000}"/>
    <cellStyle name="Comma 3 2 3 3 3 8 2" xfId="24823" xr:uid="{00000000-0005-0000-0000-000078000000}"/>
    <cellStyle name="Comma 3 2 3 3 3 8 2 2" xfId="55063" xr:uid="{00000000-0005-0000-0000-000078000000}"/>
    <cellStyle name="Comma 3 2 3 3 3 8 3" xfId="39943" xr:uid="{00000000-0005-0000-0000-000078000000}"/>
    <cellStyle name="Comma 3 2 3 3 3 9" xfId="15751" xr:uid="{00000000-0005-0000-0000-000078000000}"/>
    <cellStyle name="Comma 3 2 3 3 3 9 2" xfId="45991" xr:uid="{00000000-0005-0000-0000-000078000000}"/>
    <cellStyle name="Comma 3 2 3 3 4" xfId="883" xr:uid="{00000000-0005-0000-0000-000028000000}"/>
    <cellStyle name="Comma 3 2 3 3 4 2" xfId="2395" xr:uid="{00000000-0005-0000-0000-000028000000}"/>
    <cellStyle name="Comma 3 2 3 3 4 2 2" xfId="11467" xr:uid="{00000000-0005-0000-0000-000028000000}"/>
    <cellStyle name="Comma 3 2 3 3 4 2 2 2" xfId="26587" xr:uid="{00000000-0005-0000-0000-000028000000}"/>
    <cellStyle name="Comma 3 2 3 3 4 2 2 2 2" xfId="56827" xr:uid="{00000000-0005-0000-0000-000028000000}"/>
    <cellStyle name="Comma 3 2 3 3 4 2 2 3" xfId="41707" xr:uid="{00000000-0005-0000-0000-000028000000}"/>
    <cellStyle name="Comma 3 2 3 3 4 2 3" xfId="17515" xr:uid="{00000000-0005-0000-0000-000028000000}"/>
    <cellStyle name="Comma 3 2 3 3 4 2 3 2" xfId="47755" xr:uid="{00000000-0005-0000-0000-000028000000}"/>
    <cellStyle name="Comma 3 2 3 3 4 2 4" xfId="32635" xr:uid="{00000000-0005-0000-0000-000028000000}"/>
    <cellStyle name="Comma 3 2 3 3 4 3" xfId="3907" xr:uid="{00000000-0005-0000-0000-000028000000}"/>
    <cellStyle name="Comma 3 2 3 3 4 3 2" xfId="12979" xr:uid="{00000000-0005-0000-0000-000028000000}"/>
    <cellStyle name="Comma 3 2 3 3 4 3 2 2" xfId="28099" xr:uid="{00000000-0005-0000-0000-000028000000}"/>
    <cellStyle name="Comma 3 2 3 3 4 3 2 2 2" xfId="58339" xr:uid="{00000000-0005-0000-0000-000028000000}"/>
    <cellStyle name="Comma 3 2 3 3 4 3 2 3" xfId="43219" xr:uid="{00000000-0005-0000-0000-000028000000}"/>
    <cellStyle name="Comma 3 2 3 3 4 3 3" xfId="19027" xr:uid="{00000000-0005-0000-0000-000028000000}"/>
    <cellStyle name="Comma 3 2 3 3 4 3 3 2" xfId="49267" xr:uid="{00000000-0005-0000-0000-000028000000}"/>
    <cellStyle name="Comma 3 2 3 3 4 3 4" xfId="34147" xr:uid="{00000000-0005-0000-0000-000028000000}"/>
    <cellStyle name="Comma 3 2 3 3 4 4" xfId="5419" xr:uid="{00000000-0005-0000-0000-000028000000}"/>
    <cellStyle name="Comma 3 2 3 3 4 4 2" xfId="14491" xr:uid="{00000000-0005-0000-0000-000028000000}"/>
    <cellStyle name="Comma 3 2 3 3 4 4 2 2" xfId="29611" xr:uid="{00000000-0005-0000-0000-000028000000}"/>
    <cellStyle name="Comma 3 2 3 3 4 4 2 2 2" xfId="59851" xr:uid="{00000000-0005-0000-0000-000028000000}"/>
    <cellStyle name="Comma 3 2 3 3 4 4 2 3" xfId="44731" xr:uid="{00000000-0005-0000-0000-000028000000}"/>
    <cellStyle name="Comma 3 2 3 3 4 4 3" xfId="20539" xr:uid="{00000000-0005-0000-0000-000028000000}"/>
    <cellStyle name="Comma 3 2 3 3 4 4 3 2" xfId="50779" xr:uid="{00000000-0005-0000-0000-000028000000}"/>
    <cellStyle name="Comma 3 2 3 3 4 4 4" xfId="35659" xr:uid="{00000000-0005-0000-0000-000028000000}"/>
    <cellStyle name="Comma 3 2 3 3 4 5" xfId="6931" xr:uid="{00000000-0005-0000-0000-000028000000}"/>
    <cellStyle name="Comma 3 2 3 3 4 5 2" xfId="22051" xr:uid="{00000000-0005-0000-0000-000028000000}"/>
    <cellStyle name="Comma 3 2 3 3 4 5 2 2" xfId="52291" xr:uid="{00000000-0005-0000-0000-000028000000}"/>
    <cellStyle name="Comma 3 2 3 3 4 5 3" xfId="37171" xr:uid="{00000000-0005-0000-0000-000028000000}"/>
    <cellStyle name="Comma 3 2 3 3 4 6" xfId="8443" xr:uid="{00000000-0005-0000-0000-000028000000}"/>
    <cellStyle name="Comma 3 2 3 3 4 6 2" xfId="23563" xr:uid="{00000000-0005-0000-0000-000028000000}"/>
    <cellStyle name="Comma 3 2 3 3 4 6 2 2" xfId="53803" xr:uid="{00000000-0005-0000-0000-000028000000}"/>
    <cellStyle name="Comma 3 2 3 3 4 6 3" xfId="38683" xr:uid="{00000000-0005-0000-0000-000028000000}"/>
    <cellStyle name="Comma 3 2 3 3 4 7" xfId="9955" xr:uid="{00000000-0005-0000-0000-000028000000}"/>
    <cellStyle name="Comma 3 2 3 3 4 7 2" xfId="25075" xr:uid="{00000000-0005-0000-0000-000028000000}"/>
    <cellStyle name="Comma 3 2 3 3 4 7 2 2" xfId="55315" xr:uid="{00000000-0005-0000-0000-000028000000}"/>
    <cellStyle name="Comma 3 2 3 3 4 7 3" xfId="40195" xr:uid="{00000000-0005-0000-0000-000028000000}"/>
    <cellStyle name="Comma 3 2 3 3 4 8" xfId="16003" xr:uid="{00000000-0005-0000-0000-000028000000}"/>
    <cellStyle name="Comma 3 2 3 3 4 8 2" xfId="46243" xr:uid="{00000000-0005-0000-0000-000028000000}"/>
    <cellStyle name="Comma 3 2 3 3 4 9" xfId="31123" xr:uid="{00000000-0005-0000-0000-000028000000}"/>
    <cellStyle name="Comma 3 2 3 3 5" xfId="1639" xr:uid="{00000000-0005-0000-0000-000028000000}"/>
    <cellStyle name="Comma 3 2 3 3 5 2" xfId="10711" xr:uid="{00000000-0005-0000-0000-000028000000}"/>
    <cellStyle name="Comma 3 2 3 3 5 2 2" xfId="25831" xr:uid="{00000000-0005-0000-0000-000028000000}"/>
    <cellStyle name="Comma 3 2 3 3 5 2 2 2" xfId="56071" xr:uid="{00000000-0005-0000-0000-000028000000}"/>
    <cellStyle name="Comma 3 2 3 3 5 2 3" xfId="40951" xr:uid="{00000000-0005-0000-0000-000028000000}"/>
    <cellStyle name="Comma 3 2 3 3 5 3" xfId="16759" xr:uid="{00000000-0005-0000-0000-000028000000}"/>
    <cellStyle name="Comma 3 2 3 3 5 3 2" xfId="46999" xr:uid="{00000000-0005-0000-0000-000028000000}"/>
    <cellStyle name="Comma 3 2 3 3 5 4" xfId="31879" xr:uid="{00000000-0005-0000-0000-000028000000}"/>
    <cellStyle name="Comma 3 2 3 3 6" xfId="3151" xr:uid="{00000000-0005-0000-0000-000028000000}"/>
    <cellStyle name="Comma 3 2 3 3 6 2" xfId="12223" xr:uid="{00000000-0005-0000-0000-000028000000}"/>
    <cellStyle name="Comma 3 2 3 3 6 2 2" xfId="27343" xr:uid="{00000000-0005-0000-0000-000028000000}"/>
    <cellStyle name="Comma 3 2 3 3 6 2 2 2" xfId="57583" xr:uid="{00000000-0005-0000-0000-000028000000}"/>
    <cellStyle name="Comma 3 2 3 3 6 2 3" xfId="42463" xr:uid="{00000000-0005-0000-0000-000028000000}"/>
    <cellStyle name="Comma 3 2 3 3 6 3" xfId="18271" xr:uid="{00000000-0005-0000-0000-000028000000}"/>
    <cellStyle name="Comma 3 2 3 3 6 3 2" xfId="48511" xr:uid="{00000000-0005-0000-0000-000028000000}"/>
    <cellStyle name="Comma 3 2 3 3 6 4" xfId="33391" xr:uid="{00000000-0005-0000-0000-000028000000}"/>
    <cellStyle name="Comma 3 2 3 3 7" xfId="4663" xr:uid="{00000000-0005-0000-0000-000028000000}"/>
    <cellStyle name="Comma 3 2 3 3 7 2" xfId="13735" xr:uid="{00000000-0005-0000-0000-000028000000}"/>
    <cellStyle name="Comma 3 2 3 3 7 2 2" xfId="28855" xr:uid="{00000000-0005-0000-0000-000028000000}"/>
    <cellStyle name="Comma 3 2 3 3 7 2 2 2" xfId="59095" xr:uid="{00000000-0005-0000-0000-000028000000}"/>
    <cellStyle name="Comma 3 2 3 3 7 2 3" xfId="43975" xr:uid="{00000000-0005-0000-0000-000028000000}"/>
    <cellStyle name="Comma 3 2 3 3 7 3" xfId="19783" xr:uid="{00000000-0005-0000-0000-000028000000}"/>
    <cellStyle name="Comma 3 2 3 3 7 3 2" xfId="50023" xr:uid="{00000000-0005-0000-0000-000028000000}"/>
    <cellStyle name="Comma 3 2 3 3 7 4" xfId="34903" xr:uid="{00000000-0005-0000-0000-000028000000}"/>
    <cellStyle name="Comma 3 2 3 3 8" xfId="6175" xr:uid="{00000000-0005-0000-0000-000028000000}"/>
    <cellStyle name="Comma 3 2 3 3 8 2" xfId="21295" xr:uid="{00000000-0005-0000-0000-000028000000}"/>
    <cellStyle name="Comma 3 2 3 3 8 2 2" xfId="51535" xr:uid="{00000000-0005-0000-0000-000028000000}"/>
    <cellStyle name="Comma 3 2 3 3 8 3" xfId="36415" xr:uid="{00000000-0005-0000-0000-000028000000}"/>
    <cellStyle name="Comma 3 2 3 3 9" xfId="7687" xr:uid="{00000000-0005-0000-0000-000028000000}"/>
    <cellStyle name="Comma 3 2 3 3 9 2" xfId="22807" xr:uid="{00000000-0005-0000-0000-000028000000}"/>
    <cellStyle name="Comma 3 2 3 3 9 2 2" xfId="53047" xr:uid="{00000000-0005-0000-0000-000028000000}"/>
    <cellStyle name="Comma 3 2 3 3 9 3" xfId="37927" xr:uid="{00000000-0005-0000-0000-000028000000}"/>
    <cellStyle name="Comma 3 2 3 4" xfId="211" xr:uid="{00000000-0005-0000-0000-000028000000}"/>
    <cellStyle name="Comma 3 2 3 4 10" xfId="9283" xr:uid="{00000000-0005-0000-0000-000028000000}"/>
    <cellStyle name="Comma 3 2 3 4 10 2" xfId="24403" xr:uid="{00000000-0005-0000-0000-000028000000}"/>
    <cellStyle name="Comma 3 2 3 4 10 2 2" xfId="54643" xr:uid="{00000000-0005-0000-0000-000028000000}"/>
    <cellStyle name="Comma 3 2 3 4 10 3" xfId="39523" xr:uid="{00000000-0005-0000-0000-000028000000}"/>
    <cellStyle name="Comma 3 2 3 4 11" xfId="15331" xr:uid="{00000000-0005-0000-0000-000028000000}"/>
    <cellStyle name="Comma 3 2 3 4 11 2" xfId="45571" xr:uid="{00000000-0005-0000-0000-000028000000}"/>
    <cellStyle name="Comma 3 2 3 4 12" xfId="30451" xr:uid="{00000000-0005-0000-0000-000028000000}"/>
    <cellStyle name="Comma 3 2 3 4 2" xfId="463" xr:uid="{00000000-0005-0000-0000-000028000000}"/>
    <cellStyle name="Comma 3 2 3 4 2 10" xfId="30703" xr:uid="{00000000-0005-0000-0000-000028000000}"/>
    <cellStyle name="Comma 3 2 3 4 2 2" xfId="1219" xr:uid="{00000000-0005-0000-0000-000028000000}"/>
    <cellStyle name="Comma 3 2 3 4 2 2 2" xfId="2731" xr:uid="{00000000-0005-0000-0000-000028000000}"/>
    <cellStyle name="Comma 3 2 3 4 2 2 2 2" xfId="11803" xr:uid="{00000000-0005-0000-0000-000028000000}"/>
    <cellStyle name="Comma 3 2 3 4 2 2 2 2 2" xfId="26923" xr:uid="{00000000-0005-0000-0000-000028000000}"/>
    <cellStyle name="Comma 3 2 3 4 2 2 2 2 2 2" xfId="57163" xr:uid="{00000000-0005-0000-0000-000028000000}"/>
    <cellStyle name="Comma 3 2 3 4 2 2 2 2 3" xfId="42043" xr:uid="{00000000-0005-0000-0000-000028000000}"/>
    <cellStyle name="Comma 3 2 3 4 2 2 2 3" xfId="17851" xr:uid="{00000000-0005-0000-0000-000028000000}"/>
    <cellStyle name="Comma 3 2 3 4 2 2 2 3 2" xfId="48091" xr:uid="{00000000-0005-0000-0000-000028000000}"/>
    <cellStyle name="Comma 3 2 3 4 2 2 2 4" xfId="32971" xr:uid="{00000000-0005-0000-0000-000028000000}"/>
    <cellStyle name="Comma 3 2 3 4 2 2 3" xfId="4243" xr:uid="{00000000-0005-0000-0000-000028000000}"/>
    <cellStyle name="Comma 3 2 3 4 2 2 3 2" xfId="13315" xr:uid="{00000000-0005-0000-0000-000028000000}"/>
    <cellStyle name="Comma 3 2 3 4 2 2 3 2 2" xfId="28435" xr:uid="{00000000-0005-0000-0000-000028000000}"/>
    <cellStyle name="Comma 3 2 3 4 2 2 3 2 2 2" xfId="58675" xr:uid="{00000000-0005-0000-0000-000028000000}"/>
    <cellStyle name="Comma 3 2 3 4 2 2 3 2 3" xfId="43555" xr:uid="{00000000-0005-0000-0000-000028000000}"/>
    <cellStyle name="Comma 3 2 3 4 2 2 3 3" xfId="19363" xr:uid="{00000000-0005-0000-0000-000028000000}"/>
    <cellStyle name="Comma 3 2 3 4 2 2 3 3 2" xfId="49603" xr:uid="{00000000-0005-0000-0000-000028000000}"/>
    <cellStyle name="Comma 3 2 3 4 2 2 3 4" xfId="34483" xr:uid="{00000000-0005-0000-0000-000028000000}"/>
    <cellStyle name="Comma 3 2 3 4 2 2 4" xfId="5755" xr:uid="{00000000-0005-0000-0000-000028000000}"/>
    <cellStyle name="Comma 3 2 3 4 2 2 4 2" xfId="14827" xr:uid="{00000000-0005-0000-0000-000028000000}"/>
    <cellStyle name="Comma 3 2 3 4 2 2 4 2 2" xfId="29947" xr:uid="{00000000-0005-0000-0000-000028000000}"/>
    <cellStyle name="Comma 3 2 3 4 2 2 4 2 2 2" xfId="60187" xr:uid="{00000000-0005-0000-0000-000028000000}"/>
    <cellStyle name="Comma 3 2 3 4 2 2 4 2 3" xfId="45067" xr:uid="{00000000-0005-0000-0000-000028000000}"/>
    <cellStyle name="Comma 3 2 3 4 2 2 4 3" xfId="20875" xr:uid="{00000000-0005-0000-0000-000028000000}"/>
    <cellStyle name="Comma 3 2 3 4 2 2 4 3 2" xfId="51115" xr:uid="{00000000-0005-0000-0000-000028000000}"/>
    <cellStyle name="Comma 3 2 3 4 2 2 4 4" xfId="35995" xr:uid="{00000000-0005-0000-0000-000028000000}"/>
    <cellStyle name="Comma 3 2 3 4 2 2 5" xfId="7267" xr:uid="{00000000-0005-0000-0000-000028000000}"/>
    <cellStyle name="Comma 3 2 3 4 2 2 5 2" xfId="22387" xr:uid="{00000000-0005-0000-0000-000028000000}"/>
    <cellStyle name="Comma 3 2 3 4 2 2 5 2 2" xfId="52627" xr:uid="{00000000-0005-0000-0000-000028000000}"/>
    <cellStyle name="Comma 3 2 3 4 2 2 5 3" xfId="37507" xr:uid="{00000000-0005-0000-0000-000028000000}"/>
    <cellStyle name="Comma 3 2 3 4 2 2 6" xfId="8779" xr:uid="{00000000-0005-0000-0000-000028000000}"/>
    <cellStyle name="Comma 3 2 3 4 2 2 6 2" xfId="23899" xr:uid="{00000000-0005-0000-0000-000028000000}"/>
    <cellStyle name="Comma 3 2 3 4 2 2 6 2 2" xfId="54139" xr:uid="{00000000-0005-0000-0000-000028000000}"/>
    <cellStyle name="Comma 3 2 3 4 2 2 6 3" xfId="39019" xr:uid="{00000000-0005-0000-0000-000028000000}"/>
    <cellStyle name="Comma 3 2 3 4 2 2 7" xfId="10291" xr:uid="{00000000-0005-0000-0000-000028000000}"/>
    <cellStyle name="Comma 3 2 3 4 2 2 7 2" xfId="25411" xr:uid="{00000000-0005-0000-0000-000028000000}"/>
    <cellStyle name="Comma 3 2 3 4 2 2 7 2 2" xfId="55651" xr:uid="{00000000-0005-0000-0000-000028000000}"/>
    <cellStyle name="Comma 3 2 3 4 2 2 7 3" xfId="40531" xr:uid="{00000000-0005-0000-0000-000028000000}"/>
    <cellStyle name="Comma 3 2 3 4 2 2 8" xfId="16339" xr:uid="{00000000-0005-0000-0000-000028000000}"/>
    <cellStyle name="Comma 3 2 3 4 2 2 8 2" xfId="46579" xr:uid="{00000000-0005-0000-0000-000028000000}"/>
    <cellStyle name="Comma 3 2 3 4 2 2 9" xfId="31459" xr:uid="{00000000-0005-0000-0000-000028000000}"/>
    <cellStyle name="Comma 3 2 3 4 2 3" xfId="1975" xr:uid="{00000000-0005-0000-0000-000028000000}"/>
    <cellStyle name="Comma 3 2 3 4 2 3 2" xfId="11047" xr:uid="{00000000-0005-0000-0000-000028000000}"/>
    <cellStyle name="Comma 3 2 3 4 2 3 2 2" xfId="26167" xr:uid="{00000000-0005-0000-0000-000028000000}"/>
    <cellStyle name="Comma 3 2 3 4 2 3 2 2 2" xfId="56407" xr:uid="{00000000-0005-0000-0000-000028000000}"/>
    <cellStyle name="Comma 3 2 3 4 2 3 2 3" xfId="41287" xr:uid="{00000000-0005-0000-0000-000028000000}"/>
    <cellStyle name="Comma 3 2 3 4 2 3 3" xfId="17095" xr:uid="{00000000-0005-0000-0000-000028000000}"/>
    <cellStyle name="Comma 3 2 3 4 2 3 3 2" xfId="47335" xr:uid="{00000000-0005-0000-0000-000028000000}"/>
    <cellStyle name="Comma 3 2 3 4 2 3 4" xfId="32215" xr:uid="{00000000-0005-0000-0000-000028000000}"/>
    <cellStyle name="Comma 3 2 3 4 2 4" xfId="3487" xr:uid="{00000000-0005-0000-0000-000028000000}"/>
    <cellStyle name="Comma 3 2 3 4 2 4 2" xfId="12559" xr:uid="{00000000-0005-0000-0000-000028000000}"/>
    <cellStyle name="Comma 3 2 3 4 2 4 2 2" xfId="27679" xr:uid="{00000000-0005-0000-0000-000028000000}"/>
    <cellStyle name="Comma 3 2 3 4 2 4 2 2 2" xfId="57919" xr:uid="{00000000-0005-0000-0000-000028000000}"/>
    <cellStyle name="Comma 3 2 3 4 2 4 2 3" xfId="42799" xr:uid="{00000000-0005-0000-0000-000028000000}"/>
    <cellStyle name="Comma 3 2 3 4 2 4 3" xfId="18607" xr:uid="{00000000-0005-0000-0000-000028000000}"/>
    <cellStyle name="Comma 3 2 3 4 2 4 3 2" xfId="48847" xr:uid="{00000000-0005-0000-0000-000028000000}"/>
    <cellStyle name="Comma 3 2 3 4 2 4 4" xfId="33727" xr:uid="{00000000-0005-0000-0000-000028000000}"/>
    <cellStyle name="Comma 3 2 3 4 2 5" xfId="4999" xr:uid="{00000000-0005-0000-0000-000028000000}"/>
    <cellStyle name="Comma 3 2 3 4 2 5 2" xfId="14071" xr:uid="{00000000-0005-0000-0000-000028000000}"/>
    <cellStyle name="Comma 3 2 3 4 2 5 2 2" xfId="29191" xr:uid="{00000000-0005-0000-0000-000028000000}"/>
    <cellStyle name="Comma 3 2 3 4 2 5 2 2 2" xfId="59431" xr:uid="{00000000-0005-0000-0000-000028000000}"/>
    <cellStyle name="Comma 3 2 3 4 2 5 2 3" xfId="44311" xr:uid="{00000000-0005-0000-0000-000028000000}"/>
    <cellStyle name="Comma 3 2 3 4 2 5 3" xfId="20119" xr:uid="{00000000-0005-0000-0000-000028000000}"/>
    <cellStyle name="Comma 3 2 3 4 2 5 3 2" xfId="50359" xr:uid="{00000000-0005-0000-0000-000028000000}"/>
    <cellStyle name="Comma 3 2 3 4 2 5 4" xfId="35239" xr:uid="{00000000-0005-0000-0000-000028000000}"/>
    <cellStyle name="Comma 3 2 3 4 2 6" xfId="6511" xr:uid="{00000000-0005-0000-0000-000028000000}"/>
    <cellStyle name="Comma 3 2 3 4 2 6 2" xfId="21631" xr:uid="{00000000-0005-0000-0000-000028000000}"/>
    <cellStyle name="Comma 3 2 3 4 2 6 2 2" xfId="51871" xr:uid="{00000000-0005-0000-0000-000028000000}"/>
    <cellStyle name="Comma 3 2 3 4 2 6 3" xfId="36751" xr:uid="{00000000-0005-0000-0000-000028000000}"/>
    <cellStyle name="Comma 3 2 3 4 2 7" xfId="8023" xr:uid="{00000000-0005-0000-0000-000028000000}"/>
    <cellStyle name="Comma 3 2 3 4 2 7 2" xfId="23143" xr:uid="{00000000-0005-0000-0000-000028000000}"/>
    <cellStyle name="Comma 3 2 3 4 2 7 2 2" xfId="53383" xr:uid="{00000000-0005-0000-0000-000028000000}"/>
    <cellStyle name="Comma 3 2 3 4 2 7 3" xfId="38263" xr:uid="{00000000-0005-0000-0000-000028000000}"/>
    <cellStyle name="Comma 3 2 3 4 2 8" xfId="9535" xr:uid="{00000000-0005-0000-0000-000028000000}"/>
    <cellStyle name="Comma 3 2 3 4 2 8 2" xfId="24655" xr:uid="{00000000-0005-0000-0000-000028000000}"/>
    <cellStyle name="Comma 3 2 3 4 2 8 2 2" xfId="54895" xr:uid="{00000000-0005-0000-0000-000028000000}"/>
    <cellStyle name="Comma 3 2 3 4 2 8 3" xfId="39775" xr:uid="{00000000-0005-0000-0000-000028000000}"/>
    <cellStyle name="Comma 3 2 3 4 2 9" xfId="15583" xr:uid="{00000000-0005-0000-0000-000028000000}"/>
    <cellStyle name="Comma 3 2 3 4 2 9 2" xfId="45823" xr:uid="{00000000-0005-0000-0000-000028000000}"/>
    <cellStyle name="Comma 3 2 3 4 3" xfId="715" xr:uid="{00000000-0005-0000-0000-000079000000}"/>
    <cellStyle name="Comma 3 2 3 4 3 10" xfId="30955" xr:uid="{00000000-0005-0000-0000-000079000000}"/>
    <cellStyle name="Comma 3 2 3 4 3 2" xfId="1471" xr:uid="{00000000-0005-0000-0000-000079000000}"/>
    <cellStyle name="Comma 3 2 3 4 3 2 2" xfId="2983" xr:uid="{00000000-0005-0000-0000-000079000000}"/>
    <cellStyle name="Comma 3 2 3 4 3 2 2 2" xfId="12055" xr:uid="{00000000-0005-0000-0000-000079000000}"/>
    <cellStyle name="Comma 3 2 3 4 3 2 2 2 2" xfId="27175" xr:uid="{00000000-0005-0000-0000-000079000000}"/>
    <cellStyle name="Comma 3 2 3 4 3 2 2 2 2 2" xfId="57415" xr:uid="{00000000-0005-0000-0000-000079000000}"/>
    <cellStyle name="Comma 3 2 3 4 3 2 2 2 3" xfId="42295" xr:uid="{00000000-0005-0000-0000-000079000000}"/>
    <cellStyle name="Comma 3 2 3 4 3 2 2 3" xfId="18103" xr:uid="{00000000-0005-0000-0000-000079000000}"/>
    <cellStyle name="Comma 3 2 3 4 3 2 2 3 2" xfId="48343" xr:uid="{00000000-0005-0000-0000-000079000000}"/>
    <cellStyle name="Comma 3 2 3 4 3 2 2 4" xfId="33223" xr:uid="{00000000-0005-0000-0000-000079000000}"/>
    <cellStyle name="Comma 3 2 3 4 3 2 3" xfId="4495" xr:uid="{00000000-0005-0000-0000-000079000000}"/>
    <cellStyle name="Comma 3 2 3 4 3 2 3 2" xfId="13567" xr:uid="{00000000-0005-0000-0000-000079000000}"/>
    <cellStyle name="Comma 3 2 3 4 3 2 3 2 2" xfId="28687" xr:uid="{00000000-0005-0000-0000-000079000000}"/>
    <cellStyle name="Comma 3 2 3 4 3 2 3 2 2 2" xfId="58927" xr:uid="{00000000-0005-0000-0000-000079000000}"/>
    <cellStyle name="Comma 3 2 3 4 3 2 3 2 3" xfId="43807" xr:uid="{00000000-0005-0000-0000-000079000000}"/>
    <cellStyle name="Comma 3 2 3 4 3 2 3 3" xfId="19615" xr:uid="{00000000-0005-0000-0000-000079000000}"/>
    <cellStyle name="Comma 3 2 3 4 3 2 3 3 2" xfId="49855" xr:uid="{00000000-0005-0000-0000-000079000000}"/>
    <cellStyle name="Comma 3 2 3 4 3 2 3 4" xfId="34735" xr:uid="{00000000-0005-0000-0000-000079000000}"/>
    <cellStyle name="Comma 3 2 3 4 3 2 4" xfId="6007" xr:uid="{00000000-0005-0000-0000-000079000000}"/>
    <cellStyle name="Comma 3 2 3 4 3 2 4 2" xfId="15079" xr:uid="{00000000-0005-0000-0000-000079000000}"/>
    <cellStyle name="Comma 3 2 3 4 3 2 4 2 2" xfId="30199" xr:uid="{00000000-0005-0000-0000-000079000000}"/>
    <cellStyle name="Comma 3 2 3 4 3 2 4 2 2 2" xfId="60439" xr:uid="{00000000-0005-0000-0000-000079000000}"/>
    <cellStyle name="Comma 3 2 3 4 3 2 4 2 3" xfId="45319" xr:uid="{00000000-0005-0000-0000-000079000000}"/>
    <cellStyle name="Comma 3 2 3 4 3 2 4 3" xfId="21127" xr:uid="{00000000-0005-0000-0000-000079000000}"/>
    <cellStyle name="Comma 3 2 3 4 3 2 4 3 2" xfId="51367" xr:uid="{00000000-0005-0000-0000-000079000000}"/>
    <cellStyle name="Comma 3 2 3 4 3 2 4 4" xfId="36247" xr:uid="{00000000-0005-0000-0000-000079000000}"/>
    <cellStyle name="Comma 3 2 3 4 3 2 5" xfId="7519" xr:uid="{00000000-0005-0000-0000-000079000000}"/>
    <cellStyle name="Comma 3 2 3 4 3 2 5 2" xfId="22639" xr:uid="{00000000-0005-0000-0000-000079000000}"/>
    <cellStyle name="Comma 3 2 3 4 3 2 5 2 2" xfId="52879" xr:uid="{00000000-0005-0000-0000-000079000000}"/>
    <cellStyle name="Comma 3 2 3 4 3 2 5 3" xfId="37759" xr:uid="{00000000-0005-0000-0000-000079000000}"/>
    <cellStyle name="Comma 3 2 3 4 3 2 6" xfId="9031" xr:uid="{00000000-0005-0000-0000-000079000000}"/>
    <cellStyle name="Comma 3 2 3 4 3 2 6 2" xfId="24151" xr:uid="{00000000-0005-0000-0000-000079000000}"/>
    <cellStyle name="Comma 3 2 3 4 3 2 6 2 2" xfId="54391" xr:uid="{00000000-0005-0000-0000-000079000000}"/>
    <cellStyle name="Comma 3 2 3 4 3 2 6 3" xfId="39271" xr:uid="{00000000-0005-0000-0000-000079000000}"/>
    <cellStyle name="Comma 3 2 3 4 3 2 7" xfId="10543" xr:uid="{00000000-0005-0000-0000-000079000000}"/>
    <cellStyle name="Comma 3 2 3 4 3 2 7 2" xfId="25663" xr:uid="{00000000-0005-0000-0000-000079000000}"/>
    <cellStyle name="Comma 3 2 3 4 3 2 7 2 2" xfId="55903" xr:uid="{00000000-0005-0000-0000-000079000000}"/>
    <cellStyle name="Comma 3 2 3 4 3 2 7 3" xfId="40783" xr:uid="{00000000-0005-0000-0000-000079000000}"/>
    <cellStyle name="Comma 3 2 3 4 3 2 8" xfId="16591" xr:uid="{00000000-0005-0000-0000-000079000000}"/>
    <cellStyle name="Comma 3 2 3 4 3 2 8 2" xfId="46831" xr:uid="{00000000-0005-0000-0000-000079000000}"/>
    <cellStyle name="Comma 3 2 3 4 3 2 9" xfId="31711" xr:uid="{00000000-0005-0000-0000-000079000000}"/>
    <cellStyle name="Comma 3 2 3 4 3 3" xfId="2227" xr:uid="{00000000-0005-0000-0000-000079000000}"/>
    <cellStyle name="Comma 3 2 3 4 3 3 2" xfId="11299" xr:uid="{00000000-0005-0000-0000-000079000000}"/>
    <cellStyle name="Comma 3 2 3 4 3 3 2 2" xfId="26419" xr:uid="{00000000-0005-0000-0000-000079000000}"/>
    <cellStyle name="Comma 3 2 3 4 3 3 2 2 2" xfId="56659" xr:uid="{00000000-0005-0000-0000-000079000000}"/>
    <cellStyle name="Comma 3 2 3 4 3 3 2 3" xfId="41539" xr:uid="{00000000-0005-0000-0000-000079000000}"/>
    <cellStyle name="Comma 3 2 3 4 3 3 3" xfId="17347" xr:uid="{00000000-0005-0000-0000-000079000000}"/>
    <cellStyle name="Comma 3 2 3 4 3 3 3 2" xfId="47587" xr:uid="{00000000-0005-0000-0000-000079000000}"/>
    <cellStyle name="Comma 3 2 3 4 3 3 4" xfId="32467" xr:uid="{00000000-0005-0000-0000-000079000000}"/>
    <cellStyle name="Comma 3 2 3 4 3 4" xfId="3739" xr:uid="{00000000-0005-0000-0000-000079000000}"/>
    <cellStyle name="Comma 3 2 3 4 3 4 2" xfId="12811" xr:uid="{00000000-0005-0000-0000-000079000000}"/>
    <cellStyle name="Comma 3 2 3 4 3 4 2 2" xfId="27931" xr:uid="{00000000-0005-0000-0000-000079000000}"/>
    <cellStyle name="Comma 3 2 3 4 3 4 2 2 2" xfId="58171" xr:uid="{00000000-0005-0000-0000-000079000000}"/>
    <cellStyle name="Comma 3 2 3 4 3 4 2 3" xfId="43051" xr:uid="{00000000-0005-0000-0000-000079000000}"/>
    <cellStyle name="Comma 3 2 3 4 3 4 3" xfId="18859" xr:uid="{00000000-0005-0000-0000-000079000000}"/>
    <cellStyle name="Comma 3 2 3 4 3 4 3 2" xfId="49099" xr:uid="{00000000-0005-0000-0000-000079000000}"/>
    <cellStyle name="Comma 3 2 3 4 3 4 4" xfId="33979" xr:uid="{00000000-0005-0000-0000-000079000000}"/>
    <cellStyle name="Comma 3 2 3 4 3 5" xfId="5251" xr:uid="{00000000-0005-0000-0000-000079000000}"/>
    <cellStyle name="Comma 3 2 3 4 3 5 2" xfId="14323" xr:uid="{00000000-0005-0000-0000-000079000000}"/>
    <cellStyle name="Comma 3 2 3 4 3 5 2 2" xfId="29443" xr:uid="{00000000-0005-0000-0000-000079000000}"/>
    <cellStyle name="Comma 3 2 3 4 3 5 2 2 2" xfId="59683" xr:uid="{00000000-0005-0000-0000-000079000000}"/>
    <cellStyle name="Comma 3 2 3 4 3 5 2 3" xfId="44563" xr:uid="{00000000-0005-0000-0000-000079000000}"/>
    <cellStyle name="Comma 3 2 3 4 3 5 3" xfId="20371" xr:uid="{00000000-0005-0000-0000-000079000000}"/>
    <cellStyle name="Comma 3 2 3 4 3 5 3 2" xfId="50611" xr:uid="{00000000-0005-0000-0000-000079000000}"/>
    <cellStyle name="Comma 3 2 3 4 3 5 4" xfId="35491" xr:uid="{00000000-0005-0000-0000-000079000000}"/>
    <cellStyle name="Comma 3 2 3 4 3 6" xfId="6763" xr:uid="{00000000-0005-0000-0000-000079000000}"/>
    <cellStyle name="Comma 3 2 3 4 3 6 2" xfId="21883" xr:uid="{00000000-0005-0000-0000-000079000000}"/>
    <cellStyle name="Comma 3 2 3 4 3 6 2 2" xfId="52123" xr:uid="{00000000-0005-0000-0000-000079000000}"/>
    <cellStyle name="Comma 3 2 3 4 3 6 3" xfId="37003" xr:uid="{00000000-0005-0000-0000-000079000000}"/>
    <cellStyle name="Comma 3 2 3 4 3 7" xfId="8275" xr:uid="{00000000-0005-0000-0000-000079000000}"/>
    <cellStyle name="Comma 3 2 3 4 3 7 2" xfId="23395" xr:uid="{00000000-0005-0000-0000-000079000000}"/>
    <cellStyle name="Comma 3 2 3 4 3 7 2 2" xfId="53635" xr:uid="{00000000-0005-0000-0000-000079000000}"/>
    <cellStyle name="Comma 3 2 3 4 3 7 3" xfId="38515" xr:uid="{00000000-0005-0000-0000-000079000000}"/>
    <cellStyle name="Comma 3 2 3 4 3 8" xfId="9787" xr:uid="{00000000-0005-0000-0000-000079000000}"/>
    <cellStyle name="Comma 3 2 3 4 3 8 2" xfId="24907" xr:uid="{00000000-0005-0000-0000-000079000000}"/>
    <cellStyle name="Comma 3 2 3 4 3 8 2 2" xfId="55147" xr:uid="{00000000-0005-0000-0000-000079000000}"/>
    <cellStyle name="Comma 3 2 3 4 3 8 3" xfId="40027" xr:uid="{00000000-0005-0000-0000-000079000000}"/>
    <cellStyle name="Comma 3 2 3 4 3 9" xfId="15835" xr:uid="{00000000-0005-0000-0000-000079000000}"/>
    <cellStyle name="Comma 3 2 3 4 3 9 2" xfId="46075" xr:uid="{00000000-0005-0000-0000-000079000000}"/>
    <cellStyle name="Comma 3 2 3 4 4" xfId="967" xr:uid="{00000000-0005-0000-0000-000028000000}"/>
    <cellStyle name="Comma 3 2 3 4 4 2" xfId="2479" xr:uid="{00000000-0005-0000-0000-000028000000}"/>
    <cellStyle name="Comma 3 2 3 4 4 2 2" xfId="11551" xr:uid="{00000000-0005-0000-0000-000028000000}"/>
    <cellStyle name="Comma 3 2 3 4 4 2 2 2" xfId="26671" xr:uid="{00000000-0005-0000-0000-000028000000}"/>
    <cellStyle name="Comma 3 2 3 4 4 2 2 2 2" xfId="56911" xr:uid="{00000000-0005-0000-0000-000028000000}"/>
    <cellStyle name="Comma 3 2 3 4 4 2 2 3" xfId="41791" xr:uid="{00000000-0005-0000-0000-000028000000}"/>
    <cellStyle name="Comma 3 2 3 4 4 2 3" xfId="17599" xr:uid="{00000000-0005-0000-0000-000028000000}"/>
    <cellStyle name="Comma 3 2 3 4 4 2 3 2" xfId="47839" xr:uid="{00000000-0005-0000-0000-000028000000}"/>
    <cellStyle name="Comma 3 2 3 4 4 2 4" xfId="32719" xr:uid="{00000000-0005-0000-0000-000028000000}"/>
    <cellStyle name="Comma 3 2 3 4 4 3" xfId="3991" xr:uid="{00000000-0005-0000-0000-000028000000}"/>
    <cellStyle name="Comma 3 2 3 4 4 3 2" xfId="13063" xr:uid="{00000000-0005-0000-0000-000028000000}"/>
    <cellStyle name="Comma 3 2 3 4 4 3 2 2" xfId="28183" xr:uid="{00000000-0005-0000-0000-000028000000}"/>
    <cellStyle name="Comma 3 2 3 4 4 3 2 2 2" xfId="58423" xr:uid="{00000000-0005-0000-0000-000028000000}"/>
    <cellStyle name="Comma 3 2 3 4 4 3 2 3" xfId="43303" xr:uid="{00000000-0005-0000-0000-000028000000}"/>
    <cellStyle name="Comma 3 2 3 4 4 3 3" xfId="19111" xr:uid="{00000000-0005-0000-0000-000028000000}"/>
    <cellStyle name="Comma 3 2 3 4 4 3 3 2" xfId="49351" xr:uid="{00000000-0005-0000-0000-000028000000}"/>
    <cellStyle name="Comma 3 2 3 4 4 3 4" xfId="34231" xr:uid="{00000000-0005-0000-0000-000028000000}"/>
    <cellStyle name="Comma 3 2 3 4 4 4" xfId="5503" xr:uid="{00000000-0005-0000-0000-000028000000}"/>
    <cellStyle name="Comma 3 2 3 4 4 4 2" xfId="14575" xr:uid="{00000000-0005-0000-0000-000028000000}"/>
    <cellStyle name="Comma 3 2 3 4 4 4 2 2" xfId="29695" xr:uid="{00000000-0005-0000-0000-000028000000}"/>
    <cellStyle name="Comma 3 2 3 4 4 4 2 2 2" xfId="59935" xr:uid="{00000000-0005-0000-0000-000028000000}"/>
    <cellStyle name="Comma 3 2 3 4 4 4 2 3" xfId="44815" xr:uid="{00000000-0005-0000-0000-000028000000}"/>
    <cellStyle name="Comma 3 2 3 4 4 4 3" xfId="20623" xr:uid="{00000000-0005-0000-0000-000028000000}"/>
    <cellStyle name="Comma 3 2 3 4 4 4 3 2" xfId="50863" xr:uid="{00000000-0005-0000-0000-000028000000}"/>
    <cellStyle name="Comma 3 2 3 4 4 4 4" xfId="35743" xr:uid="{00000000-0005-0000-0000-000028000000}"/>
    <cellStyle name="Comma 3 2 3 4 4 5" xfId="7015" xr:uid="{00000000-0005-0000-0000-000028000000}"/>
    <cellStyle name="Comma 3 2 3 4 4 5 2" xfId="22135" xr:uid="{00000000-0005-0000-0000-000028000000}"/>
    <cellStyle name="Comma 3 2 3 4 4 5 2 2" xfId="52375" xr:uid="{00000000-0005-0000-0000-000028000000}"/>
    <cellStyle name="Comma 3 2 3 4 4 5 3" xfId="37255" xr:uid="{00000000-0005-0000-0000-000028000000}"/>
    <cellStyle name="Comma 3 2 3 4 4 6" xfId="8527" xr:uid="{00000000-0005-0000-0000-000028000000}"/>
    <cellStyle name="Comma 3 2 3 4 4 6 2" xfId="23647" xr:uid="{00000000-0005-0000-0000-000028000000}"/>
    <cellStyle name="Comma 3 2 3 4 4 6 2 2" xfId="53887" xr:uid="{00000000-0005-0000-0000-000028000000}"/>
    <cellStyle name="Comma 3 2 3 4 4 6 3" xfId="38767" xr:uid="{00000000-0005-0000-0000-000028000000}"/>
    <cellStyle name="Comma 3 2 3 4 4 7" xfId="10039" xr:uid="{00000000-0005-0000-0000-000028000000}"/>
    <cellStyle name="Comma 3 2 3 4 4 7 2" xfId="25159" xr:uid="{00000000-0005-0000-0000-000028000000}"/>
    <cellStyle name="Comma 3 2 3 4 4 7 2 2" xfId="55399" xr:uid="{00000000-0005-0000-0000-000028000000}"/>
    <cellStyle name="Comma 3 2 3 4 4 7 3" xfId="40279" xr:uid="{00000000-0005-0000-0000-000028000000}"/>
    <cellStyle name="Comma 3 2 3 4 4 8" xfId="16087" xr:uid="{00000000-0005-0000-0000-000028000000}"/>
    <cellStyle name="Comma 3 2 3 4 4 8 2" xfId="46327" xr:uid="{00000000-0005-0000-0000-000028000000}"/>
    <cellStyle name="Comma 3 2 3 4 4 9" xfId="31207" xr:uid="{00000000-0005-0000-0000-000028000000}"/>
    <cellStyle name="Comma 3 2 3 4 5" xfId="1723" xr:uid="{00000000-0005-0000-0000-000028000000}"/>
    <cellStyle name="Comma 3 2 3 4 5 2" xfId="10795" xr:uid="{00000000-0005-0000-0000-000028000000}"/>
    <cellStyle name="Comma 3 2 3 4 5 2 2" xfId="25915" xr:uid="{00000000-0005-0000-0000-000028000000}"/>
    <cellStyle name="Comma 3 2 3 4 5 2 2 2" xfId="56155" xr:uid="{00000000-0005-0000-0000-000028000000}"/>
    <cellStyle name="Comma 3 2 3 4 5 2 3" xfId="41035" xr:uid="{00000000-0005-0000-0000-000028000000}"/>
    <cellStyle name="Comma 3 2 3 4 5 3" xfId="16843" xr:uid="{00000000-0005-0000-0000-000028000000}"/>
    <cellStyle name="Comma 3 2 3 4 5 3 2" xfId="47083" xr:uid="{00000000-0005-0000-0000-000028000000}"/>
    <cellStyle name="Comma 3 2 3 4 5 4" xfId="31963" xr:uid="{00000000-0005-0000-0000-000028000000}"/>
    <cellStyle name="Comma 3 2 3 4 6" xfId="3235" xr:uid="{00000000-0005-0000-0000-000028000000}"/>
    <cellStyle name="Comma 3 2 3 4 6 2" xfId="12307" xr:uid="{00000000-0005-0000-0000-000028000000}"/>
    <cellStyle name="Comma 3 2 3 4 6 2 2" xfId="27427" xr:uid="{00000000-0005-0000-0000-000028000000}"/>
    <cellStyle name="Comma 3 2 3 4 6 2 2 2" xfId="57667" xr:uid="{00000000-0005-0000-0000-000028000000}"/>
    <cellStyle name="Comma 3 2 3 4 6 2 3" xfId="42547" xr:uid="{00000000-0005-0000-0000-000028000000}"/>
    <cellStyle name="Comma 3 2 3 4 6 3" xfId="18355" xr:uid="{00000000-0005-0000-0000-000028000000}"/>
    <cellStyle name="Comma 3 2 3 4 6 3 2" xfId="48595" xr:uid="{00000000-0005-0000-0000-000028000000}"/>
    <cellStyle name="Comma 3 2 3 4 6 4" xfId="33475" xr:uid="{00000000-0005-0000-0000-000028000000}"/>
    <cellStyle name="Comma 3 2 3 4 7" xfId="4747" xr:uid="{00000000-0005-0000-0000-000028000000}"/>
    <cellStyle name="Comma 3 2 3 4 7 2" xfId="13819" xr:uid="{00000000-0005-0000-0000-000028000000}"/>
    <cellStyle name="Comma 3 2 3 4 7 2 2" xfId="28939" xr:uid="{00000000-0005-0000-0000-000028000000}"/>
    <cellStyle name="Comma 3 2 3 4 7 2 2 2" xfId="59179" xr:uid="{00000000-0005-0000-0000-000028000000}"/>
    <cellStyle name="Comma 3 2 3 4 7 2 3" xfId="44059" xr:uid="{00000000-0005-0000-0000-000028000000}"/>
    <cellStyle name="Comma 3 2 3 4 7 3" xfId="19867" xr:uid="{00000000-0005-0000-0000-000028000000}"/>
    <cellStyle name="Comma 3 2 3 4 7 3 2" xfId="50107" xr:uid="{00000000-0005-0000-0000-000028000000}"/>
    <cellStyle name="Comma 3 2 3 4 7 4" xfId="34987" xr:uid="{00000000-0005-0000-0000-000028000000}"/>
    <cellStyle name="Comma 3 2 3 4 8" xfId="6259" xr:uid="{00000000-0005-0000-0000-000028000000}"/>
    <cellStyle name="Comma 3 2 3 4 8 2" xfId="21379" xr:uid="{00000000-0005-0000-0000-000028000000}"/>
    <cellStyle name="Comma 3 2 3 4 8 2 2" xfId="51619" xr:uid="{00000000-0005-0000-0000-000028000000}"/>
    <cellStyle name="Comma 3 2 3 4 8 3" xfId="36499" xr:uid="{00000000-0005-0000-0000-000028000000}"/>
    <cellStyle name="Comma 3 2 3 4 9" xfId="7771" xr:uid="{00000000-0005-0000-0000-000028000000}"/>
    <cellStyle name="Comma 3 2 3 4 9 2" xfId="22891" xr:uid="{00000000-0005-0000-0000-000028000000}"/>
    <cellStyle name="Comma 3 2 3 4 9 2 2" xfId="53131" xr:uid="{00000000-0005-0000-0000-000028000000}"/>
    <cellStyle name="Comma 3 2 3 4 9 3" xfId="38011" xr:uid="{00000000-0005-0000-0000-000028000000}"/>
    <cellStyle name="Comma 3 2 3 5" xfId="295" xr:uid="{00000000-0005-0000-0000-000007000000}"/>
    <cellStyle name="Comma 3 2 3 5 10" xfId="30535" xr:uid="{00000000-0005-0000-0000-000007000000}"/>
    <cellStyle name="Comma 3 2 3 5 2" xfId="1051" xr:uid="{00000000-0005-0000-0000-000007000000}"/>
    <cellStyle name="Comma 3 2 3 5 2 2" xfId="2563" xr:uid="{00000000-0005-0000-0000-000007000000}"/>
    <cellStyle name="Comma 3 2 3 5 2 2 2" xfId="11635" xr:uid="{00000000-0005-0000-0000-000007000000}"/>
    <cellStyle name="Comma 3 2 3 5 2 2 2 2" xfId="26755" xr:uid="{00000000-0005-0000-0000-000007000000}"/>
    <cellStyle name="Comma 3 2 3 5 2 2 2 2 2" xfId="56995" xr:uid="{00000000-0005-0000-0000-000007000000}"/>
    <cellStyle name="Comma 3 2 3 5 2 2 2 3" xfId="41875" xr:uid="{00000000-0005-0000-0000-000007000000}"/>
    <cellStyle name="Comma 3 2 3 5 2 2 3" xfId="17683" xr:uid="{00000000-0005-0000-0000-000007000000}"/>
    <cellStyle name="Comma 3 2 3 5 2 2 3 2" xfId="47923" xr:uid="{00000000-0005-0000-0000-000007000000}"/>
    <cellStyle name="Comma 3 2 3 5 2 2 4" xfId="32803" xr:uid="{00000000-0005-0000-0000-000007000000}"/>
    <cellStyle name="Comma 3 2 3 5 2 3" xfId="4075" xr:uid="{00000000-0005-0000-0000-000007000000}"/>
    <cellStyle name="Comma 3 2 3 5 2 3 2" xfId="13147" xr:uid="{00000000-0005-0000-0000-000007000000}"/>
    <cellStyle name="Comma 3 2 3 5 2 3 2 2" xfId="28267" xr:uid="{00000000-0005-0000-0000-000007000000}"/>
    <cellStyle name="Comma 3 2 3 5 2 3 2 2 2" xfId="58507" xr:uid="{00000000-0005-0000-0000-000007000000}"/>
    <cellStyle name="Comma 3 2 3 5 2 3 2 3" xfId="43387" xr:uid="{00000000-0005-0000-0000-000007000000}"/>
    <cellStyle name="Comma 3 2 3 5 2 3 3" xfId="19195" xr:uid="{00000000-0005-0000-0000-000007000000}"/>
    <cellStyle name="Comma 3 2 3 5 2 3 3 2" xfId="49435" xr:uid="{00000000-0005-0000-0000-000007000000}"/>
    <cellStyle name="Comma 3 2 3 5 2 3 4" xfId="34315" xr:uid="{00000000-0005-0000-0000-000007000000}"/>
    <cellStyle name="Comma 3 2 3 5 2 4" xfId="5587" xr:uid="{00000000-0005-0000-0000-000007000000}"/>
    <cellStyle name="Comma 3 2 3 5 2 4 2" xfId="14659" xr:uid="{00000000-0005-0000-0000-000007000000}"/>
    <cellStyle name="Comma 3 2 3 5 2 4 2 2" xfId="29779" xr:uid="{00000000-0005-0000-0000-000007000000}"/>
    <cellStyle name="Comma 3 2 3 5 2 4 2 2 2" xfId="60019" xr:uid="{00000000-0005-0000-0000-000007000000}"/>
    <cellStyle name="Comma 3 2 3 5 2 4 2 3" xfId="44899" xr:uid="{00000000-0005-0000-0000-000007000000}"/>
    <cellStyle name="Comma 3 2 3 5 2 4 3" xfId="20707" xr:uid="{00000000-0005-0000-0000-000007000000}"/>
    <cellStyle name="Comma 3 2 3 5 2 4 3 2" xfId="50947" xr:uid="{00000000-0005-0000-0000-000007000000}"/>
    <cellStyle name="Comma 3 2 3 5 2 4 4" xfId="35827" xr:uid="{00000000-0005-0000-0000-000007000000}"/>
    <cellStyle name="Comma 3 2 3 5 2 5" xfId="7099" xr:uid="{00000000-0005-0000-0000-000007000000}"/>
    <cellStyle name="Comma 3 2 3 5 2 5 2" xfId="22219" xr:uid="{00000000-0005-0000-0000-000007000000}"/>
    <cellStyle name="Comma 3 2 3 5 2 5 2 2" xfId="52459" xr:uid="{00000000-0005-0000-0000-000007000000}"/>
    <cellStyle name="Comma 3 2 3 5 2 5 3" xfId="37339" xr:uid="{00000000-0005-0000-0000-000007000000}"/>
    <cellStyle name="Comma 3 2 3 5 2 6" xfId="8611" xr:uid="{00000000-0005-0000-0000-000007000000}"/>
    <cellStyle name="Comma 3 2 3 5 2 6 2" xfId="23731" xr:uid="{00000000-0005-0000-0000-000007000000}"/>
    <cellStyle name="Comma 3 2 3 5 2 6 2 2" xfId="53971" xr:uid="{00000000-0005-0000-0000-000007000000}"/>
    <cellStyle name="Comma 3 2 3 5 2 6 3" xfId="38851" xr:uid="{00000000-0005-0000-0000-000007000000}"/>
    <cellStyle name="Comma 3 2 3 5 2 7" xfId="10123" xr:uid="{00000000-0005-0000-0000-000007000000}"/>
    <cellStyle name="Comma 3 2 3 5 2 7 2" xfId="25243" xr:uid="{00000000-0005-0000-0000-000007000000}"/>
    <cellStyle name="Comma 3 2 3 5 2 7 2 2" xfId="55483" xr:uid="{00000000-0005-0000-0000-000007000000}"/>
    <cellStyle name="Comma 3 2 3 5 2 7 3" xfId="40363" xr:uid="{00000000-0005-0000-0000-000007000000}"/>
    <cellStyle name="Comma 3 2 3 5 2 8" xfId="16171" xr:uid="{00000000-0005-0000-0000-000007000000}"/>
    <cellStyle name="Comma 3 2 3 5 2 8 2" xfId="46411" xr:uid="{00000000-0005-0000-0000-000007000000}"/>
    <cellStyle name="Comma 3 2 3 5 2 9" xfId="31291" xr:uid="{00000000-0005-0000-0000-000007000000}"/>
    <cellStyle name="Comma 3 2 3 5 3" xfId="1807" xr:uid="{00000000-0005-0000-0000-000007000000}"/>
    <cellStyle name="Comma 3 2 3 5 3 2" xfId="10879" xr:uid="{00000000-0005-0000-0000-000007000000}"/>
    <cellStyle name="Comma 3 2 3 5 3 2 2" xfId="25999" xr:uid="{00000000-0005-0000-0000-000007000000}"/>
    <cellStyle name="Comma 3 2 3 5 3 2 2 2" xfId="56239" xr:uid="{00000000-0005-0000-0000-000007000000}"/>
    <cellStyle name="Comma 3 2 3 5 3 2 3" xfId="41119" xr:uid="{00000000-0005-0000-0000-000007000000}"/>
    <cellStyle name="Comma 3 2 3 5 3 3" xfId="16927" xr:uid="{00000000-0005-0000-0000-000007000000}"/>
    <cellStyle name="Comma 3 2 3 5 3 3 2" xfId="47167" xr:uid="{00000000-0005-0000-0000-000007000000}"/>
    <cellStyle name="Comma 3 2 3 5 3 4" xfId="32047" xr:uid="{00000000-0005-0000-0000-000007000000}"/>
    <cellStyle name="Comma 3 2 3 5 4" xfId="3319" xr:uid="{00000000-0005-0000-0000-000007000000}"/>
    <cellStyle name="Comma 3 2 3 5 4 2" xfId="12391" xr:uid="{00000000-0005-0000-0000-000007000000}"/>
    <cellStyle name="Comma 3 2 3 5 4 2 2" xfId="27511" xr:uid="{00000000-0005-0000-0000-000007000000}"/>
    <cellStyle name="Comma 3 2 3 5 4 2 2 2" xfId="57751" xr:uid="{00000000-0005-0000-0000-000007000000}"/>
    <cellStyle name="Comma 3 2 3 5 4 2 3" xfId="42631" xr:uid="{00000000-0005-0000-0000-000007000000}"/>
    <cellStyle name="Comma 3 2 3 5 4 3" xfId="18439" xr:uid="{00000000-0005-0000-0000-000007000000}"/>
    <cellStyle name="Comma 3 2 3 5 4 3 2" xfId="48679" xr:uid="{00000000-0005-0000-0000-000007000000}"/>
    <cellStyle name="Comma 3 2 3 5 4 4" xfId="33559" xr:uid="{00000000-0005-0000-0000-000007000000}"/>
    <cellStyle name="Comma 3 2 3 5 5" xfId="4831" xr:uid="{00000000-0005-0000-0000-000007000000}"/>
    <cellStyle name="Comma 3 2 3 5 5 2" xfId="13903" xr:uid="{00000000-0005-0000-0000-000007000000}"/>
    <cellStyle name="Comma 3 2 3 5 5 2 2" xfId="29023" xr:uid="{00000000-0005-0000-0000-000007000000}"/>
    <cellStyle name="Comma 3 2 3 5 5 2 2 2" xfId="59263" xr:uid="{00000000-0005-0000-0000-000007000000}"/>
    <cellStyle name="Comma 3 2 3 5 5 2 3" xfId="44143" xr:uid="{00000000-0005-0000-0000-000007000000}"/>
    <cellStyle name="Comma 3 2 3 5 5 3" xfId="19951" xr:uid="{00000000-0005-0000-0000-000007000000}"/>
    <cellStyle name="Comma 3 2 3 5 5 3 2" xfId="50191" xr:uid="{00000000-0005-0000-0000-000007000000}"/>
    <cellStyle name="Comma 3 2 3 5 5 4" xfId="35071" xr:uid="{00000000-0005-0000-0000-000007000000}"/>
    <cellStyle name="Comma 3 2 3 5 6" xfId="6343" xr:uid="{00000000-0005-0000-0000-000007000000}"/>
    <cellStyle name="Comma 3 2 3 5 6 2" xfId="21463" xr:uid="{00000000-0005-0000-0000-000007000000}"/>
    <cellStyle name="Comma 3 2 3 5 6 2 2" xfId="51703" xr:uid="{00000000-0005-0000-0000-000007000000}"/>
    <cellStyle name="Comma 3 2 3 5 6 3" xfId="36583" xr:uid="{00000000-0005-0000-0000-000007000000}"/>
    <cellStyle name="Comma 3 2 3 5 7" xfId="7855" xr:uid="{00000000-0005-0000-0000-000007000000}"/>
    <cellStyle name="Comma 3 2 3 5 7 2" xfId="22975" xr:uid="{00000000-0005-0000-0000-000007000000}"/>
    <cellStyle name="Comma 3 2 3 5 7 2 2" xfId="53215" xr:uid="{00000000-0005-0000-0000-000007000000}"/>
    <cellStyle name="Comma 3 2 3 5 7 3" xfId="38095" xr:uid="{00000000-0005-0000-0000-000007000000}"/>
    <cellStyle name="Comma 3 2 3 5 8" xfId="9367" xr:uid="{00000000-0005-0000-0000-000007000000}"/>
    <cellStyle name="Comma 3 2 3 5 8 2" xfId="24487" xr:uid="{00000000-0005-0000-0000-000007000000}"/>
    <cellStyle name="Comma 3 2 3 5 8 2 2" xfId="54727" xr:uid="{00000000-0005-0000-0000-000007000000}"/>
    <cellStyle name="Comma 3 2 3 5 8 3" xfId="39607" xr:uid="{00000000-0005-0000-0000-000007000000}"/>
    <cellStyle name="Comma 3 2 3 5 9" xfId="15415" xr:uid="{00000000-0005-0000-0000-000007000000}"/>
    <cellStyle name="Comma 3 2 3 5 9 2" xfId="45655" xr:uid="{00000000-0005-0000-0000-000007000000}"/>
    <cellStyle name="Comma 3 2 3 6" xfId="547" xr:uid="{00000000-0005-0000-0000-000074000000}"/>
    <cellStyle name="Comma 3 2 3 6 10" xfId="30787" xr:uid="{00000000-0005-0000-0000-000074000000}"/>
    <cellStyle name="Comma 3 2 3 6 2" xfId="1303" xr:uid="{00000000-0005-0000-0000-000074000000}"/>
    <cellStyle name="Comma 3 2 3 6 2 2" xfId="2815" xr:uid="{00000000-0005-0000-0000-000074000000}"/>
    <cellStyle name="Comma 3 2 3 6 2 2 2" xfId="11887" xr:uid="{00000000-0005-0000-0000-000074000000}"/>
    <cellStyle name="Comma 3 2 3 6 2 2 2 2" xfId="27007" xr:uid="{00000000-0005-0000-0000-000074000000}"/>
    <cellStyle name="Comma 3 2 3 6 2 2 2 2 2" xfId="57247" xr:uid="{00000000-0005-0000-0000-000074000000}"/>
    <cellStyle name="Comma 3 2 3 6 2 2 2 3" xfId="42127" xr:uid="{00000000-0005-0000-0000-000074000000}"/>
    <cellStyle name="Comma 3 2 3 6 2 2 3" xfId="17935" xr:uid="{00000000-0005-0000-0000-000074000000}"/>
    <cellStyle name="Comma 3 2 3 6 2 2 3 2" xfId="48175" xr:uid="{00000000-0005-0000-0000-000074000000}"/>
    <cellStyle name="Comma 3 2 3 6 2 2 4" xfId="33055" xr:uid="{00000000-0005-0000-0000-000074000000}"/>
    <cellStyle name="Comma 3 2 3 6 2 3" xfId="4327" xr:uid="{00000000-0005-0000-0000-000074000000}"/>
    <cellStyle name="Comma 3 2 3 6 2 3 2" xfId="13399" xr:uid="{00000000-0005-0000-0000-000074000000}"/>
    <cellStyle name="Comma 3 2 3 6 2 3 2 2" xfId="28519" xr:uid="{00000000-0005-0000-0000-000074000000}"/>
    <cellStyle name="Comma 3 2 3 6 2 3 2 2 2" xfId="58759" xr:uid="{00000000-0005-0000-0000-000074000000}"/>
    <cellStyle name="Comma 3 2 3 6 2 3 2 3" xfId="43639" xr:uid="{00000000-0005-0000-0000-000074000000}"/>
    <cellStyle name="Comma 3 2 3 6 2 3 3" xfId="19447" xr:uid="{00000000-0005-0000-0000-000074000000}"/>
    <cellStyle name="Comma 3 2 3 6 2 3 3 2" xfId="49687" xr:uid="{00000000-0005-0000-0000-000074000000}"/>
    <cellStyle name="Comma 3 2 3 6 2 3 4" xfId="34567" xr:uid="{00000000-0005-0000-0000-000074000000}"/>
    <cellStyle name="Comma 3 2 3 6 2 4" xfId="5839" xr:uid="{00000000-0005-0000-0000-000074000000}"/>
    <cellStyle name="Comma 3 2 3 6 2 4 2" xfId="14911" xr:uid="{00000000-0005-0000-0000-000074000000}"/>
    <cellStyle name="Comma 3 2 3 6 2 4 2 2" xfId="30031" xr:uid="{00000000-0005-0000-0000-000074000000}"/>
    <cellStyle name="Comma 3 2 3 6 2 4 2 2 2" xfId="60271" xr:uid="{00000000-0005-0000-0000-000074000000}"/>
    <cellStyle name="Comma 3 2 3 6 2 4 2 3" xfId="45151" xr:uid="{00000000-0005-0000-0000-000074000000}"/>
    <cellStyle name="Comma 3 2 3 6 2 4 3" xfId="20959" xr:uid="{00000000-0005-0000-0000-000074000000}"/>
    <cellStyle name="Comma 3 2 3 6 2 4 3 2" xfId="51199" xr:uid="{00000000-0005-0000-0000-000074000000}"/>
    <cellStyle name="Comma 3 2 3 6 2 4 4" xfId="36079" xr:uid="{00000000-0005-0000-0000-000074000000}"/>
    <cellStyle name="Comma 3 2 3 6 2 5" xfId="7351" xr:uid="{00000000-0005-0000-0000-000074000000}"/>
    <cellStyle name="Comma 3 2 3 6 2 5 2" xfId="22471" xr:uid="{00000000-0005-0000-0000-000074000000}"/>
    <cellStyle name="Comma 3 2 3 6 2 5 2 2" xfId="52711" xr:uid="{00000000-0005-0000-0000-000074000000}"/>
    <cellStyle name="Comma 3 2 3 6 2 5 3" xfId="37591" xr:uid="{00000000-0005-0000-0000-000074000000}"/>
    <cellStyle name="Comma 3 2 3 6 2 6" xfId="8863" xr:uid="{00000000-0005-0000-0000-000074000000}"/>
    <cellStyle name="Comma 3 2 3 6 2 6 2" xfId="23983" xr:uid="{00000000-0005-0000-0000-000074000000}"/>
    <cellStyle name="Comma 3 2 3 6 2 6 2 2" xfId="54223" xr:uid="{00000000-0005-0000-0000-000074000000}"/>
    <cellStyle name="Comma 3 2 3 6 2 6 3" xfId="39103" xr:uid="{00000000-0005-0000-0000-000074000000}"/>
    <cellStyle name="Comma 3 2 3 6 2 7" xfId="10375" xr:uid="{00000000-0005-0000-0000-000074000000}"/>
    <cellStyle name="Comma 3 2 3 6 2 7 2" xfId="25495" xr:uid="{00000000-0005-0000-0000-000074000000}"/>
    <cellStyle name="Comma 3 2 3 6 2 7 2 2" xfId="55735" xr:uid="{00000000-0005-0000-0000-000074000000}"/>
    <cellStyle name="Comma 3 2 3 6 2 7 3" xfId="40615" xr:uid="{00000000-0005-0000-0000-000074000000}"/>
    <cellStyle name="Comma 3 2 3 6 2 8" xfId="16423" xr:uid="{00000000-0005-0000-0000-000074000000}"/>
    <cellStyle name="Comma 3 2 3 6 2 8 2" xfId="46663" xr:uid="{00000000-0005-0000-0000-000074000000}"/>
    <cellStyle name="Comma 3 2 3 6 2 9" xfId="31543" xr:uid="{00000000-0005-0000-0000-000074000000}"/>
    <cellStyle name="Comma 3 2 3 6 3" xfId="2059" xr:uid="{00000000-0005-0000-0000-000074000000}"/>
    <cellStyle name="Comma 3 2 3 6 3 2" xfId="11131" xr:uid="{00000000-0005-0000-0000-000074000000}"/>
    <cellStyle name="Comma 3 2 3 6 3 2 2" xfId="26251" xr:uid="{00000000-0005-0000-0000-000074000000}"/>
    <cellStyle name="Comma 3 2 3 6 3 2 2 2" xfId="56491" xr:uid="{00000000-0005-0000-0000-000074000000}"/>
    <cellStyle name="Comma 3 2 3 6 3 2 3" xfId="41371" xr:uid="{00000000-0005-0000-0000-000074000000}"/>
    <cellStyle name="Comma 3 2 3 6 3 3" xfId="17179" xr:uid="{00000000-0005-0000-0000-000074000000}"/>
    <cellStyle name="Comma 3 2 3 6 3 3 2" xfId="47419" xr:uid="{00000000-0005-0000-0000-000074000000}"/>
    <cellStyle name="Comma 3 2 3 6 3 4" xfId="32299" xr:uid="{00000000-0005-0000-0000-000074000000}"/>
    <cellStyle name="Comma 3 2 3 6 4" xfId="3571" xr:uid="{00000000-0005-0000-0000-000074000000}"/>
    <cellStyle name="Comma 3 2 3 6 4 2" xfId="12643" xr:uid="{00000000-0005-0000-0000-000074000000}"/>
    <cellStyle name="Comma 3 2 3 6 4 2 2" xfId="27763" xr:uid="{00000000-0005-0000-0000-000074000000}"/>
    <cellStyle name="Comma 3 2 3 6 4 2 2 2" xfId="58003" xr:uid="{00000000-0005-0000-0000-000074000000}"/>
    <cellStyle name="Comma 3 2 3 6 4 2 3" xfId="42883" xr:uid="{00000000-0005-0000-0000-000074000000}"/>
    <cellStyle name="Comma 3 2 3 6 4 3" xfId="18691" xr:uid="{00000000-0005-0000-0000-000074000000}"/>
    <cellStyle name="Comma 3 2 3 6 4 3 2" xfId="48931" xr:uid="{00000000-0005-0000-0000-000074000000}"/>
    <cellStyle name="Comma 3 2 3 6 4 4" xfId="33811" xr:uid="{00000000-0005-0000-0000-000074000000}"/>
    <cellStyle name="Comma 3 2 3 6 5" xfId="5083" xr:uid="{00000000-0005-0000-0000-000074000000}"/>
    <cellStyle name="Comma 3 2 3 6 5 2" xfId="14155" xr:uid="{00000000-0005-0000-0000-000074000000}"/>
    <cellStyle name="Comma 3 2 3 6 5 2 2" xfId="29275" xr:uid="{00000000-0005-0000-0000-000074000000}"/>
    <cellStyle name="Comma 3 2 3 6 5 2 2 2" xfId="59515" xr:uid="{00000000-0005-0000-0000-000074000000}"/>
    <cellStyle name="Comma 3 2 3 6 5 2 3" xfId="44395" xr:uid="{00000000-0005-0000-0000-000074000000}"/>
    <cellStyle name="Comma 3 2 3 6 5 3" xfId="20203" xr:uid="{00000000-0005-0000-0000-000074000000}"/>
    <cellStyle name="Comma 3 2 3 6 5 3 2" xfId="50443" xr:uid="{00000000-0005-0000-0000-000074000000}"/>
    <cellStyle name="Comma 3 2 3 6 5 4" xfId="35323" xr:uid="{00000000-0005-0000-0000-000074000000}"/>
    <cellStyle name="Comma 3 2 3 6 6" xfId="6595" xr:uid="{00000000-0005-0000-0000-000074000000}"/>
    <cellStyle name="Comma 3 2 3 6 6 2" xfId="21715" xr:uid="{00000000-0005-0000-0000-000074000000}"/>
    <cellStyle name="Comma 3 2 3 6 6 2 2" xfId="51955" xr:uid="{00000000-0005-0000-0000-000074000000}"/>
    <cellStyle name="Comma 3 2 3 6 6 3" xfId="36835" xr:uid="{00000000-0005-0000-0000-000074000000}"/>
    <cellStyle name="Comma 3 2 3 6 7" xfId="8107" xr:uid="{00000000-0005-0000-0000-000074000000}"/>
    <cellStyle name="Comma 3 2 3 6 7 2" xfId="23227" xr:uid="{00000000-0005-0000-0000-000074000000}"/>
    <cellStyle name="Comma 3 2 3 6 7 2 2" xfId="53467" xr:uid="{00000000-0005-0000-0000-000074000000}"/>
    <cellStyle name="Comma 3 2 3 6 7 3" xfId="38347" xr:uid="{00000000-0005-0000-0000-000074000000}"/>
    <cellStyle name="Comma 3 2 3 6 8" xfId="9619" xr:uid="{00000000-0005-0000-0000-000074000000}"/>
    <cellStyle name="Comma 3 2 3 6 8 2" xfId="24739" xr:uid="{00000000-0005-0000-0000-000074000000}"/>
    <cellStyle name="Comma 3 2 3 6 8 2 2" xfId="54979" xr:uid="{00000000-0005-0000-0000-000074000000}"/>
    <cellStyle name="Comma 3 2 3 6 8 3" xfId="39859" xr:uid="{00000000-0005-0000-0000-000074000000}"/>
    <cellStyle name="Comma 3 2 3 6 9" xfId="15667" xr:uid="{00000000-0005-0000-0000-000074000000}"/>
    <cellStyle name="Comma 3 2 3 6 9 2" xfId="45907" xr:uid="{00000000-0005-0000-0000-000074000000}"/>
    <cellStyle name="Comma 3 2 3 7" xfId="799" xr:uid="{00000000-0005-0000-0000-000007000000}"/>
    <cellStyle name="Comma 3 2 3 7 2" xfId="2311" xr:uid="{00000000-0005-0000-0000-000007000000}"/>
    <cellStyle name="Comma 3 2 3 7 2 2" xfId="11383" xr:uid="{00000000-0005-0000-0000-000007000000}"/>
    <cellStyle name="Comma 3 2 3 7 2 2 2" xfId="26503" xr:uid="{00000000-0005-0000-0000-000007000000}"/>
    <cellStyle name="Comma 3 2 3 7 2 2 2 2" xfId="56743" xr:uid="{00000000-0005-0000-0000-000007000000}"/>
    <cellStyle name="Comma 3 2 3 7 2 2 3" xfId="41623" xr:uid="{00000000-0005-0000-0000-000007000000}"/>
    <cellStyle name="Comma 3 2 3 7 2 3" xfId="17431" xr:uid="{00000000-0005-0000-0000-000007000000}"/>
    <cellStyle name="Comma 3 2 3 7 2 3 2" xfId="47671" xr:uid="{00000000-0005-0000-0000-000007000000}"/>
    <cellStyle name="Comma 3 2 3 7 2 4" xfId="32551" xr:uid="{00000000-0005-0000-0000-000007000000}"/>
    <cellStyle name="Comma 3 2 3 7 3" xfId="3823" xr:uid="{00000000-0005-0000-0000-000007000000}"/>
    <cellStyle name="Comma 3 2 3 7 3 2" xfId="12895" xr:uid="{00000000-0005-0000-0000-000007000000}"/>
    <cellStyle name="Comma 3 2 3 7 3 2 2" xfId="28015" xr:uid="{00000000-0005-0000-0000-000007000000}"/>
    <cellStyle name="Comma 3 2 3 7 3 2 2 2" xfId="58255" xr:uid="{00000000-0005-0000-0000-000007000000}"/>
    <cellStyle name="Comma 3 2 3 7 3 2 3" xfId="43135" xr:uid="{00000000-0005-0000-0000-000007000000}"/>
    <cellStyle name="Comma 3 2 3 7 3 3" xfId="18943" xr:uid="{00000000-0005-0000-0000-000007000000}"/>
    <cellStyle name="Comma 3 2 3 7 3 3 2" xfId="49183" xr:uid="{00000000-0005-0000-0000-000007000000}"/>
    <cellStyle name="Comma 3 2 3 7 3 4" xfId="34063" xr:uid="{00000000-0005-0000-0000-000007000000}"/>
    <cellStyle name="Comma 3 2 3 7 4" xfId="5335" xr:uid="{00000000-0005-0000-0000-000007000000}"/>
    <cellStyle name="Comma 3 2 3 7 4 2" xfId="14407" xr:uid="{00000000-0005-0000-0000-000007000000}"/>
    <cellStyle name="Comma 3 2 3 7 4 2 2" xfId="29527" xr:uid="{00000000-0005-0000-0000-000007000000}"/>
    <cellStyle name="Comma 3 2 3 7 4 2 2 2" xfId="59767" xr:uid="{00000000-0005-0000-0000-000007000000}"/>
    <cellStyle name="Comma 3 2 3 7 4 2 3" xfId="44647" xr:uid="{00000000-0005-0000-0000-000007000000}"/>
    <cellStyle name="Comma 3 2 3 7 4 3" xfId="20455" xr:uid="{00000000-0005-0000-0000-000007000000}"/>
    <cellStyle name="Comma 3 2 3 7 4 3 2" xfId="50695" xr:uid="{00000000-0005-0000-0000-000007000000}"/>
    <cellStyle name="Comma 3 2 3 7 4 4" xfId="35575" xr:uid="{00000000-0005-0000-0000-000007000000}"/>
    <cellStyle name="Comma 3 2 3 7 5" xfId="6847" xr:uid="{00000000-0005-0000-0000-000007000000}"/>
    <cellStyle name="Comma 3 2 3 7 5 2" xfId="21967" xr:uid="{00000000-0005-0000-0000-000007000000}"/>
    <cellStyle name="Comma 3 2 3 7 5 2 2" xfId="52207" xr:uid="{00000000-0005-0000-0000-000007000000}"/>
    <cellStyle name="Comma 3 2 3 7 5 3" xfId="37087" xr:uid="{00000000-0005-0000-0000-000007000000}"/>
    <cellStyle name="Comma 3 2 3 7 6" xfId="8359" xr:uid="{00000000-0005-0000-0000-000007000000}"/>
    <cellStyle name="Comma 3 2 3 7 6 2" xfId="23479" xr:uid="{00000000-0005-0000-0000-000007000000}"/>
    <cellStyle name="Comma 3 2 3 7 6 2 2" xfId="53719" xr:uid="{00000000-0005-0000-0000-000007000000}"/>
    <cellStyle name="Comma 3 2 3 7 6 3" xfId="38599" xr:uid="{00000000-0005-0000-0000-000007000000}"/>
    <cellStyle name="Comma 3 2 3 7 7" xfId="9871" xr:uid="{00000000-0005-0000-0000-000007000000}"/>
    <cellStyle name="Comma 3 2 3 7 7 2" xfId="24991" xr:uid="{00000000-0005-0000-0000-000007000000}"/>
    <cellStyle name="Comma 3 2 3 7 7 2 2" xfId="55231" xr:uid="{00000000-0005-0000-0000-000007000000}"/>
    <cellStyle name="Comma 3 2 3 7 7 3" xfId="40111" xr:uid="{00000000-0005-0000-0000-000007000000}"/>
    <cellStyle name="Comma 3 2 3 7 8" xfId="15919" xr:uid="{00000000-0005-0000-0000-000007000000}"/>
    <cellStyle name="Comma 3 2 3 7 8 2" xfId="46159" xr:uid="{00000000-0005-0000-0000-000007000000}"/>
    <cellStyle name="Comma 3 2 3 7 9" xfId="31039" xr:uid="{00000000-0005-0000-0000-000007000000}"/>
    <cellStyle name="Comma 3 2 3 8" xfId="1555" xr:uid="{00000000-0005-0000-0000-000007000000}"/>
    <cellStyle name="Comma 3 2 3 8 2" xfId="10627" xr:uid="{00000000-0005-0000-0000-000007000000}"/>
    <cellStyle name="Comma 3 2 3 8 2 2" xfId="25747" xr:uid="{00000000-0005-0000-0000-000007000000}"/>
    <cellStyle name="Comma 3 2 3 8 2 2 2" xfId="55987" xr:uid="{00000000-0005-0000-0000-000007000000}"/>
    <cellStyle name="Comma 3 2 3 8 2 3" xfId="40867" xr:uid="{00000000-0005-0000-0000-000007000000}"/>
    <cellStyle name="Comma 3 2 3 8 3" xfId="16675" xr:uid="{00000000-0005-0000-0000-000007000000}"/>
    <cellStyle name="Comma 3 2 3 8 3 2" xfId="46915" xr:uid="{00000000-0005-0000-0000-000007000000}"/>
    <cellStyle name="Comma 3 2 3 8 4" xfId="31795" xr:uid="{00000000-0005-0000-0000-000007000000}"/>
    <cellStyle name="Comma 3 2 3 9" xfId="3067" xr:uid="{00000000-0005-0000-0000-000007000000}"/>
    <cellStyle name="Comma 3 2 3 9 2" xfId="12139" xr:uid="{00000000-0005-0000-0000-000007000000}"/>
    <cellStyle name="Comma 3 2 3 9 2 2" xfId="27259" xr:uid="{00000000-0005-0000-0000-000007000000}"/>
    <cellStyle name="Comma 3 2 3 9 2 2 2" xfId="57499" xr:uid="{00000000-0005-0000-0000-000007000000}"/>
    <cellStyle name="Comma 3 2 3 9 2 3" xfId="42379" xr:uid="{00000000-0005-0000-0000-000007000000}"/>
    <cellStyle name="Comma 3 2 3 9 3" xfId="18187" xr:uid="{00000000-0005-0000-0000-000007000000}"/>
    <cellStyle name="Comma 3 2 3 9 3 2" xfId="48427" xr:uid="{00000000-0005-0000-0000-000007000000}"/>
    <cellStyle name="Comma 3 2 3 9 4" xfId="33307" xr:uid="{00000000-0005-0000-0000-000007000000}"/>
    <cellStyle name="Comma 3 2 4" xfId="57" xr:uid="{00000000-0005-0000-0000-000013000000}"/>
    <cellStyle name="Comma 3 2 4 10" xfId="6105" xr:uid="{00000000-0005-0000-0000-000013000000}"/>
    <cellStyle name="Comma 3 2 4 10 2" xfId="21225" xr:uid="{00000000-0005-0000-0000-000013000000}"/>
    <cellStyle name="Comma 3 2 4 10 2 2" xfId="51465" xr:uid="{00000000-0005-0000-0000-000013000000}"/>
    <cellStyle name="Comma 3 2 4 10 3" xfId="36345" xr:uid="{00000000-0005-0000-0000-000013000000}"/>
    <cellStyle name="Comma 3 2 4 11" xfId="7617" xr:uid="{00000000-0005-0000-0000-000013000000}"/>
    <cellStyle name="Comma 3 2 4 11 2" xfId="22737" xr:uid="{00000000-0005-0000-0000-000013000000}"/>
    <cellStyle name="Comma 3 2 4 11 2 2" xfId="52977" xr:uid="{00000000-0005-0000-0000-000013000000}"/>
    <cellStyle name="Comma 3 2 4 11 3" xfId="37857" xr:uid="{00000000-0005-0000-0000-000013000000}"/>
    <cellStyle name="Comma 3 2 4 12" xfId="9129" xr:uid="{00000000-0005-0000-0000-000013000000}"/>
    <cellStyle name="Comma 3 2 4 12 2" xfId="24249" xr:uid="{00000000-0005-0000-0000-000013000000}"/>
    <cellStyle name="Comma 3 2 4 12 2 2" xfId="54489" xr:uid="{00000000-0005-0000-0000-000013000000}"/>
    <cellStyle name="Comma 3 2 4 12 3" xfId="39369" xr:uid="{00000000-0005-0000-0000-000013000000}"/>
    <cellStyle name="Comma 3 2 4 13" xfId="15177" xr:uid="{00000000-0005-0000-0000-000013000000}"/>
    <cellStyle name="Comma 3 2 4 13 2" xfId="45417" xr:uid="{00000000-0005-0000-0000-000013000000}"/>
    <cellStyle name="Comma 3 2 4 14" xfId="30297" xr:uid="{00000000-0005-0000-0000-000013000000}"/>
    <cellStyle name="Comma 3 2 4 2" xfId="141" xr:uid="{00000000-0005-0000-0000-00002A000000}"/>
    <cellStyle name="Comma 3 2 4 2 10" xfId="9213" xr:uid="{00000000-0005-0000-0000-00002A000000}"/>
    <cellStyle name="Comma 3 2 4 2 10 2" xfId="24333" xr:uid="{00000000-0005-0000-0000-00002A000000}"/>
    <cellStyle name="Comma 3 2 4 2 10 2 2" xfId="54573" xr:uid="{00000000-0005-0000-0000-00002A000000}"/>
    <cellStyle name="Comma 3 2 4 2 10 3" xfId="39453" xr:uid="{00000000-0005-0000-0000-00002A000000}"/>
    <cellStyle name="Comma 3 2 4 2 11" xfId="15261" xr:uid="{00000000-0005-0000-0000-00002A000000}"/>
    <cellStyle name="Comma 3 2 4 2 11 2" xfId="45501" xr:uid="{00000000-0005-0000-0000-00002A000000}"/>
    <cellStyle name="Comma 3 2 4 2 12" xfId="30381" xr:uid="{00000000-0005-0000-0000-00002A000000}"/>
    <cellStyle name="Comma 3 2 4 2 2" xfId="393" xr:uid="{00000000-0005-0000-0000-00002A000000}"/>
    <cellStyle name="Comma 3 2 4 2 2 10" xfId="30633" xr:uid="{00000000-0005-0000-0000-00002A000000}"/>
    <cellStyle name="Comma 3 2 4 2 2 2" xfId="1149" xr:uid="{00000000-0005-0000-0000-00002A000000}"/>
    <cellStyle name="Comma 3 2 4 2 2 2 2" xfId="2661" xr:uid="{00000000-0005-0000-0000-00002A000000}"/>
    <cellStyle name="Comma 3 2 4 2 2 2 2 2" xfId="11733" xr:uid="{00000000-0005-0000-0000-00002A000000}"/>
    <cellStyle name="Comma 3 2 4 2 2 2 2 2 2" xfId="26853" xr:uid="{00000000-0005-0000-0000-00002A000000}"/>
    <cellStyle name="Comma 3 2 4 2 2 2 2 2 2 2" xfId="57093" xr:uid="{00000000-0005-0000-0000-00002A000000}"/>
    <cellStyle name="Comma 3 2 4 2 2 2 2 2 3" xfId="41973" xr:uid="{00000000-0005-0000-0000-00002A000000}"/>
    <cellStyle name="Comma 3 2 4 2 2 2 2 3" xfId="17781" xr:uid="{00000000-0005-0000-0000-00002A000000}"/>
    <cellStyle name="Comma 3 2 4 2 2 2 2 3 2" xfId="48021" xr:uid="{00000000-0005-0000-0000-00002A000000}"/>
    <cellStyle name="Comma 3 2 4 2 2 2 2 4" xfId="32901" xr:uid="{00000000-0005-0000-0000-00002A000000}"/>
    <cellStyle name="Comma 3 2 4 2 2 2 3" xfId="4173" xr:uid="{00000000-0005-0000-0000-00002A000000}"/>
    <cellStyle name="Comma 3 2 4 2 2 2 3 2" xfId="13245" xr:uid="{00000000-0005-0000-0000-00002A000000}"/>
    <cellStyle name="Comma 3 2 4 2 2 2 3 2 2" xfId="28365" xr:uid="{00000000-0005-0000-0000-00002A000000}"/>
    <cellStyle name="Comma 3 2 4 2 2 2 3 2 2 2" xfId="58605" xr:uid="{00000000-0005-0000-0000-00002A000000}"/>
    <cellStyle name="Comma 3 2 4 2 2 2 3 2 3" xfId="43485" xr:uid="{00000000-0005-0000-0000-00002A000000}"/>
    <cellStyle name="Comma 3 2 4 2 2 2 3 3" xfId="19293" xr:uid="{00000000-0005-0000-0000-00002A000000}"/>
    <cellStyle name="Comma 3 2 4 2 2 2 3 3 2" xfId="49533" xr:uid="{00000000-0005-0000-0000-00002A000000}"/>
    <cellStyle name="Comma 3 2 4 2 2 2 3 4" xfId="34413" xr:uid="{00000000-0005-0000-0000-00002A000000}"/>
    <cellStyle name="Comma 3 2 4 2 2 2 4" xfId="5685" xr:uid="{00000000-0005-0000-0000-00002A000000}"/>
    <cellStyle name="Comma 3 2 4 2 2 2 4 2" xfId="14757" xr:uid="{00000000-0005-0000-0000-00002A000000}"/>
    <cellStyle name="Comma 3 2 4 2 2 2 4 2 2" xfId="29877" xr:uid="{00000000-0005-0000-0000-00002A000000}"/>
    <cellStyle name="Comma 3 2 4 2 2 2 4 2 2 2" xfId="60117" xr:uid="{00000000-0005-0000-0000-00002A000000}"/>
    <cellStyle name="Comma 3 2 4 2 2 2 4 2 3" xfId="44997" xr:uid="{00000000-0005-0000-0000-00002A000000}"/>
    <cellStyle name="Comma 3 2 4 2 2 2 4 3" xfId="20805" xr:uid="{00000000-0005-0000-0000-00002A000000}"/>
    <cellStyle name="Comma 3 2 4 2 2 2 4 3 2" xfId="51045" xr:uid="{00000000-0005-0000-0000-00002A000000}"/>
    <cellStyle name="Comma 3 2 4 2 2 2 4 4" xfId="35925" xr:uid="{00000000-0005-0000-0000-00002A000000}"/>
    <cellStyle name="Comma 3 2 4 2 2 2 5" xfId="7197" xr:uid="{00000000-0005-0000-0000-00002A000000}"/>
    <cellStyle name="Comma 3 2 4 2 2 2 5 2" xfId="22317" xr:uid="{00000000-0005-0000-0000-00002A000000}"/>
    <cellStyle name="Comma 3 2 4 2 2 2 5 2 2" xfId="52557" xr:uid="{00000000-0005-0000-0000-00002A000000}"/>
    <cellStyle name="Comma 3 2 4 2 2 2 5 3" xfId="37437" xr:uid="{00000000-0005-0000-0000-00002A000000}"/>
    <cellStyle name="Comma 3 2 4 2 2 2 6" xfId="8709" xr:uid="{00000000-0005-0000-0000-00002A000000}"/>
    <cellStyle name="Comma 3 2 4 2 2 2 6 2" xfId="23829" xr:uid="{00000000-0005-0000-0000-00002A000000}"/>
    <cellStyle name="Comma 3 2 4 2 2 2 6 2 2" xfId="54069" xr:uid="{00000000-0005-0000-0000-00002A000000}"/>
    <cellStyle name="Comma 3 2 4 2 2 2 6 3" xfId="38949" xr:uid="{00000000-0005-0000-0000-00002A000000}"/>
    <cellStyle name="Comma 3 2 4 2 2 2 7" xfId="10221" xr:uid="{00000000-0005-0000-0000-00002A000000}"/>
    <cellStyle name="Comma 3 2 4 2 2 2 7 2" xfId="25341" xr:uid="{00000000-0005-0000-0000-00002A000000}"/>
    <cellStyle name="Comma 3 2 4 2 2 2 7 2 2" xfId="55581" xr:uid="{00000000-0005-0000-0000-00002A000000}"/>
    <cellStyle name="Comma 3 2 4 2 2 2 7 3" xfId="40461" xr:uid="{00000000-0005-0000-0000-00002A000000}"/>
    <cellStyle name="Comma 3 2 4 2 2 2 8" xfId="16269" xr:uid="{00000000-0005-0000-0000-00002A000000}"/>
    <cellStyle name="Comma 3 2 4 2 2 2 8 2" xfId="46509" xr:uid="{00000000-0005-0000-0000-00002A000000}"/>
    <cellStyle name="Comma 3 2 4 2 2 2 9" xfId="31389" xr:uid="{00000000-0005-0000-0000-00002A000000}"/>
    <cellStyle name="Comma 3 2 4 2 2 3" xfId="1905" xr:uid="{00000000-0005-0000-0000-00002A000000}"/>
    <cellStyle name="Comma 3 2 4 2 2 3 2" xfId="10977" xr:uid="{00000000-0005-0000-0000-00002A000000}"/>
    <cellStyle name="Comma 3 2 4 2 2 3 2 2" xfId="26097" xr:uid="{00000000-0005-0000-0000-00002A000000}"/>
    <cellStyle name="Comma 3 2 4 2 2 3 2 2 2" xfId="56337" xr:uid="{00000000-0005-0000-0000-00002A000000}"/>
    <cellStyle name="Comma 3 2 4 2 2 3 2 3" xfId="41217" xr:uid="{00000000-0005-0000-0000-00002A000000}"/>
    <cellStyle name="Comma 3 2 4 2 2 3 3" xfId="17025" xr:uid="{00000000-0005-0000-0000-00002A000000}"/>
    <cellStyle name="Comma 3 2 4 2 2 3 3 2" xfId="47265" xr:uid="{00000000-0005-0000-0000-00002A000000}"/>
    <cellStyle name="Comma 3 2 4 2 2 3 4" xfId="32145" xr:uid="{00000000-0005-0000-0000-00002A000000}"/>
    <cellStyle name="Comma 3 2 4 2 2 4" xfId="3417" xr:uid="{00000000-0005-0000-0000-00002A000000}"/>
    <cellStyle name="Comma 3 2 4 2 2 4 2" xfId="12489" xr:uid="{00000000-0005-0000-0000-00002A000000}"/>
    <cellStyle name="Comma 3 2 4 2 2 4 2 2" xfId="27609" xr:uid="{00000000-0005-0000-0000-00002A000000}"/>
    <cellStyle name="Comma 3 2 4 2 2 4 2 2 2" xfId="57849" xr:uid="{00000000-0005-0000-0000-00002A000000}"/>
    <cellStyle name="Comma 3 2 4 2 2 4 2 3" xfId="42729" xr:uid="{00000000-0005-0000-0000-00002A000000}"/>
    <cellStyle name="Comma 3 2 4 2 2 4 3" xfId="18537" xr:uid="{00000000-0005-0000-0000-00002A000000}"/>
    <cellStyle name="Comma 3 2 4 2 2 4 3 2" xfId="48777" xr:uid="{00000000-0005-0000-0000-00002A000000}"/>
    <cellStyle name="Comma 3 2 4 2 2 4 4" xfId="33657" xr:uid="{00000000-0005-0000-0000-00002A000000}"/>
    <cellStyle name="Comma 3 2 4 2 2 5" xfId="4929" xr:uid="{00000000-0005-0000-0000-00002A000000}"/>
    <cellStyle name="Comma 3 2 4 2 2 5 2" xfId="14001" xr:uid="{00000000-0005-0000-0000-00002A000000}"/>
    <cellStyle name="Comma 3 2 4 2 2 5 2 2" xfId="29121" xr:uid="{00000000-0005-0000-0000-00002A000000}"/>
    <cellStyle name="Comma 3 2 4 2 2 5 2 2 2" xfId="59361" xr:uid="{00000000-0005-0000-0000-00002A000000}"/>
    <cellStyle name="Comma 3 2 4 2 2 5 2 3" xfId="44241" xr:uid="{00000000-0005-0000-0000-00002A000000}"/>
    <cellStyle name="Comma 3 2 4 2 2 5 3" xfId="20049" xr:uid="{00000000-0005-0000-0000-00002A000000}"/>
    <cellStyle name="Comma 3 2 4 2 2 5 3 2" xfId="50289" xr:uid="{00000000-0005-0000-0000-00002A000000}"/>
    <cellStyle name="Comma 3 2 4 2 2 5 4" xfId="35169" xr:uid="{00000000-0005-0000-0000-00002A000000}"/>
    <cellStyle name="Comma 3 2 4 2 2 6" xfId="6441" xr:uid="{00000000-0005-0000-0000-00002A000000}"/>
    <cellStyle name="Comma 3 2 4 2 2 6 2" xfId="21561" xr:uid="{00000000-0005-0000-0000-00002A000000}"/>
    <cellStyle name="Comma 3 2 4 2 2 6 2 2" xfId="51801" xr:uid="{00000000-0005-0000-0000-00002A000000}"/>
    <cellStyle name="Comma 3 2 4 2 2 6 3" xfId="36681" xr:uid="{00000000-0005-0000-0000-00002A000000}"/>
    <cellStyle name="Comma 3 2 4 2 2 7" xfId="7953" xr:uid="{00000000-0005-0000-0000-00002A000000}"/>
    <cellStyle name="Comma 3 2 4 2 2 7 2" xfId="23073" xr:uid="{00000000-0005-0000-0000-00002A000000}"/>
    <cellStyle name="Comma 3 2 4 2 2 7 2 2" xfId="53313" xr:uid="{00000000-0005-0000-0000-00002A000000}"/>
    <cellStyle name="Comma 3 2 4 2 2 7 3" xfId="38193" xr:uid="{00000000-0005-0000-0000-00002A000000}"/>
    <cellStyle name="Comma 3 2 4 2 2 8" xfId="9465" xr:uid="{00000000-0005-0000-0000-00002A000000}"/>
    <cellStyle name="Comma 3 2 4 2 2 8 2" xfId="24585" xr:uid="{00000000-0005-0000-0000-00002A000000}"/>
    <cellStyle name="Comma 3 2 4 2 2 8 2 2" xfId="54825" xr:uid="{00000000-0005-0000-0000-00002A000000}"/>
    <cellStyle name="Comma 3 2 4 2 2 8 3" xfId="39705" xr:uid="{00000000-0005-0000-0000-00002A000000}"/>
    <cellStyle name="Comma 3 2 4 2 2 9" xfId="15513" xr:uid="{00000000-0005-0000-0000-00002A000000}"/>
    <cellStyle name="Comma 3 2 4 2 2 9 2" xfId="45753" xr:uid="{00000000-0005-0000-0000-00002A000000}"/>
    <cellStyle name="Comma 3 2 4 2 3" xfId="645" xr:uid="{00000000-0005-0000-0000-00007B000000}"/>
    <cellStyle name="Comma 3 2 4 2 3 10" xfId="30885" xr:uid="{00000000-0005-0000-0000-00007B000000}"/>
    <cellStyle name="Comma 3 2 4 2 3 2" xfId="1401" xr:uid="{00000000-0005-0000-0000-00007B000000}"/>
    <cellStyle name="Comma 3 2 4 2 3 2 2" xfId="2913" xr:uid="{00000000-0005-0000-0000-00007B000000}"/>
    <cellStyle name="Comma 3 2 4 2 3 2 2 2" xfId="11985" xr:uid="{00000000-0005-0000-0000-00007B000000}"/>
    <cellStyle name="Comma 3 2 4 2 3 2 2 2 2" xfId="27105" xr:uid="{00000000-0005-0000-0000-00007B000000}"/>
    <cellStyle name="Comma 3 2 4 2 3 2 2 2 2 2" xfId="57345" xr:uid="{00000000-0005-0000-0000-00007B000000}"/>
    <cellStyle name="Comma 3 2 4 2 3 2 2 2 3" xfId="42225" xr:uid="{00000000-0005-0000-0000-00007B000000}"/>
    <cellStyle name="Comma 3 2 4 2 3 2 2 3" xfId="18033" xr:uid="{00000000-0005-0000-0000-00007B000000}"/>
    <cellStyle name="Comma 3 2 4 2 3 2 2 3 2" xfId="48273" xr:uid="{00000000-0005-0000-0000-00007B000000}"/>
    <cellStyle name="Comma 3 2 4 2 3 2 2 4" xfId="33153" xr:uid="{00000000-0005-0000-0000-00007B000000}"/>
    <cellStyle name="Comma 3 2 4 2 3 2 3" xfId="4425" xr:uid="{00000000-0005-0000-0000-00007B000000}"/>
    <cellStyle name="Comma 3 2 4 2 3 2 3 2" xfId="13497" xr:uid="{00000000-0005-0000-0000-00007B000000}"/>
    <cellStyle name="Comma 3 2 4 2 3 2 3 2 2" xfId="28617" xr:uid="{00000000-0005-0000-0000-00007B000000}"/>
    <cellStyle name="Comma 3 2 4 2 3 2 3 2 2 2" xfId="58857" xr:uid="{00000000-0005-0000-0000-00007B000000}"/>
    <cellStyle name="Comma 3 2 4 2 3 2 3 2 3" xfId="43737" xr:uid="{00000000-0005-0000-0000-00007B000000}"/>
    <cellStyle name="Comma 3 2 4 2 3 2 3 3" xfId="19545" xr:uid="{00000000-0005-0000-0000-00007B000000}"/>
    <cellStyle name="Comma 3 2 4 2 3 2 3 3 2" xfId="49785" xr:uid="{00000000-0005-0000-0000-00007B000000}"/>
    <cellStyle name="Comma 3 2 4 2 3 2 3 4" xfId="34665" xr:uid="{00000000-0005-0000-0000-00007B000000}"/>
    <cellStyle name="Comma 3 2 4 2 3 2 4" xfId="5937" xr:uid="{00000000-0005-0000-0000-00007B000000}"/>
    <cellStyle name="Comma 3 2 4 2 3 2 4 2" xfId="15009" xr:uid="{00000000-0005-0000-0000-00007B000000}"/>
    <cellStyle name="Comma 3 2 4 2 3 2 4 2 2" xfId="30129" xr:uid="{00000000-0005-0000-0000-00007B000000}"/>
    <cellStyle name="Comma 3 2 4 2 3 2 4 2 2 2" xfId="60369" xr:uid="{00000000-0005-0000-0000-00007B000000}"/>
    <cellStyle name="Comma 3 2 4 2 3 2 4 2 3" xfId="45249" xr:uid="{00000000-0005-0000-0000-00007B000000}"/>
    <cellStyle name="Comma 3 2 4 2 3 2 4 3" xfId="21057" xr:uid="{00000000-0005-0000-0000-00007B000000}"/>
    <cellStyle name="Comma 3 2 4 2 3 2 4 3 2" xfId="51297" xr:uid="{00000000-0005-0000-0000-00007B000000}"/>
    <cellStyle name="Comma 3 2 4 2 3 2 4 4" xfId="36177" xr:uid="{00000000-0005-0000-0000-00007B000000}"/>
    <cellStyle name="Comma 3 2 4 2 3 2 5" xfId="7449" xr:uid="{00000000-0005-0000-0000-00007B000000}"/>
    <cellStyle name="Comma 3 2 4 2 3 2 5 2" xfId="22569" xr:uid="{00000000-0005-0000-0000-00007B000000}"/>
    <cellStyle name="Comma 3 2 4 2 3 2 5 2 2" xfId="52809" xr:uid="{00000000-0005-0000-0000-00007B000000}"/>
    <cellStyle name="Comma 3 2 4 2 3 2 5 3" xfId="37689" xr:uid="{00000000-0005-0000-0000-00007B000000}"/>
    <cellStyle name="Comma 3 2 4 2 3 2 6" xfId="8961" xr:uid="{00000000-0005-0000-0000-00007B000000}"/>
    <cellStyle name="Comma 3 2 4 2 3 2 6 2" xfId="24081" xr:uid="{00000000-0005-0000-0000-00007B000000}"/>
    <cellStyle name="Comma 3 2 4 2 3 2 6 2 2" xfId="54321" xr:uid="{00000000-0005-0000-0000-00007B000000}"/>
    <cellStyle name="Comma 3 2 4 2 3 2 6 3" xfId="39201" xr:uid="{00000000-0005-0000-0000-00007B000000}"/>
    <cellStyle name="Comma 3 2 4 2 3 2 7" xfId="10473" xr:uid="{00000000-0005-0000-0000-00007B000000}"/>
    <cellStyle name="Comma 3 2 4 2 3 2 7 2" xfId="25593" xr:uid="{00000000-0005-0000-0000-00007B000000}"/>
    <cellStyle name="Comma 3 2 4 2 3 2 7 2 2" xfId="55833" xr:uid="{00000000-0005-0000-0000-00007B000000}"/>
    <cellStyle name="Comma 3 2 4 2 3 2 7 3" xfId="40713" xr:uid="{00000000-0005-0000-0000-00007B000000}"/>
    <cellStyle name="Comma 3 2 4 2 3 2 8" xfId="16521" xr:uid="{00000000-0005-0000-0000-00007B000000}"/>
    <cellStyle name="Comma 3 2 4 2 3 2 8 2" xfId="46761" xr:uid="{00000000-0005-0000-0000-00007B000000}"/>
    <cellStyle name="Comma 3 2 4 2 3 2 9" xfId="31641" xr:uid="{00000000-0005-0000-0000-00007B000000}"/>
    <cellStyle name="Comma 3 2 4 2 3 3" xfId="2157" xr:uid="{00000000-0005-0000-0000-00007B000000}"/>
    <cellStyle name="Comma 3 2 4 2 3 3 2" xfId="11229" xr:uid="{00000000-0005-0000-0000-00007B000000}"/>
    <cellStyle name="Comma 3 2 4 2 3 3 2 2" xfId="26349" xr:uid="{00000000-0005-0000-0000-00007B000000}"/>
    <cellStyle name="Comma 3 2 4 2 3 3 2 2 2" xfId="56589" xr:uid="{00000000-0005-0000-0000-00007B000000}"/>
    <cellStyle name="Comma 3 2 4 2 3 3 2 3" xfId="41469" xr:uid="{00000000-0005-0000-0000-00007B000000}"/>
    <cellStyle name="Comma 3 2 4 2 3 3 3" xfId="17277" xr:uid="{00000000-0005-0000-0000-00007B000000}"/>
    <cellStyle name="Comma 3 2 4 2 3 3 3 2" xfId="47517" xr:uid="{00000000-0005-0000-0000-00007B000000}"/>
    <cellStyle name="Comma 3 2 4 2 3 3 4" xfId="32397" xr:uid="{00000000-0005-0000-0000-00007B000000}"/>
    <cellStyle name="Comma 3 2 4 2 3 4" xfId="3669" xr:uid="{00000000-0005-0000-0000-00007B000000}"/>
    <cellStyle name="Comma 3 2 4 2 3 4 2" xfId="12741" xr:uid="{00000000-0005-0000-0000-00007B000000}"/>
    <cellStyle name="Comma 3 2 4 2 3 4 2 2" xfId="27861" xr:uid="{00000000-0005-0000-0000-00007B000000}"/>
    <cellStyle name="Comma 3 2 4 2 3 4 2 2 2" xfId="58101" xr:uid="{00000000-0005-0000-0000-00007B000000}"/>
    <cellStyle name="Comma 3 2 4 2 3 4 2 3" xfId="42981" xr:uid="{00000000-0005-0000-0000-00007B000000}"/>
    <cellStyle name="Comma 3 2 4 2 3 4 3" xfId="18789" xr:uid="{00000000-0005-0000-0000-00007B000000}"/>
    <cellStyle name="Comma 3 2 4 2 3 4 3 2" xfId="49029" xr:uid="{00000000-0005-0000-0000-00007B000000}"/>
    <cellStyle name="Comma 3 2 4 2 3 4 4" xfId="33909" xr:uid="{00000000-0005-0000-0000-00007B000000}"/>
    <cellStyle name="Comma 3 2 4 2 3 5" xfId="5181" xr:uid="{00000000-0005-0000-0000-00007B000000}"/>
    <cellStyle name="Comma 3 2 4 2 3 5 2" xfId="14253" xr:uid="{00000000-0005-0000-0000-00007B000000}"/>
    <cellStyle name="Comma 3 2 4 2 3 5 2 2" xfId="29373" xr:uid="{00000000-0005-0000-0000-00007B000000}"/>
    <cellStyle name="Comma 3 2 4 2 3 5 2 2 2" xfId="59613" xr:uid="{00000000-0005-0000-0000-00007B000000}"/>
    <cellStyle name="Comma 3 2 4 2 3 5 2 3" xfId="44493" xr:uid="{00000000-0005-0000-0000-00007B000000}"/>
    <cellStyle name="Comma 3 2 4 2 3 5 3" xfId="20301" xr:uid="{00000000-0005-0000-0000-00007B000000}"/>
    <cellStyle name="Comma 3 2 4 2 3 5 3 2" xfId="50541" xr:uid="{00000000-0005-0000-0000-00007B000000}"/>
    <cellStyle name="Comma 3 2 4 2 3 5 4" xfId="35421" xr:uid="{00000000-0005-0000-0000-00007B000000}"/>
    <cellStyle name="Comma 3 2 4 2 3 6" xfId="6693" xr:uid="{00000000-0005-0000-0000-00007B000000}"/>
    <cellStyle name="Comma 3 2 4 2 3 6 2" xfId="21813" xr:uid="{00000000-0005-0000-0000-00007B000000}"/>
    <cellStyle name="Comma 3 2 4 2 3 6 2 2" xfId="52053" xr:uid="{00000000-0005-0000-0000-00007B000000}"/>
    <cellStyle name="Comma 3 2 4 2 3 6 3" xfId="36933" xr:uid="{00000000-0005-0000-0000-00007B000000}"/>
    <cellStyle name="Comma 3 2 4 2 3 7" xfId="8205" xr:uid="{00000000-0005-0000-0000-00007B000000}"/>
    <cellStyle name="Comma 3 2 4 2 3 7 2" xfId="23325" xr:uid="{00000000-0005-0000-0000-00007B000000}"/>
    <cellStyle name="Comma 3 2 4 2 3 7 2 2" xfId="53565" xr:uid="{00000000-0005-0000-0000-00007B000000}"/>
    <cellStyle name="Comma 3 2 4 2 3 7 3" xfId="38445" xr:uid="{00000000-0005-0000-0000-00007B000000}"/>
    <cellStyle name="Comma 3 2 4 2 3 8" xfId="9717" xr:uid="{00000000-0005-0000-0000-00007B000000}"/>
    <cellStyle name="Comma 3 2 4 2 3 8 2" xfId="24837" xr:uid="{00000000-0005-0000-0000-00007B000000}"/>
    <cellStyle name="Comma 3 2 4 2 3 8 2 2" xfId="55077" xr:uid="{00000000-0005-0000-0000-00007B000000}"/>
    <cellStyle name="Comma 3 2 4 2 3 8 3" xfId="39957" xr:uid="{00000000-0005-0000-0000-00007B000000}"/>
    <cellStyle name="Comma 3 2 4 2 3 9" xfId="15765" xr:uid="{00000000-0005-0000-0000-00007B000000}"/>
    <cellStyle name="Comma 3 2 4 2 3 9 2" xfId="46005" xr:uid="{00000000-0005-0000-0000-00007B000000}"/>
    <cellStyle name="Comma 3 2 4 2 4" xfId="897" xr:uid="{00000000-0005-0000-0000-00002A000000}"/>
    <cellStyle name="Comma 3 2 4 2 4 2" xfId="2409" xr:uid="{00000000-0005-0000-0000-00002A000000}"/>
    <cellStyle name="Comma 3 2 4 2 4 2 2" xfId="11481" xr:uid="{00000000-0005-0000-0000-00002A000000}"/>
    <cellStyle name="Comma 3 2 4 2 4 2 2 2" xfId="26601" xr:uid="{00000000-0005-0000-0000-00002A000000}"/>
    <cellStyle name="Comma 3 2 4 2 4 2 2 2 2" xfId="56841" xr:uid="{00000000-0005-0000-0000-00002A000000}"/>
    <cellStyle name="Comma 3 2 4 2 4 2 2 3" xfId="41721" xr:uid="{00000000-0005-0000-0000-00002A000000}"/>
    <cellStyle name="Comma 3 2 4 2 4 2 3" xfId="17529" xr:uid="{00000000-0005-0000-0000-00002A000000}"/>
    <cellStyle name="Comma 3 2 4 2 4 2 3 2" xfId="47769" xr:uid="{00000000-0005-0000-0000-00002A000000}"/>
    <cellStyle name="Comma 3 2 4 2 4 2 4" xfId="32649" xr:uid="{00000000-0005-0000-0000-00002A000000}"/>
    <cellStyle name="Comma 3 2 4 2 4 3" xfId="3921" xr:uid="{00000000-0005-0000-0000-00002A000000}"/>
    <cellStyle name="Comma 3 2 4 2 4 3 2" xfId="12993" xr:uid="{00000000-0005-0000-0000-00002A000000}"/>
    <cellStyle name="Comma 3 2 4 2 4 3 2 2" xfId="28113" xr:uid="{00000000-0005-0000-0000-00002A000000}"/>
    <cellStyle name="Comma 3 2 4 2 4 3 2 2 2" xfId="58353" xr:uid="{00000000-0005-0000-0000-00002A000000}"/>
    <cellStyle name="Comma 3 2 4 2 4 3 2 3" xfId="43233" xr:uid="{00000000-0005-0000-0000-00002A000000}"/>
    <cellStyle name="Comma 3 2 4 2 4 3 3" xfId="19041" xr:uid="{00000000-0005-0000-0000-00002A000000}"/>
    <cellStyle name="Comma 3 2 4 2 4 3 3 2" xfId="49281" xr:uid="{00000000-0005-0000-0000-00002A000000}"/>
    <cellStyle name="Comma 3 2 4 2 4 3 4" xfId="34161" xr:uid="{00000000-0005-0000-0000-00002A000000}"/>
    <cellStyle name="Comma 3 2 4 2 4 4" xfId="5433" xr:uid="{00000000-0005-0000-0000-00002A000000}"/>
    <cellStyle name="Comma 3 2 4 2 4 4 2" xfId="14505" xr:uid="{00000000-0005-0000-0000-00002A000000}"/>
    <cellStyle name="Comma 3 2 4 2 4 4 2 2" xfId="29625" xr:uid="{00000000-0005-0000-0000-00002A000000}"/>
    <cellStyle name="Comma 3 2 4 2 4 4 2 2 2" xfId="59865" xr:uid="{00000000-0005-0000-0000-00002A000000}"/>
    <cellStyle name="Comma 3 2 4 2 4 4 2 3" xfId="44745" xr:uid="{00000000-0005-0000-0000-00002A000000}"/>
    <cellStyle name="Comma 3 2 4 2 4 4 3" xfId="20553" xr:uid="{00000000-0005-0000-0000-00002A000000}"/>
    <cellStyle name="Comma 3 2 4 2 4 4 3 2" xfId="50793" xr:uid="{00000000-0005-0000-0000-00002A000000}"/>
    <cellStyle name="Comma 3 2 4 2 4 4 4" xfId="35673" xr:uid="{00000000-0005-0000-0000-00002A000000}"/>
    <cellStyle name="Comma 3 2 4 2 4 5" xfId="6945" xr:uid="{00000000-0005-0000-0000-00002A000000}"/>
    <cellStyle name="Comma 3 2 4 2 4 5 2" xfId="22065" xr:uid="{00000000-0005-0000-0000-00002A000000}"/>
    <cellStyle name="Comma 3 2 4 2 4 5 2 2" xfId="52305" xr:uid="{00000000-0005-0000-0000-00002A000000}"/>
    <cellStyle name="Comma 3 2 4 2 4 5 3" xfId="37185" xr:uid="{00000000-0005-0000-0000-00002A000000}"/>
    <cellStyle name="Comma 3 2 4 2 4 6" xfId="8457" xr:uid="{00000000-0005-0000-0000-00002A000000}"/>
    <cellStyle name="Comma 3 2 4 2 4 6 2" xfId="23577" xr:uid="{00000000-0005-0000-0000-00002A000000}"/>
    <cellStyle name="Comma 3 2 4 2 4 6 2 2" xfId="53817" xr:uid="{00000000-0005-0000-0000-00002A000000}"/>
    <cellStyle name="Comma 3 2 4 2 4 6 3" xfId="38697" xr:uid="{00000000-0005-0000-0000-00002A000000}"/>
    <cellStyle name="Comma 3 2 4 2 4 7" xfId="9969" xr:uid="{00000000-0005-0000-0000-00002A000000}"/>
    <cellStyle name="Comma 3 2 4 2 4 7 2" xfId="25089" xr:uid="{00000000-0005-0000-0000-00002A000000}"/>
    <cellStyle name="Comma 3 2 4 2 4 7 2 2" xfId="55329" xr:uid="{00000000-0005-0000-0000-00002A000000}"/>
    <cellStyle name="Comma 3 2 4 2 4 7 3" xfId="40209" xr:uid="{00000000-0005-0000-0000-00002A000000}"/>
    <cellStyle name="Comma 3 2 4 2 4 8" xfId="16017" xr:uid="{00000000-0005-0000-0000-00002A000000}"/>
    <cellStyle name="Comma 3 2 4 2 4 8 2" xfId="46257" xr:uid="{00000000-0005-0000-0000-00002A000000}"/>
    <cellStyle name="Comma 3 2 4 2 4 9" xfId="31137" xr:uid="{00000000-0005-0000-0000-00002A000000}"/>
    <cellStyle name="Comma 3 2 4 2 5" xfId="1653" xr:uid="{00000000-0005-0000-0000-00002A000000}"/>
    <cellStyle name="Comma 3 2 4 2 5 2" xfId="10725" xr:uid="{00000000-0005-0000-0000-00002A000000}"/>
    <cellStyle name="Comma 3 2 4 2 5 2 2" xfId="25845" xr:uid="{00000000-0005-0000-0000-00002A000000}"/>
    <cellStyle name="Comma 3 2 4 2 5 2 2 2" xfId="56085" xr:uid="{00000000-0005-0000-0000-00002A000000}"/>
    <cellStyle name="Comma 3 2 4 2 5 2 3" xfId="40965" xr:uid="{00000000-0005-0000-0000-00002A000000}"/>
    <cellStyle name="Comma 3 2 4 2 5 3" xfId="16773" xr:uid="{00000000-0005-0000-0000-00002A000000}"/>
    <cellStyle name="Comma 3 2 4 2 5 3 2" xfId="47013" xr:uid="{00000000-0005-0000-0000-00002A000000}"/>
    <cellStyle name="Comma 3 2 4 2 5 4" xfId="31893" xr:uid="{00000000-0005-0000-0000-00002A000000}"/>
    <cellStyle name="Comma 3 2 4 2 6" xfId="3165" xr:uid="{00000000-0005-0000-0000-00002A000000}"/>
    <cellStyle name="Comma 3 2 4 2 6 2" xfId="12237" xr:uid="{00000000-0005-0000-0000-00002A000000}"/>
    <cellStyle name="Comma 3 2 4 2 6 2 2" xfId="27357" xr:uid="{00000000-0005-0000-0000-00002A000000}"/>
    <cellStyle name="Comma 3 2 4 2 6 2 2 2" xfId="57597" xr:uid="{00000000-0005-0000-0000-00002A000000}"/>
    <cellStyle name="Comma 3 2 4 2 6 2 3" xfId="42477" xr:uid="{00000000-0005-0000-0000-00002A000000}"/>
    <cellStyle name="Comma 3 2 4 2 6 3" xfId="18285" xr:uid="{00000000-0005-0000-0000-00002A000000}"/>
    <cellStyle name="Comma 3 2 4 2 6 3 2" xfId="48525" xr:uid="{00000000-0005-0000-0000-00002A000000}"/>
    <cellStyle name="Comma 3 2 4 2 6 4" xfId="33405" xr:uid="{00000000-0005-0000-0000-00002A000000}"/>
    <cellStyle name="Comma 3 2 4 2 7" xfId="4677" xr:uid="{00000000-0005-0000-0000-00002A000000}"/>
    <cellStyle name="Comma 3 2 4 2 7 2" xfId="13749" xr:uid="{00000000-0005-0000-0000-00002A000000}"/>
    <cellStyle name="Comma 3 2 4 2 7 2 2" xfId="28869" xr:uid="{00000000-0005-0000-0000-00002A000000}"/>
    <cellStyle name="Comma 3 2 4 2 7 2 2 2" xfId="59109" xr:uid="{00000000-0005-0000-0000-00002A000000}"/>
    <cellStyle name="Comma 3 2 4 2 7 2 3" xfId="43989" xr:uid="{00000000-0005-0000-0000-00002A000000}"/>
    <cellStyle name="Comma 3 2 4 2 7 3" xfId="19797" xr:uid="{00000000-0005-0000-0000-00002A000000}"/>
    <cellStyle name="Comma 3 2 4 2 7 3 2" xfId="50037" xr:uid="{00000000-0005-0000-0000-00002A000000}"/>
    <cellStyle name="Comma 3 2 4 2 7 4" xfId="34917" xr:uid="{00000000-0005-0000-0000-00002A000000}"/>
    <cellStyle name="Comma 3 2 4 2 8" xfId="6189" xr:uid="{00000000-0005-0000-0000-00002A000000}"/>
    <cellStyle name="Comma 3 2 4 2 8 2" xfId="21309" xr:uid="{00000000-0005-0000-0000-00002A000000}"/>
    <cellStyle name="Comma 3 2 4 2 8 2 2" xfId="51549" xr:uid="{00000000-0005-0000-0000-00002A000000}"/>
    <cellStyle name="Comma 3 2 4 2 8 3" xfId="36429" xr:uid="{00000000-0005-0000-0000-00002A000000}"/>
    <cellStyle name="Comma 3 2 4 2 9" xfId="7701" xr:uid="{00000000-0005-0000-0000-00002A000000}"/>
    <cellStyle name="Comma 3 2 4 2 9 2" xfId="22821" xr:uid="{00000000-0005-0000-0000-00002A000000}"/>
    <cellStyle name="Comma 3 2 4 2 9 2 2" xfId="53061" xr:uid="{00000000-0005-0000-0000-00002A000000}"/>
    <cellStyle name="Comma 3 2 4 2 9 3" xfId="37941" xr:uid="{00000000-0005-0000-0000-00002A000000}"/>
    <cellStyle name="Comma 3 2 4 3" xfId="225" xr:uid="{00000000-0005-0000-0000-00002A000000}"/>
    <cellStyle name="Comma 3 2 4 3 10" xfId="9297" xr:uid="{00000000-0005-0000-0000-00002A000000}"/>
    <cellStyle name="Comma 3 2 4 3 10 2" xfId="24417" xr:uid="{00000000-0005-0000-0000-00002A000000}"/>
    <cellStyle name="Comma 3 2 4 3 10 2 2" xfId="54657" xr:uid="{00000000-0005-0000-0000-00002A000000}"/>
    <cellStyle name="Comma 3 2 4 3 10 3" xfId="39537" xr:uid="{00000000-0005-0000-0000-00002A000000}"/>
    <cellStyle name="Comma 3 2 4 3 11" xfId="15345" xr:uid="{00000000-0005-0000-0000-00002A000000}"/>
    <cellStyle name="Comma 3 2 4 3 11 2" xfId="45585" xr:uid="{00000000-0005-0000-0000-00002A000000}"/>
    <cellStyle name="Comma 3 2 4 3 12" xfId="30465" xr:uid="{00000000-0005-0000-0000-00002A000000}"/>
    <cellStyle name="Comma 3 2 4 3 2" xfId="477" xr:uid="{00000000-0005-0000-0000-00002A000000}"/>
    <cellStyle name="Comma 3 2 4 3 2 10" xfId="30717" xr:uid="{00000000-0005-0000-0000-00002A000000}"/>
    <cellStyle name="Comma 3 2 4 3 2 2" xfId="1233" xr:uid="{00000000-0005-0000-0000-00002A000000}"/>
    <cellStyle name="Comma 3 2 4 3 2 2 2" xfId="2745" xr:uid="{00000000-0005-0000-0000-00002A000000}"/>
    <cellStyle name="Comma 3 2 4 3 2 2 2 2" xfId="11817" xr:uid="{00000000-0005-0000-0000-00002A000000}"/>
    <cellStyle name="Comma 3 2 4 3 2 2 2 2 2" xfId="26937" xr:uid="{00000000-0005-0000-0000-00002A000000}"/>
    <cellStyle name="Comma 3 2 4 3 2 2 2 2 2 2" xfId="57177" xr:uid="{00000000-0005-0000-0000-00002A000000}"/>
    <cellStyle name="Comma 3 2 4 3 2 2 2 2 3" xfId="42057" xr:uid="{00000000-0005-0000-0000-00002A000000}"/>
    <cellStyle name="Comma 3 2 4 3 2 2 2 3" xfId="17865" xr:uid="{00000000-0005-0000-0000-00002A000000}"/>
    <cellStyle name="Comma 3 2 4 3 2 2 2 3 2" xfId="48105" xr:uid="{00000000-0005-0000-0000-00002A000000}"/>
    <cellStyle name="Comma 3 2 4 3 2 2 2 4" xfId="32985" xr:uid="{00000000-0005-0000-0000-00002A000000}"/>
    <cellStyle name="Comma 3 2 4 3 2 2 3" xfId="4257" xr:uid="{00000000-0005-0000-0000-00002A000000}"/>
    <cellStyle name="Comma 3 2 4 3 2 2 3 2" xfId="13329" xr:uid="{00000000-0005-0000-0000-00002A000000}"/>
    <cellStyle name="Comma 3 2 4 3 2 2 3 2 2" xfId="28449" xr:uid="{00000000-0005-0000-0000-00002A000000}"/>
    <cellStyle name="Comma 3 2 4 3 2 2 3 2 2 2" xfId="58689" xr:uid="{00000000-0005-0000-0000-00002A000000}"/>
    <cellStyle name="Comma 3 2 4 3 2 2 3 2 3" xfId="43569" xr:uid="{00000000-0005-0000-0000-00002A000000}"/>
    <cellStyle name="Comma 3 2 4 3 2 2 3 3" xfId="19377" xr:uid="{00000000-0005-0000-0000-00002A000000}"/>
    <cellStyle name="Comma 3 2 4 3 2 2 3 3 2" xfId="49617" xr:uid="{00000000-0005-0000-0000-00002A000000}"/>
    <cellStyle name="Comma 3 2 4 3 2 2 3 4" xfId="34497" xr:uid="{00000000-0005-0000-0000-00002A000000}"/>
    <cellStyle name="Comma 3 2 4 3 2 2 4" xfId="5769" xr:uid="{00000000-0005-0000-0000-00002A000000}"/>
    <cellStyle name="Comma 3 2 4 3 2 2 4 2" xfId="14841" xr:uid="{00000000-0005-0000-0000-00002A000000}"/>
    <cellStyle name="Comma 3 2 4 3 2 2 4 2 2" xfId="29961" xr:uid="{00000000-0005-0000-0000-00002A000000}"/>
    <cellStyle name="Comma 3 2 4 3 2 2 4 2 2 2" xfId="60201" xr:uid="{00000000-0005-0000-0000-00002A000000}"/>
    <cellStyle name="Comma 3 2 4 3 2 2 4 2 3" xfId="45081" xr:uid="{00000000-0005-0000-0000-00002A000000}"/>
    <cellStyle name="Comma 3 2 4 3 2 2 4 3" xfId="20889" xr:uid="{00000000-0005-0000-0000-00002A000000}"/>
    <cellStyle name="Comma 3 2 4 3 2 2 4 3 2" xfId="51129" xr:uid="{00000000-0005-0000-0000-00002A000000}"/>
    <cellStyle name="Comma 3 2 4 3 2 2 4 4" xfId="36009" xr:uid="{00000000-0005-0000-0000-00002A000000}"/>
    <cellStyle name="Comma 3 2 4 3 2 2 5" xfId="7281" xr:uid="{00000000-0005-0000-0000-00002A000000}"/>
    <cellStyle name="Comma 3 2 4 3 2 2 5 2" xfId="22401" xr:uid="{00000000-0005-0000-0000-00002A000000}"/>
    <cellStyle name="Comma 3 2 4 3 2 2 5 2 2" xfId="52641" xr:uid="{00000000-0005-0000-0000-00002A000000}"/>
    <cellStyle name="Comma 3 2 4 3 2 2 5 3" xfId="37521" xr:uid="{00000000-0005-0000-0000-00002A000000}"/>
    <cellStyle name="Comma 3 2 4 3 2 2 6" xfId="8793" xr:uid="{00000000-0005-0000-0000-00002A000000}"/>
    <cellStyle name="Comma 3 2 4 3 2 2 6 2" xfId="23913" xr:uid="{00000000-0005-0000-0000-00002A000000}"/>
    <cellStyle name="Comma 3 2 4 3 2 2 6 2 2" xfId="54153" xr:uid="{00000000-0005-0000-0000-00002A000000}"/>
    <cellStyle name="Comma 3 2 4 3 2 2 6 3" xfId="39033" xr:uid="{00000000-0005-0000-0000-00002A000000}"/>
    <cellStyle name="Comma 3 2 4 3 2 2 7" xfId="10305" xr:uid="{00000000-0005-0000-0000-00002A000000}"/>
    <cellStyle name="Comma 3 2 4 3 2 2 7 2" xfId="25425" xr:uid="{00000000-0005-0000-0000-00002A000000}"/>
    <cellStyle name="Comma 3 2 4 3 2 2 7 2 2" xfId="55665" xr:uid="{00000000-0005-0000-0000-00002A000000}"/>
    <cellStyle name="Comma 3 2 4 3 2 2 7 3" xfId="40545" xr:uid="{00000000-0005-0000-0000-00002A000000}"/>
    <cellStyle name="Comma 3 2 4 3 2 2 8" xfId="16353" xr:uid="{00000000-0005-0000-0000-00002A000000}"/>
    <cellStyle name="Comma 3 2 4 3 2 2 8 2" xfId="46593" xr:uid="{00000000-0005-0000-0000-00002A000000}"/>
    <cellStyle name="Comma 3 2 4 3 2 2 9" xfId="31473" xr:uid="{00000000-0005-0000-0000-00002A000000}"/>
    <cellStyle name="Comma 3 2 4 3 2 3" xfId="1989" xr:uid="{00000000-0005-0000-0000-00002A000000}"/>
    <cellStyle name="Comma 3 2 4 3 2 3 2" xfId="11061" xr:uid="{00000000-0005-0000-0000-00002A000000}"/>
    <cellStyle name="Comma 3 2 4 3 2 3 2 2" xfId="26181" xr:uid="{00000000-0005-0000-0000-00002A000000}"/>
    <cellStyle name="Comma 3 2 4 3 2 3 2 2 2" xfId="56421" xr:uid="{00000000-0005-0000-0000-00002A000000}"/>
    <cellStyle name="Comma 3 2 4 3 2 3 2 3" xfId="41301" xr:uid="{00000000-0005-0000-0000-00002A000000}"/>
    <cellStyle name="Comma 3 2 4 3 2 3 3" xfId="17109" xr:uid="{00000000-0005-0000-0000-00002A000000}"/>
    <cellStyle name="Comma 3 2 4 3 2 3 3 2" xfId="47349" xr:uid="{00000000-0005-0000-0000-00002A000000}"/>
    <cellStyle name="Comma 3 2 4 3 2 3 4" xfId="32229" xr:uid="{00000000-0005-0000-0000-00002A000000}"/>
    <cellStyle name="Comma 3 2 4 3 2 4" xfId="3501" xr:uid="{00000000-0005-0000-0000-00002A000000}"/>
    <cellStyle name="Comma 3 2 4 3 2 4 2" xfId="12573" xr:uid="{00000000-0005-0000-0000-00002A000000}"/>
    <cellStyle name="Comma 3 2 4 3 2 4 2 2" xfId="27693" xr:uid="{00000000-0005-0000-0000-00002A000000}"/>
    <cellStyle name="Comma 3 2 4 3 2 4 2 2 2" xfId="57933" xr:uid="{00000000-0005-0000-0000-00002A000000}"/>
    <cellStyle name="Comma 3 2 4 3 2 4 2 3" xfId="42813" xr:uid="{00000000-0005-0000-0000-00002A000000}"/>
    <cellStyle name="Comma 3 2 4 3 2 4 3" xfId="18621" xr:uid="{00000000-0005-0000-0000-00002A000000}"/>
    <cellStyle name="Comma 3 2 4 3 2 4 3 2" xfId="48861" xr:uid="{00000000-0005-0000-0000-00002A000000}"/>
    <cellStyle name="Comma 3 2 4 3 2 4 4" xfId="33741" xr:uid="{00000000-0005-0000-0000-00002A000000}"/>
    <cellStyle name="Comma 3 2 4 3 2 5" xfId="5013" xr:uid="{00000000-0005-0000-0000-00002A000000}"/>
    <cellStyle name="Comma 3 2 4 3 2 5 2" xfId="14085" xr:uid="{00000000-0005-0000-0000-00002A000000}"/>
    <cellStyle name="Comma 3 2 4 3 2 5 2 2" xfId="29205" xr:uid="{00000000-0005-0000-0000-00002A000000}"/>
    <cellStyle name="Comma 3 2 4 3 2 5 2 2 2" xfId="59445" xr:uid="{00000000-0005-0000-0000-00002A000000}"/>
    <cellStyle name="Comma 3 2 4 3 2 5 2 3" xfId="44325" xr:uid="{00000000-0005-0000-0000-00002A000000}"/>
    <cellStyle name="Comma 3 2 4 3 2 5 3" xfId="20133" xr:uid="{00000000-0005-0000-0000-00002A000000}"/>
    <cellStyle name="Comma 3 2 4 3 2 5 3 2" xfId="50373" xr:uid="{00000000-0005-0000-0000-00002A000000}"/>
    <cellStyle name="Comma 3 2 4 3 2 5 4" xfId="35253" xr:uid="{00000000-0005-0000-0000-00002A000000}"/>
    <cellStyle name="Comma 3 2 4 3 2 6" xfId="6525" xr:uid="{00000000-0005-0000-0000-00002A000000}"/>
    <cellStyle name="Comma 3 2 4 3 2 6 2" xfId="21645" xr:uid="{00000000-0005-0000-0000-00002A000000}"/>
    <cellStyle name="Comma 3 2 4 3 2 6 2 2" xfId="51885" xr:uid="{00000000-0005-0000-0000-00002A000000}"/>
    <cellStyle name="Comma 3 2 4 3 2 6 3" xfId="36765" xr:uid="{00000000-0005-0000-0000-00002A000000}"/>
    <cellStyle name="Comma 3 2 4 3 2 7" xfId="8037" xr:uid="{00000000-0005-0000-0000-00002A000000}"/>
    <cellStyle name="Comma 3 2 4 3 2 7 2" xfId="23157" xr:uid="{00000000-0005-0000-0000-00002A000000}"/>
    <cellStyle name="Comma 3 2 4 3 2 7 2 2" xfId="53397" xr:uid="{00000000-0005-0000-0000-00002A000000}"/>
    <cellStyle name="Comma 3 2 4 3 2 7 3" xfId="38277" xr:uid="{00000000-0005-0000-0000-00002A000000}"/>
    <cellStyle name="Comma 3 2 4 3 2 8" xfId="9549" xr:uid="{00000000-0005-0000-0000-00002A000000}"/>
    <cellStyle name="Comma 3 2 4 3 2 8 2" xfId="24669" xr:uid="{00000000-0005-0000-0000-00002A000000}"/>
    <cellStyle name="Comma 3 2 4 3 2 8 2 2" xfId="54909" xr:uid="{00000000-0005-0000-0000-00002A000000}"/>
    <cellStyle name="Comma 3 2 4 3 2 8 3" xfId="39789" xr:uid="{00000000-0005-0000-0000-00002A000000}"/>
    <cellStyle name="Comma 3 2 4 3 2 9" xfId="15597" xr:uid="{00000000-0005-0000-0000-00002A000000}"/>
    <cellStyle name="Comma 3 2 4 3 2 9 2" xfId="45837" xr:uid="{00000000-0005-0000-0000-00002A000000}"/>
    <cellStyle name="Comma 3 2 4 3 3" xfId="729" xr:uid="{00000000-0005-0000-0000-00007C000000}"/>
    <cellStyle name="Comma 3 2 4 3 3 10" xfId="30969" xr:uid="{00000000-0005-0000-0000-00007C000000}"/>
    <cellStyle name="Comma 3 2 4 3 3 2" xfId="1485" xr:uid="{00000000-0005-0000-0000-00007C000000}"/>
    <cellStyle name="Comma 3 2 4 3 3 2 2" xfId="2997" xr:uid="{00000000-0005-0000-0000-00007C000000}"/>
    <cellStyle name="Comma 3 2 4 3 3 2 2 2" xfId="12069" xr:uid="{00000000-0005-0000-0000-00007C000000}"/>
    <cellStyle name="Comma 3 2 4 3 3 2 2 2 2" xfId="27189" xr:uid="{00000000-0005-0000-0000-00007C000000}"/>
    <cellStyle name="Comma 3 2 4 3 3 2 2 2 2 2" xfId="57429" xr:uid="{00000000-0005-0000-0000-00007C000000}"/>
    <cellStyle name="Comma 3 2 4 3 3 2 2 2 3" xfId="42309" xr:uid="{00000000-0005-0000-0000-00007C000000}"/>
    <cellStyle name="Comma 3 2 4 3 3 2 2 3" xfId="18117" xr:uid="{00000000-0005-0000-0000-00007C000000}"/>
    <cellStyle name="Comma 3 2 4 3 3 2 2 3 2" xfId="48357" xr:uid="{00000000-0005-0000-0000-00007C000000}"/>
    <cellStyle name="Comma 3 2 4 3 3 2 2 4" xfId="33237" xr:uid="{00000000-0005-0000-0000-00007C000000}"/>
    <cellStyle name="Comma 3 2 4 3 3 2 3" xfId="4509" xr:uid="{00000000-0005-0000-0000-00007C000000}"/>
    <cellStyle name="Comma 3 2 4 3 3 2 3 2" xfId="13581" xr:uid="{00000000-0005-0000-0000-00007C000000}"/>
    <cellStyle name="Comma 3 2 4 3 3 2 3 2 2" xfId="28701" xr:uid="{00000000-0005-0000-0000-00007C000000}"/>
    <cellStyle name="Comma 3 2 4 3 3 2 3 2 2 2" xfId="58941" xr:uid="{00000000-0005-0000-0000-00007C000000}"/>
    <cellStyle name="Comma 3 2 4 3 3 2 3 2 3" xfId="43821" xr:uid="{00000000-0005-0000-0000-00007C000000}"/>
    <cellStyle name="Comma 3 2 4 3 3 2 3 3" xfId="19629" xr:uid="{00000000-0005-0000-0000-00007C000000}"/>
    <cellStyle name="Comma 3 2 4 3 3 2 3 3 2" xfId="49869" xr:uid="{00000000-0005-0000-0000-00007C000000}"/>
    <cellStyle name="Comma 3 2 4 3 3 2 3 4" xfId="34749" xr:uid="{00000000-0005-0000-0000-00007C000000}"/>
    <cellStyle name="Comma 3 2 4 3 3 2 4" xfId="6021" xr:uid="{00000000-0005-0000-0000-00007C000000}"/>
    <cellStyle name="Comma 3 2 4 3 3 2 4 2" xfId="15093" xr:uid="{00000000-0005-0000-0000-00007C000000}"/>
    <cellStyle name="Comma 3 2 4 3 3 2 4 2 2" xfId="30213" xr:uid="{00000000-0005-0000-0000-00007C000000}"/>
    <cellStyle name="Comma 3 2 4 3 3 2 4 2 2 2" xfId="60453" xr:uid="{00000000-0005-0000-0000-00007C000000}"/>
    <cellStyle name="Comma 3 2 4 3 3 2 4 2 3" xfId="45333" xr:uid="{00000000-0005-0000-0000-00007C000000}"/>
    <cellStyle name="Comma 3 2 4 3 3 2 4 3" xfId="21141" xr:uid="{00000000-0005-0000-0000-00007C000000}"/>
    <cellStyle name="Comma 3 2 4 3 3 2 4 3 2" xfId="51381" xr:uid="{00000000-0005-0000-0000-00007C000000}"/>
    <cellStyle name="Comma 3 2 4 3 3 2 4 4" xfId="36261" xr:uid="{00000000-0005-0000-0000-00007C000000}"/>
    <cellStyle name="Comma 3 2 4 3 3 2 5" xfId="7533" xr:uid="{00000000-0005-0000-0000-00007C000000}"/>
    <cellStyle name="Comma 3 2 4 3 3 2 5 2" xfId="22653" xr:uid="{00000000-0005-0000-0000-00007C000000}"/>
    <cellStyle name="Comma 3 2 4 3 3 2 5 2 2" xfId="52893" xr:uid="{00000000-0005-0000-0000-00007C000000}"/>
    <cellStyle name="Comma 3 2 4 3 3 2 5 3" xfId="37773" xr:uid="{00000000-0005-0000-0000-00007C000000}"/>
    <cellStyle name="Comma 3 2 4 3 3 2 6" xfId="9045" xr:uid="{00000000-0005-0000-0000-00007C000000}"/>
    <cellStyle name="Comma 3 2 4 3 3 2 6 2" xfId="24165" xr:uid="{00000000-0005-0000-0000-00007C000000}"/>
    <cellStyle name="Comma 3 2 4 3 3 2 6 2 2" xfId="54405" xr:uid="{00000000-0005-0000-0000-00007C000000}"/>
    <cellStyle name="Comma 3 2 4 3 3 2 6 3" xfId="39285" xr:uid="{00000000-0005-0000-0000-00007C000000}"/>
    <cellStyle name="Comma 3 2 4 3 3 2 7" xfId="10557" xr:uid="{00000000-0005-0000-0000-00007C000000}"/>
    <cellStyle name="Comma 3 2 4 3 3 2 7 2" xfId="25677" xr:uid="{00000000-0005-0000-0000-00007C000000}"/>
    <cellStyle name="Comma 3 2 4 3 3 2 7 2 2" xfId="55917" xr:uid="{00000000-0005-0000-0000-00007C000000}"/>
    <cellStyle name="Comma 3 2 4 3 3 2 7 3" xfId="40797" xr:uid="{00000000-0005-0000-0000-00007C000000}"/>
    <cellStyle name="Comma 3 2 4 3 3 2 8" xfId="16605" xr:uid="{00000000-0005-0000-0000-00007C000000}"/>
    <cellStyle name="Comma 3 2 4 3 3 2 8 2" xfId="46845" xr:uid="{00000000-0005-0000-0000-00007C000000}"/>
    <cellStyle name="Comma 3 2 4 3 3 2 9" xfId="31725" xr:uid="{00000000-0005-0000-0000-00007C000000}"/>
    <cellStyle name="Comma 3 2 4 3 3 3" xfId="2241" xr:uid="{00000000-0005-0000-0000-00007C000000}"/>
    <cellStyle name="Comma 3 2 4 3 3 3 2" xfId="11313" xr:uid="{00000000-0005-0000-0000-00007C000000}"/>
    <cellStyle name="Comma 3 2 4 3 3 3 2 2" xfId="26433" xr:uid="{00000000-0005-0000-0000-00007C000000}"/>
    <cellStyle name="Comma 3 2 4 3 3 3 2 2 2" xfId="56673" xr:uid="{00000000-0005-0000-0000-00007C000000}"/>
    <cellStyle name="Comma 3 2 4 3 3 3 2 3" xfId="41553" xr:uid="{00000000-0005-0000-0000-00007C000000}"/>
    <cellStyle name="Comma 3 2 4 3 3 3 3" xfId="17361" xr:uid="{00000000-0005-0000-0000-00007C000000}"/>
    <cellStyle name="Comma 3 2 4 3 3 3 3 2" xfId="47601" xr:uid="{00000000-0005-0000-0000-00007C000000}"/>
    <cellStyle name="Comma 3 2 4 3 3 3 4" xfId="32481" xr:uid="{00000000-0005-0000-0000-00007C000000}"/>
    <cellStyle name="Comma 3 2 4 3 3 4" xfId="3753" xr:uid="{00000000-0005-0000-0000-00007C000000}"/>
    <cellStyle name="Comma 3 2 4 3 3 4 2" xfId="12825" xr:uid="{00000000-0005-0000-0000-00007C000000}"/>
    <cellStyle name="Comma 3 2 4 3 3 4 2 2" xfId="27945" xr:uid="{00000000-0005-0000-0000-00007C000000}"/>
    <cellStyle name="Comma 3 2 4 3 3 4 2 2 2" xfId="58185" xr:uid="{00000000-0005-0000-0000-00007C000000}"/>
    <cellStyle name="Comma 3 2 4 3 3 4 2 3" xfId="43065" xr:uid="{00000000-0005-0000-0000-00007C000000}"/>
    <cellStyle name="Comma 3 2 4 3 3 4 3" xfId="18873" xr:uid="{00000000-0005-0000-0000-00007C000000}"/>
    <cellStyle name="Comma 3 2 4 3 3 4 3 2" xfId="49113" xr:uid="{00000000-0005-0000-0000-00007C000000}"/>
    <cellStyle name="Comma 3 2 4 3 3 4 4" xfId="33993" xr:uid="{00000000-0005-0000-0000-00007C000000}"/>
    <cellStyle name="Comma 3 2 4 3 3 5" xfId="5265" xr:uid="{00000000-0005-0000-0000-00007C000000}"/>
    <cellStyle name="Comma 3 2 4 3 3 5 2" xfId="14337" xr:uid="{00000000-0005-0000-0000-00007C000000}"/>
    <cellStyle name="Comma 3 2 4 3 3 5 2 2" xfId="29457" xr:uid="{00000000-0005-0000-0000-00007C000000}"/>
    <cellStyle name="Comma 3 2 4 3 3 5 2 2 2" xfId="59697" xr:uid="{00000000-0005-0000-0000-00007C000000}"/>
    <cellStyle name="Comma 3 2 4 3 3 5 2 3" xfId="44577" xr:uid="{00000000-0005-0000-0000-00007C000000}"/>
    <cellStyle name="Comma 3 2 4 3 3 5 3" xfId="20385" xr:uid="{00000000-0005-0000-0000-00007C000000}"/>
    <cellStyle name="Comma 3 2 4 3 3 5 3 2" xfId="50625" xr:uid="{00000000-0005-0000-0000-00007C000000}"/>
    <cellStyle name="Comma 3 2 4 3 3 5 4" xfId="35505" xr:uid="{00000000-0005-0000-0000-00007C000000}"/>
    <cellStyle name="Comma 3 2 4 3 3 6" xfId="6777" xr:uid="{00000000-0005-0000-0000-00007C000000}"/>
    <cellStyle name="Comma 3 2 4 3 3 6 2" xfId="21897" xr:uid="{00000000-0005-0000-0000-00007C000000}"/>
    <cellStyle name="Comma 3 2 4 3 3 6 2 2" xfId="52137" xr:uid="{00000000-0005-0000-0000-00007C000000}"/>
    <cellStyle name="Comma 3 2 4 3 3 6 3" xfId="37017" xr:uid="{00000000-0005-0000-0000-00007C000000}"/>
    <cellStyle name="Comma 3 2 4 3 3 7" xfId="8289" xr:uid="{00000000-0005-0000-0000-00007C000000}"/>
    <cellStyle name="Comma 3 2 4 3 3 7 2" xfId="23409" xr:uid="{00000000-0005-0000-0000-00007C000000}"/>
    <cellStyle name="Comma 3 2 4 3 3 7 2 2" xfId="53649" xr:uid="{00000000-0005-0000-0000-00007C000000}"/>
    <cellStyle name="Comma 3 2 4 3 3 7 3" xfId="38529" xr:uid="{00000000-0005-0000-0000-00007C000000}"/>
    <cellStyle name="Comma 3 2 4 3 3 8" xfId="9801" xr:uid="{00000000-0005-0000-0000-00007C000000}"/>
    <cellStyle name="Comma 3 2 4 3 3 8 2" xfId="24921" xr:uid="{00000000-0005-0000-0000-00007C000000}"/>
    <cellStyle name="Comma 3 2 4 3 3 8 2 2" xfId="55161" xr:uid="{00000000-0005-0000-0000-00007C000000}"/>
    <cellStyle name="Comma 3 2 4 3 3 8 3" xfId="40041" xr:uid="{00000000-0005-0000-0000-00007C000000}"/>
    <cellStyle name="Comma 3 2 4 3 3 9" xfId="15849" xr:uid="{00000000-0005-0000-0000-00007C000000}"/>
    <cellStyle name="Comma 3 2 4 3 3 9 2" xfId="46089" xr:uid="{00000000-0005-0000-0000-00007C000000}"/>
    <cellStyle name="Comma 3 2 4 3 4" xfId="981" xr:uid="{00000000-0005-0000-0000-00002A000000}"/>
    <cellStyle name="Comma 3 2 4 3 4 2" xfId="2493" xr:uid="{00000000-0005-0000-0000-00002A000000}"/>
    <cellStyle name="Comma 3 2 4 3 4 2 2" xfId="11565" xr:uid="{00000000-0005-0000-0000-00002A000000}"/>
    <cellStyle name="Comma 3 2 4 3 4 2 2 2" xfId="26685" xr:uid="{00000000-0005-0000-0000-00002A000000}"/>
    <cellStyle name="Comma 3 2 4 3 4 2 2 2 2" xfId="56925" xr:uid="{00000000-0005-0000-0000-00002A000000}"/>
    <cellStyle name="Comma 3 2 4 3 4 2 2 3" xfId="41805" xr:uid="{00000000-0005-0000-0000-00002A000000}"/>
    <cellStyle name="Comma 3 2 4 3 4 2 3" xfId="17613" xr:uid="{00000000-0005-0000-0000-00002A000000}"/>
    <cellStyle name="Comma 3 2 4 3 4 2 3 2" xfId="47853" xr:uid="{00000000-0005-0000-0000-00002A000000}"/>
    <cellStyle name="Comma 3 2 4 3 4 2 4" xfId="32733" xr:uid="{00000000-0005-0000-0000-00002A000000}"/>
    <cellStyle name="Comma 3 2 4 3 4 3" xfId="4005" xr:uid="{00000000-0005-0000-0000-00002A000000}"/>
    <cellStyle name="Comma 3 2 4 3 4 3 2" xfId="13077" xr:uid="{00000000-0005-0000-0000-00002A000000}"/>
    <cellStyle name="Comma 3 2 4 3 4 3 2 2" xfId="28197" xr:uid="{00000000-0005-0000-0000-00002A000000}"/>
    <cellStyle name="Comma 3 2 4 3 4 3 2 2 2" xfId="58437" xr:uid="{00000000-0005-0000-0000-00002A000000}"/>
    <cellStyle name="Comma 3 2 4 3 4 3 2 3" xfId="43317" xr:uid="{00000000-0005-0000-0000-00002A000000}"/>
    <cellStyle name="Comma 3 2 4 3 4 3 3" xfId="19125" xr:uid="{00000000-0005-0000-0000-00002A000000}"/>
    <cellStyle name="Comma 3 2 4 3 4 3 3 2" xfId="49365" xr:uid="{00000000-0005-0000-0000-00002A000000}"/>
    <cellStyle name="Comma 3 2 4 3 4 3 4" xfId="34245" xr:uid="{00000000-0005-0000-0000-00002A000000}"/>
    <cellStyle name="Comma 3 2 4 3 4 4" xfId="5517" xr:uid="{00000000-0005-0000-0000-00002A000000}"/>
    <cellStyle name="Comma 3 2 4 3 4 4 2" xfId="14589" xr:uid="{00000000-0005-0000-0000-00002A000000}"/>
    <cellStyle name="Comma 3 2 4 3 4 4 2 2" xfId="29709" xr:uid="{00000000-0005-0000-0000-00002A000000}"/>
    <cellStyle name="Comma 3 2 4 3 4 4 2 2 2" xfId="59949" xr:uid="{00000000-0005-0000-0000-00002A000000}"/>
    <cellStyle name="Comma 3 2 4 3 4 4 2 3" xfId="44829" xr:uid="{00000000-0005-0000-0000-00002A000000}"/>
    <cellStyle name="Comma 3 2 4 3 4 4 3" xfId="20637" xr:uid="{00000000-0005-0000-0000-00002A000000}"/>
    <cellStyle name="Comma 3 2 4 3 4 4 3 2" xfId="50877" xr:uid="{00000000-0005-0000-0000-00002A000000}"/>
    <cellStyle name="Comma 3 2 4 3 4 4 4" xfId="35757" xr:uid="{00000000-0005-0000-0000-00002A000000}"/>
    <cellStyle name="Comma 3 2 4 3 4 5" xfId="7029" xr:uid="{00000000-0005-0000-0000-00002A000000}"/>
    <cellStyle name="Comma 3 2 4 3 4 5 2" xfId="22149" xr:uid="{00000000-0005-0000-0000-00002A000000}"/>
    <cellStyle name="Comma 3 2 4 3 4 5 2 2" xfId="52389" xr:uid="{00000000-0005-0000-0000-00002A000000}"/>
    <cellStyle name="Comma 3 2 4 3 4 5 3" xfId="37269" xr:uid="{00000000-0005-0000-0000-00002A000000}"/>
    <cellStyle name="Comma 3 2 4 3 4 6" xfId="8541" xr:uid="{00000000-0005-0000-0000-00002A000000}"/>
    <cellStyle name="Comma 3 2 4 3 4 6 2" xfId="23661" xr:uid="{00000000-0005-0000-0000-00002A000000}"/>
    <cellStyle name="Comma 3 2 4 3 4 6 2 2" xfId="53901" xr:uid="{00000000-0005-0000-0000-00002A000000}"/>
    <cellStyle name="Comma 3 2 4 3 4 6 3" xfId="38781" xr:uid="{00000000-0005-0000-0000-00002A000000}"/>
    <cellStyle name="Comma 3 2 4 3 4 7" xfId="10053" xr:uid="{00000000-0005-0000-0000-00002A000000}"/>
    <cellStyle name="Comma 3 2 4 3 4 7 2" xfId="25173" xr:uid="{00000000-0005-0000-0000-00002A000000}"/>
    <cellStyle name="Comma 3 2 4 3 4 7 2 2" xfId="55413" xr:uid="{00000000-0005-0000-0000-00002A000000}"/>
    <cellStyle name="Comma 3 2 4 3 4 7 3" xfId="40293" xr:uid="{00000000-0005-0000-0000-00002A000000}"/>
    <cellStyle name="Comma 3 2 4 3 4 8" xfId="16101" xr:uid="{00000000-0005-0000-0000-00002A000000}"/>
    <cellStyle name="Comma 3 2 4 3 4 8 2" xfId="46341" xr:uid="{00000000-0005-0000-0000-00002A000000}"/>
    <cellStyle name="Comma 3 2 4 3 4 9" xfId="31221" xr:uid="{00000000-0005-0000-0000-00002A000000}"/>
    <cellStyle name="Comma 3 2 4 3 5" xfId="1737" xr:uid="{00000000-0005-0000-0000-00002A000000}"/>
    <cellStyle name="Comma 3 2 4 3 5 2" xfId="10809" xr:uid="{00000000-0005-0000-0000-00002A000000}"/>
    <cellStyle name="Comma 3 2 4 3 5 2 2" xfId="25929" xr:uid="{00000000-0005-0000-0000-00002A000000}"/>
    <cellStyle name="Comma 3 2 4 3 5 2 2 2" xfId="56169" xr:uid="{00000000-0005-0000-0000-00002A000000}"/>
    <cellStyle name="Comma 3 2 4 3 5 2 3" xfId="41049" xr:uid="{00000000-0005-0000-0000-00002A000000}"/>
    <cellStyle name="Comma 3 2 4 3 5 3" xfId="16857" xr:uid="{00000000-0005-0000-0000-00002A000000}"/>
    <cellStyle name="Comma 3 2 4 3 5 3 2" xfId="47097" xr:uid="{00000000-0005-0000-0000-00002A000000}"/>
    <cellStyle name="Comma 3 2 4 3 5 4" xfId="31977" xr:uid="{00000000-0005-0000-0000-00002A000000}"/>
    <cellStyle name="Comma 3 2 4 3 6" xfId="3249" xr:uid="{00000000-0005-0000-0000-00002A000000}"/>
    <cellStyle name="Comma 3 2 4 3 6 2" xfId="12321" xr:uid="{00000000-0005-0000-0000-00002A000000}"/>
    <cellStyle name="Comma 3 2 4 3 6 2 2" xfId="27441" xr:uid="{00000000-0005-0000-0000-00002A000000}"/>
    <cellStyle name="Comma 3 2 4 3 6 2 2 2" xfId="57681" xr:uid="{00000000-0005-0000-0000-00002A000000}"/>
    <cellStyle name="Comma 3 2 4 3 6 2 3" xfId="42561" xr:uid="{00000000-0005-0000-0000-00002A000000}"/>
    <cellStyle name="Comma 3 2 4 3 6 3" xfId="18369" xr:uid="{00000000-0005-0000-0000-00002A000000}"/>
    <cellStyle name="Comma 3 2 4 3 6 3 2" xfId="48609" xr:uid="{00000000-0005-0000-0000-00002A000000}"/>
    <cellStyle name="Comma 3 2 4 3 6 4" xfId="33489" xr:uid="{00000000-0005-0000-0000-00002A000000}"/>
    <cellStyle name="Comma 3 2 4 3 7" xfId="4761" xr:uid="{00000000-0005-0000-0000-00002A000000}"/>
    <cellStyle name="Comma 3 2 4 3 7 2" xfId="13833" xr:uid="{00000000-0005-0000-0000-00002A000000}"/>
    <cellStyle name="Comma 3 2 4 3 7 2 2" xfId="28953" xr:uid="{00000000-0005-0000-0000-00002A000000}"/>
    <cellStyle name="Comma 3 2 4 3 7 2 2 2" xfId="59193" xr:uid="{00000000-0005-0000-0000-00002A000000}"/>
    <cellStyle name="Comma 3 2 4 3 7 2 3" xfId="44073" xr:uid="{00000000-0005-0000-0000-00002A000000}"/>
    <cellStyle name="Comma 3 2 4 3 7 3" xfId="19881" xr:uid="{00000000-0005-0000-0000-00002A000000}"/>
    <cellStyle name="Comma 3 2 4 3 7 3 2" xfId="50121" xr:uid="{00000000-0005-0000-0000-00002A000000}"/>
    <cellStyle name="Comma 3 2 4 3 7 4" xfId="35001" xr:uid="{00000000-0005-0000-0000-00002A000000}"/>
    <cellStyle name="Comma 3 2 4 3 8" xfId="6273" xr:uid="{00000000-0005-0000-0000-00002A000000}"/>
    <cellStyle name="Comma 3 2 4 3 8 2" xfId="21393" xr:uid="{00000000-0005-0000-0000-00002A000000}"/>
    <cellStyle name="Comma 3 2 4 3 8 2 2" xfId="51633" xr:uid="{00000000-0005-0000-0000-00002A000000}"/>
    <cellStyle name="Comma 3 2 4 3 8 3" xfId="36513" xr:uid="{00000000-0005-0000-0000-00002A000000}"/>
    <cellStyle name="Comma 3 2 4 3 9" xfId="7785" xr:uid="{00000000-0005-0000-0000-00002A000000}"/>
    <cellStyle name="Comma 3 2 4 3 9 2" xfId="22905" xr:uid="{00000000-0005-0000-0000-00002A000000}"/>
    <cellStyle name="Comma 3 2 4 3 9 2 2" xfId="53145" xr:uid="{00000000-0005-0000-0000-00002A000000}"/>
    <cellStyle name="Comma 3 2 4 3 9 3" xfId="38025" xr:uid="{00000000-0005-0000-0000-00002A000000}"/>
    <cellStyle name="Comma 3 2 4 4" xfId="309" xr:uid="{00000000-0005-0000-0000-000013000000}"/>
    <cellStyle name="Comma 3 2 4 4 10" xfId="30549" xr:uid="{00000000-0005-0000-0000-000013000000}"/>
    <cellStyle name="Comma 3 2 4 4 2" xfId="1065" xr:uid="{00000000-0005-0000-0000-000013000000}"/>
    <cellStyle name="Comma 3 2 4 4 2 2" xfId="2577" xr:uid="{00000000-0005-0000-0000-000013000000}"/>
    <cellStyle name="Comma 3 2 4 4 2 2 2" xfId="11649" xr:uid="{00000000-0005-0000-0000-000013000000}"/>
    <cellStyle name="Comma 3 2 4 4 2 2 2 2" xfId="26769" xr:uid="{00000000-0005-0000-0000-000013000000}"/>
    <cellStyle name="Comma 3 2 4 4 2 2 2 2 2" xfId="57009" xr:uid="{00000000-0005-0000-0000-000013000000}"/>
    <cellStyle name="Comma 3 2 4 4 2 2 2 3" xfId="41889" xr:uid="{00000000-0005-0000-0000-000013000000}"/>
    <cellStyle name="Comma 3 2 4 4 2 2 3" xfId="17697" xr:uid="{00000000-0005-0000-0000-000013000000}"/>
    <cellStyle name="Comma 3 2 4 4 2 2 3 2" xfId="47937" xr:uid="{00000000-0005-0000-0000-000013000000}"/>
    <cellStyle name="Comma 3 2 4 4 2 2 4" xfId="32817" xr:uid="{00000000-0005-0000-0000-000013000000}"/>
    <cellStyle name="Comma 3 2 4 4 2 3" xfId="4089" xr:uid="{00000000-0005-0000-0000-000013000000}"/>
    <cellStyle name="Comma 3 2 4 4 2 3 2" xfId="13161" xr:uid="{00000000-0005-0000-0000-000013000000}"/>
    <cellStyle name="Comma 3 2 4 4 2 3 2 2" xfId="28281" xr:uid="{00000000-0005-0000-0000-000013000000}"/>
    <cellStyle name="Comma 3 2 4 4 2 3 2 2 2" xfId="58521" xr:uid="{00000000-0005-0000-0000-000013000000}"/>
    <cellStyle name="Comma 3 2 4 4 2 3 2 3" xfId="43401" xr:uid="{00000000-0005-0000-0000-000013000000}"/>
    <cellStyle name="Comma 3 2 4 4 2 3 3" xfId="19209" xr:uid="{00000000-0005-0000-0000-000013000000}"/>
    <cellStyle name="Comma 3 2 4 4 2 3 3 2" xfId="49449" xr:uid="{00000000-0005-0000-0000-000013000000}"/>
    <cellStyle name="Comma 3 2 4 4 2 3 4" xfId="34329" xr:uid="{00000000-0005-0000-0000-000013000000}"/>
    <cellStyle name="Comma 3 2 4 4 2 4" xfId="5601" xr:uid="{00000000-0005-0000-0000-000013000000}"/>
    <cellStyle name="Comma 3 2 4 4 2 4 2" xfId="14673" xr:uid="{00000000-0005-0000-0000-000013000000}"/>
    <cellStyle name="Comma 3 2 4 4 2 4 2 2" xfId="29793" xr:uid="{00000000-0005-0000-0000-000013000000}"/>
    <cellStyle name="Comma 3 2 4 4 2 4 2 2 2" xfId="60033" xr:uid="{00000000-0005-0000-0000-000013000000}"/>
    <cellStyle name="Comma 3 2 4 4 2 4 2 3" xfId="44913" xr:uid="{00000000-0005-0000-0000-000013000000}"/>
    <cellStyle name="Comma 3 2 4 4 2 4 3" xfId="20721" xr:uid="{00000000-0005-0000-0000-000013000000}"/>
    <cellStyle name="Comma 3 2 4 4 2 4 3 2" xfId="50961" xr:uid="{00000000-0005-0000-0000-000013000000}"/>
    <cellStyle name="Comma 3 2 4 4 2 4 4" xfId="35841" xr:uid="{00000000-0005-0000-0000-000013000000}"/>
    <cellStyle name="Comma 3 2 4 4 2 5" xfId="7113" xr:uid="{00000000-0005-0000-0000-000013000000}"/>
    <cellStyle name="Comma 3 2 4 4 2 5 2" xfId="22233" xr:uid="{00000000-0005-0000-0000-000013000000}"/>
    <cellStyle name="Comma 3 2 4 4 2 5 2 2" xfId="52473" xr:uid="{00000000-0005-0000-0000-000013000000}"/>
    <cellStyle name="Comma 3 2 4 4 2 5 3" xfId="37353" xr:uid="{00000000-0005-0000-0000-000013000000}"/>
    <cellStyle name="Comma 3 2 4 4 2 6" xfId="8625" xr:uid="{00000000-0005-0000-0000-000013000000}"/>
    <cellStyle name="Comma 3 2 4 4 2 6 2" xfId="23745" xr:uid="{00000000-0005-0000-0000-000013000000}"/>
    <cellStyle name="Comma 3 2 4 4 2 6 2 2" xfId="53985" xr:uid="{00000000-0005-0000-0000-000013000000}"/>
    <cellStyle name="Comma 3 2 4 4 2 6 3" xfId="38865" xr:uid="{00000000-0005-0000-0000-000013000000}"/>
    <cellStyle name="Comma 3 2 4 4 2 7" xfId="10137" xr:uid="{00000000-0005-0000-0000-000013000000}"/>
    <cellStyle name="Comma 3 2 4 4 2 7 2" xfId="25257" xr:uid="{00000000-0005-0000-0000-000013000000}"/>
    <cellStyle name="Comma 3 2 4 4 2 7 2 2" xfId="55497" xr:uid="{00000000-0005-0000-0000-000013000000}"/>
    <cellStyle name="Comma 3 2 4 4 2 7 3" xfId="40377" xr:uid="{00000000-0005-0000-0000-000013000000}"/>
    <cellStyle name="Comma 3 2 4 4 2 8" xfId="16185" xr:uid="{00000000-0005-0000-0000-000013000000}"/>
    <cellStyle name="Comma 3 2 4 4 2 8 2" xfId="46425" xr:uid="{00000000-0005-0000-0000-000013000000}"/>
    <cellStyle name="Comma 3 2 4 4 2 9" xfId="31305" xr:uid="{00000000-0005-0000-0000-000013000000}"/>
    <cellStyle name="Comma 3 2 4 4 3" xfId="1821" xr:uid="{00000000-0005-0000-0000-000013000000}"/>
    <cellStyle name="Comma 3 2 4 4 3 2" xfId="10893" xr:uid="{00000000-0005-0000-0000-000013000000}"/>
    <cellStyle name="Comma 3 2 4 4 3 2 2" xfId="26013" xr:uid="{00000000-0005-0000-0000-000013000000}"/>
    <cellStyle name="Comma 3 2 4 4 3 2 2 2" xfId="56253" xr:uid="{00000000-0005-0000-0000-000013000000}"/>
    <cellStyle name="Comma 3 2 4 4 3 2 3" xfId="41133" xr:uid="{00000000-0005-0000-0000-000013000000}"/>
    <cellStyle name="Comma 3 2 4 4 3 3" xfId="16941" xr:uid="{00000000-0005-0000-0000-000013000000}"/>
    <cellStyle name="Comma 3 2 4 4 3 3 2" xfId="47181" xr:uid="{00000000-0005-0000-0000-000013000000}"/>
    <cellStyle name="Comma 3 2 4 4 3 4" xfId="32061" xr:uid="{00000000-0005-0000-0000-000013000000}"/>
    <cellStyle name="Comma 3 2 4 4 4" xfId="3333" xr:uid="{00000000-0005-0000-0000-000013000000}"/>
    <cellStyle name="Comma 3 2 4 4 4 2" xfId="12405" xr:uid="{00000000-0005-0000-0000-000013000000}"/>
    <cellStyle name="Comma 3 2 4 4 4 2 2" xfId="27525" xr:uid="{00000000-0005-0000-0000-000013000000}"/>
    <cellStyle name="Comma 3 2 4 4 4 2 2 2" xfId="57765" xr:uid="{00000000-0005-0000-0000-000013000000}"/>
    <cellStyle name="Comma 3 2 4 4 4 2 3" xfId="42645" xr:uid="{00000000-0005-0000-0000-000013000000}"/>
    <cellStyle name="Comma 3 2 4 4 4 3" xfId="18453" xr:uid="{00000000-0005-0000-0000-000013000000}"/>
    <cellStyle name="Comma 3 2 4 4 4 3 2" xfId="48693" xr:uid="{00000000-0005-0000-0000-000013000000}"/>
    <cellStyle name="Comma 3 2 4 4 4 4" xfId="33573" xr:uid="{00000000-0005-0000-0000-000013000000}"/>
    <cellStyle name="Comma 3 2 4 4 5" xfId="4845" xr:uid="{00000000-0005-0000-0000-000013000000}"/>
    <cellStyle name="Comma 3 2 4 4 5 2" xfId="13917" xr:uid="{00000000-0005-0000-0000-000013000000}"/>
    <cellStyle name="Comma 3 2 4 4 5 2 2" xfId="29037" xr:uid="{00000000-0005-0000-0000-000013000000}"/>
    <cellStyle name="Comma 3 2 4 4 5 2 2 2" xfId="59277" xr:uid="{00000000-0005-0000-0000-000013000000}"/>
    <cellStyle name="Comma 3 2 4 4 5 2 3" xfId="44157" xr:uid="{00000000-0005-0000-0000-000013000000}"/>
    <cellStyle name="Comma 3 2 4 4 5 3" xfId="19965" xr:uid="{00000000-0005-0000-0000-000013000000}"/>
    <cellStyle name="Comma 3 2 4 4 5 3 2" xfId="50205" xr:uid="{00000000-0005-0000-0000-000013000000}"/>
    <cellStyle name="Comma 3 2 4 4 5 4" xfId="35085" xr:uid="{00000000-0005-0000-0000-000013000000}"/>
    <cellStyle name="Comma 3 2 4 4 6" xfId="6357" xr:uid="{00000000-0005-0000-0000-000013000000}"/>
    <cellStyle name="Comma 3 2 4 4 6 2" xfId="21477" xr:uid="{00000000-0005-0000-0000-000013000000}"/>
    <cellStyle name="Comma 3 2 4 4 6 2 2" xfId="51717" xr:uid="{00000000-0005-0000-0000-000013000000}"/>
    <cellStyle name="Comma 3 2 4 4 6 3" xfId="36597" xr:uid="{00000000-0005-0000-0000-000013000000}"/>
    <cellStyle name="Comma 3 2 4 4 7" xfId="7869" xr:uid="{00000000-0005-0000-0000-000013000000}"/>
    <cellStyle name="Comma 3 2 4 4 7 2" xfId="22989" xr:uid="{00000000-0005-0000-0000-000013000000}"/>
    <cellStyle name="Comma 3 2 4 4 7 2 2" xfId="53229" xr:uid="{00000000-0005-0000-0000-000013000000}"/>
    <cellStyle name="Comma 3 2 4 4 7 3" xfId="38109" xr:uid="{00000000-0005-0000-0000-000013000000}"/>
    <cellStyle name="Comma 3 2 4 4 8" xfId="9381" xr:uid="{00000000-0005-0000-0000-000013000000}"/>
    <cellStyle name="Comma 3 2 4 4 8 2" xfId="24501" xr:uid="{00000000-0005-0000-0000-000013000000}"/>
    <cellStyle name="Comma 3 2 4 4 8 2 2" xfId="54741" xr:uid="{00000000-0005-0000-0000-000013000000}"/>
    <cellStyle name="Comma 3 2 4 4 8 3" xfId="39621" xr:uid="{00000000-0005-0000-0000-000013000000}"/>
    <cellStyle name="Comma 3 2 4 4 9" xfId="15429" xr:uid="{00000000-0005-0000-0000-000013000000}"/>
    <cellStyle name="Comma 3 2 4 4 9 2" xfId="45669" xr:uid="{00000000-0005-0000-0000-000013000000}"/>
    <cellStyle name="Comma 3 2 4 5" xfId="561" xr:uid="{00000000-0005-0000-0000-00007A000000}"/>
    <cellStyle name="Comma 3 2 4 5 10" xfId="30801" xr:uid="{00000000-0005-0000-0000-00007A000000}"/>
    <cellStyle name="Comma 3 2 4 5 2" xfId="1317" xr:uid="{00000000-0005-0000-0000-00007A000000}"/>
    <cellStyle name="Comma 3 2 4 5 2 2" xfId="2829" xr:uid="{00000000-0005-0000-0000-00007A000000}"/>
    <cellStyle name="Comma 3 2 4 5 2 2 2" xfId="11901" xr:uid="{00000000-0005-0000-0000-00007A000000}"/>
    <cellStyle name="Comma 3 2 4 5 2 2 2 2" xfId="27021" xr:uid="{00000000-0005-0000-0000-00007A000000}"/>
    <cellStyle name="Comma 3 2 4 5 2 2 2 2 2" xfId="57261" xr:uid="{00000000-0005-0000-0000-00007A000000}"/>
    <cellStyle name="Comma 3 2 4 5 2 2 2 3" xfId="42141" xr:uid="{00000000-0005-0000-0000-00007A000000}"/>
    <cellStyle name="Comma 3 2 4 5 2 2 3" xfId="17949" xr:uid="{00000000-0005-0000-0000-00007A000000}"/>
    <cellStyle name="Comma 3 2 4 5 2 2 3 2" xfId="48189" xr:uid="{00000000-0005-0000-0000-00007A000000}"/>
    <cellStyle name="Comma 3 2 4 5 2 2 4" xfId="33069" xr:uid="{00000000-0005-0000-0000-00007A000000}"/>
    <cellStyle name="Comma 3 2 4 5 2 3" xfId="4341" xr:uid="{00000000-0005-0000-0000-00007A000000}"/>
    <cellStyle name="Comma 3 2 4 5 2 3 2" xfId="13413" xr:uid="{00000000-0005-0000-0000-00007A000000}"/>
    <cellStyle name="Comma 3 2 4 5 2 3 2 2" xfId="28533" xr:uid="{00000000-0005-0000-0000-00007A000000}"/>
    <cellStyle name="Comma 3 2 4 5 2 3 2 2 2" xfId="58773" xr:uid="{00000000-0005-0000-0000-00007A000000}"/>
    <cellStyle name="Comma 3 2 4 5 2 3 2 3" xfId="43653" xr:uid="{00000000-0005-0000-0000-00007A000000}"/>
    <cellStyle name="Comma 3 2 4 5 2 3 3" xfId="19461" xr:uid="{00000000-0005-0000-0000-00007A000000}"/>
    <cellStyle name="Comma 3 2 4 5 2 3 3 2" xfId="49701" xr:uid="{00000000-0005-0000-0000-00007A000000}"/>
    <cellStyle name="Comma 3 2 4 5 2 3 4" xfId="34581" xr:uid="{00000000-0005-0000-0000-00007A000000}"/>
    <cellStyle name="Comma 3 2 4 5 2 4" xfId="5853" xr:uid="{00000000-0005-0000-0000-00007A000000}"/>
    <cellStyle name="Comma 3 2 4 5 2 4 2" xfId="14925" xr:uid="{00000000-0005-0000-0000-00007A000000}"/>
    <cellStyle name="Comma 3 2 4 5 2 4 2 2" xfId="30045" xr:uid="{00000000-0005-0000-0000-00007A000000}"/>
    <cellStyle name="Comma 3 2 4 5 2 4 2 2 2" xfId="60285" xr:uid="{00000000-0005-0000-0000-00007A000000}"/>
    <cellStyle name="Comma 3 2 4 5 2 4 2 3" xfId="45165" xr:uid="{00000000-0005-0000-0000-00007A000000}"/>
    <cellStyle name="Comma 3 2 4 5 2 4 3" xfId="20973" xr:uid="{00000000-0005-0000-0000-00007A000000}"/>
    <cellStyle name="Comma 3 2 4 5 2 4 3 2" xfId="51213" xr:uid="{00000000-0005-0000-0000-00007A000000}"/>
    <cellStyle name="Comma 3 2 4 5 2 4 4" xfId="36093" xr:uid="{00000000-0005-0000-0000-00007A000000}"/>
    <cellStyle name="Comma 3 2 4 5 2 5" xfId="7365" xr:uid="{00000000-0005-0000-0000-00007A000000}"/>
    <cellStyle name="Comma 3 2 4 5 2 5 2" xfId="22485" xr:uid="{00000000-0005-0000-0000-00007A000000}"/>
    <cellStyle name="Comma 3 2 4 5 2 5 2 2" xfId="52725" xr:uid="{00000000-0005-0000-0000-00007A000000}"/>
    <cellStyle name="Comma 3 2 4 5 2 5 3" xfId="37605" xr:uid="{00000000-0005-0000-0000-00007A000000}"/>
    <cellStyle name="Comma 3 2 4 5 2 6" xfId="8877" xr:uid="{00000000-0005-0000-0000-00007A000000}"/>
    <cellStyle name="Comma 3 2 4 5 2 6 2" xfId="23997" xr:uid="{00000000-0005-0000-0000-00007A000000}"/>
    <cellStyle name="Comma 3 2 4 5 2 6 2 2" xfId="54237" xr:uid="{00000000-0005-0000-0000-00007A000000}"/>
    <cellStyle name="Comma 3 2 4 5 2 6 3" xfId="39117" xr:uid="{00000000-0005-0000-0000-00007A000000}"/>
    <cellStyle name="Comma 3 2 4 5 2 7" xfId="10389" xr:uid="{00000000-0005-0000-0000-00007A000000}"/>
    <cellStyle name="Comma 3 2 4 5 2 7 2" xfId="25509" xr:uid="{00000000-0005-0000-0000-00007A000000}"/>
    <cellStyle name="Comma 3 2 4 5 2 7 2 2" xfId="55749" xr:uid="{00000000-0005-0000-0000-00007A000000}"/>
    <cellStyle name="Comma 3 2 4 5 2 7 3" xfId="40629" xr:uid="{00000000-0005-0000-0000-00007A000000}"/>
    <cellStyle name="Comma 3 2 4 5 2 8" xfId="16437" xr:uid="{00000000-0005-0000-0000-00007A000000}"/>
    <cellStyle name="Comma 3 2 4 5 2 8 2" xfId="46677" xr:uid="{00000000-0005-0000-0000-00007A000000}"/>
    <cellStyle name="Comma 3 2 4 5 2 9" xfId="31557" xr:uid="{00000000-0005-0000-0000-00007A000000}"/>
    <cellStyle name="Comma 3 2 4 5 3" xfId="2073" xr:uid="{00000000-0005-0000-0000-00007A000000}"/>
    <cellStyle name="Comma 3 2 4 5 3 2" xfId="11145" xr:uid="{00000000-0005-0000-0000-00007A000000}"/>
    <cellStyle name="Comma 3 2 4 5 3 2 2" xfId="26265" xr:uid="{00000000-0005-0000-0000-00007A000000}"/>
    <cellStyle name="Comma 3 2 4 5 3 2 2 2" xfId="56505" xr:uid="{00000000-0005-0000-0000-00007A000000}"/>
    <cellStyle name="Comma 3 2 4 5 3 2 3" xfId="41385" xr:uid="{00000000-0005-0000-0000-00007A000000}"/>
    <cellStyle name="Comma 3 2 4 5 3 3" xfId="17193" xr:uid="{00000000-0005-0000-0000-00007A000000}"/>
    <cellStyle name="Comma 3 2 4 5 3 3 2" xfId="47433" xr:uid="{00000000-0005-0000-0000-00007A000000}"/>
    <cellStyle name="Comma 3 2 4 5 3 4" xfId="32313" xr:uid="{00000000-0005-0000-0000-00007A000000}"/>
    <cellStyle name="Comma 3 2 4 5 4" xfId="3585" xr:uid="{00000000-0005-0000-0000-00007A000000}"/>
    <cellStyle name="Comma 3 2 4 5 4 2" xfId="12657" xr:uid="{00000000-0005-0000-0000-00007A000000}"/>
    <cellStyle name="Comma 3 2 4 5 4 2 2" xfId="27777" xr:uid="{00000000-0005-0000-0000-00007A000000}"/>
    <cellStyle name="Comma 3 2 4 5 4 2 2 2" xfId="58017" xr:uid="{00000000-0005-0000-0000-00007A000000}"/>
    <cellStyle name="Comma 3 2 4 5 4 2 3" xfId="42897" xr:uid="{00000000-0005-0000-0000-00007A000000}"/>
    <cellStyle name="Comma 3 2 4 5 4 3" xfId="18705" xr:uid="{00000000-0005-0000-0000-00007A000000}"/>
    <cellStyle name="Comma 3 2 4 5 4 3 2" xfId="48945" xr:uid="{00000000-0005-0000-0000-00007A000000}"/>
    <cellStyle name="Comma 3 2 4 5 4 4" xfId="33825" xr:uid="{00000000-0005-0000-0000-00007A000000}"/>
    <cellStyle name="Comma 3 2 4 5 5" xfId="5097" xr:uid="{00000000-0005-0000-0000-00007A000000}"/>
    <cellStyle name="Comma 3 2 4 5 5 2" xfId="14169" xr:uid="{00000000-0005-0000-0000-00007A000000}"/>
    <cellStyle name="Comma 3 2 4 5 5 2 2" xfId="29289" xr:uid="{00000000-0005-0000-0000-00007A000000}"/>
    <cellStyle name="Comma 3 2 4 5 5 2 2 2" xfId="59529" xr:uid="{00000000-0005-0000-0000-00007A000000}"/>
    <cellStyle name="Comma 3 2 4 5 5 2 3" xfId="44409" xr:uid="{00000000-0005-0000-0000-00007A000000}"/>
    <cellStyle name="Comma 3 2 4 5 5 3" xfId="20217" xr:uid="{00000000-0005-0000-0000-00007A000000}"/>
    <cellStyle name="Comma 3 2 4 5 5 3 2" xfId="50457" xr:uid="{00000000-0005-0000-0000-00007A000000}"/>
    <cellStyle name="Comma 3 2 4 5 5 4" xfId="35337" xr:uid="{00000000-0005-0000-0000-00007A000000}"/>
    <cellStyle name="Comma 3 2 4 5 6" xfId="6609" xr:uid="{00000000-0005-0000-0000-00007A000000}"/>
    <cellStyle name="Comma 3 2 4 5 6 2" xfId="21729" xr:uid="{00000000-0005-0000-0000-00007A000000}"/>
    <cellStyle name="Comma 3 2 4 5 6 2 2" xfId="51969" xr:uid="{00000000-0005-0000-0000-00007A000000}"/>
    <cellStyle name="Comma 3 2 4 5 6 3" xfId="36849" xr:uid="{00000000-0005-0000-0000-00007A000000}"/>
    <cellStyle name="Comma 3 2 4 5 7" xfId="8121" xr:uid="{00000000-0005-0000-0000-00007A000000}"/>
    <cellStyle name="Comma 3 2 4 5 7 2" xfId="23241" xr:uid="{00000000-0005-0000-0000-00007A000000}"/>
    <cellStyle name="Comma 3 2 4 5 7 2 2" xfId="53481" xr:uid="{00000000-0005-0000-0000-00007A000000}"/>
    <cellStyle name="Comma 3 2 4 5 7 3" xfId="38361" xr:uid="{00000000-0005-0000-0000-00007A000000}"/>
    <cellStyle name="Comma 3 2 4 5 8" xfId="9633" xr:uid="{00000000-0005-0000-0000-00007A000000}"/>
    <cellStyle name="Comma 3 2 4 5 8 2" xfId="24753" xr:uid="{00000000-0005-0000-0000-00007A000000}"/>
    <cellStyle name="Comma 3 2 4 5 8 2 2" xfId="54993" xr:uid="{00000000-0005-0000-0000-00007A000000}"/>
    <cellStyle name="Comma 3 2 4 5 8 3" xfId="39873" xr:uid="{00000000-0005-0000-0000-00007A000000}"/>
    <cellStyle name="Comma 3 2 4 5 9" xfId="15681" xr:uid="{00000000-0005-0000-0000-00007A000000}"/>
    <cellStyle name="Comma 3 2 4 5 9 2" xfId="45921" xr:uid="{00000000-0005-0000-0000-00007A000000}"/>
    <cellStyle name="Comma 3 2 4 6" xfId="813" xr:uid="{00000000-0005-0000-0000-000013000000}"/>
    <cellStyle name="Comma 3 2 4 6 2" xfId="2325" xr:uid="{00000000-0005-0000-0000-000013000000}"/>
    <cellStyle name="Comma 3 2 4 6 2 2" xfId="11397" xr:uid="{00000000-0005-0000-0000-000013000000}"/>
    <cellStyle name="Comma 3 2 4 6 2 2 2" xfId="26517" xr:uid="{00000000-0005-0000-0000-000013000000}"/>
    <cellStyle name="Comma 3 2 4 6 2 2 2 2" xfId="56757" xr:uid="{00000000-0005-0000-0000-000013000000}"/>
    <cellStyle name="Comma 3 2 4 6 2 2 3" xfId="41637" xr:uid="{00000000-0005-0000-0000-000013000000}"/>
    <cellStyle name="Comma 3 2 4 6 2 3" xfId="17445" xr:uid="{00000000-0005-0000-0000-000013000000}"/>
    <cellStyle name="Comma 3 2 4 6 2 3 2" xfId="47685" xr:uid="{00000000-0005-0000-0000-000013000000}"/>
    <cellStyle name="Comma 3 2 4 6 2 4" xfId="32565" xr:uid="{00000000-0005-0000-0000-000013000000}"/>
    <cellStyle name="Comma 3 2 4 6 3" xfId="3837" xr:uid="{00000000-0005-0000-0000-000013000000}"/>
    <cellStyle name="Comma 3 2 4 6 3 2" xfId="12909" xr:uid="{00000000-0005-0000-0000-000013000000}"/>
    <cellStyle name="Comma 3 2 4 6 3 2 2" xfId="28029" xr:uid="{00000000-0005-0000-0000-000013000000}"/>
    <cellStyle name="Comma 3 2 4 6 3 2 2 2" xfId="58269" xr:uid="{00000000-0005-0000-0000-000013000000}"/>
    <cellStyle name="Comma 3 2 4 6 3 2 3" xfId="43149" xr:uid="{00000000-0005-0000-0000-000013000000}"/>
    <cellStyle name="Comma 3 2 4 6 3 3" xfId="18957" xr:uid="{00000000-0005-0000-0000-000013000000}"/>
    <cellStyle name="Comma 3 2 4 6 3 3 2" xfId="49197" xr:uid="{00000000-0005-0000-0000-000013000000}"/>
    <cellStyle name="Comma 3 2 4 6 3 4" xfId="34077" xr:uid="{00000000-0005-0000-0000-000013000000}"/>
    <cellStyle name="Comma 3 2 4 6 4" xfId="5349" xr:uid="{00000000-0005-0000-0000-000013000000}"/>
    <cellStyle name="Comma 3 2 4 6 4 2" xfId="14421" xr:uid="{00000000-0005-0000-0000-000013000000}"/>
    <cellStyle name="Comma 3 2 4 6 4 2 2" xfId="29541" xr:uid="{00000000-0005-0000-0000-000013000000}"/>
    <cellStyle name="Comma 3 2 4 6 4 2 2 2" xfId="59781" xr:uid="{00000000-0005-0000-0000-000013000000}"/>
    <cellStyle name="Comma 3 2 4 6 4 2 3" xfId="44661" xr:uid="{00000000-0005-0000-0000-000013000000}"/>
    <cellStyle name="Comma 3 2 4 6 4 3" xfId="20469" xr:uid="{00000000-0005-0000-0000-000013000000}"/>
    <cellStyle name="Comma 3 2 4 6 4 3 2" xfId="50709" xr:uid="{00000000-0005-0000-0000-000013000000}"/>
    <cellStyle name="Comma 3 2 4 6 4 4" xfId="35589" xr:uid="{00000000-0005-0000-0000-000013000000}"/>
    <cellStyle name="Comma 3 2 4 6 5" xfId="6861" xr:uid="{00000000-0005-0000-0000-000013000000}"/>
    <cellStyle name="Comma 3 2 4 6 5 2" xfId="21981" xr:uid="{00000000-0005-0000-0000-000013000000}"/>
    <cellStyle name="Comma 3 2 4 6 5 2 2" xfId="52221" xr:uid="{00000000-0005-0000-0000-000013000000}"/>
    <cellStyle name="Comma 3 2 4 6 5 3" xfId="37101" xr:uid="{00000000-0005-0000-0000-000013000000}"/>
    <cellStyle name="Comma 3 2 4 6 6" xfId="8373" xr:uid="{00000000-0005-0000-0000-000013000000}"/>
    <cellStyle name="Comma 3 2 4 6 6 2" xfId="23493" xr:uid="{00000000-0005-0000-0000-000013000000}"/>
    <cellStyle name="Comma 3 2 4 6 6 2 2" xfId="53733" xr:uid="{00000000-0005-0000-0000-000013000000}"/>
    <cellStyle name="Comma 3 2 4 6 6 3" xfId="38613" xr:uid="{00000000-0005-0000-0000-000013000000}"/>
    <cellStyle name="Comma 3 2 4 6 7" xfId="9885" xr:uid="{00000000-0005-0000-0000-000013000000}"/>
    <cellStyle name="Comma 3 2 4 6 7 2" xfId="25005" xr:uid="{00000000-0005-0000-0000-000013000000}"/>
    <cellStyle name="Comma 3 2 4 6 7 2 2" xfId="55245" xr:uid="{00000000-0005-0000-0000-000013000000}"/>
    <cellStyle name="Comma 3 2 4 6 7 3" xfId="40125" xr:uid="{00000000-0005-0000-0000-000013000000}"/>
    <cellStyle name="Comma 3 2 4 6 8" xfId="15933" xr:uid="{00000000-0005-0000-0000-000013000000}"/>
    <cellStyle name="Comma 3 2 4 6 8 2" xfId="46173" xr:uid="{00000000-0005-0000-0000-000013000000}"/>
    <cellStyle name="Comma 3 2 4 6 9" xfId="31053" xr:uid="{00000000-0005-0000-0000-000013000000}"/>
    <cellStyle name="Comma 3 2 4 7" xfId="1569" xr:uid="{00000000-0005-0000-0000-000013000000}"/>
    <cellStyle name="Comma 3 2 4 7 2" xfId="10641" xr:uid="{00000000-0005-0000-0000-000013000000}"/>
    <cellStyle name="Comma 3 2 4 7 2 2" xfId="25761" xr:uid="{00000000-0005-0000-0000-000013000000}"/>
    <cellStyle name="Comma 3 2 4 7 2 2 2" xfId="56001" xr:uid="{00000000-0005-0000-0000-000013000000}"/>
    <cellStyle name="Comma 3 2 4 7 2 3" xfId="40881" xr:uid="{00000000-0005-0000-0000-000013000000}"/>
    <cellStyle name="Comma 3 2 4 7 3" xfId="16689" xr:uid="{00000000-0005-0000-0000-000013000000}"/>
    <cellStyle name="Comma 3 2 4 7 3 2" xfId="46929" xr:uid="{00000000-0005-0000-0000-000013000000}"/>
    <cellStyle name="Comma 3 2 4 7 4" xfId="31809" xr:uid="{00000000-0005-0000-0000-000013000000}"/>
    <cellStyle name="Comma 3 2 4 8" xfId="3081" xr:uid="{00000000-0005-0000-0000-000013000000}"/>
    <cellStyle name="Comma 3 2 4 8 2" xfId="12153" xr:uid="{00000000-0005-0000-0000-000013000000}"/>
    <cellStyle name="Comma 3 2 4 8 2 2" xfId="27273" xr:uid="{00000000-0005-0000-0000-000013000000}"/>
    <cellStyle name="Comma 3 2 4 8 2 2 2" xfId="57513" xr:uid="{00000000-0005-0000-0000-000013000000}"/>
    <cellStyle name="Comma 3 2 4 8 2 3" xfId="42393" xr:uid="{00000000-0005-0000-0000-000013000000}"/>
    <cellStyle name="Comma 3 2 4 8 3" xfId="18201" xr:uid="{00000000-0005-0000-0000-000013000000}"/>
    <cellStyle name="Comma 3 2 4 8 3 2" xfId="48441" xr:uid="{00000000-0005-0000-0000-000013000000}"/>
    <cellStyle name="Comma 3 2 4 8 4" xfId="33321" xr:uid="{00000000-0005-0000-0000-000013000000}"/>
    <cellStyle name="Comma 3 2 4 9" xfId="4593" xr:uid="{00000000-0005-0000-0000-000013000000}"/>
    <cellStyle name="Comma 3 2 4 9 2" xfId="13665" xr:uid="{00000000-0005-0000-0000-000013000000}"/>
    <cellStyle name="Comma 3 2 4 9 2 2" xfId="28785" xr:uid="{00000000-0005-0000-0000-000013000000}"/>
    <cellStyle name="Comma 3 2 4 9 2 2 2" xfId="59025" xr:uid="{00000000-0005-0000-0000-000013000000}"/>
    <cellStyle name="Comma 3 2 4 9 2 3" xfId="43905" xr:uid="{00000000-0005-0000-0000-000013000000}"/>
    <cellStyle name="Comma 3 2 4 9 3" xfId="19713" xr:uid="{00000000-0005-0000-0000-000013000000}"/>
    <cellStyle name="Comma 3 2 4 9 3 2" xfId="49953" xr:uid="{00000000-0005-0000-0000-000013000000}"/>
    <cellStyle name="Comma 3 2 4 9 4" xfId="34833" xr:uid="{00000000-0005-0000-0000-000013000000}"/>
    <cellStyle name="Comma 3 2 5" xfId="99" xr:uid="{00000000-0005-0000-0000-000025000000}"/>
    <cellStyle name="Comma 3 2 5 10" xfId="9171" xr:uid="{00000000-0005-0000-0000-000025000000}"/>
    <cellStyle name="Comma 3 2 5 10 2" xfId="24291" xr:uid="{00000000-0005-0000-0000-000025000000}"/>
    <cellStyle name="Comma 3 2 5 10 2 2" xfId="54531" xr:uid="{00000000-0005-0000-0000-000025000000}"/>
    <cellStyle name="Comma 3 2 5 10 3" xfId="39411" xr:uid="{00000000-0005-0000-0000-000025000000}"/>
    <cellStyle name="Comma 3 2 5 11" xfId="15219" xr:uid="{00000000-0005-0000-0000-000025000000}"/>
    <cellStyle name="Comma 3 2 5 11 2" xfId="45459" xr:uid="{00000000-0005-0000-0000-000025000000}"/>
    <cellStyle name="Comma 3 2 5 12" xfId="30339" xr:uid="{00000000-0005-0000-0000-000025000000}"/>
    <cellStyle name="Comma 3 2 5 2" xfId="351" xr:uid="{00000000-0005-0000-0000-000025000000}"/>
    <cellStyle name="Comma 3 2 5 2 10" xfId="30591" xr:uid="{00000000-0005-0000-0000-000025000000}"/>
    <cellStyle name="Comma 3 2 5 2 2" xfId="1107" xr:uid="{00000000-0005-0000-0000-000025000000}"/>
    <cellStyle name="Comma 3 2 5 2 2 2" xfId="2619" xr:uid="{00000000-0005-0000-0000-000025000000}"/>
    <cellStyle name="Comma 3 2 5 2 2 2 2" xfId="11691" xr:uid="{00000000-0005-0000-0000-000025000000}"/>
    <cellStyle name="Comma 3 2 5 2 2 2 2 2" xfId="26811" xr:uid="{00000000-0005-0000-0000-000025000000}"/>
    <cellStyle name="Comma 3 2 5 2 2 2 2 2 2" xfId="57051" xr:uid="{00000000-0005-0000-0000-000025000000}"/>
    <cellStyle name="Comma 3 2 5 2 2 2 2 3" xfId="41931" xr:uid="{00000000-0005-0000-0000-000025000000}"/>
    <cellStyle name="Comma 3 2 5 2 2 2 3" xfId="17739" xr:uid="{00000000-0005-0000-0000-000025000000}"/>
    <cellStyle name="Comma 3 2 5 2 2 2 3 2" xfId="47979" xr:uid="{00000000-0005-0000-0000-000025000000}"/>
    <cellStyle name="Comma 3 2 5 2 2 2 4" xfId="32859" xr:uid="{00000000-0005-0000-0000-000025000000}"/>
    <cellStyle name="Comma 3 2 5 2 2 3" xfId="4131" xr:uid="{00000000-0005-0000-0000-000025000000}"/>
    <cellStyle name="Comma 3 2 5 2 2 3 2" xfId="13203" xr:uid="{00000000-0005-0000-0000-000025000000}"/>
    <cellStyle name="Comma 3 2 5 2 2 3 2 2" xfId="28323" xr:uid="{00000000-0005-0000-0000-000025000000}"/>
    <cellStyle name="Comma 3 2 5 2 2 3 2 2 2" xfId="58563" xr:uid="{00000000-0005-0000-0000-000025000000}"/>
    <cellStyle name="Comma 3 2 5 2 2 3 2 3" xfId="43443" xr:uid="{00000000-0005-0000-0000-000025000000}"/>
    <cellStyle name="Comma 3 2 5 2 2 3 3" xfId="19251" xr:uid="{00000000-0005-0000-0000-000025000000}"/>
    <cellStyle name="Comma 3 2 5 2 2 3 3 2" xfId="49491" xr:uid="{00000000-0005-0000-0000-000025000000}"/>
    <cellStyle name="Comma 3 2 5 2 2 3 4" xfId="34371" xr:uid="{00000000-0005-0000-0000-000025000000}"/>
    <cellStyle name="Comma 3 2 5 2 2 4" xfId="5643" xr:uid="{00000000-0005-0000-0000-000025000000}"/>
    <cellStyle name="Comma 3 2 5 2 2 4 2" xfId="14715" xr:uid="{00000000-0005-0000-0000-000025000000}"/>
    <cellStyle name="Comma 3 2 5 2 2 4 2 2" xfId="29835" xr:uid="{00000000-0005-0000-0000-000025000000}"/>
    <cellStyle name="Comma 3 2 5 2 2 4 2 2 2" xfId="60075" xr:uid="{00000000-0005-0000-0000-000025000000}"/>
    <cellStyle name="Comma 3 2 5 2 2 4 2 3" xfId="44955" xr:uid="{00000000-0005-0000-0000-000025000000}"/>
    <cellStyle name="Comma 3 2 5 2 2 4 3" xfId="20763" xr:uid="{00000000-0005-0000-0000-000025000000}"/>
    <cellStyle name="Comma 3 2 5 2 2 4 3 2" xfId="51003" xr:uid="{00000000-0005-0000-0000-000025000000}"/>
    <cellStyle name="Comma 3 2 5 2 2 4 4" xfId="35883" xr:uid="{00000000-0005-0000-0000-000025000000}"/>
    <cellStyle name="Comma 3 2 5 2 2 5" xfId="7155" xr:uid="{00000000-0005-0000-0000-000025000000}"/>
    <cellStyle name="Comma 3 2 5 2 2 5 2" xfId="22275" xr:uid="{00000000-0005-0000-0000-000025000000}"/>
    <cellStyle name="Comma 3 2 5 2 2 5 2 2" xfId="52515" xr:uid="{00000000-0005-0000-0000-000025000000}"/>
    <cellStyle name="Comma 3 2 5 2 2 5 3" xfId="37395" xr:uid="{00000000-0005-0000-0000-000025000000}"/>
    <cellStyle name="Comma 3 2 5 2 2 6" xfId="8667" xr:uid="{00000000-0005-0000-0000-000025000000}"/>
    <cellStyle name="Comma 3 2 5 2 2 6 2" xfId="23787" xr:uid="{00000000-0005-0000-0000-000025000000}"/>
    <cellStyle name="Comma 3 2 5 2 2 6 2 2" xfId="54027" xr:uid="{00000000-0005-0000-0000-000025000000}"/>
    <cellStyle name="Comma 3 2 5 2 2 6 3" xfId="38907" xr:uid="{00000000-0005-0000-0000-000025000000}"/>
    <cellStyle name="Comma 3 2 5 2 2 7" xfId="10179" xr:uid="{00000000-0005-0000-0000-000025000000}"/>
    <cellStyle name="Comma 3 2 5 2 2 7 2" xfId="25299" xr:uid="{00000000-0005-0000-0000-000025000000}"/>
    <cellStyle name="Comma 3 2 5 2 2 7 2 2" xfId="55539" xr:uid="{00000000-0005-0000-0000-000025000000}"/>
    <cellStyle name="Comma 3 2 5 2 2 7 3" xfId="40419" xr:uid="{00000000-0005-0000-0000-000025000000}"/>
    <cellStyle name="Comma 3 2 5 2 2 8" xfId="16227" xr:uid="{00000000-0005-0000-0000-000025000000}"/>
    <cellStyle name="Comma 3 2 5 2 2 8 2" xfId="46467" xr:uid="{00000000-0005-0000-0000-000025000000}"/>
    <cellStyle name="Comma 3 2 5 2 2 9" xfId="31347" xr:uid="{00000000-0005-0000-0000-000025000000}"/>
    <cellStyle name="Comma 3 2 5 2 3" xfId="1863" xr:uid="{00000000-0005-0000-0000-000025000000}"/>
    <cellStyle name="Comma 3 2 5 2 3 2" xfId="10935" xr:uid="{00000000-0005-0000-0000-000025000000}"/>
    <cellStyle name="Comma 3 2 5 2 3 2 2" xfId="26055" xr:uid="{00000000-0005-0000-0000-000025000000}"/>
    <cellStyle name="Comma 3 2 5 2 3 2 2 2" xfId="56295" xr:uid="{00000000-0005-0000-0000-000025000000}"/>
    <cellStyle name="Comma 3 2 5 2 3 2 3" xfId="41175" xr:uid="{00000000-0005-0000-0000-000025000000}"/>
    <cellStyle name="Comma 3 2 5 2 3 3" xfId="16983" xr:uid="{00000000-0005-0000-0000-000025000000}"/>
    <cellStyle name="Comma 3 2 5 2 3 3 2" xfId="47223" xr:uid="{00000000-0005-0000-0000-000025000000}"/>
    <cellStyle name="Comma 3 2 5 2 3 4" xfId="32103" xr:uid="{00000000-0005-0000-0000-000025000000}"/>
    <cellStyle name="Comma 3 2 5 2 4" xfId="3375" xr:uid="{00000000-0005-0000-0000-000025000000}"/>
    <cellStyle name="Comma 3 2 5 2 4 2" xfId="12447" xr:uid="{00000000-0005-0000-0000-000025000000}"/>
    <cellStyle name="Comma 3 2 5 2 4 2 2" xfId="27567" xr:uid="{00000000-0005-0000-0000-000025000000}"/>
    <cellStyle name="Comma 3 2 5 2 4 2 2 2" xfId="57807" xr:uid="{00000000-0005-0000-0000-000025000000}"/>
    <cellStyle name="Comma 3 2 5 2 4 2 3" xfId="42687" xr:uid="{00000000-0005-0000-0000-000025000000}"/>
    <cellStyle name="Comma 3 2 5 2 4 3" xfId="18495" xr:uid="{00000000-0005-0000-0000-000025000000}"/>
    <cellStyle name="Comma 3 2 5 2 4 3 2" xfId="48735" xr:uid="{00000000-0005-0000-0000-000025000000}"/>
    <cellStyle name="Comma 3 2 5 2 4 4" xfId="33615" xr:uid="{00000000-0005-0000-0000-000025000000}"/>
    <cellStyle name="Comma 3 2 5 2 5" xfId="4887" xr:uid="{00000000-0005-0000-0000-000025000000}"/>
    <cellStyle name="Comma 3 2 5 2 5 2" xfId="13959" xr:uid="{00000000-0005-0000-0000-000025000000}"/>
    <cellStyle name="Comma 3 2 5 2 5 2 2" xfId="29079" xr:uid="{00000000-0005-0000-0000-000025000000}"/>
    <cellStyle name="Comma 3 2 5 2 5 2 2 2" xfId="59319" xr:uid="{00000000-0005-0000-0000-000025000000}"/>
    <cellStyle name="Comma 3 2 5 2 5 2 3" xfId="44199" xr:uid="{00000000-0005-0000-0000-000025000000}"/>
    <cellStyle name="Comma 3 2 5 2 5 3" xfId="20007" xr:uid="{00000000-0005-0000-0000-000025000000}"/>
    <cellStyle name="Comma 3 2 5 2 5 3 2" xfId="50247" xr:uid="{00000000-0005-0000-0000-000025000000}"/>
    <cellStyle name="Comma 3 2 5 2 5 4" xfId="35127" xr:uid="{00000000-0005-0000-0000-000025000000}"/>
    <cellStyle name="Comma 3 2 5 2 6" xfId="6399" xr:uid="{00000000-0005-0000-0000-000025000000}"/>
    <cellStyle name="Comma 3 2 5 2 6 2" xfId="21519" xr:uid="{00000000-0005-0000-0000-000025000000}"/>
    <cellStyle name="Comma 3 2 5 2 6 2 2" xfId="51759" xr:uid="{00000000-0005-0000-0000-000025000000}"/>
    <cellStyle name="Comma 3 2 5 2 6 3" xfId="36639" xr:uid="{00000000-0005-0000-0000-000025000000}"/>
    <cellStyle name="Comma 3 2 5 2 7" xfId="7911" xr:uid="{00000000-0005-0000-0000-000025000000}"/>
    <cellStyle name="Comma 3 2 5 2 7 2" xfId="23031" xr:uid="{00000000-0005-0000-0000-000025000000}"/>
    <cellStyle name="Comma 3 2 5 2 7 2 2" xfId="53271" xr:uid="{00000000-0005-0000-0000-000025000000}"/>
    <cellStyle name="Comma 3 2 5 2 7 3" xfId="38151" xr:uid="{00000000-0005-0000-0000-000025000000}"/>
    <cellStyle name="Comma 3 2 5 2 8" xfId="9423" xr:uid="{00000000-0005-0000-0000-000025000000}"/>
    <cellStyle name="Comma 3 2 5 2 8 2" xfId="24543" xr:uid="{00000000-0005-0000-0000-000025000000}"/>
    <cellStyle name="Comma 3 2 5 2 8 2 2" xfId="54783" xr:uid="{00000000-0005-0000-0000-000025000000}"/>
    <cellStyle name="Comma 3 2 5 2 8 3" xfId="39663" xr:uid="{00000000-0005-0000-0000-000025000000}"/>
    <cellStyle name="Comma 3 2 5 2 9" xfId="15471" xr:uid="{00000000-0005-0000-0000-000025000000}"/>
    <cellStyle name="Comma 3 2 5 2 9 2" xfId="45711" xr:uid="{00000000-0005-0000-0000-000025000000}"/>
    <cellStyle name="Comma 3 2 5 3" xfId="603" xr:uid="{00000000-0005-0000-0000-00007D000000}"/>
    <cellStyle name="Comma 3 2 5 3 10" xfId="30843" xr:uid="{00000000-0005-0000-0000-00007D000000}"/>
    <cellStyle name="Comma 3 2 5 3 2" xfId="1359" xr:uid="{00000000-0005-0000-0000-00007D000000}"/>
    <cellStyle name="Comma 3 2 5 3 2 2" xfId="2871" xr:uid="{00000000-0005-0000-0000-00007D000000}"/>
    <cellStyle name="Comma 3 2 5 3 2 2 2" xfId="11943" xr:uid="{00000000-0005-0000-0000-00007D000000}"/>
    <cellStyle name="Comma 3 2 5 3 2 2 2 2" xfId="27063" xr:uid="{00000000-0005-0000-0000-00007D000000}"/>
    <cellStyle name="Comma 3 2 5 3 2 2 2 2 2" xfId="57303" xr:uid="{00000000-0005-0000-0000-00007D000000}"/>
    <cellStyle name="Comma 3 2 5 3 2 2 2 3" xfId="42183" xr:uid="{00000000-0005-0000-0000-00007D000000}"/>
    <cellStyle name="Comma 3 2 5 3 2 2 3" xfId="17991" xr:uid="{00000000-0005-0000-0000-00007D000000}"/>
    <cellStyle name="Comma 3 2 5 3 2 2 3 2" xfId="48231" xr:uid="{00000000-0005-0000-0000-00007D000000}"/>
    <cellStyle name="Comma 3 2 5 3 2 2 4" xfId="33111" xr:uid="{00000000-0005-0000-0000-00007D000000}"/>
    <cellStyle name="Comma 3 2 5 3 2 3" xfId="4383" xr:uid="{00000000-0005-0000-0000-00007D000000}"/>
    <cellStyle name="Comma 3 2 5 3 2 3 2" xfId="13455" xr:uid="{00000000-0005-0000-0000-00007D000000}"/>
    <cellStyle name="Comma 3 2 5 3 2 3 2 2" xfId="28575" xr:uid="{00000000-0005-0000-0000-00007D000000}"/>
    <cellStyle name="Comma 3 2 5 3 2 3 2 2 2" xfId="58815" xr:uid="{00000000-0005-0000-0000-00007D000000}"/>
    <cellStyle name="Comma 3 2 5 3 2 3 2 3" xfId="43695" xr:uid="{00000000-0005-0000-0000-00007D000000}"/>
    <cellStyle name="Comma 3 2 5 3 2 3 3" xfId="19503" xr:uid="{00000000-0005-0000-0000-00007D000000}"/>
    <cellStyle name="Comma 3 2 5 3 2 3 3 2" xfId="49743" xr:uid="{00000000-0005-0000-0000-00007D000000}"/>
    <cellStyle name="Comma 3 2 5 3 2 3 4" xfId="34623" xr:uid="{00000000-0005-0000-0000-00007D000000}"/>
    <cellStyle name="Comma 3 2 5 3 2 4" xfId="5895" xr:uid="{00000000-0005-0000-0000-00007D000000}"/>
    <cellStyle name="Comma 3 2 5 3 2 4 2" xfId="14967" xr:uid="{00000000-0005-0000-0000-00007D000000}"/>
    <cellStyle name="Comma 3 2 5 3 2 4 2 2" xfId="30087" xr:uid="{00000000-0005-0000-0000-00007D000000}"/>
    <cellStyle name="Comma 3 2 5 3 2 4 2 2 2" xfId="60327" xr:uid="{00000000-0005-0000-0000-00007D000000}"/>
    <cellStyle name="Comma 3 2 5 3 2 4 2 3" xfId="45207" xr:uid="{00000000-0005-0000-0000-00007D000000}"/>
    <cellStyle name="Comma 3 2 5 3 2 4 3" xfId="21015" xr:uid="{00000000-0005-0000-0000-00007D000000}"/>
    <cellStyle name="Comma 3 2 5 3 2 4 3 2" xfId="51255" xr:uid="{00000000-0005-0000-0000-00007D000000}"/>
    <cellStyle name="Comma 3 2 5 3 2 4 4" xfId="36135" xr:uid="{00000000-0005-0000-0000-00007D000000}"/>
    <cellStyle name="Comma 3 2 5 3 2 5" xfId="7407" xr:uid="{00000000-0005-0000-0000-00007D000000}"/>
    <cellStyle name="Comma 3 2 5 3 2 5 2" xfId="22527" xr:uid="{00000000-0005-0000-0000-00007D000000}"/>
    <cellStyle name="Comma 3 2 5 3 2 5 2 2" xfId="52767" xr:uid="{00000000-0005-0000-0000-00007D000000}"/>
    <cellStyle name="Comma 3 2 5 3 2 5 3" xfId="37647" xr:uid="{00000000-0005-0000-0000-00007D000000}"/>
    <cellStyle name="Comma 3 2 5 3 2 6" xfId="8919" xr:uid="{00000000-0005-0000-0000-00007D000000}"/>
    <cellStyle name="Comma 3 2 5 3 2 6 2" xfId="24039" xr:uid="{00000000-0005-0000-0000-00007D000000}"/>
    <cellStyle name="Comma 3 2 5 3 2 6 2 2" xfId="54279" xr:uid="{00000000-0005-0000-0000-00007D000000}"/>
    <cellStyle name="Comma 3 2 5 3 2 6 3" xfId="39159" xr:uid="{00000000-0005-0000-0000-00007D000000}"/>
    <cellStyle name="Comma 3 2 5 3 2 7" xfId="10431" xr:uid="{00000000-0005-0000-0000-00007D000000}"/>
    <cellStyle name="Comma 3 2 5 3 2 7 2" xfId="25551" xr:uid="{00000000-0005-0000-0000-00007D000000}"/>
    <cellStyle name="Comma 3 2 5 3 2 7 2 2" xfId="55791" xr:uid="{00000000-0005-0000-0000-00007D000000}"/>
    <cellStyle name="Comma 3 2 5 3 2 7 3" xfId="40671" xr:uid="{00000000-0005-0000-0000-00007D000000}"/>
    <cellStyle name="Comma 3 2 5 3 2 8" xfId="16479" xr:uid="{00000000-0005-0000-0000-00007D000000}"/>
    <cellStyle name="Comma 3 2 5 3 2 8 2" xfId="46719" xr:uid="{00000000-0005-0000-0000-00007D000000}"/>
    <cellStyle name="Comma 3 2 5 3 2 9" xfId="31599" xr:uid="{00000000-0005-0000-0000-00007D000000}"/>
    <cellStyle name="Comma 3 2 5 3 3" xfId="2115" xr:uid="{00000000-0005-0000-0000-00007D000000}"/>
    <cellStyle name="Comma 3 2 5 3 3 2" xfId="11187" xr:uid="{00000000-0005-0000-0000-00007D000000}"/>
    <cellStyle name="Comma 3 2 5 3 3 2 2" xfId="26307" xr:uid="{00000000-0005-0000-0000-00007D000000}"/>
    <cellStyle name="Comma 3 2 5 3 3 2 2 2" xfId="56547" xr:uid="{00000000-0005-0000-0000-00007D000000}"/>
    <cellStyle name="Comma 3 2 5 3 3 2 3" xfId="41427" xr:uid="{00000000-0005-0000-0000-00007D000000}"/>
    <cellStyle name="Comma 3 2 5 3 3 3" xfId="17235" xr:uid="{00000000-0005-0000-0000-00007D000000}"/>
    <cellStyle name="Comma 3 2 5 3 3 3 2" xfId="47475" xr:uid="{00000000-0005-0000-0000-00007D000000}"/>
    <cellStyle name="Comma 3 2 5 3 3 4" xfId="32355" xr:uid="{00000000-0005-0000-0000-00007D000000}"/>
    <cellStyle name="Comma 3 2 5 3 4" xfId="3627" xr:uid="{00000000-0005-0000-0000-00007D000000}"/>
    <cellStyle name="Comma 3 2 5 3 4 2" xfId="12699" xr:uid="{00000000-0005-0000-0000-00007D000000}"/>
    <cellStyle name="Comma 3 2 5 3 4 2 2" xfId="27819" xr:uid="{00000000-0005-0000-0000-00007D000000}"/>
    <cellStyle name="Comma 3 2 5 3 4 2 2 2" xfId="58059" xr:uid="{00000000-0005-0000-0000-00007D000000}"/>
    <cellStyle name="Comma 3 2 5 3 4 2 3" xfId="42939" xr:uid="{00000000-0005-0000-0000-00007D000000}"/>
    <cellStyle name="Comma 3 2 5 3 4 3" xfId="18747" xr:uid="{00000000-0005-0000-0000-00007D000000}"/>
    <cellStyle name="Comma 3 2 5 3 4 3 2" xfId="48987" xr:uid="{00000000-0005-0000-0000-00007D000000}"/>
    <cellStyle name="Comma 3 2 5 3 4 4" xfId="33867" xr:uid="{00000000-0005-0000-0000-00007D000000}"/>
    <cellStyle name="Comma 3 2 5 3 5" xfId="5139" xr:uid="{00000000-0005-0000-0000-00007D000000}"/>
    <cellStyle name="Comma 3 2 5 3 5 2" xfId="14211" xr:uid="{00000000-0005-0000-0000-00007D000000}"/>
    <cellStyle name="Comma 3 2 5 3 5 2 2" xfId="29331" xr:uid="{00000000-0005-0000-0000-00007D000000}"/>
    <cellStyle name="Comma 3 2 5 3 5 2 2 2" xfId="59571" xr:uid="{00000000-0005-0000-0000-00007D000000}"/>
    <cellStyle name="Comma 3 2 5 3 5 2 3" xfId="44451" xr:uid="{00000000-0005-0000-0000-00007D000000}"/>
    <cellStyle name="Comma 3 2 5 3 5 3" xfId="20259" xr:uid="{00000000-0005-0000-0000-00007D000000}"/>
    <cellStyle name="Comma 3 2 5 3 5 3 2" xfId="50499" xr:uid="{00000000-0005-0000-0000-00007D000000}"/>
    <cellStyle name="Comma 3 2 5 3 5 4" xfId="35379" xr:uid="{00000000-0005-0000-0000-00007D000000}"/>
    <cellStyle name="Comma 3 2 5 3 6" xfId="6651" xr:uid="{00000000-0005-0000-0000-00007D000000}"/>
    <cellStyle name="Comma 3 2 5 3 6 2" xfId="21771" xr:uid="{00000000-0005-0000-0000-00007D000000}"/>
    <cellStyle name="Comma 3 2 5 3 6 2 2" xfId="52011" xr:uid="{00000000-0005-0000-0000-00007D000000}"/>
    <cellStyle name="Comma 3 2 5 3 6 3" xfId="36891" xr:uid="{00000000-0005-0000-0000-00007D000000}"/>
    <cellStyle name="Comma 3 2 5 3 7" xfId="8163" xr:uid="{00000000-0005-0000-0000-00007D000000}"/>
    <cellStyle name="Comma 3 2 5 3 7 2" xfId="23283" xr:uid="{00000000-0005-0000-0000-00007D000000}"/>
    <cellStyle name="Comma 3 2 5 3 7 2 2" xfId="53523" xr:uid="{00000000-0005-0000-0000-00007D000000}"/>
    <cellStyle name="Comma 3 2 5 3 7 3" xfId="38403" xr:uid="{00000000-0005-0000-0000-00007D000000}"/>
    <cellStyle name="Comma 3 2 5 3 8" xfId="9675" xr:uid="{00000000-0005-0000-0000-00007D000000}"/>
    <cellStyle name="Comma 3 2 5 3 8 2" xfId="24795" xr:uid="{00000000-0005-0000-0000-00007D000000}"/>
    <cellStyle name="Comma 3 2 5 3 8 2 2" xfId="55035" xr:uid="{00000000-0005-0000-0000-00007D000000}"/>
    <cellStyle name="Comma 3 2 5 3 8 3" xfId="39915" xr:uid="{00000000-0005-0000-0000-00007D000000}"/>
    <cellStyle name="Comma 3 2 5 3 9" xfId="15723" xr:uid="{00000000-0005-0000-0000-00007D000000}"/>
    <cellStyle name="Comma 3 2 5 3 9 2" xfId="45963" xr:uid="{00000000-0005-0000-0000-00007D000000}"/>
    <cellStyle name="Comma 3 2 5 4" xfId="855" xr:uid="{00000000-0005-0000-0000-000025000000}"/>
    <cellStyle name="Comma 3 2 5 4 2" xfId="2367" xr:uid="{00000000-0005-0000-0000-000025000000}"/>
    <cellStyle name="Comma 3 2 5 4 2 2" xfId="11439" xr:uid="{00000000-0005-0000-0000-000025000000}"/>
    <cellStyle name="Comma 3 2 5 4 2 2 2" xfId="26559" xr:uid="{00000000-0005-0000-0000-000025000000}"/>
    <cellStyle name="Comma 3 2 5 4 2 2 2 2" xfId="56799" xr:uid="{00000000-0005-0000-0000-000025000000}"/>
    <cellStyle name="Comma 3 2 5 4 2 2 3" xfId="41679" xr:uid="{00000000-0005-0000-0000-000025000000}"/>
    <cellStyle name="Comma 3 2 5 4 2 3" xfId="17487" xr:uid="{00000000-0005-0000-0000-000025000000}"/>
    <cellStyle name="Comma 3 2 5 4 2 3 2" xfId="47727" xr:uid="{00000000-0005-0000-0000-000025000000}"/>
    <cellStyle name="Comma 3 2 5 4 2 4" xfId="32607" xr:uid="{00000000-0005-0000-0000-000025000000}"/>
    <cellStyle name="Comma 3 2 5 4 3" xfId="3879" xr:uid="{00000000-0005-0000-0000-000025000000}"/>
    <cellStyle name="Comma 3 2 5 4 3 2" xfId="12951" xr:uid="{00000000-0005-0000-0000-000025000000}"/>
    <cellStyle name="Comma 3 2 5 4 3 2 2" xfId="28071" xr:uid="{00000000-0005-0000-0000-000025000000}"/>
    <cellStyle name="Comma 3 2 5 4 3 2 2 2" xfId="58311" xr:uid="{00000000-0005-0000-0000-000025000000}"/>
    <cellStyle name="Comma 3 2 5 4 3 2 3" xfId="43191" xr:uid="{00000000-0005-0000-0000-000025000000}"/>
    <cellStyle name="Comma 3 2 5 4 3 3" xfId="18999" xr:uid="{00000000-0005-0000-0000-000025000000}"/>
    <cellStyle name="Comma 3 2 5 4 3 3 2" xfId="49239" xr:uid="{00000000-0005-0000-0000-000025000000}"/>
    <cellStyle name="Comma 3 2 5 4 3 4" xfId="34119" xr:uid="{00000000-0005-0000-0000-000025000000}"/>
    <cellStyle name="Comma 3 2 5 4 4" xfId="5391" xr:uid="{00000000-0005-0000-0000-000025000000}"/>
    <cellStyle name="Comma 3 2 5 4 4 2" xfId="14463" xr:uid="{00000000-0005-0000-0000-000025000000}"/>
    <cellStyle name="Comma 3 2 5 4 4 2 2" xfId="29583" xr:uid="{00000000-0005-0000-0000-000025000000}"/>
    <cellStyle name="Comma 3 2 5 4 4 2 2 2" xfId="59823" xr:uid="{00000000-0005-0000-0000-000025000000}"/>
    <cellStyle name="Comma 3 2 5 4 4 2 3" xfId="44703" xr:uid="{00000000-0005-0000-0000-000025000000}"/>
    <cellStyle name="Comma 3 2 5 4 4 3" xfId="20511" xr:uid="{00000000-0005-0000-0000-000025000000}"/>
    <cellStyle name="Comma 3 2 5 4 4 3 2" xfId="50751" xr:uid="{00000000-0005-0000-0000-000025000000}"/>
    <cellStyle name="Comma 3 2 5 4 4 4" xfId="35631" xr:uid="{00000000-0005-0000-0000-000025000000}"/>
    <cellStyle name="Comma 3 2 5 4 5" xfId="6903" xr:uid="{00000000-0005-0000-0000-000025000000}"/>
    <cellStyle name="Comma 3 2 5 4 5 2" xfId="22023" xr:uid="{00000000-0005-0000-0000-000025000000}"/>
    <cellStyle name="Comma 3 2 5 4 5 2 2" xfId="52263" xr:uid="{00000000-0005-0000-0000-000025000000}"/>
    <cellStyle name="Comma 3 2 5 4 5 3" xfId="37143" xr:uid="{00000000-0005-0000-0000-000025000000}"/>
    <cellStyle name="Comma 3 2 5 4 6" xfId="8415" xr:uid="{00000000-0005-0000-0000-000025000000}"/>
    <cellStyle name="Comma 3 2 5 4 6 2" xfId="23535" xr:uid="{00000000-0005-0000-0000-000025000000}"/>
    <cellStyle name="Comma 3 2 5 4 6 2 2" xfId="53775" xr:uid="{00000000-0005-0000-0000-000025000000}"/>
    <cellStyle name="Comma 3 2 5 4 6 3" xfId="38655" xr:uid="{00000000-0005-0000-0000-000025000000}"/>
    <cellStyle name="Comma 3 2 5 4 7" xfId="9927" xr:uid="{00000000-0005-0000-0000-000025000000}"/>
    <cellStyle name="Comma 3 2 5 4 7 2" xfId="25047" xr:uid="{00000000-0005-0000-0000-000025000000}"/>
    <cellStyle name="Comma 3 2 5 4 7 2 2" xfId="55287" xr:uid="{00000000-0005-0000-0000-000025000000}"/>
    <cellStyle name="Comma 3 2 5 4 7 3" xfId="40167" xr:uid="{00000000-0005-0000-0000-000025000000}"/>
    <cellStyle name="Comma 3 2 5 4 8" xfId="15975" xr:uid="{00000000-0005-0000-0000-000025000000}"/>
    <cellStyle name="Comma 3 2 5 4 8 2" xfId="46215" xr:uid="{00000000-0005-0000-0000-000025000000}"/>
    <cellStyle name="Comma 3 2 5 4 9" xfId="31095" xr:uid="{00000000-0005-0000-0000-000025000000}"/>
    <cellStyle name="Comma 3 2 5 5" xfId="1611" xr:uid="{00000000-0005-0000-0000-000025000000}"/>
    <cellStyle name="Comma 3 2 5 5 2" xfId="10683" xr:uid="{00000000-0005-0000-0000-000025000000}"/>
    <cellStyle name="Comma 3 2 5 5 2 2" xfId="25803" xr:uid="{00000000-0005-0000-0000-000025000000}"/>
    <cellStyle name="Comma 3 2 5 5 2 2 2" xfId="56043" xr:uid="{00000000-0005-0000-0000-000025000000}"/>
    <cellStyle name="Comma 3 2 5 5 2 3" xfId="40923" xr:uid="{00000000-0005-0000-0000-000025000000}"/>
    <cellStyle name="Comma 3 2 5 5 3" xfId="16731" xr:uid="{00000000-0005-0000-0000-000025000000}"/>
    <cellStyle name="Comma 3 2 5 5 3 2" xfId="46971" xr:uid="{00000000-0005-0000-0000-000025000000}"/>
    <cellStyle name="Comma 3 2 5 5 4" xfId="31851" xr:uid="{00000000-0005-0000-0000-000025000000}"/>
    <cellStyle name="Comma 3 2 5 6" xfId="3123" xr:uid="{00000000-0005-0000-0000-000025000000}"/>
    <cellStyle name="Comma 3 2 5 6 2" xfId="12195" xr:uid="{00000000-0005-0000-0000-000025000000}"/>
    <cellStyle name="Comma 3 2 5 6 2 2" xfId="27315" xr:uid="{00000000-0005-0000-0000-000025000000}"/>
    <cellStyle name="Comma 3 2 5 6 2 2 2" xfId="57555" xr:uid="{00000000-0005-0000-0000-000025000000}"/>
    <cellStyle name="Comma 3 2 5 6 2 3" xfId="42435" xr:uid="{00000000-0005-0000-0000-000025000000}"/>
    <cellStyle name="Comma 3 2 5 6 3" xfId="18243" xr:uid="{00000000-0005-0000-0000-000025000000}"/>
    <cellStyle name="Comma 3 2 5 6 3 2" xfId="48483" xr:uid="{00000000-0005-0000-0000-000025000000}"/>
    <cellStyle name="Comma 3 2 5 6 4" xfId="33363" xr:uid="{00000000-0005-0000-0000-000025000000}"/>
    <cellStyle name="Comma 3 2 5 7" xfId="4635" xr:uid="{00000000-0005-0000-0000-000025000000}"/>
    <cellStyle name="Comma 3 2 5 7 2" xfId="13707" xr:uid="{00000000-0005-0000-0000-000025000000}"/>
    <cellStyle name="Comma 3 2 5 7 2 2" xfId="28827" xr:uid="{00000000-0005-0000-0000-000025000000}"/>
    <cellStyle name="Comma 3 2 5 7 2 2 2" xfId="59067" xr:uid="{00000000-0005-0000-0000-000025000000}"/>
    <cellStyle name="Comma 3 2 5 7 2 3" xfId="43947" xr:uid="{00000000-0005-0000-0000-000025000000}"/>
    <cellStyle name="Comma 3 2 5 7 3" xfId="19755" xr:uid="{00000000-0005-0000-0000-000025000000}"/>
    <cellStyle name="Comma 3 2 5 7 3 2" xfId="49995" xr:uid="{00000000-0005-0000-0000-000025000000}"/>
    <cellStyle name="Comma 3 2 5 7 4" xfId="34875" xr:uid="{00000000-0005-0000-0000-000025000000}"/>
    <cellStyle name="Comma 3 2 5 8" xfId="6147" xr:uid="{00000000-0005-0000-0000-000025000000}"/>
    <cellStyle name="Comma 3 2 5 8 2" xfId="21267" xr:uid="{00000000-0005-0000-0000-000025000000}"/>
    <cellStyle name="Comma 3 2 5 8 2 2" xfId="51507" xr:uid="{00000000-0005-0000-0000-000025000000}"/>
    <cellStyle name="Comma 3 2 5 8 3" xfId="36387" xr:uid="{00000000-0005-0000-0000-000025000000}"/>
    <cellStyle name="Comma 3 2 5 9" xfId="7659" xr:uid="{00000000-0005-0000-0000-000025000000}"/>
    <cellStyle name="Comma 3 2 5 9 2" xfId="22779" xr:uid="{00000000-0005-0000-0000-000025000000}"/>
    <cellStyle name="Comma 3 2 5 9 2 2" xfId="53019" xr:uid="{00000000-0005-0000-0000-000025000000}"/>
    <cellStyle name="Comma 3 2 5 9 3" xfId="37899" xr:uid="{00000000-0005-0000-0000-000025000000}"/>
    <cellStyle name="Comma 3 2 6" xfId="183" xr:uid="{00000000-0005-0000-0000-000025000000}"/>
    <cellStyle name="Comma 3 2 6 10" xfId="9255" xr:uid="{00000000-0005-0000-0000-000025000000}"/>
    <cellStyle name="Comma 3 2 6 10 2" xfId="24375" xr:uid="{00000000-0005-0000-0000-000025000000}"/>
    <cellStyle name="Comma 3 2 6 10 2 2" xfId="54615" xr:uid="{00000000-0005-0000-0000-000025000000}"/>
    <cellStyle name="Comma 3 2 6 10 3" xfId="39495" xr:uid="{00000000-0005-0000-0000-000025000000}"/>
    <cellStyle name="Comma 3 2 6 11" xfId="15303" xr:uid="{00000000-0005-0000-0000-000025000000}"/>
    <cellStyle name="Comma 3 2 6 11 2" xfId="45543" xr:uid="{00000000-0005-0000-0000-000025000000}"/>
    <cellStyle name="Comma 3 2 6 12" xfId="30423" xr:uid="{00000000-0005-0000-0000-000025000000}"/>
    <cellStyle name="Comma 3 2 6 2" xfId="435" xr:uid="{00000000-0005-0000-0000-000025000000}"/>
    <cellStyle name="Comma 3 2 6 2 10" xfId="30675" xr:uid="{00000000-0005-0000-0000-000025000000}"/>
    <cellStyle name="Comma 3 2 6 2 2" xfId="1191" xr:uid="{00000000-0005-0000-0000-000025000000}"/>
    <cellStyle name="Comma 3 2 6 2 2 2" xfId="2703" xr:uid="{00000000-0005-0000-0000-000025000000}"/>
    <cellStyle name="Comma 3 2 6 2 2 2 2" xfId="11775" xr:uid="{00000000-0005-0000-0000-000025000000}"/>
    <cellStyle name="Comma 3 2 6 2 2 2 2 2" xfId="26895" xr:uid="{00000000-0005-0000-0000-000025000000}"/>
    <cellStyle name="Comma 3 2 6 2 2 2 2 2 2" xfId="57135" xr:uid="{00000000-0005-0000-0000-000025000000}"/>
    <cellStyle name="Comma 3 2 6 2 2 2 2 3" xfId="42015" xr:uid="{00000000-0005-0000-0000-000025000000}"/>
    <cellStyle name="Comma 3 2 6 2 2 2 3" xfId="17823" xr:uid="{00000000-0005-0000-0000-000025000000}"/>
    <cellStyle name="Comma 3 2 6 2 2 2 3 2" xfId="48063" xr:uid="{00000000-0005-0000-0000-000025000000}"/>
    <cellStyle name="Comma 3 2 6 2 2 2 4" xfId="32943" xr:uid="{00000000-0005-0000-0000-000025000000}"/>
    <cellStyle name="Comma 3 2 6 2 2 3" xfId="4215" xr:uid="{00000000-0005-0000-0000-000025000000}"/>
    <cellStyle name="Comma 3 2 6 2 2 3 2" xfId="13287" xr:uid="{00000000-0005-0000-0000-000025000000}"/>
    <cellStyle name="Comma 3 2 6 2 2 3 2 2" xfId="28407" xr:uid="{00000000-0005-0000-0000-000025000000}"/>
    <cellStyle name="Comma 3 2 6 2 2 3 2 2 2" xfId="58647" xr:uid="{00000000-0005-0000-0000-000025000000}"/>
    <cellStyle name="Comma 3 2 6 2 2 3 2 3" xfId="43527" xr:uid="{00000000-0005-0000-0000-000025000000}"/>
    <cellStyle name="Comma 3 2 6 2 2 3 3" xfId="19335" xr:uid="{00000000-0005-0000-0000-000025000000}"/>
    <cellStyle name="Comma 3 2 6 2 2 3 3 2" xfId="49575" xr:uid="{00000000-0005-0000-0000-000025000000}"/>
    <cellStyle name="Comma 3 2 6 2 2 3 4" xfId="34455" xr:uid="{00000000-0005-0000-0000-000025000000}"/>
    <cellStyle name="Comma 3 2 6 2 2 4" xfId="5727" xr:uid="{00000000-0005-0000-0000-000025000000}"/>
    <cellStyle name="Comma 3 2 6 2 2 4 2" xfId="14799" xr:uid="{00000000-0005-0000-0000-000025000000}"/>
    <cellStyle name="Comma 3 2 6 2 2 4 2 2" xfId="29919" xr:uid="{00000000-0005-0000-0000-000025000000}"/>
    <cellStyle name="Comma 3 2 6 2 2 4 2 2 2" xfId="60159" xr:uid="{00000000-0005-0000-0000-000025000000}"/>
    <cellStyle name="Comma 3 2 6 2 2 4 2 3" xfId="45039" xr:uid="{00000000-0005-0000-0000-000025000000}"/>
    <cellStyle name="Comma 3 2 6 2 2 4 3" xfId="20847" xr:uid="{00000000-0005-0000-0000-000025000000}"/>
    <cellStyle name="Comma 3 2 6 2 2 4 3 2" xfId="51087" xr:uid="{00000000-0005-0000-0000-000025000000}"/>
    <cellStyle name="Comma 3 2 6 2 2 4 4" xfId="35967" xr:uid="{00000000-0005-0000-0000-000025000000}"/>
    <cellStyle name="Comma 3 2 6 2 2 5" xfId="7239" xr:uid="{00000000-0005-0000-0000-000025000000}"/>
    <cellStyle name="Comma 3 2 6 2 2 5 2" xfId="22359" xr:uid="{00000000-0005-0000-0000-000025000000}"/>
    <cellStyle name="Comma 3 2 6 2 2 5 2 2" xfId="52599" xr:uid="{00000000-0005-0000-0000-000025000000}"/>
    <cellStyle name="Comma 3 2 6 2 2 5 3" xfId="37479" xr:uid="{00000000-0005-0000-0000-000025000000}"/>
    <cellStyle name="Comma 3 2 6 2 2 6" xfId="8751" xr:uid="{00000000-0005-0000-0000-000025000000}"/>
    <cellStyle name="Comma 3 2 6 2 2 6 2" xfId="23871" xr:uid="{00000000-0005-0000-0000-000025000000}"/>
    <cellStyle name="Comma 3 2 6 2 2 6 2 2" xfId="54111" xr:uid="{00000000-0005-0000-0000-000025000000}"/>
    <cellStyle name="Comma 3 2 6 2 2 6 3" xfId="38991" xr:uid="{00000000-0005-0000-0000-000025000000}"/>
    <cellStyle name="Comma 3 2 6 2 2 7" xfId="10263" xr:uid="{00000000-0005-0000-0000-000025000000}"/>
    <cellStyle name="Comma 3 2 6 2 2 7 2" xfId="25383" xr:uid="{00000000-0005-0000-0000-000025000000}"/>
    <cellStyle name="Comma 3 2 6 2 2 7 2 2" xfId="55623" xr:uid="{00000000-0005-0000-0000-000025000000}"/>
    <cellStyle name="Comma 3 2 6 2 2 7 3" xfId="40503" xr:uid="{00000000-0005-0000-0000-000025000000}"/>
    <cellStyle name="Comma 3 2 6 2 2 8" xfId="16311" xr:uid="{00000000-0005-0000-0000-000025000000}"/>
    <cellStyle name="Comma 3 2 6 2 2 8 2" xfId="46551" xr:uid="{00000000-0005-0000-0000-000025000000}"/>
    <cellStyle name="Comma 3 2 6 2 2 9" xfId="31431" xr:uid="{00000000-0005-0000-0000-000025000000}"/>
    <cellStyle name="Comma 3 2 6 2 3" xfId="1947" xr:uid="{00000000-0005-0000-0000-000025000000}"/>
    <cellStyle name="Comma 3 2 6 2 3 2" xfId="11019" xr:uid="{00000000-0005-0000-0000-000025000000}"/>
    <cellStyle name="Comma 3 2 6 2 3 2 2" xfId="26139" xr:uid="{00000000-0005-0000-0000-000025000000}"/>
    <cellStyle name="Comma 3 2 6 2 3 2 2 2" xfId="56379" xr:uid="{00000000-0005-0000-0000-000025000000}"/>
    <cellStyle name="Comma 3 2 6 2 3 2 3" xfId="41259" xr:uid="{00000000-0005-0000-0000-000025000000}"/>
    <cellStyle name="Comma 3 2 6 2 3 3" xfId="17067" xr:uid="{00000000-0005-0000-0000-000025000000}"/>
    <cellStyle name="Comma 3 2 6 2 3 3 2" xfId="47307" xr:uid="{00000000-0005-0000-0000-000025000000}"/>
    <cellStyle name="Comma 3 2 6 2 3 4" xfId="32187" xr:uid="{00000000-0005-0000-0000-000025000000}"/>
    <cellStyle name="Comma 3 2 6 2 4" xfId="3459" xr:uid="{00000000-0005-0000-0000-000025000000}"/>
    <cellStyle name="Comma 3 2 6 2 4 2" xfId="12531" xr:uid="{00000000-0005-0000-0000-000025000000}"/>
    <cellStyle name="Comma 3 2 6 2 4 2 2" xfId="27651" xr:uid="{00000000-0005-0000-0000-000025000000}"/>
    <cellStyle name="Comma 3 2 6 2 4 2 2 2" xfId="57891" xr:uid="{00000000-0005-0000-0000-000025000000}"/>
    <cellStyle name="Comma 3 2 6 2 4 2 3" xfId="42771" xr:uid="{00000000-0005-0000-0000-000025000000}"/>
    <cellStyle name="Comma 3 2 6 2 4 3" xfId="18579" xr:uid="{00000000-0005-0000-0000-000025000000}"/>
    <cellStyle name="Comma 3 2 6 2 4 3 2" xfId="48819" xr:uid="{00000000-0005-0000-0000-000025000000}"/>
    <cellStyle name="Comma 3 2 6 2 4 4" xfId="33699" xr:uid="{00000000-0005-0000-0000-000025000000}"/>
    <cellStyle name="Comma 3 2 6 2 5" xfId="4971" xr:uid="{00000000-0005-0000-0000-000025000000}"/>
    <cellStyle name="Comma 3 2 6 2 5 2" xfId="14043" xr:uid="{00000000-0005-0000-0000-000025000000}"/>
    <cellStyle name="Comma 3 2 6 2 5 2 2" xfId="29163" xr:uid="{00000000-0005-0000-0000-000025000000}"/>
    <cellStyle name="Comma 3 2 6 2 5 2 2 2" xfId="59403" xr:uid="{00000000-0005-0000-0000-000025000000}"/>
    <cellStyle name="Comma 3 2 6 2 5 2 3" xfId="44283" xr:uid="{00000000-0005-0000-0000-000025000000}"/>
    <cellStyle name="Comma 3 2 6 2 5 3" xfId="20091" xr:uid="{00000000-0005-0000-0000-000025000000}"/>
    <cellStyle name="Comma 3 2 6 2 5 3 2" xfId="50331" xr:uid="{00000000-0005-0000-0000-000025000000}"/>
    <cellStyle name="Comma 3 2 6 2 5 4" xfId="35211" xr:uid="{00000000-0005-0000-0000-000025000000}"/>
    <cellStyle name="Comma 3 2 6 2 6" xfId="6483" xr:uid="{00000000-0005-0000-0000-000025000000}"/>
    <cellStyle name="Comma 3 2 6 2 6 2" xfId="21603" xr:uid="{00000000-0005-0000-0000-000025000000}"/>
    <cellStyle name="Comma 3 2 6 2 6 2 2" xfId="51843" xr:uid="{00000000-0005-0000-0000-000025000000}"/>
    <cellStyle name="Comma 3 2 6 2 6 3" xfId="36723" xr:uid="{00000000-0005-0000-0000-000025000000}"/>
    <cellStyle name="Comma 3 2 6 2 7" xfId="7995" xr:uid="{00000000-0005-0000-0000-000025000000}"/>
    <cellStyle name="Comma 3 2 6 2 7 2" xfId="23115" xr:uid="{00000000-0005-0000-0000-000025000000}"/>
    <cellStyle name="Comma 3 2 6 2 7 2 2" xfId="53355" xr:uid="{00000000-0005-0000-0000-000025000000}"/>
    <cellStyle name="Comma 3 2 6 2 7 3" xfId="38235" xr:uid="{00000000-0005-0000-0000-000025000000}"/>
    <cellStyle name="Comma 3 2 6 2 8" xfId="9507" xr:uid="{00000000-0005-0000-0000-000025000000}"/>
    <cellStyle name="Comma 3 2 6 2 8 2" xfId="24627" xr:uid="{00000000-0005-0000-0000-000025000000}"/>
    <cellStyle name="Comma 3 2 6 2 8 2 2" xfId="54867" xr:uid="{00000000-0005-0000-0000-000025000000}"/>
    <cellStyle name="Comma 3 2 6 2 8 3" xfId="39747" xr:uid="{00000000-0005-0000-0000-000025000000}"/>
    <cellStyle name="Comma 3 2 6 2 9" xfId="15555" xr:uid="{00000000-0005-0000-0000-000025000000}"/>
    <cellStyle name="Comma 3 2 6 2 9 2" xfId="45795" xr:uid="{00000000-0005-0000-0000-000025000000}"/>
    <cellStyle name="Comma 3 2 6 3" xfId="687" xr:uid="{00000000-0005-0000-0000-00007E000000}"/>
    <cellStyle name="Comma 3 2 6 3 10" xfId="30927" xr:uid="{00000000-0005-0000-0000-00007E000000}"/>
    <cellStyle name="Comma 3 2 6 3 2" xfId="1443" xr:uid="{00000000-0005-0000-0000-00007E000000}"/>
    <cellStyle name="Comma 3 2 6 3 2 2" xfId="2955" xr:uid="{00000000-0005-0000-0000-00007E000000}"/>
    <cellStyle name="Comma 3 2 6 3 2 2 2" xfId="12027" xr:uid="{00000000-0005-0000-0000-00007E000000}"/>
    <cellStyle name="Comma 3 2 6 3 2 2 2 2" xfId="27147" xr:uid="{00000000-0005-0000-0000-00007E000000}"/>
    <cellStyle name="Comma 3 2 6 3 2 2 2 2 2" xfId="57387" xr:uid="{00000000-0005-0000-0000-00007E000000}"/>
    <cellStyle name="Comma 3 2 6 3 2 2 2 3" xfId="42267" xr:uid="{00000000-0005-0000-0000-00007E000000}"/>
    <cellStyle name="Comma 3 2 6 3 2 2 3" xfId="18075" xr:uid="{00000000-0005-0000-0000-00007E000000}"/>
    <cellStyle name="Comma 3 2 6 3 2 2 3 2" xfId="48315" xr:uid="{00000000-0005-0000-0000-00007E000000}"/>
    <cellStyle name="Comma 3 2 6 3 2 2 4" xfId="33195" xr:uid="{00000000-0005-0000-0000-00007E000000}"/>
    <cellStyle name="Comma 3 2 6 3 2 3" xfId="4467" xr:uid="{00000000-0005-0000-0000-00007E000000}"/>
    <cellStyle name="Comma 3 2 6 3 2 3 2" xfId="13539" xr:uid="{00000000-0005-0000-0000-00007E000000}"/>
    <cellStyle name="Comma 3 2 6 3 2 3 2 2" xfId="28659" xr:uid="{00000000-0005-0000-0000-00007E000000}"/>
    <cellStyle name="Comma 3 2 6 3 2 3 2 2 2" xfId="58899" xr:uid="{00000000-0005-0000-0000-00007E000000}"/>
    <cellStyle name="Comma 3 2 6 3 2 3 2 3" xfId="43779" xr:uid="{00000000-0005-0000-0000-00007E000000}"/>
    <cellStyle name="Comma 3 2 6 3 2 3 3" xfId="19587" xr:uid="{00000000-0005-0000-0000-00007E000000}"/>
    <cellStyle name="Comma 3 2 6 3 2 3 3 2" xfId="49827" xr:uid="{00000000-0005-0000-0000-00007E000000}"/>
    <cellStyle name="Comma 3 2 6 3 2 3 4" xfId="34707" xr:uid="{00000000-0005-0000-0000-00007E000000}"/>
    <cellStyle name="Comma 3 2 6 3 2 4" xfId="5979" xr:uid="{00000000-0005-0000-0000-00007E000000}"/>
    <cellStyle name="Comma 3 2 6 3 2 4 2" xfId="15051" xr:uid="{00000000-0005-0000-0000-00007E000000}"/>
    <cellStyle name="Comma 3 2 6 3 2 4 2 2" xfId="30171" xr:uid="{00000000-0005-0000-0000-00007E000000}"/>
    <cellStyle name="Comma 3 2 6 3 2 4 2 2 2" xfId="60411" xr:uid="{00000000-0005-0000-0000-00007E000000}"/>
    <cellStyle name="Comma 3 2 6 3 2 4 2 3" xfId="45291" xr:uid="{00000000-0005-0000-0000-00007E000000}"/>
    <cellStyle name="Comma 3 2 6 3 2 4 3" xfId="21099" xr:uid="{00000000-0005-0000-0000-00007E000000}"/>
    <cellStyle name="Comma 3 2 6 3 2 4 3 2" xfId="51339" xr:uid="{00000000-0005-0000-0000-00007E000000}"/>
    <cellStyle name="Comma 3 2 6 3 2 4 4" xfId="36219" xr:uid="{00000000-0005-0000-0000-00007E000000}"/>
    <cellStyle name="Comma 3 2 6 3 2 5" xfId="7491" xr:uid="{00000000-0005-0000-0000-00007E000000}"/>
    <cellStyle name="Comma 3 2 6 3 2 5 2" xfId="22611" xr:uid="{00000000-0005-0000-0000-00007E000000}"/>
    <cellStyle name="Comma 3 2 6 3 2 5 2 2" xfId="52851" xr:uid="{00000000-0005-0000-0000-00007E000000}"/>
    <cellStyle name="Comma 3 2 6 3 2 5 3" xfId="37731" xr:uid="{00000000-0005-0000-0000-00007E000000}"/>
    <cellStyle name="Comma 3 2 6 3 2 6" xfId="9003" xr:uid="{00000000-0005-0000-0000-00007E000000}"/>
    <cellStyle name="Comma 3 2 6 3 2 6 2" xfId="24123" xr:uid="{00000000-0005-0000-0000-00007E000000}"/>
    <cellStyle name="Comma 3 2 6 3 2 6 2 2" xfId="54363" xr:uid="{00000000-0005-0000-0000-00007E000000}"/>
    <cellStyle name="Comma 3 2 6 3 2 6 3" xfId="39243" xr:uid="{00000000-0005-0000-0000-00007E000000}"/>
    <cellStyle name="Comma 3 2 6 3 2 7" xfId="10515" xr:uid="{00000000-0005-0000-0000-00007E000000}"/>
    <cellStyle name="Comma 3 2 6 3 2 7 2" xfId="25635" xr:uid="{00000000-0005-0000-0000-00007E000000}"/>
    <cellStyle name="Comma 3 2 6 3 2 7 2 2" xfId="55875" xr:uid="{00000000-0005-0000-0000-00007E000000}"/>
    <cellStyle name="Comma 3 2 6 3 2 7 3" xfId="40755" xr:uid="{00000000-0005-0000-0000-00007E000000}"/>
    <cellStyle name="Comma 3 2 6 3 2 8" xfId="16563" xr:uid="{00000000-0005-0000-0000-00007E000000}"/>
    <cellStyle name="Comma 3 2 6 3 2 8 2" xfId="46803" xr:uid="{00000000-0005-0000-0000-00007E000000}"/>
    <cellStyle name="Comma 3 2 6 3 2 9" xfId="31683" xr:uid="{00000000-0005-0000-0000-00007E000000}"/>
    <cellStyle name="Comma 3 2 6 3 3" xfId="2199" xr:uid="{00000000-0005-0000-0000-00007E000000}"/>
    <cellStyle name="Comma 3 2 6 3 3 2" xfId="11271" xr:uid="{00000000-0005-0000-0000-00007E000000}"/>
    <cellStyle name="Comma 3 2 6 3 3 2 2" xfId="26391" xr:uid="{00000000-0005-0000-0000-00007E000000}"/>
    <cellStyle name="Comma 3 2 6 3 3 2 2 2" xfId="56631" xr:uid="{00000000-0005-0000-0000-00007E000000}"/>
    <cellStyle name="Comma 3 2 6 3 3 2 3" xfId="41511" xr:uid="{00000000-0005-0000-0000-00007E000000}"/>
    <cellStyle name="Comma 3 2 6 3 3 3" xfId="17319" xr:uid="{00000000-0005-0000-0000-00007E000000}"/>
    <cellStyle name="Comma 3 2 6 3 3 3 2" xfId="47559" xr:uid="{00000000-0005-0000-0000-00007E000000}"/>
    <cellStyle name="Comma 3 2 6 3 3 4" xfId="32439" xr:uid="{00000000-0005-0000-0000-00007E000000}"/>
    <cellStyle name="Comma 3 2 6 3 4" xfId="3711" xr:uid="{00000000-0005-0000-0000-00007E000000}"/>
    <cellStyle name="Comma 3 2 6 3 4 2" xfId="12783" xr:uid="{00000000-0005-0000-0000-00007E000000}"/>
    <cellStyle name="Comma 3 2 6 3 4 2 2" xfId="27903" xr:uid="{00000000-0005-0000-0000-00007E000000}"/>
    <cellStyle name="Comma 3 2 6 3 4 2 2 2" xfId="58143" xr:uid="{00000000-0005-0000-0000-00007E000000}"/>
    <cellStyle name="Comma 3 2 6 3 4 2 3" xfId="43023" xr:uid="{00000000-0005-0000-0000-00007E000000}"/>
    <cellStyle name="Comma 3 2 6 3 4 3" xfId="18831" xr:uid="{00000000-0005-0000-0000-00007E000000}"/>
    <cellStyle name="Comma 3 2 6 3 4 3 2" xfId="49071" xr:uid="{00000000-0005-0000-0000-00007E000000}"/>
    <cellStyle name="Comma 3 2 6 3 4 4" xfId="33951" xr:uid="{00000000-0005-0000-0000-00007E000000}"/>
    <cellStyle name="Comma 3 2 6 3 5" xfId="5223" xr:uid="{00000000-0005-0000-0000-00007E000000}"/>
    <cellStyle name="Comma 3 2 6 3 5 2" xfId="14295" xr:uid="{00000000-0005-0000-0000-00007E000000}"/>
    <cellStyle name="Comma 3 2 6 3 5 2 2" xfId="29415" xr:uid="{00000000-0005-0000-0000-00007E000000}"/>
    <cellStyle name="Comma 3 2 6 3 5 2 2 2" xfId="59655" xr:uid="{00000000-0005-0000-0000-00007E000000}"/>
    <cellStyle name="Comma 3 2 6 3 5 2 3" xfId="44535" xr:uid="{00000000-0005-0000-0000-00007E000000}"/>
    <cellStyle name="Comma 3 2 6 3 5 3" xfId="20343" xr:uid="{00000000-0005-0000-0000-00007E000000}"/>
    <cellStyle name="Comma 3 2 6 3 5 3 2" xfId="50583" xr:uid="{00000000-0005-0000-0000-00007E000000}"/>
    <cellStyle name="Comma 3 2 6 3 5 4" xfId="35463" xr:uid="{00000000-0005-0000-0000-00007E000000}"/>
    <cellStyle name="Comma 3 2 6 3 6" xfId="6735" xr:uid="{00000000-0005-0000-0000-00007E000000}"/>
    <cellStyle name="Comma 3 2 6 3 6 2" xfId="21855" xr:uid="{00000000-0005-0000-0000-00007E000000}"/>
    <cellStyle name="Comma 3 2 6 3 6 2 2" xfId="52095" xr:uid="{00000000-0005-0000-0000-00007E000000}"/>
    <cellStyle name="Comma 3 2 6 3 6 3" xfId="36975" xr:uid="{00000000-0005-0000-0000-00007E000000}"/>
    <cellStyle name="Comma 3 2 6 3 7" xfId="8247" xr:uid="{00000000-0005-0000-0000-00007E000000}"/>
    <cellStyle name="Comma 3 2 6 3 7 2" xfId="23367" xr:uid="{00000000-0005-0000-0000-00007E000000}"/>
    <cellStyle name="Comma 3 2 6 3 7 2 2" xfId="53607" xr:uid="{00000000-0005-0000-0000-00007E000000}"/>
    <cellStyle name="Comma 3 2 6 3 7 3" xfId="38487" xr:uid="{00000000-0005-0000-0000-00007E000000}"/>
    <cellStyle name="Comma 3 2 6 3 8" xfId="9759" xr:uid="{00000000-0005-0000-0000-00007E000000}"/>
    <cellStyle name="Comma 3 2 6 3 8 2" xfId="24879" xr:uid="{00000000-0005-0000-0000-00007E000000}"/>
    <cellStyle name="Comma 3 2 6 3 8 2 2" xfId="55119" xr:uid="{00000000-0005-0000-0000-00007E000000}"/>
    <cellStyle name="Comma 3 2 6 3 8 3" xfId="39999" xr:uid="{00000000-0005-0000-0000-00007E000000}"/>
    <cellStyle name="Comma 3 2 6 3 9" xfId="15807" xr:uid="{00000000-0005-0000-0000-00007E000000}"/>
    <cellStyle name="Comma 3 2 6 3 9 2" xfId="46047" xr:uid="{00000000-0005-0000-0000-00007E000000}"/>
    <cellStyle name="Comma 3 2 6 4" xfId="939" xr:uid="{00000000-0005-0000-0000-000025000000}"/>
    <cellStyle name="Comma 3 2 6 4 2" xfId="2451" xr:uid="{00000000-0005-0000-0000-000025000000}"/>
    <cellStyle name="Comma 3 2 6 4 2 2" xfId="11523" xr:uid="{00000000-0005-0000-0000-000025000000}"/>
    <cellStyle name="Comma 3 2 6 4 2 2 2" xfId="26643" xr:uid="{00000000-0005-0000-0000-000025000000}"/>
    <cellStyle name="Comma 3 2 6 4 2 2 2 2" xfId="56883" xr:uid="{00000000-0005-0000-0000-000025000000}"/>
    <cellStyle name="Comma 3 2 6 4 2 2 3" xfId="41763" xr:uid="{00000000-0005-0000-0000-000025000000}"/>
    <cellStyle name="Comma 3 2 6 4 2 3" xfId="17571" xr:uid="{00000000-0005-0000-0000-000025000000}"/>
    <cellStyle name="Comma 3 2 6 4 2 3 2" xfId="47811" xr:uid="{00000000-0005-0000-0000-000025000000}"/>
    <cellStyle name="Comma 3 2 6 4 2 4" xfId="32691" xr:uid="{00000000-0005-0000-0000-000025000000}"/>
    <cellStyle name="Comma 3 2 6 4 3" xfId="3963" xr:uid="{00000000-0005-0000-0000-000025000000}"/>
    <cellStyle name="Comma 3 2 6 4 3 2" xfId="13035" xr:uid="{00000000-0005-0000-0000-000025000000}"/>
    <cellStyle name="Comma 3 2 6 4 3 2 2" xfId="28155" xr:uid="{00000000-0005-0000-0000-000025000000}"/>
    <cellStyle name="Comma 3 2 6 4 3 2 2 2" xfId="58395" xr:uid="{00000000-0005-0000-0000-000025000000}"/>
    <cellStyle name="Comma 3 2 6 4 3 2 3" xfId="43275" xr:uid="{00000000-0005-0000-0000-000025000000}"/>
    <cellStyle name="Comma 3 2 6 4 3 3" xfId="19083" xr:uid="{00000000-0005-0000-0000-000025000000}"/>
    <cellStyle name="Comma 3 2 6 4 3 3 2" xfId="49323" xr:uid="{00000000-0005-0000-0000-000025000000}"/>
    <cellStyle name="Comma 3 2 6 4 3 4" xfId="34203" xr:uid="{00000000-0005-0000-0000-000025000000}"/>
    <cellStyle name="Comma 3 2 6 4 4" xfId="5475" xr:uid="{00000000-0005-0000-0000-000025000000}"/>
    <cellStyle name="Comma 3 2 6 4 4 2" xfId="14547" xr:uid="{00000000-0005-0000-0000-000025000000}"/>
    <cellStyle name="Comma 3 2 6 4 4 2 2" xfId="29667" xr:uid="{00000000-0005-0000-0000-000025000000}"/>
    <cellStyle name="Comma 3 2 6 4 4 2 2 2" xfId="59907" xr:uid="{00000000-0005-0000-0000-000025000000}"/>
    <cellStyle name="Comma 3 2 6 4 4 2 3" xfId="44787" xr:uid="{00000000-0005-0000-0000-000025000000}"/>
    <cellStyle name="Comma 3 2 6 4 4 3" xfId="20595" xr:uid="{00000000-0005-0000-0000-000025000000}"/>
    <cellStyle name="Comma 3 2 6 4 4 3 2" xfId="50835" xr:uid="{00000000-0005-0000-0000-000025000000}"/>
    <cellStyle name="Comma 3 2 6 4 4 4" xfId="35715" xr:uid="{00000000-0005-0000-0000-000025000000}"/>
    <cellStyle name="Comma 3 2 6 4 5" xfId="6987" xr:uid="{00000000-0005-0000-0000-000025000000}"/>
    <cellStyle name="Comma 3 2 6 4 5 2" xfId="22107" xr:uid="{00000000-0005-0000-0000-000025000000}"/>
    <cellStyle name="Comma 3 2 6 4 5 2 2" xfId="52347" xr:uid="{00000000-0005-0000-0000-000025000000}"/>
    <cellStyle name="Comma 3 2 6 4 5 3" xfId="37227" xr:uid="{00000000-0005-0000-0000-000025000000}"/>
    <cellStyle name="Comma 3 2 6 4 6" xfId="8499" xr:uid="{00000000-0005-0000-0000-000025000000}"/>
    <cellStyle name="Comma 3 2 6 4 6 2" xfId="23619" xr:uid="{00000000-0005-0000-0000-000025000000}"/>
    <cellStyle name="Comma 3 2 6 4 6 2 2" xfId="53859" xr:uid="{00000000-0005-0000-0000-000025000000}"/>
    <cellStyle name="Comma 3 2 6 4 6 3" xfId="38739" xr:uid="{00000000-0005-0000-0000-000025000000}"/>
    <cellStyle name="Comma 3 2 6 4 7" xfId="10011" xr:uid="{00000000-0005-0000-0000-000025000000}"/>
    <cellStyle name="Comma 3 2 6 4 7 2" xfId="25131" xr:uid="{00000000-0005-0000-0000-000025000000}"/>
    <cellStyle name="Comma 3 2 6 4 7 2 2" xfId="55371" xr:uid="{00000000-0005-0000-0000-000025000000}"/>
    <cellStyle name="Comma 3 2 6 4 7 3" xfId="40251" xr:uid="{00000000-0005-0000-0000-000025000000}"/>
    <cellStyle name="Comma 3 2 6 4 8" xfId="16059" xr:uid="{00000000-0005-0000-0000-000025000000}"/>
    <cellStyle name="Comma 3 2 6 4 8 2" xfId="46299" xr:uid="{00000000-0005-0000-0000-000025000000}"/>
    <cellStyle name="Comma 3 2 6 4 9" xfId="31179" xr:uid="{00000000-0005-0000-0000-000025000000}"/>
    <cellStyle name="Comma 3 2 6 5" xfId="1695" xr:uid="{00000000-0005-0000-0000-000025000000}"/>
    <cellStyle name="Comma 3 2 6 5 2" xfId="10767" xr:uid="{00000000-0005-0000-0000-000025000000}"/>
    <cellStyle name="Comma 3 2 6 5 2 2" xfId="25887" xr:uid="{00000000-0005-0000-0000-000025000000}"/>
    <cellStyle name="Comma 3 2 6 5 2 2 2" xfId="56127" xr:uid="{00000000-0005-0000-0000-000025000000}"/>
    <cellStyle name="Comma 3 2 6 5 2 3" xfId="41007" xr:uid="{00000000-0005-0000-0000-000025000000}"/>
    <cellStyle name="Comma 3 2 6 5 3" xfId="16815" xr:uid="{00000000-0005-0000-0000-000025000000}"/>
    <cellStyle name="Comma 3 2 6 5 3 2" xfId="47055" xr:uid="{00000000-0005-0000-0000-000025000000}"/>
    <cellStyle name="Comma 3 2 6 5 4" xfId="31935" xr:uid="{00000000-0005-0000-0000-000025000000}"/>
    <cellStyle name="Comma 3 2 6 6" xfId="3207" xr:uid="{00000000-0005-0000-0000-000025000000}"/>
    <cellStyle name="Comma 3 2 6 6 2" xfId="12279" xr:uid="{00000000-0005-0000-0000-000025000000}"/>
    <cellStyle name="Comma 3 2 6 6 2 2" xfId="27399" xr:uid="{00000000-0005-0000-0000-000025000000}"/>
    <cellStyle name="Comma 3 2 6 6 2 2 2" xfId="57639" xr:uid="{00000000-0005-0000-0000-000025000000}"/>
    <cellStyle name="Comma 3 2 6 6 2 3" xfId="42519" xr:uid="{00000000-0005-0000-0000-000025000000}"/>
    <cellStyle name="Comma 3 2 6 6 3" xfId="18327" xr:uid="{00000000-0005-0000-0000-000025000000}"/>
    <cellStyle name="Comma 3 2 6 6 3 2" xfId="48567" xr:uid="{00000000-0005-0000-0000-000025000000}"/>
    <cellStyle name="Comma 3 2 6 6 4" xfId="33447" xr:uid="{00000000-0005-0000-0000-000025000000}"/>
    <cellStyle name="Comma 3 2 6 7" xfId="4719" xr:uid="{00000000-0005-0000-0000-000025000000}"/>
    <cellStyle name="Comma 3 2 6 7 2" xfId="13791" xr:uid="{00000000-0005-0000-0000-000025000000}"/>
    <cellStyle name="Comma 3 2 6 7 2 2" xfId="28911" xr:uid="{00000000-0005-0000-0000-000025000000}"/>
    <cellStyle name="Comma 3 2 6 7 2 2 2" xfId="59151" xr:uid="{00000000-0005-0000-0000-000025000000}"/>
    <cellStyle name="Comma 3 2 6 7 2 3" xfId="44031" xr:uid="{00000000-0005-0000-0000-000025000000}"/>
    <cellStyle name="Comma 3 2 6 7 3" xfId="19839" xr:uid="{00000000-0005-0000-0000-000025000000}"/>
    <cellStyle name="Comma 3 2 6 7 3 2" xfId="50079" xr:uid="{00000000-0005-0000-0000-000025000000}"/>
    <cellStyle name="Comma 3 2 6 7 4" xfId="34959" xr:uid="{00000000-0005-0000-0000-000025000000}"/>
    <cellStyle name="Comma 3 2 6 8" xfId="6231" xr:uid="{00000000-0005-0000-0000-000025000000}"/>
    <cellStyle name="Comma 3 2 6 8 2" xfId="21351" xr:uid="{00000000-0005-0000-0000-000025000000}"/>
    <cellStyle name="Comma 3 2 6 8 2 2" xfId="51591" xr:uid="{00000000-0005-0000-0000-000025000000}"/>
    <cellStyle name="Comma 3 2 6 8 3" xfId="36471" xr:uid="{00000000-0005-0000-0000-000025000000}"/>
    <cellStyle name="Comma 3 2 6 9" xfId="7743" xr:uid="{00000000-0005-0000-0000-000025000000}"/>
    <cellStyle name="Comma 3 2 6 9 2" xfId="22863" xr:uid="{00000000-0005-0000-0000-000025000000}"/>
    <cellStyle name="Comma 3 2 6 9 2 2" xfId="53103" xr:uid="{00000000-0005-0000-0000-000025000000}"/>
    <cellStyle name="Comma 3 2 6 9 3" xfId="37983" xr:uid="{00000000-0005-0000-0000-000025000000}"/>
    <cellStyle name="Comma 3 2 7" xfId="267" xr:uid="{00000000-0005-0000-0000-000032000000}"/>
    <cellStyle name="Comma 3 2 7 10" xfId="30507" xr:uid="{00000000-0005-0000-0000-000032000000}"/>
    <cellStyle name="Comma 3 2 7 2" xfId="1023" xr:uid="{00000000-0005-0000-0000-000032000000}"/>
    <cellStyle name="Comma 3 2 7 2 2" xfId="2535" xr:uid="{00000000-0005-0000-0000-000032000000}"/>
    <cellStyle name="Comma 3 2 7 2 2 2" xfId="11607" xr:uid="{00000000-0005-0000-0000-000032000000}"/>
    <cellStyle name="Comma 3 2 7 2 2 2 2" xfId="26727" xr:uid="{00000000-0005-0000-0000-000032000000}"/>
    <cellStyle name="Comma 3 2 7 2 2 2 2 2" xfId="56967" xr:uid="{00000000-0005-0000-0000-000032000000}"/>
    <cellStyle name="Comma 3 2 7 2 2 2 3" xfId="41847" xr:uid="{00000000-0005-0000-0000-000032000000}"/>
    <cellStyle name="Comma 3 2 7 2 2 3" xfId="17655" xr:uid="{00000000-0005-0000-0000-000032000000}"/>
    <cellStyle name="Comma 3 2 7 2 2 3 2" xfId="47895" xr:uid="{00000000-0005-0000-0000-000032000000}"/>
    <cellStyle name="Comma 3 2 7 2 2 4" xfId="32775" xr:uid="{00000000-0005-0000-0000-000032000000}"/>
    <cellStyle name="Comma 3 2 7 2 3" xfId="4047" xr:uid="{00000000-0005-0000-0000-000032000000}"/>
    <cellStyle name="Comma 3 2 7 2 3 2" xfId="13119" xr:uid="{00000000-0005-0000-0000-000032000000}"/>
    <cellStyle name="Comma 3 2 7 2 3 2 2" xfId="28239" xr:uid="{00000000-0005-0000-0000-000032000000}"/>
    <cellStyle name="Comma 3 2 7 2 3 2 2 2" xfId="58479" xr:uid="{00000000-0005-0000-0000-000032000000}"/>
    <cellStyle name="Comma 3 2 7 2 3 2 3" xfId="43359" xr:uid="{00000000-0005-0000-0000-000032000000}"/>
    <cellStyle name="Comma 3 2 7 2 3 3" xfId="19167" xr:uid="{00000000-0005-0000-0000-000032000000}"/>
    <cellStyle name="Comma 3 2 7 2 3 3 2" xfId="49407" xr:uid="{00000000-0005-0000-0000-000032000000}"/>
    <cellStyle name="Comma 3 2 7 2 3 4" xfId="34287" xr:uid="{00000000-0005-0000-0000-000032000000}"/>
    <cellStyle name="Comma 3 2 7 2 4" xfId="5559" xr:uid="{00000000-0005-0000-0000-000032000000}"/>
    <cellStyle name="Comma 3 2 7 2 4 2" xfId="14631" xr:uid="{00000000-0005-0000-0000-000032000000}"/>
    <cellStyle name="Comma 3 2 7 2 4 2 2" xfId="29751" xr:uid="{00000000-0005-0000-0000-000032000000}"/>
    <cellStyle name="Comma 3 2 7 2 4 2 2 2" xfId="59991" xr:uid="{00000000-0005-0000-0000-000032000000}"/>
    <cellStyle name="Comma 3 2 7 2 4 2 3" xfId="44871" xr:uid="{00000000-0005-0000-0000-000032000000}"/>
    <cellStyle name="Comma 3 2 7 2 4 3" xfId="20679" xr:uid="{00000000-0005-0000-0000-000032000000}"/>
    <cellStyle name="Comma 3 2 7 2 4 3 2" xfId="50919" xr:uid="{00000000-0005-0000-0000-000032000000}"/>
    <cellStyle name="Comma 3 2 7 2 4 4" xfId="35799" xr:uid="{00000000-0005-0000-0000-000032000000}"/>
    <cellStyle name="Comma 3 2 7 2 5" xfId="7071" xr:uid="{00000000-0005-0000-0000-000032000000}"/>
    <cellStyle name="Comma 3 2 7 2 5 2" xfId="22191" xr:uid="{00000000-0005-0000-0000-000032000000}"/>
    <cellStyle name="Comma 3 2 7 2 5 2 2" xfId="52431" xr:uid="{00000000-0005-0000-0000-000032000000}"/>
    <cellStyle name="Comma 3 2 7 2 5 3" xfId="37311" xr:uid="{00000000-0005-0000-0000-000032000000}"/>
    <cellStyle name="Comma 3 2 7 2 6" xfId="8583" xr:uid="{00000000-0005-0000-0000-000032000000}"/>
    <cellStyle name="Comma 3 2 7 2 6 2" xfId="23703" xr:uid="{00000000-0005-0000-0000-000032000000}"/>
    <cellStyle name="Comma 3 2 7 2 6 2 2" xfId="53943" xr:uid="{00000000-0005-0000-0000-000032000000}"/>
    <cellStyle name="Comma 3 2 7 2 6 3" xfId="38823" xr:uid="{00000000-0005-0000-0000-000032000000}"/>
    <cellStyle name="Comma 3 2 7 2 7" xfId="10095" xr:uid="{00000000-0005-0000-0000-000032000000}"/>
    <cellStyle name="Comma 3 2 7 2 7 2" xfId="25215" xr:uid="{00000000-0005-0000-0000-000032000000}"/>
    <cellStyle name="Comma 3 2 7 2 7 2 2" xfId="55455" xr:uid="{00000000-0005-0000-0000-000032000000}"/>
    <cellStyle name="Comma 3 2 7 2 7 3" xfId="40335" xr:uid="{00000000-0005-0000-0000-000032000000}"/>
    <cellStyle name="Comma 3 2 7 2 8" xfId="16143" xr:uid="{00000000-0005-0000-0000-000032000000}"/>
    <cellStyle name="Comma 3 2 7 2 8 2" xfId="46383" xr:uid="{00000000-0005-0000-0000-000032000000}"/>
    <cellStyle name="Comma 3 2 7 2 9" xfId="31263" xr:uid="{00000000-0005-0000-0000-000032000000}"/>
    <cellStyle name="Comma 3 2 7 3" xfId="1779" xr:uid="{00000000-0005-0000-0000-000032000000}"/>
    <cellStyle name="Comma 3 2 7 3 2" xfId="10851" xr:uid="{00000000-0005-0000-0000-000032000000}"/>
    <cellStyle name="Comma 3 2 7 3 2 2" xfId="25971" xr:uid="{00000000-0005-0000-0000-000032000000}"/>
    <cellStyle name="Comma 3 2 7 3 2 2 2" xfId="56211" xr:uid="{00000000-0005-0000-0000-000032000000}"/>
    <cellStyle name="Comma 3 2 7 3 2 3" xfId="41091" xr:uid="{00000000-0005-0000-0000-000032000000}"/>
    <cellStyle name="Comma 3 2 7 3 3" xfId="16899" xr:uid="{00000000-0005-0000-0000-000032000000}"/>
    <cellStyle name="Comma 3 2 7 3 3 2" xfId="47139" xr:uid="{00000000-0005-0000-0000-000032000000}"/>
    <cellStyle name="Comma 3 2 7 3 4" xfId="32019" xr:uid="{00000000-0005-0000-0000-000032000000}"/>
    <cellStyle name="Comma 3 2 7 4" xfId="3291" xr:uid="{00000000-0005-0000-0000-000032000000}"/>
    <cellStyle name="Comma 3 2 7 4 2" xfId="12363" xr:uid="{00000000-0005-0000-0000-000032000000}"/>
    <cellStyle name="Comma 3 2 7 4 2 2" xfId="27483" xr:uid="{00000000-0005-0000-0000-000032000000}"/>
    <cellStyle name="Comma 3 2 7 4 2 2 2" xfId="57723" xr:uid="{00000000-0005-0000-0000-000032000000}"/>
    <cellStyle name="Comma 3 2 7 4 2 3" xfId="42603" xr:uid="{00000000-0005-0000-0000-000032000000}"/>
    <cellStyle name="Comma 3 2 7 4 3" xfId="18411" xr:uid="{00000000-0005-0000-0000-000032000000}"/>
    <cellStyle name="Comma 3 2 7 4 3 2" xfId="48651" xr:uid="{00000000-0005-0000-0000-000032000000}"/>
    <cellStyle name="Comma 3 2 7 4 4" xfId="33531" xr:uid="{00000000-0005-0000-0000-000032000000}"/>
    <cellStyle name="Comma 3 2 7 5" xfId="4803" xr:uid="{00000000-0005-0000-0000-000032000000}"/>
    <cellStyle name="Comma 3 2 7 5 2" xfId="13875" xr:uid="{00000000-0005-0000-0000-000032000000}"/>
    <cellStyle name="Comma 3 2 7 5 2 2" xfId="28995" xr:uid="{00000000-0005-0000-0000-000032000000}"/>
    <cellStyle name="Comma 3 2 7 5 2 2 2" xfId="59235" xr:uid="{00000000-0005-0000-0000-000032000000}"/>
    <cellStyle name="Comma 3 2 7 5 2 3" xfId="44115" xr:uid="{00000000-0005-0000-0000-000032000000}"/>
    <cellStyle name="Comma 3 2 7 5 3" xfId="19923" xr:uid="{00000000-0005-0000-0000-000032000000}"/>
    <cellStyle name="Comma 3 2 7 5 3 2" xfId="50163" xr:uid="{00000000-0005-0000-0000-000032000000}"/>
    <cellStyle name="Comma 3 2 7 5 4" xfId="35043" xr:uid="{00000000-0005-0000-0000-000032000000}"/>
    <cellStyle name="Comma 3 2 7 6" xfId="6315" xr:uid="{00000000-0005-0000-0000-000032000000}"/>
    <cellStyle name="Comma 3 2 7 6 2" xfId="21435" xr:uid="{00000000-0005-0000-0000-000032000000}"/>
    <cellStyle name="Comma 3 2 7 6 2 2" xfId="51675" xr:uid="{00000000-0005-0000-0000-000032000000}"/>
    <cellStyle name="Comma 3 2 7 6 3" xfId="36555" xr:uid="{00000000-0005-0000-0000-000032000000}"/>
    <cellStyle name="Comma 3 2 7 7" xfId="7827" xr:uid="{00000000-0005-0000-0000-000032000000}"/>
    <cellStyle name="Comma 3 2 7 7 2" xfId="22947" xr:uid="{00000000-0005-0000-0000-000032000000}"/>
    <cellStyle name="Comma 3 2 7 7 2 2" xfId="53187" xr:uid="{00000000-0005-0000-0000-000032000000}"/>
    <cellStyle name="Comma 3 2 7 7 3" xfId="38067" xr:uid="{00000000-0005-0000-0000-000032000000}"/>
    <cellStyle name="Comma 3 2 7 8" xfId="9339" xr:uid="{00000000-0005-0000-0000-000032000000}"/>
    <cellStyle name="Comma 3 2 7 8 2" xfId="24459" xr:uid="{00000000-0005-0000-0000-000032000000}"/>
    <cellStyle name="Comma 3 2 7 8 2 2" xfId="54699" xr:uid="{00000000-0005-0000-0000-000032000000}"/>
    <cellStyle name="Comma 3 2 7 8 3" xfId="39579" xr:uid="{00000000-0005-0000-0000-000032000000}"/>
    <cellStyle name="Comma 3 2 7 9" xfId="15387" xr:uid="{00000000-0005-0000-0000-000032000000}"/>
    <cellStyle name="Comma 3 2 7 9 2" xfId="45627" xr:uid="{00000000-0005-0000-0000-000032000000}"/>
    <cellStyle name="Comma 3 2 8" xfId="519" xr:uid="{00000000-0005-0000-0000-00006D000000}"/>
    <cellStyle name="Comma 3 2 8 10" xfId="30759" xr:uid="{00000000-0005-0000-0000-00006D000000}"/>
    <cellStyle name="Comma 3 2 8 2" xfId="1275" xr:uid="{00000000-0005-0000-0000-00006D000000}"/>
    <cellStyle name="Comma 3 2 8 2 2" xfId="2787" xr:uid="{00000000-0005-0000-0000-00006D000000}"/>
    <cellStyle name="Comma 3 2 8 2 2 2" xfId="11859" xr:uid="{00000000-0005-0000-0000-00006D000000}"/>
    <cellStyle name="Comma 3 2 8 2 2 2 2" xfId="26979" xr:uid="{00000000-0005-0000-0000-00006D000000}"/>
    <cellStyle name="Comma 3 2 8 2 2 2 2 2" xfId="57219" xr:uid="{00000000-0005-0000-0000-00006D000000}"/>
    <cellStyle name="Comma 3 2 8 2 2 2 3" xfId="42099" xr:uid="{00000000-0005-0000-0000-00006D000000}"/>
    <cellStyle name="Comma 3 2 8 2 2 3" xfId="17907" xr:uid="{00000000-0005-0000-0000-00006D000000}"/>
    <cellStyle name="Comma 3 2 8 2 2 3 2" xfId="48147" xr:uid="{00000000-0005-0000-0000-00006D000000}"/>
    <cellStyle name="Comma 3 2 8 2 2 4" xfId="33027" xr:uid="{00000000-0005-0000-0000-00006D000000}"/>
    <cellStyle name="Comma 3 2 8 2 3" xfId="4299" xr:uid="{00000000-0005-0000-0000-00006D000000}"/>
    <cellStyle name="Comma 3 2 8 2 3 2" xfId="13371" xr:uid="{00000000-0005-0000-0000-00006D000000}"/>
    <cellStyle name="Comma 3 2 8 2 3 2 2" xfId="28491" xr:uid="{00000000-0005-0000-0000-00006D000000}"/>
    <cellStyle name="Comma 3 2 8 2 3 2 2 2" xfId="58731" xr:uid="{00000000-0005-0000-0000-00006D000000}"/>
    <cellStyle name="Comma 3 2 8 2 3 2 3" xfId="43611" xr:uid="{00000000-0005-0000-0000-00006D000000}"/>
    <cellStyle name="Comma 3 2 8 2 3 3" xfId="19419" xr:uid="{00000000-0005-0000-0000-00006D000000}"/>
    <cellStyle name="Comma 3 2 8 2 3 3 2" xfId="49659" xr:uid="{00000000-0005-0000-0000-00006D000000}"/>
    <cellStyle name="Comma 3 2 8 2 3 4" xfId="34539" xr:uid="{00000000-0005-0000-0000-00006D000000}"/>
    <cellStyle name="Comma 3 2 8 2 4" xfId="5811" xr:uid="{00000000-0005-0000-0000-00006D000000}"/>
    <cellStyle name="Comma 3 2 8 2 4 2" xfId="14883" xr:uid="{00000000-0005-0000-0000-00006D000000}"/>
    <cellStyle name="Comma 3 2 8 2 4 2 2" xfId="30003" xr:uid="{00000000-0005-0000-0000-00006D000000}"/>
    <cellStyle name="Comma 3 2 8 2 4 2 2 2" xfId="60243" xr:uid="{00000000-0005-0000-0000-00006D000000}"/>
    <cellStyle name="Comma 3 2 8 2 4 2 3" xfId="45123" xr:uid="{00000000-0005-0000-0000-00006D000000}"/>
    <cellStyle name="Comma 3 2 8 2 4 3" xfId="20931" xr:uid="{00000000-0005-0000-0000-00006D000000}"/>
    <cellStyle name="Comma 3 2 8 2 4 3 2" xfId="51171" xr:uid="{00000000-0005-0000-0000-00006D000000}"/>
    <cellStyle name="Comma 3 2 8 2 4 4" xfId="36051" xr:uid="{00000000-0005-0000-0000-00006D000000}"/>
    <cellStyle name="Comma 3 2 8 2 5" xfId="7323" xr:uid="{00000000-0005-0000-0000-00006D000000}"/>
    <cellStyle name="Comma 3 2 8 2 5 2" xfId="22443" xr:uid="{00000000-0005-0000-0000-00006D000000}"/>
    <cellStyle name="Comma 3 2 8 2 5 2 2" xfId="52683" xr:uid="{00000000-0005-0000-0000-00006D000000}"/>
    <cellStyle name="Comma 3 2 8 2 5 3" xfId="37563" xr:uid="{00000000-0005-0000-0000-00006D000000}"/>
    <cellStyle name="Comma 3 2 8 2 6" xfId="8835" xr:uid="{00000000-0005-0000-0000-00006D000000}"/>
    <cellStyle name="Comma 3 2 8 2 6 2" xfId="23955" xr:uid="{00000000-0005-0000-0000-00006D000000}"/>
    <cellStyle name="Comma 3 2 8 2 6 2 2" xfId="54195" xr:uid="{00000000-0005-0000-0000-00006D000000}"/>
    <cellStyle name="Comma 3 2 8 2 6 3" xfId="39075" xr:uid="{00000000-0005-0000-0000-00006D000000}"/>
    <cellStyle name="Comma 3 2 8 2 7" xfId="10347" xr:uid="{00000000-0005-0000-0000-00006D000000}"/>
    <cellStyle name="Comma 3 2 8 2 7 2" xfId="25467" xr:uid="{00000000-0005-0000-0000-00006D000000}"/>
    <cellStyle name="Comma 3 2 8 2 7 2 2" xfId="55707" xr:uid="{00000000-0005-0000-0000-00006D000000}"/>
    <cellStyle name="Comma 3 2 8 2 7 3" xfId="40587" xr:uid="{00000000-0005-0000-0000-00006D000000}"/>
    <cellStyle name="Comma 3 2 8 2 8" xfId="16395" xr:uid="{00000000-0005-0000-0000-00006D000000}"/>
    <cellStyle name="Comma 3 2 8 2 8 2" xfId="46635" xr:uid="{00000000-0005-0000-0000-00006D000000}"/>
    <cellStyle name="Comma 3 2 8 2 9" xfId="31515" xr:uid="{00000000-0005-0000-0000-00006D000000}"/>
    <cellStyle name="Comma 3 2 8 3" xfId="2031" xr:uid="{00000000-0005-0000-0000-00006D000000}"/>
    <cellStyle name="Comma 3 2 8 3 2" xfId="11103" xr:uid="{00000000-0005-0000-0000-00006D000000}"/>
    <cellStyle name="Comma 3 2 8 3 2 2" xfId="26223" xr:uid="{00000000-0005-0000-0000-00006D000000}"/>
    <cellStyle name="Comma 3 2 8 3 2 2 2" xfId="56463" xr:uid="{00000000-0005-0000-0000-00006D000000}"/>
    <cellStyle name="Comma 3 2 8 3 2 3" xfId="41343" xr:uid="{00000000-0005-0000-0000-00006D000000}"/>
    <cellStyle name="Comma 3 2 8 3 3" xfId="17151" xr:uid="{00000000-0005-0000-0000-00006D000000}"/>
    <cellStyle name="Comma 3 2 8 3 3 2" xfId="47391" xr:uid="{00000000-0005-0000-0000-00006D000000}"/>
    <cellStyle name="Comma 3 2 8 3 4" xfId="32271" xr:uid="{00000000-0005-0000-0000-00006D000000}"/>
    <cellStyle name="Comma 3 2 8 4" xfId="3543" xr:uid="{00000000-0005-0000-0000-00006D000000}"/>
    <cellStyle name="Comma 3 2 8 4 2" xfId="12615" xr:uid="{00000000-0005-0000-0000-00006D000000}"/>
    <cellStyle name="Comma 3 2 8 4 2 2" xfId="27735" xr:uid="{00000000-0005-0000-0000-00006D000000}"/>
    <cellStyle name="Comma 3 2 8 4 2 2 2" xfId="57975" xr:uid="{00000000-0005-0000-0000-00006D000000}"/>
    <cellStyle name="Comma 3 2 8 4 2 3" xfId="42855" xr:uid="{00000000-0005-0000-0000-00006D000000}"/>
    <cellStyle name="Comma 3 2 8 4 3" xfId="18663" xr:uid="{00000000-0005-0000-0000-00006D000000}"/>
    <cellStyle name="Comma 3 2 8 4 3 2" xfId="48903" xr:uid="{00000000-0005-0000-0000-00006D000000}"/>
    <cellStyle name="Comma 3 2 8 4 4" xfId="33783" xr:uid="{00000000-0005-0000-0000-00006D000000}"/>
    <cellStyle name="Comma 3 2 8 5" xfId="5055" xr:uid="{00000000-0005-0000-0000-00006D000000}"/>
    <cellStyle name="Comma 3 2 8 5 2" xfId="14127" xr:uid="{00000000-0005-0000-0000-00006D000000}"/>
    <cellStyle name="Comma 3 2 8 5 2 2" xfId="29247" xr:uid="{00000000-0005-0000-0000-00006D000000}"/>
    <cellStyle name="Comma 3 2 8 5 2 2 2" xfId="59487" xr:uid="{00000000-0005-0000-0000-00006D000000}"/>
    <cellStyle name="Comma 3 2 8 5 2 3" xfId="44367" xr:uid="{00000000-0005-0000-0000-00006D000000}"/>
    <cellStyle name="Comma 3 2 8 5 3" xfId="20175" xr:uid="{00000000-0005-0000-0000-00006D000000}"/>
    <cellStyle name="Comma 3 2 8 5 3 2" xfId="50415" xr:uid="{00000000-0005-0000-0000-00006D000000}"/>
    <cellStyle name="Comma 3 2 8 5 4" xfId="35295" xr:uid="{00000000-0005-0000-0000-00006D000000}"/>
    <cellStyle name="Comma 3 2 8 6" xfId="6567" xr:uid="{00000000-0005-0000-0000-00006D000000}"/>
    <cellStyle name="Comma 3 2 8 6 2" xfId="21687" xr:uid="{00000000-0005-0000-0000-00006D000000}"/>
    <cellStyle name="Comma 3 2 8 6 2 2" xfId="51927" xr:uid="{00000000-0005-0000-0000-00006D000000}"/>
    <cellStyle name="Comma 3 2 8 6 3" xfId="36807" xr:uid="{00000000-0005-0000-0000-00006D000000}"/>
    <cellStyle name="Comma 3 2 8 7" xfId="8079" xr:uid="{00000000-0005-0000-0000-00006D000000}"/>
    <cellStyle name="Comma 3 2 8 7 2" xfId="23199" xr:uid="{00000000-0005-0000-0000-00006D000000}"/>
    <cellStyle name="Comma 3 2 8 7 2 2" xfId="53439" xr:uid="{00000000-0005-0000-0000-00006D000000}"/>
    <cellStyle name="Comma 3 2 8 7 3" xfId="38319" xr:uid="{00000000-0005-0000-0000-00006D000000}"/>
    <cellStyle name="Comma 3 2 8 8" xfId="9591" xr:uid="{00000000-0005-0000-0000-00006D000000}"/>
    <cellStyle name="Comma 3 2 8 8 2" xfId="24711" xr:uid="{00000000-0005-0000-0000-00006D000000}"/>
    <cellStyle name="Comma 3 2 8 8 2 2" xfId="54951" xr:uid="{00000000-0005-0000-0000-00006D000000}"/>
    <cellStyle name="Comma 3 2 8 8 3" xfId="39831" xr:uid="{00000000-0005-0000-0000-00006D000000}"/>
    <cellStyle name="Comma 3 2 8 9" xfId="15639" xr:uid="{00000000-0005-0000-0000-00006D000000}"/>
    <cellStyle name="Comma 3 2 8 9 2" xfId="45879" xr:uid="{00000000-0005-0000-0000-00006D000000}"/>
    <cellStyle name="Comma 3 2 9" xfId="771" xr:uid="{00000000-0005-0000-0000-000032000000}"/>
    <cellStyle name="Comma 3 2 9 2" xfId="2283" xr:uid="{00000000-0005-0000-0000-000032000000}"/>
    <cellStyle name="Comma 3 2 9 2 2" xfId="11355" xr:uid="{00000000-0005-0000-0000-000032000000}"/>
    <cellStyle name="Comma 3 2 9 2 2 2" xfId="26475" xr:uid="{00000000-0005-0000-0000-000032000000}"/>
    <cellStyle name="Comma 3 2 9 2 2 2 2" xfId="56715" xr:uid="{00000000-0005-0000-0000-000032000000}"/>
    <cellStyle name="Comma 3 2 9 2 2 3" xfId="41595" xr:uid="{00000000-0005-0000-0000-000032000000}"/>
    <cellStyle name="Comma 3 2 9 2 3" xfId="17403" xr:uid="{00000000-0005-0000-0000-000032000000}"/>
    <cellStyle name="Comma 3 2 9 2 3 2" xfId="47643" xr:uid="{00000000-0005-0000-0000-000032000000}"/>
    <cellStyle name="Comma 3 2 9 2 4" xfId="32523" xr:uid="{00000000-0005-0000-0000-000032000000}"/>
    <cellStyle name="Comma 3 2 9 3" xfId="3795" xr:uid="{00000000-0005-0000-0000-000032000000}"/>
    <cellStyle name="Comma 3 2 9 3 2" xfId="12867" xr:uid="{00000000-0005-0000-0000-000032000000}"/>
    <cellStyle name="Comma 3 2 9 3 2 2" xfId="27987" xr:uid="{00000000-0005-0000-0000-000032000000}"/>
    <cellStyle name="Comma 3 2 9 3 2 2 2" xfId="58227" xr:uid="{00000000-0005-0000-0000-000032000000}"/>
    <cellStyle name="Comma 3 2 9 3 2 3" xfId="43107" xr:uid="{00000000-0005-0000-0000-000032000000}"/>
    <cellStyle name="Comma 3 2 9 3 3" xfId="18915" xr:uid="{00000000-0005-0000-0000-000032000000}"/>
    <cellStyle name="Comma 3 2 9 3 3 2" xfId="49155" xr:uid="{00000000-0005-0000-0000-000032000000}"/>
    <cellStyle name="Comma 3 2 9 3 4" xfId="34035" xr:uid="{00000000-0005-0000-0000-000032000000}"/>
    <cellStyle name="Comma 3 2 9 4" xfId="5307" xr:uid="{00000000-0005-0000-0000-000032000000}"/>
    <cellStyle name="Comma 3 2 9 4 2" xfId="14379" xr:uid="{00000000-0005-0000-0000-000032000000}"/>
    <cellStyle name="Comma 3 2 9 4 2 2" xfId="29499" xr:uid="{00000000-0005-0000-0000-000032000000}"/>
    <cellStyle name="Comma 3 2 9 4 2 2 2" xfId="59739" xr:uid="{00000000-0005-0000-0000-000032000000}"/>
    <cellStyle name="Comma 3 2 9 4 2 3" xfId="44619" xr:uid="{00000000-0005-0000-0000-000032000000}"/>
    <cellStyle name="Comma 3 2 9 4 3" xfId="20427" xr:uid="{00000000-0005-0000-0000-000032000000}"/>
    <cellStyle name="Comma 3 2 9 4 3 2" xfId="50667" xr:uid="{00000000-0005-0000-0000-000032000000}"/>
    <cellStyle name="Comma 3 2 9 4 4" xfId="35547" xr:uid="{00000000-0005-0000-0000-000032000000}"/>
    <cellStyle name="Comma 3 2 9 5" xfId="6819" xr:uid="{00000000-0005-0000-0000-000032000000}"/>
    <cellStyle name="Comma 3 2 9 5 2" xfId="21939" xr:uid="{00000000-0005-0000-0000-000032000000}"/>
    <cellStyle name="Comma 3 2 9 5 2 2" xfId="52179" xr:uid="{00000000-0005-0000-0000-000032000000}"/>
    <cellStyle name="Comma 3 2 9 5 3" xfId="37059" xr:uid="{00000000-0005-0000-0000-000032000000}"/>
    <cellStyle name="Comma 3 2 9 6" xfId="8331" xr:uid="{00000000-0005-0000-0000-000032000000}"/>
    <cellStyle name="Comma 3 2 9 6 2" xfId="23451" xr:uid="{00000000-0005-0000-0000-000032000000}"/>
    <cellStyle name="Comma 3 2 9 6 2 2" xfId="53691" xr:uid="{00000000-0005-0000-0000-000032000000}"/>
    <cellStyle name="Comma 3 2 9 6 3" xfId="38571" xr:uid="{00000000-0005-0000-0000-000032000000}"/>
    <cellStyle name="Comma 3 2 9 7" xfId="9843" xr:uid="{00000000-0005-0000-0000-000032000000}"/>
    <cellStyle name="Comma 3 2 9 7 2" xfId="24963" xr:uid="{00000000-0005-0000-0000-000032000000}"/>
    <cellStyle name="Comma 3 2 9 7 2 2" xfId="55203" xr:uid="{00000000-0005-0000-0000-000032000000}"/>
    <cellStyle name="Comma 3 2 9 7 3" xfId="40083" xr:uid="{00000000-0005-0000-0000-000032000000}"/>
    <cellStyle name="Comma 3 2 9 8" xfId="15891" xr:uid="{00000000-0005-0000-0000-000032000000}"/>
    <cellStyle name="Comma 3 2 9 8 2" xfId="46131" xr:uid="{00000000-0005-0000-0000-000032000000}"/>
    <cellStyle name="Comma 3 2 9 9" xfId="31011" xr:uid="{00000000-0005-0000-0000-000032000000}"/>
    <cellStyle name="Comma 3 3" xfId="26" xr:uid="{00000000-0005-0000-0000-000032000000}"/>
    <cellStyle name="Comma 3 3 10" xfId="4562" xr:uid="{00000000-0005-0000-0000-000032000000}"/>
    <cellStyle name="Comma 3 3 10 2" xfId="13634" xr:uid="{00000000-0005-0000-0000-000032000000}"/>
    <cellStyle name="Comma 3 3 10 2 2" xfId="28754" xr:uid="{00000000-0005-0000-0000-000032000000}"/>
    <cellStyle name="Comma 3 3 10 2 2 2" xfId="58994" xr:uid="{00000000-0005-0000-0000-000032000000}"/>
    <cellStyle name="Comma 3 3 10 2 3" xfId="43874" xr:uid="{00000000-0005-0000-0000-000032000000}"/>
    <cellStyle name="Comma 3 3 10 3" xfId="19682" xr:uid="{00000000-0005-0000-0000-000032000000}"/>
    <cellStyle name="Comma 3 3 10 3 2" xfId="49922" xr:uid="{00000000-0005-0000-0000-000032000000}"/>
    <cellStyle name="Comma 3 3 10 4" xfId="34802" xr:uid="{00000000-0005-0000-0000-000032000000}"/>
    <cellStyle name="Comma 3 3 11" xfId="6074" xr:uid="{00000000-0005-0000-0000-000032000000}"/>
    <cellStyle name="Comma 3 3 11 2" xfId="21194" xr:uid="{00000000-0005-0000-0000-000032000000}"/>
    <cellStyle name="Comma 3 3 11 2 2" xfId="51434" xr:uid="{00000000-0005-0000-0000-000032000000}"/>
    <cellStyle name="Comma 3 3 11 3" xfId="36314" xr:uid="{00000000-0005-0000-0000-000032000000}"/>
    <cellStyle name="Comma 3 3 12" xfId="7586" xr:uid="{00000000-0005-0000-0000-000032000000}"/>
    <cellStyle name="Comma 3 3 12 2" xfId="22706" xr:uid="{00000000-0005-0000-0000-000032000000}"/>
    <cellStyle name="Comma 3 3 12 2 2" xfId="52946" xr:uid="{00000000-0005-0000-0000-000032000000}"/>
    <cellStyle name="Comma 3 3 12 3" xfId="37826" xr:uid="{00000000-0005-0000-0000-000032000000}"/>
    <cellStyle name="Comma 3 3 13" xfId="9098" xr:uid="{00000000-0005-0000-0000-000032000000}"/>
    <cellStyle name="Comma 3 3 13 2" xfId="24218" xr:uid="{00000000-0005-0000-0000-000032000000}"/>
    <cellStyle name="Comma 3 3 13 2 2" xfId="54458" xr:uid="{00000000-0005-0000-0000-000032000000}"/>
    <cellStyle name="Comma 3 3 13 3" xfId="39338" xr:uid="{00000000-0005-0000-0000-000032000000}"/>
    <cellStyle name="Comma 3 3 14" xfId="15146" xr:uid="{00000000-0005-0000-0000-000032000000}"/>
    <cellStyle name="Comma 3 3 14 2" xfId="45386" xr:uid="{00000000-0005-0000-0000-000032000000}"/>
    <cellStyle name="Comma 3 3 15" xfId="30266" xr:uid="{00000000-0005-0000-0000-000032000000}"/>
    <cellStyle name="Comma 3 3 2" xfId="68" xr:uid="{00000000-0005-0000-0000-000016000000}"/>
    <cellStyle name="Comma 3 3 2 10" xfId="6116" xr:uid="{00000000-0005-0000-0000-000016000000}"/>
    <cellStyle name="Comma 3 3 2 10 2" xfId="21236" xr:uid="{00000000-0005-0000-0000-000016000000}"/>
    <cellStyle name="Comma 3 3 2 10 2 2" xfId="51476" xr:uid="{00000000-0005-0000-0000-000016000000}"/>
    <cellStyle name="Comma 3 3 2 10 3" xfId="36356" xr:uid="{00000000-0005-0000-0000-000016000000}"/>
    <cellStyle name="Comma 3 3 2 11" xfId="7628" xr:uid="{00000000-0005-0000-0000-000016000000}"/>
    <cellStyle name="Comma 3 3 2 11 2" xfId="22748" xr:uid="{00000000-0005-0000-0000-000016000000}"/>
    <cellStyle name="Comma 3 3 2 11 2 2" xfId="52988" xr:uid="{00000000-0005-0000-0000-000016000000}"/>
    <cellStyle name="Comma 3 3 2 11 3" xfId="37868" xr:uid="{00000000-0005-0000-0000-000016000000}"/>
    <cellStyle name="Comma 3 3 2 12" xfId="9140" xr:uid="{00000000-0005-0000-0000-000016000000}"/>
    <cellStyle name="Comma 3 3 2 12 2" xfId="24260" xr:uid="{00000000-0005-0000-0000-000016000000}"/>
    <cellStyle name="Comma 3 3 2 12 2 2" xfId="54500" xr:uid="{00000000-0005-0000-0000-000016000000}"/>
    <cellStyle name="Comma 3 3 2 12 3" xfId="39380" xr:uid="{00000000-0005-0000-0000-000016000000}"/>
    <cellStyle name="Comma 3 3 2 13" xfId="15188" xr:uid="{00000000-0005-0000-0000-000016000000}"/>
    <cellStyle name="Comma 3 3 2 13 2" xfId="45428" xr:uid="{00000000-0005-0000-0000-000016000000}"/>
    <cellStyle name="Comma 3 3 2 14" xfId="30308" xr:uid="{00000000-0005-0000-0000-000016000000}"/>
    <cellStyle name="Comma 3 3 2 2" xfId="152" xr:uid="{00000000-0005-0000-0000-00002C000000}"/>
    <cellStyle name="Comma 3 3 2 2 10" xfId="9224" xr:uid="{00000000-0005-0000-0000-00002C000000}"/>
    <cellStyle name="Comma 3 3 2 2 10 2" xfId="24344" xr:uid="{00000000-0005-0000-0000-00002C000000}"/>
    <cellStyle name="Comma 3 3 2 2 10 2 2" xfId="54584" xr:uid="{00000000-0005-0000-0000-00002C000000}"/>
    <cellStyle name="Comma 3 3 2 2 10 3" xfId="39464" xr:uid="{00000000-0005-0000-0000-00002C000000}"/>
    <cellStyle name="Comma 3 3 2 2 11" xfId="15272" xr:uid="{00000000-0005-0000-0000-00002C000000}"/>
    <cellStyle name="Comma 3 3 2 2 11 2" xfId="45512" xr:uid="{00000000-0005-0000-0000-00002C000000}"/>
    <cellStyle name="Comma 3 3 2 2 12" xfId="30392" xr:uid="{00000000-0005-0000-0000-00002C000000}"/>
    <cellStyle name="Comma 3 3 2 2 2" xfId="404" xr:uid="{00000000-0005-0000-0000-00002C000000}"/>
    <cellStyle name="Comma 3 3 2 2 2 10" xfId="30644" xr:uid="{00000000-0005-0000-0000-00002C000000}"/>
    <cellStyle name="Comma 3 3 2 2 2 2" xfId="1160" xr:uid="{00000000-0005-0000-0000-00002C000000}"/>
    <cellStyle name="Comma 3 3 2 2 2 2 2" xfId="2672" xr:uid="{00000000-0005-0000-0000-00002C000000}"/>
    <cellStyle name="Comma 3 3 2 2 2 2 2 2" xfId="11744" xr:uid="{00000000-0005-0000-0000-00002C000000}"/>
    <cellStyle name="Comma 3 3 2 2 2 2 2 2 2" xfId="26864" xr:uid="{00000000-0005-0000-0000-00002C000000}"/>
    <cellStyle name="Comma 3 3 2 2 2 2 2 2 2 2" xfId="57104" xr:uid="{00000000-0005-0000-0000-00002C000000}"/>
    <cellStyle name="Comma 3 3 2 2 2 2 2 2 3" xfId="41984" xr:uid="{00000000-0005-0000-0000-00002C000000}"/>
    <cellStyle name="Comma 3 3 2 2 2 2 2 3" xfId="17792" xr:uid="{00000000-0005-0000-0000-00002C000000}"/>
    <cellStyle name="Comma 3 3 2 2 2 2 2 3 2" xfId="48032" xr:uid="{00000000-0005-0000-0000-00002C000000}"/>
    <cellStyle name="Comma 3 3 2 2 2 2 2 4" xfId="32912" xr:uid="{00000000-0005-0000-0000-00002C000000}"/>
    <cellStyle name="Comma 3 3 2 2 2 2 3" xfId="4184" xr:uid="{00000000-0005-0000-0000-00002C000000}"/>
    <cellStyle name="Comma 3 3 2 2 2 2 3 2" xfId="13256" xr:uid="{00000000-0005-0000-0000-00002C000000}"/>
    <cellStyle name="Comma 3 3 2 2 2 2 3 2 2" xfId="28376" xr:uid="{00000000-0005-0000-0000-00002C000000}"/>
    <cellStyle name="Comma 3 3 2 2 2 2 3 2 2 2" xfId="58616" xr:uid="{00000000-0005-0000-0000-00002C000000}"/>
    <cellStyle name="Comma 3 3 2 2 2 2 3 2 3" xfId="43496" xr:uid="{00000000-0005-0000-0000-00002C000000}"/>
    <cellStyle name="Comma 3 3 2 2 2 2 3 3" xfId="19304" xr:uid="{00000000-0005-0000-0000-00002C000000}"/>
    <cellStyle name="Comma 3 3 2 2 2 2 3 3 2" xfId="49544" xr:uid="{00000000-0005-0000-0000-00002C000000}"/>
    <cellStyle name="Comma 3 3 2 2 2 2 3 4" xfId="34424" xr:uid="{00000000-0005-0000-0000-00002C000000}"/>
    <cellStyle name="Comma 3 3 2 2 2 2 4" xfId="5696" xr:uid="{00000000-0005-0000-0000-00002C000000}"/>
    <cellStyle name="Comma 3 3 2 2 2 2 4 2" xfId="14768" xr:uid="{00000000-0005-0000-0000-00002C000000}"/>
    <cellStyle name="Comma 3 3 2 2 2 2 4 2 2" xfId="29888" xr:uid="{00000000-0005-0000-0000-00002C000000}"/>
    <cellStyle name="Comma 3 3 2 2 2 2 4 2 2 2" xfId="60128" xr:uid="{00000000-0005-0000-0000-00002C000000}"/>
    <cellStyle name="Comma 3 3 2 2 2 2 4 2 3" xfId="45008" xr:uid="{00000000-0005-0000-0000-00002C000000}"/>
    <cellStyle name="Comma 3 3 2 2 2 2 4 3" xfId="20816" xr:uid="{00000000-0005-0000-0000-00002C000000}"/>
    <cellStyle name="Comma 3 3 2 2 2 2 4 3 2" xfId="51056" xr:uid="{00000000-0005-0000-0000-00002C000000}"/>
    <cellStyle name="Comma 3 3 2 2 2 2 4 4" xfId="35936" xr:uid="{00000000-0005-0000-0000-00002C000000}"/>
    <cellStyle name="Comma 3 3 2 2 2 2 5" xfId="7208" xr:uid="{00000000-0005-0000-0000-00002C000000}"/>
    <cellStyle name="Comma 3 3 2 2 2 2 5 2" xfId="22328" xr:uid="{00000000-0005-0000-0000-00002C000000}"/>
    <cellStyle name="Comma 3 3 2 2 2 2 5 2 2" xfId="52568" xr:uid="{00000000-0005-0000-0000-00002C000000}"/>
    <cellStyle name="Comma 3 3 2 2 2 2 5 3" xfId="37448" xr:uid="{00000000-0005-0000-0000-00002C000000}"/>
    <cellStyle name="Comma 3 3 2 2 2 2 6" xfId="8720" xr:uid="{00000000-0005-0000-0000-00002C000000}"/>
    <cellStyle name="Comma 3 3 2 2 2 2 6 2" xfId="23840" xr:uid="{00000000-0005-0000-0000-00002C000000}"/>
    <cellStyle name="Comma 3 3 2 2 2 2 6 2 2" xfId="54080" xr:uid="{00000000-0005-0000-0000-00002C000000}"/>
    <cellStyle name="Comma 3 3 2 2 2 2 6 3" xfId="38960" xr:uid="{00000000-0005-0000-0000-00002C000000}"/>
    <cellStyle name="Comma 3 3 2 2 2 2 7" xfId="10232" xr:uid="{00000000-0005-0000-0000-00002C000000}"/>
    <cellStyle name="Comma 3 3 2 2 2 2 7 2" xfId="25352" xr:uid="{00000000-0005-0000-0000-00002C000000}"/>
    <cellStyle name="Comma 3 3 2 2 2 2 7 2 2" xfId="55592" xr:uid="{00000000-0005-0000-0000-00002C000000}"/>
    <cellStyle name="Comma 3 3 2 2 2 2 7 3" xfId="40472" xr:uid="{00000000-0005-0000-0000-00002C000000}"/>
    <cellStyle name="Comma 3 3 2 2 2 2 8" xfId="16280" xr:uid="{00000000-0005-0000-0000-00002C000000}"/>
    <cellStyle name="Comma 3 3 2 2 2 2 8 2" xfId="46520" xr:uid="{00000000-0005-0000-0000-00002C000000}"/>
    <cellStyle name="Comma 3 3 2 2 2 2 9" xfId="31400" xr:uid="{00000000-0005-0000-0000-00002C000000}"/>
    <cellStyle name="Comma 3 3 2 2 2 3" xfId="1916" xr:uid="{00000000-0005-0000-0000-00002C000000}"/>
    <cellStyle name="Comma 3 3 2 2 2 3 2" xfId="10988" xr:uid="{00000000-0005-0000-0000-00002C000000}"/>
    <cellStyle name="Comma 3 3 2 2 2 3 2 2" xfId="26108" xr:uid="{00000000-0005-0000-0000-00002C000000}"/>
    <cellStyle name="Comma 3 3 2 2 2 3 2 2 2" xfId="56348" xr:uid="{00000000-0005-0000-0000-00002C000000}"/>
    <cellStyle name="Comma 3 3 2 2 2 3 2 3" xfId="41228" xr:uid="{00000000-0005-0000-0000-00002C000000}"/>
    <cellStyle name="Comma 3 3 2 2 2 3 3" xfId="17036" xr:uid="{00000000-0005-0000-0000-00002C000000}"/>
    <cellStyle name="Comma 3 3 2 2 2 3 3 2" xfId="47276" xr:uid="{00000000-0005-0000-0000-00002C000000}"/>
    <cellStyle name="Comma 3 3 2 2 2 3 4" xfId="32156" xr:uid="{00000000-0005-0000-0000-00002C000000}"/>
    <cellStyle name="Comma 3 3 2 2 2 4" xfId="3428" xr:uid="{00000000-0005-0000-0000-00002C000000}"/>
    <cellStyle name="Comma 3 3 2 2 2 4 2" xfId="12500" xr:uid="{00000000-0005-0000-0000-00002C000000}"/>
    <cellStyle name="Comma 3 3 2 2 2 4 2 2" xfId="27620" xr:uid="{00000000-0005-0000-0000-00002C000000}"/>
    <cellStyle name="Comma 3 3 2 2 2 4 2 2 2" xfId="57860" xr:uid="{00000000-0005-0000-0000-00002C000000}"/>
    <cellStyle name="Comma 3 3 2 2 2 4 2 3" xfId="42740" xr:uid="{00000000-0005-0000-0000-00002C000000}"/>
    <cellStyle name="Comma 3 3 2 2 2 4 3" xfId="18548" xr:uid="{00000000-0005-0000-0000-00002C000000}"/>
    <cellStyle name="Comma 3 3 2 2 2 4 3 2" xfId="48788" xr:uid="{00000000-0005-0000-0000-00002C000000}"/>
    <cellStyle name="Comma 3 3 2 2 2 4 4" xfId="33668" xr:uid="{00000000-0005-0000-0000-00002C000000}"/>
    <cellStyle name="Comma 3 3 2 2 2 5" xfId="4940" xr:uid="{00000000-0005-0000-0000-00002C000000}"/>
    <cellStyle name="Comma 3 3 2 2 2 5 2" xfId="14012" xr:uid="{00000000-0005-0000-0000-00002C000000}"/>
    <cellStyle name="Comma 3 3 2 2 2 5 2 2" xfId="29132" xr:uid="{00000000-0005-0000-0000-00002C000000}"/>
    <cellStyle name="Comma 3 3 2 2 2 5 2 2 2" xfId="59372" xr:uid="{00000000-0005-0000-0000-00002C000000}"/>
    <cellStyle name="Comma 3 3 2 2 2 5 2 3" xfId="44252" xr:uid="{00000000-0005-0000-0000-00002C000000}"/>
    <cellStyle name="Comma 3 3 2 2 2 5 3" xfId="20060" xr:uid="{00000000-0005-0000-0000-00002C000000}"/>
    <cellStyle name="Comma 3 3 2 2 2 5 3 2" xfId="50300" xr:uid="{00000000-0005-0000-0000-00002C000000}"/>
    <cellStyle name="Comma 3 3 2 2 2 5 4" xfId="35180" xr:uid="{00000000-0005-0000-0000-00002C000000}"/>
    <cellStyle name="Comma 3 3 2 2 2 6" xfId="6452" xr:uid="{00000000-0005-0000-0000-00002C000000}"/>
    <cellStyle name="Comma 3 3 2 2 2 6 2" xfId="21572" xr:uid="{00000000-0005-0000-0000-00002C000000}"/>
    <cellStyle name="Comma 3 3 2 2 2 6 2 2" xfId="51812" xr:uid="{00000000-0005-0000-0000-00002C000000}"/>
    <cellStyle name="Comma 3 3 2 2 2 6 3" xfId="36692" xr:uid="{00000000-0005-0000-0000-00002C000000}"/>
    <cellStyle name="Comma 3 3 2 2 2 7" xfId="7964" xr:uid="{00000000-0005-0000-0000-00002C000000}"/>
    <cellStyle name="Comma 3 3 2 2 2 7 2" xfId="23084" xr:uid="{00000000-0005-0000-0000-00002C000000}"/>
    <cellStyle name="Comma 3 3 2 2 2 7 2 2" xfId="53324" xr:uid="{00000000-0005-0000-0000-00002C000000}"/>
    <cellStyle name="Comma 3 3 2 2 2 7 3" xfId="38204" xr:uid="{00000000-0005-0000-0000-00002C000000}"/>
    <cellStyle name="Comma 3 3 2 2 2 8" xfId="9476" xr:uid="{00000000-0005-0000-0000-00002C000000}"/>
    <cellStyle name="Comma 3 3 2 2 2 8 2" xfId="24596" xr:uid="{00000000-0005-0000-0000-00002C000000}"/>
    <cellStyle name="Comma 3 3 2 2 2 8 2 2" xfId="54836" xr:uid="{00000000-0005-0000-0000-00002C000000}"/>
    <cellStyle name="Comma 3 3 2 2 2 8 3" xfId="39716" xr:uid="{00000000-0005-0000-0000-00002C000000}"/>
    <cellStyle name="Comma 3 3 2 2 2 9" xfId="15524" xr:uid="{00000000-0005-0000-0000-00002C000000}"/>
    <cellStyle name="Comma 3 3 2 2 2 9 2" xfId="45764" xr:uid="{00000000-0005-0000-0000-00002C000000}"/>
    <cellStyle name="Comma 3 3 2 2 3" xfId="656" xr:uid="{00000000-0005-0000-0000-000081000000}"/>
    <cellStyle name="Comma 3 3 2 2 3 10" xfId="30896" xr:uid="{00000000-0005-0000-0000-000081000000}"/>
    <cellStyle name="Comma 3 3 2 2 3 2" xfId="1412" xr:uid="{00000000-0005-0000-0000-000081000000}"/>
    <cellStyle name="Comma 3 3 2 2 3 2 2" xfId="2924" xr:uid="{00000000-0005-0000-0000-000081000000}"/>
    <cellStyle name="Comma 3 3 2 2 3 2 2 2" xfId="11996" xr:uid="{00000000-0005-0000-0000-000081000000}"/>
    <cellStyle name="Comma 3 3 2 2 3 2 2 2 2" xfId="27116" xr:uid="{00000000-0005-0000-0000-000081000000}"/>
    <cellStyle name="Comma 3 3 2 2 3 2 2 2 2 2" xfId="57356" xr:uid="{00000000-0005-0000-0000-000081000000}"/>
    <cellStyle name="Comma 3 3 2 2 3 2 2 2 3" xfId="42236" xr:uid="{00000000-0005-0000-0000-000081000000}"/>
    <cellStyle name="Comma 3 3 2 2 3 2 2 3" xfId="18044" xr:uid="{00000000-0005-0000-0000-000081000000}"/>
    <cellStyle name="Comma 3 3 2 2 3 2 2 3 2" xfId="48284" xr:uid="{00000000-0005-0000-0000-000081000000}"/>
    <cellStyle name="Comma 3 3 2 2 3 2 2 4" xfId="33164" xr:uid="{00000000-0005-0000-0000-000081000000}"/>
    <cellStyle name="Comma 3 3 2 2 3 2 3" xfId="4436" xr:uid="{00000000-0005-0000-0000-000081000000}"/>
    <cellStyle name="Comma 3 3 2 2 3 2 3 2" xfId="13508" xr:uid="{00000000-0005-0000-0000-000081000000}"/>
    <cellStyle name="Comma 3 3 2 2 3 2 3 2 2" xfId="28628" xr:uid="{00000000-0005-0000-0000-000081000000}"/>
    <cellStyle name="Comma 3 3 2 2 3 2 3 2 2 2" xfId="58868" xr:uid="{00000000-0005-0000-0000-000081000000}"/>
    <cellStyle name="Comma 3 3 2 2 3 2 3 2 3" xfId="43748" xr:uid="{00000000-0005-0000-0000-000081000000}"/>
    <cellStyle name="Comma 3 3 2 2 3 2 3 3" xfId="19556" xr:uid="{00000000-0005-0000-0000-000081000000}"/>
    <cellStyle name="Comma 3 3 2 2 3 2 3 3 2" xfId="49796" xr:uid="{00000000-0005-0000-0000-000081000000}"/>
    <cellStyle name="Comma 3 3 2 2 3 2 3 4" xfId="34676" xr:uid="{00000000-0005-0000-0000-000081000000}"/>
    <cellStyle name="Comma 3 3 2 2 3 2 4" xfId="5948" xr:uid="{00000000-0005-0000-0000-000081000000}"/>
    <cellStyle name="Comma 3 3 2 2 3 2 4 2" xfId="15020" xr:uid="{00000000-0005-0000-0000-000081000000}"/>
    <cellStyle name="Comma 3 3 2 2 3 2 4 2 2" xfId="30140" xr:uid="{00000000-0005-0000-0000-000081000000}"/>
    <cellStyle name="Comma 3 3 2 2 3 2 4 2 2 2" xfId="60380" xr:uid="{00000000-0005-0000-0000-000081000000}"/>
    <cellStyle name="Comma 3 3 2 2 3 2 4 2 3" xfId="45260" xr:uid="{00000000-0005-0000-0000-000081000000}"/>
    <cellStyle name="Comma 3 3 2 2 3 2 4 3" xfId="21068" xr:uid="{00000000-0005-0000-0000-000081000000}"/>
    <cellStyle name="Comma 3 3 2 2 3 2 4 3 2" xfId="51308" xr:uid="{00000000-0005-0000-0000-000081000000}"/>
    <cellStyle name="Comma 3 3 2 2 3 2 4 4" xfId="36188" xr:uid="{00000000-0005-0000-0000-000081000000}"/>
    <cellStyle name="Comma 3 3 2 2 3 2 5" xfId="7460" xr:uid="{00000000-0005-0000-0000-000081000000}"/>
    <cellStyle name="Comma 3 3 2 2 3 2 5 2" xfId="22580" xr:uid="{00000000-0005-0000-0000-000081000000}"/>
    <cellStyle name="Comma 3 3 2 2 3 2 5 2 2" xfId="52820" xr:uid="{00000000-0005-0000-0000-000081000000}"/>
    <cellStyle name="Comma 3 3 2 2 3 2 5 3" xfId="37700" xr:uid="{00000000-0005-0000-0000-000081000000}"/>
    <cellStyle name="Comma 3 3 2 2 3 2 6" xfId="8972" xr:uid="{00000000-0005-0000-0000-000081000000}"/>
    <cellStyle name="Comma 3 3 2 2 3 2 6 2" xfId="24092" xr:uid="{00000000-0005-0000-0000-000081000000}"/>
    <cellStyle name="Comma 3 3 2 2 3 2 6 2 2" xfId="54332" xr:uid="{00000000-0005-0000-0000-000081000000}"/>
    <cellStyle name="Comma 3 3 2 2 3 2 6 3" xfId="39212" xr:uid="{00000000-0005-0000-0000-000081000000}"/>
    <cellStyle name="Comma 3 3 2 2 3 2 7" xfId="10484" xr:uid="{00000000-0005-0000-0000-000081000000}"/>
    <cellStyle name="Comma 3 3 2 2 3 2 7 2" xfId="25604" xr:uid="{00000000-0005-0000-0000-000081000000}"/>
    <cellStyle name="Comma 3 3 2 2 3 2 7 2 2" xfId="55844" xr:uid="{00000000-0005-0000-0000-000081000000}"/>
    <cellStyle name="Comma 3 3 2 2 3 2 7 3" xfId="40724" xr:uid="{00000000-0005-0000-0000-000081000000}"/>
    <cellStyle name="Comma 3 3 2 2 3 2 8" xfId="16532" xr:uid="{00000000-0005-0000-0000-000081000000}"/>
    <cellStyle name="Comma 3 3 2 2 3 2 8 2" xfId="46772" xr:uid="{00000000-0005-0000-0000-000081000000}"/>
    <cellStyle name="Comma 3 3 2 2 3 2 9" xfId="31652" xr:uid="{00000000-0005-0000-0000-000081000000}"/>
    <cellStyle name="Comma 3 3 2 2 3 3" xfId="2168" xr:uid="{00000000-0005-0000-0000-000081000000}"/>
    <cellStyle name="Comma 3 3 2 2 3 3 2" xfId="11240" xr:uid="{00000000-0005-0000-0000-000081000000}"/>
    <cellStyle name="Comma 3 3 2 2 3 3 2 2" xfId="26360" xr:uid="{00000000-0005-0000-0000-000081000000}"/>
    <cellStyle name="Comma 3 3 2 2 3 3 2 2 2" xfId="56600" xr:uid="{00000000-0005-0000-0000-000081000000}"/>
    <cellStyle name="Comma 3 3 2 2 3 3 2 3" xfId="41480" xr:uid="{00000000-0005-0000-0000-000081000000}"/>
    <cellStyle name="Comma 3 3 2 2 3 3 3" xfId="17288" xr:uid="{00000000-0005-0000-0000-000081000000}"/>
    <cellStyle name="Comma 3 3 2 2 3 3 3 2" xfId="47528" xr:uid="{00000000-0005-0000-0000-000081000000}"/>
    <cellStyle name="Comma 3 3 2 2 3 3 4" xfId="32408" xr:uid="{00000000-0005-0000-0000-000081000000}"/>
    <cellStyle name="Comma 3 3 2 2 3 4" xfId="3680" xr:uid="{00000000-0005-0000-0000-000081000000}"/>
    <cellStyle name="Comma 3 3 2 2 3 4 2" xfId="12752" xr:uid="{00000000-0005-0000-0000-000081000000}"/>
    <cellStyle name="Comma 3 3 2 2 3 4 2 2" xfId="27872" xr:uid="{00000000-0005-0000-0000-000081000000}"/>
    <cellStyle name="Comma 3 3 2 2 3 4 2 2 2" xfId="58112" xr:uid="{00000000-0005-0000-0000-000081000000}"/>
    <cellStyle name="Comma 3 3 2 2 3 4 2 3" xfId="42992" xr:uid="{00000000-0005-0000-0000-000081000000}"/>
    <cellStyle name="Comma 3 3 2 2 3 4 3" xfId="18800" xr:uid="{00000000-0005-0000-0000-000081000000}"/>
    <cellStyle name="Comma 3 3 2 2 3 4 3 2" xfId="49040" xr:uid="{00000000-0005-0000-0000-000081000000}"/>
    <cellStyle name="Comma 3 3 2 2 3 4 4" xfId="33920" xr:uid="{00000000-0005-0000-0000-000081000000}"/>
    <cellStyle name="Comma 3 3 2 2 3 5" xfId="5192" xr:uid="{00000000-0005-0000-0000-000081000000}"/>
    <cellStyle name="Comma 3 3 2 2 3 5 2" xfId="14264" xr:uid="{00000000-0005-0000-0000-000081000000}"/>
    <cellStyle name="Comma 3 3 2 2 3 5 2 2" xfId="29384" xr:uid="{00000000-0005-0000-0000-000081000000}"/>
    <cellStyle name="Comma 3 3 2 2 3 5 2 2 2" xfId="59624" xr:uid="{00000000-0005-0000-0000-000081000000}"/>
    <cellStyle name="Comma 3 3 2 2 3 5 2 3" xfId="44504" xr:uid="{00000000-0005-0000-0000-000081000000}"/>
    <cellStyle name="Comma 3 3 2 2 3 5 3" xfId="20312" xr:uid="{00000000-0005-0000-0000-000081000000}"/>
    <cellStyle name="Comma 3 3 2 2 3 5 3 2" xfId="50552" xr:uid="{00000000-0005-0000-0000-000081000000}"/>
    <cellStyle name="Comma 3 3 2 2 3 5 4" xfId="35432" xr:uid="{00000000-0005-0000-0000-000081000000}"/>
    <cellStyle name="Comma 3 3 2 2 3 6" xfId="6704" xr:uid="{00000000-0005-0000-0000-000081000000}"/>
    <cellStyle name="Comma 3 3 2 2 3 6 2" xfId="21824" xr:uid="{00000000-0005-0000-0000-000081000000}"/>
    <cellStyle name="Comma 3 3 2 2 3 6 2 2" xfId="52064" xr:uid="{00000000-0005-0000-0000-000081000000}"/>
    <cellStyle name="Comma 3 3 2 2 3 6 3" xfId="36944" xr:uid="{00000000-0005-0000-0000-000081000000}"/>
    <cellStyle name="Comma 3 3 2 2 3 7" xfId="8216" xr:uid="{00000000-0005-0000-0000-000081000000}"/>
    <cellStyle name="Comma 3 3 2 2 3 7 2" xfId="23336" xr:uid="{00000000-0005-0000-0000-000081000000}"/>
    <cellStyle name="Comma 3 3 2 2 3 7 2 2" xfId="53576" xr:uid="{00000000-0005-0000-0000-000081000000}"/>
    <cellStyle name="Comma 3 3 2 2 3 7 3" xfId="38456" xr:uid="{00000000-0005-0000-0000-000081000000}"/>
    <cellStyle name="Comma 3 3 2 2 3 8" xfId="9728" xr:uid="{00000000-0005-0000-0000-000081000000}"/>
    <cellStyle name="Comma 3 3 2 2 3 8 2" xfId="24848" xr:uid="{00000000-0005-0000-0000-000081000000}"/>
    <cellStyle name="Comma 3 3 2 2 3 8 2 2" xfId="55088" xr:uid="{00000000-0005-0000-0000-000081000000}"/>
    <cellStyle name="Comma 3 3 2 2 3 8 3" xfId="39968" xr:uid="{00000000-0005-0000-0000-000081000000}"/>
    <cellStyle name="Comma 3 3 2 2 3 9" xfId="15776" xr:uid="{00000000-0005-0000-0000-000081000000}"/>
    <cellStyle name="Comma 3 3 2 2 3 9 2" xfId="46016" xr:uid="{00000000-0005-0000-0000-000081000000}"/>
    <cellStyle name="Comma 3 3 2 2 4" xfId="908" xr:uid="{00000000-0005-0000-0000-00002C000000}"/>
    <cellStyle name="Comma 3 3 2 2 4 2" xfId="2420" xr:uid="{00000000-0005-0000-0000-00002C000000}"/>
    <cellStyle name="Comma 3 3 2 2 4 2 2" xfId="11492" xr:uid="{00000000-0005-0000-0000-00002C000000}"/>
    <cellStyle name="Comma 3 3 2 2 4 2 2 2" xfId="26612" xr:uid="{00000000-0005-0000-0000-00002C000000}"/>
    <cellStyle name="Comma 3 3 2 2 4 2 2 2 2" xfId="56852" xr:uid="{00000000-0005-0000-0000-00002C000000}"/>
    <cellStyle name="Comma 3 3 2 2 4 2 2 3" xfId="41732" xr:uid="{00000000-0005-0000-0000-00002C000000}"/>
    <cellStyle name="Comma 3 3 2 2 4 2 3" xfId="17540" xr:uid="{00000000-0005-0000-0000-00002C000000}"/>
    <cellStyle name="Comma 3 3 2 2 4 2 3 2" xfId="47780" xr:uid="{00000000-0005-0000-0000-00002C000000}"/>
    <cellStyle name="Comma 3 3 2 2 4 2 4" xfId="32660" xr:uid="{00000000-0005-0000-0000-00002C000000}"/>
    <cellStyle name="Comma 3 3 2 2 4 3" xfId="3932" xr:uid="{00000000-0005-0000-0000-00002C000000}"/>
    <cellStyle name="Comma 3 3 2 2 4 3 2" xfId="13004" xr:uid="{00000000-0005-0000-0000-00002C000000}"/>
    <cellStyle name="Comma 3 3 2 2 4 3 2 2" xfId="28124" xr:uid="{00000000-0005-0000-0000-00002C000000}"/>
    <cellStyle name="Comma 3 3 2 2 4 3 2 2 2" xfId="58364" xr:uid="{00000000-0005-0000-0000-00002C000000}"/>
    <cellStyle name="Comma 3 3 2 2 4 3 2 3" xfId="43244" xr:uid="{00000000-0005-0000-0000-00002C000000}"/>
    <cellStyle name="Comma 3 3 2 2 4 3 3" xfId="19052" xr:uid="{00000000-0005-0000-0000-00002C000000}"/>
    <cellStyle name="Comma 3 3 2 2 4 3 3 2" xfId="49292" xr:uid="{00000000-0005-0000-0000-00002C000000}"/>
    <cellStyle name="Comma 3 3 2 2 4 3 4" xfId="34172" xr:uid="{00000000-0005-0000-0000-00002C000000}"/>
    <cellStyle name="Comma 3 3 2 2 4 4" xfId="5444" xr:uid="{00000000-0005-0000-0000-00002C000000}"/>
    <cellStyle name="Comma 3 3 2 2 4 4 2" xfId="14516" xr:uid="{00000000-0005-0000-0000-00002C000000}"/>
    <cellStyle name="Comma 3 3 2 2 4 4 2 2" xfId="29636" xr:uid="{00000000-0005-0000-0000-00002C000000}"/>
    <cellStyle name="Comma 3 3 2 2 4 4 2 2 2" xfId="59876" xr:uid="{00000000-0005-0000-0000-00002C000000}"/>
    <cellStyle name="Comma 3 3 2 2 4 4 2 3" xfId="44756" xr:uid="{00000000-0005-0000-0000-00002C000000}"/>
    <cellStyle name="Comma 3 3 2 2 4 4 3" xfId="20564" xr:uid="{00000000-0005-0000-0000-00002C000000}"/>
    <cellStyle name="Comma 3 3 2 2 4 4 3 2" xfId="50804" xr:uid="{00000000-0005-0000-0000-00002C000000}"/>
    <cellStyle name="Comma 3 3 2 2 4 4 4" xfId="35684" xr:uid="{00000000-0005-0000-0000-00002C000000}"/>
    <cellStyle name="Comma 3 3 2 2 4 5" xfId="6956" xr:uid="{00000000-0005-0000-0000-00002C000000}"/>
    <cellStyle name="Comma 3 3 2 2 4 5 2" xfId="22076" xr:uid="{00000000-0005-0000-0000-00002C000000}"/>
    <cellStyle name="Comma 3 3 2 2 4 5 2 2" xfId="52316" xr:uid="{00000000-0005-0000-0000-00002C000000}"/>
    <cellStyle name="Comma 3 3 2 2 4 5 3" xfId="37196" xr:uid="{00000000-0005-0000-0000-00002C000000}"/>
    <cellStyle name="Comma 3 3 2 2 4 6" xfId="8468" xr:uid="{00000000-0005-0000-0000-00002C000000}"/>
    <cellStyle name="Comma 3 3 2 2 4 6 2" xfId="23588" xr:uid="{00000000-0005-0000-0000-00002C000000}"/>
    <cellStyle name="Comma 3 3 2 2 4 6 2 2" xfId="53828" xr:uid="{00000000-0005-0000-0000-00002C000000}"/>
    <cellStyle name="Comma 3 3 2 2 4 6 3" xfId="38708" xr:uid="{00000000-0005-0000-0000-00002C000000}"/>
    <cellStyle name="Comma 3 3 2 2 4 7" xfId="9980" xr:uid="{00000000-0005-0000-0000-00002C000000}"/>
    <cellStyle name="Comma 3 3 2 2 4 7 2" xfId="25100" xr:uid="{00000000-0005-0000-0000-00002C000000}"/>
    <cellStyle name="Comma 3 3 2 2 4 7 2 2" xfId="55340" xr:uid="{00000000-0005-0000-0000-00002C000000}"/>
    <cellStyle name="Comma 3 3 2 2 4 7 3" xfId="40220" xr:uid="{00000000-0005-0000-0000-00002C000000}"/>
    <cellStyle name="Comma 3 3 2 2 4 8" xfId="16028" xr:uid="{00000000-0005-0000-0000-00002C000000}"/>
    <cellStyle name="Comma 3 3 2 2 4 8 2" xfId="46268" xr:uid="{00000000-0005-0000-0000-00002C000000}"/>
    <cellStyle name="Comma 3 3 2 2 4 9" xfId="31148" xr:uid="{00000000-0005-0000-0000-00002C000000}"/>
    <cellStyle name="Comma 3 3 2 2 5" xfId="1664" xr:uid="{00000000-0005-0000-0000-00002C000000}"/>
    <cellStyle name="Comma 3 3 2 2 5 2" xfId="10736" xr:uid="{00000000-0005-0000-0000-00002C000000}"/>
    <cellStyle name="Comma 3 3 2 2 5 2 2" xfId="25856" xr:uid="{00000000-0005-0000-0000-00002C000000}"/>
    <cellStyle name="Comma 3 3 2 2 5 2 2 2" xfId="56096" xr:uid="{00000000-0005-0000-0000-00002C000000}"/>
    <cellStyle name="Comma 3 3 2 2 5 2 3" xfId="40976" xr:uid="{00000000-0005-0000-0000-00002C000000}"/>
    <cellStyle name="Comma 3 3 2 2 5 3" xfId="16784" xr:uid="{00000000-0005-0000-0000-00002C000000}"/>
    <cellStyle name="Comma 3 3 2 2 5 3 2" xfId="47024" xr:uid="{00000000-0005-0000-0000-00002C000000}"/>
    <cellStyle name="Comma 3 3 2 2 5 4" xfId="31904" xr:uid="{00000000-0005-0000-0000-00002C000000}"/>
    <cellStyle name="Comma 3 3 2 2 6" xfId="3176" xr:uid="{00000000-0005-0000-0000-00002C000000}"/>
    <cellStyle name="Comma 3 3 2 2 6 2" xfId="12248" xr:uid="{00000000-0005-0000-0000-00002C000000}"/>
    <cellStyle name="Comma 3 3 2 2 6 2 2" xfId="27368" xr:uid="{00000000-0005-0000-0000-00002C000000}"/>
    <cellStyle name="Comma 3 3 2 2 6 2 2 2" xfId="57608" xr:uid="{00000000-0005-0000-0000-00002C000000}"/>
    <cellStyle name="Comma 3 3 2 2 6 2 3" xfId="42488" xr:uid="{00000000-0005-0000-0000-00002C000000}"/>
    <cellStyle name="Comma 3 3 2 2 6 3" xfId="18296" xr:uid="{00000000-0005-0000-0000-00002C000000}"/>
    <cellStyle name="Comma 3 3 2 2 6 3 2" xfId="48536" xr:uid="{00000000-0005-0000-0000-00002C000000}"/>
    <cellStyle name="Comma 3 3 2 2 6 4" xfId="33416" xr:uid="{00000000-0005-0000-0000-00002C000000}"/>
    <cellStyle name="Comma 3 3 2 2 7" xfId="4688" xr:uid="{00000000-0005-0000-0000-00002C000000}"/>
    <cellStyle name="Comma 3 3 2 2 7 2" xfId="13760" xr:uid="{00000000-0005-0000-0000-00002C000000}"/>
    <cellStyle name="Comma 3 3 2 2 7 2 2" xfId="28880" xr:uid="{00000000-0005-0000-0000-00002C000000}"/>
    <cellStyle name="Comma 3 3 2 2 7 2 2 2" xfId="59120" xr:uid="{00000000-0005-0000-0000-00002C000000}"/>
    <cellStyle name="Comma 3 3 2 2 7 2 3" xfId="44000" xr:uid="{00000000-0005-0000-0000-00002C000000}"/>
    <cellStyle name="Comma 3 3 2 2 7 3" xfId="19808" xr:uid="{00000000-0005-0000-0000-00002C000000}"/>
    <cellStyle name="Comma 3 3 2 2 7 3 2" xfId="50048" xr:uid="{00000000-0005-0000-0000-00002C000000}"/>
    <cellStyle name="Comma 3 3 2 2 7 4" xfId="34928" xr:uid="{00000000-0005-0000-0000-00002C000000}"/>
    <cellStyle name="Comma 3 3 2 2 8" xfId="6200" xr:uid="{00000000-0005-0000-0000-00002C000000}"/>
    <cellStyle name="Comma 3 3 2 2 8 2" xfId="21320" xr:uid="{00000000-0005-0000-0000-00002C000000}"/>
    <cellStyle name="Comma 3 3 2 2 8 2 2" xfId="51560" xr:uid="{00000000-0005-0000-0000-00002C000000}"/>
    <cellStyle name="Comma 3 3 2 2 8 3" xfId="36440" xr:uid="{00000000-0005-0000-0000-00002C000000}"/>
    <cellStyle name="Comma 3 3 2 2 9" xfId="7712" xr:uid="{00000000-0005-0000-0000-00002C000000}"/>
    <cellStyle name="Comma 3 3 2 2 9 2" xfId="22832" xr:uid="{00000000-0005-0000-0000-00002C000000}"/>
    <cellStyle name="Comma 3 3 2 2 9 2 2" xfId="53072" xr:uid="{00000000-0005-0000-0000-00002C000000}"/>
    <cellStyle name="Comma 3 3 2 2 9 3" xfId="37952" xr:uid="{00000000-0005-0000-0000-00002C000000}"/>
    <cellStyle name="Comma 3 3 2 3" xfId="236" xr:uid="{00000000-0005-0000-0000-00002C000000}"/>
    <cellStyle name="Comma 3 3 2 3 10" xfId="9308" xr:uid="{00000000-0005-0000-0000-00002C000000}"/>
    <cellStyle name="Comma 3 3 2 3 10 2" xfId="24428" xr:uid="{00000000-0005-0000-0000-00002C000000}"/>
    <cellStyle name="Comma 3 3 2 3 10 2 2" xfId="54668" xr:uid="{00000000-0005-0000-0000-00002C000000}"/>
    <cellStyle name="Comma 3 3 2 3 10 3" xfId="39548" xr:uid="{00000000-0005-0000-0000-00002C000000}"/>
    <cellStyle name="Comma 3 3 2 3 11" xfId="15356" xr:uid="{00000000-0005-0000-0000-00002C000000}"/>
    <cellStyle name="Comma 3 3 2 3 11 2" xfId="45596" xr:uid="{00000000-0005-0000-0000-00002C000000}"/>
    <cellStyle name="Comma 3 3 2 3 12" xfId="30476" xr:uid="{00000000-0005-0000-0000-00002C000000}"/>
    <cellStyle name="Comma 3 3 2 3 2" xfId="488" xr:uid="{00000000-0005-0000-0000-00002C000000}"/>
    <cellStyle name="Comma 3 3 2 3 2 10" xfId="30728" xr:uid="{00000000-0005-0000-0000-00002C000000}"/>
    <cellStyle name="Comma 3 3 2 3 2 2" xfId="1244" xr:uid="{00000000-0005-0000-0000-00002C000000}"/>
    <cellStyle name="Comma 3 3 2 3 2 2 2" xfId="2756" xr:uid="{00000000-0005-0000-0000-00002C000000}"/>
    <cellStyle name="Comma 3 3 2 3 2 2 2 2" xfId="11828" xr:uid="{00000000-0005-0000-0000-00002C000000}"/>
    <cellStyle name="Comma 3 3 2 3 2 2 2 2 2" xfId="26948" xr:uid="{00000000-0005-0000-0000-00002C000000}"/>
    <cellStyle name="Comma 3 3 2 3 2 2 2 2 2 2" xfId="57188" xr:uid="{00000000-0005-0000-0000-00002C000000}"/>
    <cellStyle name="Comma 3 3 2 3 2 2 2 2 3" xfId="42068" xr:uid="{00000000-0005-0000-0000-00002C000000}"/>
    <cellStyle name="Comma 3 3 2 3 2 2 2 3" xfId="17876" xr:uid="{00000000-0005-0000-0000-00002C000000}"/>
    <cellStyle name="Comma 3 3 2 3 2 2 2 3 2" xfId="48116" xr:uid="{00000000-0005-0000-0000-00002C000000}"/>
    <cellStyle name="Comma 3 3 2 3 2 2 2 4" xfId="32996" xr:uid="{00000000-0005-0000-0000-00002C000000}"/>
    <cellStyle name="Comma 3 3 2 3 2 2 3" xfId="4268" xr:uid="{00000000-0005-0000-0000-00002C000000}"/>
    <cellStyle name="Comma 3 3 2 3 2 2 3 2" xfId="13340" xr:uid="{00000000-0005-0000-0000-00002C000000}"/>
    <cellStyle name="Comma 3 3 2 3 2 2 3 2 2" xfId="28460" xr:uid="{00000000-0005-0000-0000-00002C000000}"/>
    <cellStyle name="Comma 3 3 2 3 2 2 3 2 2 2" xfId="58700" xr:uid="{00000000-0005-0000-0000-00002C000000}"/>
    <cellStyle name="Comma 3 3 2 3 2 2 3 2 3" xfId="43580" xr:uid="{00000000-0005-0000-0000-00002C000000}"/>
    <cellStyle name="Comma 3 3 2 3 2 2 3 3" xfId="19388" xr:uid="{00000000-0005-0000-0000-00002C000000}"/>
    <cellStyle name="Comma 3 3 2 3 2 2 3 3 2" xfId="49628" xr:uid="{00000000-0005-0000-0000-00002C000000}"/>
    <cellStyle name="Comma 3 3 2 3 2 2 3 4" xfId="34508" xr:uid="{00000000-0005-0000-0000-00002C000000}"/>
    <cellStyle name="Comma 3 3 2 3 2 2 4" xfId="5780" xr:uid="{00000000-0005-0000-0000-00002C000000}"/>
    <cellStyle name="Comma 3 3 2 3 2 2 4 2" xfId="14852" xr:uid="{00000000-0005-0000-0000-00002C000000}"/>
    <cellStyle name="Comma 3 3 2 3 2 2 4 2 2" xfId="29972" xr:uid="{00000000-0005-0000-0000-00002C000000}"/>
    <cellStyle name="Comma 3 3 2 3 2 2 4 2 2 2" xfId="60212" xr:uid="{00000000-0005-0000-0000-00002C000000}"/>
    <cellStyle name="Comma 3 3 2 3 2 2 4 2 3" xfId="45092" xr:uid="{00000000-0005-0000-0000-00002C000000}"/>
    <cellStyle name="Comma 3 3 2 3 2 2 4 3" xfId="20900" xr:uid="{00000000-0005-0000-0000-00002C000000}"/>
    <cellStyle name="Comma 3 3 2 3 2 2 4 3 2" xfId="51140" xr:uid="{00000000-0005-0000-0000-00002C000000}"/>
    <cellStyle name="Comma 3 3 2 3 2 2 4 4" xfId="36020" xr:uid="{00000000-0005-0000-0000-00002C000000}"/>
    <cellStyle name="Comma 3 3 2 3 2 2 5" xfId="7292" xr:uid="{00000000-0005-0000-0000-00002C000000}"/>
    <cellStyle name="Comma 3 3 2 3 2 2 5 2" xfId="22412" xr:uid="{00000000-0005-0000-0000-00002C000000}"/>
    <cellStyle name="Comma 3 3 2 3 2 2 5 2 2" xfId="52652" xr:uid="{00000000-0005-0000-0000-00002C000000}"/>
    <cellStyle name="Comma 3 3 2 3 2 2 5 3" xfId="37532" xr:uid="{00000000-0005-0000-0000-00002C000000}"/>
    <cellStyle name="Comma 3 3 2 3 2 2 6" xfId="8804" xr:uid="{00000000-0005-0000-0000-00002C000000}"/>
    <cellStyle name="Comma 3 3 2 3 2 2 6 2" xfId="23924" xr:uid="{00000000-0005-0000-0000-00002C000000}"/>
    <cellStyle name="Comma 3 3 2 3 2 2 6 2 2" xfId="54164" xr:uid="{00000000-0005-0000-0000-00002C000000}"/>
    <cellStyle name="Comma 3 3 2 3 2 2 6 3" xfId="39044" xr:uid="{00000000-0005-0000-0000-00002C000000}"/>
    <cellStyle name="Comma 3 3 2 3 2 2 7" xfId="10316" xr:uid="{00000000-0005-0000-0000-00002C000000}"/>
    <cellStyle name="Comma 3 3 2 3 2 2 7 2" xfId="25436" xr:uid="{00000000-0005-0000-0000-00002C000000}"/>
    <cellStyle name="Comma 3 3 2 3 2 2 7 2 2" xfId="55676" xr:uid="{00000000-0005-0000-0000-00002C000000}"/>
    <cellStyle name="Comma 3 3 2 3 2 2 7 3" xfId="40556" xr:uid="{00000000-0005-0000-0000-00002C000000}"/>
    <cellStyle name="Comma 3 3 2 3 2 2 8" xfId="16364" xr:uid="{00000000-0005-0000-0000-00002C000000}"/>
    <cellStyle name="Comma 3 3 2 3 2 2 8 2" xfId="46604" xr:uid="{00000000-0005-0000-0000-00002C000000}"/>
    <cellStyle name="Comma 3 3 2 3 2 2 9" xfId="31484" xr:uid="{00000000-0005-0000-0000-00002C000000}"/>
    <cellStyle name="Comma 3 3 2 3 2 3" xfId="2000" xr:uid="{00000000-0005-0000-0000-00002C000000}"/>
    <cellStyle name="Comma 3 3 2 3 2 3 2" xfId="11072" xr:uid="{00000000-0005-0000-0000-00002C000000}"/>
    <cellStyle name="Comma 3 3 2 3 2 3 2 2" xfId="26192" xr:uid="{00000000-0005-0000-0000-00002C000000}"/>
    <cellStyle name="Comma 3 3 2 3 2 3 2 2 2" xfId="56432" xr:uid="{00000000-0005-0000-0000-00002C000000}"/>
    <cellStyle name="Comma 3 3 2 3 2 3 2 3" xfId="41312" xr:uid="{00000000-0005-0000-0000-00002C000000}"/>
    <cellStyle name="Comma 3 3 2 3 2 3 3" xfId="17120" xr:uid="{00000000-0005-0000-0000-00002C000000}"/>
    <cellStyle name="Comma 3 3 2 3 2 3 3 2" xfId="47360" xr:uid="{00000000-0005-0000-0000-00002C000000}"/>
    <cellStyle name="Comma 3 3 2 3 2 3 4" xfId="32240" xr:uid="{00000000-0005-0000-0000-00002C000000}"/>
    <cellStyle name="Comma 3 3 2 3 2 4" xfId="3512" xr:uid="{00000000-0005-0000-0000-00002C000000}"/>
    <cellStyle name="Comma 3 3 2 3 2 4 2" xfId="12584" xr:uid="{00000000-0005-0000-0000-00002C000000}"/>
    <cellStyle name="Comma 3 3 2 3 2 4 2 2" xfId="27704" xr:uid="{00000000-0005-0000-0000-00002C000000}"/>
    <cellStyle name="Comma 3 3 2 3 2 4 2 2 2" xfId="57944" xr:uid="{00000000-0005-0000-0000-00002C000000}"/>
    <cellStyle name="Comma 3 3 2 3 2 4 2 3" xfId="42824" xr:uid="{00000000-0005-0000-0000-00002C000000}"/>
    <cellStyle name="Comma 3 3 2 3 2 4 3" xfId="18632" xr:uid="{00000000-0005-0000-0000-00002C000000}"/>
    <cellStyle name="Comma 3 3 2 3 2 4 3 2" xfId="48872" xr:uid="{00000000-0005-0000-0000-00002C000000}"/>
    <cellStyle name="Comma 3 3 2 3 2 4 4" xfId="33752" xr:uid="{00000000-0005-0000-0000-00002C000000}"/>
    <cellStyle name="Comma 3 3 2 3 2 5" xfId="5024" xr:uid="{00000000-0005-0000-0000-00002C000000}"/>
    <cellStyle name="Comma 3 3 2 3 2 5 2" xfId="14096" xr:uid="{00000000-0005-0000-0000-00002C000000}"/>
    <cellStyle name="Comma 3 3 2 3 2 5 2 2" xfId="29216" xr:uid="{00000000-0005-0000-0000-00002C000000}"/>
    <cellStyle name="Comma 3 3 2 3 2 5 2 2 2" xfId="59456" xr:uid="{00000000-0005-0000-0000-00002C000000}"/>
    <cellStyle name="Comma 3 3 2 3 2 5 2 3" xfId="44336" xr:uid="{00000000-0005-0000-0000-00002C000000}"/>
    <cellStyle name="Comma 3 3 2 3 2 5 3" xfId="20144" xr:uid="{00000000-0005-0000-0000-00002C000000}"/>
    <cellStyle name="Comma 3 3 2 3 2 5 3 2" xfId="50384" xr:uid="{00000000-0005-0000-0000-00002C000000}"/>
    <cellStyle name="Comma 3 3 2 3 2 5 4" xfId="35264" xr:uid="{00000000-0005-0000-0000-00002C000000}"/>
    <cellStyle name="Comma 3 3 2 3 2 6" xfId="6536" xr:uid="{00000000-0005-0000-0000-00002C000000}"/>
    <cellStyle name="Comma 3 3 2 3 2 6 2" xfId="21656" xr:uid="{00000000-0005-0000-0000-00002C000000}"/>
    <cellStyle name="Comma 3 3 2 3 2 6 2 2" xfId="51896" xr:uid="{00000000-0005-0000-0000-00002C000000}"/>
    <cellStyle name="Comma 3 3 2 3 2 6 3" xfId="36776" xr:uid="{00000000-0005-0000-0000-00002C000000}"/>
    <cellStyle name="Comma 3 3 2 3 2 7" xfId="8048" xr:uid="{00000000-0005-0000-0000-00002C000000}"/>
    <cellStyle name="Comma 3 3 2 3 2 7 2" xfId="23168" xr:uid="{00000000-0005-0000-0000-00002C000000}"/>
    <cellStyle name="Comma 3 3 2 3 2 7 2 2" xfId="53408" xr:uid="{00000000-0005-0000-0000-00002C000000}"/>
    <cellStyle name="Comma 3 3 2 3 2 7 3" xfId="38288" xr:uid="{00000000-0005-0000-0000-00002C000000}"/>
    <cellStyle name="Comma 3 3 2 3 2 8" xfId="9560" xr:uid="{00000000-0005-0000-0000-00002C000000}"/>
    <cellStyle name="Comma 3 3 2 3 2 8 2" xfId="24680" xr:uid="{00000000-0005-0000-0000-00002C000000}"/>
    <cellStyle name="Comma 3 3 2 3 2 8 2 2" xfId="54920" xr:uid="{00000000-0005-0000-0000-00002C000000}"/>
    <cellStyle name="Comma 3 3 2 3 2 8 3" xfId="39800" xr:uid="{00000000-0005-0000-0000-00002C000000}"/>
    <cellStyle name="Comma 3 3 2 3 2 9" xfId="15608" xr:uid="{00000000-0005-0000-0000-00002C000000}"/>
    <cellStyle name="Comma 3 3 2 3 2 9 2" xfId="45848" xr:uid="{00000000-0005-0000-0000-00002C000000}"/>
    <cellStyle name="Comma 3 3 2 3 3" xfId="740" xr:uid="{00000000-0005-0000-0000-000082000000}"/>
    <cellStyle name="Comma 3 3 2 3 3 10" xfId="30980" xr:uid="{00000000-0005-0000-0000-000082000000}"/>
    <cellStyle name="Comma 3 3 2 3 3 2" xfId="1496" xr:uid="{00000000-0005-0000-0000-000082000000}"/>
    <cellStyle name="Comma 3 3 2 3 3 2 2" xfId="3008" xr:uid="{00000000-0005-0000-0000-000082000000}"/>
    <cellStyle name="Comma 3 3 2 3 3 2 2 2" xfId="12080" xr:uid="{00000000-0005-0000-0000-000082000000}"/>
    <cellStyle name="Comma 3 3 2 3 3 2 2 2 2" xfId="27200" xr:uid="{00000000-0005-0000-0000-000082000000}"/>
    <cellStyle name="Comma 3 3 2 3 3 2 2 2 2 2" xfId="57440" xr:uid="{00000000-0005-0000-0000-000082000000}"/>
    <cellStyle name="Comma 3 3 2 3 3 2 2 2 3" xfId="42320" xr:uid="{00000000-0005-0000-0000-000082000000}"/>
    <cellStyle name="Comma 3 3 2 3 3 2 2 3" xfId="18128" xr:uid="{00000000-0005-0000-0000-000082000000}"/>
    <cellStyle name="Comma 3 3 2 3 3 2 2 3 2" xfId="48368" xr:uid="{00000000-0005-0000-0000-000082000000}"/>
    <cellStyle name="Comma 3 3 2 3 3 2 2 4" xfId="33248" xr:uid="{00000000-0005-0000-0000-000082000000}"/>
    <cellStyle name="Comma 3 3 2 3 3 2 3" xfId="4520" xr:uid="{00000000-0005-0000-0000-000082000000}"/>
    <cellStyle name="Comma 3 3 2 3 3 2 3 2" xfId="13592" xr:uid="{00000000-0005-0000-0000-000082000000}"/>
    <cellStyle name="Comma 3 3 2 3 3 2 3 2 2" xfId="28712" xr:uid="{00000000-0005-0000-0000-000082000000}"/>
    <cellStyle name="Comma 3 3 2 3 3 2 3 2 2 2" xfId="58952" xr:uid="{00000000-0005-0000-0000-000082000000}"/>
    <cellStyle name="Comma 3 3 2 3 3 2 3 2 3" xfId="43832" xr:uid="{00000000-0005-0000-0000-000082000000}"/>
    <cellStyle name="Comma 3 3 2 3 3 2 3 3" xfId="19640" xr:uid="{00000000-0005-0000-0000-000082000000}"/>
    <cellStyle name="Comma 3 3 2 3 3 2 3 3 2" xfId="49880" xr:uid="{00000000-0005-0000-0000-000082000000}"/>
    <cellStyle name="Comma 3 3 2 3 3 2 3 4" xfId="34760" xr:uid="{00000000-0005-0000-0000-000082000000}"/>
    <cellStyle name="Comma 3 3 2 3 3 2 4" xfId="6032" xr:uid="{00000000-0005-0000-0000-000082000000}"/>
    <cellStyle name="Comma 3 3 2 3 3 2 4 2" xfId="15104" xr:uid="{00000000-0005-0000-0000-000082000000}"/>
    <cellStyle name="Comma 3 3 2 3 3 2 4 2 2" xfId="30224" xr:uid="{00000000-0005-0000-0000-000082000000}"/>
    <cellStyle name="Comma 3 3 2 3 3 2 4 2 2 2" xfId="60464" xr:uid="{00000000-0005-0000-0000-000082000000}"/>
    <cellStyle name="Comma 3 3 2 3 3 2 4 2 3" xfId="45344" xr:uid="{00000000-0005-0000-0000-000082000000}"/>
    <cellStyle name="Comma 3 3 2 3 3 2 4 3" xfId="21152" xr:uid="{00000000-0005-0000-0000-000082000000}"/>
    <cellStyle name="Comma 3 3 2 3 3 2 4 3 2" xfId="51392" xr:uid="{00000000-0005-0000-0000-000082000000}"/>
    <cellStyle name="Comma 3 3 2 3 3 2 4 4" xfId="36272" xr:uid="{00000000-0005-0000-0000-000082000000}"/>
    <cellStyle name="Comma 3 3 2 3 3 2 5" xfId="7544" xr:uid="{00000000-0005-0000-0000-000082000000}"/>
    <cellStyle name="Comma 3 3 2 3 3 2 5 2" xfId="22664" xr:uid="{00000000-0005-0000-0000-000082000000}"/>
    <cellStyle name="Comma 3 3 2 3 3 2 5 2 2" xfId="52904" xr:uid="{00000000-0005-0000-0000-000082000000}"/>
    <cellStyle name="Comma 3 3 2 3 3 2 5 3" xfId="37784" xr:uid="{00000000-0005-0000-0000-000082000000}"/>
    <cellStyle name="Comma 3 3 2 3 3 2 6" xfId="9056" xr:uid="{00000000-0005-0000-0000-000082000000}"/>
    <cellStyle name="Comma 3 3 2 3 3 2 6 2" xfId="24176" xr:uid="{00000000-0005-0000-0000-000082000000}"/>
    <cellStyle name="Comma 3 3 2 3 3 2 6 2 2" xfId="54416" xr:uid="{00000000-0005-0000-0000-000082000000}"/>
    <cellStyle name="Comma 3 3 2 3 3 2 6 3" xfId="39296" xr:uid="{00000000-0005-0000-0000-000082000000}"/>
    <cellStyle name="Comma 3 3 2 3 3 2 7" xfId="10568" xr:uid="{00000000-0005-0000-0000-000082000000}"/>
    <cellStyle name="Comma 3 3 2 3 3 2 7 2" xfId="25688" xr:uid="{00000000-0005-0000-0000-000082000000}"/>
    <cellStyle name="Comma 3 3 2 3 3 2 7 2 2" xfId="55928" xr:uid="{00000000-0005-0000-0000-000082000000}"/>
    <cellStyle name="Comma 3 3 2 3 3 2 7 3" xfId="40808" xr:uid="{00000000-0005-0000-0000-000082000000}"/>
    <cellStyle name="Comma 3 3 2 3 3 2 8" xfId="16616" xr:uid="{00000000-0005-0000-0000-000082000000}"/>
    <cellStyle name="Comma 3 3 2 3 3 2 8 2" xfId="46856" xr:uid="{00000000-0005-0000-0000-000082000000}"/>
    <cellStyle name="Comma 3 3 2 3 3 2 9" xfId="31736" xr:uid="{00000000-0005-0000-0000-000082000000}"/>
    <cellStyle name="Comma 3 3 2 3 3 3" xfId="2252" xr:uid="{00000000-0005-0000-0000-000082000000}"/>
    <cellStyle name="Comma 3 3 2 3 3 3 2" xfId="11324" xr:uid="{00000000-0005-0000-0000-000082000000}"/>
    <cellStyle name="Comma 3 3 2 3 3 3 2 2" xfId="26444" xr:uid="{00000000-0005-0000-0000-000082000000}"/>
    <cellStyle name="Comma 3 3 2 3 3 3 2 2 2" xfId="56684" xr:uid="{00000000-0005-0000-0000-000082000000}"/>
    <cellStyle name="Comma 3 3 2 3 3 3 2 3" xfId="41564" xr:uid="{00000000-0005-0000-0000-000082000000}"/>
    <cellStyle name="Comma 3 3 2 3 3 3 3" xfId="17372" xr:uid="{00000000-0005-0000-0000-000082000000}"/>
    <cellStyle name="Comma 3 3 2 3 3 3 3 2" xfId="47612" xr:uid="{00000000-0005-0000-0000-000082000000}"/>
    <cellStyle name="Comma 3 3 2 3 3 3 4" xfId="32492" xr:uid="{00000000-0005-0000-0000-000082000000}"/>
    <cellStyle name="Comma 3 3 2 3 3 4" xfId="3764" xr:uid="{00000000-0005-0000-0000-000082000000}"/>
    <cellStyle name="Comma 3 3 2 3 3 4 2" xfId="12836" xr:uid="{00000000-0005-0000-0000-000082000000}"/>
    <cellStyle name="Comma 3 3 2 3 3 4 2 2" xfId="27956" xr:uid="{00000000-0005-0000-0000-000082000000}"/>
    <cellStyle name="Comma 3 3 2 3 3 4 2 2 2" xfId="58196" xr:uid="{00000000-0005-0000-0000-000082000000}"/>
    <cellStyle name="Comma 3 3 2 3 3 4 2 3" xfId="43076" xr:uid="{00000000-0005-0000-0000-000082000000}"/>
    <cellStyle name="Comma 3 3 2 3 3 4 3" xfId="18884" xr:uid="{00000000-0005-0000-0000-000082000000}"/>
    <cellStyle name="Comma 3 3 2 3 3 4 3 2" xfId="49124" xr:uid="{00000000-0005-0000-0000-000082000000}"/>
    <cellStyle name="Comma 3 3 2 3 3 4 4" xfId="34004" xr:uid="{00000000-0005-0000-0000-000082000000}"/>
    <cellStyle name="Comma 3 3 2 3 3 5" xfId="5276" xr:uid="{00000000-0005-0000-0000-000082000000}"/>
    <cellStyle name="Comma 3 3 2 3 3 5 2" xfId="14348" xr:uid="{00000000-0005-0000-0000-000082000000}"/>
    <cellStyle name="Comma 3 3 2 3 3 5 2 2" xfId="29468" xr:uid="{00000000-0005-0000-0000-000082000000}"/>
    <cellStyle name="Comma 3 3 2 3 3 5 2 2 2" xfId="59708" xr:uid="{00000000-0005-0000-0000-000082000000}"/>
    <cellStyle name="Comma 3 3 2 3 3 5 2 3" xfId="44588" xr:uid="{00000000-0005-0000-0000-000082000000}"/>
    <cellStyle name="Comma 3 3 2 3 3 5 3" xfId="20396" xr:uid="{00000000-0005-0000-0000-000082000000}"/>
    <cellStyle name="Comma 3 3 2 3 3 5 3 2" xfId="50636" xr:uid="{00000000-0005-0000-0000-000082000000}"/>
    <cellStyle name="Comma 3 3 2 3 3 5 4" xfId="35516" xr:uid="{00000000-0005-0000-0000-000082000000}"/>
    <cellStyle name="Comma 3 3 2 3 3 6" xfId="6788" xr:uid="{00000000-0005-0000-0000-000082000000}"/>
    <cellStyle name="Comma 3 3 2 3 3 6 2" xfId="21908" xr:uid="{00000000-0005-0000-0000-000082000000}"/>
    <cellStyle name="Comma 3 3 2 3 3 6 2 2" xfId="52148" xr:uid="{00000000-0005-0000-0000-000082000000}"/>
    <cellStyle name="Comma 3 3 2 3 3 6 3" xfId="37028" xr:uid="{00000000-0005-0000-0000-000082000000}"/>
    <cellStyle name="Comma 3 3 2 3 3 7" xfId="8300" xr:uid="{00000000-0005-0000-0000-000082000000}"/>
    <cellStyle name="Comma 3 3 2 3 3 7 2" xfId="23420" xr:uid="{00000000-0005-0000-0000-000082000000}"/>
    <cellStyle name="Comma 3 3 2 3 3 7 2 2" xfId="53660" xr:uid="{00000000-0005-0000-0000-000082000000}"/>
    <cellStyle name="Comma 3 3 2 3 3 7 3" xfId="38540" xr:uid="{00000000-0005-0000-0000-000082000000}"/>
    <cellStyle name="Comma 3 3 2 3 3 8" xfId="9812" xr:uid="{00000000-0005-0000-0000-000082000000}"/>
    <cellStyle name="Comma 3 3 2 3 3 8 2" xfId="24932" xr:uid="{00000000-0005-0000-0000-000082000000}"/>
    <cellStyle name="Comma 3 3 2 3 3 8 2 2" xfId="55172" xr:uid="{00000000-0005-0000-0000-000082000000}"/>
    <cellStyle name="Comma 3 3 2 3 3 8 3" xfId="40052" xr:uid="{00000000-0005-0000-0000-000082000000}"/>
    <cellStyle name="Comma 3 3 2 3 3 9" xfId="15860" xr:uid="{00000000-0005-0000-0000-000082000000}"/>
    <cellStyle name="Comma 3 3 2 3 3 9 2" xfId="46100" xr:uid="{00000000-0005-0000-0000-000082000000}"/>
    <cellStyle name="Comma 3 3 2 3 4" xfId="992" xr:uid="{00000000-0005-0000-0000-00002C000000}"/>
    <cellStyle name="Comma 3 3 2 3 4 2" xfId="2504" xr:uid="{00000000-0005-0000-0000-00002C000000}"/>
    <cellStyle name="Comma 3 3 2 3 4 2 2" xfId="11576" xr:uid="{00000000-0005-0000-0000-00002C000000}"/>
    <cellStyle name="Comma 3 3 2 3 4 2 2 2" xfId="26696" xr:uid="{00000000-0005-0000-0000-00002C000000}"/>
    <cellStyle name="Comma 3 3 2 3 4 2 2 2 2" xfId="56936" xr:uid="{00000000-0005-0000-0000-00002C000000}"/>
    <cellStyle name="Comma 3 3 2 3 4 2 2 3" xfId="41816" xr:uid="{00000000-0005-0000-0000-00002C000000}"/>
    <cellStyle name="Comma 3 3 2 3 4 2 3" xfId="17624" xr:uid="{00000000-0005-0000-0000-00002C000000}"/>
    <cellStyle name="Comma 3 3 2 3 4 2 3 2" xfId="47864" xr:uid="{00000000-0005-0000-0000-00002C000000}"/>
    <cellStyle name="Comma 3 3 2 3 4 2 4" xfId="32744" xr:uid="{00000000-0005-0000-0000-00002C000000}"/>
    <cellStyle name="Comma 3 3 2 3 4 3" xfId="4016" xr:uid="{00000000-0005-0000-0000-00002C000000}"/>
    <cellStyle name="Comma 3 3 2 3 4 3 2" xfId="13088" xr:uid="{00000000-0005-0000-0000-00002C000000}"/>
    <cellStyle name="Comma 3 3 2 3 4 3 2 2" xfId="28208" xr:uid="{00000000-0005-0000-0000-00002C000000}"/>
    <cellStyle name="Comma 3 3 2 3 4 3 2 2 2" xfId="58448" xr:uid="{00000000-0005-0000-0000-00002C000000}"/>
    <cellStyle name="Comma 3 3 2 3 4 3 2 3" xfId="43328" xr:uid="{00000000-0005-0000-0000-00002C000000}"/>
    <cellStyle name="Comma 3 3 2 3 4 3 3" xfId="19136" xr:uid="{00000000-0005-0000-0000-00002C000000}"/>
    <cellStyle name="Comma 3 3 2 3 4 3 3 2" xfId="49376" xr:uid="{00000000-0005-0000-0000-00002C000000}"/>
    <cellStyle name="Comma 3 3 2 3 4 3 4" xfId="34256" xr:uid="{00000000-0005-0000-0000-00002C000000}"/>
    <cellStyle name="Comma 3 3 2 3 4 4" xfId="5528" xr:uid="{00000000-0005-0000-0000-00002C000000}"/>
    <cellStyle name="Comma 3 3 2 3 4 4 2" xfId="14600" xr:uid="{00000000-0005-0000-0000-00002C000000}"/>
    <cellStyle name="Comma 3 3 2 3 4 4 2 2" xfId="29720" xr:uid="{00000000-0005-0000-0000-00002C000000}"/>
    <cellStyle name="Comma 3 3 2 3 4 4 2 2 2" xfId="59960" xr:uid="{00000000-0005-0000-0000-00002C000000}"/>
    <cellStyle name="Comma 3 3 2 3 4 4 2 3" xfId="44840" xr:uid="{00000000-0005-0000-0000-00002C000000}"/>
    <cellStyle name="Comma 3 3 2 3 4 4 3" xfId="20648" xr:uid="{00000000-0005-0000-0000-00002C000000}"/>
    <cellStyle name="Comma 3 3 2 3 4 4 3 2" xfId="50888" xr:uid="{00000000-0005-0000-0000-00002C000000}"/>
    <cellStyle name="Comma 3 3 2 3 4 4 4" xfId="35768" xr:uid="{00000000-0005-0000-0000-00002C000000}"/>
    <cellStyle name="Comma 3 3 2 3 4 5" xfId="7040" xr:uid="{00000000-0005-0000-0000-00002C000000}"/>
    <cellStyle name="Comma 3 3 2 3 4 5 2" xfId="22160" xr:uid="{00000000-0005-0000-0000-00002C000000}"/>
    <cellStyle name="Comma 3 3 2 3 4 5 2 2" xfId="52400" xr:uid="{00000000-0005-0000-0000-00002C000000}"/>
    <cellStyle name="Comma 3 3 2 3 4 5 3" xfId="37280" xr:uid="{00000000-0005-0000-0000-00002C000000}"/>
    <cellStyle name="Comma 3 3 2 3 4 6" xfId="8552" xr:uid="{00000000-0005-0000-0000-00002C000000}"/>
    <cellStyle name="Comma 3 3 2 3 4 6 2" xfId="23672" xr:uid="{00000000-0005-0000-0000-00002C000000}"/>
    <cellStyle name="Comma 3 3 2 3 4 6 2 2" xfId="53912" xr:uid="{00000000-0005-0000-0000-00002C000000}"/>
    <cellStyle name="Comma 3 3 2 3 4 6 3" xfId="38792" xr:uid="{00000000-0005-0000-0000-00002C000000}"/>
    <cellStyle name="Comma 3 3 2 3 4 7" xfId="10064" xr:uid="{00000000-0005-0000-0000-00002C000000}"/>
    <cellStyle name="Comma 3 3 2 3 4 7 2" xfId="25184" xr:uid="{00000000-0005-0000-0000-00002C000000}"/>
    <cellStyle name="Comma 3 3 2 3 4 7 2 2" xfId="55424" xr:uid="{00000000-0005-0000-0000-00002C000000}"/>
    <cellStyle name="Comma 3 3 2 3 4 7 3" xfId="40304" xr:uid="{00000000-0005-0000-0000-00002C000000}"/>
    <cellStyle name="Comma 3 3 2 3 4 8" xfId="16112" xr:uid="{00000000-0005-0000-0000-00002C000000}"/>
    <cellStyle name="Comma 3 3 2 3 4 8 2" xfId="46352" xr:uid="{00000000-0005-0000-0000-00002C000000}"/>
    <cellStyle name="Comma 3 3 2 3 4 9" xfId="31232" xr:uid="{00000000-0005-0000-0000-00002C000000}"/>
    <cellStyle name="Comma 3 3 2 3 5" xfId="1748" xr:uid="{00000000-0005-0000-0000-00002C000000}"/>
    <cellStyle name="Comma 3 3 2 3 5 2" xfId="10820" xr:uid="{00000000-0005-0000-0000-00002C000000}"/>
    <cellStyle name="Comma 3 3 2 3 5 2 2" xfId="25940" xr:uid="{00000000-0005-0000-0000-00002C000000}"/>
    <cellStyle name="Comma 3 3 2 3 5 2 2 2" xfId="56180" xr:uid="{00000000-0005-0000-0000-00002C000000}"/>
    <cellStyle name="Comma 3 3 2 3 5 2 3" xfId="41060" xr:uid="{00000000-0005-0000-0000-00002C000000}"/>
    <cellStyle name="Comma 3 3 2 3 5 3" xfId="16868" xr:uid="{00000000-0005-0000-0000-00002C000000}"/>
    <cellStyle name="Comma 3 3 2 3 5 3 2" xfId="47108" xr:uid="{00000000-0005-0000-0000-00002C000000}"/>
    <cellStyle name="Comma 3 3 2 3 5 4" xfId="31988" xr:uid="{00000000-0005-0000-0000-00002C000000}"/>
    <cellStyle name="Comma 3 3 2 3 6" xfId="3260" xr:uid="{00000000-0005-0000-0000-00002C000000}"/>
    <cellStyle name="Comma 3 3 2 3 6 2" xfId="12332" xr:uid="{00000000-0005-0000-0000-00002C000000}"/>
    <cellStyle name="Comma 3 3 2 3 6 2 2" xfId="27452" xr:uid="{00000000-0005-0000-0000-00002C000000}"/>
    <cellStyle name="Comma 3 3 2 3 6 2 2 2" xfId="57692" xr:uid="{00000000-0005-0000-0000-00002C000000}"/>
    <cellStyle name="Comma 3 3 2 3 6 2 3" xfId="42572" xr:uid="{00000000-0005-0000-0000-00002C000000}"/>
    <cellStyle name="Comma 3 3 2 3 6 3" xfId="18380" xr:uid="{00000000-0005-0000-0000-00002C000000}"/>
    <cellStyle name="Comma 3 3 2 3 6 3 2" xfId="48620" xr:uid="{00000000-0005-0000-0000-00002C000000}"/>
    <cellStyle name="Comma 3 3 2 3 6 4" xfId="33500" xr:uid="{00000000-0005-0000-0000-00002C000000}"/>
    <cellStyle name="Comma 3 3 2 3 7" xfId="4772" xr:uid="{00000000-0005-0000-0000-00002C000000}"/>
    <cellStyle name="Comma 3 3 2 3 7 2" xfId="13844" xr:uid="{00000000-0005-0000-0000-00002C000000}"/>
    <cellStyle name="Comma 3 3 2 3 7 2 2" xfId="28964" xr:uid="{00000000-0005-0000-0000-00002C000000}"/>
    <cellStyle name="Comma 3 3 2 3 7 2 2 2" xfId="59204" xr:uid="{00000000-0005-0000-0000-00002C000000}"/>
    <cellStyle name="Comma 3 3 2 3 7 2 3" xfId="44084" xr:uid="{00000000-0005-0000-0000-00002C000000}"/>
    <cellStyle name="Comma 3 3 2 3 7 3" xfId="19892" xr:uid="{00000000-0005-0000-0000-00002C000000}"/>
    <cellStyle name="Comma 3 3 2 3 7 3 2" xfId="50132" xr:uid="{00000000-0005-0000-0000-00002C000000}"/>
    <cellStyle name="Comma 3 3 2 3 7 4" xfId="35012" xr:uid="{00000000-0005-0000-0000-00002C000000}"/>
    <cellStyle name="Comma 3 3 2 3 8" xfId="6284" xr:uid="{00000000-0005-0000-0000-00002C000000}"/>
    <cellStyle name="Comma 3 3 2 3 8 2" xfId="21404" xr:uid="{00000000-0005-0000-0000-00002C000000}"/>
    <cellStyle name="Comma 3 3 2 3 8 2 2" xfId="51644" xr:uid="{00000000-0005-0000-0000-00002C000000}"/>
    <cellStyle name="Comma 3 3 2 3 8 3" xfId="36524" xr:uid="{00000000-0005-0000-0000-00002C000000}"/>
    <cellStyle name="Comma 3 3 2 3 9" xfId="7796" xr:uid="{00000000-0005-0000-0000-00002C000000}"/>
    <cellStyle name="Comma 3 3 2 3 9 2" xfId="22916" xr:uid="{00000000-0005-0000-0000-00002C000000}"/>
    <cellStyle name="Comma 3 3 2 3 9 2 2" xfId="53156" xr:uid="{00000000-0005-0000-0000-00002C000000}"/>
    <cellStyle name="Comma 3 3 2 3 9 3" xfId="38036" xr:uid="{00000000-0005-0000-0000-00002C000000}"/>
    <cellStyle name="Comma 3 3 2 4" xfId="320" xr:uid="{00000000-0005-0000-0000-000016000000}"/>
    <cellStyle name="Comma 3 3 2 4 10" xfId="30560" xr:uid="{00000000-0005-0000-0000-000016000000}"/>
    <cellStyle name="Comma 3 3 2 4 2" xfId="1076" xr:uid="{00000000-0005-0000-0000-000016000000}"/>
    <cellStyle name="Comma 3 3 2 4 2 2" xfId="2588" xr:uid="{00000000-0005-0000-0000-000016000000}"/>
    <cellStyle name="Comma 3 3 2 4 2 2 2" xfId="11660" xr:uid="{00000000-0005-0000-0000-000016000000}"/>
    <cellStyle name="Comma 3 3 2 4 2 2 2 2" xfId="26780" xr:uid="{00000000-0005-0000-0000-000016000000}"/>
    <cellStyle name="Comma 3 3 2 4 2 2 2 2 2" xfId="57020" xr:uid="{00000000-0005-0000-0000-000016000000}"/>
    <cellStyle name="Comma 3 3 2 4 2 2 2 3" xfId="41900" xr:uid="{00000000-0005-0000-0000-000016000000}"/>
    <cellStyle name="Comma 3 3 2 4 2 2 3" xfId="17708" xr:uid="{00000000-0005-0000-0000-000016000000}"/>
    <cellStyle name="Comma 3 3 2 4 2 2 3 2" xfId="47948" xr:uid="{00000000-0005-0000-0000-000016000000}"/>
    <cellStyle name="Comma 3 3 2 4 2 2 4" xfId="32828" xr:uid="{00000000-0005-0000-0000-000016000000}"/>
    <cellStyle name="Comma 3 3 2 4 2 3" xfId="4100" xr:uid="{00000000-0005-0000-0000-000016000000}"/>
    <cellStyle name="Comma 3 3 2 4 2 3 2" xfId="13172" xr:uid="{00000000-0005-0000-0000-000016000000}"/>
    <cellStyle name="Comma 3 3 2 4 2 3 2 2" xfId="28292" xr:uid="{00000000-0005-0000-0000-000016000000}"/>
    <cellStyle name="Comma 3 3 2 4 2 3 2 2 2" xfId="58532" xr:uid="{00000000-0005-0000-0000-000016000000}"/>
    <cellStyle name="Comma 3 3 2 4 2 3 2 3" xfId="43412" xr:uid="{00000000-0005-0000-0000-000016000000}"/>
    <cellStyle name="Comma 3 3 2 4 2 3 3" xfId="19220" xr:uid="{00000000-0005-0000-0000-000016000000}"/>
    <cellStyle name="Comma 3 3 2 4 2 3 3 2" xfId="49460" xr:uid="{00000000-0005-0000-0000-000016000000}"/>
    <cellStyle name="Comma 3 3 2 4 2 3 4" xfId="34340" xr:uid="{00000000-0005-0000-0000-000016000000}"/>
    <cellStyle name="Comma 3 3 2 4 2 4" xfId="5612" xr:uid="{00000000-0005-0000-0000-000016000000}"/>
    <cellStyle name="Comma 3 3 2 4 2 4 2" xfId="14684" xr:uid="{00000000-0005-0000-0000-000016000000}"/>
    <cellStyle name="Comma 3 3 2 4 2 4 2 2" xfId="29804" xr:uid="{00000000-0005-0000-0000-000016000000}"/>
    <cellStyle name="Comma 3 3 2 4 2 4 2 2 2" xfId="60044" xr:uid="{00000000-0005-0000-0000-000016000000}"/>
    <cellStyle name="Comma 3 3 2 4 2 4 2 3" xfId="44924" xr:uid="{00000000-0005-0000-0000-000016000000}"/>
    <cellStyle name="Comma 3 3 2 4 2 4 3" xfId="20732" xr:uid="{00000000-0005-0000-0000-000016000000}"/>
    <cellStyle name="Comma 3 3 2 4 2 4 3 2" xfId="50972" xr:uid="{00000000-0005-0000-0000-000016000000}"/>
    <cellStyle name="Comma 3 3 2 4 2 4 4" xfId="35852" xr:uid="{00000000-0005-0000-0000-000016000000}"/>
    <cellStyle name="Comma 3 3 2 4 2 5" xfId="7124" xr:uid="{00000000-0005-0000-0000-000016000000}"/>
    <cellStyle name="Comma 3 3 2 4 2 5 2" xfId="22244" xr:uid="{00000000-0005-0000-0000-000016000000}"/>
    <cellStyle name="Comma 3 3 2 4 2 5 2 2" xfId="52484" xr:uid="{00000000-0005-0000-0000-000016000000}"/>
    <cellStyle name="Comma 3 3 2 4 2 5 3" xfId="37364" xr:uid="{00000000-0005-0000-0000-000016000000}"/>
    <cellStyle name="Comma 3 3 2 4 2 6" xfId="8636" xr:uid="{00000000-0005-0000-0000-000016000000}"/>
    <cellStyle name="Comma 3 3 2 4 2 6 2" xfId="23756" xr:uid="{00000000-0005-0000-0000-000016000000}"/>
    <cellStyle name="Comma 3 3 2 4 2 6 2 2" xfId="53996" xr:uid="{00000000-0005-0000-0000-000016000000}"/>
    <cellStyle name="Comma 3 3 2 4 2 6 3" xfId="38876" xr:uid="{00000000-0005-0000-0000-000016000000}"/>
    <cellStyle name="Comma 3 3 2 4 2 7" xfId="10148" xr:uid="{00000000-0005-0000-0000-000016000000}"/>
    <cellStyle name="Comma 3 3 2 4 2 7 2" xfId="25268" xr:uid="{00000000-0005-0000-0000-000016000000}"/>
    <cellStyle name="Comma 3 3 2 4 2 7 2 2" xfId="55508" xr:uid="{00000000-0005-0000-0000-000016000000}"/>
    <cellStyle name="Comma 3 3 2 4 2 7 3" xfId="40388" xr:uid="{00000000-0005-0000-0000-000016000000}"/>
    <cellStyle name="Comma 3 3 2 4 2 8" xfId="16196" xr:uid="{00000000-0005-0000-0000-000016000000}"/>
    <cellStyle name="Comma 3 3 2 4 2 8 2" xfId="46436" xr:uid="{00000000-0005-0000-0000-000016000000}"/>
    <cellStyle name="Comma 3 3 2 4 2 9" xfId="31316" xr:uid="{00000000-0005-0000-0000-000016000000}"/>
    <cellStyle name="Comma 3 3 2 4 3" xfId="1832" xr:uid="{00000000-0005-0000-0000-000016000000}"/>
    <cellStyle name="Comma 3 3 2 4 3 2" xfId="10904" xr:uid="{00000000-0005-0000-0000-000016000000}"/>
    <cellStyle name="Comma 3 3 2 4 3 2 2" xfId="26024" xr:uid="{00000000-0005-0000-0000-000016000000}"/>
    <cellStyle name="Comma 3 3 2 4 3 2 2 2" xfId="56264" xr:uid="{00000000-0005-0000-0000-000016000000}"/>
    <cellStyle name="Comma 3 3 2 4 3 2 3" xfId="41144" xr:uid="{00000000-0005-0000-0000-000016000000}"/>
    <cellStyle name="Comma 3 3 2 4 3 3" xfId="16952" xr:uid="{00000000-0005-0000-0000-000016000000}"/>
    <cellStyle name="Comma 3 3 2 4 3 3 2" xfId="47192" xr:uid="{00000000-0005-0000-0000-000016000000}"/>
    <cellStyle name="Comma 3 3 2 4 3 4" xfId="32072" xr:uid="{00000000-0005-0000-0000-000016000000}"/>
    <cellStyle name="Comma 3 3 2 4 4" xfId="3344" xr:uid="{00000000-0005-0000-0000-000016000000}"/>
    <cellStyle name="Comma 3 3 2 4 4 2" xfId="12416" xr:uid="{00000000-0005-0000-0000-000016000000}"/>
    <cellStyle name="Comma 3 3 2 4 4 2 2" xfId="27536" xr:uid="{00000000-0005-0000-0000-000016000000}"/>
    <cellStyle name="Comma 3 3 2 4 4 2 2 2" xfId="57776" xr:uid="{00000000-0005-0000-0000-000016000000}"/>
    <cellStyle name="Comma 3 3 2 4 4 2 3" xfId="42656" xr:uid="{00000000-0005-0000-0000-000016000000}"/>
    <cellStyle name="Comma 3 3 2 4 4 3" xfId="18464" xr:uid="{00000000-0005-0000-0000-000016000000}"/>
    <cellStyle name="Comma 3 3 2 4 4 3 2" xfId="48704" xr:uid="{00000000-0005-0000-0000-000016000000}"/>
    <cellStyle name="Comma 3 3 2 4 4 4" xfId="33584" xr:uid="{00000000-0005-0000-0000-000016000000}"/>
    <cellStyle name="Comma 3 3 2 4 5" xfId="4856" xr:uid="{00000000-0005-0000-0000-000016000000}"/>
    <cellStyle name="Comma 3 3 2 4 5 2" xfId="13928" xr:uid="{00000000-0005-0000-0000-000016000000}"/>
    <cellStyle name="Comma 3 3 2 4 5 2 2" xfId="29048" xr:uid="{00000000-0005-0000-0000-000016000000}"/>
    <cellStyle name="Comma 3 3 2 4 5 2 2 2" xfId="59288" xr:uid="{00000000-0005-0000-0000-000016000000}"/>
    <cellStyle name="Comma 3 3 2 4 5 2 3" xfId="44168" xr:uid="{00000000-0005-0000-0000-000016000000}"/>
    <cellStyle name="Comma 3 3 2 4 5 3" xfId="19976" xr:uid="{00000000-0005-0000-0000-000016000000}"/>
    <cellStyle name="Comma 3 3 2 4 5 3 2" xfId="50216" xr:uid="{00000000-0005-0000-0000-000016000000}"/>
    <cellStyle name="Comma 3 3 2 4 5 4" xfId="35096" xr:uid="{00000000-0005-0000-0000-000016000000}"/>
    <cellStyle name="Comma 3 3 2 4 6" xfId="6368" xr:uid="{00000000-0005-0000-0000-000016000000}"/>
    <cellStyle name="Comma 3 3 2 4 6 2" xfId="21488" xr:uid="{00000000-0005-0000-0000-000016000000}"/>
    <cellStyle name="Comma 3 3 2 4 6 2 2" xfId="51728" xr:uid="{00000000-0005-0000-0000-000016000000}"/>
    <cellStyle name="Comma 3 3 2 4 6 3" xfId="36608" xr:uid="{00000000-0005-0000-0000-000016000000}"/>
    <cellStyle name="Comma 3 3 2 4 7" xfId="7880" xr:uid="{00000000-0005-0000-0000-000016000000}"/>
    <cellStyle name="Comma 3 3 2 4 7 2" xfId="23000" xr:uid="{00000000-0005-0000-0000-000016000000}"/>
    <cellStyle name="Comma 3 3 2 4 7 2 2" xfId="53240" xr:uid="{00000000-0005-0000-0000-000016000000}"/>
    <cellStyle name="Comma 3 3 2 4 7 3" xfId="38120" xr:uid="{00000000-0005-0000-0000-000016000000}"/>
    <cellStyle name="Comma 3 3 2 4 8" xfId="9392" xr:uid="{00000000-0005-0000-0000-000016000000}"/>
    <cellStyle name="Comma 3 3 2 4 8 2" xfId="24512" xr:uid="{00000000-0005-0000-0000-000016000000}"/>
    <cellStyle name="Comma 3 3 2 4 8 2 2" xfId="54752" xr:uid="{00000000-0005-0000-0000-000016000000}"/>
    <cellStyle name="Comma 3 3 2 4 8 3" xfId="39632" xr:uid="{00000000-0005-0000-0000-000016000000}"/>
    <cellStyle name="Comma 3 3 2 4 9" xfId="15440" xr:uid="{00000000-0005-0000-0000-000016000000}"/>
    <cellStyle name="Comma 3 3 2 4 9 2" xfId="45680" xr:uid="{00000000-0005-0000-0000-000016000000}"/>
    <cellStyle name="Comma 3 3 2 5" xfId="572" xr:uid="{00000000-0005-0000-0000-000080000000}"/>
    <cellStyle name="Comma 3 3 2 5 10" xfId="30812" xr:uid="{00000000-0005-0000-0000-000080000000}"/>
    <cellStyle name="Comma 3 3 2 5 2" xfId="1328" xr:uid="{00000000-0005-0000-0000-000080000000}"/>
    <cellStyle name="Comma 3 3 2 5 2 2" xfId="2840" xr:uid="{00000000-0005-0000-0000-000080000000}"/>
    <cellStyle name="Comma 3 3 2 5 2 2 2" xfId="11912" xr:uid="{00000000-0005-0000-0000-000080000000}"/>
    <cellStyle name="Comma 3 3 2 5 2 2 2 2" xfId="27032" xr:uid="{00000000-0005-0000-0000-000080000000}"/>
    <cellStyle name="Comma 3 3 2 5 2 2 2 2 2" xfId="57272" xr:uid="{00000000-0005-0000-0000-000080000000}"/>
    <cellStyle name="Comma 3 3 2 5 2 2 2 3" xfId="42152" xr:uid="{00000000-0005-0000-0000-000080000000}"/>
    <cellStyle name="Comma 3 3 2 5 2 2 3" xfId="17960" xr:uid="{00000000-0005-0000-0000-000080000000}"/>
    <cellStyle name="Comma 3 3 2 5 2 2 3 2" xfId="48200" xr:uid="{00000000-0005-0000-0000-000080000000}"/>
    <cellStyle name="Comma 3 3 2 5 2 2 4" xfId="33080" xr:uid="{00000000-0005-0000-0000-000080000000}"/>
    <cellStyle name="Comma 3 3 2 5 2 3" xfId="4352" xr:uid="{00000000-0005-0000-0000-000080000000}"/>
    <cellStyle name="Comma 3 3 2 5 2 3 2" xfId="13424" xr:uid="{00000000-0005-0000-0000-000080000000}"/>
    <cellStyle name="Comma 3 3 2 5 2 3 2 2" xfId="28544" xr:uid="{00000000-0005-0000-0000-000080000000}"/>
    <cellStyle name="Comma 3 3 2 5 2 3 2 2 2" xfId="58784" xr:uid="{00000000-0005-0000-0000-000080000000}"/>
    <cellStyle name="Comma 3 3 2 5 2 3 2 3" xfId="43664" xr:uid="{00000000-0005-0000-0000-000080000000}"/>
    <cellStyle name="Comma 3 3 2 5 2 3 3" xfId="19472" xr:uid="{00000000-0005-0000-0000-000080000000}"/>
    <cellStyle name="Comma 3 3 2 5 2 3 3 2" xfId="49712" xr:uid="{00000000-0005-0000-0000-000080000000}"/>
    <cellStyle name="Comma 3 3 2 5 2 3 4" xfId="34592" xr:uid="{00000000-0005-0000-0000-000080000000}"/>
    <cellStyle name="Comma 3 3 2 5 2 4" xfId="5864" xr:uid="{00000000-0005-0000-0000-000080000000}"/>
    <cellStyle name="Comma 3 3 2 5 2 4 2" xfId="14936" xr:uid="{00000000-0005-0000-0000-000080000000}"/>
    <cellStyle name="Comma 3 3 2 5 2 4 2 2" xfId="30056" xr:uid="{00000000-0005-0000-0000-000080000000}"/>
    <cellStyle name="Comma 3 3 2 5 2 4 2 2 2" xfId="60296" xr:uid="{00000000-0005-0000-0000-000080000000}"/>
    <cellStyle name="Comma 3 3 2 5 2 4 2 3" xfId="45176" xr:uid="{00000000-0005-0000-0000-000080000000}"/>
    <cellStyle name="Comma 3 3 2 5 2 4 3" xfId="20984" xr:uid="{00000000-0005-0000-0000-000080000000}"/>
    <cellStyle name="Comma 3 3 2 5 2 4 3 2" xfId="51224" xr:uid="{00000000-0005-0000-0000-000080000000}"/>
    <cellStyle name="Comma 3 3 2 5 2 4 4" xfId="36104" xr:uid="{00000000-0005-0000-0000-000080000000}"/>
    <cellStyle name="Comma 3 3 2 5 2 5" xfId="7376" xr:uid="{00000000-0005-0000-0000-000080000000}"/>
    <cellStyle name="Comma 3 3 2 5 2 5 2" xfId="22496" xr:uid="{00000000-0005-0000-0000-000080000000}"/>
    <cellStyle name="Comma 3 3 2 5 2 5 2 2" xfId="52736" xr:uid="{00000000-0005-0000-0000-000080000000}"/>
    <cellStyle name="Comma 3 3 2 5 2 5 3" xfId="37616" xr:uid="{00000000-0005-0000-0000-000080000000}"/>
    <cellStyle name="Comma 3 3 2 5 2 6" xfId="8888" xr:uid="{00000000-0005-0000-0000-000080000000}"/>
    <cellStyle name="Comma 3 3 2 5 2 6 2" xfId="24008" xr:uid="{00000000-0005-0000-0000-000080000000}"/>
    <cellStyle name="Comma 3 3 2 5 2 6 2 2" xfId="54248" xr:uid="{00000000-0005-0000-0000-000080000000}"/>
    <cellStyle name="Comma 3 3 2 5 2 6 3" xfId="39128" xr:uid="{00000000-0005-0000-0000-000080000000}"/>
    <cellStyle name="Comma 3 3 2 5 2 7" xfId="10400" xr:uid="{00000000-0005-0000-0000-000080000000}"/>
    <cellStyle name="Comma 3 3 2 5 2 7 2" xfId="25520" xr:uid="{00000000-0005-0000-0000-000080000000}"/>
    <cellStyle name="Comma 3 3 2 5 2 7 2 2" xfId="55760" xr:uid="{00000000-0005-0000-0000-000080000000}"/>
    <cellStyle name="Comma 3 3 2 5 2 7 3" xfId="40640" xr:uid="{00000000-0005-0000-0000-000080000000}"/>
    <cellStyle name="Comma 3 3 2 5 2 8" xfId="16448" xr:uid="{00000000-0005-0000-0000-000080000000}"/>
    <cellStyle name="Comma 3 3 2 5 2 8 2" xfId="46688" xr:uid="{00000000-0005-0000-0000-000080000000}"/>
    <cellStyle name="Comma 3 3 2 5 2 9" xfId="31568" xr:uid="{00000000-0005-0000-0000-000080000000}"/>
    <cellStyle name="Comma 3 3 2 5 3" xfId="2084" xr:uid="{00000000-0005-0000-0000-000080000000}"/>
    <cellStyle name="Comma 3 3 2 5 3 2" xfId="11156" xr:uid="{00000000-0005-0000-0000-000080000000}"/>
    <cellStyle name="Comma 3 3 2 5 3 2 2" xfId="26276" xr:uid="{00000000-0005-0000-0000-000080000000}"/>
    <cellStyle name="Comma 3 3 2 5 3 2 2 2" xfId="56516" xr:uid="{00000000-0005-0000-0000-000080000000}"/>
    <cellStyle name="Comma 3 3 2 5 3 2 3" xfId="41396" xr:uid="{00000000-0005-0000-0000-000080000000}"/>
    <cellStyle name="Comma 3 3 2 5 3 3" xfId="17204" xr:uid="{00000000-0005-0000-0000-000080000000}"/>
    <cellStyle name="Comma 3 3 2 5 3 3 2" xfId="47444" xr:uid="{00000000-0005-0000-0000-000080000000}"/>
    <cellStyle name="Comma 3 3 2 5 3 4" xfId="32324" xr:uid="{00000000-0005-0000-0000-000080000000}"/>
    <cellStyle name="Comma 3 3 2 5 4" xfId="3596" xr:uid="{00000000-0005-0000-0000-000080000000}"/>
    <cellStyle name="Comma 3 3 2 5 4 2" xfId="12668" xr:uid="{00000000-0005-0000-0000-000080000000}"/>
    <cellStyle name="Comma 3 3 2 5 4 2 2" xfId="27788" xr:uid="{00000000-0005-0000-0000-000080000000}"/>
    <cellStyle name="Comma 3 3 2 5 4 2 2 2" xfId="58028" xr:uid="{00000000-0005-0000-0000-000080000000}"/>
    <cellStyle name="Comma 3 3 2 5 4 2 3" xfId="42908" xr:uid="{00000000-0005-0000-0000-000080000000}"/>
    <cellStyle name="Comma 3 3 2 5 4 3" xfId="18716" xr:uid="{00000000-0005-0000-0000-000080000000}"/>
    <cellStyle name="Comma 3 3 2 5 4 3 2" xfId="48956" xr:uid="{00000000-0005-0000-0000-000080000000}"/>
    <cellStyle name="Comma 3 3 2 5 4 4" xfId="33836" xr:uid="{00000000-0005-0000-0000-000080000000}"/>
    <cellStyle name="Comma 3 3 2 5 5" xfId="5108" xr:uid="{00000000-0005-0000-0000-000080000000}"/>
    <cellStyle name="Comma 3 3 2 5 5 2" xfId="14180" xr:uid="{00000000-0005-0000-0000-000080000000}"/>
    <cellStyle name="Comma 3 3 2 5 5 2 2" xfId="29300" xr:uid="{00000000-0005-0000-0000-000080000000}"/>
    <cellStyle name="Comma 3 3 2 5 5 2 2 2" xfId="59540" xr:uid="{00000000-0005-0000-0000-000080000000}"/>
    <cellStyle name="Comma 3 3 2 5 5 2 3" xfId="44420" xr:uid="{00000000-0005-0000-0000-000080000000}"/>
    <cellStyle name="Comma 3 3 2 5 5 3" xfId="20228" xr:uid="{00000000-0005-0000-0000-000080000000}"/>
    <cellStyle name="Comma 3 3 2 5 5 3 2" xfId="50468" xr:uid="{00000000-0005-0000-0000-000080000000}"/>
    <cellStyle name="Comma 3 3 2 5 5 4" xfId="35348" xr:uid="{00000000-0005-0000-0000-000080000000}"/>
    <cellStyle name="Comma 3 3 2 5 6" xfId="6620" xr:uid="{00000000-0005-0000-0000-000080000000}"/>
    <cellStyle name="Comma 3 3 2 5 6 2" xfId="21740" xr:uid="{00000000-0005-0000-0000-000080000000}"/>
    <cellStyle name="Comma 3 3 2 5 6 2 2" xfId="51980" xr:uid="{00000000-0005-0000-0000-000080000000}"/>
    <cellStyle name="Comma 3 3 2 5 6 3" xfId="36860" xr:uid="{00000000-0005-0000-0000-000080000000}"/>
    <cellStyle name="Comma 3 3 2 5 7" xfId="8132" xr:uid="{00000000-0005-0000-0000-000080000000}"/>
    <cellStyle name="Comma 3 3 2 5 7 2" xfId="23252" xr:uid="{00000000-0005-0000-0000-000080000000}"/>
    <cellStyle name="Comma 3 3 2 5 7 2 2" xfId="53492" xr:uid="{00000000-0005-0000-0000-000080000000}"/>
    <cellStyle name="Comma 3 3 2 5 7 3" xfId="38372" xr:uid="{00000000-0005-0000-0000-000080000000}"/>
    <cellStyle name="Comma 3 3 2 5 8" xfId="9644" xr:uid="{00000000-0005-0000-0000-000080000000}"/>
    <cellStyle name="Comma 3 3 2 5 8 2" xfId="24764" xr:uid="{00000000-0005-0000-0000-000080000000}"/>
    <cellStyle name="Comma 3 3 2 5 8 2 2" xfId="55004" xr:uid="{00000000-0005-0000-0000-000080000000}"/>
    <cellStyle name="Comma 3 3 2 5 8 3" xfId="39884" xr:uid="{00000000-0005-0000-0000-000080000000}"/>
    <cellStyle name="Comma 3 3 2 5 9" xfId="15692" xr:uid="{00000000-0005-0000-0000-000080000000}"/>
    <cellStyle name="Comma 3 3 2 5 9 2" xfId="45932" xr:uid="{00000000-0005-0000-0000-000080000000}"/>
    <cellStyle name="Comma 3 3 2 6" xfId="824" xr:uid="{00000000-0005-0000-0000-000016000000}"/>
    <cellStyle name="Comma 3 3 2 6 2" xfId="2336" xr:uid="{00000000-0005-0000-0000-000016000000}"/>
    <cellStyle name="Comma 3 3 2 6 2 2" xfId="11408" xr:uid="{00000000-0005-0000-0000-000016000000}"/>
    <cellStyle name="Comma 3 3 2 6 2 2 2" xfId="26528" xr:uid="{00000000-0005-0000-0000-000016000000}"/>
    <cellStyle name="Comma 3 3 2 6 2 2 2 2" xfId="56768" xr:uid="{00000000-0005-0000-0000-000016000000}"/>
    <cellStyle name="Comma 3 3 2 6 2 2 3" xfId="41648" xr:uid="{00000000-0005-0000-0000-000016000000}"/>
    <cellStyle name="Comma 3 3 2 6 2 3" xfId="17456" xr:uid="{00000000-0005-0000-0000-000016000000}"/>
    <cellStyle name="Comma 3 3 2 6 2 3 2" xfId="47696" xr:uid="{00000000-0005-0000-0000-000016000000}"/>
    <cellStyle name="Comma 3 3 2 6 2 4" xfId="32576" xr:uid="{00000000-0005-0000-0000-000016000000}"/>
    <cellStyle name="Comma 3 3 2 6 3" xfId="3848" xr:uid="{00000000-0005-0000-0000-000016000000}"/>
    <cellStyle name="Comma 3 3 2 6 3 2" xfId="12920" xr:uid="{00000000-0005-0000-0000-000016000000}"/>
    <cellStyle name="Comma 3 3 2 6 3 2 2" xfId="28040" xr:uid="{00000000-0005-0000-0000-000016000000}"/>
    <cellStyle name="Comma 3 3 2 6 3 2 2 2" xfId="58280" xr:uid="{00000000-0005-0000-0000-000016000000}"/>
    <cellStyle name="Comma 3 3 2 6 3 2 3" xfId="43160" xr:uid="{00000000-0005-0000-0000-000016000000}"/>
    <cellStyle name="Comma 3 3 2 6 3 3" xfId="18968" xr:uid="{00000000-0005-0000-0000-000016000000}"/>
    <cellStyle name="Comma 3 3 2 6 3 3 2" xfId="49208" xr:uid="{00000000-0005-0000-0000-000016000000}"/>
    <cellStyle name="Comma 3 3 2 6 3 4" xfId="34088" xr:uid="{00000000-0005-0000-0000-000016000000}"/>
    <cellStyle name="Comma 3 3 2 6 4" xfId="5360" xr:uid="{00000000-0005-0000-0000-000016000000}"/>
    <cellStyle name="Comma 3 3 2 6 4 2" xfId="14432" xr:uid="{00000000-0005-0000-0000-000016000000}"/>
    <cellStyle name="Comma 3 3 2 6 4 2 2" xfId="29552" xr:uid="{00000000-0005-0000-0000-000016000000}"/>
    <cellStyle name="Comma 3 3 2 6 4 2 2 2" xfId="59792" xr:uid="{00000000-0005-0000-0000-000016000000}"/>
    <cellStyle name="Comma 3 3 2 6 4 2 3" xfId="44672" xr:uid="{00000000-0005-0000-0000-000016000000}"/>
    <cellStyle name="Comma 3 3 2 6 4 3" xfId="20480" xr:uid="{00000000-0005-0000-0000-000016000000}"/>
    <cellStyle name="Comma 3 3 2 6 4 3 2" xfId="50720" xr:uid="{00000000-0005-0000-0000-000016000000}"/>
    <cellStyle name="Comma 3 3 2 6 4 4" xfId="35600" xr:uid="{00000000-0005-0000-0000-000016000000}"/>
    <cellStyle name="Comma 3 3 2 6 5" xfId="6872" xr:uid="{00000000-0005-0000-0000-000016000000}"/>
    <cellStyle name="Comma 3 3 2 6 5 2" xfId="21992" xr:uid="{00000000-0005-0000-0000-000016000000}"/>
    <cellStyle name="Comma 3 3 2 6 5 2 2" xfId="52232" xr:uid="{00000000-0005-0000-0000-000016000000}"/>
    <cellStyle name="Comma 3 3 2 6 5 3" xfId="37112" xr:uid="{00000000-0005-0000-0000-000016000000}"/>
    <cellStyle name="Comma 3 3 2 6 6" xfId="8384" xr:uid="{00000000-0005-0000-0000-000016000000}"/>
    <cellStyle name="Comma 3 3 2 6 6 2" xfId="23504" xr:uid="{00000000-0005-0000-0000-000016000000}"/>
    <cellStyle name="Comma 3 3 2 6 6 2 2" xfId="53744" xr:uid="{00000000-0005-0000-0000-000016000000}"/>
    <cellStyle name="Comma 3 3 2 6 6 3" xfId="38624" xr:uid="{00000000-0005-0000-0000-000016000000}"/>
    <cellStyle name="Comma 3 3 2 6 7" xfId="9896" xr:uid="{00000000-0005-0000-0000-000016000000}"/>
    <cellStyle name="Comma 3 3 2 6 7 2" xfId="25016" xr:uid="{00000000-0005-0000-0000-000016000000}"/>
    <cellStyle name="Comma 3 3 2 6 7 2 2" xfId="55256" xr:uid="{00000000-0005-0000-0000-000016000000}"/>
    <cellStyle name="Comma 3 3 2 6 7 3" xfId="40136" xr:uid="{00000000-0005-0000-0000-000016000000}"/>
    <cellStyle name="Comma 3 3 2 6 8" xfId="15944" xr:uid="{00000000-0005-0000-0000-000016000000}"/>
    <cellStyle name="Comma 3 3 2 6 8 2" xfId="46184" xr:uid="{00000000-0005-0000-0000-000016000000}"/>
    <cellStyle name="Comma 3 3 2 6 9" xfId="31064" xr:uid="{00000000-0005-0000-0000-000016000000}"/>
    <cellStyle name="Comma 3 3 2 7" xfId="1580" xr:uid="{00000000-0005-0000-0000-000016000000}"/>
    <cellStyle name="Comma 3 3 2 7 2" xfId="10652" xr:uid="{00000000-0005-0000-0000-000016000000}"/>
    <cellStyle name="Comma 3 3 2 7 2 2" xfId="25772" xr:uid="{00000000-0005-0000-0000-000016000000}"/>
    <cellStyle name="Comma 3 3 2 7 2 2 2" xfId="56012" xr:uid="{00000000-0005-0000-0000-000016000000}"/>
    <cellStyle name="Comma 3 3 2 7 2 3" xfId="40892" xr:uid="{00000000-0005-0000-0000-000016000000}"/>
    <cellStyle name="Comma 3 3 2 7 3" xfId="16700" xr:uid="{00000000-0005-0000-0000-000016000000}"/>
    <cellStyle name="Comma 3 3 2 7 3 2" xfId="46940" xr:uid="{00000000-0005-0000-0000-000016000000}"/>
    <cellStyle name="Comma 3 3 2 7 4" xfId="31820" xr:uid="{00000000-0005-0000-0000-000016000000}"/>
    <cellStyle name="Comma 3 3 2 8" xfId="3092" xr:uid="{00000000-0005-0000-0000-000016000000}"/>
    <cellStyle name="Comma 3 3 2 8 2" xfId="12164" xr:uid="{00000000-0005-0000-0000-000016000000}"/>
    <cellStyle name="Comma 3 3 2 8 2 2" xfId="27284" xr:uid="{00000000-0005-0000-0000-000016000000}"/>
    <cellStyle name="Comma 3 3 2 8 2 2 2" xfId="57524" xr:uid="{00000000-0005-0000-0000-000016000000}"/>
    <cellStyle name="Comma 3 3 2 8 2 3" xfId="42404" xr:uid="{00000000-0005-0000-0000-000016000000}"/>
    <cellStyle name="Comma 3 3 2 8 3" xfId="18212" xr:uid="{00000000-0005-0000-0000-000016000000}"/>
    <cellStyle name="Comma 3 3 2 8 3 2" xfId="48452" xr:uid="{00000000-0005-0000-0000-000016000000}"/>
    <cellStyle name="Comma 3 3 2 8 4" xfId="33332" xr:uid="{00000000-0005-0000-0000-000016000000}"/>
    <cellStyle name="Comma 3 3 2 9" xfId="4604" xr:uid="{00000000-0005-0000-0000-000016000000}"/>
    <cellStyle name="Comma 3 3 2 9 2" xfId="13676" xr:uid="{00000000-0005-0000-0000-000016000000}"/>
    <cellStyle name="Comma 3 3 2 9 2 2" xfId="28796" xr:uid="{00000000-0005-0000-0000-000016000000}"/>
    <cellStyle name="Comma 3 3 2 9 2 2 2" xfId="59036" xr:uid="{00000000-0005-0000-0000-000016000000}"/>
    <cellStyle name="Comma 3 3 2 9 2 3" xfId="43916" xr:uid="{00000000-0005-0000-0000-000016000000}"/>
    <cellStyle name="Comma 3 3 2 9 3" xfId="19724" xr:uid="{00000000-0005-0000-0000-000016000000}"/>
    <cellStyle name="Comma 3 3 2 9 3 2" xfId="49964" xr:uid="{00000000-0005-0000-0000-000016000000}"/>
    <cellStyle name="Comma 3 3 2 9 4" xfId="34844" xr:uid="{00000000-0005-0000-0000-000016000000}"/>
    <cellStyle name="Comma 3 3 3" xfId="110" xr:uid="{00000000-0005-0000-0000-00002B000000}"/>
    <cellStyle name="Comma 3 3 3 10" xfId="9182" xr:uid="{00000000-0005-0000-0000-00002B000000}"/>
    <cellStyle name="Comma 3 3 3 10 2" xfId="24302" xr:uid="{00000000-0005-0000-0000-00002B000000}"/>
    <cellStyle name="Comma 3 3 3 10 2 2" xfId="54542" xr:uid="{00000000-0005-0000-0000-00002B000000}"/>
    <cellStyle name="Comma 3 3 3 10 3" xfId="39422" xr:uid="{00000000-0005-0000-0000-00002B000000}"/>
    <cellStyle name="Comma 3 3 3 11" xfId="15230" xr:uid="{00000000-0005-0000-0000-00002B000000}"/>
    <cellStyle name="Comma 3 3 3 11 2" xfId="45470" xr:uid="{00000000-0005-0000-0000-00002B000000}"/>
    <cellStyle name="Comma 3 3 3 12" xfId="30350" xr:uid="{00000000-0005-0000-0000-00002B000000}"/>
    <cellStyle name="Comma 3 3 3 2" xfId="362" xr:uid="{00000000-0005-0000-0000-00002B000000}"/>
    <cellStyle name="Comma 3 3 3 2 10" xfId="30602" xr:uid="{00000000-0005-0000-0000-00002B000000}"/>
    <cellStyle name="Comma 3 3 3 2 2" xfId="1118" xr:uid="{00000000-0005-0000-0000-00002B000000}"/>
    <cellStyle name="Comma 3 3 3 2 2 2" xfId="2630" xr:uid="{00000000-0005-0000-0000-00002B000000}"/>
    <cellStyle name="Comma 3 3 3 2 2 2 2" xfId="11702" xr:uid="{00000000-0005-0000-0000-00002B000000}"/>
    <cellStyle name="Comma 3 3 3 2 2 2 2 2" xfId="26822" xr:uid="{00000000-0005-0000-0000-00002B000000}"/>
    <cellStyle name="Comma 3 3 3 2 2 2 2 2 2" xfId="57062" xr:uid="{00000000-0005-0000-0000-00002B000000}"/>
    <cellStyle name="Comma 3 3 3 2 2 2 2 3" xfId="41942" xr:uid="{00000000-0005-0000-0000-00002B000000}"/>
    <cellStyle name="Comma 3 3 3 2 2 2 3" xfId="17750" xr:uid="{00000000-0005-0000-0000-00002B000000}"/>
    <cellStyle name="Comma 3 3 3 2 2 2 3 2" xfId="47990" xr:uid="{00000000-0005-0000-0000-00002B000000}"/>
    <cellStyle name="Comma 3 3 3 2 2 2 4" xfId="32870" xr:uid="{00000000-0005-0000-0000-00002B000000}"/>
    <cellStyle name="Comma 3 3 3 2 2 3" xfId="4142" xr:uid="{00000000-0005-0000-0000-00002B000000}"/>
    <cellStyle name="Comma 3 3 3 2 2 3 2" xfId="13214" xr:uid="{00000000-0005-0000-0000-00002B000000}"/>
    <cellStyle name="Comma 3 3 3 2 2 3 2 2" xfId="28334" xr:uid="{00000000-0005-0000-0000-00002B000000}"/>
    <cellStyle name="Comma 3 3 3 2 2 3 2 2 2" xfId="58574" xr:uid="{00000000-0005-0000-0000-00002B000000}"/>
    <cellStyle name="Comma 3 3 3 2 2 3 2 3" xfId="43454" xr:uid="{00000000-0005-0000-0000-00002B000000}"/>
    <cellStyle name="Comma 3 3 3 2 2 3 3" xfId="19262" xr:uid="{00000000-0005-0000-0000-00002B000000}"/>
    <cellStyle name="Comma 3 3 3 2 2 3 3 2" xfId="49502" xr:uid="{00000000-0005-0000-0000-00002B000000}"/>
    <cellStyle name="Comma 3 3 3 2 2 3 4" xfId="34382" xr:uid="{00000000-0005-0000-0000-00002B000000}"/>
    <cellStyle name="Comma 3 3 3 2 2 4" xfId="5654" xr:uid="{00000000-0005-0000-0000-00002B000000}"/>
    <cellStyle name="Comma 3 3 3 2 2 4 2" xfId="14726" xr:uid="{00000000-0005-0000-0000-00002B000000}"/>
    <cellStyle name="Comma 3 3 3 2 2 4 2 2" xfId="29846" xr:uid="{00000000-0005-0000-0000-00002B000000}"/>
    <cellStyle name="Comma 3 3 3 2 2 4 2 2 2" xfId="60086" xr:uid="{00000000-0005-0000-0000-00002B000000}"/>
    <cellStyle name="Comma 3 3 3 2 2 4 2 3" xfId="44966" xr:uid="{00000000-0005-0000-0000-00002B000000}"/>
    <cellStyle name="Comma 3 3 3 2 2 4 3" xfId="20774" xr:uid="{00000000-0005-0000-0000-00002B000000}"/>
    <cellStyle name="Comma 3 3 3 2 2 4 3 2" xfId="51014" xr:uid="{00000000-0005-0000-0000-00002B000000}"/>
    <cellStyle name="Comma 3 3 3 2 2 4 4" xfId="35894" xr:uid="{00000000-0005-0000-0000-00002B000000}"/>
    <cellStyle name="Comma 3 3 3 2 2 5" xfId="7166" xr:uid="{00000000-0005-0000-0000-00002B000000}"/>
    <cellStyle name="Comma 3 3 3 2 2 5 2" xfId="22286" xr:uid="{00000000-0005-0000-0000-00002B000000}"/>
    <cellStyle name="Comma 3 3 3 2 2 5 2 2" xfId="52526" xr:uid="{00000000-0005-0000-0000-00002B000000}"/>
    <cellStyle name="Comma 3 3 3 2 2 5 3" xfId="37406" xr:uid="{00000000-0005-0000-0000-00002B000000}"/>
    <cellStyle name="Comma 3 3 3 2 2 6" xfId="8678" xr:uid="{00000000-0005-0000-0000-00002B000000}"/>
    <cellStyle name="Comma 3 3 3 2 2 6 2" xfId="23798" xr:uid="{00000000-0005-0000-0000-00002B000000}"/>
    <cellStyle name="Comma 3 3 3 2 2 6 2 2" xfId="54038" xr:uid="{00000000-0005-0000-0000-00002B000000}"/>
    <cellStyle name="Comma 3 3 3 2 2 6 3" xfId="38918" xr:uid="{00000000-0005-0000-0000-00002B000000}"/>
    <cellStyle name="Comma 3 3 3 2 2 7" xfId="10190" xr:uid="{00000000-0005-0000-0000-00002B000000}"/>
    <cellStyle name="Comma 3 3 3 2 2 7 2" xfId="25310" xr:uid="{00000000-0005-0000-0000-00002B000000}"/>
    <cellStyle name="Comma 3 3 3 2 2 7 2 2" xfId="55550" xr:uid="{00000000-0005-0000-0000-00002B000000}"/>
    <cellStyle name="Comma 3 3 3 2 2 7 3" xfId="40430" xr:uid="{00000000-0005-0000-0000-00002B000000}"/>
    <cellStyle name="Comma 3 3 3 2 2 8" xfId="16238" xr:uid="{00000000-0005-0000-0000-00002B000000}"/>
    <cellStyle name="Comma 3 3 3 2 2 8 2" xfId="46478" xr:uid="{00000000-0005-0000-0000-00002B000000}"/>
    <cellStyle name="Comma 3 3 3 2 2 9" xfId="31358" xr:uid="{00000000-0005-0000-0000-00002B000000}"/>
    <cellStyle name="Comma 3 3 3 2 3" xfId="1874" xr:uid="{00000000-0005-0000-0000-00002B000000}"/>
    <cellStyle name="Comma 3 3 3 2 3 2" xfId="10946" xr:uid="{00000000-0005-0000-0000-00002B000000}"/>
    <cellStyle name="Comma 3 3 3 2 3 2 2" xfId="26066" xr:uid="{00000000-0005-0000-0000-00002B000000}"/>
    <cellStyle name="Comma 3 3 3 2 3 2 2 2" xfId="56306" xr:uid="{00000000-0005-0000-0000-00002B000000}"/>
    <cellStyle name="Comma 3 3 3 2 3 2 3" xfId="41186" xr:uid="{00000000-0005-0000-0000-00002B000000}"/>
    <cellStyle name="Comma 3 3 3 2 3 3" xfId="16994" xr:uid="{00000000-0005-0000-0000-00002B000000}"/>
    <cellStyle name="Comma 3 3 3 2 3 3 2" xfId="47234" xr:uid="{00000000-0005-0000-0000-00002B000000}"/>
    <cellStyle name="Comma 3 3 3 2 3 4" xfId="32114" xr:uid="{00000000-0005-0000-0000-00002B000000}"/>
    <cellStyle name="Comma 3 3 3 2 4" xfId="3386" xr:uid="{00000000-0005-0000-0000-00002B000000}"/>
    <cellStyle name="Comma 3 3 3 2 4 2" xfId="12458" xr:uid="{00000000-0005-0000-0000-00002B000000}"/>
    <cellStyle name="Comma 3 3 3 2 4 2 2" xfId="27578" xr:uid="{00000000-0005-0000-0000-00002B000000}"/>
    <cellStyle name="Comma 3 3 3 2 4 2 2 2" xfId="57818" xr:uid="{00000000-0005-0000-0000-00002B000000}"/>
    <cellStyle name="Comma 3 3 3 2 4 2 3" xfId="42698" xr:uid="{00000000-0005-0000-0000-00002B000000}"/>
    <cellStyle name="Comma 3 3 3 2 4 3" xfId="18506" xr:uid="{00000000-0005-0000-0000-00002B000000}"/>
    <cellStyle name="Comma 3 3 3 2 4 3 2" xfId="48746" xr:uid="{00000000-0005-0000-0000-00002B000000}"/>
    <cellStyle name="Comma 3 3 3 2 4 4" xfId="33626" xr:uid="{00000000-0005-0000-0000-00002B000000}"/>
    <cellStyle name="Comma 3 3 3 2 5" xfId="4898" xr:uid="{00000000-0005-0000-0000-00002B000000}"/>
    <cellStyle name="Comma 3 3 3 2 5 2" xfId="13970" xr:uid="{00000000-0005-0000-0000-00002B000000}"/>
    <cellStyle name="Comma 3 3 3 2 5 2 2" xfId="29090" xr:uid="{00000000-0005-0000-0000-00002B000000}"/>
    <cellStyle name="Comma 3 3 3 2 5 2 2 2" xfId="59330" xr:uid="{00000000-0005-0000-0000-00002B000000}"/>
    <cellStyle name="Comma 3 3 3 2 5 2 3" xfId="44210" xr:uid="{00000000-0005-0000-0000-00002B000000}"/>
    <cellStyle name="Comma 3 3 3 2 5 3" xfId="20018" xr:uid="{00000000-0005-0000-0000-00002B000000}"/>
    <cellStyle name="Comma 3 3 3 2 5 3 2" xfId="50258" xr:uid="{00000000-0005-0000-0000-00002B000000}"/>
    <cellStyle name="Comma 3 3 3 2 5 4" xfId="35138" xr:uid="{00000000-0005-0000-0000-00002B000000}"/>
    <cellStyle name="Comma 3 3 3 2 6" xfId="6410" xr:uid="{00000000-0005-0000-0000-00002B000000}"/>
    <cellStyle name="Comma 3 3 3 2 6 2" xfId="21530" xr:uid="{00000000-0005-0000-0000-00002B000000}"/>
    <cellStyle name="Comma 3 3 3 2 6 2 2" xfId="51770" xr:uid="{00000000-0005-0000-0000-00002B000000}"/>
    <cellStyle name="Comma 3 3 3 2 6 3" xfId="36650" xr:uid="{00000000-0005-0000-0000-00002B000000}"/>
    <cellStyle name="Comma 3 3 3 2 7" xfId="7922" xr:uid="{00000000-0005-0000-0000-00002B000000}"/>
    <cellStyle name="Comma 3 3 3 2 7 2" xfId="23042" xr:uid="{00000000-0005-0000-0000-00002B000000}"/>
    <cellStyle name="Comma 3 3 3 2 7 2 2" xfId="53282" xr:uid="{00000000-0005-0000-0000-00002B000000}"/>
    <cellStyle name="Comma 3 3 3 2 7 3" xfId="38162" xr:uid="{00000000-0005-0000-0000-00002B000000}"/>
    <cellStyle name="Comma 3 3 3 2 8" xfId="9434" xr:uid="{00000000-0005-0000-0000-00002B000000}"/>
    <cellStyle name="Comma 3 3 3 2 8 2" xfId="24554" xr:uid="{00000000-0005-0000-0000-00002B000000}"/>
    <cellStyle name="Comma 3 3 3 2 8 2 2" xfId="54794" xr:uid="{00000000-0005-0000-0000-00002B000000}"/>
    <cellStyle name="Comma 3 3 3 2 8 3" xfId="39674" xr:uid="{00000000-0005-0000-0000-00002B000000}"/>
    <cellStyle name="Comma 3 3 3 2 9" xfId="15482" xr:uid="{00000000-0005-0000-0000-00002B000000}"/>
    <cellStyle name="Comma 3 3 3 2 9 2" xfId="45722" xr:uid="{00000000-0005-0000-0000-00002B000000}"/>
    <cellStyle name="Comma 3 3 3 3" xfId="614" xr:uid="{00000000-0005-0000-0000-000083000000}"/>
    <cellStyle name="Comma 3 3 3 3 10" xfId="30854" xr:uid="{00000000-0005-0000-0000-000083000000}"/>
    <cellStyle name="Comma 3 3 3 3 2" xfId="1370" xr:uid="{00000000-0005-0000-0000-000083000000}"/>
    <cellStyle name="Comma 3 3 3 3 2 2" xfId="2882" xr:uid="{00000000-0005-0000-0000-000083000000}"/>
    <cellStyle name="Comma 3 3 3 3 2 2 2" xfId="11954" xr:uid="{00000000-0005-0000-0000-000083000000}"/>
    <cellStyle name="Comma 3 3 3 3 2 2 2 2" xfId="27074" xr:uid="{00000000-0005-0000-0000-000083000000}"/>
    <cellStyle name="Comma 3 3 3 3 2 2 2 2 2" xfId="57314" xr:uid="{00000000-0005-0000-0000-000083000000}"/>
    <cellStyle name="Comma 3 3 3 3 2 2 2 3" xfId="42194" xr:uid="{00000000-0005-0000-0000-000083000000}"/>
    <cellStyle name="Comma 3 3 3 3 2 2 3" xfId="18002" xr:uid="{00000000-0005-0000-0000-000083000000}"/>
    <cellStyle name="Comma 3 3 3 3 2 2 3 2" xfId="48242" xr:uid="{00000000-0005-0000-0000-000083000000}"/>
    <cellStyle name="Comma 3 3 3 3 2 2 4" xfId="33122" xr:uid="{00000000-0005-0000-0000-000083000000}"/>
    <cellStyle name="Comma 3 3 3 3 2 3" xfId="4394" xr:uid="{00000000-0005-0000-0000-000083000000}"/>
    <cellStyle name="Comma 3 3 3 3 2 3 2" xfId="13466" xr:uid="{00000000-0005-0000-0000-000083000000}"/>
    <cellStyle name="Comma 3 3 3 3 2 3 2 2" xfId="28586" xr:uid="{00000000-0005-0000-0000-000083000000}"/>
    <cellStyle name="Comma 3 3 3 3 2 3 2 2 2" xfId="58826" xr:uid="{00000000-0005-0000-0000-000083000000}"/>
    <cellStyle name="Comma 3 3 3 3 2 3 2 3" xfId="43706" xr:uid="{00000000-0005-0000-0000-000083000000}"/>
    <cellStyle name="Comma 3 3 3 3 2 3 3" xfId="19514" xr:uid="{00000000-0005-0000-0000-000083000000}"/>
    <cellStyle name="Comma 3 3 3 3 2 3 3 2" xfId="49754" xr:uid="{00000000-0005-0000-0000-000083000000}"/>
    <cellStyle name="Comma 3 3 3 3 2 3 4" xfId="34634" xr:uid="{00000000-0005-0000-0000-000083000000}"/>
    <cellStyle name="Comma 3 3 3 3 2 4" xfId="5906" xr:uid="{00000000-0005-0000-0000-000083000000}"/>
    <cellStyle name="Comma 3 3 3 3 2 4 2" xfId="14978" xr:uid="{00000000-0005-0000-0000-000083000000}"/>
    <cellStyle name="Comma 3 3 3 3 2 4 2 2" xfId="30098" xr:uid="{00000000-0005-0000-0000-000083000000}"/>
    <cellStyle name="Comma 3 3 3 3 2 4 2 2 2" xfId="60338" xr:uid="{00000000-0005-0000-0000-000083000000}"/>
    <cellStyle name="Comma 3 3 3 3 2 4 2 3" xfId="45218" xr:uid="{00000000-0005-0000-0000-000083000000}"/>
    <cellStyle name="Comma 3 3 3 3 2 4 3" xfId="21026" xr:uid="{00000000-0005-0000-0000-000083000000}"/>
    <cellStyle name="Comma 3 3 3 3 2 4 3 2" xfId="51266" xr:uid="{00000000-0005-0000-0000-000083000000}"/>
    <cellStyle name="Comma 3 3 3 3 2 4 4" xfId="36146" xr:uid="{00000000-0005-0000-0000-000083000000}"/>
    <cellStyle name="Comma 3 3 3 3 2 5" xfId="7418" xr:uid="{00000000-0005-0000-0000-000083000000}"/>
    <cellStyle name="Comma 3 3 3 3 2 5 2" xfId="22538" xr:uid="{00000000-0005-0000-0000-000083000000}"/>
    <cellStyle name="Comma 3 3 3 3 2 5 2 2" xfId="52778" xr:uid="{00000000-0005-0000-0000-000083000000}"/>
    <cellStyle name="Comma 3 3 3 3 2 5 3" xfId="37658" xr:uid="{00000000-0005-0000-0000-000083000000}"/>
    <cellStyle name="Comma 3 3 3 3 2 6" xfId="8930" xr:uid="{00000000-0005-0000-0000-000083000000}"/>
    <cellStyle name="Comma 3 3 3 3 2 6 2" xfId="24050" xr:uid="{00000000-0005-0000-0000-000083000000}"/>
    <cellStyle name="Comma 3 3 3 3 2 6 2 2" xfId="54290" xr:uid="{00000000-0005-0000-0000-000083000000}"/>
    <cellStyle name="Comma 3 3 3 3 2 6 3" xfId="39170" xr:uid="{00000000-0005-0000-0000-000083000000}"/>
    <cellStyle name="Comma 3 3 3 3 2 7" xfId="10442" xr:uid="{00000000-0005-0000-0000-000083000000}"/>
    <cellStyle name="Comma 3 3 3 3 2 7 2" xfId="25562" xr:uid="{00000000-0005-0000-0000-000083000000}"/>
    <cellStyle name="Comma 3 3 3 3 2 7 2 2" xfId="55802" xr:uid="{00000000-0005-0000-0000-000083000000}"/>
    <cellStyle name="Comma 3 3 3 3 2 7 3" xfId="40682" xr:uid="{00000000-0005-0000-0000-000083000000}"/>
    <cellStyle name="Comma 3 3 3 3 2 8" xfId="16490" xr:uid="{00000000-0005-0000-0000-000083000000}"/>
    <cellStyle name="Comma 3 3 3 3 2 8 2" xfId="46730" xr:uid="{00000000-0005-0000-0000-000083000000}"/>
    <cellStyle name="Comma 3 3 3 3 2 9" xfId="31610" xr:uid="{00000000-0005-0000-0000-000083000000}"/>
    <cellStyle name="Comma 3 3 3 3 3" xfId="2126" xr:uid="{00000000-0005-0000-0000-000083000000}"/>
    <cellStyle name="Comma 3 3 3 3 3 2" xfId="11198" xr:uid="{00000000-0005-0000-0000-000083000000}"/>
    <cellStyle name="Comma 3 3 3 3 3 2 2" xfId="26318" xr:uid="{00000000-0005-0000-0000-000083000000}"/>
    <cellStyle name="Comma 3 3 3 3 3 2 2 2" xfId="56558" xr:uid="{00000000-0005-0000-0000-000083000000}"/>
    <cellStyle name="Comma 3 3 3 3 3 2 3" xfId="41438" xr:uid="{00000000-0005-0000-0000-000083000000}"/>
    <cellStyle name="Comma 3 3 3 3 3 3" xfId="17246" xr:uid="{00000000-0005-0000-0000-000083000000}"/>
    <cellStyle name="Comma 3 3 3 3 3 3 2" xfId="47486" xr:uid="{00000000-0005-0000-0000-000083000000}"/>
    <cellStyle name="Comma 3 3 3 3 3 4" xfId="32366" xr:uid="{00000000-0005-0000-0000-000083000000}"/>
    <cellStyle name="Comma 3 3 3 3 4" xfId="3638" xr:uid="{00000000-0005-0000-0000-000083000000}"/>
    <cellStyle name="Comma 3 3 3 3 4 2" xfId="12710" xr:uid="{00000000-0005-0000-0000-000083000000}"/>
    <cellStyle name="Comma 3 3 3 3 4 2 2" xfId="27830" xr:uid="{00000000-0005-0000-0000-000083000000}"/>
    <cellStyle name="Comma 3 3 3 3 4 2 2 2" xfId="58070" xr:uid="{00000000-0005-0000-0000-000083000000}"/>
    <cellStyle name="Comma 3 3 3 3 4 2 3" xfId="42950" xr:uid="{00000000-0005-0000-0000-000083000000}"/>
    <cellStyle name="Comma 3 3 3 3 4 3" xfId="18758" xr:uid="{00000000-0005-0000-0000-000083000000}"/>
    <cellStyle name="Comma 3 3 3 3 4 3 2" xfId="48998" xr:uid="{00000000-0005-0000-0000-000083000000}"/>
    <cellStyle name="Comma 3 3 3 3 4 4" xfId="33878" xr:uid="{00000000-0005-0000-0000-000083000000}"/>
    <cellStyle name="Comma 3 3 3 3 5" xfId="5150" xr:uid="{00000000-0005-0000-0000-000083000000}"/>
    <cellStyle name="Comma 3 3 3 3 5 2" xfId="14222" xr:uid="{00000000-0005-0000-0000-000083000000}"/>
    <cellStyle name="Comma 3 3 3 3 5 2 2" xfId="29342" xr:uid="{00000000-0005-0000-0000-000083000000}"/>
    <cellStyle name="Comma 3 3 3 3 5 2 2 2" xfId="59582" xr:uid="{00000000-0005-0000-0000-000083000000}"/>
    <cellStyle name="Comma 3 3 3 3 5 2 3" xfId="44462" xr:uid="{00000000-0005-0000-0000-000083000000}"/>
    <cellStyle name="Comma 3 3 3 3 5 3" xfId="20270" xr:uid="{00000000-0005-0000-0000-000083000000}"/>
    <cellStyle name="Comma 3 3 3 3 5 3 2" xfId="50510" xr:uid="{00000000-0005-0000-0000-000083000000}"/>
    <cellStyle name="Comma 3 3 3 3 5 4" xfId="35390" xr:uid="{00000000-0005-0000-0000-000083000000}"/>
    <cellStyle name="Comma 3 3 3 3 6" xfId="6662" xr:uid="{00000000-0005-0000-0000-000083000000}"/>
    <cellStyle name="Comma 3 3 3 3 6 2" xfId="21782" xr:uid="{00000000-0005-0000-0000-000083000000}"/>
    <cellStyle name="Comma 3 3 3 3 6 2 2" xfId="52022" xr:uid="{00000000-0005-0000-0000-000083000000}"/>
    <cellStyle name="Comma 3 3 3 3 6 3" xfId="36902" xr:uid="{00000000-0005-0000-0000-000083000000}"/>
    <cellStyle name="Comma 3 3 3 3 7" xfId="8174" xr:uid="{00000000-0005-0000-0000-000083000000}"/>
    <cellStyle name="Comma 3 3 3 3 7 2" xfId="23294" xr:uid="{00000000-0005-0000-0000-000083000000}"/>
    <cellStyle name="Comma 3 3 3 3 7 2 2" xfId="53534" xr:uid="{00000000-0005-0000-0000-000083000000}"/>
    <cellStyle name="Comma 3 3 3 3 7 3" xfId="38414" xr:uid="{00000000-0005-0000-0000-000083000000}"/>
    <cellStyle name="Comma 3 3 3 3 8" xfId="9686" xr:uid="{00000000-0005-0000-0000-000083000000}"/>
    <cellStyle name="Comma 3 3 3 3 8 2" xfId="24806" xr:uid="{00000000-0005-0000-0000-000083000000}"/>
    <cellStyle name="Comma 3 3 3 3 8 2 2" xfId="55046" xr:uid="{00000000-0005-0000-0000-000083000000}"/>
    <cellStyle name="Comma 3 3 3 3 8 3" xfId="39926" xr:uid="{00000000-0005-0000-0000-000083000000}"/>
    <cellStyle name="Comma 3 3 3 3 9" xfId="15734" xr:uid="{00000000-0005-0000-0000-000083000000}"/>
    <cellStyle name="Comma 3 3 3 3 9 2" xfId="45974" xr:uid="{00000000-0005-0000-0000-000083000000}"/>
    <cellStyle name="Comma 3 3 3 4" xfId="866" xr:uid="{00000000-0005-0000-0000-00002B000000}"/>
    <cellStyle name="Comma 3 3 3 4 2" xfId="2378" xr:uid="{00000000-0005-0000-0000-00002B000000}"/>
    <cellStyle name="Comma 3 3 3 4 2 2" xfId="11450" xr:uid="{00000000-0005-0000-0000-00002B000000}"/>
    <cellStyle name="Comma 3 3 3 4 2 2 2" xfId="26570" xr:uid="{00000000-0005-0000-0000-00002B000000}"/>
    <cellStyle name="Comma 3 3 3 4 2 2 2 2" xfId="56810" xr:uid="{00000000-0005-0000-0000-00002B000000}"/>
    <cellStyle name="Comma 3 3 3 4 2 2 3" xfId="41690" xr:uid="{00000000-0005-0000-0000-00002B000000}"/>
    <cellStyle name="Comma 3 3 3 4 2 3" xfId="17498" xr:uid="{00000000-0005-0000-0000-00002B000000}"/>
    <cellStyle name="Comma 3 3 3 4 2 3 2" xfId="47738" xr:uid="{00000000-0005-0000-0000-00002B000000}"/>
    <cellStyle name="Comma 3 3 3 4 2 4" xfId="32618" xr:uid="{00000000-0005-0000-0000-00002B000000}"/>
    <cellStyle name="Comma 3 3 3 4 3" xfId="3890" xr:uid="{00000000-0005-0000-0000-00002B000000}"/>
    <cellStyle name="Comma 3 3 3 4 3 2" xfId="12962" xr:uid="{00000000-0005-0000-0000-00002B000000}"/>
    <cellStyle name="Comma 3 3 3 4 3 2 2" xfId="28082" xr:uid="{00000000-0005-0000-0000-00002B000000}"/>
    <cellStyle name="Comma 3 3 3 4 3 2 2 2" xfId="58322" xr:uid="{00000000-0005-0000-0000-00002B000000}"/>
    <cellStyle name="Comma 3 3 3 4 3 2 3" xfId="43202" xr:uid="{00000000-0005-0000-0000-00002B000000}"/>
    <cellStyle name="Comma 3 3 3 4 3 3" xfId="19010" xr:uid="{00000000-0005-0000-0000-00002B000000}"/>
    <cellStyle name="Comma 3 3 3 4 3 3 2" xfId="49250" xr:uid="{00000000-0005-0000-0000-00002B000000}"/>
    <cellStyle name="Comma 3 3 3 4 3 4" xfId="34130" xr:uid="{00000000-0005-0000-0000-00002B000000}"/>
    <cellStyle name="Comma 3 3 3 4 4" xfId="5402" xr:uid="{00000000-0005-0000-0000-00002B000000}"/>
    <cellStyle name="Comma 3 3 3 4 4 2" xfId="14474" xr:uid="{00000000-0005-0000-0000-00002B000000}"/>
    <cellStyle name="Comma 3 3 3 4 4 2 2" xfId="29594" xr:uid="{00000000-0005-0000-0000-00002B000000}"/>
    <cellStyle name="Comma 3 3 3 4 4 2 2 2" xfId="59834" xr:uid="{00000000-0005-0000-0000-00002B000000}"/>
    <cellStyle name="Comma 3 3 3 4 4 2 3" xfId="44714" xr:uid="{00000000-0005-0000-0000-00002B000000}"/>
    <cellStyle name="Comma 3 3 3 4 4 3" xfId="20522" xr:uid="{00000000-0005-0000-0000-00002B000000}"/>
    <cellStyle name="Comma 3 3 3 4 4 3 2" xfId="50762" xr:uid="{00000000-0005-0000-0000-00002B000000}"/>
    <cellStyle name="Comma 3 3 3 4 4 4" xfId="35642" xr:uid="{00000000-0005-0000-0000-00002B000000}"/>
    <cellStyle name="Comma 3 3 3 4 5" xfId="6914" xr:uid="{00000000-0005-0000-0000-00002B000000}"/>
    <cellStyle name="Comma 3 3 3 4 5 2" xfId="22034" xr:uid="{00000000-0005-0000-0000-00002B000000}"/>
    <cellStyle name="Comma 3 3 3 4 5 2 2" xfId="52274" xr:uid="{00000000-0005-0000-0000-00002B000000}"/>
    <cellStyle name="Comma 3 3 3 4 5 3" xfId="37154" xr:uid="{00000000-0005-0000-0000-00002B000000}"/>
    <cellStyle name="Comma 3 3 3 4 6" xfId="8426" xr:uid="{00000000-0005-0000-0000-00002B000000}"/>
    <cellStyle name="Comma 3 3 3 4 6 2" xfId="23546" xr:uid="{00000000-0005-0000-0000-00002B000000}"/>
    <cellStyle name="Comma 3 3 3 4 6 2 2" xfId="53786" xr:uid="{00000000-0005-0000-0000-00002B000000}"/>
    <cellStyle name="Comma 3 3 3 4 6 3" xfId="38666" xr:uid="{00000000-0005-0000-0000-00002B000000}"/>
    <cellStyle name="Comma 3 3 3 4 7" xfId="9938" xr:uid="{00000000-0005-0000-0000-00002B000000}"/>
    <cellStyle name="Comma 3 3 3 4 7 2" xfId="25058" xr:uid="{00000000-0005-0000-0000-00002B000000}"/>
    <cellStyle name="Comma 3 3 3 4 7 2 2" xfId="55298" xr:uid="{00000000-0005-0000-0000-00002B000000}"/>
    <cellStyle name="Comma 3 3 3 4 7 3" xfId="40178" xr:uid="{00000000-0005-0000-0000-00002B000000}"/>
    <cellStyle name="Comma 3 3 3 4 8" xfId="15986" xr:uid="{00000000-0005-0000-0000-00002B000000}"/>
    <cellStyle name="Comma 3 3 3 4 8 2" xfId="46226" xr:uid="{00000000-0005-0000-0000-00002B000000}"/>
    <cellStyle name="Comma 3 3 3 4 9" xfId="31106" xr:uid="{00000000-0005-0000-0000-00002B000000}"/>
    <cellStyle name="Comma 3 3 3 5" xfId="1622" xr:uid="{00000000-0005-0000-0000-00002B000000}"/>
    <cellStyle name="Comma 3 3 3 5 2" xfId="10694" xr:uid="{00000000-0005-0000-0000-00002B000000}"/>
    <cellStyle name="Comma 3 3 3 5 2 2" xfId="25814" xr:uid="{00000000-0005-0000-0000-00002B000000}"/>
    <cellStyle name="Comma 3 3 3 5 2 2 2" xfId="56054" xr:uid="{00000000-0005-0000-0000-00002B000000}"/>
    <cellStyle name="Comma 3 3 3 5 2 3" xfId="40934" xr:uid="{00000000-0005-0000-0000-00002B000000}"/>
    <cellStyle name="Comma 3 3 3 5 3" xfId="16742" xr:uid="{00000000-0005-0000-0000-00002B000000}"/>
    <cellStyle name="Comma 3 3 3 5 3 2" xfId="46982" xr:uid="{00000000-0005-0000-0000-00002B000000}"/>
    <cellStyle name="Comma 3 3 3 5 4" xfId="31862" xr:uid="{00000000-0005-0000-0000-00002B000000}"/>
    <cellStyle name="Comma 3 3 3 6" xfId="3134" xr:uid="{00000000-0005-0000-0000-00002B000000}"/>
    <cellStyle name="Comma 3 3 3 6 2" xfId="12206" xr:uid="{00000000-0005-0000-0000-00002B000000}"/>
    <cellStyle name="Comma 3 3 3 6 2 2" xfId="27326" xr:uid="{00000000-0005-0000-0000-00002B000000}"/>
    <cellStyle name="Comma 3 3 3 6 2 2 2" xfId="57566" xr:uid="{00000000-0005-0000-0000-00002B000000}"/>
    <cellStyle name="Comma 3 3 3 6 2 3" xfId="42446" xr:uid="{00000000-0005-0000-0000-00002B000000}"/>
    <cellStyle name="Comma 3 3 3 6 3" xfId="18254" xr:uid="{00000000-0005-0000-0000-00002B000000}"/>
    <cellStyle name="Comma 3 3 3 6 3 2" xfId="48494" xr:uid="{00000000-0005-0000-0000-00002B000000}"/>
    <cellStyle name="Comma 3 3 3 6 4" xfId="33374" xr:uid="{00000000-0005-0000-0000-00002B000000}"/>
    <cellStyle name="Comma 3 3 3 7" xfId="4646" xr:uid="{00000000-0005-0000-0000-00002B000000}"/>
    <cellStyle name="Comma 3 3 3 7 2" xfId="13718" xr:uid="{00000000-0005-0000-0000-00002B000000}"/>
    <cellStyle name="Comma 3 3 3 7 2 2" xfId="28838" xr:uid="{00000000-0005-0000-0000-00002B000000}"/>
    <cellStyle name="Comma 3 3 3 7 2 2 2" xfId="59078" xr:uid="{00000000-0005-0000-0000-00002B000000}"/>
    <cellStyle name="Comma 3 3 3 7 2 3" xfId="43958" xr:uid="{00000000-0005-0000-0000-00002B000000}"/>
    <cellStyle name="Comma 3 3 3 7 3" xfId="19766" xr:uid="{00000000-0005-0000-0000-00002B000000}"/>
    <cellStyle name="Comma 3 3 3 7 3 2" xfId="50006" xr:uid="{00000000-0005-0000-0000-00002B000000}"/>
    <cellStyle name="Comma 3 3 3 7 4" xfId="34886" xr:uid="{00000000-0005-0000-0000-00002B000000}"/>
    <cellStyle name="Comma 3 3 3 8" xfId="6158" xr:uid="{00000000-0005-0000-0000-00002B000000}"/>
    <cellStyle name="Comma 3 3 3 8 2" xfId="21278" xr:uid="{00000000-0005-0000-0000-00002B000000}"/>
    <cellStyle name="Comma 3 3 3 8 2 2" xfId="51518" xr:uid="{00000000-0005-0000-0000-00002B000000}"/>
    <cellStyle name="Comma 3 3 3 8 3" xfId="36398" xr:uid="{00000000-0005-0000-0000-00002B000000}"/>
    <cellStyle name="Comma 3 3 3 9" xfId="7670" xr:uid="{00000000-0005-0000-0000-00002B000000}"/>
    <cellStyle name="Comma 3 3 3 9 2" xfId="22790" xr:uid="{00000000-0005-0000-0000-00002B000000}"/>
    <cellStyle name="Comma 3 3 3 9 2 2" xfId="53030" xr:uid="{00000000-0005-0000-0000-00002B000000}"/>
    <cellStyle name="Comma 3 3 3 9 3" xfId="37910" xr:uid="{00000000-0005-0000-0000-00002B000000}"/>
    <cellStyle name="Comma 3 3 4" xfId="194" xr:uid="{00000000-0005-0000-0000-00002B000000}"/>
    <cellStyle name="Comma 3 3 4 10" xfId="9266" xr:uid="{00000000-0005-0000-0000-00002B000000}"/>
    <cellStyle name="Comma 3 3 4 10 2" xfId="24386" xr:uid="{00000000-0005-0000-0000-00002B000000}"/>
    <cellStyle name="Comma 3 3 4 10 2 2" xfId="54626" xr:uid="{00000000-0005-0000-0000-00002B000000}"/>
    <cellStyle name="Comma 3 3 4 10 3" xfId="39506" xr:uid="{00000000-0005-0000-0000-00002B000000}"/>
    <cellStyle name="Comma 3 3 4 11" xfId="15314" xr:uid="{00000000-0005-0000-0000-00002B000000}"/>
    <cellStyle name="Comma 3 3 4 11 2" xfId="45554" xr:uid="{00000000-0005-0000-0000-00002B000000}"/>
    <cellStyle name="Comma 3 3 4 12" xfId="30434" xr:uid="{00000000-0005-0000-0000-00002B000000}"/>
    <cellStyle name="Comma 3 3 4 2" xfId="446" xr:uid="{00000000-0005-0000-0000-00002B000000}"/>
    <cellStyle name="Comma 3 3 4 2 10" xfId="30686" xr:uid="{00000000-0005-0000-0000-00002B000000}"/>
    <cellStyle name="Comma 3 3 4 2 2" xfId="1202" xr:uid="{00000000-0005-0000-0000-00002B000000}"/>
    <cellStyle name="Comma 3 3 4 2 2 2" xfId="2714" xr:uid="{00000000-0005-0000-0000-00002B000000}"/>
    <cellStyle name="Comma 3 3 4 2 2 2 2" xfId="11786" xr:uid="{00000000-0005-0000-0000-00002B000000}"/>
    <cellStyle name="Comma 3 3 4 2 2 2 2 2" xfId="26906" xr:uid="{00000000-0005-0000-0000-00002B000000}"/>
    <cellStyle name="Comma 3 3 4 2 2 2 2 2 2" xfId="57146" xr:uid="{00000000-0005-0000-0000-00002B000000}"/>
    <cellStyle name="Comma 3 3 4 2 2 2 2 3" xfId="42026" xr:uid="{00000000-0005-0000-0000-00002B000000}"/>
    <cellStyle name="Comma 3 3 4 2 2 2 3" xfId="17834" xr:uid="{00000000-0005-0000-0000-00002B000000}"/>
    <cellStyle name="Comma 3 3 4 2 2 2 3 2" xfId="48074" xr:uid="{00000000-0005-0000-0000-00002B000000}"/>
    <cellStyle name="Comma 3 3 4 2 2 2 4" xfId="32954" xr:uid="{00000000-0005-0000-0000-00002B000000}"/>
    <cellStyle name="Comma 3 3 4 2 2 3" xfId="4226" xr:uid="{00000000-0005-0000-0000-00002B000000}"/>
    <cellStyle name="Comma 3 3 4 2 2 3 2" xfId="13298" xr:uid="{00000000-0005-0000-0000-00002B000000}"/>
    <cellStyle name="Comma 3 3 4 2 2 3 2 2" xfId="28418" xr:uid="{00000000-0005-0000-0000-00002B000000}"/>
    <cellStyle name="Comma 3 3 4 2 2 3 2 2 2" xfId="58658" xr:uid="{00000000-0005-0000-0000-00002B000000}"/>
    <cellStyle name="Comma 3 3 4 2 2 3 2 3" xfId="43538" xr:uid="{00000000-0005-0000-0000-00002B000000}"/>
    <cellStyle name="Comma 3 3 4 2 2 3 3" xfId="19346" xr:uid="{00000000-0005-0000-0000-00002B000000}"/>
    <cellStyle name="Comma 3 3 4 2 2 3 3 2" xfId="49586" xr:uid="{00000000-0005-0000-0000-00002B000000}"/>
    <cellStyle name="Comma 3 3 4 2 2 3 4" xfId="34466" xr:uid="{00000000-0005-0000-0000-00002B000000}"/>
    <cellStyle name="Comma 3 3 4 2 2 4" xfId="5738" xr:uid="{00000000-0005-0000-0000-00002B000000}"/>
    <cellStyle name="Comma 3 3 4 2 2 4 2" xfId="14810" xr:uid="{00000000-0005-0000-0000-00002B000000}"/>
    <cellStyle name="Comma 3 3 4 2 2 4 2 2" xfId="29930" xr:uid="{00000000-0005-0000-0000-00002B000000}"/>
    <cellStyle name="Comma 3 3 4 2 2 4 2 2 2" xfId="60170" xr:uid="{00000000-0005-0000-0000-00002B000000}"/>
    <cellStyle name="Comma 3 3 4 2 2 4 2 3" xfId="45050" xr:uid="{00000000-0005-0000-0000-00002B000000}"/>
    <cellStyle name="Comma 3 3 4 2 2 4 3" xfId="20858" xr:uid="{00000000-0005-0000-0000-00002B000000}"/>
    <cellStyle name="Comma 3 3 4 2 2 4 3 2" xfId="51098" xr:uid="{00000000-0005-0000-0000-00002B000000}"/>
    <cellStyle name="Comma 3 3 4 2 2 4 4" xfId="35978" xr:uid="{00000000-0005-0000-0000-00002B000000}"/>
    <cellStyle name="Comma 3 3 4 2 2 5" xfId="7250" xr:uid="{00000000-0005-0000-0000-00002B000000}"/>
    <cellStyle name="Comma 3 3 4 2 2 5 2" xfId="22370" xr:uid="{00000000-0005-0000-0000-00002B000000}"/>
    <cellStyle name="Comma 3 3 4 2 2 5 2 2" xfId="52610" xr:uid="{00000000-0005-0000-0000-00002B000000}"/>
    <cellStyle name="Comma 3 3 4 2 2 5 3" xfId="37490" xr:uid="{00000000-0005-0000-0000-00002B000000}"/>
    <cellStyle name="Comma 3 3 4 2 2 6" xfId="8762" xr:uid="{00000000-0005-0000-0000-00002B000000}"/>
    <cellStyle name="Comma 3 3 4 2 2 6 2" xfId="23882" xr:uid="{00000000-0005-0000-0000-00002B000000}"/>
    <cellStyle name="Comma 3 3 4 2 2 6 2 2" xfId="54122" xr:uid="{00000000-0005-0000-0000-00002B000000}"/>
    <cellStyle name="Comma 3 3 4 2 2 6 3" xfId="39002" xr:uid="{00000000-0005-0000-0000-00002B000000}"/>
    <cellStyle name="Comma 3 3 4 2 2 7" xfId="10274" xr:uid="{00000000-0005-0000-0000-00002B000000}"/>
    <cellStyle name="Comma 3 3 4 2 2 7 2" xfId="25394" xr:uid="{00000000-0005-0000-0000-00002B000000}"/>
    <cellStyle name="Comma 3 3 4 2 2 7 2 2" xfId="55634" xr:uid="{00000000-0005-0000-0000-00002B000000}"/>
    <cellStyle name="Comma 3 3 4 2 2 7 3" xfId="40514" xr:uid="{00000000-0005-0000-0000-00002B000000}"/>
    <cellStyle name="Comma 3 3 4 2 2 8" xfId="16322" xr:uid="{00000000-0005-0000-0000-00002B000000}"/>
    <cellStyle name="Comma 3 3 4 2 2 8 2" xfId="46562" xr:uid="{00000000-0005-0000-0000-00002B000000}"/>
    <cellStyle name="Comma 3 3 4 2 2 9" xfId="31442" xr:uid="{00000000-0005-0000-0000-00002B000000}"/>
    <cellStyle name="Comma 3 3 4 2 3" xfId="1958" xr:uid="{00000000-0005-0000-0000-00002B000000}"/>
    <cellStyle name="Comma 3 3 4 2 3 2" xfId="11030" xr:uid="{00000000-0005-0000-0000-00002B000000}"/>
    <cellStyle name="Comma 3 3 4 2 3 2 2" xfId="26150" xr:uid="{00000000-0005-0000-0000-00002B000000}"/>
    <cellStyle name="Comma 3 3 4 2 3 2 2 2" xfId="56390" xr:uid="{00000000-0005-0000-0000-00002B000000}"/>
    <cellStyle name="Comma 3 3 4 2 3 2 3" xfId="41270" xr:uid="{00000000-0005-0000-0000-00002B000000}"/>
    <cellStyle name="Comma 3 3 4 2 3 3" xfId="17078" xr:uid="{00000000-0005-0000-0000-00002B000000}"/>
    <cellStyle name="Comma 3 3 4 2 3 3 2" xfId="47318" xr:uid="{00000000-0005-0000-0000-00002B000000}"/>
    <cellStyle name="Comma 3 3 4 2 3 4" xfId="32198" xr:uid="{00000000-0005-0000-0000-00002B000000}"/>
    <cellStyle name="Comma 3 3 4 2 4" xfId="3470" xr:uid="{00000000-0005-0000-0000-00002B000000}"/>
    <cellStyle name="Comma 3 3 4 2 4 2" xfId="12542" xr:uid="{00000000-0005-0000-0000-00002B000000}"/>
    <cellStyle name="Comma 3 3 4 2 4 2 2" xfId="27662" xr:uid="{00000000-0005-0000-0000-00002B000000}"/>
    <cellStyle name="Comma 3 3 4 2 4 2 2 2" xfId="57902" xr:uid="{00000000-0005-0000-0000-00002B000000}"/>
    <cellStyle name="Comma 3 3 4 2 4 2 3" xfId="42782" xr:uid="{00000000-0005-0000-0000-00002B000000}"/>
    <cellStyle name="Comma 3 3 4 2 4 3" xfId="18590" xr:uid="{00000000-0005-0000-0000-00002B000000}"/>
    <cellStyle name="Comma 3 3 4 2 4 3 2" xfId="48830" xr:uid="{00000000-0005-0000-0000-00002B000000}"/>
    <cellStyle name="Comma 3 3 4 2 4 4" xfId="33710" xr:uid="{00000000-0005-0000-0000-00002B000000}"/>
    <cellStyle name="Comma 3 3 4 2 5" xfId="4982" xr:uid="{00000000-0005-0000-0000-00002B000000}"/>
    <cellStyle name="Comma 3 3 4 2 5 2" xfId="14054" xr:uid="{00000000-0005-0000-0000-00002B000000}"/>
    <cellStyle name="Comma 3 3 4 2 5 2 2" xfId="29174" xr:uid="{00000000-0005-0000-0000-00002B000000}"/>
    <cellStyle name="Comma 3 3 4 2 5 2 2 2" xfId="59414" xr:uid="{00000000-0005-0000-0000-00002B000000}"/>
    <cellStyle name="Comma 3 3 4 2 5 2 3" xfId="44294" xr:uid="{00000000-0005-0000-0000-00002B000000}"/>
    <cellStyle name="Comma 3 3 4 2 5 3" xfId="20102" xr:uid="{00000000-0005-0000-0000-00002B000000}"/>
    <cellStyle name="Comma 3 3 4 2 5 3 2" xfId="50342" xr:uid="{00000000-0005-0000-0000-00002B000000}"/>
    <cellStyle name="Comma 3 3 4 2 5 4" xfId="35222" xr:uid="{00000000-0005-0000-0000-00002B000000}"/>
    <cellStyle name="Comma 3 3 4 2 6" xfId="6494" xr:uid="{00000000-0005-0000-0000-00002B000000}"/>
    <cellStyle name="Comma 3 3 4 2 6 2" xfId="21614" xr:uid="{00000000-0005-0000-0000-00002B000000}"/>
    <cellStyle name="Comma 3 3 4 2 6 2 2" xfId="51854" xr:uid="{00000000-0005-0000-0000-00002B000000}"/>
    <cellStyle name="Comma 3 3 4 2 6 3" xfId="36734" xr:uid="{00000000-0005-0000-0000-00002B000000}"/>
    <cellStyle name="Comma 3 3 4 2 7" xfId="8006" xr:uid="{00000000-0005-0000-0000-00002B000000}"/>
    <cellStyle name="Comma 3 3 4 2 7 2" xfId="23126" xr:uid="{00000000-0005-0000-0000-00002B000000}"/>
    <cellStyle name="Comma 3 3 4 2 7 2 2" xfId="53366" xr:uid="{00000000-0005-0000-0000-00002B000000}"/>
    <cellStyle name="Comma 3 3 4 2 7 3" xfId="38246" xr:uid="{00000000-0005-0000-0000-00002B000000}"/>
    <cellStyle name="Comma 3 3 4 2 8" xfId="9518" xr:uid="{00000000-0005-0000-0000-00002B000000}"/>
    <cellStyle name="Comma 3 3 4 2 8 2" xfId="24638" xr:uid="{00000000-0005-0000-0000-00002B000000}"/>
    <cellStyle name="Comma 3 3 4 2 8 2 2" xfId="54878" xr:uid="{00000000-0005-0000-0000-00002B000000}"/>
    <cellStyle name="Comma 3 3 4 2 8 3" xfId="39758" xr:uid="{00000000-0005-0000-0000-00002B000000}"/>
    <cellStyle name="Comma 3 3 4 2 9" xfId="15566" xr:uid="{00000000-0005-0000-0000-00002B000000}"/>
    <cellStyle name="Comma 3 3 4 2 9 2" xfId="45806" xr:uid="{00000000-0005-0000-0000-00002B000000}"/>
    <cellStyle name="Comma 3 3 4 3" xfId="698" xr:uid="{00000000-0005-0000-0000-000084000000}"/>
    <cellStyle name="Comma 3 3 4 3 10" xfId="30938" xr:uid="{00000000-0005-0000-0000-000084000000}"/>
    <cellStyle name="Comma 3 3 4 3 2" xfId="1454" xr:uid="{00000000-0005-0000-0000-000084000000}"/>
    <cellStyle name="Comma 3 3 4 3 2 2" xfId="2966" xr:uid="{00000000-0005-0000-0000-000084000000}"/>
    <cellStyle name="Comma 3 3 4 3 2 2 2" xfId="12038" xr:uid="{00000000-0005-0000-0000-000084000000}"/>
    <cellStyle name="Comma 3 3 4 3 2 2 2 2" xfId="27158" xr:uid="{00000000-0005-0000-0000-000084000000}"/>
    <cellStyle name="Comma 3 3 4 3 2 2 2 2 2" xfId="57398" xr:uid="{00000000-0005-0000-0000-000084000000}"/>
    <cellStyle name="Comma 3 3 4 3 2 2 2 3" xfId="42278" xr:uid="{00000000-0005-0000-0000-000084000000}"/>
    <cellStyle name="Comma 3 3 4 3 2 2 3" xfId="18086" xr:uid="{00000000-0005-0000-0000-000084000000}"/>
    <cellStyle name="Comma 3 3 4 3 2 2 3 2" xfId="48326" xr:uid="{00000000-0005-0000-0000-000084000000}"/>
    <cellStyle name="Comma 3 3 4 3 2 2 4" xfId="33206" xr:uid="{00000000-0005-0000-0000-000084000000}"/>
    <cellStyle name="Comma 3 3 4 3 2 3" xfId="4478" xr:uid="{00000000-0005-0000-0000-000084000000}"/>
    <cellStyle name="Comma 3 3 4 3 2 3 2" xfId="13550" xr:uid="{00000000-0005-0000-0000-000084000000}"/>
    <cellStyle name="Comma 3 3 4 3 2 3 2 2" xfId="28670" xr:uid="{00000000-0005-0000-0000-000084000000}"/>
    <cellStyle name="Comma 3 3 4 3 2 3 2 2 2" xfId="58910" xr:uid="{00000000-0005-0000-0000-000084000000}"/>
    <cellStyle name="Comma 3 3 4 3 2 3 2 3" xfId="43790" xr:uid="{00000000-0005-0000-0000-000084000000}"/>
    <cellStyle name="Comma 3 3 4 3 2 3 3" xfId="19598" xr:uid="{00000000-0005-0000-0000-000084000000}"/>
    <cellStyle name="Comma 3 3 4 3 2 3 3 2" xfId="49838" xr:uid="{00000000-0005-0000-0000-000084000000}"/>
    <cellStyle name="Comma 3 3 4 3 2 3 4" xfId="34718" xr:uid="{00000000-0005-0000-0000-000084000000}"/>
    <cellStyle name="Comma 3 3 4 3 2 4" xfId="5990" xr:uid="{00000000-0005-0000-0000-000084000000}"/>
    <cellStyle name="Comma 3 3 4 3 2 4 2" xfId="15062" xr:uid="{00000000-0005-0000-0000-000084000000}"/>
    <cellStyle name="Comma 3 3 4 3 2 4 2 2" xfId="30182" xr:uid="{00000000-0005-0000-0000-000084000000}"/>
    <cellStyle name="Comma 3 3 4 3 2 4 2 2 2" xfId="60422" xr:uid="{00000000-0005-0000-0000-000084000000}"/>
    <cellStyle name="Comma 3 3 4 3 2 4 2 3" xfId="45302" xr:uid="{00000000-0005-0000-0000-000084000000}"/>
    <cellStyle name="Comma 3 3 4 3 2 4 3" xfId="21110" xr:uid="{00000000-0005-0000-0000-000084000000}"/>
    <cellStyle name="Comma 3 3 4 3 2 4 3 2" xfId="51350" xr:uid="{00000000-0005-0000-0000-000084000000}"/>
    <cellStyle name="Comma 3 3 4 3 2 4 4" xfId="36230" xr:uid="{00000000-0005-0000-0000-000084000000}"/>
    <cellStyle name="Comma 3 3 4 3 2 5" xfId="7502" xr:uid="{00000000-0005-0000-0000-000084000000}"/>
    <cellStyle name="Comma 3 3 4 3 2 5 2" xfId="22622" xr:uid="{00000000-0005-0000-0000-000084000000}"/>
    <cellStyle name="Comma 3 3 4 3 2 5 2 2" xfId="52862" xr:uid="{00000000-0005-0000-0000-000084000000}"/>
    <cellStyle name="Comma 3 3 4 3 2 5 3" xfId="37742" xr:uid="{00000000-0005-0000-0000-000084000000}"/>
    <cellStyle name="Comma 3 3 4 3 2 6" xfId="9014" xr:uid="{00000000-0005-0000-0000-000084000000}"/>
    <cellStyle name="Comma 3 3 4 3 2 6 2" xfId="24134" xr:uid="{00000000-0005-0000-0000-000084000000}"/>
    <cellStyle name="Comma 3 3 4 3 2 6 2 2" xfId="54374" xr:uid="{00000000-0005-0000-0000-000084000000}"/>
    <cellStyle name="Comma 3 3 4 3 2 6 3" xfId="39254" xr:uid="{00000000-0005-0000-0000-000084000000}"/>
    <cellStyle name="Comma 3 3 4 3 2 7" xfId="10526" xr:uid="{00000000-0005-0000-0000-000084000000}"/>
    <cellStyle name="Comma 3 3 4 3 2 7 2" xfId="25646" xr:uid="{00000000-0005-0000-0000-000084000000}"/>
    <cellStyle name="Comma 3 3 4 3 2 7 2 2" xfId="55886" xr:uid="{00000000-0005-0000-0000-000084000000}"/>
    <cellStyle name="Comma 3 3 4 3 2 7 3" xfId="40766" xr:uid="{00000000-0005-0000-0000-000084000000}"/>
    <cellStyle name="Comma 3 3 4 3 2 8" xfId="16574" xr:uid="{00000000-0005-0000-0000-000084000000}"/>
    <cellStyle name="Comma 3 3 4 3 2 8 2" xfId="46814" xr:uid="{00000000-0005-0000-0000-000084000000}"/>
    <cellStyle name="Comma 3 3 4 3 2 9" xfId="31694" xr:uid="{00000000-0005-0000-0000-000084000000}"/>
    <cellStyle name="Comma 3 3 4 3 3" xfId="2210" xr:uid="{00000000-0005-0000-0000-000084000000}"/>
    <cellStyle name="Comma 3 3 4 3 3 2" xfId="11282" xr:uid="{00000000-0005-0000-0000-000084000000}"/>
    <cellStyle name="Comma 3 3 4 3 3 2 2" xfId="26402" xr:uid="{00000000-0005-0000-0000-000084000000}"/>
    <cellStyle name="Comma 3 3 4 3 3 2 2 2" xfId="56642" xr:uid="{00000000-0005-0000-0000-000084000000}"/>
    <cellStyle name="Comma 3 3 4 3 3 2 3" xfId="41522" xr:uid="{00000000-0005-0000-0000-000084000000}"/>
    <cellStyle name="Comma 3 3 4 3 3 3" xfId="17330" xr:uid="{00000000-0005-0000-0000-000084000000}"/>
    <cellStyle name="Comma 3 3 4 3 3 3 2" xfId="47570" xr:uid="{00000000-0005-0000-0000-000084000000}"/>
    <cellStyle name="Comma 3 3 4 3 3 4" xfId="32450" xr:uid="{00000000-0005-0000-0000-000084000000}"/>
    <cellStyle name="Comma 3 3 4 3 4" xfId="3722" xr:uid="{00000000-0005-0000-0000-000084000000}"/>
    <cellStyle name="Comma 3 3 4 3 4 2" xfId="12794" xr:uid="{00000000-0005-0000-0000-000084000000}"/>
    <cellStyle name="Comma 3 3 4 3 4 2 2" xfId="27914" xr:uid="{00000000-0005-0000-0000-000084000000}"/>
    <cellStyle name="Comma 3 3 4 3 4 2 2 2" xfId="58154" xr:uid="{00000000-0005-0000-0000-000084000000}"/>
    <cellStyle name="Comma 3 3 4 3 4 2 3" xfId="43034" xr:uid="{00000000-0005-0000-0000-000084000000}"/>
    <cellStyle name="Comma 3 3 4 3 4 3" xfId="18842" xr:uid="{00000000-0005-0000-0000-000084000000}"/>
    <cellStyle name="Comma 3 3 4 3 4 3 2" xfId="49082" xr:uid="{00000000-0005-0000-0000-000084000000}"/>
    <cellStyle name="Comma 3 3 4 3 4 4" xfId="33962" xr:uid="{00000000-0005-0000-0000-000084000000}"/>
    <cellStyle name="Comma 3 3 4 3 5" xfId="5234" xr:uid="{00000000-0005-0000-0000-000084000000}"/>
    <cellStyle name="Comma 3 3 4 3 5 2" xfId="14306" xr:uid="{00000000-0005-0000-0000-000084000000}"/>
    <cellStyle name="Comma 3 3 4 3 5 2 2" xfId="29426" xr:uid="{00000000-0005-0000-0000-000084000000}"/>
    <cellStyle name="Comma 3 3 4 3 5 2 2 2" xfId="59666" xr:uid="{00000000-0005-0000-0000-000084000000}"/>
    <cellStyle name="Comma 3 3 4 3 5 2 3" xfId="44546" xr:uid="{00000000-0005-0000-0000-000084000000}"/>
    <cellStyle name="Comma 3 3 4 3 5 3" xfId="20354" xr:uid="{00000000-0005-0000-0000-000084000000}"/>
    <cellStyle name="Comma 3 3 4 3 5 3 2" xfId="50594" xr:uid="{00000000-0005-0000-0000-000084000000}"/>
    <cellStyle name="Comma 3 3 4 3 5 4" xfId="35474" xr:uid="{00000000-0005-0000-0000-000084000000}"/>
    <cellStyle name="Comma 3 3 4 3 6" xfId="6746" xr:uid="{00000000-0005-0000-0000-000084000000}"/>
    <cellStyle name="Comma 3 3 4 3 6 2" xfId="21866" xr:uid="{00000000-0005-0000-0000-000084000000}"/>
    <cellStyle name="Comma 3 3 4 3 6 2 2" xfId="52106" xr:uid="{00000000-0005-0000-0000-000084000000}"/>
    <cellStyle name="Comma 3 3 4 3 6 3" xfId="36986" xr:uid="{00000000-0005-0000-0000-000084000000}"/>
    <cellStyle name="Comma 3 3 4 3 7" xfId="8258" xr:uid="{00000000-0005-0000-0000-000084000000}"/>
    <cellStyle name="Comma 3 3 4 3 7 2" xfId="23378" xr:uid="{00000000-0005-0000-0000-000084000000}"/>
    <cellStyle name="Comma 3 3 4 3 7 2 2" xfId="53618" xr:uid="{00000000-0005-0000-0000-000084000000}"/>
    <cellStyle name="Comma 3 3 4 3 7 3" xfId="38498" xr:uid="{00000000-0005-0000-0000-000084000000}"/>
    <cellStyle name="Comma 3 3 4 3 8" xfId="9770" xr:uid="{00000000-0005-0000-0000-000084000000}"/>
    <cellStyle name="Comma 3 3 4 3 8 2" xfId="24890" xr:uid="{00000000-0005-0000-0000-000084000000}"/>
    <cellStyle name="Comma 3 3 4 3 8 2 2" xfId="55130" xr:uid="{00000000-0005-0000-0000-000084000000}"/>
    <cellStyle name="Comma 3 3 4 3 8 3" xfId="40010" xr:uid="{00000000-0005-0000-0000-000084000000}"/>
    <cellStyle name="Comma 3 3 4 3 9" xfId="15818" xr:uid="{00000000-0005-0000-0000-000084000000}"/>
    <cellStyle name="Comma 3 3 4 3 9 2" xfId="46058" xr:uid="{00000000-0005-0000-0000-000084000000}"/>
    <cellStyle name="Comma 3 3 4 4" xfId="950" xr:uid="{00000000-0005-0000-0000-00002B000000}"/>
    <cellStyle name="Comma 3 3 4 4 2" xfId="2462" xr:uid="{00000000-0005-0000-0000-00002B000000}"/>
    <cellStyle name="Comma 3 3 4 4 2 2" xfId="11534" xr:uid="{00000000-0005-0000-0000-00002B000000}"/>
    <cellStyle name="Comma 3 3 4 4 2 2 2" xfId="26654" xr:uid="{00000000-0005-0000-0000-00002B000000}"/>
    <cellStyle name="Comma 3 3 4 4 2 2 2 2" xfId="56894" xr:uid="{00000000-0005-0000-0000-00002B000000}"/>
    <cellStyle name="Comma 3 3 4 4 2 2 3" xfId="41774" xr:uid="{00000000-0005-0000-0000-00002B000000}"/>
    <cellStyle name="Comma 3 3 4 4 2 3" xfId="17582" xr:uid="{00000000-0005-0000-0000-00002B000000}"/>
    <cellStyle name="Comma 3 3 4 4 2 3 2" xfId="47822" xr:uid="{00000000-0005-0000-0000-00002B000000}"/>
    <cellStyle name="Comma 3 3 4 4 2 4" xfId="32702" xr:uid="{00000000-0005-0000-0000-00002B000000}"/>
    <cellStyle name="Comma 3 3 4 4 3" xfId="3974" xr:uid="{00000000-0005-0000-0000-00002B000000}"/>
    <cellStyle name="Comma 3 3 4 4 3 2" xfId="13046" xr:uid="{00000000-0005-0000-0000-00002B000000}"/>
    <cellStyle name="Comma 3 3 4 4 3 2 2" xfId="28166" xr:uid="{00000000-0005-0000-0000-00002B000000}"/>
    <cellStyle name="Comma 3 3 4 4 3 2 2 2" xfId="58406" xr:uid="{00000000-0005-0000-0000-00002B000000}"/>
    <cellStyle name="Comma 3 3 4 4 3 2 3" xfId="43286" xr:uid="{00000000-0005-0000-0000-00002B000000}"/>
    <cellStyle name="Comma 3 3 4 4 3 3" xfId="19094" xr:uid="{00000000-0005-0000-0000-00002B000000}"/>
    <cellStyle name="Comma 3 3 4 4 3 3 2" xfId="49334" xr:uid="{00000000-0005-0000-0000-00002B000000}"/>
    <cellStyle name="Comma 3 3 4 4 3 4" xfId="34214" xr:uid="{00000000-0005-0000-0000-00002B000000}"/>
    <cellStyle name="Comma 3 3 4 4 4" xfId="5486" xr:uid="{00000000-0005-0000-0000-00002B000000}"/>
    <cellStyle name="Comma 3 3 4 4 4 2" xfId="14558" xr:uid="{00000000-0005-0000-0000-00002B000000}"/>
    <cellStyle name="Comma 3 3 4 4 4 2 2" xfId="29678" xr:uid="{00000000-0005-0000-0000-00002B000000}"/>
    <cellStyle name="Comma 3 3 4 4 4 2 2 2" xfId="59918" xr:uid="{00000000-0005-0000-0000-00002B000000}"/>
    <cellStyle name="Comma 3 3 4 4 4 2 3" xfId="44798" xr:uid="{00000000-0005-0000-0000-00002B000000}"/>
    <cellStyle name="Comma 3 3 4 4 4 3" xfId="20606" xr:uid="{00000000-0005-0000-0000-00002B000000}"/>
    <cellStyle name="Comma 3 3 4 4 4 3 2" xfId="50846" xr:uid="{00000000-0005-0000-0000-00002B000000}"/>
    <cellStyle name="Comma 3 3 4 4 4 4" xfId="35726" xr:uid="{00000000-0005-0000-0000-00002B000000}"/>
    <cellStyle name="Comma 3 3 4 4 5" xfId="6998" xr:uid="{00000000-0005-0000-0000-00002B000000}"/>
    <cellStyle name="Comma 3 3 4 4 5 2" xfId="22118" xr:uid="{00000000-0005-0000-0000-00002B000000}"/>
    <cellStyle name="Comma 3 3 4 4 5 2 2" xfId="52358" xr:uid="{00000000-0005-0000-0000-00002B000000}"/>
    <cellStyle name="Comma 3 3 4 4 5 3" xfId="37238" xr:uid="{00000000-0005-0000-0000-00002B000000}"/>
    <cellStyle name="Comma 3 3 4 4 6" xfId="8510" xr:uid="{00000000-0005-0000-0000-00002B000000}"/>
    <cellStyle name="Comma 3 3 4 4 6 2" xfId="23630" xr:uid="{00000000-0005-0000-0000-00002B000000}"/>
    <cellStyle name="Comma 3 3 4 4 6 2 2" xfId="53870" xr:uid="{00000000-0005-0000-0000-00002B000000}"/>
    <cellStyle name="Comma 3 3 4 4 6 3" xfId="38750" xr:uid="{00000000-0005-0000-0000-00002B000000}"/>
    <cellStyle name="Comma 3 3 4 4 7" xfId="10022" xr:uid="{00000000-0005-0000-0000-00002B000000}"/>
    <cellStyle name="Comma 3 3 4 4 7 2" xfId="25142" xr:uid="{00000000-0005-0000-0000-00002B000000}"/>
    <cellStyle name="Comma 3 3 4 4 7 2 2" xfId="55382" xr:uid="{00000000-0005-0000-0000-00002B000000}"/>
    <cellStyle name="Comma 3 3 4 4 7 3" xfId="40262" xr:uid="{00000000-0005-0000-0000-00002B000000}"/>
    <cellStyle name="Comma 3 3 4 4 8" xfId="16070" xr:uid="{00000000-0005-0000-0000-00002B000000}"/>
    <cellStyle name="Comma 3 3 4 4 8 2" xfId="46310" xr:uid="{00000000-0005-0000-0000-00002B000000}"/>
    <cellStyle name="Comma 3 3 4 4 9" xfId="31190" xr:uid="{00000000-0005-0000-0000-00002B000000}"/>
    <cellStyle name="Comma 3 3 4 5" xfId="1706" xr:uid="{00000000-0005-0000-0000-00002B000000}"/>
    <cellStyle name="Comma 3 3 4 5 2" xfId="10778" xr:uid="{00000000-0005-0000-0000-00002B000000}"/>
    <cellStyle name="Comma 3 3 4 5 2 2" xfId="25898" xr:uid="{00000000-0005-0000-0000-00002B000000}"/>
    <cellStyle name="Comma 3 3 4 5 2 2 2" xfId="56138" xr:uid="{00000000-0005-0000-0000-00002B000000}"/>
    <cellStyle name="Comma 3 3 4 5 2 3" xfId="41018" xr:uid="{00000000-0005-0000-0000-00002B000000}"/>
    <cellStyle name="Comma 3 3 4 5 3" xfId="16826" xr:uid="{00000000-0005-0000-0000-00002B000000}"/>
    <cellStyle name="Comma 3 3 4 5 3 2" xfId="47066" xr:uid="{00000000-0005-0000-0000-00002B000000}"/>
    <cellStyle name="Comma 3 3 4 5 4" xfId="31946" xr:uid="{00000000-0005-0000-0000-00002B000000}"/>
    <cellStyle name="Comma 3 3 4 6" xfId="3218" xr:uid="{00000000-0005-0000-0000-00002B000000}"/>
    <cellStyle name="Comma 3 3 4 6 2" xfId="12290" xr:uid="{00000000-0005-0000-0000-00002B000000}"/>
    <cellStyle name="Comma 3 3 4 6 2 2" xfId="27410" xr:uid="{00000000-0005-0000-0000-00002B000000}"/>
    <cellStyle name="Comma 3 3 4 6 2 2 2" xfId="57650" xr:uid="{00000000-0005-0000-0000-00002B000000}"/>
    <cellStyle name="Comma 3 3 4 6 2 3" xfId="42530" xr:uid="{00000000-0005-0000-0000-00002B000000}"/>
    <cellStyle name="Comma 3 3 4 6 3" xfId="18338" xr:uid="{00000000-0005-0000-0000-00002B000000}"/>
    <cellStyle name="Comma 3 3 4 6 3 2" xfId="48578" xr:uid="{00000000-0005-0000-0000-00002B000000}"/>
    <cellStyle name="Comma 3 3 4 6 4" xfId="33458" xr:uid="{00000000-0005-0000-0000-00002B000000}"/>
    <cellStyle name="Comma 3 3 4 7" xfId="4730" xr:uid="{00000000-0005-0000-0000-00002B000000}"/>
    <cellStyle name="Comma 3 3 4 7 2" xfId="13802" xr:uid="{00000000-0005-0000-0000-00002B000000}"/>
    <cellStyle name="Comma 3 3 4 7 2 2" xfId="28922" xr:uid="{00000000-0005-0000-0000-00002B000000}"/>
    <cellStyle name="Comma 3 3 4 7 2 2 2" xfId="59162" xr:uid="{00000000-0005-0000-0000-00002B000000}"/>
    <cellStyle name="Comma 3 3 4 7 2 3" xfId="44042" xr:uid="{00000000-0005-0000-0000-00002B000000}"/>
    <cellStyle name="Comma 3 3 4 7 3" xfId="19850" xr:uid="{00000000-0005-0000-0000-00002B000000}"/>
    <cellStyle name="Comma 3 3 4 7 3 2" xfId="50090" xr:uid="{00000000-0005-0000-0000-00002B000000}"/>
    <cellStyle name="Comma 3 3 4 7 4" xfId="34970" xr:uid="{00000000-0005-0000-0000-00002B000000}"/>
    <cellStyle name="Comma 3 3 4 8" xfId="6242" xr:uid="{00000000-0005-0000-0000-00002B000000}"/>
    <cellStyle name="Comma 3 3 4 8 2" xfId="21362" xr:uid="{00000000-0005-0000-0000-00002B000000}"/>
    <cellStyle name="Comma 3 3 4 8 2 2" xfId="51602" xr:uid="{00000000-0005-0000-0000-00002B000000}"/>
    <cellStyle name="Comma 3 3 4 8 3" xfId="36482" xr:uid="{00000000-0005-0000-0000-00002B000000}"/>
    <cellStyle name="Comma 3 3 4 9" xfId="7754" xr:uid="{00000000-0005-0000-0000-00002B000000}"/>
    <cellStyle name="Comma 3 3 4 9 2" xfId="22874" xr:uid="{00000000-0005-0000-0000-00002B000000}"/>
    <cellStyle name="Comma 3 3 4 9 2 2" xfId="53114" xr:uid="{00000000-0005-0000-0000-00002B000000}"/>
    <cellStyle name="Comma 3 3 4 9 3" xfId="37994" xr:uid="{00000000-0005-0000-0000-00002B000000}"/>
    <cellStyle name="Comma 3 3 5" xfId="278" xr:uid="{00000000-0005-0000-0000-000032000000}"/>
    <cellStyle name="Comma 3 3 5 10" xfId="30518" xr:uid="{00000000-0005-0000-0000-000032000000}"/>
    <cellStyle name="Comma 3 3 5 2" xfId="1034" xr:uid="{00000000-0005-0000-0000-000032000000}"/>
    <cellStyle name="Comma 3 3 5 2 2" xfId="2546" xr:uid="{00000000-0005-0000-0000-000032000000}"/>
    <cellStyle name="Comma 3 3 5 2 2 2" xfId="11618" xr:uid="{00000000-0005-0000-0000-000032000000}"/>
    <cellStyle name="Comma 3 3 5 2 2 2 2" xfId="26738" xr:uid="{00000000-0005-0000-0000-000032000000}"/>
    <cellStyle name="Comma 3 3 5 2 2 2 2 2" xfId="56978" xr:uid="{00000000-0005-0000-0000-000032000000}"/>
    <cellStyle name="Comma 3 3 5 2 2 2 3" xfId="41858" xr:uid="{00000000-0005-0000-0000-000032000000}"/>
    <cellStyle name="Comma 3 3 5 2 2 3" xfId="17666" xr:uid="{00000000-0005-0000-0000-000032000000}"/>
    <cellStyle name="Comma 3 3 5 2 2 3 2" xfId="47906" xr:uid="{00000000-0005-0000-0000-000032000000}"/>
    <cellStyle name="Comma 3 3 5 2 2 4" xfId="32786" xr:uid="{00000000-0005-0000-0000-000032000000}"/>
    <cellStyle name="Comma 3 3 5 2 3" xfId="4058" xr:uid="{00000000-0005-0000-0000-000032000000}"/>
    <cellStyle name="Comma 3 3 5 2 3 2" xfId="13130" xr:uid="{00000000-0005-0000-0000-000032000000}"/>
    <cellStyle name="Comma 3 3 5 2 3 2 2" xfId="28250" xr:uid="{00000000-0005-0000-0000-000032000000}"/>
    <cellStyle name="Comma 3 3 5 2 3 2 2 2" xfId="58490" xr:uid="{00000000-0005-0000-0000-000032000000}"/>
    <cellStyle name="Comma 3 3 5 2 3 2 3" xfId="43370" xr:uid="{00000000-0005-0000-0000-000032000000}"/>
    <cellStyle name="Comma 3 3 5 2 3 3" xfId="19178" xr:uid="{00000000-0005-0000-0000-000032000000}"/>
    <cellStyle name="Comma 3 3 5 2 3 3 2" xfId="49418" xr:uid="{00000000-0005-0000-0000-000032000000}"/>
    <cellStyle name="Comma 3 3 5 2 3 4" xfId="34298" xr:uid="{00000000-0005-0000-0000-000032000000}"/>
    <cellStyle name="Comma 3 3 5 2 4" xfId="5570" xr:uid="{00000000-0005-0000-0000-000032000000}"/>
    <cellStyle name="Comma 3 3 5 2 4 2" xfId="14642" xr:uid="{00000000-0005-0000-0000-000032000000}"/>
    <cellStyle name="Comma 3 3 5 2 4 2 2" xfId="29762" xr:uid="{00000000-0005-0000-0000-000032000000}"/>
    <cellStyle name="Comma 3 3 5 2 4 2 2 2" xfId="60002" xr:uid="{00000000-0005-0000-0000-000032000000}"/>
    <cellStyle name="Comma 3 3 5 2 4 2 3" xfId="44882" xr:uid="{00000000-0005-0000-0000-000032000000}"/>
    <cellStyle name="Comma 3 3 5 2 4 3" xfId="20690" xr:uid="{00000000-0005-0000-0000-000032000000}"/>
    <cellStyle name="Comma 3 3 5 2 4 3 2" xfId="50930" xr:uid="{00000000-0005-0000-0000-000032000000}"/>
    <cellStyle name="Comma 3 3 5 2 4 4" xfId="35810" xr:uid="{00000000-0005-0000-0000-000032000000}"/>
    <cellStyle name="Comma 3 3 5 2 5" xfId="7082" xr:uid="{00000000-0005-0000-0000-000032000000}"/>
    <cellStyle name="Comma 3 3 5 2 5 2" xfId="22202" xr:uid="{00000000-0005-0000-0000-000032000000}"/>
    <cellStyle name="Comma 3 3 5 2 5 2 2" xfId="52442" xr:uid="{00000000-0005-0000-0000-000032000000}"/>
    <cellStyle name="Comma 3 3 5 2 5 3" xfId="37322" xr:uid="{00000000-0005-0000-0000-000032000000}"/>
    <cellStyle name="Comma 3 3 5 2 6" xfId="8594" xr:uid="{00000000-0005-0000-0000-000032000000}"/>
    <cellStyle name="Comma 3 3 5 2 6 2" xfId="23714" xr:uid="{00000000-0005-0000-0000-000032000000}"/>
    <cellStyle name="Comma 3 3 5 2 6 2 2" xfId="53954" xr:uid="{00000000-0005-0000-0000-000032000000}"/>
    <cellStyle name="Comma 3 3 5 2 6 3" xfId="38834" xr:uid="{00000000-0005-0000-0000-000032000000}"/>
    <cellStyle name="Comma 3 3 5 2 7" xfId="10106" xr:uid="{00000000-0005-0000-0000-000032000000}"/>
    <cellStyle name="Comma 3 3 5 2 7 2" xfId="25226" xr:uid="{00000000-0005-0000-0000-000032000000}"/>
    <cellStyle name="Comma 3 3 5 2 7 2 2" xfId="55466" xr:uid="{00000000-0005-0000-0000-000032000000}"/>
    <cellStyle name="Comma 3 3 5 2 7 3" xfId="40346" xr:uid="{00000000-0005-0000-0000-000032000000}"/>
    <cellStyle name="Comma 3 3 5 2 8" xfId="16154" xr:uid="{00000000-0005-0000-0000-000032000000}"/>
    <cellStyle name="Comma 3 3 5 2 8 2" xfId="46394" xr:uid="{00000000-0005-0000-0000-000032000000}"/>
    <cellStyle name="Comma 3 3 5 2 9" xfId="31274" xr:uid="{00000000-0005-0000-0000-000032000000}"/>
    <cellStyle name="Comma 3 3 5 3" xfId="1790" xr:uid="{00000000-0005-0000-0000-000032000000}"/>
    <cellStyle name="Comma 3 3 5 3 2" xfId="10862" xr:uid="{00000000-0005-0000-0000-000032000000}"/>
    <cellStyle name="Comma 3 3 5 3 2 2" xfId="25982" xr:uid="{00000000-0005-0000-0000-000032000000}"/>
    <cellStyle name="Comma 3 3 5 3 2 2 2" xfId="56222" xr:uid="{00000000-0005-0000-0000-000032000000}"/>
    <cellStyle name="Comma 3 3 5 3 2 3" xfId="41102" xr:uid="{00000000-0005-0000-0000-000032000000}"/>
    <cellStyle name="Comma 3 3 5 3 3" xfId="16910" xr:uid="{00000000-0005-0000-0000-000032000000}"/>
    <cellStyle name="Comma 3 3 5 3 3 2" xfId="47150" xr:uid="{00000000-0005-0000-0000-000032000000}"/>
    <cellStyle name="Comma 3 3 5 3 4" xfId="32030" xr:uid="{00000000-0005-0000-0000-000032000000}"/>
    <cellStyle name="Comma 3 3 5 4" xfId="3302" xr:uid="{00000000-0005-0000-0000-000032000000}"/>
    <cellStyle name="Comma 3 3 5 4 2" xfId="12374" xr:uid="{00000000-0005-0000-0000-000032000000}"/>
    <cellStyle name="Comma 3 3 5 4 2 2" xfId="27494" xr:uid="{00000000-0005-0000-0000-000032000000}"/>
    <cellStyle name="Comma 3 3 5 4 2 2 2" xfId="57734" xr:uid="{00000000-0005-0000-0000-000032000000}"/>
    <cellStyle name="Comma 3 3 5 4 2 3" xfId="42614" xr:uid="{00000000-0005-0000-0000-000032000000}"/>
    <cellStyle name="Comma 3 3 5 4 3" xfId="18422" xr:uid="{00000000-0005-0000-0000-000032000000}"/>
    <cellStyle name="Comma 3 3 5 4 3 2" xfId="48662" xr:uid="{00000000-0005-0000-0000-000032000000}"/>
    <cellStyle name="Comma 3 3 5 4 4" xfId="33542" xr:uid="{00000000-0005-0000-0000-000032000000}"/>
    <cellStyle name="Comma 3 3 5 5" xfId="4814" xr:uid="{00000000-0005-0000-0000-000032000000}"/>
    <cellStyle name="Comma 3 3 5 5 2" xfId="13886" xr:uid="{00000000-0005-0000-0000-000032000000}"/>
    <cellStyle name="Comma 3 3 5 5 2 2" xfId="29006" xr:uid="{00000000-0005-0000-0000-000032000000}"/>
    <cellStyle name="Comma 3 3 5 5 2 2 2" xfId="59246" xr:uid="{00000000-0005-0000-0000-000032000000}"/>
    <cellStyle name="Comma 3 3 5 5 2 3" xfId="44126" xr:uid="{00000000-0005-0000-0000-000032000000}"/>
    <cellStyle name="Comma 3 3 5 5 3" xfId="19934" xr:uid="{00000000-0005-0000-0000-000032000000}"/>
    <cellStyle name="Comma 3 3 5 5 3 2" xfId="50174" xr:uid="{00000000-0005-0000-0000-000032000000}"/>
    <cellStyle name="Comma 3 3 5 5 4" xfId="35054" xr:uid="{00000000-0005-0000-0000-000032000000}"/>
    <cellStyle name="Comma 3 3 5 6" xfId="6326" xr:uid="{00000000-0005-0000-0000-000032000000}"/>
    <cellStyle name="Comma 3 3 5 6 2" xfId="21446" xr:uid="{00000000-0005-0000-0000-000032000000}"/>
    <cellStyle name="Comma 3 3 5 6 2 2" xfId="51686" xr:uid="{00000000-0005-0000-0000-000032000000}"/>
    <cellStyle name="Comma 3 3 5 6 3" xfId="36566" xr:uid="{00000000-0005-0000-0000-000032000000}"/>
    <cellStyle name="Comma 3 3 5 7" xfId="7838" xr:uid="{00000000-0005-0000-0000-000032000000}"/>
    <cellStyle name="Comma 3 3 5 7 2" xfId="22958" xr:uid="{00000000-0005-0000-0000-000032000000}"/>
    <cellStyle name="Comma 3 3 5 7 2 2" xfId="53198" xr:uid="{00000000-0005-0000-0000-000032000000}"/>
    <cellStyle name="Comma 3 3 5 7 3" xfId="38078" xr:uid="{00000000-0005-0000-0000-000032000000}"/>
    <cellStyle name="Comma 3 3 5 8" xfId="9350" xr:uid="{00000000-0005-0000-0000-000032000000}"/>
    <cellStyle name="Comma 3 3 5 8 2" xfId="24470" xr:uid="{00000000-0005-0000-0000-000032000000}"/>
    <cellStyle name="Comma 3 3 5 8 2 2" xfId="54710" xr:uid="{00000000-0005-0000-0000-000032000000}"/>
    <cellStyle name="Comma 3 3 5 8 3" xfId="39590" xr:uid="{00000000-0005-0000-0000-000032000000}"/>
    <cellStyle name="Comma 3 3 5 9" xfId="15398" xr:uid="{00000000-0005-0000-0000-000032000000}"/>
    <cellStyle name="Comma 3 3 5 9 2" xfId="45638" xr:uid="{00000000-0005-0000-0000-000032000000}"/>
    <cellStyle name="Comma 3 3 6" xfId="530" xr:uid="{00000000-0005-0000-0000-00007F000000}"/>
    <cellStyle name="Comma 3 3 6 10" xfId="30770" xr:uid="{00000000-0005-0000-0000-00007F000000}"/>
    <cellStyle name="Comma 3 3 6 2" xfId="1286" xr:uid="{00000000-0005-0000-0000-00007F000000}"/>
    <cellStyle name="Comma 3 3 6 2 2" xfId="2798" xr:uid="{00000000-0005-0000-0000-00007F000000}"/>
    <cellStyle name="Comma 3 3 6 2 2 2" xfId="11870" xr:uid="{00000000-0005-0000-0000-00007F000000}"/>
    <cellStyle name="Comma 3 3 6 2 2 2 2" xfId="26990" xr:uid="{00000000-0005-0000-0000-00007F000000}"/>
    <cellStyle name="Comma 3 3 6 2 2 2 2 2" xfId="57230" xr:uid="{00000000-0005-0000-0000-00007F000000}"/>
    <cellStyle name="Comma 3 3 6 2 2 2 3" xfId="42110" xr:uid="{00000000-0005-0000-0000-00007F000000}"/>
    <cellStyle name="Comma 3 3 6 2 2 3" xfId="17918" xr:uid="{00000000-0005-0000-0000-00007F000000}"/>
    <cellStyle name="Comma 3 3 6 2 2 3 2" xfId="48158" xr:uid="{00000000-0005-0000-0000-00007F000000}"/>
    <cellStyle name="Comma 3 3 6 2 2 4" xfId="33038" xr:uid="{00000000-0005-0000-0000-00007F000000}"/>
    <cellStyle name="Comma 3 3 6 2 3" xfId="4310" xr:uid="{00000000-0005-0000-0000-00007F000000}"/>
    <cellStyle name="Comma 3 3 6 2 3 2" xfId="13382" xr:uid="{00000000-0005-0000-0000-00007F000000}"/>
    <cellStyle name="Comma 3 3 6 2 3 2 2" xfId="28502" xr:uid="{00000000-0005-0000-0000-00007F000000}"/>
    <cellStyle name="Comma 3 3 6 2 3 2 2 2" xfId="58742" xr:uid="{00000000-0005-0000-0000-00007F000000}"/>
    <cellStyle name="Comma 3 3 6 2 3 2 3" xfId="43622" xr:uid="{00000000-0005-0000-0000-00007F000000}"/>
    <cellStyle name="Comma 3 3 6 2 3 3" xfId="19430" xr:uid="{00000000-0005-0000-0000-00007F000000}"/>
    <cellStyle name="Comma 3 3 6 2 3 3 2" xfId="49670" xr:uid="{00000000-0005-0000-0000-00007F000000}"/>
    <cellStyle name="Comma 3 3 6 2 3 4" xfId="34550" xr:uid="{00000000-0005-0000-0000-00007F000000}"/>
    <cellStyle name="Comma 3 3 6 2 4" xfId="5822" xr:uid="{00000000-0005-0000-0000-00007F000000}"/>
    <cellStyle name="Comma 3 3 6 2 4 2" xfId="14894" xr:uid="{00000000-0005-0000-0000-00007F000000}"/>
    <cellStyle name="Comma 3 3 6 2 4 2 2" xfId="30014" xr:uid="{00000000-0005-0000-0000-00007F000000}"/>
    <cellStyle name="Comma 3 3 6 2 4 2 2 2" xfId="60254" xr:uid="{00000000-0005-0000-0000-00007F000000}"/>
    <cellStyle name="Comma 3 3 6 2 4 2 3" xfId="45134" xr:uid="{00000000-0005-0000-0000-00007F000000}"/>
    <cellStyle name="Comma 3 3 6 2 4 3" xfId="20942" xr:uid="{00000000-0005-0000-0000-00007F000000}"/>
    <cellStyle name="Comma 3 3 6 2 4 3 2" xfId="51182" xr:uid="{00000000-0005-0000-0000-00007F000000}"/>
    <cellStyle name="Comma 3 3 6 2 4 4" xfId="36062" xr:uid="{00000000-0005-0000-0000-00007F000000}"/>
    <cellStyle name="Comma 3 3 6 2 5" xfId="7334" xr:uid="{00000000-0005-0000-0000-00007F000000}"/>
    <cellStyle name="Comma 3 3 6 2 5 2" xfId="22454" xr:uid="{00000000-0005-0000-0000-00007F000000}"/>
    <cellStyle name="Comma 3 3 6 2 5 2 2" xfId="52694" xr:uid="{00000000-0005-0000-0000-00007F000000}"/>
    <cellStyle name="Comma 3 3 6 2 5 3" xfId="37574" xr:uid="{00000000-0005-0000-0000-00007F000000}"/>
    <cellStyle name="Comma 3 3 6 2 6" xfId="8846" xr:uid="{00000000-0005-0000-0000-00007F000000}"/>
    <cellStyle name="Comma 3 3 6 2 6 2" xfId="23966" xr:uid="{00000000-0005-0000-0000-00007F000000}"/>
    <cellStyle name="Comma 3 3 6 2 6 2 2" xfId="54206" xr:uid="{00000000-0005-0000-0000-00007F000000}"/>
    <cellStyle name="Comma 3 3 6 2 6 3" xfId="39086" xr:uid="{00000000-0005-0000-0000-00007F000000}"/>
    <cellStyle name="Comma 3 3 6 2 7" xfId="10358" xr:uid="{00000000-0005-0000-0000-00007F000000}"/>
    <cellStyle name="Comma 3 3 6 2 7 2" xfId="25478" xr:uid="{00000000-0005-0000-0000-00007F000000}"/>
    <cellStyle name="Comma 3 3 6 2 7 2 2" xfId="55718" xr:uid="{00000000-0005-0000-0000-00007F000000}"/>
    <cellStyle name="Comma 3 3 6 2 7 3" xfId="40598" xr:uid="{00000000-0005-0000-0000-00007F000000}"/>
    <cellStyle name="Comma 3 3 6 2 8" xfId="16406" xr:uid="{00000000-0005-0000-0000-00007F000000}"/>
    <cellStyle name="Comma 3 3 6 2 8 2" xfId="46646" xr:uid="{00000000-0005-0000-0000-00007F000000}"/>
    <cellStyle name="Comma 3 3 6 2 9" xfId="31526" xr:uid="{00000000-0005-0000-0000-00007F000000}"/>
    <cellStyle name="Comma 3 3 6 3" xfId="2042" xr:uid="{00000000-0005-0000-0000-00007F000000}"/>
    <cellStyle name="Comma 3 3 6 3 2" xfId="11114" xr:uid="{00000000-0005-0000-0000-00007F000000}"/>
    <cellStyle name="Comma 3 3 6 3 2 2" xfId="26234" xr:uid="{00000000-0005-0000-0000-00007F000000}"/>
    <cellStyle name="Comma 3 3 6 3 2 2 2" xfId="56474" xr:uid="{00000000-0005-0000-0000-00007F000000}"/>
    <cellStyle name="Comma 3 3 6 3 2 3" xfId="41354" xr:uid="{00000000-0005-0000-0000-00007F000000}"/>
    <cellStyle name="Comma 3 3 6 3 3" xfId="17162" xr:uid="{00000000-0005-0000-0000-00007F000000}"/>
    <cellStyle name="Comma 3 3 6 3 3 2" xfId="47402" xr:uid="{00000000-0005-0000-0000-00007F000000}"/>
    <cellStyle name="Comma 3 3 6 3 4" xfId="32282" xr:uid="{00000000-0005-0000-0000-00007F000000}"/>
    <cellStyle name="Comma 3 3 6 4" xfId="3554" xr:uid="{00000000-0005-0000-0000-00007F000000}"/>
    <cellStyle name="Comma 3 3 6 4 2" xfId="12626" xr:uid="{00000000-0005-0000-0000-00007F000000}"/>
    <cellStyle name="Comma 3 3 6 4 2 2" xfId="27746" xr:uid="{00000000-0005-0000-0000-00007F000000}"/>
    <cellStyle name="Comma 3 3 6 4 2 2 2" xfId="57986" xr:uid="{00000000-0005-0000-0000-00007F000000}"/>
    <cellStyle name="Comma 3 3 6 4 2 3" xfId="42866" xr:uid="{00000000-0005-0000-0000-00007F000000}"/>
    <cellStyle name="Comma 3 3 6 4 3" xfId="18674" xr:uid="{00000000-0005-0000-0000-00007F000000}"/>
    <cellStyle name="Comma 3 3 6 4 3 2" xfId="48914" xr:uid="{00000000-0005-0000-0000-00007F000000}"/>
    <cellStyle name="Comma 3 3 6 4 4" xfId="33794" xr:uid="{00000000-0005-0000-0000-00007F000000}"/>
    <cellStyle name="Comma 3 3 6 5" xfId="5066" xr:uid="{00000000-0005-0000-0000-00007F000000}"/>
    <cellStyle name="Comma 3 3 6 5 2" xfId="14138" xr:uid="{00000000-0005-0000-0000-00007F000000}"/>
    <cellStyle name="Comma 3 3 6 5 2 2" xfId="29258" xr:uid="{00000000-0005-0000-0000-00007F000000}"/>
    <cellStyle name="Comma 3 3 6 5 2 2 2" xfId="59498" xr:uid="{00000000-0005-0000-0000-00007F000000}"/>
    <cellStyle name="Comma 3 3 6 5 2 3" xfId="44378" xr:uid="{00000000-0005-0000-0000-00007F000000}"/>
    <cellStyle name="Comma 3 3 6 5 3" xfId="20186" xr:uid="{00000000-0005-0000-0000-00007F000000}"/>
    <cellStyle name="Comma 3 3 6 5 3 2" xfId="50426" xr:uid="{00000000-0005-0000-0000-00007F000000}"/>
    <cellStyle name="Comma 3 3 6 5 4" xfId="35306" xr:uid="{00000000-0005-0000-0000-00007F000000}"/>
    <cellStyle name="Comma 3 3 6 6" xfId="6578" xr:uid="{00000000-0005-0000-0000-00007F000000}"/>
    <cellStyle name="Comma 3 3 6 6 2" xfId="21698" xr:uid="{00000000-0005-0000-0000-00007F000000}"/>
    <cellStyle name="Comma 3 3 6 6 2 2" xfId="51938" xr:uid="{00000000-0005-0000-0000-00007F000000}"/>
    <cellStyle name="Comma 3 3 6 6 3" xfId="36818" xr:uid="{00000000-0005-0000-0000-00007F000000}"/>
    <cellStyle name="Comma 3 3 6 7" xfId="8090" xr:uid="{00000000-0005-0000-0000-00007F000000}"/>
    <cellStyle name="Comma 3 3 6 7 2" xfId="23210" xr:uid="{00000000-0005-0000-0000-00007F000000}"/>
    <cellStyle name="Comma 3 3 6 7 2 2" xfId="53450" xr:uid="{00000000-0005-0000-0000-00007F000000}"/>
    <cellStyle name="Comma 3 3 6 7 3" xfId="38330" xr:uid="{00000000-0005-0000-0000-00007F000000}"/>
    <cellStyle name="Comma 3 3 6 8" xfId="9602" xr:uid="{00000000-0005-0000-0000-00007F000000}"/>
    <cellStyle name="Comma 3 3 6 8 2" xfId="24722" xr:uid="{00000000-0005-0000-0000-00007F000000}"/>
    <cellStyle name="Comma 3 3 6 8 2 2" xfId="54962" xr:uid="{00000000-0005-0000-0000-00007F000000}"/>
    <cellStyle name="Comma 3 3 6 8 3" xfId="39842" xr:uid="{00000000-0005-0000-0000-00007F000000}"/>
    <cellStyle name="Comma 3 3 6 9" xfId="15650" xr:uid="{00000000-0005-0000-0000-00007F000000}"/>
    <cellStyle name="Comma 3 3 6 9 2" xfId="45890" xr:uid="{00000000-0005-0000-0000-00007F000000}"/>
    <cellStyle name="Comma 3 3 7" xfId="782" xr:uid="{00000000-0005-0000-0000-000032000000}"/>
    <cellStyle name="Comma 3 3 7 2" xfId="2294" xr:uid="{00000000-0005-0000-0000-000032000000}"/>
    <cellStyle name="Comma 3 3 7 2 2" xfId="11366" xr:uid="{00000000-0005-0000-0000-000032000000}"/>
    <cellStyle name="Comma 3 3 7 2 2 2" xfId="26486" xr:uid="{00000000-0005-0000-0000-000032000000}"/>
    <cellStyle name="Comma 3 3 7 2 2 2 2" xfId="56726" xr:uid="{00000000-0005-0000-0000-000032000000}"/>
    <cellStyle name="Comma 3 3 7 2 2 3" xfId="41606" xr:uid="{00000000-0005-0000-0000-000032000000}"/>
    <cellStyle name="Comma 3 3 7 2 3" xfId="17414" xr:uid="{00000000-0005-0000-0000-000032000000}"/>
    <cellStyle name="Comma 3 3 7 2 3 2" xfId="47654" xr:uid="{00000000-0005-0000-0000-000032000000}"/>
    <cellStyle name="Comma 3 3 7 2 4" xfId="32534" xr:uid="{00000000-0005-0000-0000-000032000000}"/>
    <cellStyle name="Comma 3 3 7 3" xfId="3806" xr:uid="{00000000-0005-0000-0000-000032000000}"/>
    <cellStyle name="Comma 3 3 7 3 2" xfId="12878" xr:uid="{00000000-0005-0000-0000-000032000000}"/>
    <cellStyle name="Comma 3 3 7 3 2 2" xfId="27998" xr:uid="{00000000-0005-0000-0000-000032000000}"/>
    <cellStyle name="Comma 3 3 7 3 2 2 2" xfId="58238" xr:uid="{00000000-0005-0000-0000-000032000000}"/>
    <cellStyle name="Comma 3 3 7 3 2 3" xfId="43118" xr:uid="{00000000-0005-0000-0000-000032000000}"/>
    <cellStyle name="Comma 3 3 7 3 3" xfId="18926" xr:uid="{00000000-0005-0000-0000-000032000000}"/>
    <cellStyle name="Comma 3 3 7 3 3 2" xfId="49166" xr:uid="{00000000-0005-0000-0000-000032000000}"/>
    <cellStyle name="Comma 3 3 7 3 4" xfId="34046" xr:uid="{00000000-0005-0000-0000-000032000000}"/>
    <cellStyle name="Comma 3 3 7 4" xfId="5318" xr:uid="{00000000-0005-0000-0000-000032000000}"/>
    <cellStyle name="Comma 3 3 7 4 2" xfId="14390" xr:uid="{00000000-0005-0000-0000-000032000000}"/>
    <cellStyle name="Comma 3 3 7 4 2 2" xfId="29510" xr:uid="{00000000-0005-0000-0000-000032000000}"/>
    <cellStyle name="Comma 3 3 7 4 2 2 2" xfId="59750" xr:uid="{00000000-0005-0000-0000-000032000000}"/>
    <cellStyle name="Comma 3 3 7 4 2 3" xfId="44630" xr:uid="{00000000-0005-0000-0000-000032000000}"/>
    <cellStyle name="Comma 3 3 7 4 3" xfId="20438" xr:uid="{00000000-0005-0000-0000-000032000000}"/>
    <cellStyle name="Comma 3 3 7 4 3 2" xfId="50678" xr:uid="{00000000-0005-0000-0000-000032000000}"/>
    <cellStyle name="Comma 3 3 7 4 4" xfId="35558" xr:uid="{00000000-0005-0000-0000-000032000000}"/>
    <cellStyle name="Comma 3 3 7 5" xfId="6830" xr:uid="{00000000-0005-0000-0000-000032000000}"/>
    <cellStyle name="Comma 3 3 7 5 2" xfId="21950" xr:uid="{00000000-0005-0000-0000-000032000000}"/>
    <cellStyle name="Comma 3 3 7 5 2 2" xfId="52190" xr:uid="{00000000-0005-0000-0000-000032000000}"/>
    <cellStyle name="Comma 3 3 7 5 3" xfId="37070" xr:uid="{00000000-0005-0000-0000-000032000000}"/>
    <cellStyle name="Comma 3 3 7 6" xfId="8342" xr:uid="{00000000-0005-0000-0000-000032000000}"/>
    <cellStyle name="Comma 3 3 7 6 2" xfId="23462" xr:uid="{00000000-0005-0000-0000-000032000000}"/>
    <cellStyle name="Comma 3 3 7 6 2 2" xfId="53702" xr:uid="{00000000-0005-0000-0000-000032000000}"/>
    <cellStyle name="Comma 3 3 7 6 3" xfId="38582" xr:uid="{00000000-0005-0000-0000-000032000000}"/>
    <cellStyle name="Comma 3 3 7 7" xfId="9854" xr:uid="{00000000-0005-0000-0000-000032000000}"/>
    <cellStyle name="Comma 3 3 7 7 2" xfId="24974" xr:uid="{00000000-0005-0000-0000-000032000000}"/>
    <cellStyle name="Comma 3 3 7 7 2 2" xfId="55214" xr:uid="{00000000-0005-0000-0000-000032000000}"/>
    <cellStyle name="Comma 3 3 7 7 3" xfId="40094" xr:uid="{00000000-0005-0000-0000-000032000000}"/>
    <cellStyle name="Comma 3 3 7 8" xfId="15902" xr:uid="{00000000-0005-0000-0000-000032000000}"/>
    <cellStyle name="Comma 3 3 7 8 2" xfId="46142" xr:uid="{00000000-0005-0000-0000-000032000000}"/>
    <cellStyle name="Comma 3 3 7 9" xfId="31022" xr:uid="{00000000-0005-0000-0000-000032000000}"/>
    <cellStyle name="Comma 3 3 8" xfId="1538" xr:uid="{00000000-0005-0000-0000-000032000000}"/>
    <cellStyle name="Comma 3 3 8 2" xfId="10610" xr:uid="{00000000-0005-0000-0000-000032000000}"/>
    <cellStyle name="Comma 3 3 8 2 2" xfId="25730" xr:uid="{00000000-0005-0000-0000-000032000000}"/>
    <cellStyle name="Comma 3 3 8 2 2 2" xfId="55970" xr:uid="{00000000-0005-0000-0000-000032000000}"/>
    <cellStyle name="Comma 3 3 8 2 3" xfId="40850" xr:uid="{00000000-0005-0000-0000-000032000000}"/>
    <cellStyle name="Comma 3 3 8 3" xfId="16658" xr:uid="{00000000-0005-0000-0000-000032000000}"/>
    <cellStyle name="Comma 3 3 8 3 2" xfId="46898" xr:uid="{00000000-0005-0000-0000-000032000000}"/>
    <cellStyle name="Comma 3 3 8 4" xfId="31778" xr:uid="{00000000-0005-0000-0000-000032000000}"/>
    <cellStyle name="Comma 3 3 9" xfId="3050" xr:uid="{00000000-0005-0000-0000-000032000000}"/>
    <cellStyle name="Comma 3 3 9 2" xfId="12122" xr:uid="{00000000-0005-0000-0000-000032000000}"/>
    <cellStyle name="Comma 3 3 9 2 2" xfId="27242" xr:uid="{00000000-0005-0000-0000-000032000000}"/>
    <cellStyle name="Comma 3 3 9 2 2 2" xfId="57482" xr:uid="{00000000-0005-0000-0000-000032000000}"/>
    <cellStyle name="Comma 3 3 9 2 3" xfId="42362" xr:uid="{00000000-0005-0000-0000-000032000000}"/>
    <cellStyle name="Comma 3 3 9 3" xfId="18170" xr:uid="{00000000-0005-0000-0000-000032000000}"/>
    <cellStyle name="Comma 3 3 9 3 2" xfId="48410" xr:uid="{00000000-0005-0000-0000-000032000000}"/>
    <cellStyle name="Comma 3 3 9 4" xfId="33290" xr:uid="{00000000-0005-0000-0000-000032000000}"/>
    <cellStyle name="Comma 3 4" xfId="40" xr:uid="{00000000-0005-0000-0000-000006000000}"/>
    <cellStyle name="Comma 3 4 10" xfId="4576" xr:uid="{00000000-0005-0000-0000-000006000000}"/>
    <cellStyle name="Comma 3 4 10 2" xfId="13648" xr:uid="{00000000-0005-0000-0000-000006000000}"/>
    <cellStyle name="Comma 3 4 10 2 2" xfId="28768" xr:uid="{00000000-0005-0000-0000-000006000000}"/>
    <cellStyle name="Comma 3 4 10 2 2 2" xfId="59008" xr:uid="{00000000-0005-0000-0000-000006000000}"/>
    <cellStyle name="Comma 3 4 10 2 3" xfId="43888" xr:uid="{00000000-0005-0000-0000-000006000000}"/>
    <cellStyle name="Comma 3 4 10 3" xfId="19696" xr:uid="{00000000-0005-0000-0000-000006000000}"/>
    <cellStyle name="Comma 3 4 10 3 2" xfId="49936" xr:uid="{00000000-0005-0000-0000-000006000000}"/>
    <cellStyle name="Comma 3 4 10 4" xfId="34816" xr:uid="{00000000-0005-0000-0000-000006000000}"/>
    <cellStyle name="Comma 3 4 11" xfId="6088" xr:uid="{00000000-0005-0000-0000-000006000000}"/>
    <cellStyle name="Comma 3 4 11 2" xfId="21208" xr:uid="{00000000-0005-0000-0000-000006000000}"/>
    <cellStyle name="Comma 3 4 11 2 2" xfId="51448" xr:uid="{00000000-0005-0000-0000-000006000000}"/>
    <cellStyle name="Comma 3 4 11 3" xfId="36328" xr:uid="{00000000-0005-0000-0000-000006000000}"/>
    <cellStyle name="Comma 3 4 12" xfId="7600" xr:uid="{00000000-0005-0000-0000-000006000000}"/>
    <cellStyle name="Comma 3 4 12 2" xfId="22720" xr:uid="{00000000-0005-0000-0000-000006000000}"/>
    <cellStyle name="Comma 3 4 12 2 2" xfId="52960" xr:uid="{00000000-0005-0000-0000-000006000000}"/>
    <cellStyle name="Comma 3 4 12 3" xfId="37840" xr:uid="{00000000-0005-0000-0000-000006000000}"/>
    <cellStyle name="Comma 3 4 13" xfId="9112" xr:uid="{00000000-0005-0000-0000-000006000000}"/>
    <cellStyle name="Comma 3 4 13 2" xfId="24232" xr:uid="{00000000-0005-0000-0000-000006000000}"/>
    <cellStyle name="Comma 3 4 13 2 2" xfId="54472" xr:uid="{00000000-0005-0000-0000-000006000000}"/>
    <cellStyle name="Comma 3 4 13 3" xfId="39352" xr:uid="{00000000-0005-0000-0000-000006000000}"/>
    <cellStyle name="Comma 3 4 14" xfId="15160" xr:uid="{00000000-0005-0000-0000-000006000000}"/>
    <cellStyle name="Comma 3 4 14 2" xfId="45400" xr:uid="{00000000-0005-0000-0000-000006000000}"/>
    <cellStyle name="Comma 3 4 15" xfId="30280" xr:uid="{00000000-0005-0000-0000-000006000000}"/>
    <cellStyle name="Comma 3 4 2" xfId="82" xr:uid="{00000000-0005-0000-0000-000017000000}"/>
    <cellStyle name="Comma 3 4 2 10" xfId="6130" xr:uid="{00000000-0005-0000-0000-000017000000}"/>
    <cellStyle name="Comma 3 4 2 10 2" xfId="21250" xr:uid="{00000000-0005-0000-0000-000017000000}"/>
    <cellStyle name="Comma 3 4 2 10 2 2" xfId="51490" xr:uid="{00000000-0005-0000-0000-000017000000}"/>
    <cellStyle name="Comma 3 4 2 10 3" xfId="36370" xr:uid="{00000000-0005-0000-0000-000017000000}"/>
    <cellStyle name="Comma 3 4 2 11" xfId="7642" xr:uid="{00000000-0005-0000-0000-000017000000}"/>
    <cellStyle name="Comma 3 4 2 11 2" xfId="22762" xr:uid="{00000000-0005-0000-0000-000017000000}"/>
    <cellStyle name="Comma 3 4 2 11 2 2" xfId="53002" xr:uid="{00000000-0005-0000-0000-000017000000}"/>
    <cellStyle name="Comma 3 4 2 11 3" xfId="37882" xr:uid="{00000000-0005-0000-0000-000017000000}"/>
    <cellStyle name="Comma 3 4 2 12" xfId="9154" xr:uid="{00000000-0005-0000-0000-000017000000}"/>
    <cellStyle name="Comma 3 4 2 12 2" xfId="24274" xr:uid="{00000000-0005-0000-0000-000017000000}"/>
    <cellStyle name="Comma 3 4 2 12 2 2" xfId="54514" xr:uid="{00000000-0005-0000-0000-000017000000}"/>
    <cellStyle name="Comma 3 4 2 12 3" xfId="39394" xr:uid="{00000000-0005-0000-0000-000017000000}"/>
    <cellStyle name="Comma 3 4 2 13" xfId="15202" xr:uid="{00000000-0005-0000-0000-000017000000}"/>
    <cellStyle name="Comma 3 4 2 13 2" xfId="45442" xr:uid="{00000000-0005-0000-0000-000017000000}"/>
    <cellStyle name="Comma 3 4 2 14" xfId="30322" xr:uid="{00000000-0005-0000-0000-000017000000}"/>
    <cellStyle name="Comma 3 4 2 2" xfId="166" xr:uid="{00000000-0005-0000-0000-00002E000000}"/>
    <cellStyle name="Comma 3 4 2 2 10" xfId="9238" xr:uid="{00000000-0005-0000-0000-00002E000000}"/>
    <cellStyle name="Comma 3 4 2 2 10 2" xfId="24358" xr:uid="{00000000-0005-0000-0000-00002E000000}"/>
    <cellStyle name="Comma 3 4 2 2 10 2 2" xfId="54598" xr:uid="{00000000-0005-0000-0000-00002E000000}"/>
    <cellStyle name="Comma 3 4 2 2 10 3" xfId="39478" xr:uid="{00000000-0005-0000-0000-00002E000000}"/>
    <cellStyle name="Comma 3 4 2 2 11" xfId="15286" xr:uid="{00000000-0005-0000-0000-00002E000000}"/>
    <cellStyle name="Comma 3 4 2 2 11 2" xfId="45526" xr:uid="{00000000-0005-0000-0000-00002E000000}"/>
    <cellStyle name="Comma 3 4 2 2 12" xfId="30406" xr:uid="{00000000-0005-0000-0000-00002E000000}"/>
    <cellStyle name="Comma 3 4 2 2 2" xfId="418" xr:uid="{00000000-0005-0000-0000-00002E000000}"/>
    <cellStyle name="Comma 3 4 2 2 2 10" xfId="30658" xr:uid="{00000000-0005-0000-0000-00002E000000}"/>
    <cellStyle name="Comma 3 4 2 2 2 2" xfId="1174" xr:uid="{00000000-0005-0000-0000-00002E000000}"/>
    <cellStyle name="Comma 3 4 2 2 2 2 2" xfId="2686" xr:uid="{00000000-0005-0000-0000-00002E000000}"/>
    <cellStyle name="Comma 3 4 2 2 2 2 2 2" xfId="11758" xr:uid="{00000000-0005-0000-0000-00002E000000}"/>
    <cellStyle name="Comma 3 4 2 2 2 2 2 2 2" xfId="26878" xr:uid="{00000000-0005-0000-0000-00002E000000}"/>
    <cellStyle name="Comma 3 4 2 2 2 2 2 2 2 2" xfId="57118" xr:uid="{00000000-0005-0000-0000-00002E000000}"/>
    <cellStyle name="Comma 3 4 2 2 2 2 2 2 3" xfId="41998" xr:uid="{00000000-0005-0000-0000-00002E000000}"/>
    <cellStyle name="Comma 3 4 2 2 2 2 2 3" xfId="17806" xr:uid="{00000000-0005-0000-0000-00002E000000}"/>
    <cellStyle name="Comma 3 4 2 2 2 2 2 3 2" xfId="48046" xr:uid="{00000000-0005-0000-0000-00002E000000}"/>
    <cellStyle name="Comma 3 4 2 2 2 2 2 4" xfId="32926" xr:uid="{00000000-0005-0000-0000-00002E000000}"/>
    <cellStyle name="Comma 3 4 2 2 2 2 3" xfId="4198" xr:uid="{00000000-0005-0000-0000-00002E000000}"/>
    <cellStyle name="Comma 3 4 2 2 2 2 3 2" xfId="13270" xr:uid="{00000000-0005-0000-0000-00002E000000}"/>
    <cellStyle name="Comma 3 4 2 2 2 2 3 2 2" xfId="28390" xr:uid="{00000000-0005-0000-0000-00002E000000}"/>
    <cellStyle name="Comma 3 4 2 2 2 2 3 2 2 2" xfId="58630" xr:uid="{00000000-0005-0000-0000-00002E000000}"/>
    <cellStyle name="Comma 3 4 2 2 2 2 3 2 3" xfId="43510" xr:uid="{00000000-0005-0000-0000-00002E000000}"/>
    <cellStyle name="Comma 3 4 2 2 2 2 3 3" xfId="19318" xr:uid="{00000000-0005-0000-0000-00002E000000}"/>
    <cellStyle name="Comma 3 4 2 2 2 2 3 3 2" xfId="49558" xr:uid="{00000000-0005-0000-0000-00002E000000}"/>
    <cellStyle name="Comma 3 4 2 2 2 2 3 4" xfId="34438" xr:uid="{00000000-0005-0000-0000-00002E000000}"/>
    <cellStyle name="Comma 3 4 2 2 2 2 4" xfId="5710" xr:uid="{00000000-0005-0000-0000-00002E000000}"/>
    <cellStyle name="Comma 3 4 2 2 2 2 4 2" xfId="14782" xr:uid="{00000000-0005-0000-0000-00002E000000}"/>
    <cellStyle name="Comma 3 4 2 2 2 2 4 2 2" xfId="29902" xr:uid="{00000000-0005-0000-0000-00002E000000}"/>
    <cellStyle name="Comma 3 4 2 2 2 2 4 2 2 2" xfId="60142" xr:uid="{00000000-0005-0000-0000-00002E000000}"/>
    <cellStyle name="Comma 3 4 2 2 2 2 4 2 3" xfId="45022" xr:uid="{00000000-0005-0000-0000-00002E000000}"/>
    <cellStyle name="Comma 3 4 2 2 2 2 4 3" xfId="20830" xr:uid="{00000000-0005-0000-0000-00002E000000}"/>
    <cellStyle name="Comma 3 4 2 2 2 2 4 3 2" xfId="51070" xr:uid="{00000000-0005-0000-0000-00002E000000}"/>
    <cellStyle name="Comma 3 4 2 2 2 2 4 4" xfId="35950" xr:uid="{00000000-0005-0000-0000-00002E000000}"/>
    <cellStyle name="Comma 3 4 2 2 2 2 5" xfId="7222" xr:uid="{00000000-0005-0000-0000-00002E000000}"/>
    <cellStyle name="Comma 3 4 2 2 2 2 5 2" xfId="22342" xr:uid="{00000000-0005-0000-0000-00002E000000}"/>
    <cellStyle name="Comma 3 4 2 2 2 2 5 2 2" xfId="52582" xr:uid="{00000000-0005-0000-0000-00002E000000}"/>
    <cellStyle name="Comma 3 4 2 2 2 2 5 3" xfId="37462" xr:uid="{00000000-0005-0000-0000-00002E000000}"/>
    <cellStyle name="Comma 3 4 2 2 2 2 6" xfId="8734" xr:uid="{00000000-0005-0000-0000-00002E000000}"/>
    <cellStyle name="Comma 3 4 2 2 2 2 6 2" xfId="23854" xr:uid="{00000000-0005-0000-0000-00002E000000}"/>
    <cellStyle name="Comma 3 4 2 2 2 2 6 2 2" xfId="54094" xr:uid="{00000000-0005-0000-0000-00002E000000}"/>
    <cellStyle name="Comma 3 4 2 2 2 2 6 3" xfId="38974" xr:uid="{00000000-0005-0000-0000-00002E000000}"/>
    <cellStyle name="Comma 3 4 2 2 2 2 7" xfId="10246" xr:uid="{00000000-0005-0000-0000-00002E000000}"/>
    <cellStyle name="Comma 3 4 2 2 2 2 7 2" xfId="25366" xr:uid="{00000000-0005-0000-0000-00002E000000}"/>
    <cellStyle name="Comma 3 4 2 2 2 2 7 2 2" xfId="55606" xr:uid="{00000000-0005-0000-0000-00002E000000}"/>
    <cellStyle name="Comma 3 4 2 2 2 2 7 3" xfId="40486" xr:uid="{00000000-0005-0000-0000-00002E000000}"/>
    <cellStyle name="Comma 3 4 2 2 2 2 8" xfId="16294" xr:uid="{00000000-0005-0000-0000-00002E000000}"/>
    <cellStyle name="Comma 3 4 2 2 2 2 8 2" xfId="46534" xr:uid="{00000000-0005-0000-0000-00002E000000}"/>
    <cellStyle name="Comma 3 4 2 2 2 2 9" xfId="31414" xr:uid="{00000000-0005-0000-0000-00002E000000}"/>
    <cellStyle name="Comma 3 4 2 2 2 3" xfId="1930" xr:uid="{00000000-0005-0000-0000-00002E000000}"/>
    <cellStyle name="Comma 3 4 2 2 2 3 2" xfId="11002" xr:uid="{00000000-0005-0000-0000-00002E000000}"/>
    <cellStyle name="Comma 3 4 2 2 2 3 2 2" xfId="26122" xr:uid="{00000000-0005-0000-0000-00002E000000}"/>
    <cellStyle name="Comma 3 4 2 2 2 3 2 2 2" xfId="56362" xr:uid="{00000000-0005-0000-0000-00002E000000}"/>
    <cellStyle name="Comma 3 4 2 2 2 3 2 3" xfId="41242" xr:uid="{00000000-0005-0000-0000-00002E000000}"/>
    <cellStyle name="Comma 3 4 2 2 2 3 3" xfId="17050" xr:uid="{00000000-0005-0000-0000-00002E000000}"/>
    <cellStyle name="Comma 3 4 2 2 2 3 3 2" xfId="47290" xr:uid="{00000000-0005-0000-0000-00002E000000}"/>
    <cellStyle name="Comma 3 4 2 2 2 3 4" xfId="32170" xr:uid="{00000000-0005-0000-0000-00002E000000}"/>
    <cellStyle name="Comma 3 4 2 2 2 4" xfId="3442" xr:uid="{00000000-0005-0000-0000-00002E000000}"/>
    <cellStyle name="Comma 3 4 2 2 2 4 2" xfId="12514" xr:uid="{00000000-0005-0000-0000-00002E000000}"/>
    <cellStyle name="Comma 3 4 2 2 2 4 2 2" xfId="27634" xr:uid="{00000000-0005-0000-0000-00002E000000}"/>
    <cellStyle name="Comma 3 4 2 2 2 4 2 2 2" xfId="57874" xr:uid="{00000000-0005-0000-0000-00002E000000}"/>
    <cellStyle name="Comma 3 4 2 2 2 4 2 3" xfId="42754" xr:uid="{00000000-0005-0000-0000-00002E000000}"/>
    <cellStyle name="Comma 3 4 2 2 2 4 3" xfId="18562" xr:uid="{00000000-0005-0000-0000-00002E000000}"/>
    <cellStyle name="Comma 3 4 2 2 2 4 3 2" xfId="48802" xr:uid="{00000000-0005-0000-0000-00002E000000}"/>
    <cellStyle name="Comma 3 4 2 2 2 4 4" xfId="33682" xr:uid="{00000000-0005-0000-0000-00002E000000}"/>
    <cellStyle name="Comma 3 4 2 2 2 5" xfId="4954" xr:uid="{00000000-0005-0000-0000-00002E000000}"/>
    <cellStyle name="Comma 3 4 2 2 2 5 2" xfId="14026" xr:uid="{00000000-0005-0000-0000-00002E000000}"/>
    <cellStyle name="Comma 3 4 2 2 2 5 2 2" xfId="29146" xr:uid="{00000000-0005-0000-0000-00002E000000}"/>
    <cellStyle name="Comma 3 4 2 2 2 5 2 2 2" xfId="59386" xr:uid="{00000000-0005-0000-0000-00002E000000}"/>
    <cellStyle name="Comma 3 4 2 2 2 5 2 3" xfId="44266" xr:uid="{00000000-0005-0000-0000-00002E000000}"/>
    <cellStyle name="Comma 3 4 2 2 2 5 3" xfId="20074" xr:uid="{00000000-0005-0000-0000-00002E000000}"/>
    <cellStyle name="Comma 3 4 2 2 2 5 3 2" xfId="50314" xr:uid="{00000000-0005-0000-0000-00002E000000}"/>
    <cellStyle name="Comma 3 4 2 2 2 5 4" xfId="35194" xr:uid="{00000000-0005-0000-0000-00002E000000}"/>
    <cellStyle name="Comma 3 4 2 2 2 6" xfId="6466" xr:uid="{00000000-0005-0000-0000-00002E000000}"/>
    <cellStyle name="Comma 3 4 2 2 2 6 2" xfId="21586" xr:uid="{00000000-0005-0000-0000-00002E000000}"/>
    <cellStyle name="Comma 3 4 2 2 2 6 2 2" xfId="51826" xr:uid="{00000000-0005-0000-0000-00002E000000}"/>
    <cellStyle name="Comma 3 4 2 2 2 6 3" xfId="36706" xr:uid="{00000000-0005-0000-0000-00002E000000}"/>
    <cellStyle name="Comma 3 4 2 2 2 7" xfId="7978" xr:uid="{00000000-0005-0000-0000-00002E000000}"/>
    <cellStyle name="Comma 3 4 2 2 2 7 2" xfId="23098" xr:uid="{00000000-0005-0000-0000-00002E000000}"/>
    <cellStyle name="Comma 3 4 2 2 2 7 2 2" xfId="53338" xr:uid="{00000000-0005-0000-0000-00002E000000}"/>
    <cellStyle name="Comma 3 4 2 2 2 7 3" xfId="38218" xr:uid="{00000000-0005-0000-0000-00002E000000}"/>
    <cellStyle name="Comma 3 4 2 2 2 8" xfId="9490" xr:uid="{00000000-0005-0000-0000-00002E000000}"/>
    <cellStyle name="Comma 3 4 2 2 2 8 2" xfId="24610" xr:uid="{00000000-0005-0000-0000-00002E000000}"/>
    <cellStyle name="Comma 3 4 2 2 2 8 2 2" xfId="54850" xr:uid="{00000000-0005-0000-0000-00002E000000}"/>
    <cellStyle name="Comma 3 4 2 2 2 8 3" xfId="39730" xr:uid="{00000000-0005-0000-0000-00002E000000}"/>
    <cellStyle name="Comma 3 4 2 2 2 9" xfId="15538" xr:uid="{00000000-0005-0000-0000-00002E000000}"/>
    <cellStyle name="Comma 3 4 2 2 2 9 2" xfId="45778" xr:uid="{00000000-0005-0000-0000-00002E000000}"/>
    <cellStyle name="Comma 3 4 2 2 3" xfId="670" xr:uid="{00000000-0005-0000-0000-000087000000}"/>
    <cellStyle name="Comma 3 4 2 2 3 10" xfId="30910" xr:uid="{00000000-0005-0000-0000-000087000000}"/>
    <cellStyle name="Comma 3 4 2 2 3 2" xfId="1426" xr:uid="{00000000-0005-0000-0000-000087000000}"/>
    <cellStyle name="Comma 3 4 2 2 3 2 2" xfId="2938" xr:uid="{00000000-0005-0000-0000-000087000000}"/>
    <cellStyle name="Comma 3 4 2 2 3 2 2 2" xfId="12010" xr:uid="{00000000-0005-0000-0000-000087000000}"/>
    <cellStyle name="Comma 3 4 2 2 3 2 2 2 2" xfId="27130" xr:uid="{00000000-0005-0000-0000-000087000000}"/>
    <cellStyle name="Comma 3 4 2 2 3 2 2 2 2 2" xfId="57370" xr:uid="{00000000-0005-0000-0000-000087000000}"/>
    <cellStyle name="Comma 3 4 2 2 3 2 2 2 3" xfId="42250" xr:uid="{00000000-0005-0000-0000-000087000000}"/>
    <cellStyle name="Comma 3 4 2 2 3 2 2 3" xfId="18058" xr:uid="{00000000-0005-0000-0000-000087000000}"/>
    <cellStyle name="Comma 3 4 2 2 3 2 2 3 2" xfId="48298" xr:uid="{00000000-0005-0000-0000-000087000000}"/>
    <cellStyle name="Comma 3 4 2 2 3 2 2 4" xfId="33178" xr:uid="{00000000-0005-0000-0000-000087000000}"/>
    <cellStyle name="Comma 3 4 2 2 3 2 3" xfId="4450" xr:uid="{00000000-0005-0000-0000-000087000000}"/>
    <cellStyle name="Comma 3 4 2 2 3 2 3 2" xfId="13522" xr:uid="{00000000-0005-0000-0000-000087000000}"/>
    <cellStyle name="Comma 3 4 2 2 3 2 3 2 2" xfId="28642" xr:uid="{00000000-0005-0000-0000-000087000000}"/>
    <cellStyle name="Comma 3 4 2 2 3 2 3 2 2 2" xfId="58882" xr:uid="{00000000-0005-0000-0000-000087000000}"/>
    <cellStyle name="Comma 3 4 2 2 3 2 3 2 3" xfId="43762" xr:uid="{00000000-0005-0000-0000-000087000000}"/>
    <cellStyle name="Comma 3 4 2 2 3 2 3 3" xfId="19570" xr:uid="{00000000-0005-0000-0000-000087000000}"/>
    <cellStyle name="Comma 3 4 2 2 3 2 3 3 2" xfId="49810" xr:uid="{00000000-0005-0000-0000-000087000000}"/>
    <cellStyle name="Comma 3 4 2 2 3 2 3 4" xfId="34690" xr:uid="{00000000-0005-0000-0000-000087000000}"/>
    <cellStyle name="Comma 3 4 2 2 3 2 4" xfId="5962" xr:uid="{00000000-0005-0000-0000-000087000000}"/>
    <cellStyle name="Comma 3 4 2 2 3 2 4 2" xfId="15034" xr:uid="{00000000-0005-0000-0000-000087000000}"/>
    <cellStyle name="Comma 3 4 2 2 3 2 4 2 2" xfId="30154" xr:uid="{00000000-0005-0000-0000-000087000000}"/>
    <cellStyle name="Comma 3 4 2 2 3 2 4 2 2 2" xfId="60394" xr:uid="{00000000-0005-0000-0000-000087000000}"/>
    <cellStyle name="Comma 3 4 2 2 3 2 4 2 3" xfId="45274" xr:uid="{00000000-0005-0000-0000-000087000000}"/>
    <cellStyle name="Comma 3 4 2 2 3 2 4 3" xfId="21082" xr:uid="{00000000-0005-0000-0000-000087000000}"/>
    <cellStyle name="Comma 3 4 2 2 3 2 4 3 2" xfId="51322" xr:uid="{00000000-0005-0000-0000-000087000000}"/>
    <cellStyle name="Comma 3 4 2 2 3 2 4 4" xfId="36202" xr:uid="{00000000-0005-0000-0000-000087000000}"/>
    <cellStyle name="Comma 3 4 2 2 3 2 5" xfId="7474" xr:uid="{00000000-0005-0000-0000-000087000000}"/>
    <cellStyle name="Comma 3 4 2 2 3 2 5 2" xfId="22594" xr:uid="{00000000-0005-0000-0000-000087000000}"/>
    <cellStyle name="Comma 3 4 2 2 3 2 5 2 2" xfId="52834" xr:uid="{00000000-0005-0000-0000-000087000000}"/>
    <cellStyle name="Comma 3 4 2 2 3 2 5 3" xfId="37714" xr:uid="{00000000-0005-0000-0000-000087000000}"/>
    <cellStyle name="Comma 3 4 2 2 3 2 6" xfId="8986" xr:uid="{00000000-0005-0000-0000-000087000000}"/>
    <cellStyle name="Comma 3 4 2 2 3 2 6 2" xfId="24106" xr:uid="{00000000-0005-0000-0000-000087000000}"/>
    <cellStyle name="Comma 3 4 2 2 3 2 6 2 2" xfId="54346" xr:uid="{00000000-0005-0000-0000-000087000000}"/>
    <cellStyle name="Comma 3 4 2 2 3 2 6 3" xfId="39226" xr:uid="{00000000-0005-0000-0000-000087000000}"/>
    <cellStyle name="Comma 3 4 2 2 3 2 7" xfId="10498" xr:uid="{00000000-0005-0000-0000-000087000000}"/>
    <cellStyle name="Comma 3 4 2 2 3 2 7 2" xfId="25618" xr:uid="{00000000-0005-0000-0000-000087000000}"/>
    <cellStyle name="Comma 3 4 2 2 3 2 7 2 2" xfId="55858" xr:uid="{00000000-0005-0000-0000-000087000000}"/>
    <cellStyle name="Comma 3 4 2 2 3 2 7 3" xfId="40738" xr:uid="{00000000-0005-0000-0000-000087000000}"/>
    <cellStyle name="Comma 3 4 2 2 3 2 8" xfId="16546" xr:uid="{00000000-0005-0000-0000-000087000000}"/>
    <cellStyle name="Comma 3 4 2 2 3 2 8 2" xfId="46786" xr:uid="{00000000-0005-0000-0000-000087000000}"/>
    <cellStyle name="Comma 3 4 2 2 3 2 9" xfId="31666" xr:uid="{00000000-0005-0000-0000-000087000000}"/>
    <cellStyle name="Comma 3 4 2 2 3 3" xfId="2182" xr:uid="{00000000-0005-0000-0000-000087000000}"/>
    <cellStyle name="Comma 3 4 2 2 3 3 2" xfId="11254" xr:uid="{00000000-0005-0000-0000-000087000000}"/>
    <cellStyle name="Comma 3 4 2 2 3 3 2 2" xfId="26374" xr:uid="{00000000-0005-0000-0000-000087000000}"/>
    <cellStyle name="Comma 3 4 2 2 3 3 2 2 2" xfId="56614" xr:uid="{00000000-0005-0000-0000-000087000000}"/>
    <cellStyle name="Comma 3 4 2 2 3 3 2 3" xfId="41494" xr:uid="{00000000-0005-0000-0000-000087000000}"/>
    <cellStyle name="Comma 3 4 2 2 3 3 3" xfId="17302" xr:uid="{00000000-0005-0000-0000-000087000000}"/>
    <cellStyle name="Comma 3 4 2 2 3 3 3 2" xfId="47542" xr:uid="{00000000-0005-0000-0000-000087000000}"/>
    <cellStyle name="Comma 3 4 2 2 3 3 4" xfId="32422" xr:uid="{00000000-0005-0000-0000-000087000000}"/>
    <cellStyle name="Comma 3 4 2 2 3 4" xfId="3694" xr:uid="{00000000-0005-0000-0000-000087000000}"/>
    <cellStyle name="Comma 3 4 2 2 3 4 2" xfId="12766" xr:uid="{00000000-0005-0000-0000-000087000000}"/>
    <cellStyle name="Comma 3 4 2 2 3 4 2 2" xfId="27886" xr:uid="{00000000-0005-0000-0000-000087000000}"/>
    <cellStyle name="Comma 3 4 2 2 3 4 2 2 2" xfId="58126" xr:uid="{00000000-0005-0000-0000-000087000000}"/>
    <cellStyle name="Comma 3 4 2 2 3 4 2 3" xfId="43006" xr:uid="{00000000-0005-0000-0000-000087000000}"/>
    <cellStyle name="Comma 3 4 2 2 3 4 3" xfId="18814" xr:uid="{00000000-0005-0000-0000-000087000000}"/>
    <cellStyle name="Comma 3 4 2 2 3 4 3 2" xfId="49054" xr:uid="{00000000-0005-0000-0000-000087000000}"/>
    <cellStyle name="Comma 3 4 2 2 3 4 4" xfId="33934" xr:uid="{00000000-0005-0000-0000-000087000000}"/>
    <cellStyle name="Comma 3 4 2 2 3 5" xfId="5206" xr:uid="{00000000-0005-0000-0000-000087000000}"/>
    <cellStyle name="Comma 3 4 2 2 3 5 2" xfId="14278" xr:uid="{00000000-0005-0000-0000-000087000000}"/>
    <cellStyle name="Comma 3 4 2 2 3 5 2 2" xfId="29398" xr:uid="{00000000-0005-0000-0000-000087000000}"/>
    <cellStyle name="Comma 3 4 2 2 3 5 2 2 2" xfId="59638" xr:uid="{00000000-0005-0000-0000-000087000000}"/>
    <cellStyle name="Comma 3 4 2 2 3 5 2 3" xfId="44518" xr:uid="{00000000-0005-0000-0000-000087000000}"/>
    <cellStyle name="Comma 3 4 2 2 3 5 3" xfId="20326" xr:uid="{00000000-0005-0000-0000-000087000000}"/>
    <cellStyle name="Comma 3 4 2 2 3 5 3 2" xfId="50566" xr:uid="{00000000-0005-0000-0000-000087000000}"/>
    <cellStyle name="Comma 3 4 2 2 3 5 4" xfId="35446" xr:uid="{00000000-0005-0000-0000-000087000000}"/>
    <cellStyle name="Comma 3 4 2 2 3 6" xfId="6718" xr:uid="{00000000-0005-0000-0000-000087000000}"/>
    <cellStyle name="Comma 3 4 2 2 3 6 2" xfId="21838" xr:uid="{00000000-0005-0000-0000-000087000000}"/>
    <cellStyle name="Comma 3 4 2 2 3 6 2 2" xfId="52078" xr:uid="{00000000-0005-0000-0000-000087000000}"/>
    <cellStyle name="Comma 3 4 2 2 3 6 3" xfId="36958" xr:uid="{00000000-0005-0000-0000-000087000000}"/>
    <cellStyle name="Comma 3 4 2 2 3 7" xfId="8230" xr:uid="{00000000-0005-0000-0000-000087000000}"/>
    <cellStyle name="Comma 3 4 2 2 3 7 2" xfId="23350" xr:uid="{00000000-0005-0000-0000-000087000000}"/>
    <cellStyle name="Comma 3 4 2 2 3 7 2 2" xfId="53590" xr:uid="{00000000-0005-0000-0000-000087000000}"/>
    <cellStyle name="Comma 3 4 2 2 3 7 3" xfId="38470" xr:uid="{00000000-0005-0000-0000-000087000000}"/>
    <cellStyle name="Comma 3 4 2 2 3 8" xfId="9742" xr:uid="{00000000-0005-0000-0000-000087000000}"/>
    <cellStyle name="Comma 3 4 2 2 3 8 2" xfId="24862" xr:uid="{00000000-0005-0000-0000-000087000000}"/>
    <cellStyle name="Comma 3 4 2 2 3 8 2 2" xfId="55102" xr:uid="{00000000-0005-0000-0000-000087000000}"/>
    <cellStyle name="Comma 3 4 2 2 3 8 3" xfId="39982" xr:uid="{00000000-0005-0000-0000-000087000000}"/>
    <cellStyle name="Comma 3 4 2 2 3 9" xfId="15790" xr:uid="{00000000-0005-0000-0000-000087000000}"/>
    <cellStyle name="Comma 3 4 2 2 3 9 2" xfId="46030" xr:uid="{00000000-0005-0000-0000-000087000000}"/>
    <cellStyle name="Comma 3 4 2 2 4" xfId="922" xr:uid="{00000000-0005-0000-0000-00002E000000}"/>
    <cellStyle name="Comma 3 4 2 2 4 2" xfId="2434" xr:uid="{00000000-0005-0000-0000-00002E000000}"/>
    <cellStyle name="Comma 3 4 2 2 4 2 2" xfId="11506" xr:uid="{00000000-0005-0000-0000-00002E000000}"/>
    <cellStyle name="Comma 3 4 2 2 4 2 2 2" xfId="26626" xr:uid="{00000000-0005-0000-0000-00002E000000}"/>
    <cellStyle name="Comma 3 4 2 2 4 2 2 2 2" xfId="56866" xr:uid="{00000000-0005-0000-0000-00002E000000}"/>
    <cellStyle name="Comma 3 4 2 2 4 2 2 3" xfId="41746" xr:uid="{00000000-0005-0000-0000-00002E000000}"/>
    <cellStyle name="Comma 3 4 2 2 4 2 3" xfId="17554" xr:uid="{00000000-0005-0000-0000-00002E000000}"/>
    <cellStyle name="Comma 3 4 2 2 4 2 3 2" xfId="47794" xr:uid="{00000000-0005-0000-0000-00002E000000}"/>
    <cellStyle name="Comma 3 4 2 2 4 2 4" xfId="32674" xr:uid="{00000000-0005-0000-0000-00002E000000}"/>
    <cellStyle name="Comma 3 4 2 2 4 3" xfId="3946" xr:uid="{00000000-0005-0000-0000-00002E000000}"/>
    <cellStyle name="Comma 3 4 2 2 4 3 2" xfId="13018" xr:uid="{00000000-0005-0000-0000-00002E000000}"/>
    <cellStyle name="Comma 3 4 2 2 4 3 2 2" xfId="28138" xr:uid="{00000000-0005-0000-0000-00002E000000}"/>
    <cellStyle name="Comma 3 4 2 2 4 3 2 2 2" xfId="58378" xr:uid="{00000000-0005-0000-0000-00002E000000}"/>
    <cellStyle name="Comma 3 4 2 2 4 3 2 3" xfId="43258" xr:uid="{00000000-0005-0000-0000-00002E000000}"/>
    <cellStyle name="Comma 3 4 2 2 4 3 3" xfId="19066" xr:uid="{00000000-0005-0000-0000-00002E000000}"/>
    <cellStyle name="Comma 3 4 2 2 4 3 3 2" xfId="49306" xr:uid="{00000000-0005-0000-0000-00002E000000}"/>
    <cellStyle name="Comma 3 4 2 2 4 3 4" xfId="34186" xr:uid="{00000000-0005-0000-0000-00002E000000}"/>
    <cellStyle name="Comma 3 4 2 2 4 4" xfId="5458" xr:uid="{00000000-0005-0000-0000-00002E000000}"/>
    <cellStyle name="Comma 3 4 2 2 4 4 2" xfId="14530" xr:uid="{00000000-0005-0000-0000-00002E000000}"/>
    <cellStyle name="Comma 3 4 2 2 4 4 2 2" xfId="29650" xr:uid="{00000000-0005-0000-0000-00002E000000}"/>
    <cellStyle name="Comma 3 4 2 2 4 4 2 2 2" xfId="59890" xr:uid="{00000000-0005-0000-0000-00002E000000}"/>
    <cellStyle name="Comma 3 4 2 2 4 4 2 3" xfId="44770" xr:uid="{00000000-0005-0000-0000-00002E000000}"/>
    <cellStyle name="Comma 3 4 2 2 4 4 3" xfId="20578" xr:uid="{00000000-0005-0000-0000-00002E000000}"/>
    <cellStyle name="Comma 3 4 2 2 4 4 3 2" xfId="50818" xr:uid="{00000000-0005-0000-0000-00002E000000}"/>
    <cellStyle name="Comma 3 4 2 2 4 4 4" xfId="35698" xr:uid="{00000000-0005-0000-0000-00002E000000}"/>
    <cellStyle name="Comma 3 4 2 2 4 5" xfId="6970" xr:uid="{00000000-0005-0000-0000-00002E000000}"/>
    <cellStyle name="Comma 3 4 2 2 4 5 2" xfId="22090" xr:uid="{00000000-0005-0000-0000-00002E000000}"/>
    <cellStyle name="Comma 3 4 2 2 4 5 2 2" xfId="52330" xr:uid="{00000000-0005-0000-0000-00002E000000}"/>
    <cellStyle name="Comma 3 4 2 2 4 5 3" xfId="37210" xr:uid="{00000000-0005-0000-0000-00002E000000}"/>
    <cellStyle name="Comma 3 4 2 2 4 6" xfId="8482" xr:uid="{00000000-0005-0000-0000-00002E000000}"/>
    <cellStyle name="Comma 3 4 2 2 4 6 2" xfId="23602" xr:uid="{00000000-0005-0000-0000-00002E000000}"/>
    <cellStyle name="Comma 3 4 2 2 4 6 2 2" xfId="53842" xr:uid="{00000000-0005-0000-0000-00002E000000}"/>
    <cellStyle name="Comma 3 4 2 2 4 6 3" xfId="38722" xr:uid="{00000000-0005-0000-0000-00002E000000}"/>
    <cellStyle name="Comma 3 4 2 2 4 7" xfId="9994" xr:uid="{00000000-0005-0000-0000-00002E000000}"/>
    <cellStyle name="Comma 3 4 2 2 4 7 2" xfId="25114" xr:uid="{00000000-0005-0000-0000-00002E000000}"/>
    <cellStyle name="Comma 3 4 2 2 4 7 2 2" xfId="55354" xr:uid="{00000000-0005-0000-0000-00002E000000}"/>
    <cellStyle name="Comma 3 4 2 2 4 7 3" xfId="40234" xr:uid="{00000000-0005-0000-0000-00002E000000}"/>
    <cellStyle name="Comma 3 4 2 2 4 8" xfId="16042" xr:uid="{00000000-0005-0000-0000-00002E000000}"/>
    <cellStyle name="Comma 3 4 2 2 4 8 2" xfId="46282" xr:uid="{00000000-0005-0000-0000-00002E000000}"/>
    <cellStyle name="Comma 3 4 2 2 4 9" xfId="31162" xr:uid="{00000000-0005-0000-0000-00002E000000}"/>
    <cellStyle name="Comma 3 4 2 2 5" xfId="1678" xr:uid="{00000000-0005-0000-0000-00002E000000}"/>
    <cellStyle name="Comma 3 4 2 2 5 2" xfId="10750" xr:uid="{00000000-0005-0000-0000-00002E000000}"/>
    <cellStyle name="Comma 3 4 2 2 5 2 2" xfId="25870" xr:uid="{00000000-0005-0000-0000-00002E000000}"/>
    <cellStyle name="Comma 3 4 2 2 5 2 2 2" xfId="56110" xr:uid="{00000000-0005-0000-0000-00002E000000}"/>
    <cellStyle name="Comma 3 4 2 2 5 2 3" xfId="40990" xr:uid="{00000000-0005-0000-0000-00002E000000}"/>
    <cellStyle name="Comma 3 4 2 2 5 3" xfId="16798" xr:uid="{00000000-0005-0000-0000-00002E000000}"/>
    <cellStyle name="Comma 3 4 2 2 5 3 2" xfId="47038" xr:uid="{00000000-0005-0000-0000-00002E000000}"/>
    <cellStyle name="Comma 3 4 2 2 5 4" xfId="31918" xr:uid="{00000000-0005-0000-0000-00002E000000}"/>
    <cellStyle name="Comma 3 4 2 2 6" xfId="3190" xr:uid="{00000000-0005-0000-0000-00002E000000}"/>
    <cellStyle name="Comma 3 4 2 2 6 2" xfId="12262" xr:uid="{00000000-0005-0000-0000-00002E000000}"/>
    <cellStyle name="Comma 3 4 2 2 6 2 2" xfId="27382" xr:uid="{00000000-0005-0000-0000-00002E000000}"/>
    <cellStyle name="Comma 3 4 2 2 6 2 2 2" xfId="57622" xr:uid="{00000000-0005-0000-0000-00002E000000}"/>
    <cellStyle name="Comma 3 4 2 2 6 2 3" xfId="42502" xr:uid="{00000000-0005-0000-0000-00002E000000}"/>
    <cellStyle name="Comma 3 4 2 2 6 3" xfId="18310" xr:uid="{00000000-0005-0000-0000-00002E000000}"/>
    <cellStyle name="Comma 3 4 2 2 6 3 2" xfId="48550" xr:uid="{00000000-0005-0000-0000-00002E000000}"/>
    <cellStyle name="Comma 3 4 2 2 6 4" xfId="33430" xr:uid="{00000000-0005-0000-0000-00002E000000}"/>
    <cellStyle name="Comma 3 4 2 2 7" xfId="4702" xr:uid="{00000000-0005-0000-0000-00002E000000}"/>
    <cellStyle name="Comma 3 4 2 2 7 2" xfId="13774" xr:uid="{00000000-0005-0000-0000-00002E000000}"/>
    <cellStyle name="Comma 3 4 2 2 7 2 2" xfId="28894" xr:uid="{00000000-0005-0000-0000-00002E000000}"/>
    <cellStyle name="Comma 3 4 2 2 7 2 2 2" xfId="59134" xr:uid="{00000000-0005-0000-0000-00002E000000}"/>
    <cellStyle name="Comma 3 4 2 2 7 2 3" xfId="44014" xr:uid="{00000000-0005-0000-0000-00002E000000}"/>
    <cellStyle name="Comma 3 4 2 2 7 3" xfId="19822" xr:uid="{00000000-0005-0000-0000-00002E000000}"/>
    <cellStyle name="Comma 3 4 2 2 7 3 2" xfId="50062" xr:uid="{00000000-0005-0000-0000-00002E000000}"/>
    <cellStyle name="Comma 3 4 2 2 7 4" xfId="34942" xr:uid="{00000000-0005-0000-0000-00002E000000}"/>
    <cellStyle name="Comma 3 4 2 2 8" xfId="6214" xr:uid="{00000000-0005-0000-0000-00002E000000}"/>
    <cellStyle name="Comma 3 4 2 2 8 2" xfId="21334" xr:uid="{00000000-0005-0000-0000-00002E000000}"/>
    <cellStyle name="Comma 3 4 2 2 8 2 2" xfId="51574" xr:uid="{00000000-0005-0000-0000-00002E000000}"/>
    <cellStyle name="Comma 3 4 2 2 8 3" xfId="36454" xr:uid="{00000000-0005-0000-0000-00002E000000}"/>
    <cellStyle name="Comma 3 4 2 2 9" xfId="7726" xr:uid="{00000000-0005-0000-0000-00002E000000}"/>
    <cellStyle name="Comma 3 4 2 2 9 2" xfId="22846" xr:uid="{00000000-0005-0000-0000-00002E000000}"/>
    <cellStyle name="Comma 3 4 2 2 9 2 2" xfId="53086" xr:uid="{00000000-0005-0000-0000-00002E000000}"/>
    <cellStyle name="Comma 3 4 2 2 9 3" xfId="37966" xr:uid="{00000000-0005-0000-0000-00002E000000}"/>
    <cellStyle name="Comma 3 4 2 3" xfId="250" xr:uid="{00000000-0005-0000-0000-00002E000000}"/>
    <cellStyle name="Comma 3 4 2 3 10" xfId="9322" xr:uid="{00000000-0005-0000-0000-00002E000000}"/>
    <cellStyle name="Comma 3 4 2 3 10 2" xfId="24442" xr:uid="{00000000-0005-0000-0000-00002E000000}"/>
    <cellStyle name="Comma 3 4 2 3 10 2 2" xfId="54682" xr:uid="{00000000-0005-0000-0000-00002E000000}"/>
    <cellStyle name="Comma 3 4 2 3 10 3" xfId="39562" xr:uid="{00000000-0005-0000-0000-00002E000000}"/>
    <cellStyle name="Comma 3 4 2 3 11" xfId="15370" xr:uid="{00000000-0005-0000-0000-00002E000000}"/>
    <cellStyle name="Comma 3 4 2 3 11 2" xfId="45610" xr:uid="{00000000-0005-0000-0000-00002E000000}"/>
    <cellStyle name="Comma 3 4 2 3 12" xfId="30490" xr:uid="{00000000-0005-0000-0000-00002E000000}"/>
    <cellStyle name="Comma 3 4 2 3 2" xfId="502" xr:uid="{00000000-0005-0000-0000-00002E000000}"/>
    <cellStyle name="Comma 3 4 2 3 2 10" xfId="30742" xr:uid="{00000000-0005-0000-0000-00002E000000}"/>
    <cellStyle name="Comma 3 4 2 3 2 2" xfId="1258" xr:uid="{00000000-0005-0000-0000-00002E000000}"/>
    <cellStyle name="Comma 3 4 2 3 2 2 2" xfId="2770" xr:uid="{00000000-0005-0000-0000-00002E000000}"/>
    <cellStyle name="Comma 3 4 2 3 2 2 2 2" xfId="11842" xr:uid="{00000000-0005-0000-0000-00002E000000}"/>
    <cellStyle name="Comma 3 4 2 3 2 2 2 2 2" xfId="26962" xr:uid="{00000000-0005-0000-0000-00002E000000}"/>
    <cellStyle name="Comma 3 4 2 3 2 2 2 2 2 2" xfId="57202" xr:uid="{00000000-0005-0000-0000-00002E000000}"/>
    <cellStyle name="Comma 3 4 2 3 2 2 2 2 3" xfId="42082" xr:uid="{00000000-0005-0000-0000-00002E000000}"/>
    <cellStyle name="Comma 3 4 2 3 2 2 2 3" xfId="17890" xr:uid="{00000000-0005-0000-0000-00002E000000}"/>
    <cellStyle name="Comma 3 4 2 3 2 2 2 3 2" xfId="48130" xr:uid="{00000000-0005-0000-0000-00002E000000}"/>
    <cellStyle name="Comma 3 4 2 3 2 2 2 4" xfId="33010" xr:uid="{00000000-0005-0000-0000-00002E000000}"/>
    <cellStyle name="Comma 3 4 2 3 2 2 3" xfId="4282" xr:uid="{00000000-0005-0000-0000-00002E000000}"/>
    <cellStyle name="Comma 3 4 2 3 2 2 3 2" xfId="13354" xr:uid="{00000000-0005-0000-0000-00002E000000}"/>
    <cellStyle name="Comma 3 4 2 3 2 2 3 2 2" xfId="28474" xr:uid="{00000000-0005-0000-0000-00002E000000}"/>
    <cellStyle name="Comma 3 4 2 3 2 2 3 2 2 2" xfId="58714" xr:uid="{00000000-0005-0000-0000-00002E000000}"/>
    <cellStyle name="Comma 3 4 2 3 2 2 3 2 3" xfId="43594" xr:uid="{00000000-0005-0000-0000-00002E000000}"/>
    <cellStyle name="Comma 3 4 2 3 2 2 3 3" xfId="19402" xr:uid="{00000000-0005-0000-0000-00002E000000}"/>
    <cellStyle name="Comma 3 4 2 3 2 2 3 3 2" xfId="49642" xr:uid="{00000000-0005-0000-0000-00002E000000}"/>
    <cellStyle name="Comma 3 4 2 3 2 2 3 4" xfId="34522" xr:uid="{00000000-0005-0000-0000-00002E000000}"/>
    <cellStyle name="Comma 3 4 2 3 2 2 4" xfId="5794" xr:uid="{00000000-0005-0000-0000-00002E000000}"/>
    <cellStyle name="Comma 3 4 2 3 2 2 4 2" xfId="14866" xr:uid="{00000000-0005-0000-0000-00002E000000}"/>
    <cellStyle name="Comma 3 4 2 3 2 2 4 2 2" xfId="29986" xr:uid="{00000000-0005-0000-0000-00002E000000}"/>
    <cellStyle name="Comma 3 4 2 3 2 2 4 2 2 2" xfId="60226" xr:uid="{00000000-0005-0000-0000-00002E000000}"/>
    <cellStyle name="Comma 3 4 2 3 2 2 4 2 3" xfId="45106" xr:uid="{00000000-0005-0000-0000-00002E000000}"/>
    <cellStyle name="Comma 3 4 2 3 2 2 4 3" xfId="20914" xr:uid="{00000000-0005-0000-0000-00002E000000}"/>
    <cellStyle name="Comma 3 4 2 3 2 2 4 3 2" xfId="51154" xr:uid="{00000000-0005-0000-0000-00002E000000}"/>
    <cellStyle name="Comma 3 4 2 3 2 2 4 4" xfId="36034" xr:uid="{00000000-0005-0000-0000-00002E000000}"/>
    <cellStyle name="Comma 3 4 2 3 2 2 5" xfId="7306" xr:uid="{00000000-0005-0000-0000-00002E000000}"/>
    <cellStyle name="Comma 3 4 2 3 2 2 5 2" xfId="22426" xr:uid="{00000000-0005-0000-0000-00002E000000}"/>
    <cellStyle name="Comma 3 4 2 3 2 2 5 2 2" xfId="52666" xr:uid="{00000000-0005-0000-0000-00002E000000}"/>
    <cellStyle name="Comma 3 4 2 3 2 2 5 3" xfId="37546" xr:uid="{00000000-0005-0000-0000-00002E000000}"/>
    <cellStyle name="Comma 3 4 2 3 2 2 6" xfId="8818" xr:uid="{00000000-0005-0000-0000-00002E000000}"/>
    <cellStyle name="Comma 3 4 2 3 2 2 6 2" xfId="23938" xr:uid="{00000000-0005-0000-0000-00002E000000}"/>
    <cellStyle name="Comma 3 4 2 3 2 2 6 2 2" xfId="54178" xr:uid="{00000000-0005-0000-0000-00002E000000}"/>
    <cellStyle name="Comma 3 4 2 3 2 2 6 3" xfId="39058" xr:uid="{00000000-0005-0000-0000-00002E000000}"/>
    <cellStyle name="Comma 3 4 2 3 2 2 7" xfId="10330" xr:uid="{00000000-0005-0000-0000-00002E000000}"/>
    <cellStyle name="Comma 3 4 2 3 2 2 7 2" xfId="25450" xr:uid="{00000000-0005-0000-0000-00002E000000}"/>
    <cellStyle name="Comma 3 4 2 3 2 2 7 2 2" xfId="55690" xr:uid="{00000000-0005-0000-0000-00002E000000}"/>
    <cellStyle name="Comma 3 4 2 3 2 2 7 3" xfId="40570" xr:uid="{00000000-0005-0000-0000-00002E000000}"/>
    <cellStyle name="Comma 3 4 2 3 2 2 8" xfId="16378" xr:uid="{00000000-0005-0000-0000-00002E000000}"/>
    <cellStyle name="Comma 3 4 2 3 2 2 8 2" xfId="46618" xr:uid="{00000000-0005-0000-0000-00002E000000}"/>
    <cellStyle name="Comma 3 4 2 3 2 2 9" xfId="31498" xr:uid="{00000000-0005-0000-0000-00002E000000}"/>
    <cellStyle name="Comma 3 4 2 3 2 3" xfId="2014" xr:uid="{00000000-0005-0000-0000-00002E000000}"/>
    <cellStyle name="Comma 3 4 2 3 2 3 2" xfId="11086" xr:uid="{00000000-0005-0000-0000-00002E000000}"/>
    <cellStyle name="Comma 3 4 2 3 2 3 2 2" xfId="26206" xr:uid="{00000000-0005-0000-0000-00002E000000}"/>
    <cellStyle name="Comma 3 4 2 3 2 3 2 2 2" xfId="56446" xr:uid="{00000000-0005-0000-0000-00002E000000}"/>
    <cellStyle name="Comma 3 4 2 3 2 3 2 3" xfId="41326" xr:uid="{00000000-0005-0000-0000-00002E000000}"/>
    <cellStyle name="Comma 3 4 2 3 2 3 3" xfId="17134" xr:uid="{00000000-0005-0000-0000-00002E000000}"/>
    <cellStyle name="Comma 3 4 2 3 2 3 3 2" xfId="47374" xr:uid="{00000000-0005-0000-0000-00002E000000}"/>
    <cellStyle name="Comma 3 4 2 3 2 3 4" xfId="32254" xr:uid="{00000000-0005-0000-0000-00002E000000}"/>
    <cellStyle name="Comma 3 4 2 3 2 4" xfId="3526" xr:uid="{00000000-0005-0000-0000-00002E000000}"/>
    <cellStyle name="Comma 3 4 2 3 2 4 2" xfId="12598" xr:uid="{00000000-0005-0000-0000-00002E000000}"/>
    <cellStyle name="Comma 3 4 2 3 2 4 2 2" xfId="27718" xr:uid="{00000000-0005-0000-0000-00002E000000}"/>
    <cellStyle name="Comma 3 4 2 3 2 4 2 2 2" xfId="57958" xr:uid="{00000000-0005-0000-0000-00002E000000}"/>
    <cellStyle name="Comma 3 4 2 3 2 4 2 3" xfId="42838" xr:uid="{00000000-0005-0000-0000-00002E000000}"/>
    <cellStyle name="Comma 3 4 2 3 2 4 3" xfId="18646" xr:uid="{00000000-0005-0000-0000-00002E000000}"/>
    <cellStyle name="Comma 3 4 2 3 2 4 3 2" xfId="48886" xr:uid="{00000000-0005-0000-0000-00002E000000}"/>
    <cellStyle name="Comma 3 4 2 3 2 4 4" xfId="33766" xr:uid="{00000000-0005-0000-0000-00002E000000}"/>
    <cellStyle name="Comma 3 4 2 3 2 5" xfId="5038" xr:uid="{00000000-0005-0000-0000-00002E000000}"/>
    <cellStyle name="Comma 3 4 2 3 2 5 2" xfId="14110" xr:uid="{00000000-0005-0000-0000-00002E000000}"/>
    <cellStyle name="Comma 3 4 2 3 2 5 2 2" xfId="29230" xr:uid="{00000000-0005-0000-0000-00002E000000}"/>
    <cellStyle name="Comma 3 4 2 3 2 5 2 2 2" xfId="59470" xr:uid="{00000000-0005-0000-0000-00002E000000}"/>
    <cellStyle name="Comma 3 4 2 3 2 5 2 3" xfId="44350" xr:uid="{00000000-0005-0000-0000-00002E000000}"/>
    <cellStyle name="Comma 3 4 2 3 2 5 3" xfId="20158" xr:uid="{00000000-0005-0000-0000-00002E000000}"/>
    <cellStyle name="Comma 3 4 2 3 2 5 3 2" xfId="50398" xr:uid="{00000000-0005-0000-0000-00002E000000}"/>
    <cellStyle name="Comma 3 4 2 3 2 5 4" xfId="35278" xr:uid="{00000000-0005-0000-0000-00002E000000}"/>
    <cellStyle name="Comma 3 4 2 3 2 6" xfId="6550" xr:uid="{00000000-0005-0000-0000-00002E000000}"/>
    <cellStyle name="Comma 3 4 2 3 2 6 2" xfId="21670" xr:uid="{00000000-0005-0000-0000-00002E000000}"/>
    <cellStyle name="Comma 3 4 2 3 2 6 2 2" xfId="51910" xr:uid="{00000000-0005-0000-0000-00002E000000}"/>
    <cellStyle name="Comma 3 4 2 3 2 6 3" xfId="36790" xr:uid="{00000000-0005-0000-0000-00002E000000}"/>
    <cellStyle name="Comma 3 4 2 3 2 7" xfId="8062" xr:uid="{00000000-0005-0000-0000-00002E000000}"/>
    <cellStyle name="Comma 3 4 2 3 2 7 2" xfId="23182" xr:uid="{00000000-0005-0000-0000-00002E000000}"/>
    <cellStyle name="Comma 3 4 2 3 2 7 2 2" xfId="53422" xr:uid="{00000000-0005-0000-0000-00002E000000}"/>
    <cellStyle name="Comma 3 4 2 3 2 7 3" xfId="38302" xr:uid="{00000000-0005-0000-0000-00002E000000}"/>
    <cellStyle name="Comma 3 4 2 3 2 8" xfId="9574" xr:uid="{00000000-0005-0000-0000-00002E000000}"/>
    <cellStyle name="Comma 3 4 2 3 2 8 2" xfId="24694" xr:uid="{00000000-0005-0000-0000-00002E000000}"/>
    <cellStyle name="Comma 3 4 2 3 2 8 2 2" xfId="54934" xr:uid="{00000000-0005-0000-0000-00002E000000}"/>
    <cellStyle name="Comma 3 4 2 3 2 8 3" xfId="39814" xr:uid="{00000000-0005-0000-0000-00002E000000}"/>
    <cellStyle name="Comma 3 4 2 3 2 9" xfId="15622" xr:uid="{00000000-0005-0000-0000-00002E000000}"/>
    <cellStyle name="Comma 3 4 2 3 2 9 2" xfId="45862" xr:uid="{00000000-0005-0000-0000-00002E000000}"/>
    <cellStyle name="Comma 3 4 2 3 3" xfId="754" xr:uid="{00000000-0005-0000-0000-000088000000}"/>
    <cellStyle name="Comma 3 4 2 3 3 10" xfId="30994" xr:uid="{00000000-0005-0000-0000-000088000000}"/>
    <cellStyle name="Comma 3 4 2 3 3 2" xfId="1510" xr:uid="{00000000-0005-0000-0000-000088000000}"/>
    <cellStyle name="Comma 3 4 2 3 3 2 2" xfId="3022" xr:uid="{00000000-0005-0000-0000-000088000000}"/>
    <cellStyle name="Comma 3 4 2 3 3 2 2 2" xfId="12094" xr:uid="{00000000-0005-0000-0000-000088000000}"/>
    <cellStyle name="Comma 3 4 2 3 3 2 2 2 2" xfId="27214" xr:uid="{00000000-0005-0000-0000-000088000000}"/>
    <cellStyle name="Comma 3 4 2 3 3 2 2 2 2 2" xfId="57454" xr:uid="{00000000-0005-0000-0000-000088000000}"/>
    <cellStyle name="Comma 3 4 2 3 3 2 2 2 3" xfId="42334" xr:uid="{00000000-0005-0000-0000-000088000000}"/>
    <cellStyle name="Comma 3 4 2 3 3 2 2 3" xfId="18142" xr:uid="{00000000-0005-0000-0000-000088000000}"/>
    <cellStyle name="Comma 3 4 2 3 3 2 2 3 2" xfId="48382" xr:uid="{00000000-0005-0000-0000-000088000000}"/>
    <cellStyle name="Comma 3 4 2 3 3 2 2 4" xfId="33262" xr:uid="{00000000-0005-0000-0000-000088000000}"/>
    <cellStyle name="Comma 3 4 2 3 3 2 3" xfId="4534" xr:uid="{00000000-0005-0000-0000-000088000000}"/>
    <cellStyle name="Comma 3 4 2 3 3 2 3 2" xfId="13606" xr:uid="{00000000-0005-0000-0000-000088000000}"/>
    <cellStyle name="Comma 3 4 2 3 3 2 3 2 2" xfId="28726" xr:uid="{00000000-0005-0000-0000-000088000000}"/>
    <cellStyle name="Comma 3 4 2 3 3 2 3 2 2 2" xfId="58966" xr:uid="{00000000-0005-0000-0000-000088000000}"/>
    <cellStyle name="Comma 3 4 2 3 3 2 3 2 3" xfId="43846" xr:uid="{00000000-0005-0000-0000-000088000000}"/>
    <cellStyle name="Comma 3 4 2 3 3 2 3 3" xfId="19654" xr:uid="{00000000-0005-0000-0000-000088000000}"/>
    <cellStyle name="Comma 3 4 2 3 3 2 3 3 2" xfId="49894" xr:uid="{00000000-0005-0000-0000-000088000000}"/>
    <cellStyle name="Comma 3 4 2 3 3 2 3 4" xfId="34774" xr:uid="{00000000-0005-0000-0000-000088000000}"/>
    <cellStyle name="Comma 3 4 2 3 3 2 4" xfId="6046" xr:uid="{00000000-0005-0000-0000-000088000000}"/>
    <cellStyle name="Comma 3 4 2 3 3 2 4 2" xfId="15118" xr:uid="{00000000-0005-0000-0000-000088000000}"/>
    <cellStyle name="Comma 3 4 2 3 3 2 4 2 2" xfId="30238" xr:uid="{00000000-0005-0000-0000-000088000000}"/>
    <cellStyle name="Comma 3 4 2 3 3 2 4 2 2 2" xfId="60478" xr:uid="{00000000-0005-0000-0000-000088000000}"/>
    <cellStyle name="Comma 3 4 2 3 3 2 4 2 3" xfId="45358" xr:uid="{00000000-0005-0000-0000-000088000000}"/>
    <cellStyle name="Comma 3 4 2 3 3 2 4 3" xfId="21166" xr:uid="{00000000-0005-0000-0000-000088000000}"/>
    <cellStyle name="Comma 3 4 2 3 3 2 4 3 2" xfId="51406" xr:uid="{00000000-0005-0000-0000-000088000000}"/>
    <cellStyle name="Comma 3 4 2 3 3 2 4 4" xfId="36286" xr:uid="{00000000-0005-0000-0000-000088000000}"/>
    <cellStyle name="Comma 3 4 2 3 3 2 5" xfId="7558" xr:uid="{00000000-0005-0000-0000-000088000000}"/>
    <cellStyle name="Comma 3 4 2 3 3 2 5 2" xfId="22678" xr:uid="{00000000-0005-0000-0000-000088000000}"/>
    <cellStyle name="Comma 3 4 2 3 3 2 5 2 2" xfId="52918" xr:uid="{00000000-0005-0000-0000-000088000000}"/>
    <cellStyle name="Comma 3 4 2 3 3 2 5 3" xfId="37798" xr:uid="{00000000-0005-0000-0000-000088000000}"/>
    <cellStyle name="Comma 3 4 2 3 3 2 6" xfId="9070" xr:uid="{00000000-0005-0000-0000-000088000000}"/>
    <cellStyle name="Comma 3 4 2 3 3 2 6 2" xfId="24190" xr:uid="{00000000-0005-0000-0000-000088000000}"/>
    <cellStyle name="Comma 3 4 2 3 3 2 6 2 2" xfId="54430" xr:uid="{00000000-0005-0000-0000-000088000000}"/>
    <cellStyle name="Comma 3 4 2 3 3 2 6 3" xfId="39310" xr:uid="{00000000-0005-0000-0000-000088000000}"/>
    <cellStyle name="Comma 3 4 2 3 3 2 7" xfId="10582" xr:uid="{00000000-0005-0000-0000-000088000000}"/>
    <cellStyle name="Comma 3 4 2 3 3 2 7 2" xfId="25702" xr:uid="{00000000-0005-0000-0000-000088000000}"/>
    <cellStyle name="Comma 3 4 2 3 3 2 7 2 2" xfId="55942" xr:uid="{00000000-0005-0000-0000-000088000000}"/>
    <cellStyle name="Comma 3 4 2 3 3 2 7 3" xfId="40822" xr:uid="{00000000-0005-0000-0000-000088000000}"/>
    <cellStyle name="Comma 3 4 2 3 3 2 8" xfId="16630" xr:uid="{00000000-0005-0000-0000-000088000000}"/>
    <cellStyle name="Comma 3 4 2 3 3 2 8 2" xfId="46870" xr:uid="{00000000-0005-0000-0000-000088000000}"/>
    <cellStyle name="Comma 3 4 2 3 3 2 9" xfId="31750" xr:uid="{00000000-0005-0000-0000-000088000000}"/>
    <cellStyle name="Comma 3 4 2 3 3 3" xfId="2266" xr:uid="{00000000-0005-0000-0000-000088000000}"/>
    <cellStyle name="Comma 3 4 2 3 3 3 2" xfId="11338" xr:uid="{00000000-0005-0000-0000-000088000000}"/>
    <cellStyle name="Comma 3 4 2 3 3 3 2 2" xfId="26458" xr:uid="{00000000-0005-0000-0000-000088000000}"/>
    <cellStyle name="Comma 3 4 2 3 3 3 2 2 2" xfId="56698" xr:uid="{00000000-0005-0000-0000-000088000000}"/>
    <cellStyle name="Comma 3 4 2 3 3 3 2 3" xfId="41578" xr:uid="{00000000-0005-0000-0000-000088000000}"/>
    <cellStyle name="Comma 3 4 2 3 3 3 3" xfId="17386" xr:uid="{00000000-0005-0000-0000-000088000000}"/>
    <cellStyle name="Comma 3 4 2 3 3 3 3 2" xfId="47626" xr:uid="{00000000-0005-0000-0000-000088000000}"/>
    <cellStyle name="Comma 3 4 2 3 3 3 4" xfId="32506" xr:uid="{00000000-0005-0000-0000-000088000000}"/>
    <cellStyle name="Comma 3 4 2 3 3 4" xfId="3778" xr:uid="{00000000-0005-0000-0000-000088000000}"/>
    <cellStyle name="Comma 3 4 2 3 3 4 2" xfId="12850" xr:uid="{00000000-0005-0000-0000-000088000000}"/>
    <cellStyle name="Comma 3 4 2 3 3 4 2 2" xfId="27970" xr:uid="{00000000-0005-0000-0000-000088000000}"/>
    <cellStyle name="Comma 3 4 2 3 3 4 2 2 2" xfId="58210" xr:uid="{00000000-0005-0000-0000-000088000000}"/>
    <cellStyle name="Comma 3 4 2 3 3 4 2 3" xfId="43090" xr:uid="{00000000-0005-0000-0000-000088000000}"/>
    <cellStyle name="Comma 3 4 2 3 3 4 3" xfId="18898" xr:uid="{00000000-0005-0000-0000-000088000000}"/>
    <cellStyle name="Comma 3 4 2 3 3 4 3 2" xfId="49138" xr:uid="{00000000-0005-0000-0000-000088000000}"/>
    <cellStyle name="Comma 3 4 2 3 3 4 4" xfId="34018" xr:uid="{00000000-0005-0000-0000-000088000000}"/>
    <cellStyle name="Comma 3 4 2 3 3 5" xfId="5290" xr:uid="{00000000-0005-0000-0000-000088000000}"/>
    <cellStyle name="Comma 3 4 2 3 3 5 2" xfId="14362" xr:uid="{00000000-0005-0000-0000-000088000000}"/>
    <cellStyle name="Comma 3 4 2 3 3 5 2 2" xfId="29482" xr:uid="{00000000-0005-0000-0000-000088000000}"/>
    <cellStyle name="Comma 3 4 2 3 3 5 2 2 2" xfId="59722" xr:uid="{00000000-0005-0000-0000-000088000000}"/>
    <cellStyle name="Comma 3 4 2 3 3 5 2 3" xfId="44602" xr:uid="{00000000-0005-0000-0000-000088000000}"/>
    <cellStyle name="Comma 3 4 2 3 3 5 3" xfId="20410" xr:uid="{00000000-0005-0000-0000-000088000000}"/>
    <cellStyle name="Comma 3 4 2 3 3 5 3 2" xfId="50650" xr:uid="{00000000-0005-0000-0000-000088000000}"/>
    <cellStyle name="Comma 3 4 2 3 3 5 4" xfId="35530" xr:uid="{00000000-0005-0000-0000-000088000000}"/>
    <cellStyle name="Comma 3 4 2 3 3 6" xfId="6802" xr:uid="{00000000-0005-0000-0000-000088000000}"/>
    <cellStyle name="Comma 3 4 2 3 3 6 2" xfId="21922" xr:uid="{00000000-0005-0000-0000-000088000000}"/>
    <cellStyle name="Comma 3 4 2 3 3 6 2 2" xfId="52162" xr:uid="{00000000-0005-0000-0000-000088000000}"/>
    <cellStyle name="Comma 3 4 2 3 3 6 3" xfId="37042" xr:uid="{00000000-0005-0000-0000-000088000000}"/>
    <cellStyle name="Comma 3 4 2 3 3 7" xfId="8314" xr:uid="{00000000-0005-0000-0000-000088000000}"/>
    <cellStyle name="Comma 3 4 2 3 3 7 2" xfId="23434" xr:uid="{00000000-0005-0000-0000-000088000000}"/>
    <cellStyle name="Comma 3 4 2 3 3 7 2 2" xfId="53674" xr:uid="{00000000-0005-0000-0000-000088000000}"/>
    <cellStyle name="Comma 3 4 2 3 3 7 3" xfId="38554" xr:uid="{00000000-0005-0000-0000-000088000000}"/>
    <cellStyle name="Comma 3 4 2 3 3 8" xfId="9826" xr:uid="{00000000-0005-0000-0000-000088000000}"/>
    <cellStyle name="Comma 3 4 2 3 3 8 2" xfId="24946" xr:uid="{00000000-0005-0000-0000-000088000000}"/>
    <cellStyle name="Comma 3 4 2 3 3 8 2 2" xfId="55186" xr:uid="{00000000-0005-0000-0000-000088000000}"/>
    <cellStyle name="Comma 3 4 2 3 3 8 3" xfId="40066" xr:uid="{00000000-0005-0000-0000-000088000000}"/>
    <cellStyle name="Comma 3 4 2 3 3 9" xfId="15874" xr:uid="{00000000-0005-0000-0000-000088000000}"/>
    <cellStyle name="Comma 3 4 2 3 3 9 2" xfId="46114" xr:uid="{00000000-0005-0000-0000-000088000000}"/>
    <cellStyle name="Comma 3 4 2 3 4" xfId="1006" xr:uid="{00000000-0005-0000-0000-00002E000000}"/>
    <cellStyle name="Comma 3 4 2 3 4 2" xfId="2518" xr:uid="{00000000-0005-0000-0000-00002E000000}"/>
    <cellStyle name="Comma 3 4 2 3 4 2 2" xfId="11590" xr:uid="{00000000-0005-0000-0000-00002E000000}"/>
    <cellStyle name="Comma 3 4 2 3 4 2 2 2" xfId="26710" xr:uid="{00000000-0005-0000-0000-00002E000000}"/>
    <cellStyle name="Comma 3 4 2 3 4 2 2 2 2" xfId="56950" xr:uid="{00000000-0005-0000-0000-00002E000000}"/>
    <cellStyle name="Comma 3 4 2 3 4 2 2 3" xfId="41830" xr:uid="{00000000-0005-0000-0000-00002E000000}"/>
    <cellStyle name="Comma 3 4 2 3 4 2 3" xfId="17638" xr:uid="{00000000-0005-0000-0000-00002E000000}"/>
    <cellStyle name="Comma 3 4 2 3 4 2 3 2" xfId="47878" xr:uid="{00000000-0005-0000-0000-00002E000000}"/>
    <cellStyle name="Comma 3 4 2 3 4 2 4" xfId="32758" xr:uid="{00000000-0005-0000-0000-00002E000000}"/>
    <cellStyle name="Comma 3 4 2 3 4 3" xfId="4030" xr:uid="{00000000-0005-0000-0000-00002E000000}"/>
    <cellStyle name="Comma 3 4 2 3 4 3 2" xfId="13102" xr:uid="{00000000-0005-0000-0000-00002E000000}"/>
    <cellStyle name="Comma 3 4 2 3 4 3 2 2" xfId="28222" xr:uid="{00000000-0005-0000-0000-00002E000000}"/>
    <cellStyle name="Comma 3 4 2 3 4 3 2 2 2" xfId="58462" xr:uid="{00000000-0005-0000-0000-00002E000000}"/>
    <cellStyle name="Comma 3 4 2 3 4 3 2 3" xfId="43342" xr:uid="{00000000-0005-0000-0000-00002E000000}"/>
    <cellStyle name="Comma 3 4 2 3 4 3 3" xfId="19150" xr:uid="{00000000-0005-0000-0000-00002E000000}"/>
    <cellStyle name="Comma 3 4 2 3 4 3 3 2" xfId="49390" xr:uid="{00000000-0005-0000-0000-00002E000000}"/>
    <cellStyle name="Comma 3 4 2 3 4 3 4" xfId="34270" xr:uid="{00000000-0005-0000-0000-00002E000000}"/>
    <cellStyle name="Comma 3 4 2 3 4 4" xfId="5542" xr:uid="{00000000-0005-0000-0000-00002E000000}"/>
    <cellStyle name="Comma 3 4 2 3 4 4 2" xfId="14614" xr:uid="{00000000-0005-0000-0000-00002E000000}"/>
    <cellStyle name="Comma 3 4 2 3 4 4 2 2" xfId="29734" xr:uid="{00000000-0005-0000-0000-00002E000000}"/>
    <cellStyle name="Comma 3 4 2 3 4 4 2 2 2" xfId="59974" xr:uid="{00000000-0005-0000-0000-00002E000000}"/>
    <cellStyle name="Comma 3 4 2 3 4 4 2 3" xfId="44854" xr:uid="{00000000-0005-0000-0000-00002E000000}"/>
    <cellStyle name="Comma 3 4 2 3 4 4 3" xfId="20662" xr:uid="{00000000-0005-0000-0000-00002E000000}"/>
    <cellStyle name="Comma 3 4 2 3 4 4 3 2" xfId="50902" xr:uid="{00000000-0005-0000-0000-00002E000000}"/>
    <cellStyle name="Comma 3 4 2 3 4 4 4" xfId="35782" xr:uid="{00000000-0005-0000-0000-00002E000000}"/>
    <cellStyle name="Comma 3 4 2 3 4 5" xfId="7054" xr:uid="{00000000-0005-0000-0000-00002E000000}"/>
    <cellStyle name="Comma 3 4 2 3 4 5 2" xfId="22174" xr:uid="{00000000-0005-0000-0000-00002E000000}"/>
    <cellStyle name="Comma 3 4 2 3 4 5 2 2" xfId="52414" xr:uid="{00000000-0005-0000-0000-00002E000000}"/>
    <cellStyle name="Comma 3 4 2 3 4 5 3" xfId="37294" xr:uid="{00000000-0005-0000-0000-00002E000000}"/>
    <cellStyle name="Comma 3 4 2 3 4 6" xfId="8566" xr:uid="{00000000-0005-0000-0000-00002E000000}"/>
    <cellStyle name="Comma 3 4 2 3 4 6 2" xfId="23686" xr:uid="{00000000-0005-0000-0000-00002E000000}"/>
    <cellStyle name="Comma 3 4 2 3 4 6 2 2" xfId="53926" xr:uid="{00000000-0005-0000-0000-00002E000000}"/>
    <cellStyle name="Comma 3 4 2 3 4 6 3" xfId="38806" xr:uid="{00000000-0005-0000-0000-00002E000000}"/>
    <cellStyle name="Comma 3 4 2 3 4 7" xfId="10078" xr:uid="{00000000-0005-0000-0000-00002E000000}"/>
    <cellStyle name="Comma 3 4 2 3 4 7 2" xfId="25198" xr:uid="{00000000-0005-0000-0000-00002E000000}"/>
    <cellStyle name="Comma 3 4 2 3 4 7 2 2" xfId="55438" xr:uid="{00000000-0005-0000-0000-00002E000000}"/>
    <cellStyle name="Comma 3 4 2 3 4 7 3" xfId="40318" xr:uid="{00000000-0005-0000-0000-00002E000000}"/>
    <cellStyle name="Comma 3 4 2 3 4 8" xfId="16126" xr:uid="{00000000-0005-0000-0000-00002E000000}"/>
    <cellStyle name="Comma 3 4 2 3 4 8 2" xfId="46366" xr:uid="{00000000-0005-0000-0000-00002E000000}"/>
    <cellStyle name="Comma 3 4 2 3 4 9" xfId="31246" xr:uid="{00000000-0005-0000-0000-00002E000000}"/>
    <cellStyle name="Comma 3 4 2 3 5" xfId="1762" xr:uid="{00000000-0005-0000-0000-00002E000000}"/>
    <cellStyle name="Comma 3 4 2 3 5 2" xfId="10834" xr:uid="{00000000-0005-0000-0000-00002E000000}"/>
    <cellStyle name="Comma 3 4 2 3 5 2 2" xfId="25954" xr:uid="{00000000-0005-0000-0000-00002E000000}"/>
    <cellStyle name="Comma 3 4 2 3 5 2 2 2" xfId="56194" xr:uid="{00000000-0005-0000-0000-00002E000000}"/>
    <cellStyle name="Comma 3 4 2 3 5 2 3" xfId="41074" xr:uid="{00000000-0005-0000-0000-00002E000000}"/>
    <cellStyle name="Comma 3 4 2 3 5 3" xfId="16882" xr:uid="{00000000-0005-0000-0000-00002E000000}"/>
    <cellStyle name="Comma 3 4 2 3 5 3 2" xfId="47122" xr:uid="{00000000-0005-0000-0000-00002E000000}"/>
    <cellStyle name="Comma 3 4 2 3 5 4" xfId="32002" xr:uid="{00000000-0005-0000-0000-00002E000000}"/>
    <cellStyle name="Comma 3 4 2 3 6" xfId="3274" xr:uid="{00000000-0005-0000-0000-00002E000000}"/>
    <cellStyle name="Comma 3 4 2 3 6 2" xfId="12346" xr:uid="{00000000-0005-0000-0000-00002E000000}"/>
    <cellStyle name="Comma 3 4 2 3 6 2 2" xfId="27466" xr:uid="{00000000-0005-0000-0000-00002E000000}"/>
    <cellStyle name="Comma 3 4 2 3 6 2 2 2" xfId="57706" xr:uid="{00000000-0005-0000-0000-00002E000000}"/>
    <cellStyle name="Comma 3 4 2 3 6 2 3" xfId="42586" xr:uid="{00000000-0005-0000-0000-00002E000000}"/>
    <cellStyle name="Comma 3 4 2 3 6 3" xfId="18394" xr:uid="{00000000-0005-0000-0000-00002E000000}"/>
    <cellStyle name="Comma 3 4 2 3 6 3 2" xfId="48634" xr:uid="{00000000-0005-0000-0000-00002E000000}"/>
    <cellStyle name="Comma 3 4 2 3 6 4" xfId="33514" xr:uid="{00000000-0005-0000-0000-00002E000000}"/>
    <cellStyle name="Comma 3 4 2 3 7" xfId="4786" xr:uid="{00000000-0005-0000-0000-00002E000000}"/>
    <cellStyle name="Comma 3 4 2 3 7 2" xfId="13858" xr:uid="{00000000-0005-0000-0000-00002E000000}"/>
    <cellStyle name="Comma 3 4 2 3 7 2 2" xfId="28978" xr:uid="{00000000-0005-0000-0000-00002E000000}"/>
    <cellStyle name="Comma 3 4 2 3 7 2 2 2" xfId="59218" xr:uid="{00000000-0005-0000-0000-00002E000000}"/>
    <cellStyle name="Comma 3 4 2 3 7 2 3" xfId="44098" xr:uid="{00000000-0005-0000-0000-00002E000000}"/>
    <cellStyle name="Comma 3 4 2 3 7 3" xfId="19906" xr:uid="{00000000-0005-0000-0000-00002E000000}"/>
    <cellStyle name="Comma 3 4 2 3 7 3 2" xfId="50146" xr:uid="{00000000-0005-0000-0000-00002E000000}"/>
    <cellStyle name="Comma 3 4 2 3 7 4" xfId="35026" xr:uid="{00000000-0005-0000-0000-00002E000000}"/>
    <cellStyle name="Comma 3 4 2 3 8" xfId="6298" xr:uid="{00000000-0005-0000-0000-00002E000000}"/>
    <cellStyle name="Comma 3 4 2 3 8 2" xfId="21418" xr:uid="{00000000-0005-0000-0000-00002E000000}"/>
    <cellStyle name="Comma 3 4 2 3 8 2 2" xfId="51658" xr:uid="{00000000-0005-0000-0000-00002E000000}"/>
    <cellStyle name="Comma 3 4 2 3 8 3" xfId="36538" xr:uid="{00000000-0005-0000-0000-00002E000000}"/>
    <cellStyle name="Comma 3 4 2 3 9" xfId="7810" xr:uid="{00000000-0005-0000-0000-00002E000000}"/>
    <cellStyle name="Comma 3 4 2 3 9 2" xfId="22930" xr:uid="{00000000-0005-0000-0000-00002E000000}"/>
    <cellStyle name="Comma 3 4 2 3 9 2 2" xfId="53170" xr:uid="{00000000-0005-0000-0000-00002E000000}"/>
    <cellStyle name="Comma 3 4 2 3 9 3" xfId="38050" xr:uid="{00000000-0005-0000-0000-00002E000000}"/>
    <cellStyle name="Comma 3 4 2 4" xfId="334" xr:uid="{00000000-0005-0000-0000-000017000000}"/>
    <cellStyle name="Comma 3 4 2 4 10" xfId="30574" xr:uid="{00000000-0005-0000-0000-000017000000}"/>
    <cellStyle name="Comma 3 4 2 4 2" xfId="1090" xr:uid="{00000000-0005-0000-0000-000017000000}"/>
    <cellStyle name="Comma 3 4 2 4 2 2" xfId="2602" xr:uid="{00000000-0005-0000-0000-000017000000}"/>
    <cellStyle name="Comma 3 4 2 4 2 2 2" xfId="11674" xr:uid="{00000000-0005-0000-0000-000017000000}"/>
    <cellStyle name="Comma 3 4 2 4 2 2 2 2" xfId="26794" xr:uid="{00000000-0005-0000-0000-000017000000}"/>
    <cellStyle name="Comma 3 4 2 4 2 2 2 2 2" xfId="57034" xr:uid="{00000000-0005-0000-0000-000017000000}"/>
    <cellStyle name="Comma 3 4 2 4 2 2 2 3" xfId="41914" xr:uid="{00000000-0005-0000-0000-000017000000}"/>
    <cellStyle name="Comma 3 4 2 4 2 2 3" xfId="17722" xr:uid="{00000000-0005-0000-0000-000017000000}"/>
    <cellStyle name="Comma 3 4 2 4 2 2 3 2" xfId="47962" xr:uid="{00000000-0005-0000-0000-000017000000}"/>
    <cellStyle name="Comma 3 4 2 4 2 2 4" xfId="32842" xr:uid="{00000000-0005-0000-0000-000017000000}"/>
    <cellStyle name="Comma 3 4 2 4 2 3" xfId="4114" xr:uid="{00000000-0005-0000-0000-000017000000}"/>
    <cellStyle name="Comma 3 4 2 4 2 3 2" xfId="13186" xr:uid="{00000000-0005-0000-0000-000017000000}"/>
    <cellStyle name="Comma 3 4 2 4 2 3 2 2" xfId="28306" xr:uid="{00000000-0005-0000-0000-000017000000}"/>
    <cellStyle name="Comma 3 4 2 4 2 3 2 2 2" xfId="58546" xr:uid="{00000000-0005-0000-0000-000017000000}"/>
    <cellStyle name="Comma 3 4 2 4 2 3 2 3" xfId="43426" xr:uid="{00000000-0005-0000-0000-000017000000}"/>
    <cellStyle name="Comma 3 4 2 4 2 3 3" xfId="19234" xr:uid="{00000000-0005-0000-0000-000017000000}"/>
    <cellStyle name="Comma 3 4 2 4 2 3 3 2" xfId="49474" xr:uid="{00000000-0005-0000-0000-000017000000}"/>
    <cellStyle name="Comma 3 4 2 4 2 3 4" xfId="34354" xr:uid="{00000000-0005-0000-0000-000017000000}"/>
    <cellStyle name="Comma 3 4 2 4 2 4" xfId="5626" xr:uid="{00000000-0005-0000-0000-000017000000}"/>
    <cellStyle name="Comma 3 4 2 4 2 4 2" xfId="14698" xr:uid="{00000000-0005-0000-0000-000017000000}"/>
    <cellStyle name="Comma 3 4 2 4 2 4 2 2" xfId="29818" xr:uid="{00000000-0005-0000-0000-000017000000}"/>
    <cellStyle name="Comma 3 4 2 4 2 4 2 2 2" xfId="60058" xr:uid="{00000000-0005-0000-0000-000017000000}"/>
    <cellStyle name="Comma 3 4 2 4 2 4 2 3" xfId="44938" xr:uid="{00000000-0005-0000-0000-000017000000}"/>
    <cellStyle name="Comma 3 4 2 4 2 4 3" xfId="20746" xr:uid="{00000000-0005-0000-0000-000017000000}"/>
    <cellStyle name="Comma 3 4 2 4 2 4 3 2" xfId="50986" xr:uid="{00000000-0005-0000-0000-000017000000}"/>
    <cellStyle name="Comma 3 4 2 4 2 4 4" xfId="35866" xr:uid="{00000000-0005-0000-0000-000017000000}"/>
    <cellStyle name="Comma 3 4 2 4 2 5" xfId="7138" xr:uid="{00000000-0005-0000-0000-000017000000}"/>
    <cellStyle name="Comma 3 4 2 4 2 5 2" xfId="22258" xr:uid="{00000000-0005-0000-0000-000017000000}"/>
    <cellStyle name="Comma 3 4 2 4 2 5 2 2" xfId="52498" xr:uid="{00000000-0005-0000-0000-000017000000}"/>
    <cellStyle name="Comma 3 4 2 4 2 5 3" xfId="37378" xr:uid="{00000000-0005-0000-0000-000017000000}"/>
    <cellStyle name="Comma 3 4 2 4 2 6" xfId="8650" xr:uid="{00000000-0005-0000-0000-000017000000}"/>
    <cellStyle name="Comma 3 4 2 4 2 6 2" xfId="23770" xr:uid="{00000000-0005-0000-0000-000017000000}"/>
    <cellStyle name="Comma 3 4 2 4 2 6 2 2" xfId="54010" xr:uid="{00000000-0005-0000-0000-000017000000}"/>
    <cellStyle name="Comma 3 4 2 4 2 6 3" xfId="38890" xr:uid="{00000000-0005-0000-0000-000017000000}"/>
    <cellStyle name="Comma 3 4 2 4 2 7" xfId="10162" xr:uid="{00000000-0005-0000-0000-000017000000}"/>
    <cellStyle name="Comma 3 4 2 4 2 7 2" xfId="25282" xr:uid="{00000000-0005-0000-0000-000017000000}"/>
    <cellStyle name="Comma 3 4 2 4 2 7 2 2" xfId="55522" xr:uid="{00000000-0005-0000-0000-000017000000}"/>
    <cellStyle name="Comma 3 4 2 4 2 7 3" xfId="40402" xr:uid="{00000000-0005-0000-0000-000017000000}"/>
    <cellStyle name="Comma 3 4 2 4 2 8" xfId="16210" xr:uid="{00000000-0005-0000-0000-000017000000}"/>
    <cellStyle name="Comma 3 4 2 4 2 8 2" xfId="46450" xr:uid="{00000000-0005-0000-0000-000017000000}"/>
    <cellStyle name="Comma 3 4 2 4 2 9" xfId="31330" xr:uid="{00000000-0005-0000-0000-000017000000}"/>
    <cellStyle name="Comma 3 4 2 4 3" xfId="1846" xr:uid="{00000000-0005-0000-0000-000017000000}"/>
    <cellStyle name="Comma 3 4 2 4 3 2" xfId="10918" xr:uid="{00000000-0005-0000-0000-000017000000}"/>
    <cellStyle name="Comma 3 4 2 4 3 2 2" xfId="26038" xr:uid="{00000000-0005-0000-0000-000017000000}"/>
    <cellStyle name="Comma 3 4 2 4 3 2 2 2" xfId="56278" xr:uid="{00000000-0005-0000-0000-000017000000}"/>
    <cellStyle name="Comma 3 4 2 4 3 2 3" xfId="41158" xr:uid="{00000000-0005-0000-0000-000017000000}"/>
    <cellStyle name="Comma 3 4 2 4 3 3" xfId="16966" xr:uid="{00000000-0005-0000-0000-000017000000}"/>
    <cellStyle name="Comma 3 4 2 4 3 3 2" xfId="47206" xr:uid="{00000000-0005-0000-0000-000017000000}"/>
    <cellStyle name="Comma 3 4 2 4 3 4" xfId="32086" xr:uid="{00000000-0005-0000-0000-000017000000}"/>
    <cellStyle name="Comma 3 4 2 4 4" xfId="3358" xr:uid="{00000000-0005-0000-0000-000017000000}"/>
    <cellStyle name="Comma 3 4 2 4 4 2" xfId="12430" xr:uid="{00000000-0005-0000-0000-000017000000}"/>
    <cellStyle name="Comma 3 4 2 4 4 2 2" xfId="27550" xr:uid="{00000000-0005-0000-0000-000017000000}"/>
    <cellStyle name="Comma 3 4 2 4 4 2 2 2" xfId="57790" xr:uid="{00000000-0005-0000-0000-000017000000}"/>
    <cellStyle name="Comma 3 4 2 4 4 2 3" xfId="42670" xr:uid="{00000000-0005-0000-0000-000017000000}"/>
    <cellStyle name="Comma 3 4 2 4 4 3" xfId="18478" xr:uid="{00000000-0005-0000-0000-000017000000}"/>
    <cellStyle name="Comma 3 4 2 4 4 3 2" xfId="48718" xr:uid="{00000000-0005-0000-0000-000017000000}"/>
    <cellStyle name="Comma 3 4 2 4 4 4" xfId="33598" xr:uid="{00000000-0005-0000-0000-000017000000}"/>
    <cellStyle name="Comma 3 4 2 4 5" xfId="4870" xr:uid="{00000000-0005-0000-0000-000017000000}"/>
    <cellStyle name="Comma 3 4 2 4 5 2" xfId="13942" xr:uid="{00000000-0005-0000-0000-000017000000}"/>
    <cellStyle name="Comma 3 4 2 4 5 2 2" xfId="29062" xr:uid="{00000000-0005-0000-0000-000017000000}"/>
    <cellStyle name="Comma 3 4 2 4 5 2 2 2" xfId="59302" xr:uid="{00000000-0005-0000-0000-000017000000}"/>
    <cellStyle name="Comma 3 4 2 4 5 2 3" xfId="44182" xr:uid="{00000000-0005-0000-0000-000017000000}"/>
    <cellStyle name="Comma 3 4 2 4 5 3" xfId="19990" xr:uid="{00000000-0005-0000-0000-000017000000}"/>
    <cellStyle name="Comma 3 4 2 4 5 3 2" xfId="50230" xr:uid="{00000000-0005-0000-0000-000017000000}"/>
    <cellStyle name="Comma 3 4 2 4 5 4" xfId="35110" xr:uid="{00000000-0005-0000-0000-000017000000}"/>
    <cellStyle name="Comma 3 4 2 4 6" xfId="6382" xr:uid="{00000000-0005-0000-0000-000017000000}"/>
    <cellStyle name="Comma 3 4 2 4 6 2" xfId="21502" xr:uid="{00000000-0005-0000-0000-000017000000}"/>
    <cellStyle name="Comma 3 4 2 4 6 2 2" xfId="51742" xr:uid="{00000000-0005-0000-0000-000017000000}"/>
    <cellStyle name="Comma 3 4 2 4 6 3" xfId="36622" xr:uid="{00000000-0005-0000-0000-000017000000}"/>
    <cellStyle name="Comma 3 4 2 4 7" xfId="7894" xr:uid="{00000000-0005-0000-0000-000017000000}"/>
    <cellStyle name="Comma 3 4 2 4 7 2" xfId="23014" xr:uid="{00000000-0005-0000-0000-000017000000}"/>
    <cellStyle name="Comma 3 4 2 4 7 2 2" xfId="53254" xr:uid="{00000000-0005-0000-0000-000017000000}"/>
    <cellStyle name="Comma 3 4 2 4 7 3" xfId="38134" xr:uid="{00000000-0005-0000-0000-000017000000}"/>
    <cellStyle name="Comma 3 4 2 4 8" xfId="9406" xr:uid="{00000000-0005-0000-0000-000017000000}"/>
    <cellStyle name="Comma 3 4 2 4 8 2" xfId="24526" xr:uid="{00000000-0005-0000-0000-000017000000}"/>
    <cellStyle name="Comma 3 4 2 4 8 2 2" xfId="54766" xr:uid="{00000000-0005-0000-0000-000017000000}"/>
    <cellStyle name="Comma 3 4 2 4 8 3" xfId="39646" xr:uid="{00000000-0005-0000-0000-000017000000}"/>
    <cellStyle name="Comma 3 4 2 4 9" xfId="15454" xr:uid="{00000000-0005-0000-0000-000017000000}"/>
    <cellStyle name="Comma 3 4 2 4 9 2" xfId="45694" xr:uid="{00000000-0005-0000-0000-000017000000}"/>
    <cellStyle name="Comma 3 4 2 5" xfId="586" xr:uid="{00000000-0005-0000-0000-000086000000}"/>
    <cellStyle name="Comma 3 4 2 5 10" xfId="30826" xr:uid="{00000000-0005-0000-0000-000086000000}"/>
    <cellStyle name="Comma 3 4 2 5 2" xfId="1342" xr:uid="{00000000-0005-0000-0000-000086000000}"/>
    <cellStyle name="Comma 3 4 2 5 2 2" xfId="2854" xr:uid="{00000000-0005-0000-0000-000086000000}"/>
    <cellStyle name="Comma 3 4 2 5 2 2 2" xfId="11926" xr:uid="{00000000-0005-0000-0000-000086000000}"/>
    <cellStyle name="Comma 3 4 2 5 2 2 2 2" xfId="27046" xr:uid="{00000000-0005-0000-0000-000086000000}"/>
    <cellStyle name="Comma 3 4 2 5 2 2 2 2 2" xfId="57286" xr:uid="{00000000-0005-0000-0000-000086000000}"/>
    <cellStyle name="Comma 3 4 2 5 2 2 2 3" xfId="42166" xr:uid="{00000000-0005-0000-0000-000086000000}"/>
    <cellStyle name="Comma 3 4 2 5 2 2 3" xfId="17974" xr:uid="{00000000-0005-0000-0000-000086000000}"/>
    <cellStyle name="Comma 3 4 2 5 2 2 3 2" xfId="48214" xr:uid="{00000000-0005-0000-0000-000086000000}"/>
    <cellStyle name="Comma 3 4 2 5 2 2 4" xfId="33094" xr:uid="{00000000-0005-0000-0000-000086000000}"/>
    <cellStyle name="Comma 3 4 2 5 2 3" xfId="4366" xr:uid="{00000000-0005-0000-0000-000086000000}"/>
    <cellStyle name="Comma 3 4 2 5 2 3 2" xfId="13438" xr:uid="{00000000-0005-0000-0000-000086000000}"/>
    <cellStyle name="Comma 3 4 2 5 2 3 2 2" xfId="28558" xr:uid="{00000000-0005-0000-0000-000086000000}"/>
    <cellStyle name="Comma 3 4 2 5 2 3 2 2 2" xfId="58798" xr:uid="{00000000-0005-0000-0000-000086000000}"/>
    <cellStyle name="Comma 3 4 2 5 2 3 2 3" xfId="43678" xr:uid="{00000000-0005-0000-0000-000086000000}"/>
    <cellStyle name="Comma 3 4 2 5 2 3 3" xfId="19486" xr:uid="{00000000-0005-0000-0000-000086000000}"/>
    <cellStyle name="Comma 3 4 2 5 2 3 3 2" xfId="49726" xr:uid="{00000000-0005-0000-0000-000086000000}"/>
    <cellStyle name="Comma 3 4 2 5 2 3 4" xfId="34606" xr:uid="{00000000-0005-0000-0000-000086000000}"/>
    <cellStyle name="Comma 3 4 2 5 2 4" xfId="5878" xr:uid="{00000000-0005-0000-0000-000086000000}"/>
    <cellStyle name="Comma 3 4 2 5 2 4 2" xfId="14950" xr:uid="{00000000-0005-0000-0000-000086000000}"/>
    <cellStyle name="Comma 3 4 2 5 2 4 2 2" xfId="30070" xr:uid="{00000000-0005-0000-0000-000086000000}"/>
    <cellStyle name="Comma 3 4 2 5 2 4 2 2 2" xfId="60310" xr:uid="{00000000-0005-0000-0000-000086000000}"/>
    <cellStyle name="Comma 3 4 2 5 2 4 2 3" xfId="45190" xr:uid="{00000000-0005-0000-0000-000086000000}"/>
    <cellStyle name="Comma 3 4 2 5 2 4 3" xfId="20998" xr:uid="{00000000-0005-0000-0000-000086000000}"/>
    <cellStyle name="Comma 3 4 2 5 2 4 3 2" xfId="51238" xr:uid="{00000000-0005-0000-0000-000086000000}"/>
    <cellStyle name="Comma 3 4 2 5 2 4 4" xfId="36118" xr:uid="{00000000-0005-0000-0000-000086000000}"/>
    <cellStyle name="Comma 3 4 2 5 2 5" xfId="7390" xr:uid="{00000000-0005-0000-0000-000086000000}"/>
    <cellStyle name="Comma 3 4 2 5 2 5 2" xfId="22510" xr:uid="{00000000-0005-0000-0000-000086000000}"/>
    <cellStyle name="Comma 3 4 2 5 2 5 2 2" xfId="52750" xr:uid="{00000000-0005-0000-0000-000086000000}"/>
    <cellStyle name="Comma 3 4 2 5 2 5 3" xfId="37630" xr:uid="{00000000-0005-0000-0000-000086000000}"/>
    <cellStyle name="Comma 3 4 2 5 2 6" xfId="8902" xr:uid="{00000000-0005-0000-0000-000086000000}"/>
    <cellStyle name="Comma 3 4 2 5 2 6 2" xfId="24022" xr:uid="{00000000-0005-0000-0000-000086000000}"/>
    <cellStyle name="Comma 3 4 2 5 2 6 2 2" xfId="54262" xr:uid="{00000000-0005-0000-0000-000086000000}"/>
    <cellStyle name="Comma 3 4 2 5 2 6 3" xfId="39142" xr:uid="{00000000-0005-0000-0000-000086000000}"/>
    <cellStyle name="Comma 3 4 2 5 2 7" xfId="10414" xr:uid="{00000000-0005-0000-0000-000086000000}"/>
    <cellStyle name="Comma 3 4 2 5 2 7 2" xfId="25534" xr:uid="{00000000-0005-0000-0000-000086000000}"/>
    <cellStyle name="Comma 3 4 2 5 2 7 2 2" xfId="55774" xr:uid="{00000000-0005-0000-0000-000086000000}"/>
    <cellStyle name="Comma 3 4 2 5 2 7 3" xfId="40654" xr:uid="{00000000-0005-0000-0000-000086000000}"/>
    <cellStyle name="Comma 3 4 2 5 2 8" xfId="16462" xr:uid="{00000000-0005-0000-0000-000086000000}"/>
    <cellStyle name="Comma 3 4 2 5 2 8 2" xfId="46702" xr:uid="{00000000-0005-0000-0000-000086000000}"/>
    <cellStyle name="Comma 3 4 2 5 2 9" xfId="31582" xr:uid="{00000000-0005-0000-0000-000086000000}"/>
    <cellStyle name="Comma 3 4 2 5 3" xfId="2098" xr:uid="{00000000-0005-0000-0000-000086000000}"/>
    <cellStyle name="Comma 3 4 2 5 3 2" xfId="11170" xr:uid="{00000000-0005-0000-0000-000086000000}"/>
    <cellStyle name="Comma 3 4 2 5 3 2 2" xfId="26290" xr:uid="{00000000-0005-0000-0000-000086000000}"/>
    <cellStyle name="Comma 3 4 2 5 3 2 2 2" xfId="56530" xr:uid="{00000000-0005-0000-0000-000086000000}"/>
    <cellStyle name="Comma 3 4 2 5 3 2 3" xfId="41410" xr:uid="{00000000-0005-0000-0000-000086000000}"/>
    <cellStyle name="Comma 3 4 2 5 3 3" xfId="17218" xr:uid="{00000000-0005-0000-0000-000086000000}"/>
    <cellStyle name="Comma 3 4 2 5 3 3 2" xfId="47458" xr:uid="{00000000-0005-0000-0000-000086000000}"/>
    <cellStyle name="Comma 3 4 2 5 3 4" xfId="32338" xr:uid="{00000000-0005-0000-0000-000086000000}"/>
    <cellStyle name="Comma 3 4 2 5 4" xfId="3610" xr:uid="{00000000-0005-0000-0000-000086000000}"/>
    <cellStyle name="Comma 3 4 2 5 4 2" xfId="12682" xr:uid="{00000000-0005-0000-0000-000086000000}"/>
    <cellStyle name="Comma 3 4 2 5 4 2 2" xfId="27802" xr:uid="{00000000-0005-0000-0000-000086000000}"/>
    <cellStyle name="Comma 3 4 2 5 4 2 2 2" xfId="58042" xr:uid="{00000000-0005-0000-0000-000086000000}"/>
    <cellStyle name="Comma 3 4 2 5 4 2 3" xfId="42922" xr:uid="{00000000-0005-0000-0000-000086000000}"/>
    <cellStyle name="Comma 3 4 2 5 4 3" xfId="18730" xr:uid="{00000000-0005-0000-0000-000086000000}"/>
    <cellStyle name="Comma 3 4 2 5 4 3 2" xfId="48970" xr:uid="{00000000-0005-0000-0000-000086000000}"/>
    <cellStyle name="Comma 3 4 2 5 4 4" xfId="33850" xr:uid="{00000000-0005-0000-0000-000086000000}"/>
    <cellStyle name="Comma 3 4 2 5 5" xfId="5122" xr:uid="{00000000-0005-0000-0000-000086000000}"/>
    <cellStyle name="Comma 3 4 2 5 5 2" xfId="14194" xr:uid="{00000000-0005-0000-0000-000086000000}"/>
    <cellStyle name="Comma 3 4 2 5 5 2 2" xfId="29314" xr:uid="{00000000-0005-0000-0000-000086000000}"/>
    <cellStyle name="Comma 3 4 2 5 5 2 2 2" xfId="59554" xr:uid="{00000000-0005-0000-0000-000086000000}"/>
    <cellStyle name="Comma 3 4 2 5 5 2 3" xfId="44434" xr:uid="{00000000-0005-0000-0000-000086000000}"/>
    <cellStyle name="Comma 3 4 2 5 5 3" xfId="20242" xr:uid="{00000000-0005-0000-0000-000086000000}"/>
    <cellStyle name="Comma 3 4 2 5 5 3 2" xfId="50482" xr:uid="{00000000-0005-0000-0000-000086000000}"/>
    <cellStyle name="Comma 3 4 2 5 5 4" xfId="35362" xr:uid="{00000000-0005-0000-0000-000086000000}"/>
    <cellStyle name="Comma 3 4 2 5 6" xfId="6634" xr:uid="{00000000-0005-0000-0000-000086000000}"/>
    <cellStyle name="Comma 3 4 2 5 6 2" xfId="21754" xr:uid="{00000000-0005-0000-0000-000086000000}"/>
    <cellStyle name="Comma 3 4 2 5 6 2 2" xfId="51994" xr:uid="{00000000-0005-0000-0000-000086000000}"/>
    <cellStyle name="Comma 3 4 2 5 6 3" xfId="36874" xr:uid="{00000000-0005-0000-0000-000086000000}"/>
    <cellStyle name="Comma 3 4 2 5 7" xfId="8146" xr:uid="{00000000-0005-0000-0000-000086000000}"/>
    <cellStyle name="Comma 3 4 2 5 7 2" xfId="23266" xr:uid="{00000000-0005-0000-0000-000086000000}"/>
    <cellStyle name="Comma 3 4 2 5 7 2 2" xfId="53506" xr:uid="{00000000-0005-0000-0000-000086000000}"/>
    <cellStyle name="Comma 3 4 2 5 7 3" xfId="38386" xr:uid="{00000000-0005-0000-0000-000086000000}"/>
    <cellStyle name="Comma 3 4 2 5 8" xfId="9658" xr:uid="{00000000-0005-0000-0000-000086000000}"/>
    <cellStyle name="Comma 3 4 2 5 8 2" xfId="24778" xr:uid="{00000000-0005-0000-0000-000086000000}"/>
    <cellStyle name="Comma 3 4 2 5 8 2 2" xfId="55018" xr:uid="{00000000-0005-0000-0000-000086000000}"/>
    <cellStyle name="Comma 3 4 2 5 8 3" xfId="39898" xr:uid="{00000000-0005-0000-0000-000086000000}"/>
    <cellStyle name="Comma 3 4 2 5 9" xfId="15706" xr:uid="{00000000-0005-0000-0000-000086000000}"/>
    <cellStyle name="Comma 3 4 2 5 9 2" xfId="45946" xr:uid="{00000000-0005-0000-0000-000086000000}"/>
    <cellStyle name="Comma 3 4 2 6" xfId="838" xr:uid="{00000000-0005-0000-0000-000017000000}"/>
    <cellStyle name="Comma 3 4 2 6 2" xfId="2350" xr:uid="{00000000-0005-0000-0000-000017000000}"/>
    <cellStyle name="Comma 3 4 2 6 2 2" xfId="11422" xr:uid="{00000000-0005-0000-0000-000017000000}"/>
    <cellStyle name="Comma 3 4 2 6 2 2 2" xfId="26542" xr:uid="{00000000-0005-0000-0000-000017000000}"/>
    <cellStyle name="Comma 3 4 2 6 2 2 2 2" xfId="56782" xr:uid="{00000000-0005-0000-0000-000017000000}"/>
    <cellStyle name="Comma 3 4 2 6 2 2 3" xfId="41662" xr:uid="{00000000-0005-0000-0000-000017000000}"/>
    <cellStyle name="Comma 3 4 2 6 2 3" xfId="17470" xr:uid="{00000000-0005-0000-0000-000017000000}"/>
    <cellStyle name="Comma 3 4 2 6 2 3 2" xfId="47710" xr:uid="{00000000-0005-0000-0000-000017000000}"/>
    <cellStyle name="Comma 3 4 2 6 2 4" xfId="32590" xr:uid="{00000000-0005-0000-0000-000017000000}"/>
    <cellStyle name="Comma 3 4 2 6 3" xfId="3862" xr:uid="{00000000-0005-0000-0000-000017000000}"/>
    <cellStyle name="Comma 3 4 2 6 3 2" xfId="12934" xr:uid="{00000000-0005-0000-0000-000017000000}"/>
    <cellStyle name="Comma 3 4 2 6 3 2 2" xfId="28054" xr:uid="{00000000-0005-0000-0000-000017000000}"/>
    <cellStyle name="Comma 3 4 2 6 3 2 2 2" xfId="58294" xr:uid="{00000000-0005-0000-0000-000017000000}"/>
    <cellStyle name="Comma 3 4 2 6 3 2 3" xfId="43174" xr:uid="{00000000-0005-0000-0000-000017000000}"/>
    <cellStyle name="Comma 3 4 2 6 3 3" xfId="18982" xr:uid="{00000000-0005-0000-0000-000017000000}"/>
    <cellStyle name="Comma 3 4 2 6 3 3 2" xfId="49222" xr:uid="{00000000-0005-0000-0000-000017000000}"/>
    <cellStyle name="Comma 3 4 2 6 3 4" xfId="34102" xr:uid="{00000000-0005-0000-0000-000017000000}"/>
    <cellStyle name="Comma 3 4 2 6 4" xfId="5374" xr:uid="{00000000-0005-0000-0000-000017000000}"/>
    <cellStyle name="Comma 3 4 2 6 4 2" xfId="14446" xr:uid="{00000000-0005-0000-0000-000017000000}"/>
    <cellStyle name="Comma 3 4 2 6 4 2 2" xfId="29566" xr:uid="{00000000-0005-0000-0000-000017000000}"/>
    <cellStyle name="Comma 3 4 2 6 4 2 2 2" xfId="59806" xr:uid="{00000000-0005-0000-0000-000017000000}"/>
    <cellStyle name="Comma 3 4 2 6 4 2 3" xfId="44686" xr:uid="{00000000-0005-0000-0000-000017000000}"/>
    <cellStyle name="Comma 3 4 2 6 4 3" xfId="20494" xr:uid="{00000000-0005-0000-0000-000017000000}"/>
    <cellStyle name="Comma 3 4 2 6 4 3 2" xfId="50734" xr:uid="{00000000-0005-0000-0000-000017000000}"/>
    <cellStyle name="Comma 3 4 2 6 4 4" xfId="35614" xr:uid="{00000000-0005-0000-0000-000017000000}"/>
    <cellStyle name="Comma 3 4 2 6 5" xfId="6886" xr:uid="{00000000-0005-0000-0000-000017000000}"/>
    <cellStyle name="Comma 3 4 2 6 5 2" xfId="22006" xr:uid="{00000000-0005-0000-0000-000017000000}"/>
    <cellStyle name="Comma 3 4 2 6 5 2 2" xfId="52246" xr:uid="{00000000-0005-0000-0000-000017000000}"/>
    <cellStyle name="Comma 3 4 2 6 5 3" xfId="37126" xr:uid="{00000000-0005-0000-0000-000017000000}"/>
    <cellStyle name="Comma 3 4 2 6 6" xfId="8398" xr:uid="{00000000-0005-0000-0000-000017000000}"/>
    <cellStyle name="Comma 3 4 2 6 6 2" xfId="23518" xr:uid="{00000000-0005-0000-0000-000017000000}"/>
    <cellStyle name="Comma 3 4 2 6 6 2 2" xfId="53758" xr:uid="{00000000-0005-0000-0000-000017000000}"/>
    <cellStyle name="Comma 3 4 2 6 6 3" xfId="38638" xr:uid="{00000000-0005-0000-0000-000017000000}"/>
    <cellStyle name="Comma 3 4 2 6 7" xfId="9910" xr:uid="{00000000-0005-0000-0000-000017000000}"/>
    <cellStyle name="Comma 3 4 2 6 7 2" xfId="25030" xr:uid="{00000000-0005-0000-0000-000017000000}"/>
    <cellStyle name="Comma 3 4 2 6 7 2 2" xfId="55270" xr:uid="{00000000-0005-0000-0000-000017000000}"/>
    <cellStyle name="Comma 3 4 2 6 7 3" xfId="40150" xr:uid="{00000000-0005-0000-0000-000017000000}"/>
    <cellStyle name="Comma 3 4 2 6 8" xfId="15958" xr:uid="{00000000-0005-0000-0000-000017000000}"/>
    <cellStyle name="Comma 3 4 2 6 8 2" xfId="46198" xr:uid="{00000000-0005-0000-0000-000017000000}"/>
    <cellStyle name="Comma 3 4 2 6 9" xfId="31078" xr:uid="{00000000-0005-0000-0000-000017000000}"/>
    <cellStyle name="Comma 3 4 2 7" xfId="1594" xr:uid="{00000000-0005-0000-0000-000017000000}"/>
    <cellStyle name="Comma 3 4 2 7 2" xfId="10666" xr:uid="{00000000-0005-0000-0000-000017000000}"/>
    <cellStyle name="Comma 3 4 2 7 2 2" xfId="25786" xr:uid="{00000000-0005-0000-0000-000017000000}"/>
    <cellStyle name="Comma 3 4 2 7 2 2 2" xfId="56026" xr:uid="{00000000-0005-0000-0000-000017000000}"/>
    <cellStyle name="Comma 3 4 2 7 2 3" xfId="40906" xr:uid="{00000000-0005-0000-0000-000017000000}"/>
    <cellStyle name="Comma 3 4 2 7 3" xfId="16714" xr:uid="{00000000-0005-0000-0000-000017000000}"/>
    <cellStyle name="Comma 3 4 2 7 3 2" xfId="46954" xr:uid="{00000000-0005-0000-0000-000017000000}"/>
    <cellStyle name="Comma 3 4 2 7 4" xfId="31834" xr:uid="{00000000-0005-0000-0000-000017000000}"/>
    <cellStyle name="Comma 3 4 2 8" xfId="3106" xr:uid="{00000000-0005-0000-0000-000017000000}"/>
    <cellStyle name="Comma 3 4 2 8 2" xfId="12178" xr:uid="{00000000-0005-0000-0000-000017000000}"/>
    <cellStyle name="Comma 3 4 2 8 2 2" xfId="27298" xr:uid="{00000000-0005-0000-0000-000017000000}"/>
    <cellStyle name="Comma 3 4 2 8 2 2 2" xfId="57538" xr:uid="{00000000-0005-0000-0000-000017000000}"/>
    <cellStyle name="Comma 3 4 2 8 2 3" xfId="42418" xr:uid="{00000000-0005-0000-0000-000017000000}"/>
    <cellStyle name="Comma 3 4 2 8 3" xfId="18226" xr:uid="{00000000-0005-0000-0000-000017000000}"/>
    <cellStyle name="Comma 3 4 2 8 3 2" xfId="48466" xr:uid="{00000000-0005-0000-0000-000017000000}"/>
    <cellStyle name="Comma 3 4 2 8 4" xfId="33346" xr:uid="{00000000-0005-0000-0000-000017000000}"/>
    <cellStyle name="Comma 3 4 2 9" xfId="4618" xr:uid="{00000000-0005-0000-0000-000017000000}"/>
    <cellStyle name="Comma 3 4 2 9 2" xfId="13690" xr:uid="{00000000-0005-0000-0000-000017000000}"/>
    <cellStyle name="Comma 3 4 2 9 2 2" xfId="28810" xr:uid="{00000000-0005-0000-0000-000017000000}"/>
    <cellStyle name="Comma 3 4 2 9 2 2 2" xfId="59050" xr:uid="{00000000-0005-0000-0000-000017000000}"/>
    <cellStyle name="Comma 3 4 2 9 2 3" xfId="43930" xr:uid="{00000000-0005-0000-0000-000017000000}"/>
    <cellStyle name="Comma 3 4 2 9 3" xfId="19738" xr:uid="{00000000-0005-0000-0000-000017000000}"/>
    <cellStyle name="Comma 3 4 2 9 3 2" xfId="49978" xr:uid="{00000000-0005-0000-0000-000017000000}"/>
    <cellStyle name="Comma 3 4 2 9 4" xfId="34858" xr:uid="{00000000-0005-0000-0000-000017000000}"/>
    <cellStyle name="Comma 3 4 3" xfId="124" xr:uid="{00000000-0005-0000-0000-00002D000000}"/>
    <cellStyle name="Comma 3 4 3 10" xfId="9196" xr:uid="{00000000-0005-0000-0000-00002D000000}"/>
    <cellStyle name="Comma 3 4 3 10 2" xfId="24316" xr:uid="{00000000-0005-0000-0000-00002D000000}"/>
    <cellStyle name="Comma 3 4 3 10 2 2" xfId="54556" xr:uid="{00000000-0005-0000-0000-00002D000000}"/>
    <cellStyle name="Comma 3 4 3 10 3" xfId="39436" xr:uid="{00000000-0005-0000-0000-00002D000000}"/>
    <cellStyle name="Comma 3 4 3 11" xfId="15244" xr:uid="{00000000-0005-0000-0000-00002D000000}"/>
    <cellStyle name="Comma 3 4 3 11 2" xfId="45484" xr:uid="{00000000-0005-0000-0000-00002D000000}"/>
    <cellStyle name="Comma 3 4 3 12" xfId="30364" xr:uid="{00000000-0005-0000-0000-00002D000000}"/>
    <cellStyle name="Comma 3 4 3 2" xfId="376" xr:uid="{00000000-0005-0000-0000-00002D000000}"/>
    <cellStyle name="Comma 3 4 3 2 10" xfId="30616" xr:uid="{00000000-0005-0000-0000-00002D000000}"/>
    <cellStyle name="Comma 3 4 3 2 2" xfId="1132" xr:uid="{00000000-0005-0000-0000-00002D000000}"/>
    <cellStyle name="Comma 3 4 3 2 2 2" xfId="2644" xr:uid="{00000000-0005-0000-0000-00002D000000}"/>
    <cellStyle name="Comma 3 4 3 2 2 2 2" xfId="11716" xr:uid="{00000000-0005-0000-0000-00002D000000}"/>
    <cellStyle name="Comma 3 4 3 2 2 2 2 2" xfId="26836" xr:uid="{00000000-0005-0000-0000-00002D000000}"/>
    <cellStyle name="Comma 3 4 3 2 2 2 2 2 2" xfId="57076" xr:uid="{00000000-0005-0000-0000-00002D000000}"/>
    <cellStyle name="Comma 3 4 3 2 2 2 2 3" xfId="41956" xr:uid="{00000000-0005-0000-0000-00002D000000}"/>
    <cellStyle name="Comma 3 4 3 2 2 2 3" xfId="17764" xr:uid="{00000000-0005-0000-0000-00002D000000}"/>
    <cellStyle name="Comma 3 4 3 2 2 2 3 2" xfId="48004" xr:uid="{00000000-0005-0000-0000-00002D000000}"/>
    <cellStyle name="Comma 3 4 3 2 2 2 4" xfId="32884" xr:uid="{00000000-0005-0000-0000-00002D000000}"/>
    <cellStyle name="Comma 3 4 3 2 2 3" xfId="4156" xr:uid="{00000000-0005-0000-0000-00002D000000}"/>
    <cellStyle name="Comma 3 4 3 2 2 3 2" xfId="13228" xr:uid="{00000000-0005-0000-0000-00002D000000}"/>
    <cellStyle name="Comma 3 4 3 2 2 3 2 2" xfId="28348" xr:uid="{00000000-0005-0000-0000-00002D000000}"/>
    <cellStyle name="Comma 3 4 3 2 2 3 2 2 2" xfId="58588" xr:uid="{00000000-0005-0000-0000-00002D000000}"/>
    <cellStyle name="Comma 3 4 3 2 2 3 2 3" xfId="43468" xr:uid="{00000000-0005-0000-0000-00002D000000}"/>
    <cellStyle name="Comma 3 4 3 2 2 3 3" xfId="19276" xr:uid="{00000000-0005-0000-0000-00002D000000}"/>
    <cellStyle name="Comma 3 4 3 2 2 3 3 2" xfId="49516" xr:uid="{00000000-0005-0000-0000-00002D000000}"/>
    <cellStyle name="Comma 3 4 3 2 2 3 4" xfId="34396" xr:uid="{00000000-0005-0000-0000-00002D000000}"/>
    <cellStyle name="Comma 3 4 3 2 2 4" xfId="5668" xr:uid="{00000000-0005-0000-0000-00002D000000}"/>
    <cellStyle name="Comma 3 4 3 2 2 4 2" xfId="14740" xr:uid="{00000000-0005-0000-0000-00002D000000}"/>
    <cellStyle name="Comma 3 4 3 2 2 4 2 2" xfId="29860" xr:uid="{00000000-0005-0000-0000-00002D000000}"/>
    <cellStyle name="Comma 3 4 3 2 2 4 2 2 2" xfId="60100" xr:uid="{00000000-0005-0000-0000-00002D000000}"/>
    <cellStyle name="Comma 3 4 3 2 2 4 2 3" xfId="44980" xr:uid="{00000000-0005-0000-0000-00002D000000}"/>
    <cellStyle name="Comma 3 4 3 2 2 4 3" xfId="20788" xr:uid="{00000000-0005-0000-0000-00002D000000}"/>
    <cellStyle name="Comma 3 4 3 2 2 4 3 2" xfId="51028" xr:uid="{00000000-0005-0000-0000-00002D000000}"/>
    <cellStyle name="Comma 3 4 3 2 2 4 4" xfId="35908" xr:uid="{00000000-0005-0000-0000-00002D000000}"/>
    <cellStyle name="Comma 3 4 3 2 2 5" xfId="7180" xr:uid="{00000000-0005-0000-0000-00002D000000}"/>
    <cellStyle name="Comma 3 4 3 2 2 5 2" xfId="22300" xr:uid="{00000000-0005-0000-0000-00002D000000}"/>
    <cellStyle name="Comma 3 4 3 2 2 5 2 2" xfId="52540" xr:uid="{00000000-0005-0000-0000-00002D000000}"/>
    <cellStyle name="Comma 3 4 3 2 2 5 3" xfId="37420" xr:uid="{00000000-0005-0000-0000-00002D000000}"/>
    <cellStyle name="Comma 3 4 3 2 2 6" xfId="8692" xr:uid="{00000000-0005-0000-0000-00002D000000}"/>
    <cellStyle name="Comma 3 4 3 2 2 6 2" xfId="23812" xr:uid="{00000000-0005-0000-0000-00002D000000}"/>
    <cellStyle name="Comma 3 4 3 2 2 6 2 2" xfId="54052" xr:uid="{00000000-0005-0000-0000-00002D000000}"/>
    <cellStyle name="Comma 3 4 3 2 2 6 3" xfId="38932" xr:uid="{00000000-0005-0000-0000-00002D000000}"/>
    <cellStyle name="Comma 3 4 3 2 2 7" xfId="10204" xr:uid="{00000000-0005-0000-0000-00002D000000}"/>
    <cellStyle name="Comma 3 4 3 2 2 7 2" xfId="25324" xr:uid="{00000000-0005-0000-0000-00002D000000}"/>
    <cellStyle name="Comma 3 4 3 2 2 7 2 2" xfId="55564" xr:uid="{00000000-0005-0000-0000-00002D000000}"/>
    <cellStyle name="Comma 3 4 3 2 2 7 3" xfId="40444" xr:uid="{00000000-0005-0000-0000-00002D000000}"/>
    <cellStyle name="Comma 3 4 3 2 2 8" xfId="16252" xr:uid="{00000000-0005-0000-0000-00002D000000}"/>
    <cellStyle name="Comma 3 4 3 2 2 8 2" xfId="46492" xr:uid="{00000000-0005-0000-0000-00002D000000}"/>
    <cellStyle name="Comma 3 4 3 2 2 9" xfId="31372" xr:uid="{00000000-0005-0000-0000-00002D000000}"/>
    <cellStyle name="Comma 3 4 3 2 3" xfId="1888" xr:uid="{00000000-0005-0000-0000-00002D000000}"/>
    <cellStyle name="Comma 3 4 3 2 3 2" xfId="10960" xr:uid="{00000000-0005-0000-0000-00002D000000}"/>
    <cellStyle name="Comma 3 4 3 2 3 2 2" xfId="26080" xr:uid="{00000000-0005-0000-0000-00002D000000}"/>
    <cellStyle name="Comma 3 4 3 2 3 2 2 2" xfId="56320" xr:uid="{00000000-0005-0000-0000-00002D000000}"/>
    <cellStyle name="Comma 3 4 3 2 3 2 3" xfId="41200" xr:uid="{00000000-0005-0000-0000-00002D000000}"/>
    <cellStyle name="Comma 3 4 3 2 3 3" xfId="17008" xr:uid="{00000000-0005-0000-0000-00002D000000}"/>
    <cellStyle name="Comma 3 4 3 2 3 3 2" xfId="47248" xr:uid="{00000000-0005-0000-0000-00002D000000}"/>
    <cellStyle name="Comma 3 4 3 2 3 4" xfId="32128" xr:uid="{00000000-0005-0000-0000-00002D000000}"/>
    <cellStyle name="Comma 3 4 3 2 4" xfId="3400" xr:uid="{00000000-0005-0000-0000-00002D000000}"/>
    <cellStyle name="Comma 3 4 3 2 4 2" xfId="12472" xr:uid="{00000000-0005-0000-0000-00002D000000}"/>
    <cellStyle name="Comma 3 4 3 2 4 2 2" xfId="27592" xr:uid="{00000000-0005-0000-0000-00002D000000}"/>
    <cellStyle name="Comma 3 4 3 2 4 2 2 2" xfId="57832" xr:uid="{00000000-0005-0000-0000-00002D000000}"/>
    <cellStyle name="Comma 3 4 3 2 4 2 3" xfId="42712" xr:uid="{00000000-0005-0000-0000-00002D000000}"/>
    <cellStyle name="Comma 3 4 3 2 4 3" xfId="18520" xr:uid="{00000000-0005-0000-0000-00002D000000}"/>
    <cellStyle name="Comma 3 4 3 2 4 3 2" xfId="48760" xr:uid="{00000000-0005-0000-0000-00002D000000}"/>
    <cellStyle name="Comma 3 4 3 2 4 4" xfId="33640" xr:uid="{00000000-0005-0000-0000-00002D000000}"/>
    <cellStyle name="Comma 3 4 3 2 5" xfId="4912" xr:uid="{00000000-0005-0000-0000-00002D000000}"/>
    <cellStyle name="Comma 3 4 3 2 5 2" xfId="13984" xr:uid="{00000000-0005-0000-0000-00002D000000}"/>
    <cellStyle name="Comma 3 4 3 2 5 2 2" xfId="29104" xr:uid="{00000000-0005-0000-0000-00002D000000}"/>
    <cellStyle name="Comma 3 4 3 2 5 2 2 2" xfId="59344" xr:uid="{00000000-0005-0000-0000-00002D000000}"/>
    <cellStyle name="Comma 3 4 3 2 5 2 3" xfId="44224" xr:uid="{00000000-0005-0000-0000-00002D000000}"/>
    <cellStyle name="Comma 3 4 3 2 5 3" xfId="20032" xr:uid="{00000000-0005-0000-0000-00002D000000}"/>
    <cellStyle name="Comma 3 4 3 2 5 3 2" xfId="50272" xr:uid="{00000000-0005-0000-0000-00002D000000}"/>
    <cellStyle name="Comma 3 4 3 2 5 4" xfId="35152" xr:uid="{00000000-0005-0000-0000-00002D000000}"/>
    <cellStyle name="Comma 3 4 3 2 6" xfId="6424" xr:uid="{00000000-0005-0000-0000-00002D000000}"/>
    <cellStyle name="Comma 3 4 3 2 6 2" xfId="21544" xr:uid="{00000000-0005-0000-0000-00002D000000}"/>
    <cellStyle name="Comma 3 4 3 2 6 2 2" xfId="51784" xr:uid="{00000000-0005-0000-0000-00002D000000}"/>
    <cellStyle name="Comma 3 4 3 2 6 3" xfId="36664" xr:uid="{00000000-0005-0000-0000-00002D000000}"/>
    <cellStyle name="Comma 3 4 3 2 7" xfId="7936" xr:uid="{00000000-0005-0000-0000-00002D000000}"/>
    <cellStyle name="Comma 3 4 3 2 7 2" xfId="23056" xr:uid="{00000000-0005-0000-0000-00002D000000}"/>
    <cellStyle name="Comma 3 4 3 2 7 2 2" xfId="53296" xr:uid="{00000000-0005-0000-0000-00002D000000}"/>
    <cellStyle name="Comma 3 4 3 2 7 3" xfId="38176" xr:uid="{00000000-0005-0000-0000-00002D000000}"/>
    <cellStyle name="Comma 3 4 3 2 8" xfId="9448" xr:uid="{00000000-0005-0000-0000-00002D000000}"/>
    <cellStyle name="Comma 3 4 3 2 8 2" xfId="24568" xr:uid="{00000000-0005-0000-0000-00002D000000}"/>
    <cellStyle name="Comma 3 4 3 2 8 2 2" xfId="54808" xr:uid="{00000000-0005-0000-0000-00002D000000}"/>
    <cellStyle name="Comma 3 4 3 2 8 3" xfId="39688" xr:uid="{00000000-0005-0000-0000-00002D000000}"/>
    <cellStyle name="Comma 3 4 3 2 9" xfId="15496" xr:uid="{00000000-0005-0000-0000-00002D000000}"/>
    <cellStyle name="Comma 3 4 3 2 9 2" xfId="45736" xr:uid="{00000000-0005-0000-0000-00002D000000}"/>
    <cellStyle name="Comma 3 4 3 3" xfId="628" xr:uid="{00000000-0005-0000-0000-000089000000}"/>
    <cellStyle name="Comma 3 4 3 3 10" xfId="30868" xr:uid="{00000000-0005-0000-0000-000089000000}"/>
    <cellStyle name="Comma 3 4 3 3 2" xfId="1384" xr:uid="{00000000-0005-0000-0000-000089000000}"/>
    <cellStyle name="Comma 3 4 3 3 2 2" xfId="2896" xr:uid="{00000000-0005-0000-0000-000089000000}"/>
    <cellStyle name="Comma 3 4 3 3 2 2 2" xfId="11968" xr:uid="{00000000-0005-0000-0000-000089000000}"/>
    <cellStyle name="Comma 3 4 3 3 2 2 2 2" xfId="27088" xr:uid="{00000000-0005-0000-0000-000089000000}"/>
    <cellStyle name="Comma 3 4 3 3 2 2 2 2 2" xfId="57328" xr:uid="{00000000-0005-0000-0000-000089000000}"/>
    <cellStyle name="Comma 3 4 3 3 2 2 2 3" xfId="42208" xr:uid="{00000000-0005-0000-0000-000089000000}"/>
    <cellStyle name="Comma 3 4 3 3 2 2 3" xfId="18016" xr:uid="{00000000-0005-0000-0000-000089000000}"/>
    <cellStyle name="Comma 3 4 3 3 2 2 3 2" xfId="48256" xr:uid="{00000000-0005-0000-0000-000089000000}"/>
    <cellStyle name="Comma 3 4 3 3 2 2 4" xfId="33136" xr:uid="{00000000-0005-0000-0000-000089000000}"/>
    <cellStyle name="Comma 3 4 3 3 2 3" xfId="4408" xr:uid="{00000000-0005-0000-0000-000089000000}"/>
    <cellStyle name="Comma 3 4 3 3 2 3 2" xfId="13480" xr:uid="{00000000-0005-0000-0000-000089000000}"/>
    <cellStyle name="Comma 3 4 3 3 2 3 2 2" xfId="28600" xr:uid="{00000000-0005-0000-0000-000089000000}"/>
    <cellStyle name="Comma 3 4 3 3 2 3 2 2 2" xfId="58840" xr:uid="{00000000-0005-0000-0000-000089000000}"/>
    <cellStyle name="Comma 3 4 3 3 2 3 2 3" xfId="43720" xr:uid="{00000000-0005-0000-0000-000089000000}"/>
    <cellStyle name="Comma 3 4 3 3 2 3 3" xfId="19528" xr:uid="{00000000-0005-0000-0000-000089000000}"/>
    <cellStyle name="Comma 3 4 3 3 2 3 3 2" xfId="49768" xr:uid="{00000000-0005-0000-0000-000089000000}"/>
    <cellStyle name="Comma 3 4 3 3 2 3 4" xfId="34648" xr:uid="{00000000-0005-0000-0000-000089000000}"/>
    <cellStyle name="Comma 3 4 3 3 2 4" xfId="5920" xr:uid="{00000000-0005-0000-0000-000089000000}"/>
    <cellStyle name="Comma 3 4 3 3 2 4 2" xfId="14992" xr:uid="{00000000-0005-0000-0000-000089000000}"/>
    <cellStyle name="Comma 3 4 3 3 2 4 2 2" xfId="30112" xr:uid="{00000000-0005-0000-0000-000089000000}"/>
    <cellStyle name="Comma 3 4 3 3 2 4 2 2 2" xfId="60352" xr:uid="{00000000-0005-0000-0000-000089000000}"/>
    <cellStyle name="Comma 3 4 3 3 2 4 2 3" xfId="45232" xr:uid="{00000000-0005-0000-0000-000089000000}"/>
    <cellStyle name="Comma 3 4 3 3 2 4 3" xfId="21040" xr:uid="{00000000-0005-0000-0000-000089000000}"/>
    <cellStyle name="Comma 3 4 3 3 2 4 3 2" xfId="51280" xr:uid="{00000000-0005-0000-0000-000089000000}"/>
    <cellStyle name="Comma 3 4 3 3 2 4 4" xfId="36160" xr:uid="{00000000-0005-0000-0000-000089000000}"/>
    <cellStyle name="Comma 3 4 3 3 2 5" xfId="7432" xr:uid="{00000000-0005-0000-0000-000089000000}"/>
    <cellStyle name="Comma 3 4 3 3 2 5 2" xfId="22552" xr:uid="{00000000-0005-0000-0000-000089000000}"/>
    <cellStyle name="Comma 3 4 3 3 2 5 2 2" xfId="52792" xr:uid="{00000000-0005-0000-0000-000089000000}"/>
    <cellStyle name="Comma 3 4 3 3 2 5 3" xfId="37672" xr:uid="{00000000-0005-0000-0000-000089000000}"/>
    <cellStyle name="Comma 3 4 3 3 2 6" xfId="8944" xr:uid="{00000000-0005-0000-0000-000089000000}"/>
    <cellStyle name="Comma 3 4 3 3 2 6 2" xfId="24064" xr:uid="{00000000-0005-0000-0000-000089000000}"/>
    <cellStyle name="Comma 3 4 3 3 2 6 2 2" xfId="54304" xr:uid="{00000000-0005-0000-0000-000089000000}"/>
    <cellStyle name="Comma 3 4 3 3 2 6 3" xfId="39184" xr:uid="{00000000-0005-0000-0000-000089000000}"/>
    <cellStyle name="Comma 3 4 3 3 2 7" xfId="10456" xr:uid="{00000000-0005-0000-0000-000089000000}"/>
    <cellStyle name="Comma 3 4 3 3 2 7 2" xfId="25576" xr:uid="{00000000-0005-0000-0000-000089000000}"/>
    <cellStyle name="Comma 3 4 3 3 2 7 2 2" xfId="55816" xr:uid="{00000000-0005-0000-0000-000089000000}"/>
    <cellStyle name="Comma 3 4 3 3 2 7 3" xfId="40696" xr:uid="{00000000-0005-0000-0000-000089000000}"/>
    <cellStyle name="Comma 3 4 3 3 2 8" xfId="16504" xr:uid="{00000000-0005-0000-0000-000089000000}"/>
    <cellStyle name="Comma 3 4 3 3 2 8 2" xfId="46744" xr:uid="{00000000-0005-0000-0000-000089000000}"/>
    <cellStyle name="Comma 3 4 3 3 2 9" xfId="31624" xr:uid="{00000000-0005-0000-0000-000089000000}"/>
    <cellStyle name="Comma 3 4 3 3 3" xfId="2140" xr:uid="{00000000-0005-0000-0000-000089000000}"/>
    <cellStyle name="Comma 3 4 3 3 3 2" xfId="11212" xr:uid="{00000000-0005-0000-0000-000089000000}"/>
    <cellStyle name="Comma 3 4 3 3 3 2 2" xfId="26332" xr:uid="{00000000-0005-0000-0000-000089000000}"/>
    <cellStyle name="Comma 3 4 3 3 3 2 2 2" xfId="56572" xr:uid="{00000000-0005-0000-0000-000089000000}"/>
    <cellStyle name="Comma 3 4 3 3 3 2 3" xfId="41452" xr:uid="{00000000-0005-0000-0000-000089000000}"/>
    <cellStyle name="Comma 3 4 3 3 3 3" xfId="17260" xr:uid="{00000000-0005-0000-0000-000089000000}"/>
    <cellStyle name="Comma 3 4 3 3 3 3 2" xfId="47500" xr:uid="{00000000-0005-0000-0000-000089000000}"/>
    <cellStyle name="Comma 3 4 3 3 3 4" xfId="32380" xr:uid="{00000000-0005-0000-0000-000089000000}"/>
    <cellStyle name="Comma 3 4 3 3 4" xfId="3652" xr:uid="{00000000-0005-0000-0000-000089000000}"/>
    <cellStyle name="Comma 3 4 3 3 4 2" xfId="12724" xr:uid="{00000000-0005-0000-0000-000089000000}"/>
    <cellStyle name="Comma 3 4 3 3 4 2 2" xfId="27844" xr:uid="{00000000-0005-0000-0000-000089000000}"/>
    <cellStyle name="Comma 3 4 3 3 4 2 2 2" xfId="58084" xr:uid="{00000000-0005-0000-0000-000089000000}"/>
    <cellStyle name="Comma 3 4 3 3 4 2 3" xfId="42964" xr:uid="{00000000-0005-0000-0000-000089000000}"/>
    <cellStyle name="Comma 3 4 3 3 4 3" xfId="18772" xr:uid="{00000000-0005-0000-0000-000089000000}"/>
    <cellStyle name="Comma 3 4 3 3 4 3 2" xfId="49012" xr:uid="{00000000-0005-0000-0000-000089000000}"/>
    <cellStyle name="Comma 3 4 3 3 4 4" xfId="33892" xr:uid="{00000000-0005-0000-0000-000089000000}"/>
    <cellStyle name="Comma 3 4 3 3 5" xfId="5164" xr:uid="{00000000-0005-0000-0000-000089000000}"/>
    <cellStyle name="Comma 3 4 3 3 5 2" xfId="14236" xr:uid="{00000000-0005-0000-0000-000089000000}"/>
    <cellStyle name="Comma 3 4 3 3 5 2 2" xfId="29356" xr:uid="{00000000-0005-0000-0000-000089000000}"/>
    <cellStyle name="Comma 3 4 3 3 5 2 2 2" xfId="59596" xr:uid="{00000000-0005-0000-0000-000089000000}"/>
    <cellStyle name="Comma 3 4 3 3 5 2 3" xfId="44476" xr:uid="{00000000-0005-0000-0000-000089000000}"/>
    <cellStyle name="Comma 3 4 3 3 5 3" xfId="20284" xr:uid="{00000000-0005-0000-0000-000089000000}"/>
    <cellStyle name="Comma 3 4 3 3 5 3 2" xfId="50524" xr:uid="{00000000-0005-0000-0000-000089000000}"/>
    <cellStyle name="Comma 3 4 3 3 5 4" xfId="35404" xr:uid="{00000000-0005-0000-0000-000089000000}"/>
    <cellStyle name="Comma 3 4 3 3 6" xfId="6676" xr:uid="{00000000-0005-0000-0000-000089000000}"/>
    <cellStyle name="Comma 3 4 3 3 6 2" xfId="21796" xr:uid="{00000000-0005-0000-0000-000089000000}"/>
    <cellStyle name="Comma 3 4 3 3 6 2 2" xfId="52036" xr:uid="{00000000-0005-0000-0000-000089000000}"/>
    <cellStyle name="Comma 3 4 3 3 6 3" xfId="36916" xr:uid="{00000000-0005-0000-0000-000089000000}"/>
    <cellStyle name="Comma 3 4 3 3 7" xfId="8188" xr:uid="{00000000-0005-0000-0000-000089000000}"/>
    <cellStyle name="Comma 3 4 3 3 7 2" xfId="23308" xr:uid="{00000000-0005-0000-0000-000089000000}"/>
    <cellStyle name="Comma 3 4 3 3 7 2 2" xfId="53548" xr:uid="{00000000-0005-0000-0000-000089000000}"/>
    <cellStyle name="Comma 3 4 3 3 7 3" xfId="38428" xr:uid="{00000000-0005-0000-0000-000089000000}"/>
    <cellStyle name="Comma 3 4 3 3 8" xfId="9700" xr:uid="{00000000-0005-0000-0000-000089000000}"/>
    <cellStyle name="Comma 3 4 3 3 8 2" xfId="24820" xr:uid="{00000000-0005-0000-0000-000089000000}"/>
    <cellStyle name="Comma 3 4 3 3 8 2 2" xfId="55060" xr:uid="{00000000-0005-0000-0000-000089000000}"/>
    <cellStyle name="Comma 3 4 3 3 8 3" xfId="39940" xr:uid="{00000000-0005-0000-0000-000089000000}"/>
    <cellStyle name="Comma 3 4 3 3 9" xfId="15748" xr:uid="{00000000-0005-0000-0000-000089000000}"/>
    <cellStyle name="Comma 3 4 3 3 9 2" xfId="45988" xr:uid="{00000000-0005-0000-0000-000089000000}"/>
    <cellStyle name="Comma 3 4 3 4" xfId="880" xr:uid="{00000000-0005-0000-0000-00002D000000}"/>
    <cellStyle name="Comma 3 4 3 4 2" xfId="2392" xr:uid="{00000000-0005-0000-0000-00002D000000}"/>
    <cellStyle name="Comma 3 4 3 4 2 2" xfId="11464" xr:uid="{00000000-0005-0000-0000-00002D000000}"/>
    <cellStyle name="Comma 3 4 3 4 2 2 2" xfId="26584" xr:uid="{00000000-0005-0000-0000-00002D000000}"/>
    <cellStyle name="Comma 3 4 3 4 2 2 2 2" xfId="56824" xr:uid="{00000000-0005-0000-0000-00002D000000}"/>
    <cellStyle name="Comma 3 4 3 4 2 2 3" xfId="41704" xr:uid="{00000000-0005-0000-0000-00002D000000}"/>
    <cellStyle name="Comma 3 4 3 4 2 3" xfId="17512" xr:uid="{00000000-0005-0000-0000-00002D000000}"/>
    <cellStyle name="Comma 3 4 3 4 2 3 2" xfId="47752" xr:uid="{00000000-0005-0000-0000-00002D000000}"/>
    <cellStyle name="Comma 3 4 3 4 2 4" xfId="32632" xr:uid="{00000000-0005-0000-0000-00002D000000}"/>
    <cellStyle name="Comma 3 4 3 4 3" xfId="3904" xr:uid="{00000000-0005-0000-0000-00002D000000}"/>
    <cellStyle name="Comma 3 4 3 4 3 2" xfId="12976" xr:uid="{00000000-0005-0000-0000-00002D000000}"/>
    <cellStyle name="Comma 3 4 3 4 3 2 2" xfId="28096" xr:uid="{00000000-0005-0000-0000-00002D000000}"/>
    <cellStyle name="Comma 3 4 3 4 3 2 2 2" xfId="58336" xr:uid="{00000000-0005-0000-0000-00002D000000}"/>
    <cellStyle name="Comma 3 4 3 4 3 2 3" xfId="43216" xr:uid="{00000000-0005-0000-0000-00002D000000}"/>
    <cellStyle name="Comma 3 4 3 4 3 3" xfId="19024" xr:uid="{00000000-0005-0000-0000-00002D000000}"/>
    <cellStyle name="Comma 3 4 3 4 3 3 2" xfId="49264" xr:uid="{00000000-0005-0000-0000-00002D000000}"/>
    <cellStyle name="Comma 3 4 3 4 3 4" xfId="34144" xr:uid="{00000000-0005-0000-0000-00002D000000}"/>
    <cellStyle name="Comma 3 4 3 4 4" xfId="5416" xr:uid="{00000000-0005-0000-0000-00002D000000}"/>
    <cellStyle name="Comma 3 4 3 4 4 2" xfId="14488" xr:uid="{00000000-0005-0000-0000-00002D000000}"/>
    <cellStyle name="Comma 3 4 3 4 4 2 2" xfId="29608" xr:uid="{00000000-0005-0000-0000-00002D000000}"/>
    <cellStyle name="Comma 3 4 3 4 4 2 2 2" xfId="59848" xr:uid="{00000000-0005-0000-0000-00002D000000}"/>
    <cellStyle name="Comma 3 4 3 4 4 2 3" xfId="44728" xr:uid="{00000000-0005-0000-0000-00002D000000}"/>
    <cellStyle name="Comma 3 4 3 4 4 3" xfId="20536" xr:uid="{00000000-0005-0000-0000-00002D000000}"/>
    <cellStyle name="Comma 3 4 3 4 4 3 2" xfId="50776" xr:uid="{00000000-0005-0000-0000-00002D000000}"/>
    <cellStyle name="Comma 3 4 3 4 4 4" xfId="35656" xr:uid="{00000000-0005-0000-0000-00002D000000}"/>
    <cellStyle name="Comma 3 4 3 4 5" xfId="6928" xr:uid="{00000000-0005-0000-0000-00002D000000}"/>
    <cellStyle name="Comma 3 4 3 4 5 2" xfId="22048" xr:uid="{00000000-0005-0000-0000-00002D000000}"/>
    <cellStyle name="Comma 3 4 3 4 5 2 2" xfId="52288" xr:uid="{00000000-0005-0000-0000-00002D000000}"/>
    <cellStyle name="Comma 3 4 3 4 5 3" xfId="37168" xr:uid="{00000000-0005-0000-0000-00002D000000}"/>
    <cellStyle name="Comma 3 4 3 4 6" xfId="8440" xr:uid="{00000000-0005-0000-0000-00002D000000}"/>
    <cellStyle name="Comma 3 4 3 4 6 2" xfId="23560" xr:uid="{00000000-0005-0000-0000-00002D000000}"/>
    <cellStyle name="Comma 3 4 3 4 6 2 2" xfId="53800" xr:uid="{00000000-0005-0000-0000-00002D000000}"/>
    <cellStyle name="Comma 3 4 3 4 6 3" xfId="38680" xr:uid="{00000000-0005-0000-0000-00002D000000}"/>
    <cellStyle name="Comma 3 4 3 4 7" xfId="9952" xr:uid="{00000000-0005-0000-0000-00002D000000}"/>
    <cellStyle name="Comma 3 4 3 4 7 2" xfId="25072" xr:uid="{00000000-0005-0000-0000-00002D000000}"/>
    <cellStyle name="Comma 3 4 3 4 7 2 2" xfId="55312" xr:uid="{00000000-0005-0000-0000-00002D000000}"/>
    <cellStyle name="Comma 3 4 3 4 7 3" xfId="40192" xr:uid="{00000000-0005-0000-0000-00002D000000}"/>
    <cellStyle name="Comma 3 4 3 4 8" xfId="16000" xr:uid="{00000000-0005-0000-0000-00002D000000}"/>
    <cellStyle name="Comma 3 4 3 4 8 2" xfId="46240" xr:uid="{00000000-0005-0000-0000-00002D000000}"/>
    <cellStyle name="Comma 3 4 3 4 9" xfId="31120" xr:uid="{00000000-0005-0000-0000-00002D000000}"/>
    <cellStyle name="Comma 3 4 3 5" xfId="1636" xr:uid="{00000000-0005-0000-0000-00002D000000}"/>
    <cellStyle name="Comma 3 4 3 5 2" xfId="10708" xr:uid="{00000000-0005-0000-0000-00002D000000}"/>
    <cellStyle name="Comma 3 4 3 5 2 2" xfId="25828" xr:uid="{00000000-0005-0000-0000-00002D000000}"/>
    <cellStyle name="Comma 3 4 3 5 2 2 2" xfId="56068" xr:uid="{00000000-0005-0000-0000-00002D000000}"/>
    <cellStyle name="Comma 3 4 3 5 2 3" xfId="40948" xr:uid="{00000000-0005-0000-0000-00002D000000}"/>
    <cellStyle name="Comma 3 4 3 5 3" xfId="16756" xr:uid="{00000000-0005-0000-0000-00002D000000}"/>
    <cellStyle name="Comma 3 4 3 5 3 2" xfId="46996" xr:uid="{00000000-0005-0000-0000-00002D000000}"/>
    <cellStyle name="Comma 3 4 3 5 4" xfId="31876" xr:uid="{00000000-0005-0000-0000-00002D000000}"/>
    <cellStyle name="Comma 3 4 3 6" xfId="3148" xr:uid="{00000000-0005-0000-0000-00002D000000}"/>
    <cellStyle name="Comma 3 4 3 6 2" xfId="12220" xr:uid="{00000000-0005-0000-0000-00002D000000}"/>
    <cellStyle name="Comma 3 4 3 6 2 2" xfId="27340" xr:uid="{00000000-0005-0000-0000-00002D000000}"/>
    <cellStyle name="Comma 3 4 3 6 2 2 2" xfId="57580" xr:uid="{00000000-0005-0000-0000-00002D000000}"/>
    <cellStyle name="Comma 3 4 3 6 2 3" xfId="42460" xr:uid="{00000000-0005-0000-0000-00002D000000}"/>
    <cellStyle name="Comma 3 4 3 6 3" xfId="18268" xr:uid="{00000000-0005-0000-0000-00002D000000}"/>
    <cellStyle name="Comma 3 4 3 6 3 2" xfId="48508" xr:uid="{00000000-0005-0000-0000-00002D000000}"/>
    <cellStyle name="Comma 3 4 3 6 4" xfId="33388" xr:uid="{00000000-0005-0000-0000-00002D000000}"/>
    <cellStyle name="Comma 3 4 3 7" xfId="4660" xr:uid="{00000000-0005-0000-0000-00002D000000}"/>
    <cellStyle name="Comma 3 4 3 7 2" xfId="13732" xr:uid="{00000000-0005-0000-0000-00002D000000}"/>
    <cellStyle name="Comma 3 4 3 7 2 2" xfId="28852" xr:uid="{00000000-0005-0000-0000-00002D000000}"/>
    <cellStyle name="Comma 3 4 3 7 2 2 2" xfId="59092" xr:uid="{00000000-0005-0000-0000-00002D000000}"/>
    <cellStyle name="Comma 3 4 3 7 2 3" xfId="43972" xr:uid="{00000000-0005-0000-0000-00002D000000}"/>
    <cellStyle name="Comma 3 4 3 7 3" xfId="19780" xr:uid="{00000000-0005-0000-0000-00002D000000}"/>
    <cellStyle name="Comma 3 4 3 7 3 2" xfId="50020" xr:uid="{00000000-0005-0000-0000-00002D000000}"/>
    <cellStyle name="Comma 3 4 3 7 4" xfId="34900" xr:uid="{00000000-0005-0000-0000-00002D000000}"/>
    <cellStyle name="Comma 3 4 3 8" xfId="6172" xr:uid="{00000000-0005-0000-0000-00002D000000}"/>
    <cellStyle name="Comma 3 4 3 8 2" xfId="21292" xr:uid="{00000000-0005-0000-0000-00002D000000}"/>
    <cellStyle name="Comma 3 4 3 8 2 2" xfId="51532" xr:uid="{00000000-0005-0000-0000-00002D000000}"/>
    <cellStyle name="Comma 3 4 3 8 3" xfId="36412" xr:uid="{00000000-0005-0000-0000-00002D000000}"/>
    <cellStyle name="Comma 3 4 3 9" xfId="7684" xr:uid="{00000000-0005-0000-0000-00002D000000}"/>
    <cellStyle name="Comma 3 4 3 9 2" xfId="22804" xr:uid="{00000000-0005-0000-0000-00002D000000}"/>
    <cellStyle name="Comma 3 4 3 9 2 2" xfId="53044" xr:uid="{00000000-0005-0000-0000-00002D000000}"/>
    <cellStyle name="Comma 3 4 3 9 3" xfId="37924" xr:uid="{00000000-0005-0000-0000-00002D000000}"/>
    <cellStyle name="Comma 3 4 4" xfId="208" xr:uid="{00000000-0005-0000-0000-00002D000000}"/>
    <cellStyle name="Comma 3 4 4 10" xfId="9280" xr:uid="{00000000-0005-0000-0000-00002D000000}"/>
    <cellStyle name="Comma 3 4 4 10 2" xfId="24400" xr:uid="{00000000-0005-0000-0000-00002D000000}"/>
    <cellStyle name="Comma 3 4 4 10 2 2" xfId="54640" xr:uid="{00000000-0005-0000-0000-00002D000000}"/>
    <cellStyle name="Comma 3 4 4 10 3" xfId="39520" xr:uid="{00000000-0005-0000-0000-00002D000000}"/>
    <cellStyle name="Comma 3 4 4 11" xfId="15328" xr:uid="{00000000-0005-0000-0000-00002D000000}"/>
    <cellStyle name="Comma 3 4 4 11 2" xfId="45568" xr:uid="{00000000-0005-0000-0000-00002D000000}"/>
    <cellStyle name="Comma 3 4 4 12" xfId="30448" xr:uid="{00000000-0005-0000-0000-00002D000000}"/>
    <cellStyle name="Comma 3 4 4 2" xfId="460" xr:uid="{00000000-0005-0000-0000-00002D000000}"/>
    <cellStyle name="Comma 3 4 4 2 10" xfId="30700" xr:uid="{00000000-0005-0000-0000-00002D000000}"/>
    <cellStyle name="Comma 3 4 4 2 2" xfId="1216" xr:uid="{00000000-0005-0000-0000-00002D000000}"/>
    <cellStyle name="Comma 3 4 4 2 2 2" xfId="2728" xr:uid="{00000000-0005-0000-0000-00002D000000}"/>
    <cellStyle name="Comma 3 4 4 2 2 2 2" xfId="11800" xr:uid="{00000000-0005-0000-0000-00002D000000}"/>
    <cellStyle name="Comma 3 4 4 2 2 2 2 2" xfId="26920" xr:uid="{00000000-0005-0000-0000-00002D000000}"/>
    <cellStyle name="Comma 3 4 4 2 2 2 2 2 2" xfId="57160" xr:uid="{00000000-0005-0000-0000-00002D000000}"/>
    <cellStyle name="Comma 3 4 4 2 2 2 2 3" xfId="42040" xr:uid="{00000000-0005-0000-0000-00002D000000}"/>
    <cellStyle name="Comma 3 4 4 2 2 2 3" xfId="17848" xr:uid="{00000000-0005-0000-0000-00002D000000}"/>
    <cellStyle name="Comma 3 4 4 2 2 2 3 2" xfId="48088" xr:uid="{00000000-0005-0000-0000-00002D000000}"/>
    <cellStyle name="Comma 3 4 4 2 2 2 4" xfId="32968" xr:uid="{00000000-0005-0000-0000-00002D000000}"/>
    <cellStyle name="Comma 3 4 4 2 2 3" xfId="4240" xr:uid="{00000000-0005-0000-0000-00002D000000}"/>
    <cellStyle name="Comma 3 4 4 2 2 3 2" xfId="13312" xr:uid="{00000000-0005-0000-0000-00002D000000}"/>
    <cellStyle name="Comma 3 4 4 2 2 3 2 2" xfId="28432" xr:uid="{00000000-0005-0000-0000-00002D000000}"/>
    <cellStyle name="Comma 3 4 4 2 2 3 2 2 2" xfId="58672" xr:uid="{00000000-0005-0000-0000-00002D000000}"/>
    <cellStyle name="Comma 3 4 4 2 2 3 2 3" xfId="43552" xr:uid="{00000000-0005-0000-0000-00002D000000}"/>
    <cellStyle name="Comma 3 4 4 2 2 3 3" xfId="19360" xr:uid="{00000000-0005-0000-0000-00002D000000}"/>
    <cellStyle name="Comma 3 4 4 2 2 3 3 2" xfId="49600" xr:uid="{00000000-0005-0000-0000-00002D000000}"/>
    <cellStyle name="Comma 3 4 4 2 2 3 4" xfId="34480" xr:uid="{00000000-0005-0000-0000-00002D000000}"/>
    <cellStyle name="Comma 3 4 4 2 2 4" xfId="5752" xr:uid="{00000000-0005-0000-0000-00002D000000}"/>
    <cellStyle name="Comma 3 4 4 2 2 4 2" xfId="14824" xr:uid="{00000000-0005-0000-0000-00002D000000}"/>
    <cellStyle name="Comma 3 4 4 2 2 4 2 2" xfId="29944" xr:uid="{00000000-0005-0000-0000-00002D000000}"/>
    <cellStyle name="Comma 3 4 4 2 2 4 2 2 2" xfId="60184" xr:uid="{00000000-0005-0000-0000-00002D000000}"/>
    <cellStyle name="Comma 3 4 4 2 2 4 2 3" xfId="45064" xr:uid="{00000000-0005-0000-0000-00002D000000}"/>
    <cellStyle name="Comma 3 4 4 2 2 4 3" xfId="20872" xr:uid="{00000000-0005-0000-0000-00002D000000}"/>
    <cellStyle name="Comma 3 4 4 2 2 4 3 2" xfId="51112" xr:uid="{00000000-0005-0000-0000-00002D000000}"/>
    <cellStyle name="Comma 3 4 4 2 2 4 4" xfId="35992" xr:uid="{00000000-0005-0000-0000-00002D000000}"/>
    <cellStyle name="Comma 3 4 4 2 2 5" xfId="7264" xr:uid="{00000000-0005-0000-0000-00002D000000}"/>
    <cellStyle name="Comma 3 4 4 2 2 5 2" xfId="22384" xr:uid="{00000000-0005-0000-0000-00002D000000}"/>
    <cellStyle name="Comma 3 4 4 2 2 5 2 2" xfId="52624" xr:uid="{00000000-0005-0000-0000-00002D000000}"/>
    <cellStyle name="Comma 3 4 4 2 2 5 3" xfId="37504" xr:uid="{00000000-0005-0000-0000-00002D000000}"/>
    <cellStyle name="Comma 3 4 4 2 2 6" xfId="8776" xr:uid="{00000000-0005-0000-0000-00002D000000}"/>
    <cellStyle name="Comma 3 4 4 2 2 6 2" xfId="23896" xr:uid="{00000000-0005-0000-0000-00002D000000}"/>
    <cellStyle name="Comma 3 4 4 2 2 6 2 2" xfId="54136" xr:uid="{00000000-0005-0000-0000-00002D000000}"/>
    <cellStyle name="Comma 3 4 4 2 2 6 3" xfId="39016" xr:uid="{00000000-0005-0000-0000-00002D000000}"/>
    <cellStyle name="Comma 3 4 4 2 2 7" xfId="10288" xr:uid="{00000000-0005-0000-0000-00002D000000}"/>
    <cellStyle name="Comma 3 4 4 2 2 7 2" xfId="25408" xr:uid="{00000000-0005-0000-0000-00002D000000}"/>
    <cellStyle name="Comma 3 4 4 2 2 7 2 2" xfId="55648" xr:uid="{00000000-0005-0000-0000-00002D000000}"/>
    <cellStyle name="Comma 3 4 4 2 2 7 3" xfId="40528" xr:uid="{00000000-0005-0000-0000-00002D000000}"/>
    <cellStyle name="Comma 3 4 4 2 2 8" xfId="16336" xr:uid="{00000000-0005-0000-0000-00002D000000}"/>
    <cellStyle name="Comma 3 4 4 2 2 8 2" xfId="46576" xr:uid="{00000000-0005-0000-0000-00002D000000}"/>
    <cellStyle name="Comma 3 4 4 2 2 9" xfId="31456" xr:uid="{00000000-0005-0000-0000-00002D000000}"/>
    <cellStyle name="Comma 3 4 4 2 3" xfId="1972" xr:uid="{00000000-0005-0000-0000-00002D000000}"/>
    <cellStyle name="Comma 3 4 4 2 3 2" xfId="11044" xr:uid="{00000000-0005-0000-0000-00002D000000}"/>
    <cellStyle name="Comma 3 4 4 2 3 2 2" xfId="26164" xr:uid="{00000000-0005-0000-0000-00002D000000}"/>
    <cellStyle name="Comma 3 4 4 2 3 2 2 2" xfId="56404" xr:uid="{00000000-0005-0000-0000-00002D000000}"/>
    <cellStyle name="Comma 3 4 4 2 3 2 3" xfId="41284" xr:uid="{00000000-0005-0000-0000-00002D000000}"/>
    <cellStyle name="Comma 3 4 4 2 3 3" xfId="17092" xr:uid="{00000000-0005-0000-0000-00002D000000}"/>
    <cellStyle name="Comma 3 4 4 2 3 3 2" xfId="47332" xr:uid="{00000000-0005-0000-0000-00002D000000}"/>
    <cellStyle name="Comma 3 4 4 2 3 4" xfId="32212" xr:uid="{00000000-0005-0000-0000-00002D000000}"/>
    <cellStyle name="Comma 3 4 4 2 4" xfId="3484" xr:uid="{00000000-0005-0000-0000-00002D000000}"/>
    <cellStyle name="Comma 3 4 4 2 4 2" xfId="12556" xr:uid="{00000000-0005-0000-0000-00002D000000}"/>
    <cellStyle name="Comma 3 4 4 2 4 2 2" xfId="27676" xr:uid="{00000000-0005-0000-0000-00002D000000}"/>
    <cellStyle name="Comma 3 4 4 2 4 2 2 2" xfId="57916" xr:uid="{00000000-0005-0000-0000-00002D000000}"/>
    <cellStyle name="Comma 3 4 4 2 4 2 3" xfId="42796" xr:uid="{00000000-0005-0000-0000-00002D000000}"/>
    <cellStyle name="Comma 3 4 4 2 4 3" xfId="18604" xr:uid="{00000000-0005-0000-0000-00002D000000}"/>
    <cellStyle name="Comma 3 4 4 2 4 3 2" xfId="48844" xr:uid="{00000000-0005-0000-0000-00002D000000}"/>
    <cellStyle name="Comma 3 4 4 2 4 4" xfId="33724" xr:uid="{00000000-0005-0000-0000-00002D000000}"/>
    <cellStyle name="Comma 3 4 4 2 5" xfId="4996" xr:uid="{00000000-0005-0000-0000-00002D000000}"/>
    <cellStyle name="Comma 3 4 4 2 5 2" xfId="14068" xr:uid="{00000000-0005-0000-0000-00002D000000}"/>
    <cellStyle name="Comma 3 4 4 2 5 2 2" xfId="29188" xr:uid="{00000000-0005-0000-0000-00002D000000}"/>
    <cellStyle name="Comma 3 4 4 2 5 2 2 2" xfId="59428" xr:uid="{00000000-0005-0000-0000-00002D000000}"/>
    <cellStyle name="Comma 3 4 4 2 5 2 3" xfId="44308" xr:uid="{00000000-0005-0000-0000-00002D000000}"/>
    <cellStyle name="Comma 3 4 4 2 5 3" xfId="20116" xr:uid="{00000000-0005-0000-0000-00002D000000}"/>
    <cellStyle name="Comma 3 4 4 2 5 3 2" xfId="50356" xr:uid="{00000000-0005-0000-0000-00002D000000}"/>
    <cellStyle name="Comma 3 4 4 2 5 4" xfId="35236" xr:uid="{00000000-0005-0000-0000-00002D000000}"/>
    <cellStyle name="Comma 3 4 4 2 6" xfId="6508" xr:uid="{00000000-0005-0000-0000-00002D000000}"/>
    <cellStyle name="Comma 3 4 4 2 6 2" xfId="21628" xr:uid="{00000000-0005-0000-0000-00002D000000}"/>
    <cellStyle name="Comma 3 4 4 2 6 2 2" xfId="51868" xr:uid="{00000000-0005-0000-0000-00002D000000}"/>
    <cellStyle name="Comma 3 4 4 2 6 3" xfId="36748" xr:uid="{00000000-0005-0000-0000-00002D000000}"/>
    <cellStyle name="Comma 3 4 4 2 7" xfId="8020" xr:uid="{00000000-0005-0000-0000-00002D000000}"/>
    <cellStyle name="Comma 3 4 4 2 7 2" xfId="23140" xr:uid="{00000000-0005-0000-0000-00002D000000}"/>
    <cellStyle name="Comma 3 4 4 2 7 2 2" xfId="53380" xr:uid="{00000000-0005-0000-0000-00002D000000}"/>
    <cellStyle name="Comma 3 4 4 2 7 3" xfId="38260" xr:uid="{00000000-0005-0000-0000-00002D000000}"/>
    <cellStyle name="Comma 3 4 4 2 8" xfId="9532" xr:uid="{00000000-0005-0000-0000-00002D000000}"/>
    <cellStyle name="Comma 3 4 4 2 8 2" xfId="24652" xr:uid="{00000000-0005-0000-0000-00002D000000}"/>
    <cellStyle name="Comma 3 4 4 2 8 2 2" xfId="54892" xr:uid="{00000000-0005-0000-0000-00002D000000}"/>
    <cellStyle name="Comma 3 4 4 2 8 3" xfId="39772" xr:uid="{00000000-0005-0000-0000-00002D000000}"/>
    <cellStyle name="Comma 3 4 4 2 9" xfId="15580" xr:uid="{00000000-0005-0000-0000-00002D000000}"/>
    <cellStyle name="Comma 3 4 4 2 9 2" xfId="45820" xr:uid="{00000000-0005-0000-0000-00002D000000}"/>
    <cellStyle name="Comma 3 4 4 3" xfId="712" xr:uid="{00000000-0005-0000-0000-00008A000000}"/>
    <cellStyle name="Comma 3 4 4 3 10" xfId="30952" xr:uid="{00000000-0005-0000-0000-00008A000000}"/>
    <cellStyle name="Comma 3 4 4 3 2" xfId="1468" xr:uid="{00000000-0005-0000-0000-00008A000000}"/>
    <cellStyle name="Comma 3 4 4 3 2 2" xfId="2980" xr:uid="{00000000-0005-0000-0000-00008A000000}"/>
    <cellStyle name="Comma 3 4 4 3 2 2 2" xfId="12052" xr:uid="{00000000-0005-0000-0000-00008A000000}"/>
    <cellStyle name="Comma 3 4 4 3 2 2 2 2" xfId="27172" xr:uid="{00000000-0005-0000-0000-00008A000000}"/>
    <cellStyle name="Comma 3 4 4 3 2 2 2 2 2" xfId="57412" xr:uid="{00000000-0005-0000-0000-00008A000000}"/>
    <cellStyle name="Comma 3 4 4 3 2 2 2 3" xfId="42292" xr:uid="{00000000-0005-0000-0000-00008A000000}"/>
    <cellStyle name="Comma 3 4 4 3 2 2 3" xfId="18100" xr:uid="{00000000-0005-0000-0000-00008A000000}"/>
    <cellStyle name="Comma 3 4 4 3 2 2 3 2" xfId="48340" xr:uid="{00000000-0005-0000-0000-00008A000000}"/>
    <cellStyle name="Comma 3 4 4 3 2 2 4" xfId="33220" xr:uid="{00000000-0005-0000-0000-00008A000000}"/>
    <cellStyle name="Comma 3 4 4 3 2 3" xfId="4492" xr:uid="{00000000-0005-0000-0000-00008A000000}"/>
    <cellStyle name="Comma 3 4 4 3 2 3 2" xfId="13564" xr:uid="{00000000-0005-0000-0000-00008A000000}"/>
    <cellStyle name="Comma 3 4 4 3 2 3 2 2" xfId="28684" xr:uid="{00000000-0005-0000-0000-00008A000000}"/>
    <cellStyle name="Comma 3 4 4 3 2 3 2 2 2" xfId="58924" xr:uid="{00000000-0005-0000-0000-00008A000000}"/>
    <cellStyle name="Comma 3 4 4 3 2 3 2 3" xfId="43804" xr:uid="{00000000-0005-0000-0000-00008A000000}"/>
    <cellStyle name="Comma 3 4 4 3 2 3 3" xfId="19612" xr:uid="{00000000-0005-0000-0000-00008A000000}"/>
    <cellStyle name="Comma 3 4 4 3 2 3 3 2" xfId="49852" xr:uid="{00000000-0005-0000-0000-00008A000000}"/>
    <cellStyle name="Comma 3 4 4 3 2 3 4" xfId="34732" xr:uid="{00000000-0005-0000-0000-00008A000000}"/>
    <cellStyle name="Comma 3 4 4 3 2 4" xfId="6004" xr:uid="{00000000-0005-0000-0000-00008A000000}"/>
    <cellStyle name="Comma 3 4 4 3 2 4 2" xfId="15076" xr:uid="{00000000-0005-0000-0000-00008A000000}"/>
    <cellStyle name="Comma 3 4 4 3 2 4 2 2" xfId="30196" xr:uid="{00000000-0005-0000-0000-00008A000000}"/>
    <cellStyle name="Comma 3 4 4 3 2 4 2 2 2" xfId="60436" xr:uid="{00000000-0005-0000-0000-00008A000000}"/>
    <cellStyle name="Comma 3 4 4 3 2 4 2 3" xfId="45316" xr:uid="{00000000-0005-0000-0000-00008A000000}"/>
    <cellStyle name="Comma 3 4 4 3 2 4 3" xfId="21124" xr:uid="{00000000-0005-0000-0000-00008A000000}"/>
    <cellStyle name="Comma 3 4 4 3 2 4 3 2" xfId="51364" xr:uid="{00000000-0005-0000-0000-00008A000000}"/>
    <cellStyle name="Comma 3 4 4 3 2 4 4" xfId="36244" xr:uid="{00000000-0005-0000-0000-00008A000000}"/>
    <cellStyle name="Comma 3 4 4 3 2 5" xfId="7516" xr:uid="{00000000-0005-0000-0000-00008A000000}"/>
    <cellStyle name="Comma 3 4 4 3 2 5 2" xfId="22636" xr:uid="{00000000-0005-0000-0000-00008A000000}"/>
    <cellStyle name="Comma 3 4 4 3 2 5 2 2" xfId="52876" xr:uid="{00000000-0005-0000-0000-00008A000000}"/>
    <cellStyle name="Comma 3 4 4 3 2 5 3" xfId="37756" xr:uid="{00000000-0005-0000-0000-00008A000000}"/>
    <cellStyle name="Comma 3 4 4 3 2 6" xfId="9028" xr:uid="{00000000-0005-0000-0000-00008A000000}"/>
    <cellStyle name="Comma 3 4 4 3 2 6 2" xfId="24148" xr:uid="{00000000-0005-0000-0000-00008A000000}"/>
    <cellStyle name="Comma 3 4 4 3 2 6 2 2" xfId="54388" xr:uid="{00000000-0005-0000-0000-00008A000000}"/>
    <cellStyle name="Comma 3 4 4 3 2 6 3" xfId="39268" xr:uid="{00000000-0005-0000-0000-00008A000000}"/>
    <cellStyle name="Comma 3 4 4 3 2 7" xfId="10540" xr:uid="{00000000-0005-0000-0000-00008A000000}"/>
    <cellStyle name="Comma 3 4 4 3 2 7 2" xfId="25660" xr:uid="{00000000-0005-0000-0000-00008A000000}"/>
    <cellStyle name="Comma 3 4 4 3 2 7 2 2" xfId="55900" xr:uid="{00000000-0005-0000-0000-00008A000000}"/>
    <cellStyle name="Comma 3 4 4 3 2 7 3" xfId="40780" xr:uid="{00000000-0005-0000-0000-00008A000000}"/>
    <cellStyle name="Comma 3 4 4 3 2 8" xfId="16588" xr:uid="{00000000-0005-0000-0000-00008A000000}"/>
    <cellStyle name="Comma 3 4 4 3 2 8 2" xfId="46828" xr:uid="{00000000-0005-0000-0000-00008A000000}"/>
    <cellStyle name="Comma 3 4 4 3 2 9" xfId="31708" xr:uid="{00000000-0005-0000-0000-00008A000000}"/>
    <cellStyle name="Comma 3 4 4 3 3" xfId="2224" xr:uid="{00000000-0005-0000-0000-00008A000000}"/>
    <cellStyle name="Comma 3 4 4 3 3 2" xfId="11296" xr:uid="{00000000-0005-0000-0000-00008A000000}"/>
    <cellStyle name="Comma 3 4 4 3 3 2 2" xfId="26416" xr:uid="{00000000-0005-0000-0000-00008A000000}"/>
    <cellStyle name="Comma 3 4 4 3 3 2 2 2" xfId="56656" xr:uid="{00000000-0005-0000-0000-00008A000000}"/>
    <cellStyle name="Comma 3 4 4 3 3 2 3" xfId="41536" xr:uid="{00000000-0005-0000-0000-00008A000000}"/>
    <cellStyle name="Comma 3 4 4 3 3 3" xfId="17344" xr:uid="{00000000-0005-0000-0000-00008A000000}"/>
    <cellStyle name="Comma 3 4 4 3 3 3 2" xfId="47584" xr:uid="{00000000-0005-0000-0000-00008A000000}"/>
    <cellStyle name="Comma 3 4 4 3 3 4" xfId="32464" xr:uid="{00000000-0005-0000-0000-00008A000000}"/>
    <cellStyle name="Comma 3 4 4 3 4" xfId="3736" xr:uid="{00000000-0005-0000-0000-00008A000000}"/>
    <cellStyle name="Comma 3 4 4 3 4 2" xfId="12808" xr:uid="{00000000-0005-0000-0000-00008A000000}"/>
    <cellStyle name="Comma 3 4 4 3 4 2 2" xfId="27928" xr:uid="{00000000-0005-0000-0000-00008A000000}"/>
    <cellStyle name="Comma 3 4 4 3 4 2 2 2" xfId="58168" xr:uid="{00000000-0005-0000-0000-00008A000000}"/>
    <cellStyle name="Comma 3 4 4 3 4 2 3" xfId="43048" xr:uid="{00000000-0005-0000-0000-00008A000000}"/>
    <cellStyle name="Comma 3 4 4 3 4 3" xfId="18856" xr:uid="{00000000-0005-0000-0000-00008A000000}"/>
    <cellStyle name="Comma 3 4 4 3 4 3 2" xfId="49096" xr:uid="{00000000-0005-0000-0000-00008A000000}"/>
    <cellStyle name="Comma 3 4 4 3 4 4" xfId="33976" xr:uid="{00000000-0005-0000-0000-00008A000000}"/>
    <cellStyle name="Comma 3 4 4 3 5" xfId="5248" xr:uid="{00000000-0005-0000-0000-00008A000000}"/>
    <cellStyle name="Comma 3 4 4 3 5 2" xfId="14320" xr:uid="{00000000-0005-0000-0000-00008A000000}"/>
    <cellStyle name="Comma 3 4 4 3 5 2 2" xfId="29440" xr:uid="{00000000-0005-0000-0000-00008A000000}"/>
    <cellStyle name="Comma 3 4 4 3 5 2 2 2" xfId="59680" xr:uid="{00000000-0005-0000-0000-00008A000000}"/>
    <cellStyle name="Comma 3 4 4 3 5 2 3" xfId="44560" xr:uid="{00000000-0005-0000-0000-00008A000000}"/>
    <cellStyle name="Comma 3 4 4 3 5 3" xfId="20368" xr:uid="{00000000-0005-0000-0000-00008A000000}"/>
    <cellStyle name="Comma 3 4 4 3 5 3 2" xfId="50608" xr:uid="{00000000-0005-0000-0000-00008A000000}"/>
    <cellStyle name="Comma 3 4 4 3 5 4" xfId="35488" xr:uid="{00000000-0005-0000-0000-00008A000000}"/>
    <cellStyle name="Comma 3 4 4 3 6" xfId="6760" xr:uid="{00000000-0005-0000-0000-00008A000000}"/>
    <cellStyle name="Comma 3 4 4 3 6 2" xfId="21880" xr:uid="{00000000-0005-0000-0000-00008A000000}"/>
    <cellStyle name="Comma 3 4 4 3 6 2 2" xfId="52120" xr:uid="{00000000-0005-0000-0000-00008A000000}"/>
    <cellStyle name="Comma 3 4 4 3 6 3" xfId="37000" xr:uid="{00000000-0005-0000-0000-00008A000000}"/>
    <cellStyle name="Comma 3 4 4 3 7" xfId="8272" xr:uid="{00000000-0005-0000-0000-00008A000000}"/>
    <cellStyle name="Comma 3 4 4 3 7 2" xfId="23392" xr:uid="{00000000-0005-0000-0000-00008A000000}"/>
    <cellStyle name="Comma 3 4 4 3 7 2 2" xfId="53632" xr:uid="{00000000-0005-0000-0000-00008A000000}"/>
    <cellStyle name="Comma 3 4 4 3 7 3" xfId="38512" xr:uid="{00000000-0005-0000-0000-00008A000000}"/>
    <cellStyle name="Comma 3 4 4 3 8" xfId="9784" xr:uid="{00000000-0005-0000-0000-00008A000000}"/>
    <cellStyle name="Comma 3 4 4 3 8 2" xfId="24904" xr:uid="{00000000-0005-0000-0000-00008A000000}"/>
    <cellStyle name="Comma 3 4 4 3 8 2 2" xfId="55144" xr:uid="{00000000-0005-0000-0000-00008A000000}"/>
    <cellStyle name="Comma 3 4 4 3 8 3" xfId="40024" xr:uid="{00000000-0005-0000-0000-00008A000000}"/>
    <cellStyle name="Comma 3 4 4 3 9" xfId="15832" xr:uid="{00000000-0005-0000-0000-00008A000000}"/>
    <cellStyle name="Comma 3 4 4 3 9 2" xfId="46072" xr:uid="{00000000-0005-0000-0000-00008A000000}"/>
    <cellStyle name="Comma 3 4 4 4" xfId="964" xr:uid="{00000000-0005-0000-0000-00002D000000}"/>
    <cellStyle name="Comma 3 4 4 4 2" xfId="2476" xr:uid="{00000000-0005-0000-0000-00002D000000}"/>
    <cellStyle name="Comma 3 4 4 4 2 2" xfId="11548" xr:uid="{00000000-0005-0000-0000-00002D000000}"/>
    <cellStyle name="Comma 3 4 4 4 2 2 2" xfId="26668" xr:uid="{00000000-0005-0000-0000-00002D000000}"/>
    <cellStyle name="Comma 3 4 4 4 2 2 2 2" xfId="56908" xr:uid="{00000000-0005-0000-0000-00002D000000}"/>
    <cellStyle name="Comma 3 4 4 4 2 2 3" xfId="41788" xr:uid="{00000000-0005-0000-0000-00002D000000}"/>
    <cellStyle name="Comma 3 4 4 4 2 3" xfId="17596" xr:uid="{00000000-0005-0000-0000-00002D000000}"/>
    <cellStyle name="Comma 3 4 4 4 2 3 2" xfId="47836" xr:uid="{00000000-0005-0000-0000-00002D000000}"/>
    <cellStyle name="Comma 3 4 4 4 2 4" xfId="32716" xr:uid="{00000000-0005-0000-0000-00002D000000}"/>
    <cellStyle name="Comma 3 4 4 4 3" xfId="3988" xr:uid="{00000000-0005-0000-0000-00002D000000}"/>
    <cellStyle name="Comma 3 4 4 4 3 2" xfId="13060" xr:uid="{00000000-0005-0000-0000-00002D000000}"/>
    <cellStyle name="Comma 3 4 4 4 3 2 2" xfId="28180" xr:uid="{00000000-0005-0000-0000-00002D000000}"/>
    <cellStyle name="Comma 3 4 4 4 3 2 2 2" xfId="58420" xr:uid="{00000000-0005-0000-0000-00002D000000}"/>
    <cellStyle name="Comma 3 4 4 4 3 2 3" xfId="43300" xr:uid="{00000000-0005-0000-0000-00002D000000}"/>
    <cellStyle name="Comma 3 4 4 4 3 3" xfId="19108" xr:uid="{00000000-0005-0000-0000-00002D000000}"/>
    <cellStyle name="Comma 3 4 4 4 3 3 2" xfId="49348" xr:uid="{00000000-0005-0000-0000-00002D000000}"/>
    <cellStyle name="Comma 3 4 4 4 3 4" xfId="34228" xr:uid="{00000000-0005-0000-0000-00002D000000}"/>
    <cellStyle name="Comma 3 4 4 4 4" xfId="5500" xr:uid="{00000000-0005-0000-0000-00002D000000}"/>
    <cellStyle name="Comma 3 4 4 4 4 2" xfId="14572" xr:uid="{00000000-0005-0000-0000-00002D000000}"/>
    <cellStyle name="Comma 3 4 4 4 4 2 2" xfId="29692" xr:uid="{00000000-0005-0000-0000-00002D000000}"/>
    <cellStyle name="Comma 3 4 4 4 4 2 2 2" xfId="59932" xr:uid="{00000000-0005-0000-0000-00002D000000}"/>
    <cellStyle name="Comma 3 4 4 4 4 2 3" xfId="44812" xr:uid="{00000000-0005-0000-0000-00002D000000}"/>
    <cellStyle name="Comma 3 4 4 4 4 3" xfId="20620" xr:uid="{00000000-0005-0000-0000-00002D000000}"/>
    <cellStyle name="Comma 3 4 4 4 4 3 2" xfId="50860" xr:uid="{00000000-0005-0000-0000-00002D000000}"/>
    <cellStyle name="Comma 3 4 4 4 4 4" xfId="35740" xr:uid="{00000000-0005-0000-0000-00002D000000}"/>
    <cellStyle name="Comma 3 4 4 4 5" xfId="7012" xr:uid="{00000000-0005-0000-0000-00002D000000}"/>
    <cellStyle name="Comma 3 4 4 4 5 2" xfId="22132" xr:uid="{00000000-0005-0000-0000-00002D000000}"/>
    <cellStyle name="Comma 3 4 4 4 5 2 2" xfId="52372" xr:uid="{00000000-0005-0000-0000-00002D000000}"/>
    <cellStyle name="Comma 3 4 4 4 5 3" xfId="37252" xr:uid="{00000000-0005-0000-0000-00002D000000}"/>
    <cellStyle name="Comma 3 4 4 4 6" xfId="8524" xr:uid="{00000000-0005-0000-0000-00002D000000}"/>
    <cellStyle name="Comma 3 4 4 4 6 2" xfId="23644" xr:uid="{00000000-0005-0000-0000-00002D000000}"/>
    <cellStyle name="Comma 3 4 4 4 6 2 2" xfId="53884" xr:uid="{00000000-0005-0000-0000-00002D000000}"/>
    <cellStyle name="Comma 3 4 4 4 6 3" xfId="38764" xr:uid="{00000000-0005-0000-0000-00002D000000}"/>
    <cellStyle name="Comma 3 4 4 4 7" xfId="10036" xr:uid="{00000000-0005-0000-0000-00002D000000}"/>
    <cellStyle name="Comma 3 4 4 4 7 2" xfId="25156" xr:uid="{00000000-0005-0000-0000-00002D000000}"/>
    <cellStyle name="Comma 3 4 4 4 7 2 2" xfId="55396" xr:uid="{00000000-0005-0000-0000-00002D000000}"/>
    <cellStyle name="Comma 3 4 4 4 7 3" xfId="40276" xr:uid="{00000000-0005-0000-0000-00002D000000}"/>
    <cellStyle name="Comma 3 4 4 4 8" xfId="16084" xr:uid="{00000000-0005-0000-0000-00002D000000}"/>
    <cellStyle name="Comma 3 4 4 4 8 2" xfId="46324" xr:uid="{00000000-0005-0000-0000-00002D000000}"/>
    <cellStyle name="Comma 3 4 4 4 9" xfId="31204" xr:uid="{00000000-0005-0000-0000-00002D000000}"/>
    <cellStyle name="Comma 3 4 4 5" xfId="1720" xr:uid="{00000000-0005-0000-0000-00002D000000}"/>
    <cellStyle name="Comma 3 4 4 5 2" xfId="10792" xr:uid="{00000000-0005-0000-0000-00002D000000}"/>
    <cellStyle name="Comma 3 4 4 5 2 2" xfId="25912" xr:uid="{00000000-0005-0000-0000-00002D000000}"/>
    <cellStyle name="Comma 3 4 4 5 2 2 2" xfId="56152" xr:uid="{00000000-0005-0000-0000-00002D000000}"/>
    <cellStyle name="Comma 3 4 4 5 2 3" xfId="41032" xr:uid="{00000000-0005-0000-0000-00002D000000}"/>
    <cellStyle name="Comma 3 4 4 5 3" xfId="16840" xr:uid="{00000000-0005-0000-0000-00002D000000}"/>
    <cellStyle name="Comma 3 4 4 5 3 2" xfId="47080" xr:uid="{00000000-0005-0000-0000-00002D000000}"/>
    <cellStyle name="Comma 3 4 4 5 4" xfId="31960" xr:uid="{00000000-0005-0000-0000-00002D000000}"/>
    <cellStyle name="Comma 3 4 4 6" xfId="3232" xr:uid="{00000000-0005-0000-0000-00002D000000}"/>
    <cellStyle name="Comma 3 4 4 6 2" xfId="12304" xr:uid="{00000000-0005-0000-0000-00002D000000}"/>
    <cellStyle name="Comma 3 4 4 6 2 2" xfId="27424" xr:uid="{00000000-0005-0000-0000-00002D000000}"/>
    <cellStyle name="Comma 3 4 4 6 2 2 2" xfId="57664" xr:uid="{00000000-0005-0000-0000-00002D000000}"/>
    <cellStyle name="Comma 3 4 4 6 2 3" xfId="42544" xr:uid="{00000000-0005-0000-0000-00002D000000}"/>
    <cellStyle name="Comma 3 4 4 6 3" xfId="18352" xr:uid="{00000000-0005-0000-0000-00002D000000}"/>
    <cellStyle name="Comma 3 4 4 6 3 2" xfId="48592" xr:uid="{00000000-0005-0000-0000-00002D000000}"/>
    <cellStyle name="Comma 3 4 4 6 4" xfId="33472" xr:uid="{00000000-0005-0000-0000-00002D000000}"/>
    <cellStyle name="Comma 3 4 4 7" xfId="4744" xr:uid="{00000000-0005-0000-0000-00002D000000}"/>
    <cellStyle name="Comma 3 4 4 7 2" xfId="13816" xr:uid="{00000000-0005-0000-0000-00002D000000}"/>
    <cellStyle name="Comma 3 4 4 7 2 2" xfId="28936" xr:uid="{00000000-0005-0000-0000-00002D000000}"/>
    <cellStyle name="Comma 3 4 4 7 2 2 2" xfId="59176" xr:uid="{00000000-0005-0000-0000-00002D000000}"/>
    <cellStyle name="Comma 3 4 4 7 2 3" xfId="44056" xr:uid="{00000000-0005-0000-0000-00002D000000}"/>
    <cellStyle name="Comma 3 4 4 7 3" xfId="19864" xr:uid="{00000000-0005-0000-0000-00002D000000}"/>
    <cellStyle name="Comma 3 4 4 7 3 2" xfId="50104" xr:uid="{00000000-0005-0000-0000-00002D000000}"/>
    <cellStyle name="Comma 3 4 4 7 4" xfId="34984" xr:uid="{00000000-0005-0000-0000-00002D000000}"/>
    <cellStyle name="Comma 3 4 4 8" xfId="6256" xr:uid="{00000000-0005-0000-0000-00002D000000}"/>
    <cellStyle name="Comma 3 4 4 8 2" xfId="21376" xr:uid="{00000000-0005-0000-0000-00002D000000}"/>
    <cellStyle name="Comma 3 4 4 8 2 2" xfId="51616" xr:uid="{00000000-0005-0000-0000-00002D000000}"/>
    <cellStyle name="Comma 3 4 4 8 3" xfId="36496" xr:uid="{00000000-0005-0000-0000-00002D000000}"/>
    <cellStyle name="Comma 3 4 4 9" xfId="7768" xr:uid="{00000000-0005-0000-0000-00002D000000}"/>
    <cellStyle name="Comma 3 4 4 9 2" xfId="22888" xr:uid="{00000000-0005-0000-0000-00002D000000}"/>
    <cellStyle name="Comma 3 4 4 9 2 2" xfId="53128" xr:uid="{00000000-0005-0000-0000-00002D000000}"/>
    <cellStyle name="Comma 3 4 4 9 3" xfId="38008" xr:uid="{00000000-0005-0000-0000-00002D000000}"/>
    <cellStyle name="Comma 3 4 5" xfId="292" xr:uid="{00000000-0005-0000-0000-000006000000}"/>
    <cellStyle name="Comma 3 4 5 10" xfId="30532" xr:uid="{00000000-0005-0000-0000-000006000000}"/>
    <cellStyle name="Comma 3 4 5 2" xfId="1048" xr:uid="{00000000-0005-0000-0000-000006000000}"/>
    <cellStyle name="Comma 3 4 5 2 2" xfId="2560" xr:uid="{00000000-0005-0000-0000-000006000000}"/>
    <cellStyle name="Comma 3 4 5 2 2 2" xfId="11632" xr:uid="{00000000-0005-0000-0000-000006000000}"/>
    <cellStyle name="Comma 3 4 5 2 2 2 2" xfId="26752" xr:uid="{00000000-0005-0000-0000-000006000000}"/>
    <cellStyle name="Comma 3 4 5 2 2 2 2 2" xfId="56992" xr:uid="{00000000-0005-0000-0000-000006000000}"/>
    <cellStyle name="Comma 3 4 5 2 2 2 3" xfId="41872" xr:uid="{00000000-0005-0000-0000-000006000000}"/>
    <cellStyle name="Comma 3 4 5 2 2 3" xfId="17680" xr:uid="{00000000-0005-0000-0000-000006000000}"/>
    <cellStyle name="Comma 3 4 5 2 2 3 2" xfId="47920" xr:uid="{00000000-0005-0000-0000-000006000000}"/>
    <cellStyle name="Comma 3 4 5 2 2 4" xfId="32800" xr:uid="{00000000-0005-0000-0000-000006000000}"/>
    <cellStyle name="Comma 3 4 5 2 3" xfId="4072" xr:uid="{00000000-0005-0000-0000-000006000000}"/>
    <cellStyle name="Comma 3 4 5 2 3 2" xfId="13144" xr:uid="{00000000-0005-0000-0000-000006000000}"/>
    <cellStyle name="Comma 3 4 5 2 3 2 2" xfId="28264" xr:uid="{00000000-0005-0000-0000-000006000000}"/>
    <cellStyle name="Comma 3 4 5 2 3 2 2 2" xfId="58504" xr:uid="{00000000-0005-0000-0000-000006000000}"/>
    <cellStyle name="Comma 3 4 5 2 3 2 3" xfId="43384" xr:uid="{00000000-0005-0000-0000-000006000000}"/>
    <cellStyle name="Comma 3 4 5 2 3 3" xfId="19192" xr:uid="{00000000-0005-0000-0000-000006000000}"/>
    <cellStyle name="Comma 3 4 5 2 3 3 2" xfId="49432" xr:uid="{00000000-0005-0000-0000-000006000000}"/>
    <cellStyle name="Comma 3 4 5 2 3 4" xfId="34312" xr:uid="{00000000-0005-0000-0000-000006000000}"/>
    <cellStyle name="Comma 3 4 5 2 4" xfId="5584" xr:uid="{00000000-0005-0000-0000-000006000000}"/>
    <cellStyle name="Comma 3 4 5 2 4 2" xfId="14656" xr:uid="{00000000-0005-0000-0000-000006000000}"/>
    <cellStyle name="Comma 3 4 5 2 4 2 2" xfId="29776" xr:uid="{00000000-0005-0000-0000-000006000000}"/>
    <cellStyle name="Comma 3 4 5 2 4 2 2 2" xfId="60016" xr:uid="{00000000-0005-0000-0000-000006000000}"/>
    <cellStyle name="Comma 3 4 5 2 4 2 3" xfId="44896" xr:uid="{00000000-0005-0000-0000-000006000000}"/>
    <cellStyle name="Comma 3 4 5 2 4 3" xfId="20704" xr:uid="{00000000-0005-0000-0000-000006000000}"/>
    <cellStyle name="Comma 3 4 5 2 4 3 2" xfId="50944" xr:uid="{00000000-0005-0000-0000-000006000000}"/>
    <cellStyle name="Comma 3 4 5 2 4 4" xfId="35824" xr:uid="{00000000-0005-0000-0000-000006000000}"/>
    <cellStyle name="Comma 3 4 5 2 5" xfId="7096" xr:uid="{00000000-0005-0000-0000-000006000000}"/>
    <cellStyle name="Comma 3 4 5 2 5 2" xfId="22216" xr:uid="{00000000-0005-0000-0000-000006000000}"/>
    <cellStyle name="Comma 3 4 5 2 5 2 2" xfId="52456" xr:uid="{00000000-0005-0000-0000-000006000000}"/>
    <cellStyle name="Comma 3 4 5 2 5 3" xfId="37336" xr:uid="{00000000-0005-0000-0000-000006000000}"/>
    <cellStyle name="Comma 3 4 5 2 6" xfId="8608" xr:uid="{00000000-0005-0000-0000-000006000000}"/>
    <cellStyle name="Comma 3 4 5 2 6 2" xfId="23728" xr:uid="{00000000-0005-0000-0000-000006000000}"/>
    <cellStyle name="Comma 3 4 5 2 6 2 2" xfId="53968" xr:uid="{00000000-0005-0000-0000-000006000000}"/>
    <cellStyle name="Comma 3 4 5 2 6 3" xfId="38848" xr:uid="{00000000-0005-0000-0000-000006000000}"/>
    <cellStyle name="Comma 3 4 5 2 7" xfId="10120" xr:uid="{00000000-0005-0000-0000-000006000000}"/>
    <cellStyle name="Comma 3 4 5 2 7 2" xfId="25240" xr:uid="{00000000-0005-0000-0000-000006000000}"/>
    <cellStyle name="Comma 3 4 5 2 7 2 2" xfId="55480" xr:uid="{00000000-0005-0000-0000-000006000000}"/>
    <cellStyle name="Comma 3 4 5 2 7 3" xfId="40360" xr:uid="{00000000-0005-0000-0000-000006000000}"/>
    <cellStyle name="Comma 3 4 5 2 8" xfId="16168" xr:uid="{00000000-0005-0000-0000-000006000000}"/>
    <cellStyle name="Comma 3 4 5 2 8 2" xfId="46408" xr:uid="{00000000-0005-0000-0000-000006000000}"/>
    <cellStyle name="Comma 3 4 5 2 9" xfId="31288" xr:uid="{00000000-0005-0000-0000-000006000000}"/>
    <cellStyle name="Comma 3 4 5 3" xfId="1804" xr:uid="{00000000-0005-0000-0000-000006000000}"/>
    <cellStyle name="Comma 3 4 5 3 2" xfId="10876" xr:uid="{00000000-0005-0000-0000-000006000000}"/>
    <cellStyle name="Comma 3 4 5 3 2 2" xfId="25996" xr:uid="{00000000-0005-0000-0000-000006000000}"/>
    <cellStyle name="Comma 3 4 5 3 2 2 2" xfId="56236" xr:uid="{00000000-0005-0000-0000-000006000000}"/>
    <cellStyle name="Comma 3 4 5 3 2 3" xfId="41116" xr:uid="{00000000-0005-0000-0000-000006000000}"/>
    <cellStyle name="Comma 3 4 5 3 3" xfId="16924" xr:uid="{00000000-0005-0000-0000-000006000000}"/>
    <cellStyle name="Comma 3 4 5 3 3 2" xfId="47164" xr:uid="{00000000-0005-0000-0000-000006000000}"/>
    <cellStyle name="Comma 3 4 5 3 4" xfId="32044" xr:uid="{00000000-0005-0000-0000-000006000000}"/>
    <cellStyle name="Comma 3 4 5 4" xfId="3316" xr:uid="{00000000-0005-0000-0000-000006000000}"/>
    <cellStyle name="Comma 3 4 5 4 2" xfId="12388" xr:uid="{00000000-0005-0000-0000-000006000000}"/>
    <cellStyle name="Comma 3 4 5 4 2 2" xfId="27508" xr:uid="{00000000-0005-0000-0000-000006000000}"/>
    <cellStyle name="Comma 3 4 5 4 2 2 2" xfId="57748" xr:uid="{00000000-0005-0000-0000-000006000000}"/>
    <cellStyle name="Comma 3 4 5 4 2 3" xfId="42628" xr:uid="{00000000-0005-0000-0000-000006000000}"/>
    <cellStyle name="Comma 3 4 5 4 3" xfId="18436" xr:uid="{00000000-0005-0000-0000-000006000000}"/>
    <cellStyle name="Comma 3 4 5 4 3 2" xfId="48676" xr:uid="{00000000-0005-0000-0000-000006000000}"/>
    <cellStyle name="Comma 3 4 5 4 4" xfId="33556" xr:uid="{00000000-0005-0000-0000-000006000000}"/>
    <cellStyle name="Comma 3 4 5 5" xfId="4828" xr:uid="{00000000-0005-0000-0000-000006000000}"/>
    <cellStyle name="Comma 3 4 5 5 2" xfId="13900" xr:uid="{00000000-0005-0000-0000-000006000000}"/>
    <cellStyle name="Comma 3 4 5 5 2 2" xfId="29020" xr:uid="{00000000-0005-0000-0000-000006000000}"/>
    <cellStyle name="Comma 3 4 5 5 2 2 2" xfId="59260" xr:uid="{00000000-0005-0000-0000-000006000000}"/>
    <cellStyle name="Comma 3 4 5 5 2 3" xfId="44140" xr:uid="{00000000-0005-0000-0000-000006000000}"/>
    <cellStyle name="Comma 3 4 5 5 3" xfId="19948" xr:uid="{00000000-0005-0000-0000-000006000000}"/>
    <cellStyle name="Comma 3 4 5 5 3 2" xfId="50188" xr:uid="{00000000-0005-0000-0000-000006000000}"/>
    <cellStyle name="Comma 3 4 5 5 4" xfId="35068" xr:uid="{00000000-0005-0000-0000-000006000000}"/>
    <cellStyle name="Comma 3 4 5 6" xfId="6340" xr:uid="{00000000-0005-0000-0000-000006000000}"/>
    <cellStyle name="Comma 3 4 5 6 2" xfId="21460" xr:uid="{00000000-0005-0000-0000-000006000000}"/>
    <cellStyle name="Comma 3 4 5 6 2 2" xfId="51700" xr:uid="{00000000-0005-0000-0000-000006000000}"/>
    <cellStyle name="Comma 3 4 5 6 3" xfId="36580" xr:uid="{00000000-0005-0000-0000-000006000000}"/>
    <cellStyle name="Comma 3 4 5 7" xfId="7852" xr:uid="{00000000-0005-0000-0000-000006000000}"/>
    <cellStyle name="Comma 3 4 5 7 2" xfId="22972" xr:uid="{00000000-0005-0000-0000-000006000000}"/>
    <cellStyle name="Comma 3 4 5 7 2 2" xfId="53212" xr:uid="{00000000-0005-0000-0000-000006000000}"/>
    <cellStyle name="Comma 3 4 5 7 3" xfId="38092" xr:uid="{00000000-0005-0000-0000-000006000000}"/>
    <cellStyle name="Comma 3 4 5 8" xfId="9364" xr:uid="{00000000-0005-0000-0000-000006000000}"/>
    <cellStyle name="Comma 3 4 5 8 2" xfId="24484" xr:uid="{00000000-0005-0000-0000-000006000000}"/>
    <cellStyle name="Comma 3 4 5 8 2 2" xfId="54724" xr:uid="{00000000-0005-0000-0000-000006000000}"/>
    <cellStyle name="Comma 3 4 5 8 3" xfId="39604" xr:uid="{00000000-0005-0000-0000-000006000000}"/>
    <cellStyle name="Comma 3 4 5 9" xfId="15412" xr:uid="{00000000-0005-0000-0000-000006000000}"/>
    <cellStyle name="Comma 3 4 5 9 2" xfId="45652" xr:uid="{00000000-0005-0000-0000-000006000000}"/>
    <cellStyle name="Comma 3 4 6" xfId="544" xr:uid="{00000000-0005-0000-0000-000085000000}"/>
    <cellStyle name="Comma 3 4 6 10" xfId="30784" xr:uid="{00000000-0005-0000-0000-000085000000}"/>
    <cellStyle name="Comma 3 4 6 2" xfId="1300" xr:uid="{00000000-0005-0000-0000-000085000000}"/>
    <cellStyle name="Comma 3 4 6 2 2" xfId="2812" xr:uid="{00000000-0005-0000-0000-000085000000}"/>
    <cellStyle name="Comma 3 4 6 2 2 2" xfId="11884" xr:uid="{00000000-0005-0000-0000-000085000000}"/>
    <cellStyle name="Comma 3 4 6 2 2 2 2" xfId="27004" xr:uid="{00000000-0005-0000-0000-000085000000}"/>
    <cellStyle name="Comma 3 4 6 2 2 2 2 2" xfId="57244" xr:uid="{00000000-0005-0000-0000-000085000000}"/>
    <cellStyle name="Comma 3 4 6 2 2 2 3" xfId="42124" xr:uid="{00000000-0005-0000-0000-000085000000}"/>
    <cellStyle name="Comma 3 4 6 2 2 3" xfId="17932" xr:uid="{00000000-0005-0000-0000-000085000000}"/>
    <cellStyle name="Comma 3 4 6 2 2 3 2" xfId="48172" xr:uid="{00000000-0005-0000-0000-000085000000}"/>
    <cellStyle name="Comma 3 4 6 2 2 4" xfId="33052" xr:uid="{00000000-0005-0000-0000-000085000000}"/>
    <cellStyle name="Comma 3 4 6 2 3" xfId="4324" xr:uid="{00000000-0005-0000-0000-000085000000}"/>
    <cellStyle name="Comma 3 4 6 2 3 2" xfId="13396" xr:uid="{00000000-0005-0000-0000-000085000000}"/>
    <cellStyle name="Comma 3 4 6 2 3 2 2" xfId="28516" xr:uid="{00000000-0005-0000-0000-000085000000}"/>
    <cellStyle name="Comma 3 4 6 2 3 2 2 2" xfId="58756" xr:uid="{00000000-0005-0000-0000-000085000000}"/>
    <cellStyle name="Comma 3 4 6 2 3 2 3" xfId="43636" xr:uid="{00000000-0005-0000-0000-000085000000}"/>
    <cellStyle name="Comma 3 4 6 2 3 3" xfId="19444" xr:uid="{00000000-0005-0000-0000-000085000000}"/>
    <cellStyle name="Comma 3 4 6 2 3 3 2" xfId="49684" xr:uid="{00000000-0005-0000-0000-000085000000}"/>
    <cellStyle name="Comma 3 4 6 2 3 4" xfId="34564" xr:uid="{00000000-0005-0000-0000-000085000000}"/>
    <cellStyle name="Comma 3 4 6 2 4" xfId="5836" xr:uid="{00000000-0005-0000-0000-000085000000}"/>
    <cellStyle name="Comma 3 4 6 2 4 2" xfId="14908" xr:uid="{00000000-0005-0000-0000-000085000000}"/>
    <cellStyle name="Comma 3 4 6 2 4 2 2" xfId="30028" xr:uid="{00000000-0005-0000-0000-000085000000}"/>
    <cellStyle name="Comma 3 4 6 2 4 2 2 2" xfId="60268" xr:uid="{00000000-0005-0000-0000-000085000000}"/>
    <cellStyle name="Comma 3 4 6 2 4 2 3" xfId="45148" xr:uid="{00000000-0005-0000-0000-000085000000}"/>
    <cellStyle name="Comma 3 4 6 2 4 3" xfId="20956" xr:uid="{00000000-0005-0000-0000-000085000000}"/>
    <cellStyle name="Comma 3 4 6 2 4 3 2" xfId="51196" xr:uid="{00000000-0005-0000-0000-000085000000}"/>
    <cellStyle name="Comma 3 4 6 2 4 4" xfId="36076" xr:uid="{00000000-0005-0000-0000-000085000000}"/>
    <cellStyle name="Comma 3 4 6 2 5" xfId="7348" xr:uid="{00000000-0005-0000-0000-000085000000}"/>
    <cellStyle name="Comma 3 4 6 2 5 2" xfId="22468" xr:uid="{00000000-0005-0000-0000-000085000000}"/>
    <cellStyle name="Comma 3 4 6 2 5 2 2" xfId="52708" xr:uid="{00000000-0005-0000-0000-000085000000}"/>
    <cellStyle name="Comma 3 4 6 2 5 3" xfId="37588" xr:uid="{00000000-0005-0000-0000-000085000000}"/>
    <cellStyle name="Comma 3 4 6 2 6" xfId="8860" xr:uid="{00000000-0005-0000-0000-000085000000}"/>
    <cellStyle name="Comma 3 4 6 2 6 2" xfId="23980" xr:uid="{00000000-0005-0000-0000-000085000000}"/>
    <cellStyle name="Comma 3 4 6 2 6 2 2" xfId="54220" xr:uid="{00000000-0005-0000-0000-000085000000}"/>
    <cellStyle name="Comma 3 4 6 2 6 3" xfId="39100" xr:uid="{00000000-0005-0000-0000-000085000000}"/>
    <cellStyle name="Comma 3 4 6 2 7" xfId="10372" xr:uid="{00000000-0005-0000-0000-000085000000}"/>
    <cellStyle name="Comma 3 4 6 2 7 2" xfId="25492" xr:uid="{00000000-0005-0000-0000-000085000000}"/>
    <cellStyle name="Comma 3 4 6 2 7 2 2" xfId="55732" xr:uid="{00000000-0005-0000-0000-000085000000}"/>
    <cellStyle name="Comma 3 4 6 2 7 3" xfId="40612" xr:uid="{00000000-0005-0000-0000-000085000000}"/>
    <cellStyle name="Comma 3 4 6 2 8" xfId="16420" xr:uid="{00000000-0005-0000-0000-000085000000}"/>
    <cellStyle name="Comma 3 4 6 2 8 2" xfId="46660" xr:uid="{00000000-0005-0000-0000-000085000000}"/>
    <cellStyle name="Comma 3 4 6 2 9" xfId="31540" xr:uid="{00000000-0005-0000-0000-000085000000}"/>
    <cellStyle name="Comma 3 4 6 3" xfId="2056" xr:uid="{00000000-0005-0000-0000-000085000000}"/>
    <cellStyle name="Comma 3 4 6 3 2" xfId="11128" xr:uid="{00000000-0005-0000-0000-000085000000}"/>
    <cellStyle name="Comma 3 4 6 3 2 2" xfId="26248" xr:uid="{00000000-0005-0000-0000-000085000000}"/>
    <cellStyle name="Comma 3 4 6 3 2 2 2" xfId="56488" xr:uid="{00000000-0005-0000-0000-000085000000}"/>
    <cellStyle name="Comma 3 4 6 3 2 3" xfId="41368" xr:uid="{00000000-0005-0000-0000-000085000000}"/>
    <cellStyle name="Comma 3 4 6 3 3" xfId="17176" xr:uid="{00000000-0005-0000-0000-000085000000}"/>
    <cellStyle name="Comma 3 4 6 3 3 2" xfId="47416" xr:uid="{00000000-0005-0000-0000-000085000000}"/>
    <cellStyle name="Comma 3 4 6 3 4" xfId="32296" xr:uid="{00000000-0005-0000-0000-000085000000}"/>
    <cellStyle name="Comma 3 4 6 4" xfId="3568" xr:uid="{00000000-0005-0000-0000-000085000000}"/>
    <cellStyle name="Comma 3 4 6 4 2" xfId="12640" xr:uid="{00000000-0005-0000-0000-000085000000}"/>
    <cellStyle name="Comma 3 4 6 4 2 2" xfId="27760" xr:uid="{00000000-0005-0000-0000-000085000000}"/>
    <cellStyle name="Comma 3 4 6 4 2 2 2" xfId="58000" xr:uid="{00000000-0005-0000-0000-000085000000}"/>
    <cellStyle name="Comma 3 4 6 4 2 3" xfId="42880" xr:uid="{00000000-0005-0000-0000-000085000000}"/>
    <cellStyle name="Comma 3 4 6 4 3" xfId="18688" xr:uid="{00000000-0005-0000-0000-000085000000}"/>
    <cellStyle name="Comma 3 4 6 4 3 2" xfId="48928" xr:uid="{00000000-0005-0000-0000-000085000000}"/>
    <cellStyle name="Comma 3 4 6 4 4" xfId="33808" xr:uid="{00000000-0005-0000-0000-000085000000}"/>
    <cellStyle name="Comma 3 4 6 5" xfId="5080" xr:uid="{00000000-0005-0000-0000-000085000000}"/>
    <cellStyle name="Comma 3 4 6 5 2" xfId="14152" xr:uid="{00000000-0005-0000-0000-000085000000}"/>
    <cellStyle name="Comma 3 4 6 5 2 2" xfId="29272" xr:uid="{00000000-0005-0000-0000-000085000000}"/>
    <cellStyle name="Comma 3 4 6 5 2 2 2" xfId="59512" xr:uid="{00000000-0005-0000-0000-000085000000}"/>
    <cellStyle name="Comma 3 4 6 5 2 3" xfId="44392" xr:uid="{00000000-0005-0000-0000-000085000000}"/>
    <cellStyle name="Comma 3 4 6 5 3" xfId="20200" xr:uid="{00000000-0005-0000-0000-000085000000}"/>
    <cellStyle name="Comma 3 4 6 5 3 2" xfId="50440" xr:uid="{00000000-0005-0000-0000-000085000000}"/>
    <cellStyle name="Comma 3 4 6 5 4" xfId="35320" xr:uid="{00000000-0005-0000-0000-000085000000}"/>
    <cellStyle name="Comma 3 4 6 6" xfId="6592" xr:uid="{00000000-0005-0000-0000-000085000000}"/>
    <cellStyle name="Comma 3 4 6 6 2" xfId="21712" xr:uid="{00000000-0005-0000-0000-000085000000}"/>
    <cellStyle name="Comma 3 4 6 6 2 2" xfId="51952" xr:uid="{00000000-0005-0000-0000-000085000000}"/>
    <cellStyle name="Comma 3 4 6 6 3" xfId="36832" xr:uid="{00000000-0005-0000-0000-000085000000}"/>
    <cellStyle name="Comma 3 4 6 7" xfId="8104" xr:uid="{00000000-0005-0000-0000-000085000000}"/>
    <cellStyle name="Comma 3 4 6 7 2" xfId="23224" xr:uid="{00000000-0005-0000-0000-000085000000}"/>
    <cellStyle name="Comma 3 4 6 7 2 2" xfId="53464" xr:uid="{00000000-0005-0000-0000-000085000000}"/>
    <cellStyle name="Comma 3 4 6 7 3" xfId="38344" xr:uid="{00000000-0005-0000-0000-000085000000}"/>
    <cellStyle name="Comma 3 4 6 8" xfId="9616" xr:uid="{00000000-0005-0000-0000-000085000000}"/>
    <cellStyle name="Comma 3 4 6 8 2" xfId="24736" xr:uid="{00000000-0005-0000-0000-000085000000}"/>
    <cellStyle name="Comma 3 4 6 8 2 2" xfId="54976" xr:uid="{00000000-0005-0000-0000-000085000000}"/>
    <cellStyle name="Comma 3 4 6 8 3" xfId="39856" xr:uid="{00000000-0005-0000-0000-000085000000}"/>
    <cellStyle name="Comma 3 4 6 9" xfId="15664" xr:uid="{00000000-0005-0000-0000-000085000000}"/>
    <cellStyle name="Comma 3 4 6 9 2" xfId="45904" xr:uid="{00000000-0005-0000-0000-000085000000}"/>
    <cellStyle name="Comma 3 4 7" xfId="796" xr:uid="{00000000-0005-0000-0000-000006000000}"/>
    <cellStyle name="Comma 3 4 7 2" xfId="2308" xr:uid="{00000000-0005-0000-0000-000006000000}"/>
    <cellStyle name="Comma 3 4 7 2 2" xfId="11380" xr:uid="{00000000-0005-0000-0000-000006000000}"/>
    <cellStyle name="Comma 3 4 7 2 2 2" xfId="26500" xr:uid="{00000000-0005-0000-0000-000006000000}"/>
    <cellStyle name="Comma 3 4 7 2 2 2 2" xfId="56740" xr:uid="{00000000-0005-0000-0000-000006000000}"/>
    <cellStyle name="Comma 3 4 7 2 2 3" xfId="41620" xr:uid="{00000000-0005-0000-0000-000006000000}"/>
    <cellStyle name="Comma 3 4 7 2 3" xfId="17428" xr:uid="{00000000-0005-0000-0000-000006000000}"/>
    <cellStyle name="Comma 3 4 7 2 3 2" xfId="47668" xr:uid="{00000000-0005-0000-0000-000006000000}"/>
    <cellStyle name="Comma 3 4 7 2 4" xfId="32548" xr:uid="{00000000-0005-0000-0000-000006000000}"/>
    <cellStyle name="Comma 3 4 7 3" xfId="3820" xr:uid="{00000000-0005-0000-0000-000006000000}"/>
    <cellStyle name="Comma 3 4 7 3 2" xfId="12892" xr:uid="{00000000-0005-0000-0000-000006000000}"/>
    <cellStyle name="Comma 3 4 7 3 2 2" xfId="28012" xr:uid="{00000000-0005-0000-0000-000006000000}"/>
    <cellStyle name="Comma 3 4 7 3 2 2 2" xfId="58252" xr:uid="{00000000-0005-0000-0000-000006000000}"/>
    <cellStyle name="Comma 3 4 7 3 2 3" xfId="43132" xr:uid="{00000000-0005-0000-0000-000006000000}"/>
    <cellStyle name="Comma 3 4 7 3 3" xfId="18940" xr:uid="{00000000-0005-0000-0000-000006000000}"/>
    <cellStyle name="Comma 3 4 7 3 3 2" xfId="49180" xr:uid="{00000000-0005-0000-0000-000006000000}"/>
    <cellStyle name="Comma 3 4 7 3 4" xfId="34060" xr:uid="{00000000-0005-0000-0000-000006000000}"/>
    <cellStyle name="Comma 3 4 7 4" xfId="5332" xr:uid="{00000000-0005-0000-0000-000006000000}"/>
    <cellStyle name="Comma 3 4 7 4 2" xfId="14404" xr:uid="{00000000-0005-0000-0000-000006000000}"/>
    <cellStyle name="Comma 3 4 7 4 2 2" xfId="29524" xr:uid="{00000000-0005-0000-0000-000006000000}"/>
    <cellStyle name="Comma 3 4 7 4 2 2 2" xfId="59764" xr:uid="{00000000-0005-0000-0000-000006000000}"/>
    <cellStyle name="Comma 3 4 7 4 2 3" xfId="44644" xr:uid="{00000000-0005-0000-0000-000006000000}"/>
    <cellStyle name="Comma 3 4 7 4 3" xfId="20452" xr:uid="{00000000-0005-0000-0000-000006000000}"/>
    <cellStyle name="Comma 3 4 7 4 3 2" xfId="50692" xr:uid="{00000000-0005-0000-0000-000006000000}"/>
    <cellStyle name="Comma 3 4 7 4 4" xfId="35572" xr:uid="{00000000-0005-0000-0000-000006000000}"/>
    <cellStyle name="Comma 3 4 7 5" xfId="6844" xr:uid="{00000000-0005-0000-0000-000006000000}"/>
    <cellStyle name="Comma 3 4 7 5 2" xfId="21964" xr:uid="{00000000-0005-0000-0000-000006000000}"/>
    <cellStyle name="Comma 3 4 7 5 2 2" xfId="52204" xr:uid="{00000000-0005-0000-0000-000006000000}"/>
    <cellStyle name="Comma 3 4 7 5 3" xfId="37084" xr:uid="{00000000-0005-0000-0000-000006000000}"/>
    <cellStyle name="Comma 3 4 7 6" xfId="8356" xr:uid="{00000000-0005-0000-0000-000006000000}"/>
    <cellStyle name="Comma 3 4 7 6 2" xfId="23476" xr:uid="{00000000-0005-0000-0000-000006000000}"/>
    <cellStyle name="Comma 3 4 7 6 2 2" xfId="53716" xr:uid="{00000000-0005-0000-0000-000006000000}"/>
    <cellStyle name="Comma 3 4 7 6 3" xfId="38596" xr:uid="{00000000-0005-0000-0000-000006000000}"/>
    <cellStyle name="Comma 3 4 7 7" xfId="9868" xr:uid="{00000000-0005-0000-0000-000006000000}"/>
    <cellStyle name="Comma 3 4 7 7 2" xfId="24988" xr:uid="{00000000-0005-0000-0000-000006000000}"/>
    <cellStyle name="Comma 3 4 7 7 2 2" xfId="55228" xr:uid="{00000000-0005-0000-0000-000006000000}"/>
    <cellStyle name="Comma 3 4 7 7 3" xfId="40108" xr:uid="{00000000-0005-0000-0000-000006000000}"/>
    <cellStyle name="Comma 3 4 7 8" xfId="15916" xr:uid="{00000000-0005-0000-0000-000006000000}"/>
    <cellStyle name="Comma 3 4 7 8 2" xfId="46156" xr:uid="{00000000-0005-0000-0000-000006000000}"/>
    <cellStyle name="Comma 3 4 7 9" xfId="31036" xr:uid="{00000000-0005-0000-0000-000006000000}"/>
    <cellStyle name="Comma 3 4 8" xfId="1552" xr:uid="{00000000-0005-0000-0000-000006000000}"/>
    <cellStyle name="Comma 3 4 8 2" xfId="10624" xr:uid="{00000000-0005-0000-0000-000006000000}"/>
    <cellStyle name="Comma 3 4 8 2 2" xfId="25744" xr:uid="{00000000-0005-0000-0000-000006000000}"/>
    <cellStyle name="Comma 3 4 8 2 2 2" xfId="55984" xr:uid="{00000000-0005-0000-0000-000006000000}"/>
    <cellStyle name="Comma 3 4 8 2 3" xfId="40864" xr:uid="{00000000-0005-0000-0000-000006000000}"/>
    <cellStyle name="Comma 3 4 8 3" xfId="16672" xr:uid="{00000000-0005-0000-0000-000006000000}"/>
    <cellStyle name="Comma 3 4 8 3 2" xfId="46912" xr:uid="{00000000-0005-0000-0000-000006000000}"/>
    <cellStyle name="Comma 3 4 8 4" xfId="31792" xr:uid="{00000000-0005-0000-0000-000006000000}"/>
    <cellStyle name="Comma 3 4 9" xfId="3064" xr:uid="{00000000-0005-0000-0000-000006000000}"/>
    <cellStyle name="Comma 3 4 9 2" xfId="12136" xr:uid="{00000000-0005-0000-0000-000006000000}"/>
    <cellStyle name="Comma 3 4 9 2 2" xfId="27256" xr:uid="{00000000-0005-0000-0000-000006000000}"/>
    <cellStyle name="Comma 3 4 9 2 2 2" xfId="57496" xr:uid="{00000000-0005-0000-0000-000006000000}"/>
    <cellStyle name="Comma 3 4 9 2 3" xfId="42376" xr:uid="{00000000-0005-0000-0000-000006000000}"/>
    <cellStyle name="Comma 3 4 9 3" xfId="18184" xr:uid="{00000000-0005-0000-0000-000006000000}"/>
    <cellStyle name="Comma 3 4 9 3 2" xfId="48424" xr:uid="{00000000-0005-0000-0000-000006000000}"/>
    <cellStyle name="Comma 3 4 9 4" xfId="33304" xr:uid="{00000000-0005-0000-0000-000006000000}"/>
    <cellStyle name="Comma 3 5" xfId="54" xr:uid="{00000000-0005-0000-0000-000012000000}"/>
    <cellStyle name="Comma 3 5 10" xfId="6102" xr:uid="{00000000-0005-0000-0000-000012000000}"/>
    <cellStyle name="Comma 3 5 10 2" xfId="21222" xr:uid="{00000000-0005-0000-0000-000012000000}"/>
    <cellStyle name="Comma 3 5 10 2 2" xfId="51462" xr:uid="{00000000-0005-0000-0000-000012000000}"/>
    <cellStyle name="Comma 3 5 10 3" xfId="36342" xr:uid="{00000000-0005-0000-0000-000012000000}"/>
    <cellStyle name="Comma 3 5 11" xfId="7614" xr:uid="{00000000-0005-0000-0000-000012000000}"/>
    <cellStyle name="Comma 3 5 11 2" xfId="22734" xr:uid="{00000000-0005-0000-0000-000012000000}"/>
    <cellStyle name="Comma 3 5 11 2 2" xfId="52974" xr:uid="{00000000-0005-0000-0000-000012000000}"/>
    <cellStyle name="Comma 3 5 11 3" xfId="37854" xr:uid="{00000000-0005-0000-0000-000012000000}"/>
    <cellStyle name="Comma 3 5 12" xfId="9126" xr:uid="{00000000-0005-0000-0000-000012000000}"/>
    <cellStyle name="Comma 3 5 12 2" xfId="24246" xr:uid="{00000000-0005-0000-0000-000012000000}"/>
    <cellStyle name="Comma 3 5 12 2 2" xfId="54486" xr:uid="{00000000-0005-0000-0000-000012000000}"/>
    <cellStyle name="Comma 3 5 12 3" xfId="39366" xr:uid="{00000000-0005-0000-0000-000012000000}"/>
    <cellStyle name="Comma 3 5 13" xfId="15174" xr:uid="{00000000-0005-0000-0000-000012000000}"/>
    <cellStyle name="Comma 3 5 13 2" xfId="45414" xr:uid="{00000000-0005-0000-0000-000012000000}"/>
    <cellStyle name="Comma 3 5 14" xfId="30294" xr:uid="{00000000-0005-0000-0000-000012000000}"/>
    <cellStyle name="Comma 3 5 2" xfId="138" xr:uid="{00000000-0005-0000-0000-00002F000000}"/>
    <cellStyle name="Comma 3 5 2 10" xfId="9210" xr:uid="{00000000-0005-0000-0000-00002F000000}"/>
    <cellStyle name="Comma 3 5 2 10 2" xfId="24330" xr:uid="{00000000-0005-0000-0000-00002F000000}"/>
    <cellStyle name="Comma 3 5 2 10 2 2" xfId="54570" xr:uid="{00000000-0005-0000-0000-00002F000000}"/>
    <cellStyle name="Comma 3 5 2 10 3" xfId="39450" xr:uid="{00000000-0005-0000-0000-00002F000000}"/>
    <cellStyle name="Comma 3 5 2 11" xfId="15258" xr:uid="{00000000-0005-0000-0000-00002F000000}"/>
    <cellStyle name="Comma 3 5 2 11 2" xfId="45498" xr:uid="{00000000-0005-0000-0000-00002F000000}"/>
    <cellStyle name="Comma 3 5 2 12" xfId="30378" xr:uid="{00000000-0005-0000-0000-00002F000000}"/>
    <cellStyle name="Comma 3 5 2 2" xfId="390" xr:uid="{00000000-0005-0000-0000-00002F000000}"/>
    <cellStyle name="Comma 3 5 2 2 10" xfId="30630" xr:uid="{00000000-0005-0000-0000-00002F000000}"/>
    <cellStyle name="Comma 3 5 2 2 2" xfId="1146" xr:uid="{00000000-0005-0000-0000-00002F000000}"/>
    <cellStyle name="Comma 3 5 2 2 2 2" xfId="2658" xr:uid="{00000000-0005-0000-0000-00002F000000}"/>
    <cellStyle name="Comma 3 5 2 2 2 2 2" xfId="11730" xr:uid="{00000000-0005-0000-0000-00002F000000}"/>
    <cellStyle name="Comma 3 5 2 2 2 2 2 2" xfId="26850" xr:uid="{00000000-0005-0000-0000-00002F000000}"/>
    <cellStyle name="Comma 3 5 2 2 2 2 2 2 2" xfId="57090" xr:uid="{00000000-0005-0000-0000-00002F000000}"/>
    <cellStyle name="Comma 3 5 2 2 2 2 2 3" xfId="41970" xr:uid="{00000000-0005-0000-0000-00002F000000}"/>
    <cellStyle name="Comma 3 5 2 2 2 2 3" xfId="17778" xr:uid="{00000000-0005-0000-0000-00002F000000}"/>
    <cellStyle name="Comma 3 5 2 2 2 2 3 2" xfId="48018" xr:uid="{00000000-0005-0000-0000-00002F000000}"/>
    <cellStyle name="Comma 3 5 2 2 2 2 4" xfId="32898" xr:uid="{00000000-0005-0000-0000-00002F000000}"/>
    <cellStyle name="Comma 3 5 2 2 2 3" xfId="4170" xr:uid="{00000000-0005-0000-0000-00002F000000}"/>
    <cellStyle name="Comma 3 5 2 2 2 3 2" xfId="13242" xr:uid="{00000000-0005-0000-0000-00002F000000}"/>
    <cellStyle name="Comma 3 5 2 2 2 3 2 2" xfId="28362" xr:uid="{00000000-0005-0000-0000-00002F000000}"/>
    <cellStyle name="Comma 3 5 2 2 2 3 2 2 2" xfId="58602" xr:uid="{00000000-0005-0000-0000-00002F000000}"/>
    <cellStyle name="Comma 3 5 2 2 2 3 2 3" xfId="43482" xr:uid="{00000000-0005-0000-0000-00002F000000}"/>
    <cellStyle name="Comma 3 5 2 2 2 3 3" xfId="19290" xr:uid="{00000000-0005-0000-0000-00002F000000}"/>
    <cellStyle name="Comma 3 5 2 2 2 3 3 2" xfId="49530" xr:uid="{00000000-0005-0000-0000-00002F000000}"/>
    <cellStyle name="Comma 3 5 2 2 2 3 4" xfId="34410" xr:uid="{00000000-0005-0000-0000-00002F000000}"/>
    <cellStyle name="Comma 3 5 2 2 2 4" xfId="5682" xr:uid="{00000000-0005-0000-0000-00002F000000}"/>
    <cellStyle name="Comma 3 5 2 2 2 4 2" xfId="14754" xr:uid="{00000000-0005-0000-0000-00002F000000}"/>
    <cellStyle name="Comma 3 5 2 2 2 4 2 2" xfId="29874" xr:uid="{00000000-0005-0000-0000-00002F000000}"/>
    <cellStyle name="Comma 3 5 2 2 2 4 2 2 2" xfId="60114" xr:uid="{00000000-0005-0000-0000-00002F000000}"/>
    <cellStyle name="Comma 3 5 2 2 2 4 2 3" xfId="44994" xr:uid="{00000000-0005-0000-0000-00002F000000}"/>
    <cellStyle name="Comma 3 5 2 2 2 4 3" xfId="20802" xr:uid="{00000000-0005-0000-0000-00002F000000}"/>
    <cellStyle name="Comma 3 5 2 2 2 4 3 2" xfId="51042" xr:uid="{00000000-0005-0000-0000-00002F000000}"/>
    <cellStyle name="Comma 3 5 2 2 2 4 4" xfId="35922" xr:uid="{00000000-0005-0000-0000-00002F000000}"/>
    <cellStyle name="Comma 3 5 2 2 2 5" xfId="7194" xr:uid="{00000000-0005-0000-0000-00002F000000}"/>
    <cellStyle name="Comma 3 5 2 2 2 5 2" xfId="22314" xr:uid="{00000000-0005-0000-0000-00002F000000}"/>
    <cellStyle name="Comma 3 5 2 2 2 5 2 2" xfId="52554" xr:uid="{00000000-0005-0000-0000-00002F000000}"/>
    <cellStyle name="Comma 3 5 2 2 2 5 3" xfId="37434" xr:uid="{00000000-0005-0000-0000-00002F000000}"/>
    <cellStyle name="Comma 3 5 2 2 2 6" xfId="8706" xr:uid="{00000000-0005-0000-0000-00002F000000}"/>
    <cellStyle name="Comma 3 5 2 2 2 6 2" xfId="23826" xr:uid="{00000000-0005-0000-0000-00002F000000}"/>
    <cellStyle name="Comma 3 5 2 2 2 6 2 2" xfId="54066" xr:uid="{00000000-0005-0000-0000-00002F000000}"/>
    <cellStyle name="Comma 3 5 2 2 2 6 3" xfId="38946" xr:uid="{00000000-0005-0000-0000-00002F000000}"/>
    <cellStyle name="Comma 3 5 2 2 2 7" xfId="10218" xr:uid="{00000000-0005-0000-0000-00002F000000}"/>
    <cellStyle name="Comma 3 5 2 2 2 7 2" xfId="25338" xr:uid="{00000000-0005-0000-0000-00002F000000}"/>
    <cellStyle name="Comma 3 5 2 2 2 7 2 2" xfId="55578" xr:uid="{00000000-0005-0000-0000-00002F000000}"/>
    <cellStyle name="Comma 3 5 2 2 2 7 3" xfId="40458" xr:uid="{00000000-0005-0000-0000-00002F000000}"/>
    <cellStyle name="Comma 3 5 2 2 2 8" xfId="16266" xr:uid="{00000000-0005-0000-0000-00002F000000}"/>
    <cellStyle name="Comma 3 5 2 2 2 8 2" xfId="46506" xr:uid="{00000000-0005-0000-0000-00002F000000}"/>
    <cellStyle name="Comma 3 5 2 2 2 9" xfId="31386" xr:uid="{00000000-0005-0000-0000-00002F000000}"/>
    <cellStyle name="Comma 3 5 2 2 3" xfId="1902" xr:uid="{00000000-0005-0000-0000-00002F000000}"/>
    <cellStyle name="Comma 3 5 2 2 3 2" xfId="10974" xr:uid="{00000000-0005-0000-0000-00002F000000}"/>
    <cellStyle name="Comma 3 5 2 2 3 2 2" xfId="26094" xr:uid="{00000000-0005-0000-0000-00002F000000}"/>
    <cellStyle name="Comma 3 5 2 2 3 2 2 2" xfId="56334" xr:uid="{00000000-0005-0000-0000-00002F000000}"/>
    <cellStyle name="Comma 3 5 2 2 3 2 3" xfId="41214" xr:uid="{00000000-0005-0000-0000-00002F000000}"/>
    <cellStyle name="Comma 3 5 2 2 3 3" xfId="17022" xr:uid="{00000000-0005-0000-0000-00002F000000}"/>
    <cellStyle name="Comma 3 5 2 2 3 3 2" xfId="47262" xr:uid="{00000000-0005-0000-0000-00002F000000}"/>
    <cellStyle name="Comma 3 5 2 2 3 4" xfId="32142" xr:uid="{00000000-0005-0000-0000-00002F000000}"/>
    <cellStyle name="Comma 3 5 2 2 4" xfId="3414" xr:uid="{00000000-0005-0000-0000-00002F000000}"/>
    <cellStyle name="Comma 3 5 2 2 4 2" xfId="12486" xr:uid="{00000000-0005-0000-0000-00002F000000}"/>
    <cellStyle name="Comma 3 5 2 2 4 2 2" xfId="27606" xr:uid="{00000000-0005-0000-0000-00002F000000}"/>
    <cellStyle name="Comma 3 5 2 2 4 2 2 2" xfId="57846" xr:uid="{00000000-0005-0000-0000-00002F000000}"/>
    <cellStyle name="Comma 3 5 2 2 4 2 3" xfId="42726" xr:uid="{00000000-0005-0000-0000-00002F000000}"/>
    <cellStyle name="Comma 3 5 2 2 4 3" xfId="18534" xr:uid="{00000000-0005-0000-0000-00002F000000}"/>
    <cellStyle name="Comma 3 5 2 2 4 3 2" xfId="48774" xr:uid="{00000000-0005-0000-0000-00002F000000}"/>
    <cellStyle name="Comma 3 5 2 2 4 4" xfId="33654" xr:uid="{00000000-0005-0000-0000-00002F000000}"/>
    <cellStyle name="Comma 3 5 2 2 5" xfId="4926" xr:uid="{00000000-0005-0000-0000-00002F000000}"/>
    <cellStyle name="Comma 3 5 2 2 5 2" xfId="13998" xr:uid="{00000000-0005-0000-0000-00002F000000}"/>
    <cellStyle name="Comma 3 5 2 2 5 2 2" xfId="29118" xr:uid="{00000000-0005-0000-0000-00002F000000}"/>
    <cellStyle name="Comma 3 5 2 2 5 2 2 2" xfId="59358" xr:uid="{00000000-0005-0000-0000-00002F000000}"/>
    <cellStyle name="Comma 3 5 2 2 5 2 3" xfId="44238" xr:uid="{00000000-0005-0000-0000-00002F000000}"/>
    <cellStyle name="Comma 3 5 2 2 5 3" xfId="20046" xr:uid="{00000000-0005-0000-0000-00002F000000}"/>
    <cellStyle name="Comma 3 5 2 2 5 3 2" xfId="50286" xr:uid="{00000000-0005-0000-0000-00002F000000}"/>
    <cellStyle name="Comma 3 5 2 2 5 4" xfId="35166" xr:uid="{00000000-0005-0000-0000-00002F000000}"/>
    <cellStyle name="Comma 3 5 2 2 6" xfId="6438" xr:uid="{00000000-0005-0000-0000-00002F000000}"/>
    <cellStyle name="Comma 3 5 2 2 6 2" xfId="21558" xr:uid="{00000000-0005-0000-0000-00002F000000}"/>
    <cellStyle name="Comma 3 5 2 2 6 2 2" xfId="51798" xr:uid="{00000000-0005-0000-0000-00002F000000}"/>
    <cellStyle name="Comma 3 5 2 2 6 3" xfId="36678" xr:uid="{00000000-0005-0000-0000-00002F000000}"/>
    <cellStyle name="Comma 3 5 2 2 7" xfId="7950" xr:uid="{00000000-0005-0000-0000-00002F000000}"/>
    <cellStyle name="Comma 3 5 2 2 7 2" xfId="23070" xr:uid="{00000000-0005-0000-0000-00002F000000}"/>
    <cellStyle name="Comma 3 5 2 2 7 2 2" xfId="53310" xr:uid="{00000000-0005-0000-0000-00002F000000}"/>
    <cellStyle name="Comma 3 5 2 2 7 3" xfId="38190" xr:uid="{00000000-0005-0000-0000-00002F000000}"/>
    <cellStyle name="Comma 3 5 2 2 8" xfId="9462" xr:uid="{00000000-0005-0000-0000-00002F000000}"/>
    <cellStyle name="Comma 3 5 2 2 8 2" xfId="24582" xr:uid="{00000000-0005-0000-0000-00002F000000}"/>
    <cellStyle name="Comma 3 5 2 2 8 2 2" xfId="54822" xr:uid="{00000000-0005-0000-0000-00002F000000}"/>
    <cellStyle name="Comma 3 5 2 2 8 3" xfId="39702" xr:uid="{00000000-0005-0000-0000-00002F000000}"/>
    <cellStyle name="Comma 3 5 2 2 9" xfId="15510" xr:uid="{00000000-0005-0000-0000-00002F000000}"/>
    <cellStyle name="Comma 3 5 2 2 9 2" xfId="45750" xr:uid="{00000000-0005-0000-0000-00002F000000}"/>
    <cellStyle name="Comma 3 5 2 3" xfId="642" xr:uid="{00000000-0005-0000-0000-00008C000000}"/>
    <cellStyle name="Comma 3 5 2 3 10" xfId="30882" xr:uid="{00000000-0005-0000-0000-00008C000000}"/>
    <cellStyle name="Comma 3 5 2 3 2" xfId="1398" xr:uid="{00000000-0005-0000-0000-00008C000000}"/>
    <cellStyle name="Comma 3 5 2 3 2 2" xfId="2910" xr:uid="{00000000-0005-0000-0000-00008C000000}"/>
    <cellStyle name="Comma 3 5 2 3 2 2 2" xfId="11982" xr:uid="{00000000-0005-0000-0000-00008C000000}"/>
    <cellStyle name="Comma 3 5 2 3 2 2 2 2" xfId="27102" xr:uid="{00000000-0005-0000-0000-00008C000000}"/>
    <cellStyle name="Comma 3 5 2 3 2 2 2 2 2" xfId="57342" xr:uid="{00000000-0005-0000-0000-00008C000000}"/>
    <cellStyle name="Comma 3 5 2 3 2 2 2 3" xfId="42222" xr:uid="{00000000-0005-0000-0000-00008C000000}"/>
    <cellStyle name="Comma 3 5 2 3 2 2 3" xfId="18030" xr:uid="{00000000-0005-0000-0000-00008C000000}"/>
    <cellStyle name="Comma 3 5 2 3 2 2 3 2" xfId="48270" xr:uid="{00000000-0005-0000-0000-00008C000000}"/>
    <cellStyle name="Comma 3 5 2 3 2 2 4" xfId="33150" xr:uid="{00000000-0005-0000-0000-00008C000000}"/>
    <cellStyle name="Comma 3 5 2 3 2 3" xfId="4422" xr:uid="{00000000-0005-0000-0000-00008C000000}"/>
    <cellStyle name="Comma 3 5 2 3 2 3 2" xfId="13494" xr:uid="{00000000-0005-0000-0000-00008C000000}"/>
    <cellStyle name="Comma 3 5 2 3 2 3 2 2" xfId="28614" xr:uid="{00000000-0005-0000-0000-00008C000000}"/>
    <cellStyle name="Comma 3 5 2 3 2 3 2 2 2" xfId="58854" xr:uid="{00000000-0005-0000-0000-00008C000000}"/>
    <cellStyle name="Comma 3 5 2 3 2 3 2 3" xfId="43734" xr:uid="{00000000-0005-0000-0000-00008C000000}"/>
    <cellStyle name="Comma 3 5 2 3 2 3 3" xfId="19542" xr:uid="{00000000-0005-0000-0000-00008C000000}"/>
    <cellStyle name="Comma 3 5 2 3 2 3 3 2" xfId="49782" xr:uid="{00000000-0005-0000-0000-00008C000000}"/>
    <cellStyle name="Comma 3 5 2 3 2 3 4" xfId="34662" xr:uid="{00000000-0005-0000-0000-00008C000000}"/>
    <cellStyle name="Comma 3 5 2 3 2 4" xfId="5934" xr:uid="{00000000-0005-0000-0000-00008C000000}"/>
    <cellStyle name="Comma 3 5 2 3 2 4 2" xfId="15006" xr:uid="{00000000-0005-0000-0000-00008C000000}"/>
    <cellStyle name="Comma 3 5 2 3 2 4 2 2" xfId="30126" xr:uid="{00000000-0005-0000-0000-00008C000000}"/>
    <cellStyle name="Comma 3 5 2 3 2 4 2 2 2" xfId="60366" xr:uid="{00000000-0005-0000-0000-00008C000000}"/>
    <cellStyle name="Comma 3 5 2 3 2 4 2 3" xfId="45246" xr:uid="{00000000-0005-0000-0000-00008C000000}"/>
    <cellStyle name="Comma 3 5 2 3 2 4 3" xfId="21054" xr:uid="{00000000-0005-0000-0000-00008C000000}"/>
    <cellStyle name="Comma 3 5 2 3 2 4 3 2" xfId="51294" xr:uid="{00000000-0005-0000-0000-00008C000000}"/>
    <cellStyle name="Comma 3 5 2 3 2 4 4" xfId="36174" xr:uid="{00000000-0005-0000-0000-00008C000000}"/>
    <cellStyle name="Comma 3 5 2 3 2 5" xfId="7446" xr:uid="{00000000-0005-0000-0000-00008C000000}"/>
    <cellStyle name="Comma 3 5 2 3 2 5 2" xfId="22566" xr:uid="{00000000-0005-0000-0000-00008C000000}"/>
    <cellStyle name="Comma 3 5 2 3 2 5 2 2" xfId="52806" xr:uid="{00000000-0005-0000-0000-00008C000000}"/>
    <cellStyle name="Comma 3 5 2 3 2 5 3" xfId="37686" xr:uid="{00000000-0005-0000-0000-00008C000000}"/>
    <cellStyle name="Comma 3 5 2 3 2 6" xfId="8958" xr:uid="{00000000-0005-0000-0000-00008C000000}"/>
    <cellStyle name="Comma 3 5 2 3 2 6 2" xfId="24078" xr:uid="{00000000-0005-0000-0000-00008C000000}"/>
    <cellStyle name="Comma 3 5 2 3 2 6 2 2" xfId="54318" xr:uid="{00000000-0005-0000-0000-00008C000000}"/>
    <cellStyle name="Comma 3 5 2 3 2 6 3" xfId="39198" xr:uid="{00000000-0005-0000-0000-00008C000000}"/>
    <cellStyle name="Comma 3 5 2 3 2 7" xfId="10470" xr:uid="{00000000-0005-0000-0000-00008C000000}"/>
    <cellStyle name="Comma 3 5 2 3 2 7 2" xfId="25590" xr:uid="{00000000-0005-0000-0000-00008C000000}"/>
    <cellStyle name="Comma 3 5 2 3 2 7 2 2" xfId="55830" xr:uid="{00000000-0005-0000-0000-00008C000000}"/>
    <cellStyle name="Comma 3 5 2 3 2 7 3" xfId="40710" xr:uid="{00000000-0005-0000-0000-00008C000000}"/>
    <cellStyle name="Comma 3 5 2 3 2 8" xfId="16518" xr:uid="{00000000-0005-0000-0000-00008C000000}"/>
    <cellStyle name="Comma 3 5 2 3 2 8 2" xfId="46758" xr:uid="{00000000-0005-0000-0000-00008C000000}"/>
    <cellStyle name="Comma 3 5 2 3 2 9" xfId="31638" xr:uid="{00000000-0005-0000-0000-00008C000000}"/>
    <cellStyle name="Comma 3 5 2 3 3" xfId="2154" xr:uid="{00000000-0005-0000-0000-00008C000000}"/>
    <cellStyle name="Comma 3 5 2 3 3 2" xfId="11226" xr:uid="{00000000-0005-0000-0000-00008C000000}"/>
    <cellStyle name="Comma 3 5 2 3 3 2 2" xfId="26346" xr:uid="{00000000-0005-0000-0000-00008C000000}"/>
    <cellStyle name="Comma 3 5 2 3 3 2 2 2" xfId="56586" xr:uid="{00000000-0005-0000-0000-00008C000000}"/>
    <cellStyle name="Comma 3 5 2 3 3 2 3" xfId="41466" xr:uid="{00000000-0005-0000-0000-00008C000000}"/>
    <cellStyle name="Comma 3 5 2 3 3 3" xfId="17274" xr:uid="{00000000-0005-0000-0000-00008C000000}"/>
    <cellStyle name="Comma 3 5 2 3 3 3 2" xfId="47514" xr:uid="{00000000-0005-0000-0000-00008C000000}"/>
    <cellStyle name="Comma 3 5 2 3 3 4" xfId="32394" xr:uid="{00000000-0005-0000-0000-00008C000000}"/>
    <cellStyle name="Comma 3 5 2 3 4" xfId="3666" xr:uid="{00000000-0005-0000-0000-00008C000000}"/>
    <cellStyle name="Comma 3 5 2 3 4 2" xfId="12738" xr:uid="{00000000-0005-0000-0000-00008C000000}"/>
    <cellStyle name="Comma 3 5 2 3 4 2 2" xfId="27858" xr:uid="{00000000-0005-0000-0000-00008C000000}"/>
    <cellStyle name="Comma 3 5 2 3 4 2 2 2" xfId="58098" xr:uid="{00000000-0005-0000-0000-00008C000000}"/>
    <cellStyle name="Comma 3 5 2 3 4 2 3" xfId="42978" xr:uid="{00000000-0005-0000-0000-00008C000000}"/>
    <cellStyle name="Comma 3 5 2 3 4 3" xfId="18786" xr:uid="{00000000-0005-0000-0000-00008C000000}"/>
    <cellStyle name="Comma 3 5 2 3 4 3 2" xfId="49026" xr:uid="{00000000-0005-0000-0000-00008C000000}"/>
    <cellStyle name="Comma 3 5 2 3 4 4" xfId="33906" xr:uid="{00000000-0005-0000-0000-00008C000000}"/>
    <cellStyle name="Comma 3 5 2 3 5" xfId="5178" xr:uid="{00000000-0005-0000-0000-00008C000000}"/>
    <cellStyle name="Comma 3 5 2 3 5 2" xfId="14250" xr:uid="{00000000-0005-0000-0000-00008C000000}"/>
    <cellStyle name="Comma 3 5 2 3 5 2 2" xfId="29370" xr:uid="{00000000-0005-0000-0000-00008C000000}"/>
    <cellStyle name="Comma 3 5 2 3 5 2 2 2" xfId="59610" xr:uid="{00000000-0005-0000-0000-00008C000000}"/>
    <cellStyle name="Comma 3 5 2 3 5 2 3" xfId="44490" xr:uid="{00000000-0005-0000-0000-00008C000000}"/>
    <cellStyle name="Comma 3 5 2 3 5 3" xfId="20298" xr:uid="{00000000-0005-0000-0000-00008C000000}"/>
    <cellStyle name="Comma 3 5 2 3 5 3 2" xfId="50538" xr:uid="{00000000-0005-0000-0000-00008C000000}"/>
    <cellStyle name="Comma 3 5 2 3 5 4" xfId="35418" xr:uid="{00000000-0005-0000-0000-00008C000000}"/>
    <cellStyle name="Comma 3 5 2 3 6" xfId="6690" xr:uid="{00000000-0005-0000-0000-00008C000000}"/>
    <cellStyle name="Comma 3 5 2 3 6 2" xfId="21810" xr:uid="{00000000-0005-0000-0000-00008C000000}"/>
    <cellStyle name="Comma 3 5 2 3 6 2 2" xfId="52050" xr:uid="{00000000-0005-0000-0000-00008C000000}"/>
    <cellStyle name="Comma 3 5 2 3 6 3" xfId="36930" xr:uid="{00000000-0005-0000-0000-00008C000000}"/>
    <cellStyle name="Comma 3 5 2 3 7" xfId="8202" xr:uid="{00000000-0005-0000-0000-00008C000000}"/>
    <cellStyle name="Comma 3 5 2 3 7 2" xfId="23322" xr:uid="{00000000-0005-0000-0000-00008C000000}"/>
    <cellStyle name="Comma 3 5 2 3 7 2 2" xfId="53562" xr:uid="{00000000-0005-0000-0000-00008C000000}"/>
    <cellStyle name="Comma 3 5 2 3 7 3" xfId="38442" xr:uid="{00000000-0005-0000-0000-00008C000000}"/>
    <cellStyle name="Comma 3 5 2 3 8" xfId="9714" xr:uid="{00000000-0005-0000-0000-00008C000000}"/>
    <cellStyle name="Comma 3 5 2 3 8 2" xfId="24834" xr:uid="{00000000-0005-0000-0000-00008C000000}"/>
    <cellStyle name="Comma 3 5 2 3 8 2 2" xfId="55074" xr:uid="{00000000-0005-0000-0000-00008C000000}"/>
    <cellStyle name="Comma 3 5 2 3 8 3" xfId="39954" xr:uid="{00000000-0005-0000-0000-00008C000000}"/>
    <cellStyle name="Comma 3 5 2 3 9" xfId="15762" xr:uid="{00000000-0005-0000-0000-00008C000000}"/>
    <cellStyle name="Comma 3 5 2 3 9 2" xfId="46002" xr:uid="{00000000-0005-0000-0000-00008C000000}"/>
    <cellStyle name="Comma 3 5 2 4" xfId="894" xr:uid="{00000000-0005-0000-0000-00002F000000}"/>
    <cellStyle name="Comma 3 5 2 4 2" xfId="2406" xr:uid="{00000000-0005-0000-0000-00002F000000}"/>
    <cellStyle name="Comma 3 5 2 4 2 2" xfId="11478" xr:uid="{00000000-0005-0000-0000-00002F000000}"/>
    <cellStyle name="Comma 3 5 2 4 2 2 2" xfId="26598" xr:uid="{00000000-0005-0000-0000-00002F000000}"/>
    <cellStyle name="Comma 3 5 2 4 2 2 2 2" xfId="56838" xr:uid="{00000000-0005-0000-0000-00002F000000}"/>
    <cellStyle name="Comma 3 5 2 4 2 2 3" xfId="41718" xr:uid="{00000000-0005-0000-0000-00002F000000}"/>
    <cellStyle name="Comma 3 5 2 4 2 3" xfId="17526" xr:uid="{00000000-0005-0000-0000-00002F000000}"/>
    <cellStyle name="Comma 3 5 2 4 2 3 2" xfId="47766" xr:uid="{00000000-0005-0000-0000-00002F000000}"/>
    <cellStyle name="Comma 3 5 2 4 2 4" xfId="32646" xr:uid="{00000000-0005-0000-0000-00002F000000}"/>
    <cellStyle name="Comma 3 5 2 4 3" xfId="3918" xr:uid="{00000000-0005-0000-0000-00002F000000}"/>
    <cellStyle name="Comma 3 5 2 4 3 2" xfId="12990" xr:uid="{00000000-0005-0000-0000-00002F000000}"/>
    <cellStyle name="Comma 3 5 2 4 3 2 2" xfId="28110" xr:uid="{00000000-0005-0000-0000-00002F000000}"/>
    <cellStyle name="Comma 3 5 2 4 3 2 2 2" xfId="58350" xr:uid="{00000000-0005-0000-0000-00002F000000}"/>
    <cellStyle name="Comma 3 5 2 4 3 2 3" xfId="43230" xr:uid="{00000000-0005-0000-0000-00002F000000}"/>
    <cellStyle name="Comma 3 5 2 4 3 3" xfId="19038" xr:uid="{00000000-0005-0000-0000-00002F000000}"/>
    <cellStyle name="Comma 3 5 2 4 3 3 2" xfId="49278" xr:uid="{00000000-0005-0000-0000-00002F000000}"/>
    <cellStyle name="Comma 3 5 2 4 3 4" xfId="34158" xr:uid="{00000000-0005-0000-0000-00002F000000}"/>
    <cellStyle name="Comma 3 5 2 4 4" xfId="5430" xr:uid="{00000000-0005-0000-0000-00002F000000}"/>
    <cellStyle name="Comma 3 5 2 4 4 2" xfId="14502" xr:uid="{00000000-0005-0000-0000-00002F000000}"/>
    <cellStyle name="Comma 3 5 2 4 4 2 2" xfId="29622" xr:uid="{00000000-0005-0000-0000-00002F000000}"/>
    <cellStyle name="Comma 3 5 2 4 4 2 2 2" xfId="59862" xr:uid="{00000000-0005-0000-0000-00002F000000}"/>
    <cellStyle name="Comma 3 5 2 4 4 2 3" xfId="44742" xr:uid="{00000000-0005-0000-0000-00002F000000}"/>
    <cellStyle name="Comma 3 5 2 4 4 3" xfId="20550" xr:uid="{00000000-0005-0000-0000-00002F000000}"/>
    <cellStyle name="Comma 3 5 2 4 4 3 2" xfId="50790" xr:uid="{00000000-0005-0000-0000-00002F000000}"/>
    <cellStyle name="Comma 3 5 2 4 4 4" xfId="35670" xr:uid="{00000000-0005-0000-0000-00002F000000}"/>
    <cellStyle name="Comma 3 5 2 4 5" xfId="6942" xr:uid="{00000000-0005-0000-0000-00002F000000}"/>
    <cellStyle name="Comma 3 5 2 4 5 2" xfId="22062" xr:uid="{00000000-0005-0000-0000-00002F000000}"/>
    <cellStyle name="Comma 3 5 2 4 5 2 2" xfId="52302" xr:uid="{00000000-0005-0000-0000-00002F000000}"/>
    <cellStyle name="Comma 3 5 2 4 5 3" xfId="37182" xr:uid="{00000000-0005-0000-0000-00002F000000}"/>
    <cellStyle name="Comma 3 5 2 4 6" xfId="8454" xr:uid="{00000000-0005-0000-0000-00002F000000}"/>
    <cellStyle name="Comma 3 5 2 4 6 2" xfId="23574" xr:uid="{00000000-0005-0000-0000-00002F000000}"/>
    <cellStyle name="Comma 3 5 2 4 6 2 2" xfId="53814" xr:uid="{00000000-0005-0000-0000-00002F000000}"/>
    <cellStyle name="Comma 3 5 2 4 6 3" xfId="38694" xr:uid="{00000000-0005-0000-0000-00002F000000}"/>
    <cellStyle name="Comma 3 5 2 4 7" xfId="9966" xr:uid="{00000000-0005-0000-0000-00002F000000}"/>
    <cellStyle name="Comma 3 5 2 4 7 2" xfId="25086" xr:uid="{00000000-0005-0000-0000-00002F000000}"/>
    <cellStyle name="Comma 3 5 2 4 7 2 2" xfId="55326" xr:uid="{00000000-0005-0000-0000-00002F000000}"/>
    <cellStyle name="Comma 3 5 2 4 7 3" xfId="40206" xr:uid="{00000000-0005-0000-0000-00002F000000}"/>
    <cellStyle name="Comma 3 5 2 4 8" xfId="16014" xr:uid="{00000000-0005-0000-0000-00002F000000}"/>
    <cellStyle name="Comma 3 5 2 4 8 2" xfId="46254" xr:uid="{00000000-0005-0000-0000-00002F000000}"/>
    <cellStyle name="Comma 3 5 2 4 9" xfId="31134" xr:uid="{00000000-0005-0000-0000-00002F000000}"/>
    <cellStyle name="Comma 3 5 2 5" xfId="1650" xr:uid="{00000000-0005-0000-0000-00002F000000}"/>
    <cellStyle name="Comma 3 5 2 5 2" xfId="10722" xr:uid="{00000000-0005-0000-0000-00002F000000}"/>
    <cellStyle name="Comma 3 5 2 5 2 2" xfId="25842" xr:uid="{00000000-0005-0000-0000-00002F000000}"/>
    <cellStyle name="Comma 3 5 2 5 2 2 2" xfId="56082" xr:uid="{00000000-0005-0000-0000-00002F000000}"/>
    <cellStyle name="Comma 3 5 2 5 2 3" xfId="40962" xr:uid="{00000000-0005-0000-0000-00002F000000}"/>
    <cellStyle name="Comma 3 5 2 5 3" xfId="16770" xr:uid="{00000000-0005-0000-0000-00002F000000}"/>
    <cellStyle name="Comma 3 5 2 5 3 2" xfId="47010" xr:uid="{00000000-0005-0000-0000-00002F000000}"/>
    <cellStyle name="Comma 3 5 2 5 4" xfId="31890" xr:uid="{00000000-0005-0000-0000-00002F000000}"/>
    <cellStyle name="Comma 3 5 2 6" xfId="3162" xr:uid="{00000000-0005-0000-0000-00002F000000}"/>
    <cellStyle name="Comma 3 5 2 6 2" xfId="12234" xr:uid="{00000000-0005-0000-0000-00002F000000}"/>
    <cellStyle name="Comma 3 5 2 6 2 2" xfId="27354" xr:uid="{00000000-0005-0000-0000-00002F000000}"/>
    <cellStyle name="Comma 3 5 2 6 2 2 2" xfId="57594" xr:uid="{00000000-0005-0000-0000-00002F000000}"/>
    <cellStyle name="Comma 3 5 2 6 2 3" xfId="42474" xr:uid="{00000000-0005-0000-0000-00002F000000}"/>
    <cellStyle name="Comma 3 5 2 6 3" xfId="18282" xr:uid="{00000000-0005-0000-0000-00002F000000}"/>
    <cellStyle name="Comma 3 5 2 6 3 2" xfId="48522" xr:uid="{00000000-0005-0000-0000-00002F000000}"/>
    <cellStyle name="Comma 3 5 2 6 4" xfId="33402" xr:uid="{00000000-0005-0000-0000-00002F000000}"/>
    <cellStyle name="Comma 3 5 2 7" xfId="4674" xr:uid="{00000000-0005-0000-0000-00002F000000}"/>
    <cellStyle name="Comma 3 5 2 7 2" xfId="13746" xr:uid="{00000000-0005-0000-0000-00002F000000}"/>
    <cellStyle name="Comma 3 5 2 7 2 2" xfId="28866" xr:uid="{00000000-0005-0000-0000-00002F000000}"/>
    <cellStyle name="Comma 3 5 2 7 2 2 2" xfId="59106" xr:uid="{00000000-0005-0000-0000-00002F000000}"/>
    <cellStyle name="Comma 3 5 2 7 2 3" xfId="43986" xr:uid="{00000000-0005-0000-0000-00002F000000}"/>
    <cellStyle name="Comma 3 5 2 7 3" xfId="19794" xr:uid="{00000000-0005-0000-0000-00002F000000}"/>
    <cellStyle name="Comma 3 5 2 7 3 2" xfId="50034" xr:uid="{00000000-0005-0000-0000-00002F000000}"/>
    <cellStyle name="Comma 3 5 2 7 4" xfId="34914" xr:uid="{00000000-0005-0000-0000-00002F000000}"/>
    <cellStyle name="Comma 3 5 2 8" xfId="6186" xr:uid="{00000000-0005-0000-0000-00002F000000}"/>
    <cellStyle name="Comma 3 5 2 8 2" xfId="21306" xr:uid="{00000000-0005-0000-0000-00002F000000}"/>
    <cellStyle name="Comma 3 5 2 8 2 2" xfId="51546" xr:uid="{00000000-0005-0000-0000-00002F000000}"/>
    <cellStyle name="Comma 3 5 2 8 3" xfId="36426" xr:uid="{00000000-0005-0000-0000-00002F000000}"/>
    <cellStyle name="Comma 3 5 2 9" xfId="7698" xr:uid="{00000000-0005-0000-0000-00002F000000}"/>
    <cellStyle name="Comma 3 5 2 9 2" xfId="22818" xr:uid="{00000000-0005-0000-0000-00002F000000}"/>
    <cellStyle name="Comma 3 5 2 9 2 2" xfId="53058" xr:uid="{00000000-0005-0000-0000-00002F000000}"/>
    <cellStyle name="Comma 3 5 2 9 3" xfId="37938" xr:uid="{00000000-0005-0000-0000-00002F000000}"/>
    <cellStyle name="Comma 3 5 3" xfId="222" xr:uid="{00000000-0005-0000-0000-00002F000000}"/>
    <cellStyle name="Comma 3 5 3 10" xfId="9294" xr:uid="{00000000-0005-0000-0000-00002F000000}"/>
    <cellStyle name="Comma 3 5 3 10 2" xfId="24414" xr:uid="{00000000-0005-0000-0000-00002F000000}"/>
    <cellStyle name="Comma 3 5 3 10 2 2" xfId="54654" xr:uid="{00000000-0005-0000-0000-00002F000000}"/>
    <cellStyle name="Comma 3 5 3 10 3" xfId="39534" xr:uid="{00000000-0005-0000-0000-00002F000000}"/>
    <cellStyle name="Comma 3 5 3 11" xfId="15342" xr:uid="{00000000-0005-0000-0000-00002F000000}"/>
    <cellStyle name="Comma 3 5 3 11 2" xfId="45582" xr:uid="{00000000-0005-0000-0000-00002F000000}"/>
    <cellStyle name="Comma 3 5 3 12" xfId="30462" xr:uid="{00000000-0005-0000-0000-00002F000000}"/>
    <cellStyle name="Comma 3 5 3 2" xfId="474" xr:uid="{00000000-0005-0000-0000-00002F000000}"/>
    <cellStyle name="Comma 3 5 3 2 10" xfId="30714" xr:uid="{00000000-0005-0000-0000-00002F000000}"/>
    <cellStyle name="Comma 3 5 3 2 2" xfId="1230" xr:uid="{00000000-0005-0000-0000-00002F000000}"/>
    <cellStyle name="Comma 3 5 3 2 2 2" xfId="2742" xr:uid="{00000000-0005-0000-0000-00002F000000}"/>
    <cellStyle name="Comma 3 5 3 2 2 2 2" xfId="11814" xr:uid="{00000000-0005-0000-0000-00002F000000}"/>
    <cellStyle name="Comma 3 5 3 2 2 2 2 2" xfId="26934" xr:uid="{00000000-0005-0000-0000-00002F000000}"/>
    <cellStyle name="Comma 3 5 3 2 2 2 2 2 2" xfId="57174" xr:uid="{00000000-0005-0000-0000-00002F000000}"/>
    <cellStyle name="Comma 3 5 3 2 2 2 2 3" xfId="42054" xr:uid="{00000000-0005-0000-0000-00002F000000}"/>
    <cellStyle name="Comma 3 5 3 2 2 2 3" xfId="17862" xr:uid="{00000000-0005-0000-0000-00002F000000}"/>
    <cellStyle name="Comma 3 5 3 2 2 2 3 2" xfId="48102" xr:uid="{00000000-0005-0000-0000-00002F000000}"/>
    <cellStyle name="Comma 3 5 3 2 2 2 4" xfId="32982" xr:uid="{00000000-0005-0000-0000-00002F000000}"/>
    <cellStyle name="Comma 3 5 3 2 2 3" xfId="4254" xr:uid="{00000000-0005-0000-0000-00002F000000}"/>
    <cellStyle name="Comma 3 5 3 2 2 3 2" xfId="13326" xr:uid="{00000000-0005-0000-0000-00002F000000}"/>
    <cellStyle name="Comma 3 5 3 2 2 3 2 2" xfId="28446" xr:uid="{00000000-0005-0000-0000-00002F000000}"/>
    <cellStyle name="Comma 3 5 3 2 2 3 2 2 2" xfId="58686" xr:uid="{00000000-0005-0000-0000-00002F000000}"/>
    <cellStyle name="Comma 3 5 3 2 2 3 2 3" xfId="43566" xr:uid="{00000000-0005-0000-0000-00002F000000}"/>
    <cellStyle name="Comma 3 5 3 2 2 3 3" xfId="19374" xr:uid="{00000000-0005-0000-0000-00002F000000}"/>
    <cellStyle name="Comma 3 5 3 2 2 3 3 2" xfId="49614" xr:uid="{00000000-0005-0000-0000-00002F000000}"/>
    <cellStyle name="Comma 3 5 3 2 2 3 4" xfId="34494" xr:uid="{00000000-0005-0000-0000-00002F000000}"/>
    <cellStyle name="Comma 3 5 3 2 2 4" xfId="5766" xr:uid="{00000000-0005-0000-0000-00002F000000}"/>
    <cellStyle name="Comma 3 5 3 2 2 4 2" xfId="14838" xr:uid="{00000000-0005-0000-0000-00002F000000}"/>
    <cellStyle name="Comma 3 5 3 2 2 4 2 2" xfId="29958" xr:uid="{00000000-0005-0000-0000-00002F000000}"/>
    <cellStyle name="Comma 3 5 3 2 2 4 2 2 2" xfId="60198" xr:uid="{00000000-0005-0000-0000-00002F000000}"/>
    <cellStyle name="Comma 3 5 3 2 2 4 2 3" xfId="45078" xr:uid="{00000000-0005-0000-0000-00002F000000}"/>
    <cellStyle name="Comma 3 5 3 2 2 4 3" xfId="20886" xr:uid="{00000000-0005-0000-0000-00002F000000}"/>
    <cellStyle name="Comma 3 5 3 2 2 4 3 2" xfId="51126" xr:uid="{00000000-0005-0000-0000-00002F000000}"/>
    <cellStyle name="Comma 3 5 3 2 2 4 4" xfId="36006" xr:uid="{00000000-0005-0000-0000-00002F000000}"/>
    <cellStyle name="Comma 3 5 3 2 2 5" xfId="7278" xr:uid="{00000000-0005-0000-0000-00002F000000}"/>
    <cellStyle name="Comma 3 5 3 2 2 5 2" xfId="22398" xr:uid="{00000000-0005-0000-0000-00002F000000}"/>
    <cellStyle name="Comma 3 5 3 2 2 5 2 2" xfId="52638" xr:uid="{00000000-0005-0000-0000-00002F000000}"/>
    <cellStyle name="Comma 3 5 3 2 2 5 3" xfId="37518" xr:uid="{00000000-0005-0000-0000-00002F000000}"/>
    <cellStyle name="Comma 3 5 3 2 2 6" xfId="8790" xr:uid="{00000000-0005-0000-0000-00002F000000}"/>
    <cellStyle name="Comma 3 5 3 2 2 6 2" xfId="23910" xr:uid="{00000000-0005-0000-0000-00002F000000}"/>
    <cellStyle name="Comma 3 5 3 2 2 6 2 2" xfId="54150" xr:uid="{00000000-0005-0000-0000-00002F000000}"/>
    <cellStyle name="Comma 3 5 3 2 2 6 3" xfId="39030" xr:uid="{00000000-0005-0000-0000-00002F000000}"/>
    <cellStyle name="Comma 3 5 3 2 2 7" xfId="10302" xr:uid="{00000000-0005-0000-0000-00002F000000}"/>
    <cellStyle name="Comma 3 5 3 2 2 7 2" xfId="25422" xr:uid="{00000000-0005-0000-0000-00002F000000}"/>
    <cellStyle name="Comma 3 5 3 2 2 7 2 2" xfId="55662" xr:uid="{00000000-0005-0000-0000-00002F000000}"/>
    <cellStyle name="Comma 3 5 3 2 2 7 3" xfId="40542" xr:uid="{00000000-0005-0000-0000-00002F000000}"/>
    <cellStyle name="Comma 3 5 3 2 2 8" xfId="16350" xr:uid="{00000000-0005-0000-0000-00002F000000}"/>
    <cellStyle name="Comma 3 5 3 2 2 8 2" xfId="46590" xr:uid="{00000000-0005-0000-0000-00002F000000}"/>
    <cellStyle name="Comma 3 5 3 2 2 9" xfId="31470" xr:uid="{00000000-0005-0000-0000-00002F000000}"/>
    <cellStyle name="Comma 3 5 3 2 3" xfId="1986" xr:uid="{00000000-0005-0000-0000-00002F000000}"/>
    <cellStyle name="Comma 3 5 3 2 3 2" xfId="11058" xr:uid="{00000000-0005-0000-0000-00002F000000}"/>
    <cellStyle name="Comma 3 5 3 2 3 2 2" xfId="26178" xr:uid="{00000000-0005-0000-0000-00002F000000}"/>
    <cellStyle name="Comma 3 5 3 2 3 2 2 2" xfId="56418" xr:uid="{00000000-0005-0000-0000-00002F000000}"/>
    <cellStyle name="Comma 3 5 3 2 3 2 3" xfId="41298" xr:uid="{00000000-0005-0000-0000-00002F000000}"/>
    <cellStyle name="Comma 3 5 3 2 3 3" xfId="17106" xr:uid="{00000000-0005-0000-0000-00002F000000}"/>
    <cellStyle name="Comma 3 5 3 2 3 3 2" xfId="47346" xr:uid="{00000000-0005-0000-0000-00002F000000}"/>
    <cellStyle name="Comma 3 5 3 2 3 4" xfId="32226" xr:uid="{00000000-0005-0000-0000-00002F000000}"/>
    <cellStyle name="Comma 3 5 3 2 4" xfId="3498" xr:uid="{00000000-0005-0000-0000-00002F000000}"/>
    <cellStyle name="Comma 3 5 3 2 4 2" xfId="12570" xr:uid="{00000000-0005-0000-0000-00002F000000}"/>
    <cellStyle name="Comma 3 5 3 2 4 2 2" xfId="27690" xr:uid="{00000000-0005-0000-0000-00002F000000}"/>
    <cellStyle name="Comma 3 5 3 2 4 2 2 2" xfId="57930" xr:uid="{00000000-0005-0000-0000-00002F000000}"/>
    <cellStyle name="Comma 3 5 3 2 4 2 3" xfId="42810" xr:uid="{00000000-0005-0000-0000-00002F000000}"/>
    <cellStyle name="Comma 3 5 3 2 4 3" xfId="18618" xr:uid="{00000000-0005-0000-0000-00002F000000}"/>
    <cellStyle name="Comma 3 5 3 2 4 3 2" xfId="48858" xr:uid="{00000000-0005-0000-0000-00002F000000}"/>
    <cellStyle name="Comma 3 5 3 2 4 4" xfId="33738" xr:uid="{00000000-0005-0000-0000-00002F000000}"/>
    <cellStyle name="Comma 3 5 3 2 5" xfId="5010" xr:uid="{00000000-0005-0000-0000-00002F000000}"/>
    <cellStyle name="Comma 3 5 3 2 5 2" xfId="14082" xr:uid="{00000000-0005-0000-0000-00002F000000}"/>
    <cellStyle name="Comma 3 5 3 2 5 2 2" xfId="29202" xr:uid="{00000000-0005-0000-0000-00002F000000}"/>
    <cellStyle name="Comma 3 5 3 2 5 2 2 2" xfId="59442" xr:uid="{00000000-0005-0000-0000-00002F000000}"/>
    <cellStyle name="Comma 3 5 3 2 5 2 3" xfId="44322" xr:uid="{00000000-0005-0000-0000-00002F000000}"/>
    <cellStyle name="Comma 3 5 3 2 5 3" xfId="20130" xr:uid="{00000000-0005-0000-0000-00002F000000}"/>
    <cellStyle name="Comma 3 5 3 2 5 3 2" xfId="50370" xr:uid="{00000000-0005-0000-0000-00002F000000}"/>
    <cellStyle name="Comma 3 5 3 2 5 4" xfId="35250" xr:uid="{00000000-0005-0000-0000-00002F000000}"/>
    <cellStyle name="Comma 3 5 3 2 6" xfId="6522" xr:uid="{00000000-0005-0000-0000-00002F000000}"/>
    <cellStyle name="Comma 3 5 3 2 6 2" xfId="21642" xr:uid="{00000000-0005-0000-0000-00002F000000}"/>
    <cellStyle name="Comma 3 5 3 2 6 2 2" xfId="51882" xr:uid="{00000000-0005-0000-0000-00002F000000}"/>
    <cellStyle name="Comma 3 5 3 2 6 3" xfId="36762" xr:uid="{00000000-0005-0000-0000-00002F000000}"/>
    <cellStyle name="Comma 3 5 3 2 7" xfId="8034" xr:uid="{00000000-0005-0000-0000-00002F000000}"/>
    <cellStyle name="Comma 3 5 3 2 7 2" xfId="23154" xr:uid="{00000000-0005-0000-0000-00002F000000}"/>
    <cellStyle name="Comma 3 5 3 2 7 2 2" xfId="53394" xr:uid="{00000000-0005-0000-0000-00002F000000}"/>
    <cellStyle name="Comma 3 5 3 2 7 3" xfId="38274" xr:uid="{00000000-0005-0000-0000-00002F000000}"/>
    <cellStyle name="Comma 3 5 3 2 8" xfId="9546" xr:uid="{00000000-0005-0000-0000-00002F000000}"/>
    <cellStyle name="Comma 3 5 3 2 8 2" xfId="24666" xr:uid="{00000000-0005-0000-0000-00002F000000}"/>
    <cellStyle name="Comma 3 5 3 2 8 2 2" xfId="54906" xr:uid="{00000000-0005-0000-0000-00002F000000}"/>
    <cellStyle name="Comma 3 5 3 2 8 3" xfId="39786" xr:uid="{00000000-0005-0000-0000-00002F000000}"/>
    <cellStyle name="Comma 3 5 3 2 9" xfId="15594" xr:uid="{00000000-0005-0000-0000-00002F000000}"/>
    <cellStyle name="Comma 3 5 3 2 9 2" xfId="45834" xr:uid="{00000000-0005-0000-0000-00002F000000}"/>
    <cellStyle name="Comma 3 5 3 3" xfId="726" xr:uid="{00000000-0005-0000-0000-00008D000000}"/>
    <cellStyle name="Comma 3 5 3 3 10" xfId="30966" xr:uid="{00000000-0005-0000-0000-00008D000000}"/>
    <cellStyle name="Comma 3 5 3 3 2" xfId="1482" xr:uid="{00000000-0005-0000-0000-00008D000000}"/>
    <cellStyle name="Comma 3 5 3 3 2 2" xfId="2994" xr:uid="{00000000-0005-0000-0000-00008D000000}"/>
    <cellStyle name="Comma 3 5 3 3 2 2 2" xfId="12066" xr:uid="{00000000-0005-0000-0000-00008D000000}"/>
    <cellStyle name="Comma 3 5 3 3 2 2 2 2" xfId="27186" xr:uid="{00000000-0005-0000-0000-00008D000000}"/>
    <cellStyle name="Comma 3 5 3 3 2 2 2 2 2" xfId="57426" xr:uid="{00000000-0005-0000-0000-00008D000000}"/>
    <cellStyle name="Comma 3 5 3 3 2 2 2 3" xfId="42306" xr:uid="{00000000-0005-0000-0000-00008D000000}"/>
    <cellStyle name="Comma 3 5 3 3 2 2 3" xfId="18114" xr:uid="{00000000-0005-0000-0000-00008D000000}"/>
    <cellStyle name="Comma 3 5 3 3 2 2 3 2" xfId="48354" xr:uid="{00000000-0005-0000-0000-00008D000000}"/>
    <cellStyle name="Comma 3 5 3 3 2 2 4" xfId="33234" xr:uid="{00000000-0005-0000-0000-00008D000000}"/>
    <cellStyle name="Comma 3 5 3 3 2 3" xfId="4506" xr:uid="{00000000-0005-0000-0000-00008D000000}"/>
    <cellStyle name="Comma 3 5 3 3 2 3 2" xfId="13578" xr:uid="{00000000-0005-0000-0000-00008D000000}"/>
    <cellStyle name="Comma 3 5 3 3 2 3 2 2" xfId="28698" xr:uid="{00000000-0005-0000-0000-00008D000000}"/>
    <cellStyle name="Comma 3 5 3 3 2 3 2 2 2" xfId="58938" xr:uid="{00000000-0005-0000-0000-00008D000000}"/>
    <cellStyle name="Comma 3 5 3 3 2 3 2 3" xfId="43818" xr:uid="{00000000-0005-0000-0000-00008D000000}"/>
    <cellStyle name="Comma 3 5 3 3 2 3 3" xfId="19626" xr:uid="{00000000-0005-0000-0000-00008D000000}"/>
    <cellStyle name="Comma 3 5 3 3 2 3 3 2" xfId="49866" xr:uid="{00000000-0005-0000-0000-00008D000000}"/>
    <cellStyle name="Comma 3 5 3 3 2 3 4" xfId="34746" xr:uid="{00000000-0005-0000-0000-00008D000000}"/>
    <cellStyle name="Comma 3 5 3 3 2 4" xfId="6018" xr:uid="{00000000-0005-0000-0000-00008D000000}"/>
    <cellStyle name="Comma 3 5 3 3 2 4 2" xfId="15090" xr:uid="{00000000-0005-0000-0000-00008D000000}"/>
    <cellStyle name="Comma 3 5 3 3 2 4 2 2" xfId="30210" xr:uid="{00000000-0005-0000-0000-00008D000000}"/>
    <cellStyle name="Comma 3 5 3 3 2 4 2 2 2" xfId="60450" xr:uid="{00000000-0005-0000-0000-00008D000000}"/>
    <cellStyle name="Comma 3 5 3 3 2 4 2 3" xfId="45330" xr:uid="{00000000-0005-0000-0000-00008D000000}"/>
    <cellStyle name="Comma 3 5 3 3 2 4 3" xfId="21138" xr:uid="{00000000-0005-0000-0000-00008D000000}"/>
    <cellStyle name="Comma 3 5 3 3 2 4 3 2" xfId="51378" xr:uid="{00000000-0005-0000-0000-00008D000000}"/>
    <cellStyle name="Comma 3 5 3 3 2 4 4" xfId="36258" xr:uid="{00000000-0005-0000-0000-00008D000000}"/>
    <cellStyle name="Comma 3 5 3 3 2 5" xfId="7530" xr:uid="{00000000-0005-0000-0000-00008D000000}"/>
    <cellStyle name="Comma 3 5 3 3 2 5 2" xfId="22650" xr:uid="{00000000-0005-0000-0000-00008D000000}"/>
    <cellStyle name="Comma 3 5 3 3 2 5 2 2" xfId="52890" xr:uid="{00000000-0005-0000-0000-00008D000000}"/>
    <cellStyle name="Comma 3 5 3 3 2 5 3" xfId="37770" xr:uid="{00000000-0005-0000-0000-00008D000000}"/>
    <cellStyle name="Comma 3 5 3 3 2 6" xfId="9042" xr:uid="{00000000-0005-0000-0000-00008D000000}"/>
    <cellStyle name="Comma 3 5 3 3 2 6 2" xfId="24162" xr:uid="{00000000-0005-0000-0000-00008D000000}"/>
    <cellStyle name="Comma 3 5 3 3 2 6 2 2" xfId="54402" xr:uid="{00000000-0005-0000-0000-00008D000000}"/>
    <cellStyle name="Comma 3 5 3 3 2 6 3" xfId="39282" xr:uid="{00000000-0005-0000-0000-00008D000000}"/>
    <cellStyle name="Comma 3 5 3 3 2 7" xfId="10554" xr:uid="{00000000-0005-0000-0000-00008D000000}"/>
    <cellStyle name="Comma 3 5 3 3 2 7 2" xfId="25674" xr:uid="{00000000-0005-0000-0000-00008D000000}"/>
    <cellStyle name="Comma 3 5 3 3 2 7 2 2" xfId="55914" xr:uid="{00000000-0005-0000-0000-00008D000000}"/>
    <cellStyle name="Comma 3 5 3 3 2 7 3" xfId="40794" xr:uid="{00000000-0005-0000-0000-00008D000000}"/>
    <cellStyle name="Comma 3 5 3 3 2 8" xfId="16602" xr:uid="{00000000-0005-0000-0000-00008D000000}"/>
    <cellStyle name="Comma 3 5 3 3 2 8 2" xfId="46842" xr:uid="{00000000-0005-0000-0000-00008D000000}"/>
    <cellStyle name="Comma 3 5 3 3 2 9" xfId="31722" xr:uid="{00000000-0005-0000-0000-00008D000000}"/>
    <cellStyle name="Comma 3 5 3 3 3" xfId="2238" xr:uid="{00000000-0005-0000-0000-00008D000000}"/>
    <cellStyle name="Comma 3 5 3 3 3 2" xfId="11310" xr:uid="{00000000-0005-0000-0000-00008D000000}"/>
    <cellStyle name="Comma 3 5 3 3 3 2 2" xfId="26430" xr:uid="{00000000-0005-0000-0000-00008D000000}"/>
    <cellStyle name="Comma 3 5 3 3 3 2 2 2" xfId="56670" xr:uid="{00000000-0005-0000-0000-00008D000000}"/>
    <cellStyle name="Comma 3 5 3 3 3 2 3" xfId="41550" xr:uid="{00000000-0005-0000-0000-00008D000000}"/>
    <cellStyle name="Comma 3 5 3 3 3 3" xfId="17358" xr:uid="{00000000-0005-0000-0000-00008D000000}"/>
    <cellStyle name="Comma 3 5 3 3 3 3 2" xfId="47598" xr:uid="{00000000-0005-0000-0000-00008D000000}"/>
    <cellStyle name="Comma 3 5 3 3 3 4" xfId="32478" xr:uid="{00000000-0005-0000-0000-00008D000000}"/>
    <cellStyle name="Comma 3 5 3 3 4" xfId="3750" xr:uid="{00000000-0005-0000-0000-00008D000000}"/>
    <cellStyle name="Comma 3 5 3 3 4 2" xfId="12822" xr:uid="{00000000-0005-0000-0000-00008D000000}"/>
    <cellStyle name="Comma 3 5 3 3 4 2 2" xfId="27942" xr:uid="{00000000-0005-0000-0000-00008D000000}"/>
    <cellStyle name="Comma 3 5 3 3 4 2 2 2" xfId="58182" xr:uid="{00000000-0005-0000-0000-00008D000000}"/>
    <cellStyle name="Comma 3 5 3 3 4 2 3" xfId="43062" xr:uid="{00000000-0005-0000-0000-00008D000000}"/>
    <cellStyle name="Comma 3 5 3 3 4 3" xfId="18870" xr:uid="{00000000-0005-0000-0000-00008D000000}"/>
    <cellStyle name="Comma 3 5 3 3 4 3 2" xfId="49110" xr:uid="{00000000-0005-0000-0000-00008D000000}"/>
    <cellStyle name="Comma 3 5 3 3 4 4" xfId="33990" xr:uid="{00000000-0005-0000-0000-00008D000000}"/>
    <cellStyle name="Comma 3 5 3 3 5" xfId="5262" xr:uid="{00000000-0005-0000-0000-00008D000000}"/>
    <cellStyle name="Comma 3 5 3 3 5 2" xfId="14334" xr:uid="{00000000-0005-0000-0000-00008D000000}"/>
    <cellStyle name="Comma 3 5 3 3 5 2 2" xfId="29454" xr:uid="{00000000-0005-0000-0000-00008D000000}"/>
    <cellStyle name="Comma 3 5 3 3 5 2 2 2" xfId="59694" xr:uid="{00000000-0005-0000-0000-00008D000000}"/>
    <cellStyle name="Comma 3 5 3 3 5 2 3" xfId="44574" xr:uid="{00000000-0005-0000-0000-00008D000000}"/>
    <cellStyle name="Comma 3 5 3 3 5 3" xfId="20382" xr:uid="{00000000-0005-0000-0000-00008D000000}"/>
    <cellStyle name="Comma 3 5 3 3 5 3 2" xfId="50622" xr:uid="{00000000-0005-0000-0000-00008D000000}"/>
    <cellStyle name="Comma 3 5 3 3 5 4" xfId="35502" xr:uid="{00000000-0005-0000-0000-00008D000000}"/>
    <cellStyle name="Comma 3 5 3 3 6" xfId="6774" xr:uid="{00000000-0005-0000-0000-00008D000000}"/>
    <cellStyle name="Comma 3 5 3 3 6 2" xfId="21894" xr:uid="{00000000-0005-0000-0000-00008D000000}"/>
    <cellStyle name="Comma 3 5 3 3 6 2 2" xfId="52134" xr:uid="{00000000-0005-0000-0000-00008D000000}"/>
    <cellStyle name="Comma 3 5 3 3 6 3" xfId="37014" xr:uid="{00000000-0005-0000-0000-00008D000000}"/>
    <cellStyle name="Comma 3 5 3 3 7" xfId="8286" xr:uid="{00000000-0005-0000-0000-00008D000000}"/>
    <cellStyle name="Comma 3 5 3 3 7 2" xfId="23406" xr:uid="{00000000-0005-0000-0000-00008D000000}"/>
    <cellStyle name="Comma 3 5 3 3 7 2 2" xfId="53646" xr:uid="{00000000-0005-0000-0000-00008D000000}"/>
    <cellStyle name="Comma 3 5 3 3 7 3" xfId="38526" xr:uid="{00000000-0005-0000-0000-00008D000000}"/>
    <cellStyle name="Comma 3 5 3 3 8" xfId="9798" xr:uid="{00000000-0005-0000-0000-00008D000000}"/>
    <cellStyle name="Comma 3 5 3 3 8 2" xfId="24918" xr:uid="{00000000-0005-0000-0000-00008D000000}"/>
    <cellStyle name="Comma 3 5 3 3 8 2 2" xfId="55158" xr:uid="{00000000-0005-0000-0000-00008D000000}"/>
    <cellStyle name="Comma 3 5 3 3 8 3" xfId="40038" xr:uid="{00000000-0005-0000-0000-00008D000000}"/>
    <cellStyle name="Comma 3 5 3 3 9" xfId="15846" xr:uid="{00000000-0005-0000-0000-00008D000000}"/>
    <cellStyle name="Comma 3 5 3 3 9 2" xfId="46086" xr:uid="{00000000-0005-0000-0000-00008D000000}"/>
    <cellStyle name="Comma 3 5 3 4" xfId="978" xr:uid="{00000000-0005-0000-0000-00002F000000}"/>
    <cellStyle name="Comma 3 5 3 4 2" xfId="2490" xr:uid="{00000000-0005-0000-0000-00002F000000}"/>
    <cellStyle name="Comma 3 5 3 4 2 2" xfId="11562" xr:uid="{00000000-0005-0000-0000-00002F000000}"/>
    <cellStyle name="Comma 3 5 3 4 2 2 2" xfId="26682" xr:uid="{00000000-0005-0000-0000-00002F000000}"/>
    <cellStyle name="Comma 3 5 3 4 2 2 2 2" xfId="56922" xr:uid="{00000000-0005-0000-0000-00002F000000}"/>
    <cellStyle name="Comma 3 5 3 4 2 2 3" xfId="41802" xr:uid="{00000000-0005-0000-0000-00002F000000}"/>
    <cellStyle name="Comma 3 5 3 4 2 3" xfId="17610" xr:uid="{00000000-0005-0000-0000-00002F000000}"/>
    <cellStyle name="Comma 3 5 3 4 2 3 2" xfId="47850" xr:uid="{00000000-0005-0000-0000-00002F000000}"/>
    <cellStyle name="Comma 3 5 3 4 2 4" xfId="32730" xr:uid="{00000000-0005-0000-0000-00002F000000}"/>
    <cellStyle name="Comma 3 5 3 4 3" xfId="4002" xr:uid="{00000000-0005-0000-0000-00002F000000}"/>
    <cellStyle name="Comma 3 5 3 4 3 2" xfId="13074" xr:uid="{00000000-0005-0000-0000-00002F000000}"/>
    <cellStyle name="Comma 3 5 3 4 3 2 2" xfId="28194" xr:uid="{00000000-0005-0000-0000-00002F000000}"/>
    <cellStyle name="Comma 3 5 3 4 3 2 2 2" xfId="58434" xr:uid="{00000000-0005-0000-0000-00002F000000}"/>
    <cellStyle name="Comma 3 5 3 4 3 2 3" xfId="43314" xr:uid="{00000000-0005-0000-0000-00002F000000}"/>
    <cellStyle name="Comma 3 5 3 4 3 3" xfId="19122" xr:uid="{00000000-0005-0000-0000-00002F000000}"/>
    <cellStyle name="Comma 3 5 3 4 3 3 2" xfId="49362" xr:uid="{00000000-0005-0000-0000-00002F000000}"/>
    <cellStyle name="Comma 3 5 3 4 3 4" xfId="34242" xr:uid="{00000000-0005-0000-0000-00002F000000}"/>
    <cellStyle name="Comma 3 5 3 4 4" xfId="5514" xr:uid="{00000000-0005-0000-0000-00002F000000}"/>
    <cellStyle name="Comma 3 5 3 4 4 2" xfId="14586" xr:uid="{00000000-0005-0000-0000-00002F000000}"/>
    <cellStyle name="Comma 3 5 3 4 4 2 2" xfId="29706" xr:uid="{00000000-0005-0000-0000-00002F000000}"/>
    <cellStyle name="Comma 3 5 3 4 4 2 2 2" xfId="59946" xr:uid="{00000000-0005-0000-0000-00002F000000}"/>
    <cellStyle name="Comma 3 5 3 4 4 2 3" xfId="44826" xr:uid="{00000000-0005-0000-0000-00002F000000}"/>
    <cellStyle name="Comma 3 5 3 4 4 3" xfId="20634" xr:uid="{00000000-0005-0000-0000-00002F000000}"/>
    <cellStyle name="Comma 3 5 3 4 4 3 2" xfId="50874" xr:uid="{00000000-0005-0000-0000-00002F000000}"/>
    <cellStyle name="Comma 3 5 3 4 4 4" xfId="35754" xr:uid="{00000000-0005-0000-0000-00002F000000}"/>
    <cellStyle name="Comma 3 5 3 4 5" xfId="7026" xr:uid="{00000000-0005-0000-0000-00002F000000}"/>
    <cellStyle name="Comma 3 5 3 4 5 2" xfId="22146" xr:uid="{00000000-0005-0000-0000-00002F000000}"/>
    <cellStyle name="Comma 3 5 3 4 5 2 2" xfId="52386" xr:uid="{00000000-0005-0000-0000-00002F000000}"/>
    <cellStyle name="Comma 3 5 3 4 5 3" xfId="37266" xr:uid="{00000000-0005-0000-0000-00002F000000}"/>
    <cellStyle name="Comma 3 5 3 4 6" xfId="8538" xr:uid="{00000000-0005-0000-0000-00002F000000}"/>
    <cellStyle name="Comma 3 5 3 4 6 2" xfId="23658" xr:uid="{00000000-0005-0000-0000-00002F000000}"/>
    <cellStyle name="Comma 3 5 3 4 6 2 2" xfId="53898" xr:uid="{00000000-0005-0000-0000-00002F000000}"/>
    <cellStyle name="Comma 3 5 3 4 6 3" xfId="38778" xr:uid="{00000000-0005-0000-0000-00002F000000}"/>
    <cellStyle name="Comma 3 5 3 4 7" xfId="10050" xr:uid="{00000000-0005-0000-0000-00002F000000}"/>
    <cellStyle name="Comma 3 5 3 4 7 2" xfId="25170" xr:uid="{00000000-0005-0000-0000-00002F000000}"/>
    <cellStyle name="Comma 3 5 3 4 7 2 2" xfId="55410" xr:uid="{00000000-0005-0000-0000-00002F000000}"/>
    <cellStyle name="Comma 3 5 3 4 7 3" xfId="40290" xr:uid="{00000000-0005-0000-0000-00002F000000}"/>
    <cellStyle name="Comma 3 5 3 4 8" xfId="16098" xr:uid="{00000000-0005-0000-0000-00002F000000}"/>
    <cellStyle name="Comma 3 5 3 4 8 2" xfId="46338" xr:uid="{00000000-0005-0000-0000-00002F000000}"/>
    <cellStyle name="Comma 3 5 3 4 9" xfId="31218" xr:uid="{00000000-0005-0000-0000-00002F000000}"/>
    <cellStyle name="Comma 3 5 3 5" xfId="1734" xr:uid="{00000000-0005-0000-0000-00002F000000}"/>
    <cellStyle name="Comma 3 5 3 5 2" xfId="10806" xr:uid="{00000000-0005-0000-0000-00002F000000}"/>
    <cellStyle name="Comma 3 5 3 5 2 2" xfId="25926" xr:uid="{00000000-0005-0000-0000-00002F000000}"/>
    <cellStyle name="Comma 3 5 3 5 2 2 2" xfId="56166" xr:uid="{00000000-0005-0000-0000-00002F000000}"/>
    <cellStyle name="Comma 3 5 3 5 2 3" xfId="41046" xr:uid="{00000000-0005-0000-0000-00002F000000}"/>
    <cellStyle name="Comma 3 5 3 5 3" xfId="16854" xr:uid="{00000000-0005-0000-0000-00002F000000}"/>
    <cellStyle name="Comma 3 5 3 5 3 2" xfId="47094" xr:uid="{00000000-0005-0000-0000-00002F000000}"/>
    <cellStyle name="Comma 3 5 3 5 4" xfId="31974" xr:uid="{00000000-0005-0000-0000-00002F000000}"/>
    <cellStyle name="Comma 3 5 3 6" xfId="3246" xr:uid="{00000000-0005-0000-0000-00002F000000}"/>
    <cellStyle name="Comma 3 5 3 6 2" xfId="12318" xr:uid="{00000000-0005-0000-0000-00002F000000}"/>
    <cellStyle name="Comma 3 5 3 6 2 2" xfId="27438" xr:uid="{00000000-0005-0000-0000-00002F000000}"/>
    <cellStyle name="Comma 3 5 3 6 2 2 2" xfId="57678" xr:uid="{00000000-0005-0000-0000-00002F000000}"/>
    <cellStyle name="Comma 3 5 3 6 2 3" xfId="42558" xr:uid="{00000000-0005-0000-0000-00002F000000}"/>
    <cellStyle name="Comma 3 5 3 6 3" xfId="18366" xr:uid="{00000000-0005-0000-0000-00002F000000}"/>
    <cellStyle name="Comma 3 5 3 6 3 2" xfId="48606" xr:uid="{00000000-0005-0000-0000-00002F000000}"/>
    <cellStyle name="Comma 3 5 3 6 4" xfId="33486" xr:uid="{00000000-0005-0000-0000-00002F000000}"/>
    <cellStyle name="Comma 3 5 3 7" xfId="4758" xr:uid="{00000000-0005-0000-0000-00002F000000}"/>
    <cellStyle name="Comma 3 5 3 7 2" xfId="13830" xr:uid="{00000000-0005-0000-0000-00002F000000}"/>
    <cellStyle name="Comma 3 5 3 7 2 2" xfId="28950" xr:uid="{00000000-0005-0000-0000-00002F000000}"/>
    <cellStyle name="Comma 3 5 3 7 2 2 2" xfId="59190" xr:uid="{00000000-0005-0000-0000-00002F000000}"/>
    <cellStyle name="Comma 3 5 3 7 2 3" xfId="44070" xr:uid="{00000000-0005-0000-0000-00002F000000}"/>
    <cellStyle name="Comma 3 5 3 7 3" xfId="19878" xr:uid="{00000000-0005-0000-0000-00002F000000}"/>
    <cellStyle name="Comma 3 5 3 7 3 2" xfId="50118" xr:uid="{00000000-0005-0000-0000-00002F000000}"/>
    <cellStyle name="Comma 3 5 3 7 4" xfId="34998" xr:uid="{00000000-0005-0000-0000-00002F000000}"/>
    <cellStyle name="Comma 3 5 3 8" xfId="6270" xr:uid="{00000000-0005-0000-0000-00002F000000}"/>
    <cellStyle name="Comma 3 5 3 8 2" xfId="21390" xr:uid="{00000000-0005-0000-0000-00002F000000}"/>
    <cellStyle name="Comma 3 5 3 8 2 2" xfId="51630" xr:uid="{00000000-0005-0000-0000-00002F000000}"/>
    <cellStyle name="Comma 3 5 3 8 3" xfId="36510" xr:uid="{00000000-0005-0000-0000-00002F000000}"/>
    <cellStyle name="Comma 3 5 3 9" xfId="7782" xr:uid="{00000000-0005-0000-0000-00002F000000}"/>
    <cellStyle name="Comma 3 5 3 9 2" xfId="22902" xr:uid="{00000000-0005-0000-0000-00002F000000}"/>
    <cellStyle name="Comma 3 5 3 9 2 2" xfId="53142" xr:uid="{00000000-0005-0000-0000-00002F000000}"/>
    <cellStyle name="Comma 3 5 3 9 3" xfId="38022" xr:uid="{00000000-0005-0000-0000-00002F000000}"/>
    <cellStyle name="Comma 3 5 4" xfId="306" xr:uid="{00000000-0005-0000-0000-000012000000}"/>
    <cellStyle name="Comma 3 5 4 10" xfId="30546" xr:uid="{00000000-0005-0000-0000-000012000000}"/>
    <cellStyle name="Comma 3 5 4 2" xfId="1062" xr:uid="{00000000-0005-0000-0000-000012000000}"/>
    <cellStyle name="Comma 3 5 4 2 2" xfId="2574" xr:uid="{00000000-0005-0000-0000-000012000000}"/>
    <cellStyle name="Comma 3 5 4 2 2 2" xfId="11646" xr:uid="{00000000-0005-0000-0000-000012000000}"/>
    <cellStyle name="Comma 3 5 4 2 2 2 2" xfId="26766" xr:uid="{00000000-0005-0000-0000-000012000000}"/>
    <cellStyle name="Comma 3 5 4 2 2 2 2 2" xfId="57006" xr:uid="{00000000-0005-0000-0000-000012000000}"/>
    <cellStyle name="Comma 3 5 4 2 2 2 3" xfId="41886" xr:uid="{00000000-0005-0000-0000-000012000000}"/>
    <cellStyle name="Comma 3 5 4 2 2 3" xfId="17694" xr:uid="{00000000-0005-0000-0000-000012000000}"/>
    <cellStyle name="Comma 3 5 4 2 2 3 2" xfId="47934" xr:uid="{00000000-0005-0000-0000-000012000000}"/>
    <cellStyle name="Comma 3 5 4 2 2 4" xfId="32814" xr:uid="{00000000-0005-0000-0000-000012000000}"/>
    <cellStyle name="Comma 3 5 4 2 3" xfId="4086" xr:uid="{00000000-0005-0000-0000-000012000000}"/>
    <cellStyle name="Comma 3 5 4 2 3 2" xfId="13158" xr:uid="{00000000-0005-0000-0000-000012000000}"/>
    <cellStyle name="Comma 3 5 4 2 3 2 2" xfId="28278" xr:uid="{00000000-0005-0000-0000-000012000000}"/>
    <cellStyle name="Comma 3 5 4 2 3 2 2 2" xfId="58518" xr:uid="{00000000-0005-0000-0000-000012000000}"/>
    <cellStyle name="Comma 3 5 4 2 3 2 3" xfId="43398" xr:uid="{00000000-0005-0000-0000-000012000000}"/>
    <cellStyle name="Comma 3 5 4 2 3 3" xfId="19206" xr:uid="{00000000-0005-0000-0000-000012000000}"/>
    <cellStyle name="Comma 3 5 4 2 3 3 2" xfId="49446" xr:uid="{00000000-0005-0000-0000-000012000000}"/>
    <cellStyle name="Comma 3 5 4 2 3 4" xfId="34326" xr:uid="{00000000-0005-0000-0000-000012000000}"/>
    <cellStyle name="Comma 3 5 4 2 4" xfId="5598" xr:uid="{00000000-0005-0000-0000-000012000000}"/>
    <cellStyle name="Comma 3 5 4 2 4 2" xfId="14670" xr:uid="{00000000-0005-0000-0000-000012000000}"/>
    <cellStyle name="Comma 3 5 4 2 4 2 2" xfId="29790" xr:uid="{00000000-0005-0000-0000-000012000000}"/>
    <cellStyle name="Comma 3 5 4 2 4 2 2 2" xfId="60030" xr:uid="{00000000-0005-0000-0000-000012000000}"/>
    <cellStyle name="Comma 3 5 4 2 4 2 3" xfId="44910" xr:uid="{00000000-0005-0000-0000-000012000000}"/>
    <cellStyle name="Comma 3 5 4 2 4 3" xfId="20718" xr:uid="{00000000-0005-0000-0000-000012000000}"/>
    <cellStyle name="Comma 3 5 4 2 4 3 2" xfId="50958" xr:uid="{00000000-0005-0000-0000-000012000000}"/>
    <cellStyle name="Comma 3 5 4 2 4 4" xfId="35838" xr:uid="{00000000-0005-0000-0000-000012000000}"/>
    <cellStyle name="Comma 3 5 4 2 5" xfId="7110" xr:uid="{00000000-0005-0000-0000-000012000000}"/>
    <cellStyle name="Comma 3 5 4 2 5 2" xfId="22230" xr:uid="{00000000-0005-0000-0000-000012000000}"/>
    <cellStyle name="Comma 3 5 4 2 5 2 2" xfId="52470" xr:uid="{00000000-0005-0000-0000-000012000000}"/>
    <cellStyle name="Comma 3 5 4 2 5 3" xfId="37350" xr:uid="{00000000-0005-0000-0000-000012000000}"/>
    <cellStyle name="Comma 3 5 4 2 6" xfId="8622" xr:uid="{00000000-0005-0000-0000-000012000000}"/>
    <cellStyle name="Comma 3 5 4 2 6 2" xfId="23742" xr:uid="{00000000-0005-0000-0000-000012000000}"/>
    <cellStyle name="Comma 3 5 4 2 6 2 2" xfId="53982" xr:uid="{00000000-0005-0000-0000-000012000000}"/>
    <cellStyle name="Comma 3 5 4 2 6 3" xfId="38862" xr:uid="{00000000-0005-0000-0000-000012000000}"/>
    <cellStyle name="Comma 3 5 4 2 7" xfId="10134" xr:uid="{00000000-0005-0000-0000-000012000000}"/>
    <cellStyle name="Comma 3 5 4 2 7 2" xfId="25254" xr:uid="{00000000-0005-0000-0000-000012000000}"/>
    <cellStyle name="Comma 3 5 4 2 7 2 2" xfId="55494" xr:uid="{00000000-0005-0000-0000-000012000000}"/>
    <cellStyle name="Comma 3 5 4 2 7 3" xfId="40374" xr:uid="{00000000-0005-0000-0000-000012000000}"/>
    <cellStyle name="Comma 3 5 4 2 8" xfId="16182" xr:uid="{00000000-0005-0000-0000-000012000000}"/>
    <cellStyle name="Comma 3 5 4 2 8 2" xfId="46422" xr:uid="{00000000-0005-0000-0000-000012000000}"/>
    <cellStyle name="Comma 3 5 4 2 9" xfId="31302" xr:uid="{00000000-0005-0000-0000-000012000000}"/>
    <cellStyle name="Comma 3 5 4 3" xfId="1818" xr:uid="{00000000-0005-0000-0000-000012000000}"/>
    <cellStyle name="Comma 3 5 4 3 2" xfId="10890" xr:uid="{00000000-0005-0000-0000-000012000000}"/>
    <cellStyle name="Comma 3 5 4 3 2 2" xfId="26010" xr:uid="{00000000-0005-0000-0000-000012000000}"/>
    <cellStyle name="Comma 3 5 4 3 2 2 2" xfId="56250" xr:uid="{00000000-0005-0000-0000-000012000000}"/>
    <cellStyle name="Comma 3 5 4 3 2 3" xfId="41130" xr:uid="{00000000-0005-0000-0000-000012000000}"/>
    <cellStyle name="Comma 3 5 4 3 3" xfId="16938" xr:uid="{00000000-0005-0000-0000-000012000000}"/>
    <cellStyle name="Comma 3 5 4 3 3 2" xfId="47178" xr:uid="{00000000-0005-0000-0000-000012000000}"/>
    <cellStyle name="Comma 3 5 4 3 4" xfId="32058" xr:uid="{00000000-0005-0000-0000-000012000000}"/>
    <cellStyle name="Comma 3 5 4 4" xfId="3330" xr:uid="{00000000-0005-0000-0000-000012000000}"/>
    <cellStyle name="Comma 3 5 4 4 2" xfId="12402" xr:uid="{00000000-0005-0000-0000-000012000000}"/>
    <cellStyle name="Comma 3 5 4 4 2 2" xfId="27522" xr:uid="{00000000-0005-0000-0000-000012000000}"/>
    <cellStyle name="Comma 3 5 4 4 2 2 2" xfId="57762" xr:uid="{00000000-0005-0000-0000-000012000000}"/>
    <cellStyle name="Comma 3 5 4 4 2 3" xfId="42642" xr:uid="{00000000-0005-0000-0000-000012000000}"/>
    <cellStyle name="Comma 3 5 4 4 3" xfId="18450" xr:uid="{00000000-0005-0000-0000-000012000000}"/>
    <cellStyle name="Comma 3 5 4 4 3 2" xfId="48690" xr:uid="{00000000-0005-0000-0000-000012000000}"/>
    <cellStyle name="Comma 3 5 4 4 4" xfId="33570" xr:uid="{00000000-0005-0000-0000-000012000000}"/>
    <cellStyle name="Comma 3 5 4 5" xfId="4842" xr:uid="{00000000-0005-0000-0000-000012000000}"/>
    <cellStyle name="Comma 3 5 4 5 2" xfId="13914" xr:uid="{00000000-0005-0000-0000-000012000000}"/>
    <cellStyle name="Comma 3 5 4 5 2 2" xfId="29034" xr:uid="{00000000-0005-0000-0000-000012000000}"/>
    <cellStyle name="Comma 3 5 4 5 2 2 2" xfId="59274" xr:uid="{00000000-0005-0000-0000-000012000000}"/>
    <cellStyle name="Comma 3 5 4 5 2 3" xfId="44154" xr:uid="{00000000-0005-0000-0000-000012000000}"/>
    <cellStyle name="Comma 3 5 4 5 3" xfId="19962" xr:uid="{00000000-0005-0000-0000-000012000000}"/>
    <cellStyle name="Comma 3 5 4 5 3 2" xfId="50202" xr:uid="{00000000-0005-0000-0000-000012000000}"/>
    <cellStyle name="Comma 3 5 4 5 4" xfId="35082" xr:uid="{00000000-0005-0000-0000-000012000000}"/>
    <cellStyle name="Comma 3 5 4 6" xfId="6354" xr:uid="{00000000-0005-0000-0000-000012000000}"/>
    <cellStyle name="Comma 3 5 4 6 2" xfId="21474" xr:uid="{00000000-0005-0000-0000-000012000000}"/>
    <cellStyle name="Comma 3 5 4 6 2 2" xfId="51714" xr:uid="{00000000-0005-0000-0000-000012000000}"/>
    <cellStyle name="Comma 3 5 4 6 3" xfId="36594" xr:uid="{00000000-0005-0000-0000-000012000000}"/>
    <cellStyle name="Comma 3 5 4 7" xfId="7866" xr:uid="{00000000-0005-0000-0000-000012000000}"/>
    <cellStyle name="Comma 3 5 4 7 2" xfId="22986" xr:uid="{00000000-0005-0000-0000-000012000000}"/>
    <cellStyle name="Comma 3 5 4 7 2 2" xfId="53226" xr:uid="{00000000-0005-0000-0000-000012000000}"/>
    <cellStyle name="Comma 3 5 4 7 3" xfId="38106" xr:uid="{00000000-0005-0000-0000-000012000000}"/>
    <cellStyle name="Comma 3 5 4 8" xfId="9378" xr:uid="{00000000-0005-0000-0000-000012000000}"/>
    <cellStyle name="Comma 3 5 4 8 2" xfId="24498" xr:uid="{00000000-0005-0000-0000-000012000000}"/>
    <cellStyle name="Comma 3 5 4 8 2 2" xfId="54738" xr:uid="{00000000-0005-0000-0000-000012000000}"/>
    <cellStyle name="Comma 3 5 4 8 3" xfId="39618" xr:uid="{00000000-0005-0000-0000-000012000000}"/>
    <cellStyle name="Comma 3 5 4 9" xfId="15426" xr:uid="{00000000-0005-0000-0000-000012000000}"/>
    <cellStyle name="Comma 3 5 4 9 2" xfId="45666" xr:uid="{00000000-0005-0000-0000-000012000000}"/>
    <cellStyle name="Comma 3 5 5" xfId="558" xr:uid="{00000000-0005-0000-0000-00008B000000}"/>
    <cellStyle name="Comma 3 5 5 10" xfId="30798" xr:uid="{00000000-0005-0000-0000-00008B000000}"/>
    <cellStyle name="Comma 3 5 5 2" xfId="1314" xr:uid="{00000000-0005-0000-0000-00008B000000}"/>
    <cellStyle name="Comma 3 5 5 2 2" xfId="2826" xr:uid="{00000000-0005-0000-0000-00008B000000}"/>
    <cellStyle name="Comma 3 5 5 2 2 2" xfId="11898" xr:uid="{00000000-0005-0000-0000-00008B000000}"/>
    <cellStyle name="Comma 3 5 5 2 2 2 2" xfId="27018" xr:uid="{00000000-0005-0000-0000-00008B000000}"/>
    <cellStyle name="Comma 3 5 5 2 2 2 2 2" xfId="57258" xr:uid="{00000000-0005-0000-0000-00008B000000}"/>
    <cellStyle name="Comma 3 5 5 2 2 2 3" xfId="42138" xr:uid="{00000000-0005-0000-0000-00008B000000}"/>
    <cellStyle name="Comma 3 5 5 2 2 3" xfId="17946" xr:uid="{00000000-0005-0000-0000-00008B000000}"/>
    <cellStyle name="Comma 3 5 5 2 2 3 2" xfId="48186" xr:uid="{00000000-0005-0000-0000-00008B000000}"/>
    <cellStyle name="Comma 3 5 5 2 2 4" xfId="33066" xr:uid="{00000000-0005-0000-0000-00008B000000}"/>
    <cellStyle name="Comma 3 5 5 2 3" xfId="4338" xr:uid="{00000000-0005-0000-0000-00008B000000}"/>
    <cellStyle name="Comma 3 5 5 2 3 2" xfId="13410" xr:uid="{00000000-0005-0000-0000-00008B000000}"/>
    <cellStyle name="Comma 3 5 5 2 3 2 2" xfId="28530" xr:uid="{00000000-0005-0000-0000-00008B000000}"/>
    <cellStyle name="Comma 3 5 5 2 3 2 2 2" xfId="58770" xr:uid="{00000000-0005-0000-0000-00008B000000}"/>
    <cellStyle name="Comma 3 5 5 2 3 2 3" xfId="43650" xr:uid="{00000000-0005-0000-0000-00008B000000}"/>
    <cellStyle name="Comma 3 5 5 2 3 3" xfId="19458" xr:uid="{00000000-0005-0000-0000-00008B000000}"/>
    <cellStyle name="Comma 3 5 5 2 3 3 2" xfId="49698" xr:uid="{00000000-0005-0000-0000-00008B000000}"/>
    <cellStyle name="Comma 3 5 5 2 3 4" xfId="34578" xr:uid="{00000000-0005-0000-0000-00008B000000}"/>
    <cellStyle name="Comma 3 5 5 2 4" xfId="5850" xr:uid="{00000000-0005-0000-0000-00008B000000}"/>
    <cellStyle name="Comma 3 5 5 2 4 2" xfId="14922" xr:uid="{00000000-0005-0000-0000-00008B000000}"/>
    <cellStyle name="Comma 3 5 5 2 4 2 2" xfId="30042" xr:uid="{00000000-0005-0000-0000-00008B000000}"/>
    <cellStyle name="Comma 3 5 5 2 4 2 2 2" xfId="60282" xr:uid="{00000000-0005-0000-0000-00008B000000}"/>
    <cellStyle name="Comma 3 5 5 2 4 2 3" xfId="45162" xr:uid="{00000000-0005-0000-0000-00008B000000}"/>
    <cellStyle name="Comma 3 5 5 2 4 3" xfId="20970" xr:uid="{00000000-0005-0000-0000-00008B000000}"/>
    <cellStyle name="Comma 3 5 5 2 4 3 2" xfId="51210" xr:uid="{00000000-0005-0000-0000-00008B000000}"/>
    <cellStyle name="Comma 3 5 5 2 4 4" xfId="36090" xr:uid="{00000000-0005-0000-0000-00008B000000}"/>
    <cellStyle name="Comma 3 5 5 2 5" xfId="7362" xr:uid="{00000000-0005-0000-0000-00008B000000}"/>
    <cellStyle name="Comma 3 5 5 2 5 2" xfId="22482" xr:uid="{00000000-0005-0000-0000-00008B000000}"/>
    <cellStyle name="Comma 3 5 5 2 5 2 2" xfId="52722" xr:uid="{00000000-0005-0000-0000-00008B000000}"/>
    <cellStyle name="Comma 3 5 5 2 5 3" xfId="37602" xr:uid="{00000000-0005-0000-0000-00008B000000}"/>
    <cellStyle name="Comma 3 5 5 2 6" xfId="8874" xr:uid="{00000000-0005-0000-0000-00008B000000}"/>
    <cellStyle name="Comma 3 5 5 2 6 2" xfId="23994" xr:uid="{00000000-0005-0000-0000-00008B000000}"/>
    <cellStyle name="Comma 3 5 5 2 6 2 2" xfId="54234" xr:uid="{00000000-0005-0000-0000-00008B000000}"/>
    <cellStyle name="Comma 3 5 5 2 6 3" xfId="39114" xr:uid="{00000000-0005-0000-0000-00008B000000}"/>
    <cellStyle name="Comma 3 5 5 2 7" xfId="10386" xr:uid="{00000000-0005-0000-0000-00008B000000}"/>
    <cellStyle name="Comma 3 5 5 2 7 2" xfId="25506" xr:uid="{00000000-0005-0000-0000-00008B000000}"/>
    <cellStyle name="Comma 3 5 5 2 7 2 2" xfId="55746" xr:uid="{00000000-0005-0000-0000-00008B000000}"/>
    <cellStyle name="Comma 3 5 5 2 7 3" xfId="40626" xr:uid="{00000000-0005-0000-0000-00008B000000}"/>
    <cellStyle name="Comma 3 5 5 2 8" xfId="16434" xr:uid="{00000000-0005-0000-0000-00008B000000}"/>
    <cellStyle name="Comma 3 5 5 2 8 2" xfId="46674" xr:uid="{00000000-0005-0000-0000-00008B000000}"/>
    <cellStyle name="Comma 3 5 5 2 9" xfId="31554" xr:uid="{00000000-0005-0000-0000-00008B000000}"/>
    <cellStyle name="Comma 3 5 5 3" xfId="2070" xr:uid="{00000000-0005-0000-0000-00008B000000}"/>
    <cellStyle name="Comma 3 5 5 3 2" xfId="11142" xr:uid="{00000000-0005-0000-0000-00008B000000}"/>
    <cellStyle name="Comma 3 5 5 3 2 2" xfId="26262" xr:uid="{00000000-0005-0000-0000-00008B000000}"/>
    <cellStyle name="Comma 3 5 5 3 2 2 2" xfId="56502" xr:uid="{00000000-0005-0000-0000-00008B000000}"/>
    <cellStyle name="Comma 3 5 5 3 2 3" xfId="41382" xr:uid="{00000000-0005-0000-0000-00008B000000}"/>
    <cellStyle name="Comma 3 5 5 3 3" xfId="17190" xr:uid="{00000000-0005-0000-0000-00008B000000}"/>
    <cellStyle name="Comma 3 5 5 3 3 2" xfId="47430" xr:uid="{00000000-0005-0000-0000-00008B000000}"/>
    <cellStyle name="Comma 3 5 5 3 4" xfId="32310" xr:uid="{00000000-0005-0000-0000-00008B000000}"/>
    <cellStyle name="Comma 3 5 5 4" xfId="3582" xr:uid="{00000000-0005-0000-0000-00008B000000}"/>
    <cellStyle name="Comma 3 5 5 4 2" xfId="12654" xr:uid="{00000000-0005-0000-0000-00008B000000}"/>
    <cellStyle name="Comma 3 5 5 4 2 2" xfId="27774" xr:uid="{00000000-0005-0000-0000-00008B000000}"/>
    <cellStyle name="Comma 3 5 5 4 2 2 2" xfId="58014" xr:uid="{00000000-0005-0000-0000-00008B000000}"/>
    <cellStyle name="Comma 3 5 5 4 2 3" xfId="42894" xr:uid="{00000000-0005-0000-0000-00008B000000}"/>
    <cellStyle name="Comma 3 5 5 4 3" xfId="18702" xr:uid="{00000000-0005-0000-0000-00008B000000}"/>
    <cellStyle name="Comma 3 5 5 4 3 2" xfId="48942" xr:uid="{00000000-0005-0000-0000-00008B000000}"/>
    <cellStyle name="Comma 3 5 5 4 4" xfId="33822" xr:uid="{00000000-0005-0000-0000-00008B000000}"/>
    <cellStyle name="Comma 3 5 5 5" xfId="5094" xr:uid="{00000000-0005-0000-0000-00008B000000}"/>
    <cellStyle name="Comma 3 5 5 5 2" xfId="14166" xr:uid="{00000000-0005-0000-0000-00008B000000}"/>
    <cellStyle name="Comma 3 5 5 5 2 2" xfId="29286" xr:uid="{00000000-0005-0000-0000-00008B000000}"/>
    <cellStyle name="Comma 3 5 5 5 2 2 2" xfId="59526" xr:uid="{00000000-0005-0000-0000-00008B000000}"/>
    <cellStyle name="Comma 3 5 5 5 2 3" xfId="44406" xr:uid="{00000000-0005-0000-0000-00008B000000}"/>
    <cellStyle name="Comma 3 5 5 5 3" xfId="20214" xr:uid="{00000000-0005-0000-0000-00008B000000}"/>
    <cellStyle name="Comma 3 5 5 5 3 2" xfId="50454" xr:uid="{00000000-0005-0000-0000-00008B000000}"/>
    <cellStyle name="Comma 3 5 5 5 4" xfId="35334" xr:uid="{00000000-0005-0000-0000-00008B000000}"/>
    <cellStyle name="Comma 3 5 5 6" xfId="6606" xr:uid="{00000000-0005-0000-0000-00008B000000}"/>
    <cellStyle name="Comma 3 5 5 6 2" xfId="21726" xr:uid="{00000000-0005-0000-0000-00008B000000}"/>
    <cellStyle name="Comma 3 5 5 6 2 2" xfId="51966" xr:uid="{00000000-0005-0000-0000-00008B000000}"/>
    <cellStyle name="Comma 3 5 5 6 3" xfId="36846" xr:uid="{00000000-0005-0000-0000-00008B000000}"/>
    <cellStyle name="Comma 3 5 5 7" xfId="8118" xr:uid="{00000000-0005-0000-0000-00008B000000}"/>
    <cellStyle name="Comma 3 5 5 7 2" xfId="23238" xr:uid="{00000000-0005-0000-0000-00008B000000}"/>
    <cellStyle name="Comma 3 5 5 7 2 2" xfId="53478" xr:uid="{00000000-0005-0000-0000-00008B000000}"/>
    <cellStyle name="Comma 3 5 5 7 3" xfId="38358" xr:uid="{00000000-0005-0000-0000-00008B000000}"/>
    <cellStyle name="Comma 3 5 5 8" xfId="9630" xr:uid="{00000000-0005-0000-0000-00008B000000}"/>
    <cellStyle name="Comma 3 5 5 8 2" xfId="24750" xr:uid="{00000000-0005-0000-0000-00008B000000}"/>
    <cellStyle name="Comma 3 5 5 8 2 2" xfId="54990" xr:uid="{00000000-0005-0000-0000-00008B000000}"/>
    <cellStyle name="Comma 3 5 5 8 3" xfId="39870" xr:uid="{00000000-0005-0000-0000-00008B000000}"/>
    <cellStyle name="Comma 3 5 5 9" xfId="15678" xr:uid="{00000000-0005-0000-0000-00008B000000}"/>
    <cellStyle name="Comma 3 5 5 9 2" xfId="45918" xr:uid="{00000000-0005-0000-0000-00008B000000}"/>
    <cellStyle name="Comma 3 5 6" xfId="810" xr:uid="{00000000-0005-0000-0000-000012000000}"/>
    <cellStyle name="Comma 3 5 6 2" xfId="2322" xr:uid="{00000000-0005-0000-0000-000012000000}"/>
    <cellStyle name="Comma 3 5 6 2 2" xfId="11394" xr:uid="{00000000-0005-0000-0000-000012000000}"/>
    <cellStyle name="Comma 3 5 6 2 2 2" xfId="26514" xr:uid="{00000000-0005-0000-0000-000012000000}"/>
    <cellStyle name="Comma 3 5 6 2 2 2 2" xfId="56754" xr:uid="{00000000-0005-0000-0000-000012000000}"/>
    <cellStyle name="Comma 3 5 6 2 2 3" xfId="41634" xr:uid="{00000000-0005-0000-0000-000012000000}"/>
    <cellStyle name="Comma 3 5 6 2 3" xfId="17442" xr:uid="{00000000-0005-0000-0000-000012000000}"/>
    <cellStyle name="Comma 3 5 6 2 3 2" xfId="47682" xr:uid="{00000000-0005-0000-0000-000012000000}"/>
    <cellStyle name="Comma 3 5 6 2 4" xfId="32562" xr:uid="{00000000-0005-0000-0000-000012000000}"/>
    <cellStyle name="Comma 3 5 6 3" xfId="3834" xr:uid="{00000000-0005-0000-0000-000012000000}"/>
    <cellStyle name="Comma 3 5 6 3 2" xfId="12906" xr:uid="{00000000-0005-0000-0000-000012000000}"/>
    <cellStyle name="Comma 3 5 6 3 2 2" xfId="28026" xr:uid="{00000000-0005-0000-0000-000012000000}"/>
    <cellStyle name="Comma 3 5 6 3 2 2 2" xfId="58266" xr:uid="{00000000-0005-0000-0000-000012000000}"/>
    <cellStyle name="Comma 3 5 6 3 2 3" xfId="43146" xr:uid="{00000000-0005-0000-0000-000012000000}"/>
    <cellStyle name="Comma 3 5 6 3 3" xfId="18954" xr:uid="{00000000-0005-0000-0000-000012000000}"/>
    <cellStyle name="Comma 3 5 6 3 3 2" xfId="49194" xr:uid="{00000000-0005-0000-0000-000012000000}"/>
    <cellStyle name="Comma 3 5 6 3 4" xfId="34074" xr:uid="{00000000-0005-0000-0000-000012000000}"/>
    <cellStyle name="Comma 3 5 6 4" xfId="5346" xr:uid="{00000000-0005-0000-0000-000012000000}"/>
    <cellStyle name="Comma 3 5 6 4 2" xfId="14418" xr:uid="{00000000-0005-0000-0000-000012000000}"/>
    <cellStyle name="Comma 3 5 6 4 2 2" xfId="29538" xr:uid="{00000000-0005-0000-0000-000012000000}"/>
    <cellStyle name="Comma 3 5 6 4 2 2 2" xfId="59778" xr:uid="{00000000-0005-0000-0000-000012000000}"/>
    <cellStyle name="Comma 3 5 6 4 2 3" xfId="44658" xr:uid="{00000000-0005-0000-0000-000012000000}"/>
    <cellStyle name="Comma 3 5 6 4 3" xfId="20466" xr:uid="{00000000-0005-0000-0000-000012000000}"/>
    <cellStyle name="Comma 3 5 6 4 3 2" xfId="50706" xr:uid="{00000000-0005-0000-0000-000012000000}"/>
    <cellStyle name="Comma 3 5 6 4 4" xfId="35586" xr:uid="{00000000-0005-0000-0000-000012000000}"/>
    <cellStyle name="Comma 3 5 6 5" xfId="6858" xr:uid="{00000000-0005-0000-0000-000012000000}"/>
    <cellStyle name="Comma 3 5 6 5 2" xfId="21978" xr:uid="{00000000-0005-0000-0000-000012000000}"/>
    <cellStyle name="Comma 3 5 6 5 2 2" xfId="52218" xr:uid="{00000000-0005-0000-0000-000012000000}"/>
    <cellStyle name="Comma 3 5 6 5 3" xfId="37098" xr:uid="{00000000-0005-0000-0000-000012000000}"/>
    <cellStyle name="Comma 3 5 6 6" xfId="8370" xr:uid="{00000000-0005-0000-0000-000012000000}"/>
    <cellStyle name="Comma 3 5 6 6 2" xfId="23490" xr:uid="{00000000-0005-0000-0000-000012000000}"/>
    <cellStyle name="Comma 3 5 6 6 2 2" xfId="53730" xr:uid="{00000000-0005-0000-0000-000012000000}"/>
    <cellStyle name="Comma 3 5 6 6 3" xfId="38610" xr:uid="{00000000-0005-0000-0000-000012000000}"/>
    <cellStyle name="Comma 3 5 6 7" xfId="9882" xr:uid="{00000000-0005-0000-0000-000012000000}"/>
    <cellStyle name="Comma 3 5 6 7 2" xfId="25002" xr:uid="{00000000-0005-0000-0000-000012000000}"/>
    <cellStyle name="Comma 3 5 6 7 2 2" xfId="55242" xr:uid="{00000000-0005-0000-0000-000012000000}"/>
    <cellStyle name="Comma 3 5 6 7 3" xfId="40122" xr:uid="{00000000-0005-0000-0000-000012000000}"/>
    <cellStyle name="Comma 3 5 6 8" xfId="15930" xr:uid="{00000000-0005-0000-0000-000012000000}"/>
    <cellStyle name="Comma 3 5 6 8 2" xfId="46170" xr:uid="{00000000-0005-0000-0000-000012000000}"/>
    <cellStyle name="Comma 3 5 6 9" xfId="31050" xr:uid="{00000000-0005-0000-0000-000012000000}"/>
    <cellStyle name="Comma 3 5 7" xfId="1566" xr:uid="{00000000-0005-0000-0000-000012000000}"/>
    <cellStyle name="Comma 3 5 7 2" xfId="10638" xr:uid="{00000000-0005-0000-0000-000012000000}"/>
    <cellStyle name="Comma 3 5 7 2 2" xfId="25758" xr:uid="{00000000-0005-0000-0000-000012000000}"/>
    <cellStyle name="Comma 3 5 7 2 2 2" xfId="55998" xr:uid="{00000000-0005-0000-0000-000012000000}"/>
    <cellStyle name="Comma 3 5 7 2 3" xfId="40878" xr:uid="{00000000-0005-0000-0000-000012000000}"/>
    <cellStyle name="Comma 3 5 7 3" xfId="16686" xr:uid="{00000000-0005-0000-0000-000012000000}"/>
    <cellStyle name="Comma 3 5 7 3 2" xfId="46926" xr:uid="{00000000-0005-0000-0000-000012000000}"/>
    <cellStyle name="Comma 3 5 7 4" xfId="31806" xr:uid="{00000000-0005-0000-0000-000012000000}"/>
    <cellStyle name="Comma 3 5 8" xfId="3078" xr:uid="{00000000-0005-0000-0000-000012000000}"/>
    <cellStyle name="Comma 3 5 8 2" xfId="12150" xr:uid="{00000000-0005-0000-0000-000012000000}"/>
    <cellStyle name="Comma 3 5 8 2 2" xfId="27270" xr:uid="{00000000-0005-0000-0000-000012000000}"/>
    <cellStyle name="Comma 3 5 8 2 2 2" xfId="57510" xr:uid="{00000000-0005-0000-0000-000012000000}"/>
    <cellStyle name="Comma 3 5 8 2 3" xfId="42390" xr:uid="{00000000-0005-0000-0000-000012000000}"/>
    <cellStyle name="Comma 3 5 8 3" xfId="18198" xr:uid="{00000000-0005-0000-0000-000012000000}"/>
    <cellStyle name="Comma 3 5 8 3 2" xfId="48438" xr:uid="{00000000-0005-0000-0000-000012000000}"/>
    <cellStyle name="Comma 3 5 8 4" xfId="33318" xr:uid="{00000000-0005-0000-0000-000012000000}"/>
    <cellStyle name="Comma 3 5 9" xfId="4590" xr:uid="{00000000-0005-0000-0000-000012000000}"/>
    <cellStyle name="Comma 3 5 9 2" xfId="13662" xr:uid="{00000000-0005-0000-0000-000012000000}"/>
    <cellStyle name="Comma 3 5 9 2 2" xfId="28782" xr:uid="{00000000-0005-0000-0000-000012000000}"/>
    <cellStyle name="Comma 3 5 9 2 2 2" xfId="59022" xr:uid="{00000000-0005-0000-0000-000012000000}"/>
    <cellStyle name="Comma 3 5 9 2 3" xfId="43902" xr:uid="{00000000-0005-0000-0000-000012000000}"/>
    <cellStyle name="Comma 3 5 9 3" xfId="19710" xr:uid="{00000000-0005-0000-0000-000012000000}"/>
    <cellStyle name="Comma 3 5 9 3 2" xfId="49950" xr:uid="{00000000-0005-0000-0000-000012000000}"/>
    <cellStyle name="Comma 3 5 9 4" xfId="34830" xr:uid="{00000000-0005-0000-0000-000012000000}"/>
    <cellStyle name="Comma 3 6" xfId="96" xr:uid="{00000000-0005-0000-0000-000024000000}"/>
    <cellStyle name="Comma 3 6 10" xfId="9168" xr:uid="{00000000-0005-0000-0000-000024000000}"/>
    <cellStyle name="Comma 3 6 10 2" xfId="24288" xr:uid="{00000000-0005-0000-0000-000024000000}"/>
    <cellStyle name="Comma 3 6 10 2 2" xfId="54528" xr:uid="{00000000-0005-0000-0000-000024000000}"/>
    <cellStyle name="Comma 3 6 10 3" xfId="39408" xr:uid="{00000000-0005-0000-0000-000024000000}"/>
    <cellStyle name="Comma 3 6 11" xfId="15216" xr:uid="{00000000-0005-0000-0000-000024000000}"/>
    <cellStyle name="Comma 3 6 11 2" xfId="45456" xr:uid="{00000000-0005-0000-0000-000024000000}"/>
    <cellStyle name="Comma 3 6 12" xfId="30336" xr:uid="{00000000-0005-0000-0000-000024000000}"/>
    <cellStyle name="Comma 3 6 2" xfId="348" xr:uid="{00000000-0005-0000-0000-000024000000}"/>
    <cellStyle name="Comma 3 6 2 10" xfId="30588" xr:uid="{00000000-0005-0000-0000-000024000000}"/>
    <cellStyle name="Comma 3 6 2 2" xfId="1104" xr:uid="{00000000-0005-0000-0000-000024000000}"/>
    <cellStyle name="Comma 3 6 2 2 2" xfId="2616" xr:uid="{00000000-0005-0000-0000-000024000000}"/>
    <cellStyle name="Comma 3 6 2 2 2 2" xfId="11688" xr:uid="{00000000-0005-0000-0000-000024000000}"/>
    <cellStyle name="Comma 3 6 2 2 2 2 2" xfId="26808" xr:uid="{00000000-0005-0000-0000-000024000000}"/>
    <cellStyle name="Comma 3 6 2 2 2 2 2 2" xfId="57048" xr:uid="{00000000-0005-0000-0000-000024000000}"/>
    <cellStyle name="Comma 3 6 2 2 2 2 3" xfId="41928" xr:uid="{00000000-0005-0000-0000-000024000000}"/>
    <cellStyle name="Comma 3 6 2 2 2 3" xfId="17736" xr:uid="{00000000-0005-0000-0000-000024000000}"/>
    <cellStyle name="Comma 3 6 2 2 2 3 2" xfId="47976" xr:uid="{00000000-0005-0000-0000-000024000000}"/>
    <cellStyle name="Comma 3 6 2 2 2 4" xfId="32856" xr:uid="{00000000-0005-0000-0000-000024000000}"/>
    <cellStyle name="Comma 3 6 2 2 3" xfId="4128" xr:uid="{00000000-0005-0000-0000-000024000000}"/>
    <cellStyle name="Comma 3 6 2 2 3 2" xfId="13200" xr:uid="{00000000-0005-0000-0000-000024000000}"/>
    <cellStyle name="Comma 3 6 2 2 3 2 2" xfId="28320" xr:uid="{00000000-0005-0000-0000-000024000000}"/>
    <cellStyle name="Comma 3 6 2 2 3 2 2 2" xfId="58560" xr:uid="{00000000-0005-0000-0000-000024000000}"/>
    <cellStyle name="Comma 3 6 2 2 3 2 3" xfId="43440" xr:uid="{00000000-0005-0000-0000-000024000000}"/>
    <cellStyle name="Comma 3 6 2 2 3 3" xfId="19248" xr:uid="{00000000-0005-0000-0000-000024000000}"/>
    <cellStyle name="Comma 3 6 2 2 3 3 2" xfId="49488" xr:uid="{00000000-0005-0000-0000-000024000000}"/>
    <cellStyle name="Comma 3 6 2 2 3 4" xfId="34368" xr:uid="{00000000-0005-0000-0000-000024000000}"/>
    <cellStyle name="Comma 3 6 2 2 4" xfId="5640" xr:uid="{00000000-0005-0000-0000-000024000000}"/>
    <cellStyle name="Comma 3 6 2 2 4 2" xfId="14712" xr:uid="{00000000-0005-0000-0000-000024000000}"/>
    <cellStyle name="Comma 3 6 2 2 4 2 2" xfId="29832" xr:uid="{00000000-0005-0000-0000-000024000000}"/>
    <cellStyle name="Comma 3 6 2 2 4 2 2 2" xfId="60072" xr:uid="{00000000-0005-0000-0000-000024000000}"/>
    <cellStyle name="Comma 3 6 2 2 4 2 3" xfId="44952" xr:uid="{00000000-0005-0000-0000-000024000000}"/>
    <cellStyle name="Comma 3 6 2 2 4 3" xfId="20760" xr:uid="{00000000-0005-0000-0000-000024000000}"/>
    <cellStyle name="Comma 3 6 2 2 4 3 2" xfId="51000" xr:uid="{00000000-0005-0000-0000-000024000000}"/>
    <cellStyle name="Comma 3 6 2 2 4 4" xfId="35880" xr:uid="{00000000-0005-0000-0000-000024000000}"/>
    <cellStyle name="Comma 3 6 2 2 5" xfId="7152" xr:uid="{00000000-0005-0000-0000-000024000000}"/>
    <cellStyle name="Comma 3 6 2 2 5 2" xfId="22272" xr:uid="{00000000-0005-0000-0000-000024000000}"/>
    <cellStyle name="Comma 3 6 2 2 5 2 2" xfId="52512" xr:uid="{00000000-0005-0000-0000-000024000000}"/>
    <cellStyle name="Comma 3 6 2 2 5 3" xfId="37392" xr:uid="{00000000-0005-0000-0000-000024000000}"/>
    <cellStyle name="Comma 3 6 2 2 6" xfId="8664" xr:uid="{00000000-0005-0000-0000-000024000000}"/>
    <cellStyle name="Comma 3 6 2 2 6 2" xfId="23784" xr:uid="{00000000-0005-0000-0000-000024000000}"/>
    <cellStyle name="Comma 3 6 2 2 6 2 2" xfId="54024" xr:uid="{00000000-0005-0000-0000-000024000000}"/>
    <cellStyle name="Comma 3 6 2 2 6 3" xfId="38904" xr:uid="{00000000-0005-0000-0000-000024000000}"/>
    <cellStyle name="Comma 3 6 2 2 7" xfId="10176" xr:uid="{00000000-0005-0000-0000-000024000000}"/>
    <cellStyle name="Comma 3 6 2 2 7 2" xfId="25296" xr:uid="{00000000-0005-0000-0000-000024000000}"/>
    <cellStyle name="Comma 3 6 2 2 7 2 2" xfId="55536" xr:uid="{00000000-0005-0000-0000-000024000000}"/>
    <cellStyle name="Comma 3 6 2 2 7 3" xfId="40416" xr:uid="{00000000-0005-0000-0000-000024000000}"/>
    <cellStyle name="Comma 3 6 2 2 8" xfId="16224" xr:uid="{00000000-0005-0000-0000-000024000000}"/>
    <cellStyle name="Comma 3 6 2 2 8 2" xfId="46464" xr:uid="{00000000-0005-0000-0000-000024000000}"/>
    <cellStyle name="Comma 3 6 2 2 9" xfId="31344" xr:uid="{00000000-0005-0000-0000-000024000000}"/>
    <cellStyle name="Comma 3 6 2 3" xfId="1860" xr:uid="{00000000-0005-0000-0000-000024000000}"/>
    <cellStyle name="Comma 3 6 2 3 2" xfId="10932" xr:uid="{00000000-0005-0000-0000-000024000000}"/>
    <cellStyle name="Comma 3 6 2 3 2 2" xfId="26052" xr:uid="{00000000-0005-0000-0000-000024000000}"/>
    <cellStyle name="Comma 3 6 2 3 2 2 2" xfId="56292" xr:uid="{00000000-0005-0000-0000-000024000000}"/>
    <cellStyle name="Comma 3 6 2 3 2 3" xfId="41172" xr:uid="{00000000-0005-0000-0000-000024000000}"/>
    <cellStyle name="Comma 3 6 2 3 3" xfId="16980" xr:uid="{00000000-0005-0000-0000-000024000000}"/>
    <cellStyle name="Comma 3 6 2 3 3 2" xfId="47220" xr:uid="{00000000-0005-0000-0000-000024000000}"/>
    <cellStyle name="Comma 3 6 2 3 4" xfId="32100" xr:uid="{00000000-0005-0000-0000-000024000000}"/>
    <cellStyle name="Comma 3 6 2 4" xfId="3372" xr:uid="{00000000-0005-0000-0000-000024000000}"/>
    <cellStyle name="Comma 3 6 2 4 2" xfId="12444" xr:uid="{00000000-0005-0000-0000-000024000000}"/>
    <cellStyle name="Comma 3 6 2 4 2 2" xfId="27564" xr:uid="{00000000-0005-0000-0000-000024000000}"/>
    <cellStyle name="Comma 3 6 2 4 2 2 2" xfId="57804" xr:uid="{00000000-0005-0000-0000-000024000000}"/>
    <cellStyle name="Comma 3 6 2 4 2 3" xfId="42684" xr:uid="{00000000-0005-0000-0000-000024000000}"/>
    <cellStyle name="Comma 3 6 2 4 3" xfId="18492" xr:uid="{00000000-0005-0000-0000-000024000000}"/>
    <cellStyle name="Comma 3 6 2 4 3 2" xfId="48732" xr:uid="{00000000-0005-0000-0000-000024000000}"/>
    <cellStyle name="Comma 3 6 2 4 4" xfId="33612" xr:uid="{00000000-0005-0000-0000-000024000000}"/>
    <cellStyle name="Comma 3 6 2 5" xfId="4884" xr:uid="{00000000-0005-0000-0000-000024000000}"/>
    <cellStyle name="Comma 3 6 2 5 2" xfId="13956" xr:uid="{00000000-0005-0000-0000-000024000000}"/>
    <cellStyle name="Comma 3 6 2 5 2 2" xfId="29076" xr:uid="{00000000-0005-0000-0000-000024000000}"/>
    <cellStyle name="Comma 3 6 2 5 2 2 2" xfId="59316" xr:uid="{00000000-0005-0000-0000-000024000000}"/>
    <cellStyle name="Comma 3 6 2 5 2 3" xfId="44196" xr:uid="{00000000-0005-0000-0000-000024000000}"/>
    <cellStyle name="Comma 3 6 2 5 3" xfId="20004" xr:uid="{00000000-0005-0000-0000-000024000000}"/>
    <cellStyle name="Comma 3 6 2 5 3 2" xfId="50244" xr:uid="{00000000-0005-0000-0000-000024000000}"/>
    <cellStyle name="Comma 3 6 2 5 4" xfId="35124" xr:uid="{00000000-0005-0000-0000-000024000000}"/>
    <cellStyle name="Comma 3 6 2 6" xfId="6396" xr:uid="{00000000-0005-0000-0000-000024000000}"/>
    <cellStyle name="Comma 3 6 2 6 2" xfId="21516" xr:uid="{00000000-0005-0000-0000-000024000000}"/>
    <cellStyle name="Comma 3 6 2 6 2 2" xfId="51756" xr:uid="{00000000-0005-0000-0000-000024000000}"/>
    <cellStyle name="Comma 3 6 2 6 3" xfId="36636" xr:uid="{00000000-0005-0000-0000-000024000000}"/>
    <cellStyle name="Comma 3 6 2 7" xfId="7908" xr:uid="{00000000-0005-0000-0000-000024000000}"/>
    <cellStyle name="Comma 3 6 2 7 2" xfId="23028" xr:uid="{00000000-0005-0000-0000-000024000000}"/>
    <cellStyle name="Comma 3 6 2 7 2 2" xfId="53268" xr:uid="{00000000-0005-0000-0000-000024000000}"/>
    <cellStyle name="Comma 3 6 2 7 3" xfId="38148" xr:uid="{00000000-0005-0000-0000-000024000000}"/>
    <cellStyle name="Comma 3 6 2 8" xfId="9420" xr:uid="{00000000-0005-0000-0000-000024000000}"/>
    <cellStyle name="Comma 3 6 2 8 2" xfId="24540" xr:uid="{00000000-0005-0000-0000-000024000000}"/>
    <cellStyle name="Comma 3 6 2 8 2 2" xfId="54780" xr:uid="{00000000-0005-0000-0000-000024000000}"/>
    <cellStyle name="Comma 3 6 2 8 3" xfId="39660" xr:uid="{00000000-0005-0000-0000-000024000000}"/>
    <cellStyle name="Comma 3 6 2 9" xfId="15468" xr:uid="{00000000-0005-0000-0000-000024000000}"/>
    <cellStyle name="Comma 3 6 2 9 2" xfId="45708" xr:uid="{00000000-0005-0000-0000-000024000000}"/>
    <cellStyle name="Comma 3 6 3" xfId="600" xr:uid="{00000000-0005-0000-0000-00008E000000}"/>
    <cellStyle name="Comma 3 6 3 10" xfId="30840" xr:uid="{00000000-0005-0000-0000-00008E000000}"/>
    <cellStyle name="Comma 3 6 3 2" xfId="1356" xr:uid="{00000000-0005-0000-0000-00008E000000}"/>
    <cellStyle name="Comma 3 6 3 2 2" xfId="2868" xr:uid="{00000000-0005-0000-0000-00008E000000}"/>
    <cellStyle name="Comma 3 6 3 2 2 2" xfId="11940" xr:uid="{00000000-0005-0000-0000-00008E000000}"/>
    <cellStyle name="Comma 3 6 3 2 2 2 2" xfId="27060" xr:uid="{00000000-0005-0000-0000-00008E000000}"/>
    <cellStyle name="Comma 3 6 3 2 2 2 2 2" xfId="57300" xr:uid="{00000000-0005-0000-0000-00008E000000}"/>
    <cellStyle name="Comma 3 6 3 2 2 2 3" xfId="42180" xr:uid="{00000000-0005-0000-0000-00008E000000}"/>
    <cellStyle name="Comma 3 6 3 2 2 3" xfId="17988" xr:uid="{00000000-0005-0000-0000-00008E000000}"/>
    <cellStyle name="Comma 3 6 3 2 2 3 2" xfId="48228" xr:uid="{00000000-0005-0000-0000-00008E000000}"/>
    <cellStyle name="Comma 3 6 3 2 2 4" xfId="33108" xr:uid="{00000000-0005-0000-0000-00008E000000}"/>
    <cellStyle name="Comma 3 6 3 2 3" xfId="4380" xr:uid="{00000000-0005-0000-0000-00008E000000}"/>
    <cellStyle name="Comma 3 6 3 2 3 2" xfId="13452" xr:uid="{00000000-0005-0000-0000-00008E000000}"/>
    <cellStyle name="Comma 3 6 3 2 3 2 2" xfId="28572" xr:uid="{00000000-0005-0000-0000-00008E000000}"/>
    <cellStyle name="Comma 3 6 3 2 3 2 2 2" xfId="58812" xr:uid="{00000000-0005-0000-0000-00008E000000}"/>
    <cellStyle name="Comma 3 6 3 2 3 2 3" xfId="43692" xr:uid="{00000000-0005-0000-0000-00008E000000}"/>
    <cellStyle name="Comma 3 6 3 2 3 3" xfId="19500" xr:uid="{00000000-0005-0000-0000-00008E000000}"/>
    <cellStyle name="Comma 3 6 3 2 3 3 2" xfId="49740" xr:uid="{00000000-0005-0000-0000-00008E000000}"/>
    <cellStyle name="Comma 3 6 3 2 3 4" xfId="34620" xr:uid="{00000000-0005-0000-0000-00008E000000}"/>
    <cellStyle name="Comma 3 6 3 2 4" xfId="5892" xr:uid="{00000000-0005-0000-0000-00008E000000}"/>
    <cellStyle name="Comma 3 6 3 2 4 2" xfId="14964" xr:uid="{00000000-0005-0000-0000-00008E000000}"/>
    <cellStyle name="Comma 3 6 3 2 4 2 2" xfId="30084" xr:uid="{00000000-0005-0000-0000-00008E000000}"/>
    <cellStyle name="Comma 3 6 3 2 4 2 2 2" xfId="60324" xr:uid="{00000000-0005-0000-0000-00008E000000}"/>
    <cellStyle name="Comma 3 6 3 2 4 2 3" xfId="45204" xr:uid="{00000000-0005-0000-0000-00008E000000}"/>
    <cellStyle name="Comma 3 6 3 2 4 3" xfId="21012" xr:uid="{00000000-0005-0000-0000-00008E000000}"/>
    <cellStyle name="Comma 3 6 3 2 4 3 2" xfId="51252" xr:uid="{00000000-0005-0000-0000-00008E000000}"/>
    <cellStyle name="Comma 3 6 3 2 4 4" xfId="36132" xr:uid="{00000000-0005-0000-0000-00008E000000}"/>
    <cellStyle name="Comma 3 6 3 2 5" xfId="7404" xr:uid="{00000000-0005-0000-0000-00008E000000}"/>
    <cellStyle name="Comma 3 6 3 2 5 2" xfId="22524" xr:uid="{00000000-0005-0000-0000-00008E000000}"/>
    <cellStyle name="Comma 3 6 3 2 5 2 2" xfId="52764" xr:uid="{00000000-0005-0000-0000-00008E000000}"/>
    <cellStyle name="Comma 3 6 3 2 5 3" xfId="37644" xr:uid="{00000000-0005-0000-0000-00008E000000}"/>
    <cellStyle name="Comma 3 6 3 2 6" xfId="8916" xr:uid="{00000000-0005-0000-0000-00008E000000}"/>
    <cellStyle name="Comma 3 6 3 2 6 2" xfId="24036" xr:uid="{00000000-0005-0000-0000-00008E000000}"/>
    <cellStyle name="Comma 3 6 3 2 6 2 2" xfId="54276" xr:uid="{00000000-0005-0000-0000-00008E000000}"/>
    <cellStyle name="Comma 3 6 3 2 6 3" xfId="39156" xr:uid="{00000000-0005-0000-0000-00008E000000}"/>
    <cellStyle name="Comma 3 6 3 2 7" xfId="10428" xr:uid="{00000000-0005-0000-0000-00008E000000}"/>
    <cellStyle name="Comma 3 6 3 2 7 2" xfId="25548" xr:uid="{00000000-0005-0000-0000-00008E000000}"/>
    <cellStyle name="Comma 3 6 3 2 7 2 2" xfId="55788" xr:uid="{00000000-0005-0000-0000-00008E000000}"/>
    <cellStyle name="Comma 3 6 3 2 7 3" xfId="40668" xr:uid="{00000000-0005-0000-0000-00008E000000}"/>
    <cellStyle name="Comma 3 6 3 2 8" xfId="16476" xr:uid="{00000000-0005-0000-0000-00008E000000}"/>
    <cellStyle name="Comma 3 6 3 2 8 2" xfId="46716" xr:uid="{00000000-0005-0000-0000-00008E000000}"/>
    <cellStyle name="Comma 3 6 3 2 9" xfId="31596" xr:uid="{00000000-0005-0000-0000-00008E000000}"/>
    <cellStyle name="Comma 3 6 3 3" xfId="2112" xr:uid="{00000000-0005-0000-0000-00008E000000}"/>
    <cellStyle name="Comma 3 6 3 3 2" xfId="11184" xr:uid="{00000000-0005-0000-0000-00008E000000}"/>
    <cellStyle name="Comma 3 6 3 3 2 2" xfId="26304" xr:uid="{00000000-0005-0000-0000-00008E000000}"/>
    <cellStyle name="Comma 3 6 3 3 2 2 2" xfId="56544" xr:uid="{00000000-0005-0000-0000-00008E000000}"/>
    <cellStyle name="Comma 3 6 3 3 2 3" xfId="41424" xr:uid="{00000000-0005-0000-0000-00008E000000}"/>
    <cellStyle name="Comma 3 6 3 3 3" xfId="17232" xr:uid="{00000000-0005-0000-0000-00008E000000}"/>
    <cellStyle name="Comma 3 6 3 3 3 2" xfId="47472" xr:uid="{00000000-0005-0000-0000-00008E000000}"/>
    <cellStyle name="Comma 3 6 3 3 4" xfId="32352" xr:uid="{00000000-0005-0000-0000-00008E000000}"/>
    <cellStyle name="Comma 3 6 3 4" xfId="3624" xr:uid="{00000000-0005-0000-0000-00008E000000}"/>
    <cellStyle name="Comma 3 6 3 4 2" xfId="12696" xr:uid="{00000000-0005-0000-0000-00008E000000}"/>
    <cellStyle name="Comma 3 6 3 4 2 2" xfId="27816" xr:uid="{00000000-0005-0000-0000-00008E000000}"/>
    <cellStyle name="Comma 3 6 3 4 2 2 2" xfId="58056" xr:uid="{00000000-0005-0000-0000-00008E000000}"/>
    <cellStyle name="Comma 3 6 3 4 2 3" xfId="42936" xr:uid="{00000000-0005-0000-0000-00008E000000}"/>
    <cellStyle name="Comma 3 6 3 4 3" xfId="18744" xr:uid="{00000000-0005-0000-0000-00008E000000}"/>
    <cellStyle name="Comma 3 6 3 4 3 2" xfId="48984" xr:uid="{00000000-0005-0000-0000-00008E000000}"/>
    <cellStyle name="Comma 3 6 3 4 4" xfId="33864" xr:uid="{00000000-0005-0000-0000-00008E000000}"/>
    <cellStyle name="Comma 3 6 3 5" xfId="5136" xr:uid="{00000000-0005-0000-0000-00008E000000}"/>
    <cellStyle name="Comma 3 6 3 5 2" xfId="14208" xr:uid="{00000000-0005-0000-0000-00008E000000}"/>
    <cellStyle name="Comma 3 6 3 5 2 2" xfId="29328" xr:uid="{00000000-0005-0000-0000-00008E000000}"/>
    <cellStyle name="Comma 3 6 3 5 2 2 2" xfId="59568" xr:uid="{00000000-0005-0000-0000-00008E000000}"/>
    <cellStyle name="Comma 3 6 3 5 2 3" xfId="44448" xr:uid="{00000000-0005-0000-0000-00008E000000}"/>
    <cellStyle name="Comma 3 6 3 5 3" xfId="20256" xr:uid="{00000000-0005-0000-0000-00008E000000}"/>
    <cellStyle name="Comma 3 6 3 5 3 2" xfId="50496" xr:uid="{00000000-0005-0000-0000-00008E000000}"/>
    <cellStyle name="Comma 3 6 3 5 4" xfId="35376" xr:uid="{00000000-0005-0000-0000-00008E000000}"/>
    <cellStyle name="Comma 3 6 3 6" xfId="6648" xr:uid="{00000000-0005-0000-0000-00008E000000}"/>
    <cellStyle name="Comma 3 6 3 6 2" xfId="21768" xr:uid="{00000000-0005-0000-0000-00008E000000}"/>
    <cellStyle name="Comma 3 6 3 6 2 2" xfId="52008" xr:uid="{00000000-0005-0000-0000-00008E000000}"/>
    <cellStyle name="Comma 3 6 3 6 3" xfId="36888" xr:uid="{00000000-0005-0000-0000-00008E000000}"/>
    <cellStyle name="Comma 3 6 3 7" xfId="8160" xr:uid="{00000000-0005-0000-0000-00008E000000}"/>
    <cellStyle name="Comma 3 6 3 7 2" xfId="23280" xr:uid="{00000000-0005-0000-0000-00008E000000}"/>
    <cellStyle name="Comma 3 6 3 7 2 2" xfId="53520" xr:uid="{00000000-0005-0000-0000-00008E000000}"/>
    <cellStyle name="Comma 3 6 3 7 3" xfId="38400" xr:uid="{00000000-0005-0000-0000-00008E000000}"/>
    <cellStyle name="Comma 3 6 3 8" xfId="9672" xr:uid="{00000000-0005-0000-0000-00008E000000}"/>
    <cellStyle name="Comma 3 6 3 8 2" xfId="24792" xr:uid="{00000000-0005-0000-0000-00008E000000}"/>
    <cellStyle name="Comma 3 6 3 8 2 2" xfId="55032" xr:uid="{00000000-0005-0000-0000-00008E000000}"/>
    <cellStyle name="Comma 3 6 3 8 3" xfId="39912" xr:uid="{00000000-0005-0000-0000-00008E000000}"/>
    <cellStyle name="Comma 3 6 3 9" xfId="15720" xr:uid="{00000000-0005-0000-0000-00008E000000}"/>
    <cellStyle name="Comma 3 6 3 9 2" xfId="45960" xr:uid="{00000000-0005-0000-0000-00008E000000}"/>
    <cellStyle name="Comma 3 6 4" xfId="852" xr:uid="{00000000-0005-0000-0000-000024000000}"/>
    <cellStyle name="Comma 3 6 4 2" xfId="2364" xr:uid="{00000000-0005-0000-0000-000024000000}"/>
    <cellStyle name="Comma 3 6 4 2 2" xfId="11436" xr:uid="{00000000-0005-0000-0000-000024000000}"/>
    <cellStyle name="Comma 3 6 4 2 2 2" xfId="26556" xr:uid="{00000000-0005-0000-0000-000024000000}"/>
    <cellStyle name="Comma 3 6 4 2 2 2 2" xfId="56796" xr:uid="{00000000-0005-0000-0000-000024000000}"/>
    <cellStyle name="Comma 3 6 4 2 2 3" xfId="41676" xr:uid="{00000000-0005-0000-0000-000024000000}"/>
    <cellStyle name="Comma 3 6 4 2 3" xfId="17484" xr:uid="{00000000-0005-0000-0000-000024000000}"/>
    <cellStyle name="Comma 3 6 4 2 3 2" xfId="47724" xr:uid="{00000000-0005-0000-0000-000024000000}"/>
    <cellStyle name="Comma 3 6 4 2 4" xfId="32604" xr:uid="{00000000-0005-0000-0000-000024000000}"/>
    <cellStyle name="Comma 3 6 4 3" xfId="3876" xr:uid="{00000000-0005-0000-0000-000024000000}"/>
    <cellStyle name="Comma 3 6 4 3 2" xfId="12948" xr:uid="{00000000-0005-0000-0000-000024000000}"/>
    <cellStyle name="Comma 3 6 4 3 2 2" xfId="28068" xr:uid="{00000000-0005-0000-0000-000024000000}"/>
    <cellStyle name="Comma 3 6 4 3 2 2 2" xfId="58308" xr:uid="{00000000-0005-0000-0000-000024000000}"/>
    <cellStyle name="Comma 3 6 4 3 2 3" xfId="43188" xr:uid="{00000000-0005-0000-0000-000024000000}"/>
    <cellStyle name="Comma 3 6 4 3 3" xfId="18996" xr:uid="{00000000-0005-0000-0000-000024000000}"/>
    <cellStyle name="Comma 3 6 4 3 3 2" xfId="49236" xr:uid="{00000000-0005-0000-0000-000024000000}"/>
    <cellStyle name="Comma 3 6 4 3 4" xfId="34116" xr:uid="{00000000-0005-0000-0000-000024000000}"/>
    <cellStyle name="Comma 3 6 4 4" xfId="5388" xr:uid="{00000000-0005-0000-0000-000024000000}"/>
    <cellStyle name="Comma 3 6 4 4 2" xfId="14460" xr:uid="{00000000-0005-0000-0000-000024000000}"/>
    <cellStyle name="Comma 3 6 4 4 2 2" xfId="29580" xr:uid="{00000000-0005-0000-0000-000024000000}"/>
    <cellStyle name="Comma 3 6 4 4 2 2 2" xfId="59820" xr:uid="{00000000-0005-0000-0000-000024000000}"/>
    <cellStyle name="Comma 3 6 4 4 2 3" xfId="44700" xr:uid="{00000000-0005-0000-0000-000024000000}"/>
    <cellStyle name="Comma 3 6 4 4 3" xfId="20508" xr:uid="{00000000-0005-0000-0000-000024000000}"/>
    <cellStyle name="Comma 3 6 4 4 3 2" xfId="50748" xr:uid="{00000000-0005-0000-0000-000024000000}"/>
    <cellStyle name="Comma 3 6 4 4 4" xfId="35628" xr:uid="{00000000-0005-0000-0000-000024000000}"/>
    <cellStyle name="Comma 3 6 4 5" xfId="6900" xr:uid="{00000000-0005-0000-0000-000024000000}"/>
    <cellStyle name="Comma 3 6 4 5 2" xfId="22020" xr:uid="{00000000-0005-0000-0000-000024000000}"/>
    <cellStyle name="Comma 3 6 4 5 2 2" xfId="52260" xr:uid="{00000000-0005-0000-0000-000024000000}"/>
    <cellStyle name="Comma 3 6 4 5 3" xfId="37140" xr:uid="{00000000-0005-0000-0000-000024000000}"/>
    <cellStyle name="Comma 3 6 4 6" xfId="8412" xr:uid="{00000000-0005-0000-0000-000024000000}"/>
    <cellStyle name="Comma 3 6 4 6 2" xfId="23532" xr:uid="{00000000-0005-0000-0000-000024000000}"/>
    <cellStyle name="Comma 3 6 4 6 2 2" xfId="53772" xr:uid="{00000000-0005-0000-0000-000024000000}"/>
    <cellStyle name="Comma 3 6 4 6 3" xfId="38652" xr:uid="{00000000-0005-0000-0000-000024000000}"/>
    <cellStyle name="Comma 3 6 4 7" xfId="9924" xr:uid="{00000000-0005-0000-0000-000024000000}"/>
    <cellStyle name="Comma 3 6 4 7 2" xfId="25044" xr:uid="{00000000-0005-0000-0000-000024000000}"/>
    <cellStyle name="Comma 3 6 4 7 2 2" xfId="55284" xr:uid="{00000000-0005-0000-0000-000024000000}"/>
    <cellStyle name="Comma 3 6 4 7 3" xfId="40164" xr:uid="{00000000-0005-0000-0000-000024000000}"/>
    <cellStyle name="Comma 3 6 4 8" xfId="15972" xr:uid="{00000000-0005-0000-0000-000024000000}"/>
    <cellStyle name="Comma 3 6 4 8 2" xfId="46212" xr:uid="{00000000-0005-0000-0000-000024000000}"/>
    <cellStyle name="Comma 3 6 4 9" xfId="31092" xr:uid="{00000000-0005-0000-0000-000024000000}"/>
    <cellStyle name="Comma 3 6 5" xfId="1608" xr:uid="{00000000-0005-0000-0000-000024000000}"/>
    <cellStyle name="Comma 3 6 5 2" xfId="10680" xr:uid="{00000000-0005-0000-0000-000024000000}"/>
    <cellStyle name="Comma 3 6 5 2 2" xfId="25800" xr:uid="{00000000-0005-0000-0000-000024000000}"/>
    <cellStyle name="Comma 3 6 5 2 2 2" xfId="56040" xr:uid="{00000000-0005-0000-0000-000024000000}"/>
    <cellStyle name="Comma 3 6 5 2 3" xfId="40920" xr:uid="{00000000-0005-0000-0000-000024000000}"/>
    <cellStyle name="Comma 3 6 5 3" xfId="16728" xr:uid="{00000000-0005-0000-0000-000024000000}"/>
    <cellStyle name="Comma 3 6 5 3 2" xfId="46968" xr:uid="{00000000-0005-0000-0000-000024000000}"/>
    <cellStyle name="Comma 3 6 5 4" xfId="31848" xr:uid="{00000000-0005-0000-0000-000024000000}"/>
    <cellStyle name="Comma 3 6 6" xfId="3120" xr:uid="{00000000-0005-0000-0000-000024000000}"/>
    <cellStyle name="Comma 3 6 6 2" xfId="12192" xr:uid="{00000000-0005-0000-0000-000024000000}"/>
    <cellStyle name="Comma 3 6 6 2 2" xfId="27312" xr:uid="{00000000-0005-0000-0000-000024000000}"/>
    <cellStyle name="Comma 3 6 6 2 2 2" xfId="57552" xr:uid="{00000000-0005-0000-0000-000024000000}"/>
    <cellStyle name="Comma 3 6 6 2 3" xfId="42432" xr:uid="{00000000-0005-0000-0000-000024000000}"/>
    <cellStyle name="Comma 3 6 6 3" xfId="18240" xr:uid="{00000000-0005-0000-0000-000024000000}"/>
    <cellStyle name="Comma 3 6 6 3 2" xfId="48480" xr:uid="{00000000-0005-0000-0000-000024000000}"/>
    <cellStyle name="Comma 3 6 6 4" xfId="33360" xr:uid="{00000000-0005-0000-0000-000024000000}"/>
    <cellStyle name="Comma 3 6 7" xfId="4632" xr:uid="{00000000-0005-0000-0000-000024000000}"/>
    <cellStyle name="Comma 3 6 7 2" xfId="13704" xr:uid="{00000000-0005-0000-0000-000024000000}"/>
    <cellStyle name="Comma 3 6 7 2 2" xfId="28824" xr:uid="{00000000-0005-0000-0000-000024000000}"/>
    <cellStyle name="Comma 3 6 7 2 2 2" xfId="59064" xr:uid="{00000000-0005-0000-0000-000024000000}"/>
    <cellStyle name="Comma 3 6 7 2 3" xfId="43944" xr:uid="{00000000-0005-0000-0000-000024000000}"/>
    <cellStyle name="Comma 3 6 7 3" xfId="19752" xr:uid="{00000000-0005-0000-0000-000024000000}"/>
    <cellStyle name="Comma 3 6 7 3 2" xfId="49992" xr:uid="{00000000-0005-0000-0000-000024000000}"/>
    <cellStyle name="Comma 3 6 7 4" xfId="34872" xr:uid="{00000000-0005-0000-0000-000024000000}"/>
    <cellStyle name="Comma 3 6 8" xfId="6144" xr:uid="{00000000-0005-0000-0000-000024000000}"/>
    <cellStyle name="Comma 3 6 8 2" xfId="21264" xr:uid="{00000000-0005-0000-0000-000024000000}"/>
    <cellStyle name="Comma 3 6 8 2 2" xfId="51504" xr:uid="{00000000-0005-0000-0000-000024000000}"/>
    <cellStyle name="Comma 3 6 8 3" xfId="36384" xr:uid="{00000000-0005-0000-0000-000024000000}"/>
    <cellStyle name="Comma 3 6 9" xfId="7656" xr:uid="{00000000-0005-0000-0000-000024000000}"/>
    <cellStyle name="Comma 3 6 9 2" xfId="22776" xr:uid="{00000000-0005-0000-0000-000024000000}"/>
    <cellStyle name="Comma 3 6 9 2 2" xfId="53016" xr:uid="{00000000-0005-0000-0000-000024000000}"/>
    <cellStyle name="Comma 3 6 9 3" xfId="37896" xr:uid="{00000000-0005-0000-0000-000024000000}"/>
    <cellStyle name="Comma 3 7" xfId="180" xr:uid="{00000000-0005-0000-0000-000024000000}"/>
    <cellStyle name="Comma 3 7 10" xfId="9252" xr:uid="{00000000-0005-0000-0000-000024000000}"/>
    <cellStyle name="Comma 3 7 10 2" xfId="24372" xr:uid="{00000000-0005-0000-0000-000024000000}"/>
    <cellStyle name="Comma 3 7 10 2 2" xfId="54612" xr:uid="{00000000-0005-0000-0000-000024000000}"/>
    <cellStyle name="Comma 3 7 10 3" xfId="39492" xr:uid="{00000000-0005-0000-0000-000024000000}"/>
    <cellStyle name="Comma 3 7 11" xfId="15300" xr:uid="{00000000-0005-0000-0000-000024000000}"/>
    <cellStyle name="Comma 3 7 11 2" xfId="45540" xr:uid="{00000000-0005-0000-0000-000024000000}"/>
    <cellStyle name="Comma 3 7 12" xfId="30420" xr:uid="{00000000-0005-0000-0000-000024000000}"/>
    <cellStyle name="Comma 3 7 2" xfId="432" xr:uid="{00000000-0005-0000-0000-000024000000}"/>
    <cellStyle name="Comma 3 7 2 10" xfId="30672" xr:uid="{00000000-0005-0000-0000-000024000000}"/>
    <cellStyle name="Comma 3 7 2 2" xfId="1188" xr:uid="{00000000-0005-0000-0000-000024000000}"/>
    <cellStyle name="Comma 3 7 2 2 2" xfId="2700" xr:uid="{00000000-0005-0000-0000-000024000000}"/>
    <cellStyle name="Comma 3 7 2 2 2 2" xfId="11772" xr:uid="{00000000-0005-0000-0000-000024000000}"/>
    <cellStyle name="Comma 3 7 2 2 2 2 2" xfId="26892" xr:uid="{00000000-0005-0000-0000-000024000000}"/>
    <cellStyle name="Comma 3 7 2 2 2 2 2 2" xfId="57132" xr:uid="{00000000-0005-0000-0000-000024000000}"/>
    <cellStyle name="Comma 3 7 2 2 2 2 3" xfId="42012" xr:uid="{00000000-0005-0000-0000-000024000000}"/>
    <cellStyle name="Comma 3 7 2 2 2 3" xfId="17820" xr:uid="{00000000-0005-0000-0000-000024000000}"/>
    <cellStyle name="Comma 3 7 2 2 2 3 2" xfId="48060" xr:uid="{00000000-0005-0000-0000-000024000000}"/>
    <cellStyle name="Comma 3 7 2 2 2 4" xfId="32940" xr:uid="{00000000-0005-0000-0000-000024000000}"/>
    <cellStyle name="Comma 3 7 2 2 3" xfId="4212" xr:uid="{00000000-0005-0000-0000-000024000000}"/>
    <cellStyle name="Comma 3 7 2 2 3 2" xfId="13284" xr:uid="{00000000-0005-0000-0000-000024000000}"/>
    <cellStyle name="Comma 3 7 2 2 3 2 2" xfId="28404" xr:uid="{00000000-0005-0000-0000-000024000000}"/>
    <cellStyle name="Comma 3 7 2 2 3 2 2 2" xfId="58644" xr:uid="{00000000-0005-0000-0000-000024000000}"/>
    <cellStyle name="Comma 3 7 2 2 3 2 3" xfId="43524" xr:uid="{00000000-0005-0000-0000-000024000000}"/>
    <cellStyle name="Comma 3 7 2 2 3 3" xfId="19332" xr:uid="{00000000-0005-0000-0000-000024000000}"/>
    <cellStyle name="Comma 3 7 2 2 3 3 2" xfId="49572" xr:uid="{00000000-0005-0000-0000-000024000000}"/>
    <cellStyle name="Comma 3 7 2 2 3 4" xfId="34452" xr:uid="{00000000-0005-0000-0000-000024000000}"/>
    <cellStyle name="Comma 3 7 2 2 4" xfId="5724" xr:uid="{00000000-0005-0000-0000-000024000000}"/>
    <cellStyle name="Comma 3 7 2 2 4 2" xfId="14796" xr:uid="{00000000-0005-0000-0000-000024000000}"/>
    <cellStyle name="Comma 3 7 2 2 4 2 2" xfId="29916" xr:uid="{00000000-0005-0000-0000-000024000000}"/>
    <cellStyle name="Comma 3 7 2 2 4 2 2 2" xfId="60156" xr:uid="{00000000-0005-0000-0000-000024000000}"/>
    <cellStyle name="Comma 3 7 2 2 4 2 3" xfId="45036" xr:uid="{00000000-0005-0000-0000-000024000000}"/>
    <cellStyle name="Comma 3 7 2 2 4 3" xfId="20844" xr:uid="{00000000-0005-0000-0000-000024000000}"/>
    <cellStyle name="Comma 3 7 2 2 4 3 2" xfId="51084" xr:uid="{00000000-0005-0000-0000-000024000000}"/>
    <cellStyle name="Comma 3 7 2 2 4 4" xfId="35964" xr:uid="{00000000-0005-0000-0000-000024000000}"/>
    <cellStyle name="Comma 3 7 2 2 5" xfId="7236" xr:uid="{00000000-0005-0000-0000-000024000000}"/>
    <cellStyle name="Comma 3 7 2 2 5 2" xfId="22356" xr:uid="{00000000-0005-0000-0000-000024000000}"/>
    <cellStyle name="Comma 3 7 2 2 5 2 2" xfId="52596" xr:uid="{00000000-0005-0000-0000-000024000000}"/>
    <cellStyle name="Comma 3 7 2 2 5 3" xfId="37476" xr:uid="{00000000-0005-0000-0000-000024000000}"/>
    <cellStyle name="Comma 3 7 2 2 6" xfId="8748" xr:uid="{00000000-0005-0000-0000-000024000000}"/>
    <cellStyle name="Comma 3 7 2 2 6 2" xfId="23868" xr:uid="{00000000-0005-0000-0000-000024000000}"/>
    <cellStyle name="Comma 3 7 2 2 6 2 2" xfId="54108" xr:uid="{00000000-0005-0000-0000-000024000000}"/>
    <cellStyle name="Comma 3 7 2 2 6 3" xfId="38988" xr:uid="{00000000-0005-0000-0000-000024000000}"/>
    <cellStyle name="Comma 3 7 2 2 7" xfId="10260" xr:uid="{00000000-0005-0000-0000-000024000000}"/>
    <cellStyle name="Comma 3 7 2 2 7 2" xfId="25380" xr:uid="{00000000-0005-0000-0000-000024000000}"/>
    <cellStyle name="Comma 3 7 2 2 7 2 2" xfId="55620" xr:uid="{00000000-0005-0000-0000-000024000000}"/>
    <cellStyle name="Comma 3 7 2 2 7 3" xfId="40500" xr:uid="{00000000-0005-0000-0000-000024000000}"/>
    <cellStyle name="Comma 3 7 2 2 8" xfId="16308" xr:uid="{00000000-0005-0000-0000-000024000000}"/>
    <cellStyle name="Comma 3 7 2 2 8 2" xfId="46548" xr:uid="{00000000-0005-0000-0000-000024000000}"/>
    <cellStyle name="Comma 3 7 2 2 9" xfId="31428" xr:uid="{00000000-0005-0000-0000-000024000000}"/>
    <cellStyle name="Comma 3 7 2 3" xfId="1944" xr:uid="{00000000-0005-0000-0000-000024000000}"/>
    <cellStyle name="Comma 3 7 2 3 2" xfId="11016" xr:uid="{00000000-0005-0000-0000-000024000000}"/>
    <cellStyle name="Comma 3 7 2 3 2 2" xfId="26136" xr:uid="{00000000-0005-0000-0000-000024000000}"/>
    <cellStyle name="Comma 3 7 2 3 2 2 2" xfId="56376" xr:uid="{00000000-0005-0000-0000-000024000000}"/>
    <cellStyle name="Comma 3 7 2 3 2 3" xfId="41256" xr:uid="{00000000-0005-0000-0000-000024000000}"/>
    <cellStyle name="Comma 3 7 2 3 3" xfId="17064" xr:uid="{00000000-0005-0000-0000-000024000000}"/>
    <cellStyle name="Comma 3 7 2 3 3 2" xfId="47304" xr:uid="{00000000-0005-0000-0000-000024000000}"/>
    <cellStyle name="Comma 3 7 2 3 4" xfId="32184" xr:uid="{00000000-0005-0000-0000-000024000000}"/>
    <cellStyle name="Comma 3 7 2 4" xfId="3456" xr:uid="{00000000-0005-0000-0000-000024000000}"/>
    <cellStyle name="Comma 3 7 2 4 2" xfId="12528" xr:uid="{00000000-0005-0000-0000-000024000000}"/>
    <cellStyle name="Comma 3 7 2 4 2 2" xfId="27648" xr:uid="{00000000-0005-0000-0000-000024000000}"/>
    <cellStyle name="Comma 3 7 2 4 2 2 2" xfId="57888" xr:uid="{00000000-0005-0000-0000-000024000000}"/>
    <cellStyle name="Comma 3 7 2 4 2 3" xfId="42768" xr:uid="{00000000-0005-0000-0000-000024000000}"/>
    <cellStyle name="Comma 3 7 2 4 3" xfId="18576" xr:uid="{00000000-0005-0000-0000-000024000000}"/>
    <cellStyle name="Comma 3 7 2 4 3 2" xfId="48816" xr:uid="{00000000-0005-0000-0000-000024000000}"/>
    <cellStyle name="Comma 3 7 2 4 4" xfId="33696" xr:uid="{00000000-0005-0000-0000-000024000000}"/>
    <cellStyle name="Comma 3 7 2 5" xfId="4968" xr:uid="{00000000-0005-0000-0000-000024000000}"/>
    <cellStyle name="Comma 3 7 2 5 2" xfId="14040" xr:uid="{00000000-0005-0000-0000-000024000000}"/>
    <cellStyle name="Comma 3 7 2 5 2 2" xfId="29160" xr:uid="{00000000-0005-0000-0000-000024000000}"/>
    <cellStyle name="Comma 3 7 2 5 2 2 2" xfId="59400" xr:uid="{00000000-0005-0000-0000-000024000000}"/>
    <cellStyle name="Comma 3 7 2 5 2 3" xfId="44280" xr:uid="{00000000-0005-0000-0000-000024000000}"/>
    <cellStyle name="Comma 3 7 2 5 3" xfId="20088" xr:uid="{00000000-0005-0000-0000-000024000000}"/>
    <cellStyle name="Comma 3 7 2 5 3 2" xfId="50328" xr:uid="{00000000-0005-0000-0000-000024000000}"/>
    <cellStyle name="Comma 3 7 2 5 4" xfId="35208" xr:uid="{00000000-0005-0000-0000-000024000000}"/>
    <cellStyle name="Comma 3 7 2 6" xfId="6480" xr:uid="{00000000-0005-0000-0000-000024000000}"/>
    <cellStyle name="Comma 3 7 2 6 2" xfId="21600" xr:uid="{00000000-0005-0000-0000-000024000000}"/>
    <cellStyle name="Comma 3 7 2 6 2 2" xfId="51840" xr:uid="{00000000-0005-0000-0000-000024000000}"/>
    <cellStyle name="Comma 3 7 2 6 3" xfId="36720" xr:uid="{00000000-0005-0000-0000-000024000000}"/>
    <cellStyle name="Comma 3 7 2 7" xfId="7992" xr:uid="{00000000-0005-0000-0000-000024000000}"/>
    <cellStyle name="Comma 3 7 2 7 2" xfId="23112" xr:uid="{00000000-0005-0000-0000-000024000000}"/>
    <cellStyle name="Comma 3 7 2 7 2 2" xfId="53352" xr:uid="{00000000-0005-0000-0000-000024000000}"/>
    <cellStyle name="Comma 3 7 2 7 3" xfId="38232" xr:uid="{00000000-0005-0000-0000-000024000000}"/>
    <cellStyle name="Comma 3 7 2 8" xfId="9504" xr:uid="{00000000-0005-0000-0000-000024000000}"/>
    <cellStyle name="Comma 3 7 2 8 2" xfId="24624" xr:uid="{00000000-0005-0000-0000-000024000000}"/>
    <cellStyle name="Comma 3 7 2 8 2 2" xfId="54864" xr:uid="{00000000-0005-0000-0000-000024000000}"/>
    <cellStyle name="Comma 3 7 2 8 3" xfId="39744" xr:uid="{00000000-0005-0000-0000-000024000000}"/>
    <cellStyle name="Comma 3 7 2 9" xfId="15552" xr:uid="{00000000-0005-0000-0000-000024000000}"/>
    <cellStyle name="Comma 3 7 2 9 2" xfId="45792" xr:uid="{00000000-0005-0000-0000-000024000000}"/>
    <cellStyle name="Comma 3 7 3" xfId="684" xr:uid="{00000000-0005-0000-0000-00008F000000}"/>
    <cellStyle name="Comma 3 7 3 10" xfId="30924" xr:uid="{00000000-0005-0000-0000-00008F000000}"/>
    <cellStyle name="Comma 3 7 3 2" xfId="1440" xr:uid="{00000000-0005-0000-0000-00008F000000}"/>
    <cellStyle name="Comma 3 7 3 2 2" xfId="2952" xr:uid="{00000000-0005-0000-0000-00008F000000}"/>
    <cellStyle name="Comma 3 7 3 2 2 2" xfId="12024" xr:uid="{00000000-0005-0000-0000-00008F000000}"/>
    <cellStyle name="Comma 3 7 3 2 2 2 2" xfId="27144" xr:uid="{00000000-0005-0000-0000-00008F000000}"/>
    <cellStyle name="Comma 3 7 3 2 2 2 2 2" xfId="57384" xr:uid="{00000000-0005-0000-0000-00008F000000}"/>
    <cellStyle name="Comma 3 7 3 2 2 2 3" xfId="42264" xr:uid="{00000000-0005-0000-0000-00008F000000}"/>
    <cellStyle name="Comma 3 7 3 2 2 3" xfId="18072" xr:uid="{00000000-0005-0000-0000-00008F000000}"/>
    <cellStyle name="Comma 3 7 3 2 2 3 2" xfId="48312" xr:uid="{00000000-0005-0000-0000-00008F000000}"/>
    <cellStyle name="Comma 3 7 3 2 2 4" xfId="33192" xr:uid="{00000000-0005-0000-0000-00008F000000}"/>
    <cellStyle name="Comma 3 7 3 2 3" xfId="4464" xr:uid="{00000000-0005-0000-0000-00008F000000}"/>
    <cellStyle name="Comma 3 7 3 2 3 2" xfId="13536" xr:uid="{00000000-0005-0000-0000-00008F000000}"/>
    <cellStyle name="Comma 3 7 3 2 3 2 2" xfId="28656" xr:uid="{00000000-0005-0000-0000-00008F000000}"/>
    <cellStyle name="Comma 3 7 3 2 3 2 2 2" xfId="58896" xr:uid="{00000000-0005-0000-0000-00008F000000}"/>
    <cellStyle name="Comma 3 7 3 2 3 2 3" xfId="43776" xr:uid="{00000000-0005-0000-0000-00008F000000}"/>
    <cellStyle name="Comma 3 7 3 2 3 3" xfId="19584" xr:uid="{00000000-0005-0000-0000-00008F000000}"/>
    <cellStyle name="Comma 3 7 3 2 3 3 2" xfId="49824" xr:uid="{00000000-0005-0000-0000-00008F000000}"/>
    <cellStyle name="Comma 3 7 3 2 3 4" xfId="34704" xr:uid="{00000000-0005-0000-0000-00008F000000}"/>
    <cellStyle name="Comma 3 7 3 2 4" xfId="5976" xr:uid="{00000000-0005-0000-0000-00008F000000}"/>
    <cellStyle name="Comma 3 7 3 2 4 2" xfId="15048" xr:uid="{00000000-0005-0000-0000-00008F000000}"/>
    <cellStyle name="Comma 3 7 3 2 4 2 2" xfId="30168" xr:uid="{00000000-0005-0000-0000-00008F000000}"/>
    <cellStyle name="Comma 3 7 3 2 4 2 2 2" xfId="60408" xr:uid="{00000000-0005-0000-0000-00008F000000}"/>
    <cellStyle name="Comma 3 7 3 2 4 2 3" xfId="45288" xr:uid="{00000000-0005-0000-0000-00008F000000}"/>
    <cellStyle name="Comma 3 7 3 2 4 3" xfId="21096" xr:uid="{00000000-0005-0000-0000-00008F000000}"/>
    <cellStyle name="Comma 3 7 3 2 4 3 2" xfId="51336" xr:uid="{00000000-0005-0000-0000-00008F000000}"/>
    <cellStyle name="Comma 3 7 3 2 4 4" xfId="36216" xr:uid="{00000000-0005-0000-0000-00008F000000}"/>
    <cellStyle name="Comma 3 7 3 2 5" xfId="7488" xr:uid="{00000000-0005-0000-0000-00008F000000}"/>
    <cellStyle name="Comma 3 7 3 2 5 2" xfId="22608" xr:uid="{00000000-0005-0000-0000-00008F000000}"/>
    <cellStyle name="Comma 3 7 3 2 5 2 2" xfId="52848" xr:uid="{00000000-0005-0000-0000-00008F000000}"/>
    <cellStyle name="Comma 3 7 3 2 5 3" xfId="37728" xr:uid="{00000000-0005-0000-0000-00008F000000}"/>
    <cellStyle name="Comma 3 7 3 2 6" xfId="9000" xr:uid="{00000000-0005-0000-0000-00008F000000}"/>
    <cellStyle name="Comma 3 7 3 2 6 2" xfId="24120" xr:uid="{00000000-0005-0000-0000-00008F000000}"/>
    <cellStyle name="Comma 3 7 3 2 6 2 2" xfId="54360" xr:uid="{00000000-0005-0000-0000-00008F000000}"/>
    <cellStyle name="Comma 3 7 3 2 6 3" xfId="39240" xr:uid="{00000000-0005-0000-0000-00008F000000}"/>
    <cellStyle name="Comma 3 7 3 2 7" xfId="10512" xr:uid="{00000000-0005-0000-0000-00008F000000}"/>
    <cellStyle name="Comma 3 7 3 2 7 2" xfId="25632" xr:uid="{00000000-0005-0000-0000-00008F000000}"/>
    <cellStyle name="Comma 3 7 3 2 7 2 2" xfId="55872" xr:uid="{00000000-0005-0000-0000-00008F000000}"/>
    <cellStyle name="Comma 3 7 3 2 7 3" xfId="40752" xr:uid="{00000000-0005-0000-0000-00008F000000}"/>
    <cellStyle name="Comma 3 7 3 2 8" xfId="16560" xr:uid="{00000000-0005-0000-0000-00008F000000}"/>
    <cellStyle name="Comma 3 7 3 2 8 2" xfId="46800" xr:uid="{00000000-0005-0000-0000-00008F000000}"/>
    <cellStyle name="Comma 3 7 3 2 9" xfId="31680" xr:uid="{00000000-0005-0000-0000-00008F000000}"/>
    <cellStyle name="Comma 3 7 3 3" xfId="2196" xr:uid="{00000000-0005-0000-0000-00008F000000}"/>
    <cellStyle name="Comma 3 7 3 3 2" xfId="11268" xr:uid="{00000000-0005-0000-0000-00008F000000}"/>
    <cellStyle name="Comma 3 7 3 3 2 2" xfId="26388" xr:uid="{00000000-0005-0000-0000-00008F000000}"/>
    <cellStyle name="Comma 3 7 3 3 2 2 2" xfId="56628" xr:uid="{00000000-0005-0000-0000-00008F000000}"/>
    <cellStyle name="Comma 3 7 3 3 2 3" xfId="41508" xr:uid="{00000000-0005-0000-0000-00008F000000}"/>
    <cellStyle name="Comma 3 7 3 3 3" xfId="17316" xr:uid="{00000000-0005-0000-0000-00008F000000}"/>
    <cellStyle name="Comma 3 7 3 3 3 2" xfId="47556" xr:uid="{00000000-0005-0000-0000-00008F000000}"/>
    <cellStyle name="Comma 3 7 3 3 4" xfId="32436" xr:uid="{00000000-0005-0000-0000-00008F000000}"/>
    <cellStyle name="Comma 3 7 3 4" xfId="3708" xr:uid="{00000000-0005-0000-0000-00008F000000}"/>
    <cellStyle name="Comma 3 7 3 4 2" xfId="12780" xr:uid="{00000000-0005-0000-0000-00008F000000}"/>
    <cellStyle name="Comma 3 7 3 4 2 2" xfId="27900" xr:uid="{00000000-0005-0000-0000-00008F000000}"/>
    <cellStyle name="Comma 3 7 3 4 2 2 2" xfId="58140" xr:uid="{00000000-0005-0000-0000-00008F000000}"/>
    <cellStyle name="Comma 3 7 3 4 2 3" xfId="43020" xr:uid="{00000000-0005-0000-0000-00008F000000}"/>
    <cellStyle name="Comma 3 7 3 4 3" xfId="18828" xr:uid="{00000000-0005-0000-0000-00008F000000}"/>
    <cellStyle name="Comma 3 7 3 4 3 2" xfId="49068" xr:uid="{00000000-0005-0000-0000-00008F000000}"/>
    <cellStyle name="Comma 3 7 3 4 4" xfId="33948" xr:uid="{00000000-0005-0000-0000-00008F000000}"/>
    <cellStyle name="Comma 3 7 3 5" xfId="5220" xr:uid="{00000000-0005-0000-0000-00008F000000}"/>
    <cellStyle name="Comma 3 7 3 5 2" xfId="14292" xr:uid="{00000000-0005-0000-0000-00008F000000}"/>
    <cellStyle name="Comma 3 7 3 5 2 2" xfId="29412" xr:uid="{00000000-0005-0000-0000-00008F000000}"/>
    <cellStyle name="Comma 3 7 3 5 2 2 2" xfId="59652" xr:uid="{00000000-0005-0000-0000-00008F000000}"/>
    <cellStyle name="Comma 3 7 3 5 2 3" xfId="44532" xr:uid="{00000000-0005-0000-0000-00008F000000}"/>
    <cellStyle name="Comma 3 7 3 5 3" xfId="20340" xr:uid="{00000000-0005-0000-0000-00008F000000}"/>
    <cellStyle name="Comma 3 7 3 5 3 2" xfId="50580" xr:uid="{00000000-0005-0000-0000-00008F000000}"/>
    <cellStyle name="Comma 3 7 3 5 4" xfId="35460" xr:uid="{00000000-0005-0000-0000-00008F000000}"/>
    <cellStyle name="Comma 3 7 3 6" xfId="6732" xr:uid="{00000000-0005-0000-0000-00008F000000}"/>
    <cellStyle name="Comma 3 7 3 6 2" xfId="21852" xr:uid="{00000000-0005-0000-0000-00008F000000}"/>
    <cellStyle name="Comma 3 7 3 6 2 2" xfId="52092" xr:uid="{00000000-0005-0000-0000-00008F000000}"/>
    <cellStyle name="Comma 3 7 3 6 3" xfId="36972" xr:uid="{00000000-0005-0000-0000-00008F000000}"/>
    <cellStyle name="Comma 3 7 3 7" xfId="8244" xr:uid="{00000000-0005-0000-0000-00008F000000}"/>
    <cellStyle name="Comma 3 7 3 7 2" xfId="23364" xr:uid="{00000000-0005-0000-0000-00008F000000}"/>
    <cellStyle name="Comma 3 7 3 7 2 2" xfId="53604" xr:uid="{00000000-0005-0000-0000-00008F000000}"/>
    <cellStyle name="Comma 3 7 3 7 3" xfId="38484" xr:uid="{00000000-0005-0000-0000-00008F000000}"/>
    <cellStyle name="Comma 3 7 3 8" xfId="9756" xr:uid="{00000000-0005-0000-0000-00008F000000}"/>
    <cellStyle name="Comma 3 7 3 8 2" xfId="24876" xr:uid="{00000000-0005-0000-0000-00008F000000}"/>
    <cellStyle name="Comma 3 7 3 8 2 2" xfId="55116" xr:uid="{00000000-0005-0000-0000-00008F000000}"/>
    <cellStyle name="Comma 3 7 3 8 3" xfId="39996" xr:uid="{00000000-0005-0000-0000-00008F000000}"/>
    <cellStyle name="Comma 3 7 3 9" xfId="15804" xr:uid="{00000000-0005-0000-0000-00008F000000}"/>
    <cellStyle name="Comma 3 7 3 9 2" xfId="46044" xr:uid="{00000000-0005-0000-0000-00008F000000}"/>
    <cellStyle name="Comma 3 7 4" xfId="936" xr:uid="{00000000-0005-0000-0000-000024000000}"/>
    <cellStyle name="Comma 3 7 4 2" xfId="2448" xr:uid="{00000000-0005-0000-0000-000024000000}"/>
    <cellStyle name="Comma 3 7 4 2 2" xfId="11520" xr:uid="{00000000-0005-0000-0000-000024000000}"/>
    <cellStyle name="Comma 3 7 4 2 2 2" xfId="26640" xr:uid="{00000000-0005-0000-0000-000024000000}"/>
    <cellStyle name="Comma 3 7 4 2 2 2 2" xfId="56880" xr:uid="{00000000-0005-0000-0000-000024000000}"/>
    <cellStyle name="Comma 3 7 4 2 2 3" xfId="41760" xr:uid="{00000000-0005-0000-0000-000024000000}"/>
    <cellStyle name="Comma 3 7 4 2 3" xfId="17568" xr:uid="{00000000-0005-0000-0000-000024000000}"/>
    <cellStyle name="Comma 3 7 4 2 3 2" xfId="47808" xr:uid="{00000000-0005-0000-0000-000024000000}"/>
    <cellStyle name="Comma 3 7 4 2 4" xfId="32688" xr:uid="{00000000-0005-0000-0000-000024000000}"/>
    <cellStyle name="Comma 3 7 4 3" xfId="3960" xr:uid="{00000000-0005-0000-0000-000024000000}"/>
    <cellStyle name="Comma 3 7 4 3 2" xfId="13032" xr:uid="{00000000-0005-0000-0000-000024000000}"/>
    <cellStyle name="Comma 3 7 4 3 2 2" xfId="28152" xr:uid="{00000000-0005-0000-0000-000024000000}"/>
    <cellStyle name="Comma 3 7 4 3 2 2 2" xfId="58392" xr:uid="{00000000-0005-0000-0000-000024000000}"/>
    <cellStyle name="Comma 3 7 4 3 2 3" xfId="43272" xr:uid="{00000000-0005-0000-0000-000024000000}"/>
    <cellStyle name="Comma 3 7 4 3 3" xfId="19080" xr:uid="{00000000-0005-0000-0000-000024000000}"/>
    <cellStyle name="Comma 3 7 4 3 3 2" xfId="49320" xr:uid="{00000000-0005-0000-0000-000024000000}"/>
    <cellStyle name="Comma 3 7 4 3 4" xfId="34200" xr:uid="{00000000-0005-0000-0000-000024000000}"/>
    <cellStyle name="Comma 3 7 4 4" xfId="5472" xr:uid="{00000000-0005-0000-0000-000024000000}"/>
    <cellStyle name="Comma 3 7 4 4 2" xfId="14544" xr:uid="{00000000-0005-0000-0000-000024000000}"/>
    <cellStyle name="Comma 3 7 4 4 2 2" xfId="29664" xr:uid="{00000000-0005-0000-0000-000024000000}"/>
    <cellStyle name="Comma 3 7 4 4 2 2 2" xfId="59904" xr:uid="{00000000-0005-0000-0000-000024000000}"/>
    <cellStyle name="Comma 3 7 4 4 2 3" xfId="44784" xr:uid="{00000000-0005-0000-0000-000024000000}"/>
    <cellStyle name="Comma 3 7 4 4 3" xfId="20592" xr:uid="{00000000-0005-0000-0000-000024000000}"/>
    <cellStyle name="Comma 3 7 4 4 3 2" xfId="50832" xr:uid="{00000000-0005-0000-0000-000024000000}"/>
    <cellStyle name="Comma 3 7 4 4 4" xfId="35712" xr:uid="{00000000-0005-0000-0000-000024000000}"/>
    <cellStyle name="Comma 3 7 4 5" xfId="6984" xr:uid="{00000000-0005-0000-0000-000024000000}"/>
    <cellStyle name="Comma 3 7 4 5 2" xfId="22104" xr:uid="{00000000-0005-0000-0000-000024000000}"/>
    <cellStyle name="Comma 3 7 4 5 2 2" xfId="52344" xr:uid="{00000000-0005-0000-0000-000024000000}"/>
    <cellStyle name="Comma 3 7 4 5 3" xfId="37224" xr:uid="{00000000-0005-0000-0000-000024000000}"/>
    <cellStyle name="Comma 3 7 4 6" xfId="8496" xr:uid="{00000000-0005-0000-0000-000024000000}"/>
    <cellStyle name="Comma 3 7 4 6 2" xfId="23616" xr:uid="{00000000-0005-0000-0000-000024000000}"/>
    <cellStyle name="Comma 3 7 4 6 2 2" xfId="53856" xr:uid="{00000000-0005-0000-0000-000024000000}"/>
    <cellStyle name="Comma 3 7 4 6 3" xfId="38736" xr:uid="{00000000-0005-0000-0000-000024000000}"/>
    <cellStyle name="Comma 3 7 4 7" xfId="10008" xr:uid="{00000000-0005-0000-0000-000024000000}"/>
    <cellStyle name="Comma 3 7 4 7 2" xfId="25128" xr:uid="{00000000-0005-0000-0000-000024000000}"/>
    <cellStyle name="Comma 3 7 4 7 2 2" xfId="55368" xr:uid="{00000000-0005-0000-0000-000024000000}"/>
    <cellStyle name="Comma 3 7 4 7 3" xfId="40248" xr:uid="{00000000-0005-0000-0000-000024000000}"/>
    <cellStyle name="Comma 3 7 4 8" xfId="16056" xr:uid="{00000000-0005-0000-0000-000024000000}"/>
    <cellStyle name="Comma 3 7 4 8 2" xfId="46296" xr:uid="{00000000-0005-0000-0000-000024000000}"/>
    <cellStyle name="Comma 3 7 4 9" xfId="31176" xr:uid="{00000000-0005-0000-0000-000024000000}"/>
    <cellStyle name="Comma 3 7 5" xfId="1692" xr:uid="{00000000-0005-0000-0000-000024000000}"/>
    <cellStyle name="Comma 3 7 5 2" xfId="10764" xr:uid="{00000000-0005-0000-0000-000024000000}"/>
    <cellStyle name="Comma 3 7 5 2 2" xfId="25884" xr:uid="{00000000-0005-0000-0000-000024000000}"/>
    <cellStyle name="Comma 3 7 5 2 2 2" xfId="56124" xr:uid="{00000000-0005-0000-0000-000024000000}"/>
    <cellStyle name="Comma 3 7 5 2 3" xfId="41004" xr:uid="{00000000-0005-0000-0000-000024000000}"/>
    <cellStyle name="Comma 3 7 5 3" xfId="16812" xr:uid="{00000000-0005-0000-0000-000024000000}"/>
    <cellStyle name="Comma 3 7 5 3 2" xfId="47052" xr:uid="{00000000-0005-0000-0000-000024000000}"/>
    <cellStyle name="Comma 3 7 5 4" xfId="31932" xr:uid="{00000000-0005-0000-0000-000024000000}"/>
    <cellStyle name="Comma 3 7 6" xfId="3204" xr:uid="{00000000-0005-0000-0000-000024000000}"/>
    <cellStyle name="Comma 3 7 6 2" xfId="12276" xr:uid="{00000000-0005-0000-0000-000024000000}"/>
    <cellStyle name="Comma 3 7 6 2 2" xfId="27396" xr:uid="{00000000-0005-0000-0000-000024000000}"/>
    <cellStyle name="Comma 3 7 6 2 2 2" xfId="57636" xr:uid="{00000000-0005-0000-0000-000024000000}"/>
    <cellStyle name="Comma 3 7 6 2 3" xfId="42516" xr:uid="{00000000-0005-0000-0000-000024000000}"/>
    <cellStyle name="Comma 3 7 6 3" xfId="18324" xr:uid="{00000000-0005-0000-0000-000024000000}"/>
    <cellStyle name="Comma 3 7 6 3 2" xfId="48564" xr:uid="{00000000-0005-0000-0000-000024000000}"/>
    <cellStyle name="Comma 3 7 6 4" xfId="33444" xr:uid="{00000000-0005-0000-0000-000024000000}"/>
    <cellStyle name="Comma 3 7 7" xfId="4716" xr:uid="{00000000-0005-0000-0000-000024000000}"/>
    <cellStyle name="Comma 3 7 7 2" xfId="13788" xr:uid="{00000000-0005-0000-0000-000024000000}"/>
    <cellStyle name="Comma 3 7 7 2 2" xfId="28908" xr:uid="{00000000-0005-0000-0000-000024000000}"/>
    <cellStyle name="Comma 3 7 7 2 2 2" xfId="59148" xr:uid="{00000000-0005-0000-0000-000024000000}"/>
    <cellStyle name="Comma 3 7 7 2 3" xfId="44028" xr:uid="{00000000-0005-0000-0000-000024000000}"/>
    <cellStyle name="Comma 3 7 7 3" xfId="19836" xr:uid="{00000000-0005-0000-0000-000024000000}"/>
    <cellStyle name="Comma 3 7 7 3 2" xfId="50076" xr:uid="{00000000-0005-0000-0000-000024000000}"/>
    <cellStyle name="Comma 3 7 7 4" xfId="34956" xr:uid="{00000000-0005-0000-0000-000024000000}"/>
    <cellStyle name="Comma 3 7 8" xfId="6228" xr:uid="{00000000-0005-0000-0000-000024000000}"/>
    <cellStyle name="Comma 3 7 8 2" xfId="21348" xr:uid="{00000000-0005-0000-0000-000024000000}"/>
    <cellStyle name="Comma 3 7 8 2 2" xfId="51588" xr:uid="{00000000-0005-0000-0000-000024000000}"/>
    <cellStyle name="Comma 3 7 8 3" xfId="36468" xr:uid="{00000000-0005-0000-0000-000024000000}"/>
    <cellStyle name="Comma 3 7 9" xfId="7740" xr:uid="{00000000-0005-0000-0000-000024000000}"/>
    <cellStyle name="Comma 3 7 9 2" xfId="22860" xr:uid="{00000000-0005-0000-0000-000024000000}"/>
    <cellStyle name="Comma 3 7 9 2 2" xfId="53100" xr:uid="{00000000-0005-0000-0000-000024000000}"/>
    <cellStyle name="Comma 3 7 9 3" xfId="37980" xr:uid="{00000000-0005-0000-0000-000024000000}"/>
    <cellStyle name="Comma 3 8" xfId="264" xr:uid="{00000000-0005-0000-0000-000032000000}"/>
    <cellStyle name="Comma 3 8 10" xfId="30504" xr:uid="{00000000-0005-0000-0000-000032000000}"/>
    <cellStyle name="Comma 3 8 2" xfId="1020" xr:uid="{00000000-0005-0000-0000-000032000000}"/>
    <cellStyle name="Comma 3 8 2 2" xfId="2532" xr:uid="{00000000-0005-0000-0000-000032000000}"/>
    <cellStyle name="Comma 3 8 2 2 2" xfId="11604" xr:uid="{00000000-0005-0000-0000-000032000000}"/>
    <cellStyle name="Comma 3 8 2 2 2 2" xfId="26724" xr:uid="{00000000-0005-0000-0000-000032000000}"/>
    <cellStyle name="Comma 3 8 2 2 2 2 2" xfId="56964" xr:uid="{00000000-0005-0000-0000-000032000000}"/>
    <cellStyle name="Comma 3 8 2 2 2 3" xfId="41844" xr:uid="{00000000-0005-0000-0000-000032000000}"/>
    <cellStyle name="Comma 3 8 2 2 3" xfId="17652" xr:uid="{00000000-0005-0000-0000-000032000000}"/>
    <cellStyle name="Comma 3 8 2 2 3 2" xfId="47892" xr:uid="{00000000-0005-0000-0000-000032000000}"/>
    <cellStyle name="Comma 3 8 2 2 4" xfId="32772" xr:uid="{00000000-0005-0000-0000-000032000000}"/>
    <cellStyle name="Comma 3 8 2 3" xfId="4044" xr:uid="{00000000-0005-0000-0000-000032000000}"/>
    <cellStyle name="Comma 3 8 2 3 2" xfId="13116" xr:uid="{00000000-0005-0000-0000-000032000000}"/>
    <cellStyle name="Comma 3 8 2 3 2 2" xfId="28236" xr:uid="{00000000-0005-0000-0000-000032000000}"/>
    <cellStyle name="Comma 3 8 2 3 2 2 2" xfId="58476" xr:uid="{00000000-0005-0000-0000-000032000000}"/>
    <cellStyle name="Comma 3 8 2 3 2 3" xfId="43356" xr:uid="{00000000-0005-0000-0000-000032000000}"/>
    <cellStyle name="Comma 3 8 2 3 3" xfId="19164" xr:uid="{00000000-0005-0000-0000-000032000000}"/>
    <cellStyle name="Comma 3 8 2 3 3 2" xfId="49404" xr:uid="{00000000-0005-0000-0000-000032000000}"/>
    <cellStyle name="Comma 3 8 2 3 4" xfId="34284" xr:uid="{00000000-0005-0000-0000-000032000000}"/>
    <cellStyle name="Comma 3 8 2 4" xfId="5556" xr:uid="{00000000-0005-0000-0000-000032000000}"/>
    <cellStyle name="Comma 3 8 2 4 2" xfId="14628" xr:uid="{00000000-0005-0000-0000-000032000000}"/>
    <cellStyle name="Comma 3 8 2 4 2 2" xfId="29748" xr:uid="{00000000-0005-0000-0000-000032000000}"/>
    <cellStyle name="Comma 3 8 2 4 2 2 2" xfId="59988" xr:uid="{00000000-0005-0000-0000-000032000000}"/>
    <cellStyle name="Comma 3 8 2 4 2 3" xfId="44868" xr:uid="{00000000-0005-0000-0000-000032000000}"/>
    <cellStyle name="Comma 3 8 2 4 3" xfId="20676" xr:uid="{00000000-0005-0000-0000-000032000000}"/>
    <cellStyle name="Comma 3 8 2 4 3 2" xfId="50916" xr:uid="{00000000-0005-0000-0000-000032000000}"/>
    <cellStyle name="Comma 3 8 2 4 4" xfId="35796" xr:uid="{00000000-0005-0000-0000-000032000000}"/>
    <cellStyle name="Comma 3 8 2 5" xfId="7068" xr:uid="{00000000-0005-0000-0000-000032000000}"/>
    <cellStyle name="Comma 3 8 2 5 2" xfId="22188" xr:uid="{00000000-0005-0000-0000-000032000000}"/>
    <cellStyle name="Comma 3 8 2 5 2 2" xfId="52428" xr:uid="{00000000-0005-0000-0000-000032000000}"/>
    <cellStyle name="Comma 3 8 2 5 3" xfId="37308" xr:uid="{00000000-0005-0000-0000-000032000000}"/>
    <cellStyle name="Comma 3 8 2 6" xfId="8580" xr:uid="{00000000-0005-0000-0000-000032000000}"/>
    <cellStyle name="Comma 3 8 2 6 2" xfId="23700" xr:uid="{00000000-0005-0000-0000-000032000000}"/>
    <cellStyle name="Comma 3 8 2 6 2 2" xfId="53940" xr:uid="{00000000-0005-0000-0000-000032000000}"/>
    <cellStyle name="Comma 3 8 2 6 3" xfId="38820" xr:uid="{00000000-0005-0000-0000-000032000000}"/>
    <cellStyle name="Comma 3 8 2 7" xfId="10092" xr:uid="{00000000-0005-0000-0000-000032000000}"/>
    <cellStyle name="Comma 3 8 2 7 2" xfId="25212" xr:uid="{00000000-0005-0000-0000-000032000000}"/>
    <cellStyle name="Comma 3 8 2 7 2 2" xfId="55452" xr:uid="{00000000-0005-0000-0000-000032000000}"/>
    <cellStyle name="Comma 3 8 2 7 3" xfId="40332" xr:uid="{00000000-0005-0000-0000-000032000000}"/>
    <cellStyle name="Comma 3 8 2 8" xfId="16140" xr:uid="{00000000-0005-0000-0000-000032000000}"/>
    <cellStyle name="Comma 3 8 2 8 2" xfId="46380" xr:uid="{00000000-0005-0000-0000-000032000000}"/>
    <cellStyle name="Comma 3 8 2 9" xfId="31260" xr:uid="{00000000-0005-0000-0000-000032000000}"/>
    <cellStyle name="Comma 3 8 3" xfId="1776" xr:uid="{00000000-0005-0000-0000-000032000000}"/>
    <cellStyle name="Comma 3 8 3 2" xfId="10848" xr:uid="{00000000-0005-0000-0000-000032000000}"/>
    <cellStyle name="Comma 3 8 3 2 2" xfId="25968" xr:uid="{00000000-0005-0000-0000-000032000000}"/>
    <cellStyle name="Comma 3 8 3 2 2 2" xfId="56208" xr:uid="{00000000-0005-0000-0000-000032000000}"/>
    <cellStyle name="Comma 3 8 3 2 3" xfId="41088" xr:uid="{00000000-0005-0000-0000-000032000000}"/>
    <cellStyle name="Comma 3 8 3 3" xfId="16896" xr:uid="{00000000-0005-0000-0000-000032000000}"/>
    <cellStyle name="Comma 3 8 3 3 2" xfId="47136" xr:uid="{00000000-0005-0000-0000-000032000000}"/>
    <cellStyle name="Comma 3 8 3 4" xfId="32016" xr:uid="{00000000-0005-0000-0000-000032000000}"/>
    <cellStyle name="Comma 3 8 4" xfId="3288" xr:uid="{00000000-0005-0000-0000-000032000000}"/>
    <cellStyle name="Comma 3 8 4 2" xfId="12360" xr:uid="{00000000-0005-0000-0000-000032000000}"/>
    <cellStyle name="Comma 3 8 4 2 2" xfId="27480" xr:uid="{00000000-0005-0000-0000-000032000000}"/>
    <cellStyle name="Comma 3 8 4 2 2 2" xfId="57720" xr:uid="{00000000-0005-0000-0000-000032000000}"/>
    <cellStyle name="Comma 3 8 4 2 3" xfId="42600" xr:uid="{00000000-0005-0000-0000-000032000000}"/>
    <cellStyle name="Comma 3 8 4 3" xfId="18408" xr:uid="{00000000-0005-0000-0000-000032000000}"/>
    <cellStyle name="Comma 3 8 4 3 2" xfId="48648" xr:uid="{00000000-0005-0000-0000-000032000000}"/>
    <cellStyle name="Comma 3 8 4 4" xfId="33528" xr:uid="{00000000-0005-0000-0000-000032000000}"/>
    <cellStyle name="Comma 3 8 5" xfId="4800" xr:uid="{00000000-0005-0000-0000-000032000000}"/>
    <cellStyle name="Comma 3 8 5 2" xfId="13872" xr:uid="{00000000-0005-0000-0000-000032000000}"/>
    <cellStyle name="Comma 3 8 5 2 2" xfId="28992" xr:uid="{00000000-0005-0000-0000-000032000000}"/>
    <cellStyle name="Comma 3 8 5 2 2 2" xfId="59232" xr:uid="{00000000-0005-0000-0000-000032000000}"/>
    <cellStyle name="Comma 3 8 5 2 3" xfId="44112" xr:uid="{00000000-0005-0000-0000-000032000000}"/>
    <cellStyle name="Comma 3 8 5 3" xfId="19920" xr:uid="{00000000-0005-0000-0000-000032000000}"/>
    <cellStyle name="Comma 3 8 5 3 2" xfId="50160" xr:uid="{00000000-0005-0000-0000-000032000000}"/>
    <cellStyle name="Comma 3 8 5 4" xfId="35040" xr:uid="{00000000-0005-0000-0000-000032000000}"/>
    <cellStyle name="Comma 3 8 6" xfId="6312" xr:uid="{00000000-0005-0000-0000-000032000000}"/>
    <cellStyle name="Comma 3 8 6 2" xfId="21432" xr:uid="{00000000-0005-0000-0000-000032000000}"/>
    <cellStyle name="Comma 3 8 6 2 2" xfId="51672" xr:uid="{00000000-0005-0000-0000-000032000000}"/>
    <cellStyle name="Comma 3 8 6 3" xfId="36552" xr:uid="{00000000-0005-0000-0000-000032000000}"/>
    <cellStyle name="Comma 3 8 7" xfId="7824" xr:uid="{00000000-0005-0000-0000-000032000000}"/>
    <cellStyle name="Comma 3 8 7 2" xfId="22944" xr:uid="{00000000-0005-0000-0000-000032000000}"/>
    <cellStyle name="Comma 3 8 7 2 2" xfId="53184" xr:uid="{00000000-0005-0000-0000-000032000000}"/>
    <cellStyle name="Comma 3 8 7 3" xfId="38064" xr:uid="{00000000-0005-0000-0000-000032000000}"/>
    <cellStyle name="Comma 3 8 8" xfId="9336" xr:uid="{00000000-0005-0000-0000-000032000000}"/>
    <cellStyle name="Comma 3 8 8 2" xfId="24456" xr:uid="{00000000-0005-0000-0000-000032000000}"/>
    <cellStyle name="Comma 3 8 8 2 2" xfId="54696" xr:uid="{00000000-0005-0000-0000-000032000000}"/>
    <cellStyle name="Comma 3 8 8 3" xfId="39576" xr:uid="{00000000-0005-0000-0000-000032000000}"/>
    <cellStyle name="Comma 3 8 9" xfId="15384" xr:uid="{00000000-0005-0000-0000-000032000000}"/>
    <cellStyle name="Comma 3 8 9 2" xfId="45624" xr:uid="{00000000-0005-0000-0000-000032000000}"/>
    <cellStyle name="Comma 3 9" xfId="516" xr:uid="{00000000-0005-0000-0000-00006C000000}"/>
    <cellStyle name="Comma 3 9 10" xfId="30756" xr:uid="{00000000-0005-0000-0000-00006C000000}"/>
    <cellStyle name="Comma 3 9 2" xfId="1272" xr:uid="{00000000-0005-0000-0000-00006C000000}"/>
    <cellStyle name="Comma 3 9 2 2" xfId="2784" xr:uid="{00000000-0005-0000-0000-00006C000000}"/>
    <cellStyle name="Comma 3 9 2 2 2" xfId="11856" xr:uid="{00000000-0005-0000-0000-00006C000000}"/>
    <cellStyle name="Comma 3 9 2 2 2 2" xfId="26976" xr:uid="{00000000-0005-0000-0000-00006C000000}"/>
    <cellStyle name="Comma 3 9 2 2 2 2 2" xfId="57216" xr:uid="{00000000-0005-0000-0000-00006C000000}"/>
    <cellStyle name="Comma 3 9 2 2 2 3" xfId="42096" xr:uid="{00000000-0005-0000-0000-00006C000000}"/>
    <cellStyle name="Comma 3 9 2 2 3" xfId="17904" xr:uid="{00000000-0005-0000-0000-00006C000000}"/>
    <cellStyle name="Comma 3 9 2 2 3 2" xfId="48144" xr:uid="{00000000-0005-0000-0000-00006C000000}"/>
    <cellStyle name="Comma 3 9 2 2 4" xfId="33024" xr:uid="{00000000-0005-0000-0000-00006C000000}"/>
    <cellStyle name="Comma 3 9 2 3" xfId="4296" xr:uid="{00000000-0005-0000-0000-00006C000000}"/>
    <cellStyle name="Comma 3 9 2 3 2" xfId="13368" xr:uid="{00000000-0005-0000-0000-00006C000000}"/>
    <cellStyle name="Comma 3 9 2 3 2 2" xfId="28488" xr:uid="{00000000-0005-0000-0000-00006C000000}"/>
    <cellStyle name="Comma 3 9 2 3 2 2 2" xfId="58728" xr:uid="{00000000-0005-0000-0000-00006C000000}"/>
    <cellStyle name="Comma 3 9 2 3 2 3" xfId="43608" xr:uid="{00000000-0005-0000-0000-00006C000000}"/>
    <cellStyle name="Comma 3 9 2 3 3" xfId="19416" xr:uid="{00000000-0005-0000-0000-00006C000000}"/>
    <cellStyle name="Comma 3 9 2 3 3 2" xfId="49656" xr:uid="{00000000-0005-0000-0000-00006C000000}"/>
    <cellStyle name="Comma 3 9 2 3 4" xfId="34536" xr:uid="{00000000-0005-0000-0000-00006C000000}"/>
    <cellStyle name="Comma 3 9 2 4" xfId="5808" xr:uid="{00000000-0005-0000-0000-00006C000000}"/>
    <cellStyle name="Comma 3 9 2 4 2" xfId="14880" xr:uid="{00000000-0005-0000-0000-00006C000000}"/>
    <cellStyle name="Comma 3 9 2 4 2 2" xfId="30000" xr:uid="{00000000-0005-0000-0000-00006C000000}"/>
    <cellStyle name="Comma 3 9 2 4 2 2 2" xfId="60240" xr:uid="{00000000-0005-0000-0000-00006C000000}"/>
    <cellStyle name="Comma 3 9 2 4 2 3" xfId="45120" xr:uid="{00000000-0005-0000-0000-00006C000000}"/>
    <cellStyle name="Comma 3 9 2 4 3" xfId="20928" xr:uid="{00000000-0005-0000-0000-00006C000000}"/>
    <cellStyle name="Comma 3 9 2 4 3 2" xfId="51168" xr:uid="{00000000-0005-0000-0000-00006C000000}"/>
    <cellStyle name="Comma 3 9 2 4 4" xfId="36048" xr:uid="{00000000-0005-0000-0000-00006C000000}"/>
    <cellStyle name="Comma 3 9 2 5" xfId="7320" xr:uid="{00000000-0005-0000-0000-00006C000000}"/>
    <cellStyle name="Comma 3 9 2 5 2" xfId="22440" xr:uid="{00000000-0005-0000-0000-00006C000000}"/>
    <cellStyle name="Comma 3 9 2 5 2 2" xfId="52680" xr:uid="{00000000-0005-0000-0000-00006C000000}"/>
    <cellStyle name="Comma 3 9 2 5 3" xfId="37560" xr:uid="{00000000-0005-0000-0000-00006C000000}"/>
    <cellStyle name="Comma 3 9 2 6" xfId="8832" xr:uid="{00000000-0005-0000-0000-00006C000000}"/>
    <cellStyle name="Comma 3 9 2 6 2" xfId="23952" xr:uid="{00000000-0005-0000-0000-00006C000000}"/>
    <cellStyle name="Comma 3 9 2 6 2 2" xfId="54192" xr:uid="{00000000-0005-0000-0000-00006C000000}"/>
    <cellStyle name="Comma 3 9 2 6 3" xfId="39072" xr:uid="{00000000-0005-0000-0000-00006C000000}"/>
    <cellStyle name="Comma 3 9 2 7" xfId="10344" xr:uid="{00000000-0005-0000-0000-00006C000000}"/>
    <cellStyle name="Comma 3 9 2 7 2" xfId="25464" xr:uid="{00000000-0005-0000-0000-00006C000000}"/>
    <cellStyle name="Comma 3 9 2 7 2 2" xfId="55704" xr:uid="{00000000-0005-0000-0000-00006C000000}"/>
    <cellStyle name="Comma 3 9 2 7 3" xfId="40584" xr:uid="{00000000-0005-0000-0000-00006C000000}"/>
    <cellStyle name="Comma 3 9 2 8" xfId="16392" xr:uid="{00000000-0005-0000-0000-00006C000000}"/>
    <cellStyle name="Comma 3 9 2 8 2" xfId="46632" xr:uid="{00000000-0005-0000-0000-00006C000000}"/>
    <cellStyle name="Comma 3 9 2 9" xfId="31512" xr:uid="{00000000-0005-0000-0000-00006C000000}"/>
    <cellStyle name="Comma 3 9 3" xfId="2028" xr:uid="{00000000-0005-0000-0000-00006C000000}"/>
    <cellStyle name="Comma 3 9 3 2" xfId="11100" xr:uid="{00000000-0005-0000-0000-00006C000000}"/>
    <cellStyle name="Comma 3 9 3 2 2" xfId="26220" xr:uid="{00000000-0005-0000-0000-00006C000000}"/>
    <cellStyle name="Comma 3 9 3 2 2 2" xfId="56460" xr:uid="{00000000-0005-0000-0000-00006C000000}"/>
    <cellStyle name="Comma 3 9 3 2 3" xfId="41340" xr:uid="{00000000-0005-0000-0000-00006C000000}"/>
    <cellStyle name="Comma 3 9 3 3" xfId="17148" xr:uid="{00000000-0005-0000-0000-00006C000000}"/>
    <cellStyle name="Comma 3 9 3 3 2" xfId="47388" xr:uid="{00000000-0005-0000-0000-00006C000000}"/>
    <cellStyle name="Comma 3 9 3 4" xfId="32268" xr:uid="{00000000-0005-0000-0000-00006C000000}"/>
    <cellStyle name="Comma 3 9 4" xfId="3540" xr:uid="{00000000-0005-0000-0000-00006C000000}"/>
    <cellStyle name="Comma 3 9 4 2" xfId="12612" xr:uid="{00000000-0005-0000-0000-00006C000000}"/>
    <cellStyle name="Comma 3 9 4 2 2" xfId="27732" xr:uid="{00000000-0005-0000-0000-00006C000000}"/>
    <cellStyle name="Comma 3 9 4 2 2 2" xfId="57972" xr:uid="{00000000-0005-0000-0000-00006C000000}"/>
    <cellStyle name="Comma 3 9 4 2 3" xfId="42852" xr:uid="{00000000-0005-0000-0000-00006C000000}"/>
    <cellStyle name="Comma 3 9 4 3" xfId="18660" xr:uid="{00000000-0005-0000-0000-00006C000000}"/>
    <cellStyle name="Comma 3 9 4 3 2" xfId="48900" xr:uid="{00000000-0005-0000-0000-00006C000000}"/>
    <cellStyle name="Comma 3 9 4 4" xfId="33780" xr:uid="{00000000-0005-0000-0000-00006C000000}"/>
    <cellStyle name="Comma 3 9 5" xfId="5052" xr:uid="{00000000-0005-0000-0000-00006C000000}"/>
    <cellStyle name="Comma 3 9 5 2" xfId="14124" xr:uid="{00000000-0005-0000-0000-00006C000000}"/>
    <cellStyle name="Comma 3 9 5 2 2" xfId="29244" xr:uid="{00000000-0005-0000-0000-00006C000000}"/>
    <cellStyle name="Comma 3 9 5 2 2 2" xfId="59484" xr:uid="{00000000-0005-0000-0000-00006C000000}"/>
    <cellStyle name="Comma 3 9 5 2 3" xfId="44364" xr:uid="{00000000-0005-0000-0000-00006C000000}"/>
    <cellStyle name="Comma 3 9 5 3" xfId="20172" xr:uid="{00000000-0005-0000-0000-00006C000000}"/>
    <cellStyle name="Comma 3 9 5 3 2" xfId="50412" xr:uid="{00000000-0005-0000-0000-00006C000000}"/>
    <cellStyle name="Comma 3 9 5 4" xfId="35292" xr:uid="{00000000-0005-0000-0000-00006C000000}"/>
    <cellStyle name="Comma 3 9 6" xfId="6564" xr:uid="{00000000-0005-0000-0000-00006C000000}"/>
    <cellStyle name="Comma 3 9 6 2" xfId="21684" xr:uid="{00000000-0005-0000-0000-00006C000000}"/>
    <cellStyle name="Comma 3 9 6 2 2" xfId="51924" xr:uid="{00000000-0005-0000-0000-00006C000000}"/>
    <cellStyle name="Comma 3 9 6 3" xfId="36804" xr:uid="{00000000-0005-0000-0000-00006C000000}"/>
    <cellStyle name="Comma 3 9 7" xfId="8076" xr:uid="{00000000-0005-0000-0000-00006C000000}"/>
    <cellStyle name="Comma 3 9 7 2" xfId="23196" xr:uid="{00000000-0005-0000-0000-00006C000000}"/>
    <cellStyle name="Comma 3 9 7 2 2" xfId="53436" xr:uid="{00000000-0005-0000-0000-00006C000000}"/>
    <cellStyle name="Comma 3 9 7 3" xfId="38316" xr:uid="{00000000-0005-0000-0000-00006C000000}"/>
    <cellStyle name="Comma 3 9 8" xfId="9588" xr:uid="{00000000-0005-0000-0000-00006C000000}"/>
    <cellStyle name="Comma 3 9 8 2" xfId="24708" xr:uid="{00000000-0005-0000-0000-00006C000000}"/>
    <cellStyle name="Comma 3 9 8 2 2" xfId="54948" xr:uid="{00000000-0005-0000-0000-00006C000000}"/>
    <cellStyle name="Comma 3 9 8 3" xfId="39828" xr:uid="{00000000-0005-0000-0000-00006C000000}"/>
    <cellStyle name="Comma 3 9 9" xfId="15636" xr:uid="{00000000-0005-0000-0000-00006C000000}"/>
    <cellStyle name="Comma 3 9 9 2" xfId="45876" xr:uid="{00000000-0005-0000-0000-00006C000000}"/>
    <cellStyle name="Comma 4" xfId="9" xr:uid="{00000000-0005-0000-0000-000004000000}"/>
    <cellStyle name="Comma 4 10" xfId="1525" xr:uid="{00000000-0005-0000-0000-000033000000}"/>
    <cellStyle name="Comma 4 10 2" xfId="10597" xr:uid="{00000000-0005-0000-0000-000033000000}"/>
    <cellStyle name="Comma 4 10 2 2" xfId="25717" xr:uid="{00000000-0005-0000-0000-000033000000}"/>
    <cellStyle name="Comma 4 10 2 2 2" xfId="55957" xr:uid="{00000000-0005-0000-0000-000033000000}"/>
    <cellStyle name="Comma 4 10 2 3" xfId="40837" xr:uid="{00000000-0005-0000-0000-000033000000}"/>
    <cellStyle name="Comma 4 10 3" xfId="16645" xr:uid="{00000000-0005-0000-0000-000033000000}"/>
    <cellStyle name="Comma 4 10 3 2" xfId="46885" xr:uid="{00000000-0005-0000-0000-000033000000}"/>
    <cellStyle name="Comma 4 10 4" xfId="31765" xr:uid="{00000000-0005-0000-0000-000033000000}"/>
    <cellStyle name="Comma 4 11" xfId="3037" xr:uid="{00000000-0005-0000-0000-000033000000}"/>
    <cellStyle name="Comma 4 11 2" xfId="12109" xr:uid="{00000000-0005-0000-0000-000033000000}"/>
    <cellStyle name="Comma 4 11 2 2" xfId="27229" xr:uid="{00000000-0005-0000-0000-000033000000}"/>
    <cellStyle name="Comma 4 11 2 2 2" xfId="57469" xr:uid="{00000000-0005-0000-0000-000033000000}"/>
    <cellStyle name="Comma 4 11 2 3" xfId="42349" xr:uid="{00000000-0005-0000-0000-000033000000}"/>
    <cellStyle name="Comma 4 11 3" xfId="18157" xr:uid="{00000000-0005-0000-0000-000033000000}"/>
    <cellStyle name="Comma 4 11 3 2" xfId="48397" xr:uid="{00000000-0005-0000-0000-000033000000}"/>
    <cellStyle name="Comma 4 11 4" xfId="33277" xr:uid="{00000000-0005-0000-0000-000033000000}"/>
    <cellStyle name="Comma 4 12" xfId="4549" xr:uid="{00000000-0005-0000-0000-000033000000}"/>
    <cellStyle name="Comma 4 12 2" xfId="13621" xr:uid="{00000000-0005-0000-0000-000033000000}"/>
    <cellStyle name="Comma 4 12 2 2" xfId="28741" xr:uid="{00000000-0005-0000-0000-000033000000}"/>
    <cellStyle name="Comma 4 12 2 2 2" xfId="58981" xr:uid="{00000000-0005-0000-0000-000033000000}"/>
    <cellStyle name="Comma 4 12 2 3" xfId="43861" xr:uid="{00000000-0005-0000-0000-000033000000}"/>
    <cellStyle name="Comma 4 12 3" xfId="19669" xr:uid="{00000000-0005-0000-0000-000033000000}"/>
    <cellStyle name="Comma 4 12 3 2" xfId="49909" xr:uid="{00000000-0005-0000-0000-000033000000}"/>
    <cellStyle name="Comma 4 12 4" xfId="34789" xr:uid="{00000000-0005-0000-0000-000033000000}"/>
    <cellStyle name="Comma 4 13" xfId="6061" xr:uid="{00000000-0005-0000-0000-000033000000}"/>
    <cellStyle name="Comma 4 13 2" xfId="21181" xr:uid="{00000000-0005-0000-0000-000033000000}"/>
    <cellStyle name="Comma 4 13 2 2" xfId="51421" xr:uid="{00000000-0005-0000-0000-000033000000}"/>
    <cellStyle name="Comma 4 13 3" xfId="36301" xr:uid="{00000000-0005-0000-0000-000033000000}"/>
    <cellStyle name="Comma 4 14" xfId="7573" xr:uid="{00000000-0005-0000-0000-000033000000}"/>
    <cellStyle name="Comma 4 14 2" xfId="22693" xr:uid="{00000000-0005-0000-0000-000033000000}"/>
    <cellStyle name="Comma 4 14 2 2" xfId="52933" xr:uid="{00000000-0005-0000-0000-000033000000}"/>
    <cellStyle name="Comma 4 14 3" xfId="37813" xr:uid="{00000000-0005-0000-0000-000033000000}"/>
    <cellStyle name="Comma 4 15" xfId="9085" xr:uid="{00000000-0005-0000-0000-000033000000}"/>
    <cellStyle name="Comma 4 15 2" xfId="24205" xr:uid="{00000000-0005-0000-0000-000033000000}"/>
    <cellStyle name="Comma 4 15 2 2" xfId="54445" xr:uid="{00000000-0005-0000-0000-000033000000}"/>
    <cellStyle name="Comma 4 15 3" xfId="39325" xr:uid="{00000000-0005-0000-0000-000033000000}"/>
    <cellStyle name="Comma 4 16" xfId="15133" xr:uid="{00000000-0005-0000-0000-000033000000}"/>
    <cellStyle name="Comma 4 16 2" xfId="45373" xr:uid="{00000000-0005-0000-0000-000033000000}"/>
    <cellStyle name="Comma 4 17" xfId="30253" xr:uid="{00000000-0005-0000-0000-000033000000}"/>
    <cellStyle name="Comma 4 18" xfId="14" xr:uid="{00000000-0005-0000-0000-000004000000}"/>
    <cellStyle name="Comma 4 2" xfId="27" xr:uid="{00000000-0005-0000-0000-000033000000}"/>
    <cellStyle name="Comma 4 2 10" xfId="4563" xr:uid="{00000000-0005-0000-0000-000033000000}"/>
    <cellStyle name="Comma 4 2 10 2" xfId="13635" xr:uid="{00000000-0005-0000-0000-000033000000}"/>
    <cellStyle name="Comma 4 2 10 2 2" xfId="28755" xr:uid="{00000000-0005-0000-0000-000033000000}"/>
    <cellStyle name="Comma 4 2 10 2 2 2" xfId="58995" xr:uid="{00000000-0005-0000-0000-000033000000}"/>
    <cellStyle name="Comma 4 2 10 2 3" xfId="43875" xr:uid="{00000000-0005-0000-0000-000033000000}"/>
    <cellStyle name="Comma 4 2 10 3" xfId="19683" xr:uid="{00000000-0005-0000-0000-000033000000}"/>
    <cellStyle name="Comma 4 2 10 3 2" xfId="49923" xr:uid="{00000000-0005-0000-0000-000033000000}"/>
    <cellStyle name="Comma 4 2 10 4" xfId="34803" xr:uid="{00000000-0005-0000-0000-000033000000}"/>
    <cellStyle name="Comma 4 2 11" xfId="6075" xr:uid="{00000000-0005-0000-0000-000033000000}"/>
    <cellStyle name="Comma 4 2 11 2" xfId="21195" xr:uid="{00000000-0005-0000-0000-000033000000}"/>
    <cellStyle name="Comma 4 2 11 2 2" xfId="51435" xr:uid="{00000000-0005-0000-0000-000033000000}"/>
    <cellStyle name="Comma 4 2 11 3" xfId="36315" xr:uid="{00000000-0005-0000-0000-000033000000}"/>
    <cellStyle name="Comma 4 2 12" xfId="7587" xr:uid="{00000000-0005-0000-0000-000033000000}"/>
    <cellStyle name="Comma 4 2 12 2" xfId="22707" xr:uid="{00000000-0005-0000-0000-000033000000}"/>
    <cellStyle name="Comma 4 2 12 2 2" xfId="52947" xr:uid="{00000000-0005-0000-0000-000033000000}"/>
    <cellStyle name="Comma 4 2 12 3" xfId="37827" xr:uid="{00000000-0005-0000-0000-000033000000}"/>
    <cellStyle name="Comma 4 2 13" xfId="9099" xr:uid="{00000000-0005-0000-0000-000033000000}"/>
    <cellStyle name="Comma 4 2 13 2" xfId="24219" xr:uid="{00000000-0005-0000-0000-000033000000}"/>
    <cellStyle name="Comma 4 2 13 2 2" xfId="54459" xr:uid="{00000000-0005-0000-0000-000033000000}"/>
    <cellStyle name="Comma 4 2 13 3" xfId="39339" xr:uid="{00000000-0005-0000-0000-000033000000}"/>
    <cellStyle name="Comma 4 2 14" xfId="15147" xr:uid="{00000000-0005-0000-0000-000033000000}"/>
    <cellStyle name="Comma 4 2 14 2" xfId="45387" xr:uid="{00000000-0005-0000-0000-000033000000}"/>
    <cellStyle name="Comma 4 2 15" xfId="30267" xr:uid="{00000000-0005-0000-0000-000033000000}"/>
    <cellStyle name="Comma 4 2 2" xfId="69" xr:uid="{00000000-0005-0000-0000-000019000000}"/>
    <cellStyle name="Comma 4 2 2 10" xfId="6117" xr:uid="{00000000-0005-0000-0000-000019000000}"/>
    <cellStyle name="Comma 4 2 2 10 2" xfId="21237" xr:uid="{00000000-0005-0000-0000-000019000000}"/>
    <cellStyle name="Comma 4 2 2 10 2 2" xfId="51477" xr:uid="{00000000-0005-0000-0000-000019000000}"/>
    <cellStyle name="Comma 4 2 2 10 3" xfId="36357" xr:uid="{00000000-0005-0000-0000-000019000000}"/>
    <cellStyle name="Comma 4 2 2 11" xfId="7629" xr:uid="{00000000-0005-0000-0000-000019000000}"/>
    <cellStyle name="Comma 4 2 2 11 2" xfId="22749" xr:uid="{00000000-0005-0000-0000-000019000000}"/>
    <cellStyle name="Comma 4 2 2 11 2 2" xfId="52989" xr:uid="{00000000-0005-0000-0000-000019000000}"/>
    <cellStyle name="Comma 4 2 2 11 3" xfId="37869" xr:uid="{00000000-0005-0000-0000-000019000000}"/>
    <cellStyle name="Comma 4 2 2 12" xfId="9141" xr:uid="{00000000-0005-0000-0000-000019000000}"/>
    <cellStyle name="Comma 4 2 2 12 2" xfId="24261" xr:uid="{00000000-0005-0000-0000-000019000000}"/>
    <cellStyle name="Comma 4 2 2 12 2 2" xfId="54501" xr:uid="{00000000-0005-0000-0000-000019000000}"/>
    <cellStyle name="Comma 4 2 2 12 3" xfId="39381" xr:uid="{00000000-0005-0000-0000-000019000000}"/>
    <cellStyle name="Comma 4 2 2 13" xfId="15189" xr:uid="{00000000-0005-0000-0000-000019000000}"/>
    <cellStyle name="Comma 4 2 2 13 2" xfId="45429" xr:uid="{00000000-0005-0000-0000-000019000000}"/>
    <cellStyle name="Comma 4 2 2 14" xfId="30309" xr:uid="{00000000-0005-0000-0000-000019000000}"/>
    <cellStyle name="Comma 4 2 2 2" xfId="153" xr:uid="{00000000-0005-0000-0000-000032000000}"/>
    <cellStyle name="Comma 4 2 2 2 10" xfId="9225" xr:uid="{00000000-0005-0000-0000-000032000000}"/>
    <cellStyle name="Comma 4 2 2 2 10 2" xfId="24345" xr:uid="{00000000-0005-0000-0000-000032000000}"/>
    <cellStyle name="Comma 4 2 2 2 10 2 2" xfId="54585" xr:uid="{00000000-0005-0000-0000-000032000000}"/>
    <cellStyle name="Comma 4 2 2 2 10 3" xfId="39465" xr:uid="{00000000-0005-0000-0000-000032000000}"/>
    <cellStyle name="Comma 4 2 2 2 11" xfId="15273" xr:uid="{00000000-0005-0000-0000-000032000000}"/>
    <cellStyle name="Comma 4 2 2 2 11 2" xfId="45513" xr:uid="{00000000-0005-0000-0000-000032000000}"/>
    <cellStyle name="Comma 4 2 2 2 12" xfId="30393" xr:uid="{00000000-0005-0000-0000-000032000000}"/>
    <cellStyle name="Comma 4 2 2 2 2" xfId="405" xr:uid="{00000000-0005-0000-0000-000032000000}"/>
    <cellStyle name="Comma 4 2 2 2 2 10" xfId="30645" xr:uid="{00000000-0005-0000-0000-000032000000}"/>
    <cellStyle name="Comma 4 2 2 2 2 2" xfId="1161" xr:uid="{00000000-0005-0000-0000-000032000000}"/>
    <cellStyle name="Comma 4 2 2 2 2 2 2" xfId="2673" xr:uid="{00000000-0005-0000-0000-000032000000}"/>
    <cellStyle name="Comma 4 2 2 2 2 2 2 2" xfId="11745" xr:uid="{00000000-0005-0000-0000-000032000000}"/>
    <cellStyle name="Comma 4 2 2 2 2 2 2 2 2" xfId="26865" xr:uid="{00000000-0005-0000-0000-000032000000}"/>
    <cellStyle name="Comma 4 2 2 2 2 2 2 2 2 2" xfId="57105" xr:uid="{00000000-0005-0000-0000-000032000000}"/>
    <cellStyle name="Comma 4 2 2 2 2 2 2 2 3" xfId="41985" xr:uid="{00000000-0005-0000-0000-000032000000}"/>
    <cellStyle name="Comma 4 2 2 2 2 2 2 3" xfId="17793" xr:uid="{00000000-0005-0000-0000-000032000000}"/>
    <cellStyle name="Comma 4 2 2 2 2 2 2 3 2" xfId="48033" xr:uid="{00000000-0005-0000-0000-000032000000}"/>
    <cellStyle name="Comma 4 2 2 2 2 2 2 4" xfId="32913" xr:uid="{00000000-0005-0000-0000-000032000000}"/>
    <cellStyle name="Comma 4 2 2 2 2 2 3" xfId="4185" xr:uid="{00000000-0005-0000-0000-000032000000}"/>
    <cellStyle name="Comma 4 2 2 2 2 2 3 2" xfId="13257" xr:uid="{00000000-0005-0000-0000-000032000000}"/>
    <cellStyle name="Comma 4 2 2 2 2 2 3 2 2" xfId="28377" xr:uid="{00000000-0005-0000-0000-000032000000}"/>
    <cellStyle name="Comma 4 2 2 2 2 2 3 2 2 2" xfId="58617" xr:uid="{00000000-0005-0000-0000-000032000000}"/>
    <cellStyle name="Comma 4 2 2 2 2 2 3 2 3" xfId="43497" xr:uid="{00000000-0005-0000-0000-000032000000}"/>
    <cellStyle name="Comma 4 2 2 2 2 2 3 3" xfId="19305" xr:uid="{00000000-0005-0000-0000-000032000000}"/>
    <cellStyle name="Comma 4 2 2 2 2 2 3 3 2" xfId="49545" xr:uid="{00000000-0005-0000-0000-000032000000}"/>
    <cellStyle name="Comma 4 2 2 2 2 2 3 4" xfId="34425" xr:uid="{00000000-0005-0000-0000-000032000000}"/>
    <cellStyle name="Comma 4 2 2 2 2 2 4" xfId="5697" xr:uid="{00000000-0005-0000-0000-000032000000}"/>
    <cellStyle name="Comma 4 2 2 2 2 2 4 2" xfId="14769" xr:uid="{00000000-0005-0000-0000-000032000000}"/>
    <cellStyle name="Comma 4 2 2 2 2 2 4 2 2" xfId="29889" xr:uid="{00000000-0005-0000-0000-000032000000}"/>
    <cellStyle name="Comma 4 2 2 2 2 2 4 2 2 2" xfId="60129" xr:uid="{00000000-0005-0000-0000-000032000000}"/>
    <cellStyle name="Comma 4 2 2 2 2 2 4 2 3" xfId="45009" xr:uid="{00000000-0005-0000-0000-000032000000}"/>
    <cellStyle name="Comma 4 2 2 2 2 2 4 3" xfId="20817" xr:uid="{00000000-0005-0000-0000-000032000000}"/>
    <cellStyle name="Comma 4 2 2 2 2 2 4 3 2" xfId="51057" xr:uid="{00000000-0005-0000-0000-000032000000}"/>
    <cellStyle name="Comma 4 2 2 2 2 2 4 4" xfId="35937" xr:uid="{00000000-0005-0000-0000-000032000000}"/>
    <cellStyle name="Comma 4 2 2 2 2 2 5" xfId="7209" xr:uid="{00000000-0005-0000-0000-000032000000}"/>
    <cellStyle name="Comma 4 2 2 2 2 2 5 2" xfId="22329" xr:uid="{00000000-0005-0000-0000-000032000000}"/>
    <cellStyle name="Comma 4 2 2 2 2 2 5 2 2" xfId="52569" xr:uid="{00000000-0005-0000-0000-000032000000}"/>
    <cellStyle name="Comma 4 2 2 2 2 2 5 3" xfId="37449" xr:uid="{00000000-0005-0000-0000-000032000000}"/>
    <cellStyle name="Comma 4 2 2 2 2 2 6" xfId="8721" xr:uid="{00000000-0005-0000-0000-000032000000}"/>
    <cellStyle name="Comma 4 2 2 2 2 2 6 2" xfId="23841" xr:uid="{00000000-0005-0000-0000-000032000000}"/>
    <cellStyle name="Comma 4 2 2 2 2 2 6 2 2" xfId="54081" xr:uid="{00000000-0005-0000-0000-000032000000}"/>
    <cellStyle name="Comma 4 2 2 2 2 2 6 3" xfId="38961" xr:uid="{00000000-0005-0000-0000-000032000000}"/>
    <cellStyle name="Comma 4 2 2 2 2 2 7" xfId="10233" xr:uid="{00000000-0005-0000-0000-000032000000}"/>
    <cellStyle name="Comma 4 2 2 2 2 2 7 2" xfId="25353" xr:uid="{00000000-0005-0000-0000-000032000000}"/>
    <cellStyle name="Comma 4 2 2 2 2 2 7 2 2" xfId="55593" xr:uid="{00000000-0005-0000-0000-000032000000}"/>
    <cellStyle name="Comma 4 2 2 2 2 2 7 3" xfId="40473" xr:uid="{00000000-0005-0000-0000-000032000000}"/>
    <cellStyle name="Comma 4 2 2 2 2 2 8" xfId="16281" xr:uid="{00000000-0005-0000-0000-000032000000}"/>
    <cellStyle name="Comma 4 2 2 2 2 2 8 2" xfId="46521" xr:uid="{00000000-0005-0000-0000-000032000000}"/>
    <cellStyle name="Comma 4 2 2 2 2 2 9" xfId="31401" xr:uid="{00000000-0005-0000-0000-000032000000}"/>
    <cellStyle name="Comma 4 2 2 2 2 3" xfId="1917" xr:uid="{00000000-0005-0000-0000-000032000000}"/>
    <cellStyle name="Comma 4 2 2 2 2 3 2" xfId="10989" xr:uid="{00000000-0005-0000-0000-000032000000}"/>
    <cellStyle name="Comma 4 2 2 2 2 3 2 2" xfId="26109" xr:uid="{00000000-0005-0000-0000-000032000000}"/>
    <cellStyle name="Comma 4 2 2 2 2 3 2 2 2" xfId="56349" xr:uid="{00000000-0005-0000-0000-000032000000}"/>
    <cellStyle name="Comma 4 2 2 2 2 3 2 3" xfId="41229" xr:uid="{00000000-0005-0000-0000-000032000000}"/>
    <cellStyle name="Comma 4 2 2 2 2 3 3" xfId="17037" xr:uid="{00000000-0005-0000-0000-000032000000}"/>
    <cellStyle name="Comma 4 2 2 2 2 3 3 2" xfId="47277" xr:uid="{00000000-0005-0000-0000-000032000000}"/>
    <cellStyle name="Comma 4 2 2 2 2 3 4" xfId="32157" xr:uid="{00000000-0005-0000-0000-000032000000}"/>
    <cellStyle name="Comma 4 2 2 2 2 4" xfId="3429" xr:uid="{00000000-0005-0000-0000-000032000000}"/>
    <cellStyle name="Comma 4 2 2 2 2 4 2" xfId="12501" xr:uid="{00000000-0005-0000-0000-000032000000}"/>
    <cellStyle name="Comma 4 2 2 2 2 4 2 2" xfId="27621" xr:uid="{00000000-0005-0000-0000-000032000000}"/>
    <cellStyle name="Comma 4 2 2 2 2 4 2 2 2" xfId="57861" xr:uid="{00000000-0005-0000-0000-000032000000}"/>
    <cellStyle name="Comma 4 2 2 2 2 4 2 3" xfId="42741" xr:uid="{00000000-0005-0000-0000-000032000000}"/>
    <cellStyle name="Comma 4 2 2 2 2 4 3" xfId="18549" xr:uid="{00000000-0005-0000-0000-000032000000}"/>
    <cellStyle name="Comma 4 2 2 2 2 4 3 2" xfId="48789" xr:uid="{00000000-0005-0000-0000-000032000000}"/>
    <cellStyle name="Comma 4 2 2 2 2 4 4" xfId="33669" xr:uid="{00000000-0005-0000-0000-000032000000}"/>
    <cellStyle name="Comma 4 2 2 2 2 5" xfId="4941" xr:uid="{00000000-0005-0000-0000-000032000000}"/>
    <cellStyle name="Comma 4 2 2 2 2 5 2" xfId="14013" xr:uid="{00000000-0005-0000-0000-000032000000}"/>
    <cellStyle name="Comma 4 2 2 2 2 5 2 2" xfId="29133" xr:uid="{00000000-0005-0000-0000-000032000000}"/>
    <cellStyle name="Comma 4 2 2 2 2 5 2 2 2" xfId="59373" xr:uid="{00000000-0005-0000-0000-000032000000}"/>
    <cellStyle name="Comma 4 2 2 2 2 5 2 3" xfId="44253" xr:uid="{00000000-0005-0000-0000-000032000000}"/>
    <cellStyle name="Comma 4 2 2 2 2 5 3" xfId="20061" xr:uid="{00000000-0005-0000-0000-000032000000}"/>
    <cellStyle name="Comma 4 2 2 2 2 5 3 2" xfId="50301" xr:uid="{00000000-0005-0000-0000-000032000000}"/>
    <cellStyle name="Comma 4 2 2 2 2 5 4" xfId="35181" xr:uid="{00000000-0005-0000-0000-000032000000}"/>
    <cellStyle name="Comma 4 2 2 2 2 6" xfId="6453" xr:uid="{00000000-0005-0000-0000-000032000000}"/>
    <cellStyle name="Comma 4 2 2 2 2 6 2" xfId="21573" xr:uid="{00000000-0005-0000-0000-000032000000}"/>
    <cellStyle name="Comma 4 2 2 2 2 6 2 2" xfId="51813" xr:uid="{00000000-0005-0000-0000-000032000000}"/>
    <cellStyle name="Comma 4 2 2 2 2 6 3" xfId="36693" xr:uid="{00000000-0005-0000-0000-000032000000}"/>
    <cellStyle name="Comma 4 2 2 2 2 7" xfId="7965" xr:uid="{00000000-0005-0000-0000-000032000000}"/>
    <cellStyle name="Comma 4 2 2 2 2 7 2" xfId="23085" xr:uid="{00000000-0005-0000-0000-000032000000}"/>
    <cellStyle name="Comma 4 2 2 2 2 7 2 2" xfId="53325" xr:uid="{00000000-0005-0000-0000-000032000000}"/>
    <cellStyle name="Comma 4 2 2 2 2 7 3" xfId="38205" xr:uid="{00000000-0005-0000-0000-000032000000}"/>
    <cellStyle name="Comma 4 2 2 2 2 8" xfId="9477" xr:uid="{00000000-0005-0000-0000-000032000000}"/>
    <cellStyle name="Comma 4 2 2 2 2 8 2" xfId="24597" xr:uid="{00000000-0005-0000-0000-000032000000}"/>
    <cellStyle name="Comma 4 2 2 2 2 8 2 2" xfId="54837" xr:uid="{00000000-0005-0000-0000-000032000000}"/>
    <cellStyle name="Comma 4 2 2 2 2 8 3" xfId="39717" xr:uid="{00000000-0005-0000-0000-000032000000}"/>
    <cellStyle name="Comma 4 2 2 2 2 9" xfId="15525" xr:uid="{00000000-0005-0000-0000-000032000000}"/>
    <cellStyle name="Comma 4 2 2 2 2 9 2" xfId="45765" xr:uid="{00000000-0005-0000-0000-000032000000}"/>
    <cellStyle name="Comma 4 2 2 2 3" xfId="657" xr:uid="{00000000-0005-0000-0000-000093000000}"/>
    <cellStyle name="Comma 4 2 2 2 3 10" xfId="30897" xr:uid="{00000000-0005-0000-0000-000093000000}"/>
    <cellStyle name="Comma 4 2 2 2 3 2" xfId="1413" xr:uid="{00000000-0005-0000-0000-000093000000}"/>
    <cellStyle name="Comma 4 2 2 2 3 2 2" xfId="2925" xr:uid="{00000000-0005-0000-0000-000093000000}"/>
    <cellStyle name="Comma 4 2 2 2 3 2 2 2" xfId="11997" xr:uid="{00000000-0005-0000-0000-000093000000}"/>
    <cellStyle name="Comma 4 2 2 2 3 2 2 2 2" xfId="27117" xr:uid="{00000000-0005-0000-0000-000093000000}"/>
    <cellStyle name="Comma 4 2 2 2 3 2 2 2 2 2" xfId="57357" xr:uid="{00000000-0005-0000-0000-000093000000}"/>
    <cellStyle name="Comma 4 2 2 2 3 2 2 2 3" xfId="42237" xr:uid="{00000000-0005-0000-0000-000093000000}"/>
    <cellStyle name="Comma 4 2 2 2 3 2 2 3" xfId="18045" xr:uid="{00000000-0005-0000-0000-000093000000}"/>
    <cellStyle name="Comma 4 2 2 2 3 2 2 3 2" xfId="48285" xr:uid="{00000000-0005-0000-0000-000093000000}"/>
    <cellStyle name="Comma 4 2 2 2 3 2 2 4" xfId="33165" xr:uid="{00000000-0005-0000-0000-000093000000}"/>
    <cellStyle name="Comma 4 2 2 2 3 2 3" xfId="4437" xr:uid="{00000000-0005-0000-0000-000093000000}"/>
    <cellStyle name="Comma 4 2 2 2 3 2 3 2" xfId="13509" xr:uid="{00000000-0005-0000-0000-000093000000}"/>
    <cellStyle name="Comma 4 2 2 2 3 2 3 2 2" xfId="28629" xr:uid="{00000000-0005-0000-0000-000093000000}"/>
    <cellStyle name="Comma 4 2 2 2 3 2 3 2 2 2" xfId="58869" xr:uid="{00000000-0005-0000-0000-000093000000}"/>
    <cellStyle name="Comma 4 2 2 2 3 2 3 2 3" xfId="43749" xr:uid="{00000000-0005-0000-0000-000093000000}"/>
    <cellStyle name="Comma 4 2 2 2 3 2 3 3" xfId="19557" xr:uid="{00000000-0005-0000-0000-000093000000}"/>
    <cellStyle name="Comma 4 2 2 2 3 2 3 3 2" xfId="49797" xr:uid="{00000000-0005-0000-0000-000093000000}"/>
    <cellStyle name="Comma 4 2 2 2 3 2 3 4" xfId="34677" xr:uid="{00000000-0005-0000-0000-000093000000}"/>
    <cellStyle name="Comma 4 2 2 2 3 2 4" xfId="5949" xr:uid="{00000000-0005-0000-0000-000093000000}"/>
    <cellStyle name="Comma 4 2 2 2 3 2 4 2" xfId="15021" xr:uid="{00000000-0005-0000-0000-000093000000}"/>
    <cellStyle name="Comma 4 2 2 2 3 2 4 2 2" xfId="30141" xr:uid="{00000000-0005-0000-0000-000093000000}"/>
    <cellStyle name="Comma 4 2 2 2 3 2 4 2 2 2" xfId="60381" xr:uid="{00000000-0005-0000-0000-000093000000}"/>
    <cellStyle name="Comma 4 2 2 2 3 2 4 2 3" xfId="45261" xr:uid="{00000000-0005-0000-0000-000093000000}"/>
    <cellStyle name="Comma 4 2 2 2 3 2 4 3" xfId="21069" xr:uid="{00000000-0005-0000-0000-000093000000}"/>
    <cellStyle name="Comma 4 2 2 2 3 2 4 3 2" xfId="51309" xr:uid="{00000000-0005-0000-0000-000093000000}"/>
    <cellStyle name="Comma 4 2 2 2 3 2 4 4" xfId="36189" xr:uid="{00000000-0005-0000-0000-000093000000}"/>
    <cellStyle name="Comma 4 2 2 2 3 2 5" xfId="7461" xr:uid="{00000000-0005-0000-0000-000093000000}"/>
    <cellStyle name="Comma 4 2 2 2 3 2 5 2" xfId="22581" xr:uid="{00000000-0005-0000-0000-000093000000}"/>
    <cellStyle name="Comma 4 2 2 2 3 2 5 2 2" xfId="52821" xr:uid="{00000000-0005-0000-0000-000093000000}"/>
    <cellStyle name="Comma 4 2 2 2 3 2 5 3" xfId="37701" xr:uid="{00000000-0005-0000-0000-000093000000}"/>
    <cellStyle name="Comma 4 2 2 2 3 2 6" xfId="8973" xr:uid="{00000000-0005-0000-0000-000093000000}"/>
    <cellStyle name="Comma 4 2 2 2 3 2 6 2" xfId="24093" xr:uid="{00000000-0005-0000-0000-000093000000}"/>
    <cellStyle name="Comma 4 2 2 2 3 2 6 2 2" xfId="54333" xr:uid="{00000000-0005-0000-0000-000093000000}"/>
    <cellStyle name="Comma 4 2 2 2 3 2 6 3" xfId="39213" xr:uid="{00000000-0005-0000-0000-000093000000}"/>
    <cellStyle name="Comma 4 2 2 2 3 2 7" xfId="10485" xr:uid="{00000000-0005-0000-0000-000093000000}"/>
    <cellStyle name="Comma 4 2 2 2 3 2 7 2" xfId="25605" xr:uid="{00000000-0005-0000-0000-000093000000}"/>
    <cellStyle name="Comma 4 2 2 2 3 2 7 2 2" xfId="55845" xr:uid="{00000000-0005-0000-0000-000093000000}"/>
    <cellStyle name="Comma 4 2 2 2 3 2 7 3" xfId="40725" xr:uid="{00000000-0005-0000-0000-000093000000}"/>
    <cellStyle name="Comma 4 2 2 2 3 2 8" xfId="16533" xr:uid="{00000000-0005-0000-0000-000093000000}"/>
    <cellStyle name="Comma 4 2 2 2 3 2 8 2" xfId="46773" xr:uid="{00000000-0005-0000-0000-000093000000}"/>
    <cellStyle name="Comma 4 2 2 2 3 2 9" xfId="31653" xr:uid="{00000000-0005-0000-0000-000093000000}"/>
    <cellStyle name="Comma 4 2 2 2 3 3" xfId="2169" xr:uid="{00000000-0005-0000-0000-000093000000}"/>
    <cellStyle name="Comma 4 2 2 2 3 3 2" xfId="11241" xr:uid="{00000000-0005-0000-0000-000093000000}"/>
    <cellStyle name="Comma 4 2 2 2 3 3 2 2" xfId="26361" xr:uid="{00000000-0005-0000-0000-000093000000}"/>
    <cellStyle name="Comma 4 2 2 2 3 3 2 2 2" xfId="56601" xr:uid="{00000000-0005-0000-0000-000093000000}"/>
    <cellStyle name="Comma 4 2 2 2 3 3 2 3" xfId="41481" xr:uid="{00000000-0005-0000-0000-000093000000}"/>
    <cellStyle name="Comma 4 2 2 2 3 3 3" xfId="17289" xr:uid="{00000000-0005-0000-0000-000093000000}"/>
    <cellStyle name="Comma 4 2 2 2 3 3 3 2" xfId="47529" xr:uid="{00000000-0005-0000-0000-000093000000}"/>
    <cellStyle name="Comma 4 2 2 2 3 3 4" xfId="32409" xr:uid="{00000000-0005-0000-0000-000093000000}"/>
    <cellStyle name="Comma 4 2 2 2 3 4" xfId="3681" xr:uid="{00000000-0005-0000-0000-000093000000}"/>
    <cellStyle name="Comma 4 2 2 2 3 4 2" xfId="12753" xr:uid="{00000000-0005-0000-0000-000093000000}"/>
    <cellStyle name="Comma 4 2 2 2 3 4 2 2" xfId="27873" xr:uid="{00000000-0005-0000-0000-000093000000}"/>
    <cellStyle name="Comma 4 2 2 2 3 4 2 2 2" xfId="58113" xr:uid="{00000000-0005-0000-0000-000093000000}"/>
    <cellStyle name="Comma 4 2 2 2 3 4 2 3" xfId="42993" xr:uid="{00000000-0005-0000-0000-000093000000}"/>
    <cellStyle name="Comma 4 2 2 2 3 4 3" xfId="18801" xr:uid="{00000000-0005-0000-0000-000093000000}"/>
    <cellStyle name="Comma 4 2 2 2 3 4 3 2" xfId="49041" xr:uid="{00000000-0005-0000-0000-000093000000}"/>
    <cellStyle name="Comma 4 2 2 2 3 4 4" xfId="33921" xr:uid="{00000000-0005-0000-0000-000093000000}"/>
    <cellStyle name="Comma 4 2 2 2 3 5" xfId="5193" xr:uid="{00000000-0005-0000-0000-000093000000}"/>
    <cellStyle name="Comma 4 2 2 2 3 5 2" xfId="14265" xr:uid="{00000000-0005-0000-0000-000093000000}"/>
    <cellStyle name="Comma 4 2 2 2 3 5 2 2" xfId="29385" xr:uid="{00000000-0005-0000-0000-000093000000}"/>
    <cellStyle name="Comma 4 2 2 2 3 5 2 2 2" xfId="59625" xr:uid="{00000000-0005-0000-0000-000093000000}"/>
    <cellStyle name="Comma 4 2 2 2 3 5 2 3" xfId="44505" xr:uid="{00000000-0005-0000-0000-000093000000}"/>
    <cellStyle name="Comma 4 2 2 2 3 5 3" xfId="20313" xr:uid="{00000000-0005-0000-0000-000093000000}"/>
    <cellStyle name="Comma 4 2 2 2 3 5 3 2" xfId="50553" xr:uid="{00000000-0005-0000-0000-000093000000}"/>
    <cellStyle name="Comma 4 2 2 2 3 5 4" xfId="35433" xr:uid="{00000000-0005-0000-0000-000093000000}"/>
    <cellStyle name="Comma 4 2 2 2 3 6" xfId="6705" xr:uid="{00000000-0005-0000-0000-000093000000}"/>
    <cellStyle name="Comma 4 2 2 2 3 6 2" xfId="21825" xr:uid="{00000000-0005-0000-0000-000093000000}"/>
    <cellStyle name="Comma 4 2 2 2 3 6 2 2" xfId="52065" xr:uid="{00000000-0005-0000-0000-000093000000}"/>
    <cellStyle name="Comma 4 2 2 2 3 6 3" xfId="36945" xr:uid="{00000000-0005-0000-0000-000093000000}"/>
    <cellStyle name="Comma 4 2 2 2 3 7" xfId="8217" xr:uid="{00000000-0005-0000-0000-000093000000}"/>
    <cellStyle name="Comma 4 2 2 2 3 7 2" xfId="23337" xr:uid="{00000000-0005-0000-0000-000093000000}"/>
    <cellStyle name="Comma 4 2 2 2 3 7 2 2" xfId="53577" xr:uid="{00000000-0005-0000-0000-000093000000}"/>
    <cellStyle name="Comma 4 2 2 2 3 7 3" xfId="38457" xr:uid="{00000000-0005-0000-0000-000093000000}"/>
    <cellStyle name="Comma 4 2 2 2 3 8" xfId="9729" xr:uid="{00000000-0005-0000-0000-000093000000}"/>
    <cellStyle name="Comma 4 2 2 2 3 8 2" xfId="24849" xr:uid="{00000000-0005-0000-0000-000093000000}"/>
    <cellStyle name="Comma 4 2 2 2 3 8 2 2" xfId="55089" xr:uid="{00000000-0005-0000-0000-000093000000}"/>
    <cellStyle name="Comma 4 2 2 2 3 8 3" xfId="39969" xr:uid="{00000000-0005-0000-0000-000093000000}"/>
    <cellStyle name="Comma 4 2 2 2 3 9" xfId="15777" xr:uid="{00000000-0005-0000-0000-000093000000}"/>
    <cellStyle name="Comma 4 2 2 2 3 9 2" xfId="46017" xr:uid="{00000000-0005-0000-0000-000093000000}"/>
    <cellStyle name="Comma 4 2 2 2 4" xfId="909" xr:uid="{00000000-0005-0000-0000-000032000000}"/>
    <cellStyle name="Comma 4 2 2 2 4 2" xfId="2421" xr:uid="{00000000-0005-0000-0000-000032000000}"/>
    <cellStyle name="Comma 4 2 2 2 4 2 2" xfId="11493" xr:uid="{00000000-0005-0000-0000-000032000000}"/>
    <cellStyle name="Comma 4 2 2 2 4 2 2 2" xfId="26613" xr:uid="{00000000-0005-0000-0000-000032000000}"/>
    <cellStyle name="Comma 4 2 2 2 4 2 2 2 2" xfId="56853" xr:uid="{00000000-0005-0000-0000-000032000000}"/>
    <cellStyle name="Comma 4 2 2 2 4 2 2 3" xfId="41733" xr:uid="{00000000-0005-0000-0000-000032000000}"/>
    <cellStyle name="Comma 4 2 2 2 4 2 3" xfId="17541" xr:uid="{00000000-0005-0000-0000-000032000000}"/>
    <cellStyle name="Comma 4 2 2 2 4 2 3 2" xfId="47781" xr:uid="{00000000-0005-0000-0000-000032000000}"/>
    <cellStyle name="Comma 4 2 2 2 4 2 4" xfId="32661" xr:uid="{00000000-0005-0000-0000-000032000000}"/>
    <cellStyle name="Comma 4 2 2 2 4 3" xfId="3933" xr:uid="{00000000-0005-0000-0000-000032000000}"/>
    <cellStyle name="Comma 4 2 2 2 4 3 2" xfId="13005" xr:uid="{00000000-0005-0000-0000-000032000000}"/>
    <cellStyle name="Comma 4 2 2 2 4 3 2 2" xfId="28125" xr:uid="{00000000-0005-0000-0000-000032000000}"/>
    <cellStyle name="Comma 4 2 2 2 4 3 2 2 2" xfId="58365" xr:uid="{00000000-0005-0000-0000-000032000000}"/>
    <cellStyle name="Comma 4 2 2 2 4 3 2 3" xfId="43245" xr:uid="{00000000-0005-0000-0000-000032000000}"/>
    <cellStyle name="Comma 4 2 2 2 4 3 3" xfId="19053" xr:uid="{00000000-0005-0000-0000-000032000000}"/>
    <cellStyle name="Comma 4 2 2 2 4 3 3 2" xfId="49293" xr:uid="{00000000-0005-0000-0000-000032000000}"/>
    <cellStyle name="Comma 4 2 2 2 4 3 4" xfId="34173" xr:uid="{00000000-0005-0000-0000-000032000000}"/>
    <cellStyle name="Comma 4 2 2 2 4 4" xfId="5445" xr:uid="{00000000-0005-0000-0000-000032000000}"/>
    <cellStyle name="Comma 4 2 2 2 4 4 2" xfId="14517" xr:uid="{00000000-0005-0000-0000-000032000000}"/>
    <cellStyle name="Comma 4 2 2 2 4 4 2 2" xfId="29637" xr:uid="{00000000-0005-0000-0000-000032000000}"/>
    <cellStyle name="Comma 4 2 2 2 4 4 2 2 2" xfId="59877" xr:uid="{00000000-0005-0000-0000-000032000000}"/>
    <cellStyle name="Comma 4 2 2 2 4 4 2 3" xfId="44757" xr:uid="{00000000-0005-0000-0000-000032000000}"/>
    <cellStyle name="Comma 4 2 2 2 4 4 3" xfId="20565" xr:uid="{00000000-0005-0000-0000-000032000000}"/>
    <cellStyle name="Comma 4 2 2 2 4 4 3 2" xfId="50805" xr:uid="{00000000-0005-0000-0000-000032000000}"/>
    <cellStyle name="Comma 4 2 2 2 4 4 4" xfId="35685" xr:uid="{00000000-0005-0000-0000-000032000000}"/>
    <cellStyle name="Comma 4 2 2 2 4 5" xfId="6957" xr:uid="{00000000-0005-0000-0000-000032000000}"/>
    <cellStyle name="Comma 4 2 2 2 4 5 2" xfId="22077" xr:uid="{00000000-0005-0000-0000-000032000000}"/>
    <cellStyle name="Comma 4 2 2 2 4 5 2 2" xfId="52317" xr:uid="{00000000-0005-0000-0000-000032000000}"/>
    <cellStyle name="Comma 4 2 2 2 4 5 3" xfId="37197" xr:uid="{00000000-0005-0000-0000-000032000000}"/>
    <cellStyle name="Comma 4 2 2 2 4 6" xfId="8469" xr:uid="{00000000-0005-0000-0000-000032000000}"/>
    <cellStyle name="Comma 4 2 2 2 4 6 2" xfId="23589" xr:uid="{00000000-0005-0000-0000-000032000000}"/>
    <cellStyle name="Comma 4 2 2 2 4 6 2 2" xfId="53829" xr:uid="{00000000-0005-0000-0000-000032000000}"/>
    <cellStyle name="Comma 4 2 2 2 4 6 3" xfId="38709" xr:uid="{00000000-0005-0000-0000-000032000000}"/>
    <cellStyle name="Comma 4 2 2 2 4 7" xfId="9981" xr:uid="{00000000-0005-0000-0000-000032000000}"/>
    <cellStyle name="Comma 4 2 2 2 4 7 2" xfId="25101" xr:uid="{00000000-0005-0000-0000-000032000000}"/>
    <cellStyle name="Comma 4 2 2 2 4 7 2 2" xfId="55341" xr:uid="{00000000-0005-0000-0000-000032000000}"/>
    <cellStyle name="Comma 4 2 2 2 4 7 3" xfId="40221" xr:uid="{00000000-0005-0000-0000-000032000000}"/>
    <cellStyle name="Comma 4 2 2 2 4 8" xfId="16029" xr:uid="{00000000-0005-0000-0000-000032000000}"/>
    <cellStyle name="Comma 4 2 2 2 4 8 2" xfId="46269" xr:uid="{00000000-0005-0000-0000-000032000000}"/>
    <cellStyle name="Comma 4 2 2 2 4 9" xfId="31149" xr:uid="{00000000-0005-0000-0000-000032000000}"/>
    <cellStyle name="Comma 4 2 2 2 5" xfId="1665" xr:uid="{00000000-0005-0000-0000-000032000000}"/>
    <cellStyle name="Comma 4 2 2 2 5 2" xfId="10737" xr:uid="{00000000-0005-0000-0000-000032000000}"/>
    <cellStyle name="Comma 4 2 2 2 5 2 2" xfId="25857" xr:uid="{00000000-0005-0000-0000-000032000000}"/>
    <cellStyle name="Comma 4 2 2 2 5 2 2 2" xfId="56097" xr:uid="{00000000-0005-0000-0000-000032000000}"/>
    <cellStyle name="Comma 4 2 2 2 5 2 3" xfId="40977" xr:uid="{00000000-0005-0000-0000-000032000000}"/>
    <cellStyle name="Comma 4 2 2 2 5 3" xfId="16785" xr:uid="{00000000-0005-0000-0000-000032000000}"/>
    <cellStyle name="Comma 4 2 2 2 5 3 2" xfId="47025" xr:uid="{00000000-0005-0000-0000-000032000000}"/>
    <cellStyle name="Comma 4 2 2 2 5 4" xfId="31905" xr:uid="{00000000-0005-0000-0000-000032000000}"/>
    <cellStyle name="Comma 4 2 2 2 6" xfId="3177" xr:uid="{00000000-0005-0000-0000-000032000000}"/>
    <cellStyle name="Comma 4 2 2 2 6 2" xfId="12249" xr:uid="{00000000-0005-0000-0000-000032000000}"/>
    <cellStyle name="Comma 4 2 2 2 6 2 2" xfId="27369" xr:uid="{00000000-0005-0000-0000-000032000000}"/>
    <cellStyle name="Comma 4 2 2 2 6 2 2 2" xfId="57609" xr:uid="{00000000-0005-0000-0000-000032000000}"/>
    <cellStyle name="Comma 4 2 2 2 6 2 3" xfId="42489" xr:uid="{00000000-0005-0000-0000-000032000000}"/>
    <cellStyle name="Comma 4 2 2 2 6 3" xfId="18297" xr:uid="{00000000-0005-0000-0000-000032000000}"/>
    <cellStyle name="Comma 4 2 2 2 6 3 2" xfId="48537" xr:uid="{00000000-0005-0000-0000-000032000000}"/>
    <cellStyle name="Comma 4 2 2 2 6 4" xfId="33417" xr:uid="{00000000-0005-0000-0000-000032000000}"/>
    <cellStyle name="Comma 4 2 2 2 7" xfId="4689" xr:uid="{00000000-0005-0000-0000-000032000000}"/>
    <cellStyle name="Comma 4 2 2 2 7 2" xfId="13761" xr:uid="{00000000-0005-0000-0000-000032000000}"/>
    <cellStyle name="Comma 4 2 2 2 7 2 2" xfId="28881" xr:uid="{00000000-0005-0000-0000-000032000000}"/>
    <cellStyle name="Comma 4 2 2 2 7 2 2 2" xfId="59121" xr:uid="{00000000-0005-0000-0000-000032000000}"/>
    <cellStyle name="Comma 4 2 2 2 7 2 3" xfId="44001" xr:uid="{00000000-0005-0000-0000-000032000000}"/>
    <cellStyle name="Comma 4 2 2 2 7 3" xfId="19809" xr:uid="{00000000-0005-0000-0000-000032000000}"/>
    <cellStyle name="Comma 4 2 2 2 7 3 2" xfId="50049" xr:uid="{00000000-0005-0000-0000-000032000000}"/>
    <cellStyle name="Comma 4 2 2 2 7 4" xfId="34929" xr:uid="{00000000-0005-0000-0000-000032000000}"/>
    <cellStyle name="Comma 4 2 2 2 8" xfId="6201" xr:uid="{00000000-0005-0000-0000-000032000000}"/>
    <cellStyle name="Comma 4 2 2 2 8 2" xfId="21321" xr:uid="{00000000-0005-0000-0000-000032000000}"/>
    <cellStyle name="Comma 4 2 2 2 8 2 2" xfId="51561" xr:uid="{00000000-0005-0000-0000-000032000000}"/>
    <cellStyle name="Comma 4 2 2 2 8 3" xfId="36441" xr:uid="{00000000-0005-0000-0000-000032000000}"/>
    <cellStyle name="Comma 4 2 2 2 9" xfId="7713" xr:uid="{00000000-0005-0000-0000-000032000000}"/>
    <cellStyle name="Comma 4 2 2 2 9 2" xfId="22833" xr:uid="{00000000-0005-0000-0000-000032000000}"/>
    <cellStyle name="Comma 4 2 2 2 9 2 2" xfId="53073" xr:uid="{00000000-0005-0000-0000-000032000000}"/>
    <cellStyle name="Comma 4 2 2 2 9 3" xfId="37953" xr:uid="{00000000-0005-0000-0000-000032000000}"/>
    <cellStyle name="Comma 4 2 2 3" xfId="237" xr:uid="{00000000-0005-0000-0000-000032000000}"/>
    <cellStyle name="Comma 4 2 2 3 10" xfId="9309" xr:uid="{00000000-0005-0000-0000-000032000000}"/>
    <cellStyle name="Comma 4 2 2 3 10 2" xfId="24429" xr:uid="{00000000-0005-0000-0000-000032000000}"/>
    <cellStyle name="Comma 4 2 2 3 10 2 2" xfId="54669" xr:uid="{00000000-0005-0000-0000-000032000000}"/>
    <cellStyle name="Comma 4 2 2 3 10 3" xfId="39549" xr:uid="{00000000-0005-0000-0000-000032000000}"/>
    <cellStyle name="Comma 4 2 2 3 11" xfId="15357" xr:uid="{00000000-0005-0000-0000-000032000000}"/>
    <cellStyle name="Comma 4 2 2 3 11 2" xfId="45597" xr:uid="{00000000-0005-0000-0000-000032000000}"/>
    <cellStyle name="Comma 4 2 2 3 12" xfId="30477" xr:uid="{00000000-0005-0000-0000-000032000000}"/>
    <cellStyle name="Comma 4 2 2 3 2" xfId="489" xr:uid="{00000000-0005-0000-0000-000032000000}"/>
    <cellStyle name="Comma 4 2 2 3 2 10" xfId="30729" xr:uid="{00000000-0005-0000-0000-000032000000}"/>
    <cellStyle name="Comma 4 2 2 3 2 2" xfId="1245" xr:uid="{00000000-0005-0000-0000-000032000000}"/>
    <cellStyle name="Comma 4 2 2 3 2 2 2" xfId="2757" xr:uid="{00000000-0005-0000-0000-000032000000}"/>
    <cellStyle name="Comma 4 2 2 3 2 2 2 2" xfId="11829" xr:uid="{00000000-0005-0000-0000-000032000000}"/>
    <cellStyle name="Comma 4 2 2 3 2 2 2 2 2" xfId="26949" xr:uid="{00000000-0005-0000-0000-000032000000}"/>
    <cellStyle name="Comma 4 2 2 3 2 2 2 2 2 2" xfId="57189" xr:uid="{00000000-0005-0000-0000-000032000000}"/>
    <cellStyle name="Comma 4 2 2 3 2 2 2 2 3" xfId="42069" xr:uid="{00000000-0005-0000-0000-000032000000}"/>
    <cellStyle name="Comma 4 2 2 3 2 2 2 3" xfId="17877" xr:uid="{00000000-0005-0000-0000-000032000000}"/>
    <cellStyle name="Comma 4 2 2 3 2 2 2 3 2" xfId="48117" xr:uid="{00000000-0005-0000-0000-000032000000}"/>
    <cellStyle name="Comma 4 2 2 3 2 2 2 4" xfId="32997" xr:uid="{00000000-0005-0000-0000-000032000000}"/>
    <cellStyle name="Comma 4 2 2 3 2 2 3" xfId="4269" xr:uid="{00000000-0005-0000-0000-000032000000}"/>
    <cellStyle name="Comma 4 2 2 3 2 2 3 2" xfId="13341" xr:uid="{00000000-0005-0000-0000-000032000000}"/>
    <cellStyle name="Comma 4 2 2 3 2 2 3 2 2" xfId="28461" xr:uid="{00000000-0005-0000-0000-000032000000}"/>
    <cellStyle name="Comma 4 2 2 3 2 2 3 2 2 2" xfId="58701" xr:uid="{00000000-0005-0000-0000-000032000000}"/>
    <cellStyle name="Comma 4 2 2 3 2 2 3 2 3" xfId="43581" xr:uid="{00000000-0005-0000-0000-000032000000}"/>
    <cellStyle name="Comma 4 2 2 3 2 2 3 3" xfId="19389" xr:uid="{00000000-0005-0000-0000-000032000000}"/>
    <cellStyle name="Comma 4 2 2 3 2 2 3 3 2" xfId="49629" xr:uid="{00000000-0005-0000-0000-000032000000}"/>
    <cellStyle name="Comma 4 2 2 3 2 2 3 4" xfId="34509" xr:uid="{00000000-0005-0000-0000-000032000000}"/>
    <cellStyle name="Comma 4 2 2 3 2 2 4" xfId="5781" xr:uid="{00000000-0005-0000-0000-000032000000}"/>
    <cellStyle name="Comma 4 2 2 3 2 2 4 2" xfId="14853" xr:uid="{00000000-0005-0000-0000-000032000000}"/>
    <cellStyle name="Comma 4 2 2 3 2 2 4 2 2" xfId="29973" xr:uid="{00000000-0005-0000-0000-000032000000}"/>
    <cellStyle name="Comma 4 2 2 3 2 2 4 2 2 2" xfId="60213" xr:uid="{00000000-0005-0000-0000-000032000000}"/>
    <cellStyle name="Comma 4 2 2 3 2 2 4 2 3" xfId="45093" xr:uid="{00000000-0005-0000-0000-000032000000}"/>
    <cellStyle name="Comma 4 2 2 3 2 2 4 3" xfId="20901" xr:uid="{00000000-0005-0000-0000-000032000000}"/>
    <cellStyle name="Comma 4 2 2 3 2 2 4 3 2" xfId="51141" xr:uid="{00000000-0005-0000-0000-000032000000}"/>
    <cellStyle name="Comma 4 2 2 3 2 2 4 4" xfId="36021" xr:uid="{00000000-0005-0000-0000-000032000000}"/>
    <cellStyle name="Comma 4 2 2 3 2 2 5" xfId="7293" xr:uid="{00000000-0005-0000-0000-000032000000}"/>
    <cellStyle name="Comma 4 2 2 3 2 2 5 2" xfId="22413" xr:uid="{00000000-0005-0000-0000-000032000000}"/>
    <cellStyle name="Comma 4 2 2 3 2 2 5 2 2" xfId="52653" xr:uid="{00000000-0005-0000-0000-000032000000}"/>
    <cellStyle name="Comma 4 2 2 3 2 2 5 3" xfId="37533" xr:uid="{00000000-0005-0000-0000-000032000000}"/>
    <cellStyle name="Comma 4 2 2 3 2 2 6" xfId="8805" xr:uid="{00000000-0005-0000-0000-000032000000}"/>
    <cellStyle name="Comma 4 2 2 3 2 2 6 2" xfId="23925" xr:uid="{00000000-0005-0000-0000-000032000000}"/>
    <cellStyle name="Comma 4 2 2 3 2 2 6 2 2" xfId="54165" xr:uid="{00000000-0005-0000-0000-000032000000}"/>
    <cellStyle name="Comma 4 2 2 3 2 2 6 3" xfId="39045" xr:uid="{00000000-0005-0000-0000-000032000000}"/>
    <cellStyle name="Comma 4 2 2 3 2 2 7" xfId="10317" xr:uid="{00000000-0005-0000-0000-000032000000}"/>
    <cellStyle name="Comma 4 2 2 3 2 2 7 2" xfId="25437" xr:uid="{00000000-0005-0000-0000-000032000000}"/>
    <cellStyle name="Comma 4 2 2 3 2 2 7 2 2" xfId="55677" xr:uid="{00000000-0005-0000-0000-000032000000}"/>
    <cellStyle name="Comma 4 2 2 3 2 2 7 3" xfId="40557" xr:uid="{00000000-0005-0000-0000-000032000000}"/>
    <cellStyle name="Comma 4 2 2 3 2 2 8" xfId="16365" xr:uid="{00000000-0005-0000-0000-000032000000}"/>
    <cellStyle name="Comma 4 2 2 3 2 2 8 2" xfId="46605" xr:uid="{00000000-0005-0000-0000-000032000000}"/>
    <cellStyle name="Comma 4 2 2 3 2 2 9" xfId="31485" xr:uid="{00000000-0005-0000-0000-000032000000}"/>
    <cellStyle name="Comma 4 2 2 3 2 3" xfId="2001" xr:uid="{00000000-0005-0000-0000-000032000000}"/>
    <cellStyle name="Comma 4 2 2 3 2 3 2" xfId="11073" xr:uid="{00000000-0005-0000-0000-000032000000}"/>
    <cellStyle name="Comma 4 2 2 3 2 3 2 2" xfId="26193" xr:uid="{00000000-0005-0000-0000-000032000000}"/>
    <cellStyle name="Comma 4 2 2 3 2 3 2 2 2" xfId="56433" xr:uid="{00000000-0005-0000-0000-000032000000}"/>
    <cellStyle name="Comma 4 2 2 3 2 3 2 3" xfId="41313" xr:uid="{00000000-0005-0000-0000-000032000000}"/>
    <cellStyle name="Comma 4 2 2 3 2 3 3" xfId="17121" xr:uid="{00000000-0005-0000-0000-000032000000}"/>
    <cellStyle name="Comma 4 2 2 3 2 3 3 2" xfId="47361" xr:uid="{00000000-0005-0000-0000-000032000000}"/>
    <cellStyle name="Comma 4 2 2 3 2 3 4" xfId="32241" xr:uid="{00000000-0005-0000-0000-000032000000}"/>
    <cellStyle name="Comma 4 2 2 3 2 4" xfId="3513" xr:uid="{00000000-0005-0000-0000-000032000000}"/>
    <cellStyle name="Comma 4 2 2 3 2 4 2" xfId="12585" xr:uid="{00000000-0005-0000-0000-000032000000}"/>
    <cellStyle name="Comma 4 2 2 3 2 4 2 2" xfId="27705" xr:uid="{00000000-0005-0000-0000-000032000000}"/>
    <cellStyle name="Comma 4 2 2 3 2 4 2 2 2" xfId="57945" xr:uid="{00000000-0005-0000-0000-000032000000}"/>
    <cellStyle name="Comma 4 2 2 3 2 4 2 3" xfId="42825" xr:uid="{00000000-0005-0000-0000-000032000000}"/>
    <cellStyle name="Comma 4 2 2 3 2 4 3" xfId="18633" xr:uid="{00000000-0005-0000-0000-000032000000}"/>
    <cellStyle name="Comma 4 2 2 3 2 4 3 2" xfId="48873" xr:uid="{00000000-0005-0000-0000-000032000000}"/>
    <cellStyle name="Comma 4 2 2 3 2 4 4" xfId="33753" xr:uid="{00000000-0005-0000-0000-000032000000}"/>
    <cellStyle name="Comma 4 2 2 3 2 5" xfId="5025" xr:uid="{00000000-0005-0000-0000-000032000000}"/>
    <cellStyle name="Comma 4 2 2 3 2 5 2" xfId="14097" xr:uid="{00000000-0005-0000-0000-000032000000}"/>
    <cellStyle name="Comma 4 2 2 3 2 5 2 2" xfId="29217" xr:uid="{00000000-0005-0000-0000-000032000000}"/>
    <cellStyle name="Comma 4 2 2 3 2 5 2 2 2" xfId="59457" xr:uid="{00000000-0005-0000-0000-000032000000}"/>
    <cellStyle name="Comma 4 2 2 3 2 5 2 3" xfId="44337" xr:uid="{00000000-0005-0000-0000-000032000000}"/>
    <cellStyle name="Comma 4 2 2 3 2 5 3" xfId="20145" xr:uid="{00000000-0005-0000-0000-000032000000}"/>
    <cellStyle name="Comma 4 2 2 3 2 5 3 2" xfId="50385" xr:uid="{00000000-0005-0000-0000-000032000000}"/>
    <cellStyle name="Comma 4 2 2 3 2 5 4" xfId="35265" xr:uid="{00000000-0005-0000-0000-000032000000}"/>
    <cellStyle name="Comma 4 2 2 3 2 6" xfId="6537" xr:uid="{00000000-0005-0000-0000-000032000000}"/>
    <cellStyle name="Comma 4 2 2 3 2 6 2" xfId="21657" xr:uid="{00000000-0005-0000-0000-000032000000}"/>
    <cellStyle name="Comma 4 2 2 3 2 6 2 2" xfId="51897" xr:uid="{00000000-0005-0000-0000-000032000000}"/>
    <cellStyle name="Comma 4 2 2 3 2 6 3" xfId="36777" xr:uid="{00000000-0005-0000-0000-000032000000}"/>
    <cellStyle name="Comma 4 2 2 3 2 7" xfId="8049" xr:uid="{00000000-0005-0000-0000-000032000000}"/>
    <cellStyle name="Comma 4 2 2 3 2 7 2" xfId="23169" xr:uid="{00000000-0005-0000-0000-000032000000}"/>
    <cellStyle name="Comma 4 2 2 3 2 7 2 2" xfId="53409" xr:uid="{00000000-0005-0000-0000-000032000000}"/>
    <cellStyle name="Comma 4 2 2 3 2 7 3" xfId="38289" xr:uid="{00000000-0005-0000-0000-000032000000}"/>
    <cellStyle name="Comma 4 2 2 3 2 8" xfId="9561" xr:uid="{00000000-0005-0000-0000-000032000000}"/>
    <cellStyle name="Comma 4 2 2 3 2 8 2" xfId="24681" xr:uid="{00000000-0005-0000-0000-000032000000}"/>
    <cellStyle name="Comma 4 2 2 3 2 8 2 2" xfId="54921" xr:uid="{00000000-0005-0000-0000-000032000000}"/>
    <cellStyle name="Comma 4 2 2 3 2 8 3" xfId="39801" xr:uid="{00000000-0005-0000-0000-000032000000}"/>
    <cellStyle name="Comma 4 2 2 3 2 9" xfId="15609" xr:uid="{00000000-0005-0000-0000-000032000000}"/>
    <cellStyle name="Comma 4 2 2 3 2 9 2" xfId="45849" xr:uid="{00000000-0005-0000-0000-000032000000}"/>
    <cellStyle name="Comma 4 2 2 3 3" xfId="741" xr:uid="{00000000-0005-0000-0000-000094000000}"/>
    <cellStyle name="Comma 4 2 2 3 3 10" xfId="30981" xr:uid="{00000000-0005-0000-0000-000094000000}"/>
    <cellStyle name="Comma 4 2 2 3 3 2" xfId="1497" xr:uid="{00000000-0005-0000-0000-000094000000}"/>
    <cellStyle name="Comma 4 2 2 3 3 2 2" xfId="3009" xr:uid="{00000000-0005-0000-0000-000094000000}"/>
    <cellStyle name="Comma 4 2 2 3 3 2 2 2" xfId="12081" xr:uid="{00000000-0005-0000-0000-000094000000}"/>
    <cellStyle name="Comma 4 2 2 3 3 2 2 2 2" xfId="27201" xr:uid="{00000000-0005-0000-0000-000094000000}"/>
    <cellStyle name="Comma 4 2 2 3 3 2 2 2 2 2" xfId="57441" xr:uid="{00000000-0005-0000-0000-000094000000}"/>
    <cellStyle name="Comma 4 2 2 3 3 2 2 2 3" xfId="42321" xr:uid="{00000000-0005-0000-0000-000094000000}"/>
    <cellStyle name="Comma 4 2 2 3 3 2 2 3" xfId="18129" xr:uid="{00000000-0005-0000-0000-000094000000}"/>
    <cellStyle name="Comma 4 2 2 3 3 2 2 3 2" xfId="48369" xr:uid="{00000000-0005-0000-0000-000094000000}"/>
    <cellStyle name="Comma 4 2 2 3 3 2 2 4" xfId="33249" xr:uid="{00000000-0005-0000-0000-000094000000}"/>
    <cellStyle name="Comma 4 2 2 3 3 2 3" xfId="4521" xr:uid="{00000000-0005-0000-0000-000094000000}"/>
    <cellStyle name="Comma 4 2 2 3 3 2 3 2" xfId="13593" xr:uid="{00000000-0005-0000-0000-000094000000}"/>
    <cellStyle name="Comma 4 2 2 3 3 2 3 2 2" xfId="28713" xr:uid="{00000000-0005-0000-0000-000094000000}"/>
    <cellStyle name="Comma 4 2 2 3 3 2 3 2 2 2" xfId="58953" xr:uid="{00000000-0005-0000-0000-000094000000}"/>
    <cellStyle name="Comma 4 2 2 3 3 2 3 2 3" xfId="43833" xr:uid="{00000000-0005-0000-0000-000094000000}"/>
    <cellStyle name="Comma 4 2 2 3 3 2 3 3" xfId="19641" xr:uid="{00000000-0005-0000-0000-000094000000}"/>
    <cellStyle name="Comma 4 2 2 3 3 2 3 3 2" xfId="49881" xr:uid="{00000000-0005-0000-0000-000094000000}"/>
    <cellStyle name="Comma 4 2 2 3 3 2 3 4" xfId="34761" xr:uid="{00000000-0005-0000-0000-000094000000}"/>
    <cellStyle name="Comma 4 2 2 3 3 2 4" xfId="6033" xr:uid="{00000000-0005-0000-0000-000094000000}"/>
    <cellStyle name="Comma 4 2 2 3 3 2 4 2" xfId="15105" xr:uid="{00000000-0005-0000-0000-000094000000}"/>
    <cellStyle name="Comma 4 2 2 3 3 2 4 2 2" xfId="30225" xr:uid="{00000000-0005-0000-0000-000094000000}"/>
    <cellStyle name="Comma 4 2 2 3 3 2 4 2 2 2" xfId="60465" xr:uid="{00000000-0005-0000-0000-000094000000}"/>
    <cellStyle name="Comma 4 2 2 3 3 2 4 2 3" xfId="45345" xr:uid="{00000000-0005-0000-0000-000094000000}"/>
    <cellStyle name="Comma 4 2 2 3 3 2 4 3" xfId="21153" xr:uid="{00000000-0005-0000-0000-000094000000}"/>
    <cellStyle name="Comma 4 2 2 3 3 2 4 3 2" xfId="51393" xr:uid="{00000000-0005-0000-0000-000094000000}"/>
    <cellStyle name="Comma 4 2 2 3 3 2 4 4" xfId="36273" xr:uid="{00000000-0005-0000-0000-000094000000}"/>
    <cellStyle name="Comma 4 2 2 3 3 2 5" xfId="7545" xr:uid="{00000000-0005-0000-0000-000094000000}"/>
    <cellStyle name="Comma 4 2 2 3 3 2 5 2" xfId="22665" xr:uid="{00000000-0005-0000-0000-000094000000}"/>
    <cellStyle name="Comma 4 2 2 3 3 2 5 2 2" xfId="52905" xr:uid="{00000000-0005-0000-0000-000094000000}"/>
    <cellStyle name="Comma 4 2 2 3 3 2 5 3" xfId="37785" xr:uid="{00000000-0005-0000-0000-000094000000}"/>
    <cellStyle name="Comma 4 2 2 3 3 2 6" xfId="9057" xr:uid="{00000000-0005-0000-0000-000094000000}"/>
    <cellStyle name="Comma 4 2 2 3 3 2 6 2" xfId="24177" xr:uid="{00000000-0005-0000-0000-000094000000}"/>
    <cellStyle name="Comma 4 2 2 3 3 2 6 2 2" xfId="54417" xr:uid="{00000000-0005-0000-0000-000094000000}"/>
    <cellStyle name="Comma 4 2 2 3 3 2 6 3" xfId="39297" xr:uid="{00000000-0005-0000-0000-000094000000}"/>
    <cellStyle name="Comma 4 2 2 3 3 2 7" xfId="10569" xr:uid="{00000000-0005-0000-0000-000094000000}"/>
    <cellStyle name="Comma 4 2 2 3 3 2 7 2" xfId="25689" xr:uid="{00000000-0005-0000-0000-000094000000}"/>
    <cellStyle name="Comma 4 2 2 3 3 2 7 2 2" xfId="55929" xr:uid="{00000000-0005-0000-0000-000094000000}"/>
    <cellStyle name="Comma 4 2 2 3 3 2 7 3" xfId="40809" xr:uid="{00000000-0005-0000-0000-000094000000}"/>
    <cellStyle name="Comma 4 2 2 3 3 2 8" xfId="16617" xr:uid="{00000000-0005-0000-0000-000094000000}"/>
    <cellStyle name="Comma 4 2 2 3 3 2 8 2" xfId="46857" xr:uid="{00000000-0005-0000-0000-000094000000}"/>
    <cellStyle name="Comma 4 2 2 3 3 2 9" xfId="31737" xr:uid="{00000000-0005-0000-0000-000094000000}"/>
    <cellStyle name="Comma 4 2 2 3 3 3" xfId="2253" xr:uid="{00000000-0005-0000-0000-000094000000}"/>
    <cellStyle name="Comma 4 2 2 3 3 3 2" xfId="11325" xr:uid="{00000000-0005-0000-0000-000094000000}"/>
    <cellStyle name="Comma 4 2 2 3 3 3 2 2" xfId="26445" xr:uid="{00000000-0005-0000-0000-000094000000}"/>
    <cellStyle name="Comma 4 2 2 3 3 3 2 2 2" xfId="56685" xr:uid="{00000000-0005-0000-0000-000094000000}"/>
    <cellStyle name="Comma 4 2 2 3 3 3 2 3" xfId="41565" xr:uid="{00000000-0005-0000-0000-000094000000}"/>
    <cellStyle name="Comma 4 2 2 3 3 3 3" xfId="17373" xr:uid="{00000000-0005-0000-0000-000094000000}"/>
    <cellStyle name="Comma 4 2 2 3 3 3 3 2" xfId="47613" xr:uid="{00000000-0005-0000-0000-000094000000}"/>
    <cellStyle name="Comma 4 2 2 3 3 3 4" xfId="32493" xr:uid="{00000000-0005-0000-0000-000094000000}"/>
    <cellStyle name="Comma 4 2 2 3 3 4" xfId="3765" xr:uid="{00000000-0005-0000-0000-000094000000}"/>
    <cellStyle name="Comma 4 2 2 3 3 4 2" xfId="12837" xr:uid="{00000000-0005-0000-0000-000094000000}"/>
    <cellStyle name="Comma 4 2 2 3 3 4 2 2" xfId="27957" xr:uid="{00000000-0005-0000-0000-000094000000}"/>
    <cellStyle name="Comma 4 2 2 3 3 4 2 2 2" xfId="58197" xr:uid="{00000000-0005-0000-0000-000094000000}"/>
    <cellStyle name="Comma 4 2 2 3 3 4 2 3" xfId="43077" xr:uid="{00000000-0005-0000-0000-000094000000}"/>
    <cellStyle name="Comma 4 2 2 3 3 4 3" xfId="18885" xr:uid="{00000000-0005-0000-0000-000094000000}"/>
    <cellStyle name="Comma 4 2 2 3 3 4 3 2" xfId="49125" xr:uid="{00000000-0005-0000-0000-000094000000}"/>
    <cellStyle name="Comma 4 2 2 3 3 4 4" xfId="34005" xr:uid="{00000000-0005-0000-0000-000094000000}"/>
    <cellStyle name="Comma 4 2 2 3 3 5" xfId="5277" xr:uid="{00000000-0005-0000-0000-000094000000}"/>
    <cellStyle name="Comma 4 2 2 3 3 5 2" xfId="14349" xr:uid="{00000000-0005-0000-0000-000094000000}"/>
    <cellStyle name="Comma 4 2 2 3 3 5 2 2" xfId="29469" xr:uid="{00000000-0005-0000-0000-000094000000}"/>
    <cellStyle name="Comma 4 2 2 3 3 5 2 2 2" xfId="59709" xr:uid="{00000000-0005-0000-0000-000094000000}"/>
    <cellStyle name="Comma 4 2 2 3 3 5 2 3" xfId="44589" xr:uid="{00000000-0005-0000-0000-000094000000}"/>
    <cellStyle name="Comma 4 2 2 3 3 5 3" xfId="20397" xr:uid="{00000000-0005-0000-0000-000094000000}"/>
    <cellStyle name="Comma 4 2 2 3 3 5 3 2" xfId="50637" xr:uid="{00000000-0005-0000-0000-000094000000}"/>
    <cellStyle name="Comma 4 2 2 3 3 5 4" xfId="35517" xr:uid="{00000000-0005-0000-0000-000094000000}"/>
    <cellStyle name="Comma 4 2 2 3 3 6" xfId="6789" xr:uid="{00000000-0005-0000-0000-000094000000}"/>
    <cellStyle name="Comma 4 2 2 3 3 6 2" xfId="21909" xr:uid="{00000000-0005-0000-0000-000094000000}"/>
    <cellStyle name="Comma 4 2 2 3 3 6 2 2" xfId="52149" xr:uid="{00000000-0005-0000-0000-000094000000}"/>
    <cellStyle name="Comma 4 2 2 3 3 6 3" xfId="37029" xr:uid="{00000000-0005-0000-0000-000094000000}"/>
    <cellStyle name="Comma 4 2 2 3 3 7" xfId="8301" xr:uid="{00000000-0005-0000-0000-000094000000}"/>
    <cellStyle name="Comma 4 2 2 3 3 7 2" xfId="23421" xr:uid="{00000000-0005-0000-0000-000094000000}"/>
    <cellStyle name="Comma 4 2 2 3 3 7 2 2" xfId="53661" xr:uid="{00000000-0005-0000-0000-000094000000}"/>
    <cellStyle name="Comma 4 2 2 3 3 7 3" xfId="38541" xr:uid="{00000000-0005-0000-0000-000094000000}"/>
    <cellStyle name="Comma 4 2 2 3 3 8" xfId="9813" xr:uid="{00000000-0005-0000-0000-000094000000}"/>
    <cellStyle name="Comma 4 2 2 3 3 8 2" xfId="24933" xr:uid="{00000000-0005-0000-0000-000094000000}"/>
    <cellStyle name="Comma 4 2 2 3 3 8 2 2" xfId="55173" xr:uid="{00000000-0005-0000-0000-000094000000}"/>
    <cellStyle name="Comma 4 2 2 3 3 8 3" xfId="40053" xr:uid="{00000000-0005-0000-0000-000094000000}"/>
    <cellStyle name="Comma 4 2 2 3 3 9" xfId="15861" xr:uid="{00000000-0005-0000-0000-000094000000}"/>
    <cellStyle name="Comma 4 2 2 3 3 9 2" xfId="46101" xr:uid="{00000000-0005-0000-0000-000094000000}"/>
    <cellStyle name="Comma 4 2 2 3 4" xfId="993" xr:uid="{00000000-0005-0000-0000-000032000000}"/>
    <cellStyle name="Comma 4 2 2 3 4 2" xfId="2505" xr:uid="{00000000-0005-0000-0000-000032000000}"/>
    <cellStyle name="Comma 4 2 2 3 4 2 2" xfId="11577" xr:uid="{00000000-0005-0000-0000-000032000000}"/>
    <cellStyle name="Comma 4 2 2 3 4 2 2 2" xfId="26697" xr:uid="{00000000-0005-0000-0000-000032000000}"/>
    <cellStyle name="Comma 4 2 2 3 4 2 2 2 2" xfId="56937" xr:uid="{00000000-0005-0000-0000-000032000000}"/>
    <cellStyle name="Comma 4 2 2 3 4 2 2 3" xfId="41817" xr:uid="{00000000-0005-0000-0000-000032000000}"/>
    <cellStyle name="Comma 4 2 2 3 4 2 3" xfId="17625" xr:uid="{00000000-0005-0000-0000-000032000000}"/>
    <cellStyle name="Comma 4 2 2 3 4 2 3 2" xfId="47865" xr:uid="{00000000-0005-0000-0000-000032000000}"/>
    <cellStyle name="Comma 4 2 2 3 4 2 4" xfId="32745" xr:uid="{00000000-0005-0000-0000-000032000000}"/>
    <cellStyle name="Comma 4 2 2 3 4 3" xfId="4017" xr:uid="{00000000-0005-0000-0000-000032000000}"/>
    <cellStyle name="Comma 4 2 2 3 4 3 2" xfId="13089" xr:uid="{00000000-0005-0000-0000-000032000000}"/>
    <cellStyle name="Comma 4 2 2 3 4 3 2 2" xfId="28209" xr:uid="{00000000-0005-0000-0000-000032000000}"/>
    <cellStyle name="Comma 4 2 2 3 4 3 2 2 2" xfId="58449" xr:uid="{00000000-0005-0000-0000-000032000000}"/>
    <cellStyle name="Comma 4 2 2 3 4 3 2 3" xfId="43329" xr:uid="{00000000-0005-0000-0000-000032000000}"/>
    <cellStyle name="Comma 4 2 2 3 4 3 3" xfId="19137" xr:uid="{00000000-0005-0000-0000-000032000000}"/>
    <cellStyle name="Comma 4 2 2 3 4 3 3 2" xfId="49377" xr:uid="{00000000-0005-0000-0000-000032000000}"/>
    <cellStyle name="Comma 4 2 2 3 4 3 4" xfId="34257" xr:uid="{00000000-0005-0000-0000-000032000000}"/>
    <cellStyle name="Comma 4 2 2 3 4 4" xfId="5529" xr:uid="{00000000-0005-0000-0000-000032000000}"/>
    <cellStyle name="Comma 4 2 2 3 4 4 2" xfId="14601" xr:uid="{00000000-0005-0000-0000-000032000000}"/>
    <cellStyle name="Comma 4 2 2 3 4 4 2 2" xfId="29721" xr:uid="{00000000-0005-0000-0000-000032000000}"/>
    <cellStyle name="Comma 4 2 2 3 4 4 2 2 2" xfId="59961" xr:uid="{00000000-0005-0000-0000-000032000000}"/>
    <cellStyle name="Comma 4 2 2 3 4 4 2 3" xfId="44841" xr:uid="{00000000-0005-0000-0000-000032000000}"/>
    <cellStyle name="Comma 4 2 2 3 4 4 3" xfId="20649" xr:uid="{00000000-0005-0000-0000-000032000000}"/>
    <cellStyle name="Comma 4 2 2 3 4 4 3 2" xfId="50889" xr:uid="{00000000-0005-0000-0000-000032000000}"/>
    <cellStyle name="Comma 4 2 2 3 4 4 4" xfId="35769" xr:uid="{00000000-0005-0000-0000-000032000000}"/>
    <cellStyle name="Comma 4 2 2 3 4 5" xfId="7041" xr:uid="{00000000-0005-0000-0000-000032000000}"/>
    <cellStyle name="Comma 4 2 2 3 4 5 2" xfId="22161" xr:uid="{00000000-0005-0000-0000-000032000000}"/>
    <cellStyle name="Comma 4 2 2 3 4 5 2 2" xfId="52401" xr:uid="{00000000-0005-0000-0000-000032000000}"/>
    <cellStyle name="Comma 4 2 2 3 4 5 3" xfId="37281" xr:uid="{00000000-0005-0000-0000-000032000000}"/>
    <cellStyle name="Comma 4 2 2 3 4 6" xfId="8553" xr:uid="{00000000-0005-0000-0000-000032000000}"/>
    <cellStyle name="Comma 4 2 2 3 4 6 2" xfId="23673" xr:uid="{00000000-0005-0000-0000-000032000000}"/>
    <cellStyle name="Comma 4 2 2 3 4 6 2 2" xfId="53913" xr:uid="{00000000-0005-0000-0000-000032000000}"/>
    <cellStyle name="Comma 4 2 2 3 4 6 3" xfId="38793" xr:uid="{00000000-0005-0000-0000-000032000000}"/>
    <cellStyle name="Comma 4 2 2 3 4 7" xfId="10065" xr:uid="{00000000-0005-0000-0000-000032000000}"/>
    <cellStyle name="Comma 4 2 2 3 4 7 2" xfId="25185" xr:uid="{00000000-0005-0000-0000-000032000000}"/>
    <cellStyle name="Comma 4 2 2 3 4 7 2 2" xfId="55425" xr:uid="{00000000-0005-0000-0000-000032000000}"/>
    <cellStyle name="Comma 4 2 2 3 4 7 3" xfId="40305" xr:uid="{00000000-0005-0000-0000-000032000000}"/>
    <cellStyle name="Comma 4 2 2 3 4 8" xfId="16113" xr:uid="{00000000-0005-0000-0000-000032000000}"/>
    <cellStyle name="Comma 4 2 2 3 4 8 2" xfId="46353" xr:uid="{00000000-0005-0000-0000-000032000000}"/>
    <cellStyle name="Comma 4 2 2 3 4 9" xfId="31233" xr:uid="{00000000-0005-0000-0000-000032000000}"/>
    <cellStyle name="Comma 4 2 2 3 5" xfId="1749" xr:uid="{00000000-0005-0000-0000-000032000000}"/>
    <cellStyle name="Comma 4 2 2 3 5 2" xfId="10821" xr:uid="{00000000-0005-0000-0000-000032000000}"/>
    <cellStyle name="Comma 4 2 2 3 5 2 2" xfId="25941" xr:uid="{00000000-0005-0000-0000-000032000000}"/>
    <cellStyle name="Comma 4 2 2 3 5 2 2 2" xfId="56181" xr:uid="{00000000-0005-0000-0000-000032000000}"/>
    <cellStyle name="Comma 4 2 2 3 5 2 3" xfId="41061" xr:uid="{00000000-0005-0000-0000-000032000000}"/>
    <cellStyle name="Comma 4 2 2 3 5 3" xfId="16869" xr:uid="{00000000-0005-0000-0000-000032000000}"/>
    <cellStyle name="Comma 4 2 2 3 5 3 2" xfId="47109" xr:uid="{00000000-0005-0000-0000-000032000000}"/>
    <cellStyle name="Comma 4 2 2 3 5 4" xfId="31989" xr:uid="{00000000-0005-0000-0000-000032000000}"/>
    <cellStyle name="Comma 4 2 2 3 6" xfId="3261" xr:uid="{00000000-0005-0000-0000-000032000000}"/>
    <cellStyle name="Comma 4 2 2 3 6 2" xfId="12333" xr:uid="{00000000-0005-0000-0000-000032000000}"/>
    <cellStyle name="Comma 4 2 2 3 6 2 2" xfId="27453" xr:uid="{00000000-0005-0000-0000-000032000000}"/>
    <cellStyle name="Comma 4 2 2 3 6 2 2 2" xfId="57693" xr:uid="{00000000-0005-0000-0000-000032000000}"/>
    <cellStyle name="Comma 4 2 2 3 6 2 3" xfId="42573" xr:uid="{00000000-0005-0000-0000-000032000000}"/>
    <cellStyle name="Comma 4 2 2 3 6 3" xfId="18381" xr:uid="{00000000-0005-0000-0000-000032000000}"/>
    <cellStyle name="Comma 4 2 2 3 6 3 2" xfId="48621" xr:uid="{00000000-0005-0000-0000-000032000000}"/>
    <cellStyle name="Comma 4 2 2 3 6 4" xfId="33501" xr:uid="{00000000-0005-0000-0000-000032000000}"/>
    <cellStyle name="Comma 4 2 2 3 7" xfId="4773" xr:uid="{00000000-0005-0000-0000-000032000000}"/>
    <cellStyle name="Comma 4 2 2 3 7 2" xfId="13845" xr:uid="{00000000-0005-0000-0000-000032000000}"/>
    <cellStyle name="Comma 4 2 2 3 7 2 2" xfId="28965" xr:uid="{00000000-0005-0000-0000-000032000000}"/>
    <cellStyle name="Comma 4 2 2 3 7 2 2 2" xfId="59205" xr:uid="{00000000-0005-0000-0000-000032000000}"/>
    <cellStyle name="Comma 4 2 2 3 7 2 3" xfId="44085" xr:uid="{00000000-0005-0000-0000-000032000000}"/>
    <cellStyle name="Comma 4 2 2 3 7 3" xfId="19893" xr:uid="{00000000-0005-0000-0000-000032000000}"/>
    <cellStyle name="Comma 4 2 2 3 7 3 2" xfId="50133" xr:uid="{00000000-0005-0000-0000-000032000000}"/>
    <cellStyle name="Comma 4 2 2 3 7 4" xfId="35013" xr:uid="{00000000-0005-0000-0000-000032000000}"/>
    <cellStyle name="Comma 4 2 2 3 8" xfId="6285" xr:uid="{00000000-0005-0000-0000-000032000000}"/>
    <cellStyle name="Comma 4 2 2 3 8 2" xfId="21405" xr:uid="{00000000-0005-0000-0000-000032000000}"/>
    <cellStyle name="Comma 4 2 2 3 8 2 2" xfId="51645" xr:uid="{00000000-0005-0000-0000-000032000000}"/>
    <cellStyle name="Comma 4 2 2 3 8 3" xfId="36525" xr:uid="{00000000-0005-0000-0000-000032000000}"/>
    <cellStyle name="Comma 4 2 2 3 9" xfId="7797" xr:uid="{00000000-0005-0000-0000-000032000000}"/>
    <cellStyle name="Comma 4 2 2 3 9 2" xfId="22917" xr:uid="{00000000-0005-0000-0000-000032000000}"/>
    <cellStyle name="Comma 4 2 2 3 9 2 2" xfId="53157" xr:uid="{00000000-0005-0000-0000-000032000000}"/>
    <cellStyle name="Comma 4 2 2 3 9 3" xfId="38037" xr:uid="{00000000-0005-0000-0000-000032000000}"/>
    <cellStyle name="Comma 4 2 2 4" xfId="321" xr:uid="{00000000-0005-0000-0000-000019000000}"/>
    <cellStyle name="Comma 4 2 2 4 10" xfId="30561" xr:uid="{00000000-0005-0000-0000-000019000000}"/>
    <cellStyle name="Comma 4 2 2 4 2" xfId="1077" xr:uid="{00000000-0005-0000-0000-000019000000}"/>
    <cellStyle name="Comma 4 2 2 4 2 2" xfId="2589" xr:uid="{00000000-0005-0000-0000-000019000000}"/>
    <cellStyle name="Comma 4 2 2 4 2 2 2" xfId="11661" xr:uid="{00000000-0005-0000-0000-000019000000}"/>
    <cellStyle name="Comma 4 2 2 4 2 2 2 2" xfId="26781" xr:uid="{00000000-0005-0000-0000-000019000000}"/>
    <cellStyle name="Comma 4 2 2 4 2 2 2 2 2" xfId="57021" xr:uid="{00000000-0005-0000-0000-000019000000}"/>
    <cellStyle name="Comma 4 2 2 4 2 2 2 3" xfId="41901" xr:uid="{00000000-0005-0000-0000-000019000000}"/>
    <cellStyle name="Comma 4 2 2 4 2 2 3" xfId="17709" xr:uid="{00000000-0005-0000-0000-000019000000}"/>
    <cellStyle name="Comma 4 2 2 4 2 2 3 2" xfId="47949" xr:uid="{00000000-0005-0000-0000-000019000000}"/>
    <cellStyle name="Comma 4 2 2 4 2 2 4" xfId="32829" xr:uid="{00000000-0005-0000-0000-000019000000}"/>
    <cellStyle name="Comma 4 2 2 4 2 3" xfId="4101" xr:uid="{00000000-0005-0000-0000-000019000000}"/>
    <cellStyle name="Comma 4 2 2 4 2 3 2" xfId="13173" xr:uid="{00000000-0005-0000-0000-000019000000}"/>
    <cellStyle name="Comma 4 2 2 4 2 3 2 2" xfId="28293" xr:uid="{00000000-0005-0000-0000-000019000000}"/>
    <cellStyle name="Comma 4 2 2 4 2 3 2 2 2" xfId="58533" xr:uid="{00000000-0005-0000-0000-000019000000}"/>
    <cellStyle name="Comma 4 2 2 4 2 3 2 3" xfId="43413" xr:uid="{00000000-0005-0000-0000-000019000000}"/>
    <cellStyle name="Comma 4 2 2 4 2 3 3" xfId="19221" xr:uid="{00000000-0005-0000-0000-000019000000}"/>
    <cellStyle name="Comma 4 2 2 4 2 3 3 2" xfId="49461" xr:uid="{00000000-0005-0000-0000-000019000000}"/>
    <cellStyle name="Comma 4 2 2 4 2 3 4" xfId="34341" xr:uid="{00000000-0005-0000-0000-000019000000}"/>
    <cellStyle name="Comma 4 2 2 4 2 4" xfId="5613" xr:uid="{00000000-0005-0000-0000-000019000000}"/>
    <cellStyle name="Comma 4 2 2 4 2 4 2" xfId="14685" xr:uid="{00000000-0005-0000-0000-000019000000}"/>
    <cellStyle name="Comma 4 2 2 4 2 4 2 2" xfId="29805" xr:uid="{00000000-0005-0000-0000-000019000000}"/>
    <cellStyle name="Comma 4 2 2 4 2 4 2 2 2" xfId="60045" xr:uid="{00000000-0005-0000-0000-000019000000}"/>
    <cellStyle name="Comma 4 2 2 4 2 4 2 3" xfId="44925" xr:uid="{00000000-0005-0000-0000-000019000000}"/>
    <cellStyle name="Comma 4 2 2 4 2 4 3" xfId="20733" xr:uid="{00000000-0005-0000-0000-000019000000}"/>
    <cellStyle name="Comma 4 2 2 4 2 4 3 2" xfId="50973" xr:uid="{00000000-0005-0000-0000-000019000000}"/>
    <cellStyle name="Comma 4 2 2 4 2 4 4" xfId="35853" xr:uid="{00000000-0005-0000-0000-000019000000}"/>
    <cellStyle name="Comma 4 2 2 4 2 5" xfId="7125" xr:uid="{00000000-0005-0000-0000-000019000000}"/>
    <cellStyle name="Comma 4 2 2 4 2 5 2" xfId="22245" xr:uid="{00000000-0005-0000-0000-000019000000}"/>
    <cellStyle name="Comma 4 2 2 4 2 5 2 2" xfId="52485" xr:uid="{00000000-0005-0000-0000-000019000000}"/>
    <cellStyle name="Comma 4 2 2 4 2 5 3" xfId="37365" xr:uid="{00000000-0005-0000-0000-000019000000}"/>
    <cellStyle name="Comma 4 2 2 4 2 6" xfId="8637" xr:uid="{00000000-0005-0000-0000-000019000000}"/>
    <cellStyle name="Comma 4 2 2 4 2 6 2" xfId="23757" xr:uid="{00000000-0005-0000-0000-000019000000}"/>
    <cellStyle name="Comma 4 2 2 4 2 6 2 2" xfId="53997" xr:uid="{00000000-0005-0000-0000-000019000000}"/>
    <cellStyle name="Comma 4 2 2 4 2 6 3" xfId="38877" xr:uid="{00000000-0005-0000-0000-000019000000}"/>
    <cellStyle name="Comma 4 2 2 4 2 7" xfId="10149" xr:uid="{00000000-0005-0000-0000-000019000000}"/>
    <cellStyle name="Comma 4 2 2 4 2 7 2" xfId="25269" xr:uid="{00000000-0005-0000-0000-000019000000}"/>
    <cellStyle name="Comma 4 2 2 4 2 7 2 2" xfId="55509" xr:uid="{00000000-0005-0000-0000-000019000000}"/>
    <cellStyle name="Comma 4 2 2 4 2 7 3" xfId="40389" xr:uid="{00000000-0005-0000-0000-000019000000}"/>
    <cellStyle name="Comma 4 2 2 4 2 8" xfId="16197" xr:uid="{00000000-0005-0000-0000-000019000000}"/>
    <cellStyle name="Comma 4 2 2 4 2 8 2" xfId="46437" xr:uid="{00000000-0005-0000-0000-000019000000}"/>
    <cellStyle name="Comma 4 2 2 4 2 9" xfId="31317" xr:uid="{00000000-0005-0000-0000-000019000000}"/>
    <cellStyle name="Comma 4 2 2 4 3" xfId="1833" xr:uid="{00000000-0005-0000-0000-000019000000}"/>
    <cellStyle name="Comma 4 2 2 4 3 2" xfId="10905" xr:uid="{00000000-0005-0000-0000-000019000000}"/>
    <cellStyle name="Comma 4 2 2 4 3 2 2" xfId="26025" xr:uid="{00000000-0005-0000-0000-000019000000}"/>
    <cellStyle name="Comma 4 2 2 4 3 2 2 2" xfId="56265" xr:uid="{00000000-0005-0000-0000-000019000000}"/>
    <cellStyle name="Comma 4 2 2 4 3 2 3" xfId="41145" xr:uid="{00000000-0005-0000-0000-000019000000}"/>
    <cellStyle name="Comma 4 2 2 4 3 3" xfId="16953" xr:uid="{00000000-0005-0000-0000-000019000000}"/>
    <cellStyle name="Comma 4 2 2 4 3 3 2" xfId="47193" xr:uid="{00000000-0005-0000-0000-000019000000}"/>
    <cellStyle name="Comma 4 2 2 4 3 4" xfId="32073" xr:uid="{00000000-0005-0000-0000-000019000000}"/>
    <cellStyle name="Comma 4 2 2 4 4" xfId="3345" xr:uid="{00000000-0005-0000-0000-000019000000}"/>
    <cellStyle name="Comma 4 2 2 4 4 2" xfId="12417" xr:uid="{00000000-0005-0000-0000-000019000000}"/>
    <cellStyle name="Comma 4 2 2 4 4 2 2" xfId="27537" xr:uid="{00000000-0005-0000-0000-000019000000}"/>
    <cellStyle name="Comma 4 2 2 4 4 2 2 2" xfId="57777" xr:uid="{00000000-0005-0000-0000-000019000000}"/>
    <cellStyle name="Comma 4 2 2 4 4 2 3" xfId="42657" xr:uid="{00000000-0005-0000-0000-000019000000}"/>
    <cellStyle name="Comma 4 2 2 4 4 3" xfId="18465" xr:uid="{00000000-0005-0000-0000-000019000000}"/>
    <cellStyle name="Comma 4 2 2 4 4 3 2" xfId="48705" xr:uid="{00000000-0005-0000-0000-000019000000}"/>
    <cellStyle name="Comma 4 2 2 4 4 4" xfId="33585" xr:uid="{00000000-0005-0000-0000-000019000000}"/>
    <cellStyle name="Comma 4 2 2 4 5" xfId="4857" xr:uid="{00000000-0005-0000-0000-000019000000}"/>
    <cellStyle name="Comma 4 2 2 4 5 2" xfId="13929" xr:uid="{00000000-0005-0000-0000-000019000000}"/>
    <cellStyle name="Comma 4 2 2 4 5 2 2" xfId="29049" xr:uid="{00000000-0005-0000-0000-000019000000}"/>
    <cellStyle name="Comma 4 2 2 4 5 2 2 2" xfId="59289" xr:uid="{00000000-0005-0000-0000-000019000000}"/>
    <cellStyle name="Comma 4 2 2 4 5 2 3" xfId="44169" xr:uid="{00000000-0005-0000-0000-000019000000}"/>
    <cellStyle name="Comma 4 2 2 4 5 3" xfId="19977" xr:uid="{00000000-0005-0000-0000-000019000000}"/>
    <cellStyle name="Comma 4 2 2 4 5 3 2" xfId="50217" xr:uid="{00000000-0005-0000-0000-000019000000}"/>
    <cellStyle name="Comma 4 2 2 4 5 4" xfId="35097" xr:uid="{00000000-0005-0000-0000-000019000000}"/>
    <cellStyle name="Comma 4 2 2 4 6" xfId="6369" xr:uid="{00000000-0005-0000-0000-000019000000}"/>
    <cellStyle name="Comma 4 2 2 4 6 2" xfId="21489" xr:uid="{00000000-0005-0000-0000-000019000000}"/>
    <cellStyle name="Comma 4 2 2 4 6 2 2" xfId="51729" xr:uid="{00000000-0005-0000-0000-000019000000}"/>
    <cellStyle name="Comma 4 2 2 4 6 3" xfId="36609" xr:uid="{00000000-0005-0000-0000-000019000000}"/>
    <cellStyle name="Comma 4 2 2 4 7" xfId="7881" xr:uid="{00000000-0005-0000-0000-000019000000}"/>
    <cellStyle name="Comma 4 2 2 4 7 2" xfId="23001" xr:uid="{00000000-0005-0000-0000-000019000000}"/>
    <cellStyle name="Comma 4 2 2 4 7 2 2" xfId="53241" xr:uid="{00000000-0005-0000-0000-000019000000}"/>
    <cellStyle name="Comma 4 2 2 4 7 3" xfId="38121" xr:uid="{00000000-0005-0000-0000-000019000000}"/>
    <cellStyle name="Comma 4 2 2 4 8" xfId="9393" xr:uid="{00000000-0005-0000-0000-000019000000}"/>
    <cellStyle name="Comma 4 2 2 4 8 2" xfId="24513" xr:uid="{00000000-0005-0000-0000-000019000000}"/>
    <cellStyle name="Comma 4 2 2 4 8 2 2" xfId="54753" xr:uid="{00000000-0005-0000-0000-000019000000}"/>
    <cellStyle name="Comma 4 2 2 4 8 3" xfId="39633" xr:uid="{00000000-0005-0000-0000-000019000000}"/>
    <cellStyle name="Comma 4 2 2 4 9" xfId="15441" xr:uid="{00000000-0005-0000-0000-000019000000}"/>
    <cellStyle name="Comma 4 2 2 4 9 2" xfId="45681" xr:uid="{00000000-0005-0000-0000-000019000000}"/>
    <cellStyle name="Comma 4 2 2 5" xfId="573" xr:uid="{00000000-0005-0000-0000-000092000000}"/>
    <cellStyle name="Comma 4 2 2 5 10" xfId="30813" xr:uid="{00000000-0005-0000-0000-000092000000}"/>
    <cellStyle name="Comma 4 2 2 5 2" xfId="1329" xr:uid="{00000000-0005-0000-0000-000092000000}"/>
    <cellStyle name="Comma 4 2 2 5 2 2" xfId="2841" xr:uid="{00000000-0005-0000-0000-000092000000}"/>
    <cellStyle name="Comma 4 2 2 5 2 2 2" xfId="11913" xr:uid="{00000000-0005-0000-0000-000092000000}"/>
    <cellStyle name="Comma 4 2 2 5 2 2 2 2" xfId="27033" xr:uid="{00000000-0005-0000-0000-000092000000}"/>
    <cellStyle name="Comma 4 2 2 5 2 2 2 2 2" xfId="57273" xr:uid="{00000000-0005-0000-0000-000092000000}"/>
    <cellStyle name="Comma 4 2 2 5 2 2 2 3" xfId="42153" xr:uid="{00000000-0005-0000-0000-000092000000}"/>
    <cellStyle name="Comma 4 2 2 5 2 2 3" xfId="17961" xr:uid="{00000000-0005-0000-0000-000092000000}"/>
    <cellStyle name="Comma 4 2 2 5 2 2 3 2" xfId="48201" xr:uid="{00000000-0005-0000-0000-000092000000}"/>
    <cellStyle name="Comma 4 2 2 5 2 2 4" xfId="33081" xr:uid="{00000000-0005-0000-0000-000092000000}"/>
    <cellStyle name="Comma 4 2 2 5 2 3" xfId="4353" xr:uid="{00000000-0005-0000-0000-000092000000}"/>
    <cellStyle name="Comma 4 2 2 5 2 3 2" xfId="13425" xr:uid="{00000000-0005-0000-0000-000092000000}"/>
    <cellStyle name="Comma 4 2 2 5 2 3 2 2" xfId="28545" xr:uid="{00000000-0005-0000-0000-000092000000}"/>
    <cellStyle name="Comma 4 2 2 5 2 3 2 2 2" xfId="58785" xr:uid="{00000000-0005-0000-0000-000092000000}"/>
    <cellStyle name="Comma 4 2 2 5 2 3 2 3" xfId="43665" xr:uid="{00000000-0005-0000-0000-000092000000}"/>
    <cellStyle name="Comma 4 2 2 5 2 3 3" xfId="19473" xr:uid="{00000000-0005-0000-0000-000092000000}"/>
    <cellStyle name="Comma 4 2 2 5 2 3 3 2" xfId="49713" xr:uid="{00000000-0005-0000-0000-000092000000}"/>
    <cellStyle name="Comma 4 2 2 5 2 3 4" xfId="34593" xr:uid="{00000000-0005-0000-0000-000092000000}"/>
    <cellStyle name="Comma 4 2 2 5 2 4" xfId="5865" xr:uid="{00000000-0005-0000-0000-000092000000}"/>
    <cellStyle name="Comma 4 2 2 5 2 4 2" xfId="14937" xr:uid="{00000000-0005-0000-0000-000092000000}"/>
    <cellStyle name="Comma 4 2 2 5 2 4 2 2" xfId="30057" xr:uid="{00000000-0005-0000-0000-000092000000}"/>
    <cellStyle name="Comma 4 2 2 5 2 4 2 2 2" xfId="60297" xr:uid="{00000000-0005-0000-0000-000092000000}"/>
    <cellStyle name="Comma 4 2 2 5 2 4 2 3" xfId="45177" xr:uid="{00000000-0005-0000-0000-000092000000}"/>
    <cellStyle name="Comma 4 2 2 5 2 4 3" xfId="20985" xr:uid="{00000000-0005-0000-0000-000092000000}"/>
    <cellStyle name="Comma 4 2 2 5 2 4 3 2" xfId="51225" xr:uid="{00000000-0005-0000-0000-000092000000}"/>
    <cellStyle name="Comma 4 2 2 5 2 4 4" xfId="36105" xr:uid="{00000000-0005-0000-0000-000092000000}"/>
    <cellStyle name="Comma 4 2 2 5 2 5" xfId="7377" xr:uid="{00000000-0005-0000-0000-000092000000}"/>
    <cellStyle name="Comma 4 2 2 5 2 5 2" xfId="22497" xr:uid="{00000000-0005-0000-0000-000092000000}"/>
    <cellStyle name="Comma 4 2 2 5 2 5 2 2" xfId="52737" xr:uid="{00000000-0005-0000-0000-000092000000}"/>
    <cellStyle name="Comma 4 2 2 5 2 5 3" xfId="37617" xr:uid="{00000000-0005-0000-0000-000092000000}"/>
    <cellStyle name="Comma 4 2 2 5 2 6" xfId="8889" xr:uid="{00000000-0005-0000-0000-000092000000}"/>
    <cellStyle name="Comma 4 2 2 5 2 6 2" xfId="24009" xr:uid="{00000000-0005-0000-0000-000092000000}"/>
    <cellStyle name="Comma 4 2 2 5 2 6 2 2" xfId="54249" xr:uid="{00000000-0005-0000-0000-000092000000}"/>
    <cellStyle name="Comma 4 2 2 5 2 6 3" xfId="39129" xr:uid="{00000000-0005-0000-0000-000092000000}"/>
    <cellStyle name="Comma 4 2 2 5 2 7" xfId="10401" xr:uid="{00000000-0005-0000-0000-000092000000}"/>
    <cellStyle name="Comma 4 2 2 5 2 7 2" xfId="25521" xr:uid="{00000000-0005-0000-0000-000092000000}"/>
    <cellStyle name="Comma 4 2 2 5 2 7 2 2" xfId="55761" xr:uid="{00000000-0005-0000-0000-000092000000}"/>
    <cellStyle name="Comma 4 2 2 5 2 7 3" xfId="40641" xr:uid="{00000000-0005-0000-0000-000092000000}"/>
    <cellStyle name="Comma 4 2 2 5 2 8" xfId="16449" xr:uid="{00000000-0005-0000-0000-000092000000}"/>
    <cellStyle name="Comma 4 2 2 5 2 8 2" xfId="46689" xr:uid="{00000000-0005-0000-0000-000092000000}"/>
    <cellStyle name="Comma 4 2 2 5 2 9" xfId="31569" xr:uid="{00000000-0005-0000-0000-000092000000}"/>
    <cellStyle name="Comma 4 2 2 5 3" xfId="2085" xr:uid="{00000000-0005-0000-0000-000092000000}"/>
    <cellStyle name="Comma 4 2 2 5 3 2" xfId="11157" xr:uid="{00000000-0005-0000-0000-000092000000}"/>
    <cellStyle name="Comma 4 2 2 5 3 2 2" xfId="26277" xr:uid="{00000000-0005-0000-0000-000092000000}"/>
    <cellStyle name="Comma 4 2 2 5 3 2 2 2" xfId="56517" xr:uid="{00000000-0005-0000-0000-000092000000}"/>
    <cellStyle name="Comma 4 2 2 5 3 2 3" xfId="41397" xr:uid="{00000000-0005-0000-0000-000092000000}"/>
    <cellStyle name="Comma 4 2 2 5 3 3" xfId="17205" xr:uid="{00000000-0005-0000-0000-000092000000}"/>
    <cellStyle name="Comma 4 2 2 5 3 3 2" xfId="47445" xr:uid="{00000000-0005-0000-0000-000092000000}"/>
    <cellStyle name="Comma 4 2 2 5 3 4" xfId="32325" xr:uid="{00000000-0005-0000-0000-000092000000}"/>
    <cellStyle name="Comma 4 2 2 5 4" xfId="3597" xr:uid="{00000000-0005-0000-0000-000092000000}"/>
    <cellStyle name="Comma 4 2 2 5 4 2" xfId="12669" xr:uid="{00000000-0005-0000-0000-000092000000}"/>
    <cellStyle name="Comma 4 2 2 5 4 2 2" xfId="27789" xr:uid="{00000000-0005-0000-0000-000092000000}"/>
    <cellStyle name="Comma 4 2 2 5 4 2 2 2" xfId="58029" xr:uid="{00000000-0005-0000-0000-000092000000}"/>
    <cellStyle name="Comma 4 2 2 5 4 2 3" xfId="42909" xr:uid="{00000000-0005-0000-0000-000092000000}"/>
    <cellStyle name="Comma 4 2 2 5 4 3" xfId="18717" xr:uid="{00000000-0005-0000-0000-000092000000}"/>
    <cellStyle name="Comma 4 2 2 5 4 3 2" xfId="48957" xr:uid="{00000000-0005-0000-0000-000092000000}"/>
    <cellStyle name="Comma 4 2 2 5 4 4" xfId="33837" xr:uid="{00000000-0005-0000-0000-000092000000}"/>
    <cellStyle name="Comma 4 2 2 5 5" xfId="5109" xr:uid="{00000000-0005-0000-0000-000092000000}"/>
    <cellStyle name="Comma 4 2 2 5 5 2" xfId="14181" xr:uid="{00000000-0005-0000-0000-000092000000}"/>
    <cellStyle name="Comma 4 2 2 5 5 2 2" xfId="29301" xr:uid="{00000000-0005-0000-0000-000092000000}"/>
    <cellStyle name="Comma 4 2 2 5 5 2 2 2" xfId="59541" xr:uid="{00000000-0005-0000-0000-000092000000}"/>
    <cellStyle name="Comma 4 2 2 5 5 2 3" xfId="44421" xr:uid="{00000000-0005-0000-0000-000092000000}"/>
    <cellStyle name="Comma 4 2 2 5 5 3" xfId="20229" xr:uid="{00000000-0005-0000-0000-000092000000}"/>
    <cellStyle name="Comma 4 2 2 5 5 3 2" xfId="50469" xr:uid="{00000000-0005-0000-0000-000092000000}"/>
    <cellStyle name="Comma 4 2 2 5 5 4" xfId="35349" xr:uid="{00000000-0005-0000-0000-000092000000}"/>
    <cellStyle name="Comma 4 2 2 5 6" xfId="6621" xr:uid="{00000000-0005-0000-0000-000092000000}"/>
    <cellStyle name="Comma 4 2 2 5 6 2" xfId="21741" xr:uid="{00000000-0005-0000-0000-000092000000}"/>
    <cellStyle name="Comma 4 2 2 5 6 2 2" xfId="51981" xr:uid="{00000000-0005-0000-0000-000092000000}"/>
    <cellStyle name="Comma 4 2 2 5 6 3" xfId="36861" xr:uid="{00000000-0005-0000-0000-000092000000}"/>
    <cellStyle name="Comma 4 2 2 5 7" xfId="8133" xr:uid="{00000000-0005-0000-0000-000092000000}"/>
    <cellStyle name="Comma 4 2 2 5 7 2" xfId="23253" xr:uid="{00000000-0005-0000-0000-000092000000}"/>
    <cellStyle name="Comma 4 2 2 5 7 2 2" xfId="53493" xr:uid="{00000000-0005-0000-0000-000092000000}"/>
    <cellStyle name="Comma 4 2 2 5 7 3" xfId="38373" xr:uid="{00000000-0005-0000-0000-000092000000}"/>
    <cellStyle name="Comma 4 2 2 5 8" xfId="9645" xr:uid="{00000000-0005-0000-0000-000092000000}"/>
    <cellStyle name="Comma 4 2 2 5 8 2" xfId="24765" xr:uid="{00000000-0005-0000-0000-000092000000}"/>
    <cellStyle name="Comma 4 2 2 5 8 2 2" xfId="55005" xr:uid="{00000000-0005-0000-0000-000092000000}"/>
    <cellStyle name="Comma 4 2 2 5 8 3" xfId="39885" xr:uid="{00000000-0005-0000-0000-000092000000}"/>
    <cellStyle name="Comma 4 2 2 5 9" xfId="15693" xr:uid="{00000000-0005-0000-0000-000092000000}"/>
    <cellStyle name="Comma 4 2 2 5 9 2" xfId="45933" xr:uid="{00000000-0005-0000-0000-000092000000}"/>
    <cellStyle name="Comma 4 2 2 6" xfId="825" xr:uid="{00000000-0005-0000-0000-000019000000}"/>
    <cellStyle name="Comma 4 2 2 6 2" xfId="2337" xr:uid="{00000000-0005-0000-0000-000019000000}"/>
    <cellStyle name="Comma 4 2 2 6 2 2" xfId="11409" xr:uid="{00000000-0005-0000-0000-000019000000}"/>
    <cellStyle name="Comma 4 2 2 6 2 2 2" xfId="26529" xr:uid="{00000000-0005-0000-0000-000019000000}"/>
    <cellStyle name="Comma 4 2 2 6 2 2 2 2" xfId="56769" xr:uid="{00000000-0005-0000-0000-000019000000}"/>
    <cellStyle name="Comma 4 2 2 6 2 2 3" xfId="41649" xr:uid="{00000000-0005-0000-0000-000019000000}"/>
    <cellStyle name="Comma 4 2 2 6 2 3" xfId="17457" xr:uid="{00000000-0005-0000-0000-000019000000}"/>
    <cellStyle name="Comma 4 2 2 6 2 3 2" xfId="47697" xr:uid="{00000000-0005-0000-0000-000019000000}"/>
    <cellStyle name="Comma 4 2 2 6 2 4" xfId="32577" xr:uid="{00000000-0005-0000-0000-000019000000}"/>
    <cellStyle name="Comma 4 2 2 6 3" xfId="3849" xr:uid="{00000000-0005-0000-0000-000019000000}"/>
    <cellStyle name="Comma 4 2 2 6 3 2" xfId="12921" xr:uid="{00000000-0005-0000-0000-000019000000}"/>
    <cellStyle name="Comma 4 2 2 6 3 2 2" xfId="28041" xr:uid="{00000000-0005-0000-0000-000019000000}"/>
    <cellStyle name="Comma 4 2 2 6 3 2 2 2" xfId="58281" xr:uid="{00000000-0005-0000-0000-000019000000}"/>
    <cellStyle name="Comma 4 2 2 6 3 2 3" xfId="43161" xr:uid="{00000000-0005-0000-0000-000019000000}"/>
    <cellStyle name="Comma 4 2 2 6 3 3" xfId="18969" xr:uid="{00000000-0005-0000-0000-000019000000}"/>
    <cellStyle name="Comma 4 2 2 6 3 3 2" xfId="49209" xr:uid="{00000000-0005-0000-0000-000019000000}"/>
    <cellStyle name="Comma 4 2 2 6 3 4" xfId="34089" xr:uid="{00000000-0005-0000-0000-000019000000}"/>
    <cellStyle name="Comma 4 2 2 6 4" xfId="5361" xr:uid="{00000000-0005-0000-0000-000019000000}"/>
    <cellStyle name="Comma 4 2 2 6 4 2" xfId="14433" xr:uid="{00000000-0005-0000-0000-000019000000}"/>
    <cellStyle name="Comma 4 2 2 6 4 2 2" xfId="29553" xr:uid="{00000000-0005-0000-0000-000019000000}"/>
    <cellStyle name="Comma 4 2 2 6 4 2 2 2" xfId="59793" xr:uid="{00000000-0005-0000-0000-000019000000}"/>
    <cellStyle name="Comma 4 2 2 6 4 2 3" xfId="44673" xr:uid="{00000000-0005-0000-0000-000019000000}"/>
    <cellStyle name="Comma 4 2 2 6 4 3" xfId="20481" xr:uid="{00000000-0005-0000-0000-000019000000}"/>
    <cellStyle name="Comma 4 2 2 6 4 3 2" xfId="50721" xr:uid="{00000000-0005-0000-0000-000019000000}"/>
    <cellStyle name="Comma 4 2 2 6 4 4" xfId="35601" xr:uid="{00000000-0005-0000-0000-000019000000}"/>
    <cellStyle name="Comma 4 2 2 6 5" xfId="6873" xr:uid="{00000000-0005-0000-0000-000019000000}"/>
    <cellStyle name="Comma 4 2 2 6 5 2" xfId="21993" xr:uid="{00000000-0005-0000-0000-000019000000}"/>
    <cellStyle name="Comma 4 2 2 6 5 2 2" xfId="52233" xr:uid="{00000000-0005-0000-0000-000019000000}"/>
    <cellStyle name="Comma 4 2 2 6 5 3" xfId="37113" xr:uid="{00000000-0005-0000-0000-000019000000}"/>
    <cellStyle name="Comma 4 2 2 6 6" xfId="8385" xr:uid="{00000000-0005-0000-0000-000019000000}"/>
    <cellStyle name="Comma 4 2 2 6 6 2" xfId="23505" xr:uid="{00000000-0005-0000-0000-000019000000}"/>
    <cellStyle name="Comma 4 2 2 6 6 2 2" xfId="53745" xr:uid="{00000000-0005-0000-0000-000019000000}"/>
    <cellStyle name="Comma 4 2 2 6 6 3" xfId="38625" xr:uid="{00000000-0005-0000-0000-000019000000}"/>
    <cellStyle name="Comma 4 2 2 6 7" xfId="9897" xr:uid="{00000000-0005-0000-0000-000019000000}"/>
    <cellStyle name="Comma 4 2 2 6 7 2" xfId="25017" xr:uid="{00000000-0005-0000-0000-000019000000}"/>
    <cellStyle name="Comma 4 2 2 6 7 2 2" xfId="55257" xr:uid="{00000000-0005-0000-0000-000019000000}"/>
    <cellStyle name="Comma 4 2 2 6 7 3" xfId="40137" xr:uid="{00000000-0005-0000-0000-000019000000}"/>
    <cellStyle name="Comma 4 2 2 6 8" xfId="15945" xr:uid="{00000000-0005-0000-0000-000019000000}"/>
    <cellStyle name="Comma 4 2 2 6 8 2" xfId="46185" xr:uid="{00000000-0005-0000-0000-000019000000}"/>
    <cellStyle name="Comma 4 2 2 6 9" xfId="31065" xr:uid="{00000000-0005-0000-0000-000019000000}"/>
    <cellStyle name="Comma 4 2 2 7" xfId="1581" xr:uid="{00000000-0005-0000-0000-000019000000}"/>
    <cellStyle name="Comma 4 2 2 7 2" xfId="10653" xr:uid="{00000000-0005-0000-0000-000019000000}"/>
    <cellStyle name="Comma 4 2 2 7 2 2" xfId="25773" xr:uid="{00000000-0005-0000-0000-000019000000}"/>
    <cellStyle name="Comma 4 2 2 7 2 2 2" xfId="56013" xr:uid="{00000000-0005-0000-0000-000019000000}"/>
    <cellStyle name="Comma 4 2 2 7 2 3" xfId="40893" xr:uid="{00000000-0005-0000-0000-000019000000}"/>
    <cellStyle name="Comma 4 2 2 7 3" xfId="16701" xr:uid="{00000000-0005-0000-0000-000019000000}"/>
    <cellStyle name="Comma 4 2 2 7 3 2" xfId="46941" xr:uid="{00000000-0005-0000-0000-000019000000}"/>
    <cellStyle name="Comma 4 2 2 7 4" xfId="31821" xr:uid="{00000000-0005-0000-0000-000019000000}"/>
    <cellStyle name="Comma 4 2 2 8" xfId="3093" xr:uid="{00000000-0005-0000-0000-000019000000}"/>
    <cellStyle name="Comma 4 2 2 8 2" xfId="12165" xr:uid="{00000000-0005-0000-0000-000019000000}"/>
    <cellStyle name="Comma 4 2 2 8 2 2" xfId="27285" xr:uid="{00000000-0005-0000-0000-000019000000}"/>
    <cellStyle name="Comma 4 2 2 8 2 2 2" xfId="57525" xr:uid="{00000000-0005-0000-0000-000019000000}"/>
    <cellStyle name="Comma 4 2 2 8 2 3" xfId="42405" xr:uid="{00000000-0005-0000-0000-000019000000}"/>
    <cellStyle name="Comma 4 2 2 8 3" xfId="18213" xr:uid="{00000000-0005-0000-0000-000019000000}"/>
    <cellStyle name="Comma 4 2 2 8 3 2" xfId="48453" xr:uid="{00000000-0005-0000-0000-000019000000}"/>
    <cellStyle name="Comma 4 2 2 8 4" xfId="33333" xr:uid="{00000000-0005-0000-0000-000019000000}"/>
    <cellStyle name="Comma 4 2 2 9" xfId="4605" xr:uid="{00000000-0005-0000-0000-000019000000}"/>
    <cellStyle name="Comma 4 2 2 9 2" xfId="13677" xr:uid="{00000000-0005-0000-0000-000019000000}"/>
    <cellStyle name="Comma 4 2 2 9 2 2" xfId="28797" xr:uid="{00000000-0005-0000-0000-000019000000}"/>
    <cellStyle name="Comma 4 2 2 9 2 2 2" xfId="59037" xr:uid="{00000000-0005-0000-0000-000019000000}"/>
    <cellStyle name="Comma 4 2 2 9 2 3" xfId="43917" xr:uid="{00000000-0005-0000-0000-000019000000}"/>
    <cellStyle name="Comma 4 2 2 9 3" xfId="19725" xr:uid="{00000000-0005-0000-0000-000019000000}"/>
    <cellStyle name="Comma 4 2 2 9 3 2" xfId="49965" xr:uid="{00000000-0005-0000-0000-000019000000}"/>
    <cellStyle name="Comma 4 2 2 9 4" xfId="34845" xr:uid="{00000000-0005-0000-0000-000019000000}"/>
    <cellStyle name="Comma 4 2 3" xfId="111" xr:uid="{00000000-0005-0000-0000-000031000000}"/>
    <cellStyle name="Comma 4 2 3 10" xfId="9183" xr:uid="{00000000-0005-0000-0000-000031000000}"/>
    <cellStyle name="Comma 4 2 3 10 2" xfId="24303" xr:uid="{00000000-0005-0000-0000-000031000000}"/>
    <cellStyle name="Comma 4 2 3 10 2 2" xfId="54543" xr:uid="{00000000-0005-0000-0000-000031000000}"/>
    <cellStyle name="Comma 4 2 3 10 3" xfId="39423" xr:uid="{00000000-0005-0000-0000-000031000000}"/>
    <cellStyle name="Comma 4 2 3 11" xfId="15231" xr:uid="{00000000-0005-0000-0000-000031000000}"/>
    <cellStyle name="Comma 4 2 3 11 2" xfId="45471" xr:uid="{00000000-0005-0000-0000-000031000000}"/>
    <cellStyle name="Comma 4 2 3 12" xfId="30351" xr:uid="{00000000-0005-0000-0000-000031000000}"/>
    <cellStyle name="Comma 4 2 3 2" xfId="363" xr:uid="{00000000-0005-0000-0000-000031000000}"/>
    <cellStyle name="Comma 4 2 3 2 10" xfId="30603" xr:uid="{00000000-0005-0000-0000-000031000000}"/>
    <cellStyle name="Comma 4 2 3 2 2" xfId="1119" xr:uid="{00000000-0005-0000-0000-000031000000}"/>
    <cellStyle name="Comma 4 2 3 2 2 2" xfId="2631" xr:uid="{00000000-0005-0000-0000-000031000000}"/>
    <cellStyle name="Comma 4 2 3 2 2 2 2" xfId="11703" xr:uid="{00000000-0005-0000-0000-000031000000}"/>
    <cellStyle name="Comma 4 2 3 2 2 2 2 2" xfId="26823" xr:uid="{00000000-0005-0000-0000-000031000000}"/>
    <cellStyle name="Comma 4 2 3 2 2 2 2 2 2" xfId="57063" xr:uid="{00000000-0005-0000-0000-000031000000}"/>
    <cellStyle name="Comma 4 2 3 2 2 2 2 3" xfId="41943" xr:uid="{00000000-0005-0000-0000-000031000000}"/>
    <cellStyle name="Comma 4 2 3 2 2 2 3" xfId="17751" xr:uid="{00000000-0005-0000-0000-000031000000}"/>
    <cellStyle name="Comma 4 2 3 2 2 2 3 2" xfId="47991" xr:uid="{00000000-0005-0000-0000-000031000000}"/>
    <cellStyle name="Comma 4 2 3 2 2 2 4" xfId="32871" xr:uid="{00000000-0005-0000-0000-000031000000}"/>
    <cellStyle name="Comma 4 2 3 2 2 3" xfId="4143" xr:uid="{00000000-0005-0000-0000-000031000000}"/>
    <cellStyle name="Comma 4 2 3 2 2 3 2" xfId="13215" xr:uid="{00000000-0005-0000-0000-000031000000}"/>
    <cellStyle name="Comma 4 2 3 2 2 3 2 2" xfId="28335" xr:uid="{00000000-0005-0000-0000-000031000000}"/>
    <cellStyle name="Comma 4 2 3 2 2 3 2 2 2" xfId="58575" xr:uid="{00000000-0005-0000-0000-000031000000}"/>
    <cellStyle name="Comma 4 2 3 2 2 3 2 3" xfId="43455" xr:uid="{00000000-0005-0000-0000-000031000000}"/>
    <cellStyle name="Comma 4 2 3 2 2 3 3" xfId="19263" xr:uid="{00000000-0005-0000-0000-000031000000}"/>
    <cellStyle name="Comma 4 2 3 2 2 3 3 2" xfId="49503" xr:uid="{00000000-0005-0000-0000-000031000000}"/>
    <cellStyle name="Comma 4 2 3 2 2 3 4" xfId="34383" xr:uid="{00000000-0005-0000-0000-000031000000}"/>
    <cellStyle name="Comma 4 2 3 2 2 4" xfId="5655" xr:uid="{00000000-0005-0000-0000-000031000000}"/>
    <cellStyle name="Comma 4 2 3 2 2 4 2" xfId="14727" xr:uid="{00000000-0005-0000-0000-000031000000}"/>
    <cellStyle name="Comma 4 2 3 2 2 4 2 2" xfId="29847" xr:uid="{00000000-0005-0000-0000-000031000000}"/>
    <cellStyle name="Comma 4 2 3 2 2 4 2 2 2" xfId="60087" xr:uid="{00000000-0005-0000-0000-000031000000}"/>
    <cellStyle name="Comma 4 2 3 2 2 4 2 3" xfId="44967" xr:uid="{00000000-0005-0000-0000-000031000000}"/>
    <cellStyle name="Comma 4 2 3 2 2 4 3" xfId="20775" xr:uid="{00000000-0005-0000-0000-000031000000}"/>
    <cellStyle name="Comma 4 2 3 2 2 4 3 2" xfId="51015" xr:uid="{00000000-0005-0000-0000-000031000000}"/>
    <cellStyle name="Comma 4 2 3 2 2 4 4" xfId="35895" xr:uid="{00000000-0005-0000-0000-000031000000}"/>
    <cellStyle name="Comma 4 2 3 2 2 5" xfId="7167" xr:uid="{00000000-0005-0000-0000-000031000000}"/>
    <cellStyle name="Comma 4 2 3 2 2 5 2" xfId="22287" xr:uid="{00000000-0005-0000-0000-000031000000}"/>
    <cellStyle name="Comma 4 2 3 2 2 5 2 2" xfId="52527" xr:uid="{00000000-0005-0000-0000-000031000000}"/>
    <cellStyle name="Comma 4 2 3 2 2 5 3" xfId="37407" xr:uid="{00000000-0005-0000-0000-000031000000}"/>
    <cellStyle name="Comma 4 2 3 2 2 6" xfId="8679" xr:uid="{00000000-0005-0000-0000-000031000000}"/>
    <cellStyle name="Comma 4 2 3 2 2 6 2" xfId="23799" xr:uid="{00000000-0005-0000-0000-000031000000}"/>
    <cellStyle name="Comma 4 2 3 2 2 6 2 2" xfId="54039" xr:uid="{00000000-0005-0000-0000-000031000000}"/>
    <cellStyle name="Comma 4 2 3 2 2 6 3" xfId="38919" xr:uid="{00000000-0005-0000-0000-000031000000}"/>
    <cellStyle name="Comma 4 2 3 2 2 7" xfId="10191" xr:uid="{00000000-0005-0000-0000-000031000000}"/>
    <cellStyle name="Comma 4 2 3 2 2 7 2" xfId="25311" xr:uid="{00000000-0005-0000-0000-000031000000}"/>
    <cellStyle name="Comma 4 2 3 2 2 7 2 2" xfId="55551" xr:uid="{00000000-0005-0000-0000-000031000000}"/>
    <cellStyle name="Comma 4 2 3 2 2 7 3" xfId="40431" xr:uid="{00000000-0005-0000-0000-000031000000}"/>
    <cellStyle name="Comma 4 2 3 2 2 8" xfId="16239" xr:uid="{00000000-0005-0000-0000-000031000000}"/>
    <cellStyle name="Comma 4 2 3 2 2 8 2" xfId="46479" xr:uid="{00000000-0005-0000-0000-000031000000}"/>
    <cellStyle name="Comma 4 2 3 2 2 9" xfId="31359" xr:uid="{00000000-0005-0000-0000-000031000000}"/>
    <cellStyle name="Comma 4 2 3 2 3" xfId="1875" xr:uid="{00000000-0005-0000-0000-000031000000}"/>
    <cellStyle name="Comma 4 2 3 2 3 2" xfId="10947" xr:uid="{00000000-0005-0000-0000-000031000000}"/>
    <cellStyle name="Comma 4 2 3 2 3 2 2" xfId="26067" xr:uid="{00000000-0005-0000-0000-000031000000}"/>
    <cellStyle name="Comma 4 2 3 2 3 2 2 2" xfId="56307" xr:uid="{00000000-0005-0000-0000-000031000000}"/>
    <cellStyle name="Comma 4 2 3 2 3 2 3" xfId="41187" xr:uid="{00000000-0005-0000-0000-000031000000}"/>
    <cellStyle name="Comma 4 2 3 2 3 3" xfId="16995" xr:uid="{00000000-0005-0000-0000-000031000000}"/>
    <cellStyle name="Comma 4 2 3 2 3 3 2" xfId="47235" xr:uid="{00000000-0005-0000-0000-000031000000}"/>
    <cellStyle name="Comma 4 2 3 2 3 4" xfId="32115" xr:uid="{00000000-0005-0000-0000-000031000000}"/>
    <cellStyle name="Comma 4 2 3 2 4" xfId="3387" xr:uid="{00000000-0005-0000-0000-000031000000}"/>
    <cellStyle name="Comma 4 2 3 2 4 2" xfId="12459" xr:uid="{00000000-0005-0000-0000-000031000000}"/>
    <cellStyle name="Comma 4 2 3 2 4 2 2" xfId="27579" xr:uid="{00000000-0005-0000-0000-000031000000}"/>
    <cellStyle name="Comma 4 2 3 2 4 2 2 2" xfId="57819" xr:uid="{00000000-0005-0000-0000-000031000000}"/>
    <cellStyle name="Comma 4 2 3 2 4 2 3" xfId="42699" xr:uid="{00000000-0005-0000-0000-000031000000}"/>
    <cellStyle name="Comma 4 2 3 2 4 3" xfId="18507" xr:uid="{00000000-0005-0000-0000-000031000000}"/>
    <cellStyle name="Comma 4 2 3 2 4 3 2" xfId="48747" xr:uid="{00000000-0005-0000-0000-000031000000}"/>
    <cellStyle name="Comma 4 2 3 2 4 4" xfId="33627" xr:uid="{00000000-0005-0000-0000-000031000000}"/>
    <cellStyle name="Comma 4 2 3 2 5" xfId="4899" xr:uid="{00000000-0005-0000-0000-000031000000}"/>
    <cellStyle name="Comma 4 2 3 2 5 2" xfId="13971" xr:uid="{00000000-0005-0000-0000-000031000000}"/>
    <cellStyle name="Comma 4 2 3 2 5 2 2" xfId="29091" xr:uid="{00000000-0005-0000-0000-000031000000}"/>
    <cellStyle name="Comma 4 2 3 2 5 2 2 2" xfId="59331" xr:uid="{00000000-0005-0000-0000-000031000000}"/>
    <cellStyle name="Comma 4 2 3 2 5 2 3" xfId="44211" xr:uid="{00000000-0005-0000-0000-000031000000}"/>
    <cellStyle name="Comma 4 2 3 2 5 3" xfId="20019" xr:uid="{00000000-0005-0000-0000-000031000000}"/>
    <cellStyle name="Comma 4 2 3 2 5 3 2" xfId="50259" xr:uid="{00000000-0005-0000-0000-000031000000}"/>
    <cellStyle name="Comma 4 2 3 2 5 4" xfId="35139" xr:uid="{00000000-0005-0000-0000-000031000000}"/>
    <cellStyle name="Comma 4 2 3 2 6" xfId="6411" xr:uid="{00000000-0005-0000-0000-000031000000}"/>
    <cellStyle name="Comma 4 2 3 2 6 2" xfId="21531" xr:uid="{00000000-0005-0000-0000-000031000000}"/>
    <cellStyle name="Comma 4 2 3 2 6 2 2" xfId="51771" xr:uid="{00000000-0005-0000-0000-000031000000}"/>
    <cellStyle name="Comma 4 2 3 2 6 3" xfId="36651" xr:uid="{00000000-0005-0000-0000-000031000000}"/>
    <cellStyle name="Comma 4 2 3 2 7" xfId="7923" xr:uid="{00000000-0005-0000-0000-000031000000}"/>
    <cellStyle name="Comma 4 2 3 2 7 2" xfId="23043" xr:uid="{00000000-0005-0000-0000-000031000000}"/>
    <cellStyle name="Comma 4 2 3 2 7 2 2" xfId="53283" xr:uid="{00000000-0005-0000-0000-000031000000}"/>
    <cellStyle name="Comma 4 2 3 2 7 3" xfId="38163" xr:uid="{00000000-0005-0000-0000-000031000000}"/>
    <cellStyle name="Comma 4 2 3 2 8" xfId="9435" xr:uid="{00000000-0005-0000-0000-000031000000}"/>
    <cellStyle name="Comma 4 2 3 2 8 2" xfId="24555" xr:uid="{00000000-0005-0000-0000-000031000000}"/>
    <cellStyle name="Comma 4 2 3 2 8 2 2" xfId="54795" xr:uid="{00000000-0005-0000-0000-000031000000}"/>
    <cellStyle name="Comma 4 2 3 2 8 3" xfId="39675" xr:uid="{00000000-0005-0000-0000-000031000000}"/>
    <cellStyle name="Comma 4 2 3 2 9" xfId="15483" xr:uid="{00000000-0005-0000-0000-000031000000}"/>
    <cellStyle name="Comma 4 2 3 2 9 2" xfId="45723" xr:uid="{00000000-0005-0000-0000-000031000000}"/>
    <cellStyle name="Comma 4 2 3 3" xfId="615" xr:uid="{00000000-0005-0000-0000-000095000000}"/>
    <cellStyle name="Comma 4 2 3 3 10" xfId="30855" xr:uid="{00000000-0005-0000-0000-000095000000}"/>
    <cellStyle name="Comma 4 2 3 3 2" xfId="1371" xr:uid="{00000000-0005-0000-0000-000095000000}"/>
    <cellStyle name="Comma 4 2 3 3 2 2" xfId="2883" xr:uid="{00000000-0005-0000-0000-000095000000}"/>
    <cellStyle name="Comma 4 2 3 3 2 2 2" xfId="11955" xr:uid="{00000000-0005-0000-0000-000095000000}"/>
    <cellStyle name="Comma 4 2 3 3 2 2 2 2" xfId="27075" xr:uid="{00000000-0005-0000-0000-000095000000}"/>
    <cellStyle name="Comma 4 2 3 3 2 2 2 2 2" xfId="57315" xr:uid="{00000000-0005-0000-0000-000095000000}"/>
    <cellStyle name="Comma 4 2 3 3 2 2 2 3" xfId="42195" xr:uid="{00000000-0005-0000-0000-000095000000}"/>
    <cellStyle name="Comma 4 2 3 3 2 2 3" xfId="18003" xr:uid="{00000000-0005-0000-0000-000095000000}"/>
    <cellStyle name="Comma 4 2 3 3 2 2 3 2" xfId="48243" xr:uid="{00000000-0005-0000-0000-000095000000}"/>
    <cellStyle name="Comma 4 2 3 3 2 2 4" xfId="33123" xr:uid="{00000000-0005-0000-0000-000095000000}"/>
    <cellStyle name="Comma 4 2 3 3 2 3" xfId="4395" xr:uid="{00000000-0005-0000-0000-000095000000}"/>
    <cellStyle name="Comma 4 2 3 3 2 3 2" xfId="13467" xr:uid="{00000000-0005-0000-0000-000095000000}"/>
    <cellStyle name="Comma 4 2 3 3 2 3 2 2" xfId="28587" xr:uid="{00000000-0005-0000-0000-000095000000}"/>
    <cellStyle name="Comma 4 2 3 3 2 3 2 2 2" xfId="58827" xr:uid="{00000000-0005-0000-0000-000095000000}"/>
    <cellStyle name="Comma 4 2 3 3 2 3 2 3" xfId="43707" xr:uid="{00000000-0005-0000-0000-000095000000}"/>
    <cellStyle name="Comma 4 2 3 3 2 3 3" xfId="19515" xr:uid="{00000000-0005-0000-0000-000095000000}"/>
    <cellStyle name="Comma 4 2 3 3 2 3 3 2" xfId="49755" xr:uid="{00000000-0005-0000-0000-000095000000}"/>
    <cellStyle name="Comma 4 2 3 3 2 3 4" xfId="34635" xr:uid="{00000000-0005-0000-0000-000095000000}"/>
    <cellStyle name="Comma 4 2 3 3 2 4" xfId="5907" xr:uid="{00000000-0005-0000-0000-000095000000}"/>
    <cellStyle name="Comma 4 2 3 3 2 4 2" xfId="14979" xr:uid="{00000000-0005-0000-0000-000095000000}"/>
    <cellStyle name="Comma 4 2 3 3 2 4 2 2" xfId="30099" xr:uid="{00000000-0005-0000-0000-000095000000}"/>
    <cellStyle name="Comma 4 2 3 3 2 4 2 2 2" xfId="60339" xr:uid="{00000000-0005-0000-0000-000095000000}"/>
    <cellStyle name="Comma 4 2 3 3 2 4 2 3" xfId="45219" xr:uid="{00000000-0005-0000-0000-000095000000}"/>
    <cellStyle name="Comma 4 2 3 3 2 4 3" xfId="21027" xr:uid="{00000000-0005-0000-0000-000095000000}"/>
    <cellStyle name="Comma 4 2 3 3 2 4 3 2" xfId="51267" xr:uid="{00000000-0005-0000-0000-000095000000}"/>
    <cellStyle name="Comma 4 2 3 3 2 4 4" xfId="36147" xr:uid="{00000000-0005-0000-0000-000095000000}"/>
    <cellStyle name="Comma 4 2 3 3 2 5" xfId="7419" xr:uid="{00000000-0005-0000-0000-000095000000}"/>
    <cellStyle name="Comma 4 2 3 3 2 5 2" xfId="22539" xr:uid="{00000000-0005-0000-0000-000095000000}"/>
    <cellStyle name="Comma 4 2 3 3 2 5 2 2" xfId="52779" xr:uid="{00000000-0005-0000-0000-000095000000}"/>
    <cellStyle name="Comma 4 2 3 3 2 5 3" xfId="37659" xr:uid="{00000000-0005-0000-0000-000095000000}"/>
    <cellStyle name="Comma 4 2 3 3 2 6" xfId="8931" xr:uid="{00000000-0005-0000-0000-000095000000}"/>
    <cellStyle name="Comma 4 2 3 3 2 6 2" xfId="24051" xr:uid="{00000000-0005-0000-0000-000095000000}"/>
    <cellStyle name="Comma 4 2 3 3 2 6 2 2" xfId="54291" xr:uid="{00000000-0005-0000-0000-000095000000}"/>
    <cellStyle name="Comma 4 2 3 3 2 6 3" xfId="39171" xr:uid="{00000000-0005-0000-0000-000095000000}"/>
    <cellStyle name="Comma 4 2 3 3 2 7" xfId="10443" xr:uid="{00000000-0005-0000-0000-000095000000}"/>
    <cellStyle name="Comma 4 2 3 3 2 7 2" xfId="25563" xr:uid="{00000000-0005-0000-0000-000095000000}"/>
    <cellStyle name="Comma 4 2 3 3 2 7 2 2" xfId="55803" xr:uid="{00000000-0005-0000-0000-000095000000}"/>
    <cellStyle name="Comma 4 2 3 3 2 7 3" xfId="40683" xr:uid="{00000000-0005-0000-0000-000095000000}"/>
    <cellStyle name="Comma 4 2 3 3 2 8" xfId="16491" xr:uid="{00000000-0005-0000-0000-000095000000}"/>
    <cellStyle name="Comma 4 2 3 3 2 8 2" xfId="46731" xr:uid="{00000000-0005-0000-0000-000095000000}"/>
    <cellStyle name="Comma 4 2 3 3 2 9" xfId="31611" xr:uid="{00000000-0005-0000-0000-000095000000}"/>
    <cellStyle name="Comma 4 2 3 3 3" xfId="2127" xr:uid="{00000000-0005-0000-0000-000095000000}"/>
    <cellStyle name="Comma 4 2 3 3 3 2" xfId="11199" xr:uid="{00000000-0005-0000-0000-000095000000}"/>
    <cellStyle name="Comma 4 2 3 3 3 2 2" xfId="26319" xr:uid="{00000000-0005-0000-0000-000095000000}"/>
    <cellStyle name="Comma 4 2 3 3 3 2 2 2" xfId="56559" xr:uid="{00000000-0005-0000-0000-000095000000}"/>
    <cellStyle name="Comma 4 2 3 3 3 2 3" xfId="41439" xr:uid="{00000000-0005-0000-0000-000095000000}"/>
    <cellStyle name="Comma 4 2 3 3 3 3" xfId="17247" xr:uid="{00000000-0005-0000-0000-000095000000}"/>
    <cellStyle name="Comma 4 2 3 3 3 3 2" xfId="47487" xr:uid="{00000000-0005-0000-0000-000095000000}"/>
    <cellStyle name="Comma 4 2 3 3 3 4" xfId="32367" xr:uid="{00000000-0005-0000-0000-000095000000}"/>
    <cellStyle name="Comma 4 2 3 3 4" xfId="3639" xr:uid="{00000000-0005-0000-0000-000095000000}"/>
    <cellStyle name="Comma 4 2 3 3 4 2" xfId="12711" xr:uid="{00000000-0005-0000-0000-000095000000}"/>
    <cellStyle name="Comma 4 2 3 3 4 2 2" xfId="27831" xr:uid="{00000000-0005-0000-0000-000095000000}"/>
    <cellStyle name="Comma 4 2 3 3 4 2 2 2" xfId="58071" xr:uid="{00000000-0005-0000-0000-000095000000}"/>
    <cellStyle name="Comma 4 2 3 3 4 2 3" xfId="42951" xr:uid="{00000000-0005-0000-0000-000095000000}"/>
    <cellStyle name="Comma 4 2 3 3 4 3" xfId="18759" xr:uid="{00000000-0005-0000-0000-000095000000}"/>
    <cellStyle name="Comma 4 2 3 3 4 3 2" xfId="48999" xr:uid="{00000000-0005-0000-0000-000095000000}"/>
    <cellStyle name="Comma 4 2 3 3 4 4" xfId="33879" xr:uid="{00000000-0005-0000-0000-000095000000}"/>
    <cellStyle name="Comma 4 2 3 3 5" xfId="5151" xr:uid="{00000000-0005-0000-0000-000095000000}"/>
    <cellStyle name="Comma 4 2 3 3 5 2" xfId="14223" xr:uid="{00000000-0005-0000-0000-000095000000}"/>
    <cellStyle name="Comma 4 2 3 3 5 2 2" xfId="29343" xr:uid="{00000000-0005-0000-0000-000095000000}"/>
    <cellStyle name="Comma 4 2 3 3 5 2 2 2" xfId="59583" xr:uid="{00000000-0005-0000-0000-000095000000}"/>
    <cellStyle name="Comma 4 2 3 3 5 2 3" xfId="44463" xr:uid="{00000000-0005-0000-0000-000095000000}"/>
    <cellStyle name="Comma 4 2 3 3 5 3" xfId="20271" xr:uid="{00000000-0005-0000-0000-000095000000}"/>
    <cellStyle name="Comma 4 2 3 3 5 3 2" xfId="50511" xr:uid="{00000000-0005-0000-0000-000095000000}"/>
    <cellStyle name="Comma 4 2 3 3 5 4" xfId="35391" xr:uid="{00000000-0005-0000-0000-000095000000}"/>
    <cellStyle name="Comma 4 2 3 3 6" xfId="6663" xr:uid="{00000000-0005-0000-0000-000095000000}"/>
    <cellStyle name="Comma 4 2 3 3 6 2" xfId="21783" xr:uid="{00000000-0005-0000-0000-000095000000}"/>
    <cellStyle name="Comma 4 2 3 3 6 2 2" xfId="52023" xr:uid="{00000000-0005-0000-0000-000095000000}"/>
    <cellStyle name="Comma 4 2 3 3 6 3" xfId="36903" xr:uid="{00000000-0005-0000-0000-000095000000}"/>
    <cellStyle name="Comma 4 2 3 3 7" xfId="8175" xr:uid="{00000000-0005-0000-0000-000095000000}"/>
    <cellStyle name="Comma 4 2 3 3 7 2" xfId="23295" xr:uid="{00000000-0005-0000-0000-000095000000}"/>
    <cellStyle name="Comma 4 2 3 3 7 2 2" xfId="53535" xr:uid="{00000000-0005-0000-0000-000095000000}"/>
    <cellStyle name="Comma 4 2 3 3 7 3" xfId="38415" xr:uid="{00000000-0005-0000-0000-000095000000}"/>
    <cellStyle name="Comma 4 2 3 3 8" xfId="9687" xr:uid="{00000000-0005-0000-0000-000095000000}"/>
    <cellStyle name="Comma 4 2 3 3 8 2" xfId="24807" xr:uid="{00000000-0005-0000-0000-000095000000}"/>
    <cellStyle name="Comma 4 2 3 3 8 2 2" xfId="55047" xr:uid="{00000000-0005-0000-0000-000095000000}"/>
    <cellStyle name="Comma 4 2 3 3 8 3" xfId="39927" xr:uid="{00000000-0005-0000-0000-000095000000}"/>
    <cellStyle name="Comma 4 2 3 3 9" xfId="15735" xr:uid="{00000000-0005-0000-0000-000095000000}"/>
    <cellStyle name="Comma 4 2 3 3 9 2" xfId="45975" xr:uid="{00000000-0005-0000-0000-000095000000}"/>
    <cellStyle name="Comma 4 2 3 4" xfId="867" xr:uid="{00000000-0005-0000-0000-000031000000}"/>
    <cellStyle name="Comma 4 2 3 4 2" xfId="2379" xr:uid="{00000000-0005-0000-0000-000031000000}"/>
    <cellStyle name="Comma 4 2 3 4 2 2" xfId="11451" xr:uid="{00000000-0005-0000-0000-000031000000}"/>
    <cellStyle name="Comma 4 2 3 4 2 2 2" xfId="26571" xr:uid="{00000000-0005-0000-0000-000031000000}"/>
    <cellStyle name="Comma 4 2 3 4 2 2 2 2" xfId="56811" xr:uid="{00000000-0005-0000-0000-000031000000}"/>
    <cellStyle name="Comma 4 2 3 4 2 2 3" xfId="41691" xr:uid="{00000000-0005-0000-0000-000031000000}"/>
    <cellStyle name="Comma 4 2 3 4 2 3" xfId="17499" xr:uid="{00000000-0005-0000-0000-000031000000}"/>
    <cellStyle name="Comma 4 2 3 4 2 3 2" xfId="47739" xr:uid="{00000000-0005-0000-0000-000031000000}"/>
    <cellStyle name="Comma 4 2 3 4 2 4" xfId="32619" xr:uid="{00000000-0005-0000-0000-000031000000}"/>
    <cellStyle name="Comma 4 2 3 4 3" xfId="3891" xr:uid="{00000000-0005-0000-0000-000031000000}"/>
    <cellStyle name="Comma 4 2 3 4 3 2" xfId="12963" xr:uid="{00000000-0005-0000-0000-000031000000}"/>
    <cellStyle name="Comma 4 2 3 4 3 2 2" xfId="28083" xr:uid="{00000000-0005-0000-0000-000031000000}"/>
    <cellStyle name="Comma 4 2 3 4 3 2 2 2" xfId="58323" xr:uid="{00000000-0005-0000-0000-000031000000}"/>
    <cellStyle name="Comma 4 2 3 4 3 2 3" xfId="43203" xr:uid="{00000000-0005-0000-0000-000031000000}"/>
    <cellStyle name="Comma 4 2 3 4 3 3" xfId="19011" xr:uid="{00000000-0005-0000-0000-000031000000}"/>
    <cellStyle name="Comma 4 2 3 4 3 3 2" xfId="49251" xr:uid="{00000000-0005-0000-0000-000031000000}"/>
    <cellStyle name="Comma 4 2 3 4 3 4" xfId="34131" xr:uid="{00000000-0005-0000-0000-000031000000}"/>
    <cellStyle name="Comma 4 2 3 4 4" xfId="5403" xr:uid="{00000000-0005-0000-0000-000031000000}"/>
    <cellStyle name="Comma 4 2 3 4 4 2" xfId="14475" xr:uid="{00000000-0005-0000-0000-000031000000}"/>
    <cellStyle name="Comma 4 2 3 4 4 2 2" xfId="29595" xr:uid="{00000000-0005-0000-0000-000031000000}"/>
    <cellStyle name="Comma 4 2 3 4 4 2 2 2" xfId="59835" xr:uid="{00000000-0005-0000-0000-000031000000}"/>
    <cellStyle name="Comma 4 2 3 4 4 2 3" xfId="44715" xr:uid="{00000000-0005-0000-0000-000031000000}"/>
    <cellStyle name="Comma 4 2 3 4 4 3" xfId="20523" xr:uid="{00000000-0005-0000-0000-000031000000}"/>
    <cellStyle name="Comma 4 2 3 4 4 3 2" xfId="50763" xr:uid="{00000000-0005-0000-0000-000031000000}"/>
    <cellStyle name="Comma 4 2 3 4 4 4" xfId="35643" xr:uid="{00000000-0005-0000-0000-000031000000}"/>
    <cellStyle name="Comma 4 2 3 4 5" xfId="6915" xr:uid="{00000000-0005-0000-0000-000031000000}"/>
    <cellStyle name="Comma 4 2 3 4 5 2" xfId="22035" xr:uid="{00000000-0005-0000-0000-000031000000}"/>
    <cellStyle name="Comma 4 2 3 4 5 2 2" xfId="52275" xr:uid="{00000000-0005-0000-0000-000031000000}"/>
    <cellStyle name="Comma 4 2 3 4 5 3" xfId="37155" xr:uid="{00000000-0005-0000-0000-000031000000}"/>
    <cellStyle name="Comma 4 2 3 4 6" xfId="8427" xr:uid="{00000000-0005-0000-0000-000031000000}"/>
    <cellStyle name="Comma 4 2 3 4 6 2" xfId="23547" xr:uid="{00000000-0005-0000-0000-000031000000}"/>
    <cellStyle name="Comma 4 2 3 4 6 2 2" xfId="53787" xr:uid="{00000000-0005-0000-0000-000031000000}"/>
    <cellStyle name="Comma 4 2 3 4 6 3" xfId="38667" xr:uid="{00000000-0005-0000-0000-000031000000}"/>
    <cellStyle name="Comma 4 2 3 4 7" xfId="9939" xr:uid="{00000000-0005-0000-0000-000031000000}"/>
    <cellStyle name="Comma 4 2 3 4 7 2" xfId="25059" xr:uid="{00000000-0005-0000-0000-000031000000}"/>
    <cellStyle name="Comma 4 2 3 4 7 2 2" xfId="55299" xr:uid="{00000000-0005-0000-0000-000031000000}"/>
    <cellStyle name="Comma 4 2 3 4 7 3" xfId="40179" xr:uid="{00000000-0005-0000-0000-000031000000}"/>
    <cellStyle name="Comma 4 2 3 4 8" xfId="15987" xr:uid="{00000000-0005-0000-0000-000031000000}"/>
    <cellStyle name="Comma 4 2 3 4 8 2" xfId="46227" xr:uid="{00000000-0005-0000-0000-000031000000}"/>
    <cellStyle name="Comma 4 2 3 4 9" xfId="31107" xr:uid="{00000000-0005-0000-0000-000031000000}"/>
    <cellStyle name="Comma 4 2 3 5" xfId="1623" xr:uid="{00000000-0005-0000-0000-000031000000}"/>
    <cellStyle name="Comma 4 2 3 5 2" xfId="10695" xr:uid="{00000000-0005-0000-0000-000031000000}"/>
    <cellStyle name="Comma 4 2 3 5 2 2" xfId="25815" xr:uid="{00000000-0005-0000-0000-000031000000}"/>
    <cellStyle name="Comma 4 2 3 5 2 2 2" xfId="56055" xr:uid="{00000000-0005-0000-0000-000031000000}"/>
    <cellStyle name="Comma 4 2 3 5 2 3" xfId="40935" xr:uid="{00000000-0005-0000-0000-000031000000}"/>
    <cellStyle name="Comma 4 2 3 5 3" xfId="16743" xr:uid="{00000000-0005-0000-0000-000031000000}"/>
    <cellStyle name="Comma 4 2 3 5 3 2" xfId="46983" xr:uid="{00000000-0005-0000-0000-000031000000}"/>
    <cellStyle name="Comma 4 2 3 5 4" xfId="31863" xr:uid="{00000000-0005-0000-0000-000031000000}"/>
    <cellStyle name="Comma 4 2 3 6" xfId="3135" xr:uid="{00000000-0005-0000-0000-000031000000}"/>
    <cellStyle name="Comma 4 2 3 6 2" xfId="12207" xr:uid="{00000000-0005-0000-0000-000031000000}"/>
    <cellStyle name="Comma 4 2 3 6 2 2" xfId="27327" xr:uid="{00000000-0005-0000-0000-000031000000}"/>
    <cellStyle name="Comma 4 2 3 6 2 2 2" xfId="57567" xr:uid="{00000000-0005-0000-0000-000031000000}"/>
    <cellStyle name="Comma 4 2 3 6 2 3" xfId="42447" xr:uid="{00000000-0005-0000-0000-000031000000}"/>
    <cellStyle name="Comma 4 2 3 6 3" xfId="18255" xr:uid="{00000000-0005-0000-0000-000031000000}"/>
    <cellStyle name="Comma 4 2 3 6 3 2" xfId="48495" xr:uid="{00000000-0005-0000-0000-000031000000}"/>
    <cellStyle name="Comma 4 2 3 6 4" xfId="33375" xr:uid="{00000000-0005-0000-0000-000031000000}"/>
    <cellStyle name="Comma 4 2 3 7" xfId="4647" xr:uid="{00000000-0005-0000-0000-000031000000}"/>
    <cellStyle name="Comma 4 2 3 7 2" xfId="13719" xr:uid="{00000000-0005-0000-0000-000031000000}"/>
    <cellStyle name="Comma 4 2 3 7 2 2" xfId="28839" xr:uid="{00000000-0005-0000-0000-000031000000}"/>
    <cellStyle name="Comma 4 2 3 7 2 2 2" xfId="59079" xr:uid="{00000000-0005-0000-0000-000031000000}"/>
    <cellStyle name="Comma 4 2 3 7 2 3" xfId="43959" xr:uid="{00000000-0005-0000-0000-000031000000}"/>
    <cellStyle name="Comma 4 2 3 7 3" xfId="19767" xr:uid="{00000000-0005-0000-0000-000031000000}"/>
    <cellStyle name="Comma 4 2 3 7 3 2" xfId="50007" xr:uid="{00000000-0005-0000-0000-000031000000}"/>
    <cellStyle name="Comma 4 2 3 7 4" xfId="34887" xr:uid="{00000000-0005-0000-0000-000031000000}"/>
    <cellStyle name="Comma 4 2 3 8" xfId="6159" xr:uid="{00000000-0005-0000-0000-000031000000}"/>
    <cellStyle name="Comma 4 2 3 8 2" xfId="21279" xr:uid="{00000000-0005-0000-0000-000031000000}"/>
    <cellStyle name="Comma 4 2 3 8 2 2" xfId="51519" xr:uid="{00000000-0005-0000-0000-000031000000}"/>
    <cellStyle name="Comma 4 2 3 8 3" xfId="36399" xr:uid="{00000000-0005-0000-0000-000031000000}"/>
    <cellStyle name="Comma 4 2 3 9" xfId="7671" xr:uid="{00000000-0005-0000-0000-000031000000}"/>
    <cellStyle name="Comma 4 2 3 9 2" xfId="22791" xr:uid="{00000000-0005-0000-0000-000031000000}"/>
    <cellStyle name="Comma 4 2 3 9 2 2" xfId="53031" xr:uid="{00000000-0005-0000-0000-000031000000}"/>
    <cellStyle name="Comma 4 2 3 9 3" xfId="37911" xr:uid="{00000000-0005-0000-0000-000031000000}"/>
    <cellStyle name="Comma 4 2 4" xfId="195" xr:uid="{00000000-0005-0000-0000-000031000000}"/>
    <cellStyle name="Comma 4 2 4 10" xfId="9267" xr:uid="{00000000-0005-0000-0000-000031000000}"/>
    <cellStyle name="Comma 4 2 4 10 2" xfId="24387" xr:uid="{00000000-0005-0000-0000-000031000000}"/>
    <cellStyle name="Comma 4 2 4 10 2 2" xfId="54627" xr:uid="{00000000-0005-0000-0000-000031000000}"/>
    <cellStyle name="Comma 4 2 4 10 3" xfId="39507" xr:uid="{00000000-0005-0000-0000-000031000000}"/>
    <cellStyle name="Comma 4 2 4 11" xfId="15315" xr:uid="{00000000-0005-0000-0000-000031000000}"/>
    <cellStyle name="Comma 4 2 4 11 2" xfId="45555" xr:uid="{00000000-0005-0000-0000-000031000000}"/>
    <cellStyle name="Comma 4 2 4 12" xfId="30435" xr:uid="{00000000-0005-0000-0000-000031000000}"/>
    <cellStyle name="Comma 4 2 4 2" xfId="447" xr:uid="{00000000-0005-0000-0000-000031000000}"/>
    <cellStyle name="Comma 4 2 4 2 10" xfId="30687" xr:uid="{00000000-0005-0000-0000-000031000000}"/>
    <cellStyle name="Comma 4 2 4 2 2" xfId="1203" xr:uid="{00000000-0005-0000-0000-000031000000}"/>
    <cellStyle name="Comma 4 2 4 2 2 2" xfId="2715" xr:uid="{00000000-0005-0000-0000-000031000000}"/>
    <cellStyle name="Comma 4 2 4 2 2 2 2" xfId="11787" xr:uid="{00000000-0005-0000-0000-000031000000}"/>
    <cellStyle name="Comma 4 2 4 2 2 2 2 2" xfId="26907" xr:uid="{00000000-0005-0000-0000-000031000000}"/>
    <cellStyle name="Comma 4 2 4 2 2 2 2 2 2" xfId="57147" xr:uid="{00000000-0005-0000-0000-000031000000}"/>
    <cellStyle name="Comma 4 2 4 2 2 2 2 3" xfId="42027" xr:uid="{00000000-0005-0000-0000-000031000000}"/>
    <cellStyle name="Comma 4 2 4 2 2 2 3" xfId="17835" xr:uid="{00000000-0005-0000-0000-000031000000}"/>
    <cellStyle name="Comma 4 2 4 2 2 2 3 2" xfId="48075" xr:uid="{00000000-0005-0000-0000-000031000000}"/>
    <cellStyle name="Comma 4 2 4 2 2 2 4" xfId="32955" xr:uid="{00000000-0005-0000-0000-000031000000}"/>
    <cellStyle name="Comma 4 2 4 2 2 3" xfId="4227" xr:uid="{00000000-0005-0000-0000-000031000000}"/>
    <cellStyle name="Comma 4 2 4 2 2 3 2" xfId="13299" xr:uid="{00000000-0005-0000-0000-000031000000}"/>
    <cellStyle name="Comma 4 2 4 2 2 3 2 2" xfId="28419" xr:uid="{00000000-0005-0000-0000-000031000000}"/>
    <cellStyle name="Comma 4 2 4 2 2 3 2 2 2" xfId="58659" xr:uid="{00000000-0005-0000-0000-000031000000}"/>
    <cellStyle name="Comma 4 2 4 2 2 3 2 3" xfId="43539" xr:uid="{00000000-0005-0000-0000-000031000000}"/>
    <cellStyle name="Comma 4 2 4 2 2 3 3" xfId="19347" xr:uid="{00000000-0005-0000-0000-000031000000}"/>
    <cellStyle name="Comma 4 2 4 2 2 3 3 2" xfId="49587" xr:uid="{00000000-0005-0000-0000-000031000000}"/>
    <cellStyle name="Comma 4 2 4 2 2 3 4" xfId="34467" xr:uid="{00000000-0005-0000-0000-000031000000}"/>
    <cellStyle name="Comma 4 2 4 2 2 4" xfId="5739" xr:uid="{00000000-0005-0000-0000-000031000000}"/>
    <cellStyle name="Comma 4 2 4 2 2 4 2" xfId="14811" xr:uid="{00000000-0005-0000-0000-000031000000}"/>
    <cellStyle name="Comma 4 2 4 2 2 4 2 2" xfId="29931" xr:uid="{00000000-0005-0000-0000-000031000000}"/>
    <cellStyle name="Comma 4 2 4 2 2 4 2 2 2" xfId="60171" xr:uid="{00000000-0005-0000-0000-000031000000}"/>
    <cellStyle name="Comma 4 2 4 2 2 4 2 3" xfId="45051" xr:uid="{00000000-0005-0000-0000-000031000000}"/>
    <cellStyle name="Comma 4 2 4 2 2 4 3" xfId="20859" xr:uid="{00000000-0005-0000-0000-000031000000}"/>
    <cellStyle name="Comma 4 2 4 2 2 4 3 2" xfId="51099" xr:uid="{00000000-0005-0000-0000-000031000000}"/>
    <cellStyle name="Comma 4 2 4 2 2 4 4" xfId="35979" xr:uid="{00000000-0005-0000-0000-000031000000}"/>
    <cellStyle name="Comma 4 2 4 2 2 5" xfId="7251" xr:uid="{00000000-0005-0000-0000-000031000000}"/>
    <cellStyle name="Comma 4 2 4 2 2 5 2" xfId="22371" xr:uid="{00000000-0005-0000-0000-000031000000}"/>
    <cellStyle name="Comma 4 2 4 2 2 5 2 2" xfId="52611" xr:uid="{00000000-0005-0000-0000-000031000000}"/>
    <cellStyle name="Comma 4 2 4 2 2 5 3" xfId="37491" xr:uid="{00000000-0005-0000-0000-000031000000}"/>
    <cellStyle name="Comma 4 2 4 2 2 6" xfId="8763" xr:uid="{00000000-0005-0000-0000-000031000000}"/>
    <cellStyle name="Comma 4 2 4 2 2 6 2" xfId="23883" xr:uid="{00000000-0005-0000-0000-000031000000}"/>
    <cellStyle name="Comma 4 2 4 2 2 6 2 2" xfId="54123" xr:uid="{00000000-0005-0000-0000-000031000000}"/>
    <cellStyle name="Comma 4 2 4 2 2 6 3" xfId="39003" xr:uid="{00000000-0005-0000-0000-000031000000}"/>
    <cellStyle name="Comma 4 2 4 2 2 7" xfId="10275" xr:uid="{00000000-0005-0000-0000-000031000000}"/>
    <cellStyle name="Comma 4 2 4 2 2 7 2" xfId="25395" xr:uid="{00000000-0005-0000-0000-000031000000}"/>
    <cellStyle name="Comma 4 2 4 2 2 7 2 2" xfId="55635" xr:uid="{00000000-0005-0000-0000-000031000000}"/>
    <cellStyle name="Comma 4 2 4 2 2 7 3" xfId="40515" xr:uid="{00000000-0005-0000-0000-000031000000}"/>
    <cellStyle name="Comma 4 2 4 2 2 8" xfId="16323" xr:uid="{00000000-0005-0000-0000-000031000000}"/>
    <cellStyle name="Comma 4 2 4 2 2 8 2" xfId="46563" xr:uid="{00000000-0005-0000-0000-000031000000}"/>
    <cellStyle name="Comma 4 2 4 2 2 9" xfId="31443" xr:uid="{00000000-0005-0000-0000-000031000000}"/>
    <cellStyle name="Comma 4 2 4 2 3" xfId="1959" xr:uid="{00000000-0005-0000-0000-000031000000}"/>
    <cellStyle name="Comma 4 2 4 2 3 2" xfId="11031" xr:uid="{00000000-0005-0000-0000-000031000000}"/>
    <cellStyle name="Comma 4 2 4 2 3 2 2" xfId="26151" xr:uid="{00000000-0005-0000-0000-000031000000}"/>
    <cellStyle name="Comma 4 2 4 2 3 2 2 2" xfId="56391" xr:uid="{00000000-0005-0000-0000-000031000000}"/>
    <cellStyle name="Comma 4 2 4 2 3 2 3" xfId="41271" xr:uid="{00000000-0005-0000-0000-000031000000}"/>
    <cellStyle name="Comma 4 2 4 2 3 3" xfId="17079" xr:uid="{00000000-0005-0000-0000-000031000000}"/>
    <cellStyle name="Comma 4 2 4 2 3 3 2" xfId="47319" xr:uid="{00000000-0005-0000-0000-000031000000}"/>
    <cellStyle name="Comma 4 2 4 2 3 4" xfId="32199" xr:uid="{00000000-0005-0000-0000-000031000000}"/>
    <cellStyle name="Comma 4 2 4 2 4" xfId="3471" xr:uid="{00000000-0005-0000-0000-000031000000}"/>
    <cellStyle name="Comma 4 2 4 2 4 2" xfId="12543" xr:uid="{00000000-0005-0000-0000-000031000000}"/>
    <cellStyle name="Comma 4 2 4 2 4 2 2" xfId="27663" xr:uid="{00000000-0005-0000-0000-000031000000}"/>
    <cellStyle name="Comma 4 2 4 2 4 2 2 2" xfId="57903" xr:uid="{00000000-0005-0000-0000-000031000000}"/>
    <cellStyle name="Comma 4 2 4 2 4 2 3" xfId="42783" xr:uid="{00000000-0005-0000-0000-000031000000}"/>
    <cellStyle name="Comma 4 2 4 2 4 3" xfId="18591" xr:uid="{00000000-0005-0000-0000-000031000000}"/>
    <cellStyle name="Comma 4 2 4 2 4 3 2" xfId="48831" xr:uid="{00000000-0005-0000-0000-000031000000}"/>
    <cellStyle name="Comma 4 2 4 2 4 4" xfId="33711" xr:uid="{00000000-0005-0000-0000-000031000000}"/>
    <cellStyle name="Comma 4 2 4 2 5" xfId="4983" xr:uid="{00000000-0005-0000-0000-000031000000}"/>
    <cellStyle name="Comma 4 2 4 2 5 2" xfId="14055" xr:uid="{00000000-0005-0000-0000-000031000000}"/>
    <cellStyle name="Comma 4 2 4 2 5 2 2" xfId="29175" xr:uid="{00000000-0005-0000-0000-000031000000}"/>
    <cellStyle name="Comma 4 2 4 2 5 2 2 2" xfId="59415" xr:uid="{00000000-0005-0000-0000-000031000000}"/>
    <cellStyle name="Comma 4 2 4 2 5 2 3" xfId="44295" xr:uid="{00000000-0005-0000-0000-000031000000}"/>
    <cellStyle name="Comma 4 2 4 2 5 3" xfId="20103" xr:uid="{00000000-0005-0000-0000-000031000000}"/>
    <cellStyle name="Comma 4 2 4 2 5 3 2" xfId="50343" xr:uid="{00000000-0005-0000-0000-000031000000}"/>
    <cellStyle name="Comma 4 2 4 2 5 4" xfId="35223" xr:uid="{00000000-0005-0000-0000-000031000000}"/>
    <cellStyle name="Comma 4 2 4 2 6" xfId="6495" xr:uid="{00000000-0005-0000-0000-000031000000}"/>
    <cellStyle name="Comma 4 2 4 2 6 2" xfId="21615" xr:uid="{00000000-0005-0000-0000-000031000000}"/>
    <cellStyle name="Comma 4 2 4 2 6 2 2" xfId="51855" xr:uid="{00000000-0005-0000-0000-000031000000}"/>
    <cellStyle name="Comma 4 2 4 2 6 3" xfId="36735" xr:uid="{00000000-0005-0000-0000-000031000000}"/>
    <cellStyle name="Comma 4 2 4 2 7" xfId="8007" xr:uid="{00000000-0005-0000-0000-000031000000}"/>
    <cellStyle name="Comma 4 2 4 2 7 2" xfId="23127" xr:uid="{00000000-0005-0000-0000-000031000000}"/>
    <cellStyle name="Comma 4 2 4 2 7 2 2" xfId="53367" xr:uid="{00000000-0005-0000-0000-000031000000}"/>
    <cellStyle name="Comma 4 2 4 2 7 3" xfId="38247" xr:uid="{00000000-0005-0000-0000-000031000000}"/>
    <cellStyle name="Comma 4 2 4 2 8" xfId="9519" xr:uid="{00000000-0005-0000-0000-000031000000}"/>
    <cellStyle name="Comma 4 2 4 2 8 2" xfId="24639" xr:uid="{00000000-0005-0000-0000-000031000000}"/>
    <cellStyle name="Comma 4 2 4 2 8 2 2" xfId="54879" xr:uid="{00000000-0005-0000-0000-000031000000}"/>
    <cellStyle name="Comma 4 2 4 2 8 3" xfId="39759" xr:uid="{00000000-0005-0000-0000-000031000000}"/>
    <cellStyle name="Comma 4 2 4 2 9" xfId="15567" xr:uid="{00000000-0005-0000-0000-000031000000}"/>
    <cellStyle name="Comma 4 2 4 2 9 2" xfId="45807" xr:uid="{00000000-0005-0000-0000-000031000000}"/>
    <cellStyle name="Comma 4 2 4 3" xfId="699" xr:uid="{00000000-0005-0000-0000-000096000000}"/>
    <cellStyle name="Comma 4 2 4 3 10" xfId="30939" xr:uid="{00000000-0005-0000-0000-000096000000}"/>
    <cellStyle name="Comma 4 2 4 3 2" xfId="1455" xr:uid="{00000000-0005-0000-0000-000096000000}"/>
    <cellStyle name="Comma 4 2 4 3 2 2" xfId="2967" xr:uid="{00000000-0005-0000-0000-000096000000}"/>
    <cellStyle name="Comma 4 2 4 3 2 2 2" xfId="12039" xr:uid="{00000000-0005-0000-0000-000096000000}"/>
    <cellStyle name="Comma 4 2 4 3 2 2 2 2" xfId="27159" xr:uid="{00000000-0005-0000-0000-000096000000}"/>
    <cellStyle name="Comma 4 2 4 3 2 2 2 2 2" xfId="57399" xr:uid="{00000000-0005-0000-0000-000096000000}"/>
    <cellStyle name="Comma 4 2 4 3 2 2 2 3" xfId="42279" xr:uid="{00000000-0005-0000-0000-000096000000}"/>
    <cellStyle name="Comma 4 2 4 3 2 2 3" xfId="18087" xr:uid="{00000000-0005-0000-0000-000096000000}"/>
    <cellStyle name="Comma 4 2 4 3 2 2 3 2" xfId="48327" xr:uid="{00000000-0005-0000-0000-000096000000}"/>
    <cellStyle name="Comma 4 2 4 3 2 2 4" xfId="33207" xr:uid="{00000000-0005-0000-0000-000096000000}"/>
    <cellStyle name="Comma 4 2 4 3 2 3" xfId="4479" xr:uid="{00000000-0005-0000-0000-000096000000}"/>
    <cellStyle name="Comma 4 2 4 3 2 3 2" xfId="13551" xr:uid="{00000000-0005-0000-0000-000096000000}"/>
    <cellStyle name="Comma 4 2 4 3 2 3 2 2" xfId="28671" xr:uid="{00000000-0005-0000-0000-000096000000}"/>
    <cellStyle name="Comma 4 2 4 3 2 3 2 2 2" xfId="58911" xr:uid="{00000000-0005-0000-0000-000096000000}"/>
    <cellStyle name="Comma 4 2 4 3 2 3 2 3" xfId="43791" xr:uid="{00000000-0005-0000-0000-000096000000}"/>
    <cellStyle name="Comma 4 2 4 3 2 3 3" xfId="19599" xr:uid="{00000000-0005-0000-0000-000096000000}"/>
    <cellStyle name="Comma 4 2 4 3 2 3 3 2" xfId="49839" xr:uid="{00000000-0005-0000-0000-000096000000}"/>
    <cellStyle name="Comma 4 2 4 3 2 3 4" xfId="34719" xr:uid="{00000000-0005-0000-0000-000096000000}"/>
    <cellStyle name="Comma 4 2 4 3 2 4" xfId="5991" xr:uid="{00000000-0005-0000-0000-000096000000}"/>
    <cellStyle name="Comma 4 2 4 3 2 4 2" xfId="15063" xr:uid="{00000000-0005-0000-0000-000096000000}"/>
    <cellStyle name="Comma 4 2 4 3 2 4 2 2" xfId="30183" xr:uid="{00000000-0005-0000-0000-000096000000}"/>
    <cellStyle name="Comma 4 2 4 3 2 4 2 2 2" xfId="60423" xr:uid="{00000000-0005-0000-0000-000096000000}"/>
    <cellStyle name="Comma 4 2 4 3 2 4 2 3" xfId="45303" xr:uid="{00000000-0005-0000-0000-000096000000}"/>
    <cellStyle name="Comma 4 2 4 3 2 4 3" xfId="21111" xr:uid="{00000000-0005-0000-0000-000096000000}"/>
    <cellStyle name="Comma 4 2 4 3 2 4 3 2" xfId="51351" xr:uid="{00000000-0005-0000-0000-000096000000}"/>
    <cellStyle name="Comma 4 2 4 3 2 4 4" xfId="36231" xr:uid="{00000000-0005-0000-0000-000096000000}"/>
    <cellStyle name="Comma 4 2 4 3 2 5" xfId="7503" xr:uid="{00000000-0005-0000-0000-000096000000}"/>
    <cellStyle name="Comma 4 2 4 3 2 5 2" xfId="22623" xr:uid="{00000000-0005-0000-0000-000096000000}"/>
    <cellStyle name="Comma 4 2 4 3 2 5 2 2" xfId="52863" xr:uid="{00000000-0005-0000-0000-000096000000}"/>
    <cellStyle name="Comma 4 2 4 3 2 5 3" xfId="37743" xr:uid="{00000000-0005-0000-0000-000096000000}"/>
    <cellStyle name="Comma 4 2 4 3 2 6" xfId="9015" xr:uid="{00000000-0005-0000-0000-000096000000}"/>
    <cellStyle name="Comma 4 2 4 3 2 6 2" xfId="24135" xr:uid="{00000000-0005-0000-0000-000096000000}"/>
    <cellStyle name="Comma 4 2 4 3 2 6 2 2" xfId="54375" xr:uid="{00000000-0005-0000-0000-000096000000}"/>
    <cellStyle name="Comma 4 2 4 3 2 6 3" xfId="39255" xr:uid="{00000000-0005-0000-0000-000096000000}"/>
    <cellStyle name="Comma 4 2 4 3 2 7" xfId="10527" xr:uid="{00000000-0005-0000-0000-000096000000}"/>
    <cellStyle name="Comma 4 2 4 3 2 7 2" xfId="25647" xr:uid="{00000000-0005-0000-0000-000096000000}"/>
    <cellStyle name="Comma 4 2 4 3 2 7 2 2" xfId="55887" xr:uid="{00000000-0005-0000-0000-000096000000}"/>
    <cellStyle name="Comma 4 2 4 3 2 7 3" xfId="40767" xr:uid="{00000000-0005-0000-0000-000096000000}"/>
    <cellStyle name="Comma 4 2 4 3 2 8" xfId="16575" xr:uid="{00000000-0005-0000-0000-000096000000}"/>
    <cellStyle name="Comma 4 2 4 3 2 8 2" xfId="46815" xr:uid="{00000000-0005-0000-0000-000096000000}"/>
    <cellStyle name="Comma 4 2 4 3 2 9" xfId="31695" xr:uid="{00000000-0005-0000-0000-000096000000}"/>
    <cellStyle name="Comma 4 2 4 3 3" xfId="2211" xr:uid="{00000000-0005-0000-0000-000096000000}"/>
    <cellStyle name="Comma 4 2 4 3 3 2" xfId="11283" xr:uid="{00000000-0005-0000-0000-000096000000}"/>
    <cellStyle name="Comma 4 2 4 3 3 2 2" xfId="26403" xr:uid="{00000000-0005-0000-0000-000096000000}"/>
    <cellStyle name="Comma 4 2 4 3 3 2 2 2" xfId="56643" xr:uid="{00000000-0005-0000-0000-000096000000}"/>
    <cellStyle name="Comma 4 2 4 3 3 2 3" xfId="41523" xr:uid="{00000000-0005-0000-0000-000096000000}"/>
    <cellStyle name="Comma 4 2 4 3 3 3" xfId="17331" xr:uid="{00000000-0005-0000-0000-000096000000}"/>
    <cellStyle name="Comma 4 2 4 3 3 3 2" xfId="47571" xr:uid="{00000000-0005-0000-0000-000096000000}"/>
    <cellStyle name="Comma 4 2 4 3 3 4" xfId="32451" xr:uid="{00000000-0005-0000-0000-000096000000}"/>
    <cellStyle name="Comma 4 2 4 3 4" xfId="3723" xr:uid="{00000000-0005-0000-0000-000096000000}"/>
    <cellStyle name="Comma 4 2 4 3 4 2" xfId="12795" xr:uid="{00000000-0005-0000-0000-000096000000}"/>
    <cellStyle name="Comma 4 2 4 3 4 2 2" xfId="27915" xr:uid="{00000000-0005-0000-0000-000096000000}"/>
    <cellStyle name="Comma 4 2 4 3 4 2 2 2" xfId="58155" xr:uid="{00000000-0005-0000-0000-000096000000}"/>
    <cellStyle name="Comma 4 2 4 3 4 2 3" xfId="43035" xr:uid="{00000000-0005-0000-0000-000096000000}"/>
    <cellStyle name="Comma 4 2 4 3 4 3" xfId="18843" xr:uid="{00000000-0005-0000-0000-000096000000}"/>
    <cellStyle name="Comma 4 2 4 3 4 3 2" xfId="49083" xr:uid="{00000000-0005-0000-0000-000096000000}"/>
    <cellStyle name="Comma 4 2 4 3 4 4" xfId="33963" xr:uid="{00000000-0005-0000-0000-000096000000}"/>
    <cellStyle name="Comma 4 2 4 3 5" xfId="5235" xr:uid="{00000000-0005-0000-0000-000096000000}"/>
    <cellStyle name="Comma 4 2 4 3 5 2" xfId="14307" xr:uid="{00000000-0005-0000-0000-000096000000}"/>
    <cellStyle name="Comma 4 2 4 3 5 2 2" xfId="29427" xr:uid="{00000000-0005-0000-0000-000096000000}"/>
    <cellStyle name="Comma 4 2 4 3 5 2 2 2" xfId="59667" xr:uid="{00000000-0005-0000-0000-000096000000}"/>
    <cellStyle name="Comma 4 2 4 3 5 2 3" xfId="44547" xr:uid="{00000000-0005-0000-0000-000096000000}"/>
    <cellStyle name="Comma 4 2 4 3 5 3" xfId="20355" xr:uid="{00000000-0005-0000-0000-000096000000}"/>
    <cellStyle name="Comma 4 2 4 3 5 3 2" xfId="50595" xr:uid="{00000000-0005-0000-0000-000096000000}"/>
    <cellStyle name="Comma 4 2 4 3 5 4" xfId="35475" xr:uid="{00000000-0005-0000-0000-000096000000}"/>
    <cellStyle name="Comma 4 2 4 3 6" xfId="6747" xr:uid="{00000000-0005-0000-0000-000096000000}"/>
    <cellStyle name="Comma 4 2 4 3 6 2" xfId="21867" xr:uid="{00000000-0005-0000-0000-000096000000}"/>
    <cellStyle name="Comma 4 2 4 3 6 2 2" xfId="52107" xr:uid="{00000000-0005-0000-0000-000096000000}"/>
    <cellStyle name="Comma 4 2 4 3 6 3" xfId="36987" xr:uid="{00000000-0005-0000-0000-000096000000}"/>
    <cellStyle name="Comma 4 2 4 3 7" xfId="8259" xr:uid="{00000000-0005-0000-0000-000096000000}"/>
    <cellStyle name="Comma 4 2 4 3 7 2" xfId="23379" xr:uid="{00000000-0005-0000-0000-000096000000}"/>
    <cellStyle name="Comma 4 2 4 3 7 2 2" xfId="53619" xr:uid="{00000000-0005-0000-0000-000096000000}"/>
    <cellStyle name="Comma 4 2 4 3 7 3" xfId="38499" xr:uid="{00000000-0005-0000-0000-000096000000}"/>
    <cellStyle name="Comma 4 2 4 3 8" xfId="9771" xr:uid="{00000000-0005-0000-0000-000096000000}"/>
    <cellStyle name="Comma 4 2 4 3 8 2" xfId="24891" xr:uid="{00000000-0005-0000-0000-000096000000}"/>
    <cellStyle name="Comma 4 2 4 3 8 2 2" xfId="55131" xr:uid="{00000000-0005-0000-0000-000096000000}"/>
    <cellStyle name="Comma 4 2 4 3 8 3" xfId="40011" xr:uid="{00000000-0005-0000-0000-000096000000}"/>
    <cellStyle name="Comma 4 2 4 3 9" xfId="15819" xr:uid="{00000000-0005-0000-0000-000096000000}"/>
    <cellStyle name="Comma 4 2 4 3 9 2" xfId="46059" xr:uid="{00000000-0005-0000-0000-000096000000}"/>
    <cellStyle name="Comma 4 2 4 4" xfId="951" xr:uid="{00000000-0005-0000-0000-000031000000}"/>
    <cellStyle name="Comma 4 2 4 4 2" xfId="2463" xr:uid="{00000000-0005-0000-0000-000031000000}"/>
    <cellStyle name="Comma 4 2 4 4 2 2" xfId="11535" xr:uid="{00000000-0005-0000-0000-000031000000}"/>
    <cellStyle name="Comma 4 2 4 4 2 2 2" xfId="26655" xr:uid="{00000000-0005-0000-0000-000031000000}"/>
    <cellStyle name="Comma 4 2 4 4 2 2 2 2" xfId="56895" xr:uid="{00000000-0005-0000-0000-000031000000}"/>
    <cellStyle name="Comma 4 2 4 4 2 2 3" xfId="41775" xr:uid="{00000000-0005-0000-0000-000031000000}"/>
    <cellStyle name="Comma 4 2 4 4 2 3" xfId="17583" xr:uid="{00000000-0005-0000-0000-000031000000}"/>
    <cellStyle name="Comma 4 2 4 4 2 3 2" xfId="47823" xr:uid="{00000000-0005-0000-0000-000031000000}"/>
    <cellStyle name="Comma 4 2 4 4 2 4" xfId="32703" xr:uid="{00000000-0005-0000-0000-000031000000}"/>
    <cellStyle name="Comma 4 2 4 4 3" xfId="3975" xr:uid="{00000000-0005-0000-0000-000031000000}"/>
    <cellStyle name="Comma 4 2 4 4 3 2" xfId="13047" xr:uid="{00000000-0005-0000-0000-000031000000}"/>
    <cellStyle name="Comma 4 2 4 4 3 2 2" xfId="28167" xr:uid="{00000000-0005-0000-0000-000031000000}"/>
    <cellStyle name="Comma 4 2 4 4 3 2 2 2" xfId="58407" xr:uid="{00000000-0005-0000-0000-000031000000}"/>
    <cellStyle name="Comma 4 2 4 4 3 2 3" xfId="43287" xr:uid="{00000000-0005-0000-0000-000031000000}"/>
    <cellStyle name="Comma 4 2 4 4 3 3" xfId="19095" xr:uid="{00000000-0005-0000-0000-000031000000}"/>
    <cellStyle name="Comma 4 2 4 4 3 3 2" xfId="49335" xr:uid="{00000000-0005-0000-0000-000031000000}"/>
    <cellStyle name="Comma 4 2 4 4 3 4" xfId="34215" xr:uid="{00000000-0005-0000-0000-000031000000}"/>
    <cellStyle name="Comma 4 2 4 4 4" xfId="5487" xr:uid="{00000000-0005-0000-0000-000031000000}"/>
    <cellStyle name="Comma 4 2 4 4 4 2" xfId="14559" xr:uid="{00000000-0005-0000-0000-000031000000}"/>
    <cellStyle name="Comma 4 2 4 4 4 2 2" xfId="29679" xr:uid="{00000000-0005-0000-0000-000031000000}"/>
    <cellStyle name="Comma 4 2 4 4 4 2 2 2" xfId="59919" xr:uid="{00000000-0005-0000-0000-000031000000}"/>
    <cellStyle name="Comma 4 2 4 4 4 2 3" xfId="44799" xr:uid="{00000000-0005-0000-0000-000031000000}"/>
    <cellStyle name="Comma 4 2 4 4 4 3" xfId="20607" xr:uid="{00000000-0005-0000-0000-000031000000}"/>
    <cellStyle name="Comma 4 2 4 4 4 3 2" xfId="50847" xr:uid="{00000000-0005-0000-0000-000031000000}"/>
    <cellStyle name="Comma 4 2 4 4 4 4" xfId="35727" xr:uid="{00000000-0005-0000-0000-000031000000}"/>
    <cellStyle name="Comma 4 2 4 4 5" xfId="6999" xr:uid="{00000000-0005-0000-0000-000031000000}"/>
    <cellStyle name="Comma 4 2 4 4 5 2" xfId="22119" xr:uid="{00000000-0005-0000-0000-000031000000}"/>
    <cellStyle name="Comma 4 2 4 4 5 2 2" xfId="52359" xr:uid="{00000000-0005-0000-0000-000031000000}"/>
    <cellStyle name="Comma 4 2 4 4 5 3" xfId="37239" xr:uid="{00000000-0005-0000-0000-000031000000}"/>
    <cellStyle name="Comma 4 2 4 4 6" xfId="8511" xr:uid="{00000000-0005-0000-0000-000031000000}"/>
    <cellStyle name="Comma 4 2 4 4 6 2" xfId="23631" xr:uid="{00000000-0005-0000-0000-000031000000}"/>
    <cellStyle name="Comma 4 2 4 4 6 2 2" xfId="53871" xr:uid="{00000000-0005-0000-0000-000031000000}"/>
    <cellStyle name="Comma 4 2 4 4 6 3" xfId="38751" xr:uid="{00000000-0005-0000-0000-000031000000}"/>
    <cellStyle name="Comma 4 2 4 4 7" xfId="10023" xr:uid="{00000000-0005-0000-0000-000031000000}"/>
    <cellStyle name="Comma 4 2 4 4 7 2" xfId="25143" xr:uid="{00000000-0005-0000-0000-000031000000}"/>
    <cellStyle name="Comma 4 2 4 4 7 2 2" xfId="55383" xr:uid="{00000000-0005-0000-0000-000031000000}"/>
    <cellStyle name="Comma 4 2 4 4 7 3" xfId="40263" xr:uid="{00000000-0005-0000-0000-000031000000}"/>
    <cellStyle name="Comma 4 2 4 4 8" xfId="16071" xr:uid="{00000000-0005-0000-0000-000031000000}"/>
    <cellStyle name="Comma 4 2 4 4 8 2" xfId="46311" xr:uid="{00000000-0005-0000-0000-000031000000}"/>
    <cellStyle name="Comma 4 2 4 4 9" xfId="31191" xr:uid="{00000000-0005-0000-0000-000031000000}"/>
    <cellStyle name="Comma 4 2 4 5" xfId="1707" xr:uid="{00000000-0005-0000-0000-000031000000}"/>
    <cellStyle name="Comma 4 2 4 5 2" xfId="10779" xr:uid="{00000000-0005-0000-0000-000031000000}"/>
    <cellStyle name="Comma 4 2 4 5 2 2" xfId="25899" xr:uid="{00000000-0005-0000-0000-000031000000}"/>
    <cellStyle name="Comma 4 2 4 5 2 2 2" xfId="56139" xr:uid="{00000000-0005-0000-0000-000031000000}"/>
    <cellStyle name="Comma 4 2 4 5 2 3" xfId="41019" xr:uid="{00000000-0005-0000-0000-000031000000}"/>
    <cellStyle name="Comma 4 2 4 5 3" xfId="16827" xr:uid="{00000000-0005-0000-0000-000031000000}"/>
    <cellStyle name="Comma 4 2 4 5 3 2" xfId="47067" xr:uid="{00000000-0005-0000-0000-000031000000}"/>
    <cellStyle name="Comma 4 2 4 5 4" xfId="31947" xr:uid="{00000000-0005-0000-0000-000031000000}"/>
    <cellStyle name="Comma 4 2 4 6" xfId="3219" xr:uid="{00000000-0005-0000-0000-000031000000}"/>
    <cellStyle name="Comma 4 2 4 6 2" xfId="12291" xr:uid="{00000000-0005-0000-0000-000031000000}"/>
    <cellStyle name="Comma 4 2 4 6 2 2" xfId="27411" xr:uid="{00000000-0005-0000-0000-000031000000}"/>
    <cellStyle name="Comma 4 2 4 6 2 2 2" xfId="57651" xr:uid="{00000000-0005-0000-0000-000031000000}"/>
    <cellStyle name="Comma 4 2 4 6 2 3" xfId="42531" xr:uid="{00000000-0005-0000-0000-000031000000}"/>
    <cellStyle name="Comma 4 2 4 6 3" xfId="18339" xr:uid="{00000000-0005-0000-0000-000031000000}"/>
    <cellStyle name="Comma 4 2 4 6 3 2" xfId="48579" xr:uid="{00000000-0005-0000-0000-000031000000}"/>
    <cellStyle name="Comma 4 2 4 6 4" xfId="33459" xr:uid="{00000000-0005-0000-0000-000031000000}"/>
    <cellStyle name="Comma 4 2 4 7" xfId="4731" xr:uid="{00000000-0005-0000-0000-000031000000}"/>
    <cellStyle name="Comma 4 2 4 7 2" xfId="13803" xr:uid="{00000000-0005-0000-0000-000031000000}"/>
    <cellStyle name="Comma 4 2 4 7 2 2" xfId="28923" xr:uid="{00000000-0005-0000-0000-000031000000}"/>
    <cellStyle name="Comma 4 2 4 7 2 2 2" xfId="59163" xr:uid="{00000000-0005-0000-0000-000031000000}"/>
    <cellStyle name="Comma 4 2 4 7 2 3" xfId="44043" xr:uid="{00000000-0005-0000-0000-000031000000}"/>
    <cellStyle name="Comma 4 2 4 7 3" xfId="19851" xr:uid="{00000000-0005-0000-0000-000031000000}"/>
    <cellStyle name="Comma 4 2 4 7 3 2" xfId="50091" xr:uid="{00000000-0005-0000-0000-000031000000}"/>
    <cellStyle name="Comma 4 2 4 7 4" xfId="34971" xr:uid="{00000000-0005-0000-0000-000031000000}"/>
    <cellStyle name="Comma 4 2 4 8" xfId="6243" xr:uid="{00000000-0005-0000-0000-000031000000}"/>
    <cellStyle name="Comma 4 2 4 8 2" xfId="21363" xr:uid="{00000000-0005-0000-0000-000031000000}"/>
    <cellStyle name="Comma 4 2 4 8 2 2" xfId="51603" xr:uid="{00000000-0005-0000-0000-000031000000}"/>
    <cellStyle name="Comma 4 2 4 8 3" xfId="36483" xr:uid="{00000000-0005-0000-0000-000031000000}"/>
    <cellStyle name="Comma 4 2 4 9" xfId="7755" xr:uid="{00000000-0005-0000-0000-000031000000}"/>
    <cellStyle name="Comma 4 2 4 9 2" xfId="22875" xr:uid="{00000000-0005-0000-0000-000031000000}"/>
    <cellStyle name="Comma 4 2 4 9 2 2" xfId="53115" xr:uid="{00000000-0005-0000-0000-000031000000}"/>
    <cellStyle name="Comma 4 2 4 9 3" xfId="37995" xr:uid="{00000000-0005-0000-0000-000031000000}"/>
    <cellStyle name="Comma 4 2 5" xfId="279" xr:uid="{00000000-0005-0000-0000-000033000000}"/>
    <cellStyle name="Comma 4 2 5 10" xfId="30519" xr:uid="{00000000-0005-0000-0000-000033000000}"/>
    <cellStyle name="Comma 4 2 5 2" xfId="1035" xr:uid="{00000000-0005-0000-0000-000033000000}"/>
    <cellStyle name="Comma 4 2 5 2 2" xfId="2547" xr:uid="{00000000-0005-0000-0000-000033000000}"/>
    <cellStyle name="Comma 4 2 5 2 2 2" xfId="11619" xr:uid="{00000000-0005-0000-0000-000033000000}"/>
    <cellStyle name="Comma 4 2 5 2 2 2 2" xfId="26739" xr:uid="{00000000-0005-0000-0000-000033000000}"/>
    <cellStyle name="Comma 4 2 5 2 2 2 2 2" xfId="56979" xr:uid="{00000000-0005-0000-0000-000033000000}"/>
    <cellStyle name="Comma 4 2 5 2 2 2 3" xfId="41859" xr:uid="{00000000-0005-0000-0000-000033000000}"/>
    <cellStyle name="Comma 4 2 5 2 2 3" xfId="17667" xr:uid="{00000000-0005-0000-0000-000033000000}"/>
    <cellStyle name="Comma 4 2 5 2 2 3 2" xfId="47907" xr:uid="{00000000-0005-0000-0000-000033000000}"/>
    <cellStyle name="Comma 4 2 5 2 2 4" xfId="32787" xr:uid="{00000000-0005-0000-0000-000033000000}"/>
    <cellStyle name="Comma 4 2 5 2 3" xfId="4059" xr:uid="{00000000-0005-0000-0000-000033000000}"/>
    <cellStyle name="Comma 4 2 5 2 3 2" xfId="13131" xr:uid="{00000000-0005-0000-0000-000033000000}"/>
    <cellStyle name="Comma 4 2 5 2 3 2 2" xfId="28251" xr:uid="{00000000-0005-0000-0000-000033000000}"/>
    <cellStyle name="Comma 4 2 5 2 3 2 2 2" xfId="58491" xr:uid="{00000000-0005-0000-0000-000033000000}"/>
    <cellStyle name="Comma 4 2 5 2 3 2 3" xfId="43371" xr:uid="{00000000-0005-0000-0000-000033000000}"/>
    <cellStyle name="Comma 4 2 5 2 3 3" xfId="19179" xr:uid="{00000000-0005-0000-0000-000033000000}"/>
    <cellStyle name="Comma 4 2 5 2 3 3 2" xfId="49419" xr:uid="{00000000-0005-0000-0000-000033000000}"/>
    <cellStyle name="Comma 4 2 5 2 3 4" xfId="34299" xr:uid="{00000000-0005-0000-0000-000033000000}"/>
    <cellStyle name="Comma 4 2 5 2 4" xfId="5571" xr:uid="{00000000-0005-0000-0000-000033000000}"/>
    <cellStyle name="Comma 4 2 5 2 4 2" xfId="14643" xr:uid="{00000000-0005-0000-0000-000033000000}"/>
    <cellStyle name="Comma 4 2 5 2 4 2 2" xfId="29763" xr:uid="{00000000-0005-0000-0000-000033000000}"/>
    <cellStyle name="Comma 4 2 5 2 4 2 2 2" xfId="60003" xr:uid="{00000000-0005-0000-0000-000033000000}"/>
    <cellStyle name="Comma 4 2 5 2 4 2 3" xfId="44883" xr:uid="{00000000-0005-0000-0000-000033000000}"/>
    <cellStyle name="Comma 4 2 5 2 4 3" xfId="20691" xr:uid="{00000000-0005-0000-0000-000033000000}"/>
    <cellStyle name="Comma 4 2 5 2 4 3 2" xfId="50931" xr:uid="{00000000-0005-0000-0000-000033000000}"/>
    <cellStyle name="Comma 4 2 5 2 4 4" xfId="35811" xr:uid="{00000000-0005-0000-0000-000033000000}"/>
    <cellStyle name="Comma 4 2 5 2 5" xfId="7083" xr:uid="{00000000-0005-0000-0000-000033000000}"/>
    <cellStyle name="Comma 4 2 5 2 5 2" xfId="22203" xr:uid="{00000000-0005-0000-0000-000033000000}"/>
    <cellStyle name="Comma 4 2 5 2 5 2 2" xfId="52443" xr:uid="{00000000-0005-0000-0000-000033000000}"/>
    <cellStyle name="Comma 4 2 5 2 5 3" xfId="37323" xr:uid="{00000000-0005-0000-0000-000033000000}"/>
    <cellStyle name="Comma 4 2 5 2 6" xfId="8595" xr:uid="{00000000-0005-0000-0000-000033000000}"/>
    <cellStyle name="Comma 4 2 5 2 6 2" xfId="23715" xr:uid="{00000000-0005-0000-0000-000033000000}"/>
    <cellStyle name="Comma 4 2 5 2 6 2 2" xfId="53955" xr:uid="{00000000-0005-0000-0000-000033000000}"/>
    <cellStyle name="Comma 4 2 5 2 6 3" xfId="38835" xr:uid="{00000000-0005-0000-0000-000033000000}"/>
    <cellStyle name="Comma 4 2 5 2 7" xfId="10107" xr:uid="{00000000-0005-0000-0000-000033000000}"/>
    <cellStyle name="Comma 4 2 5 2 7 2" xfId="25227" xr:uid="{00000000-0005-0000-0000-000033000000}"/>
    <cellStyle name="Comma 4 2 5 2 7 2 2" xfId="55467" xr:uid="{00000000-0005-0000-0000-000033000000}"/>
    <cellStyle name="Comma 4 2 5 2 7 3" xfId="40347" xr:uid="{00000000-0005-0000-0000-000033000000}"/>
    <cellStyle name="Comma 4 2 5 2 8" xfId="16155" xr:uid="{00000000-0005-0000-0000-000033000000}"/>
    <cellStyle name="Comma 4 2 5 2 8 2" xfId="46395" xr:uid="{00000000-0005-0000-0000-000033000000}"/>
    <cellStyle name="Comma 4 2 5 2 9" xfId="31275" xr:uid="{00000000-0005-0000-0000-000033000000}"/>
    <cellStyle name="Comma 4 2 5 3" xfId="1791" xr:uid="{00000000-0005-0000-0000-000033000000}"/>
    <cellStyle name="Comma 4 2 5 3 2" xfId="10863" xr:uid="{00000000-0005-0000-0000-000033000000}"/>
    <cellStyle name="Comma 4 2 5 3 2 2" xfId="25983" xr:uid="{00000000-0005-0000-0000-000033000000}"/>
    <cellStyle name="Comma 4 2 5 3 2 2 2" xfId="56223" xr:uid="{00000000-0005-0000-0000-000033000000}"/>
    <cellStyle name="Comma 4 2 5 3 2 3" xfId="41103" xr:uid="{00000000-0005-0000-0000-000033000000}"/>
    <cellStyle name="Comma 4 2 5 3 3" xfId="16911" xr:uid="{00000000-0005-0000-0000-000033000000}"/>
    <cellStyle name="Comma 4 2 5 3 3 2" xfId="47151" xr:uid="{00000000-0005-0000-0000-000033000000}"/>
    <cellStyle name="Comma 4 2 5 3 4" xfId="32031" xr:uid="{00000000-0005-0000-0000-000033000000}"/>
    <cellStyle name="Comma 4 2 5 4" xfId="3303" xr:uid="{00000000-0005-0000-0000-000033000000}"/>
    <cellStyle name="Comma 4 2 5 4 2" xfId="12375" xr:uid="{00000000-0005-0000-0000-000033000000}"/>
    <cellStyle name="Comma 4 2 5 4 2 2" xfId="27495" xr:uid="{00000000-0005-0000-0000-000033000000}"/>
    <cellStyle name="Comma 4 2 5 4 2 2 2" xfId="57735" xr:uid="{00000000-0005-0000-0000-000033000000}"/>
    <cellStyle name="Comma 4 2 5 4 2 3" xfId="42615" xr:uid="{00000000-0005-0000-0000-000033000000}"/>
    <cellStyle name="Comma 4 2 5 4 3" xfId="18423" xr:uid="{00000000-0005-0000-0000-000033000000}"/>
    <cellStyle name="Comma 4 2 5 4 3 2" xfId="48663" xr:uid="{00000000-0005-0000-0000-000033000000}"/>
    <cellStyle name="Comma 4 2 5 4 4" xfId="33543" xr:uid="{00000000-0005-0000-0000-000033000000}"/>
    <cellStyle name="Comma 4 2 5 5" xfId="4815" xr:uid="{00000000-0005-0000-0000-000033000000}"/>
    <cellStyle name="Comma 4 2 5 5 2" xfId="13887" xr:uid="{00000000-0005-0000-0000-000033000000}"/>
    <cellStyle name="Comma 4 2 5 5 2 2" xfId="29007" xr:uid="{00000000-0005-0000-0000-000033000000}"/>
    <cellStyle name="Comma 4 2 5 5 2 2 2" xfId="59247" xr:uid="{00000000-0005-0000-0000-000033000000}"/>
    <cellStyle name="Comma 4 2 5 5 2 3" xfId="44127" xr:uid="{00000000-0005-0000-0000-000033000000}"/>
    <cellStyle name="Comma 4 2 5 5 3" xfId="19935" xr:uid="{00000000-0005-0000-0000-000033000000}"/>
    <cellStyle name="Comma 4 2 5 5 3 2" xfId="50175" xr:uid="{00000000-0005-0000-0000-000033000000}"/>
    <cellStyle name="Comma 4 2 5 5 4" xfId="35055" xr:uid="{00000000-0005-0000-0000-000033000000}"/>
    <cellStyle name="Comma 4 2 5 6" xfId="6327" xr:uid="{00000000-0005-0000-0000-000033000000}"/>
    <cellStyle name="Comma 4 2 5 6 2" xfId="21447" xr:uid="{00000000-0005-0000-0000-000033000000}"/>
    <cellStyle name="Comma 4 2 5 6 2 2" xfId="51687" xr:uid="{00000000-0005-0000-0000-000033000000}"/>
    <cellStyle name="Comma 4 2 5 6 3" xfId="36567" xr:uid="{00000000-0005-0000-0000-000033000000}"/>
    <cellStyle name="Comma 4 2 5 7" xfId="7839" xr:uid="{00000000-0005-0000-0000-000033000000}"/>
    <cellStyle name="Comma 4 2 5 7 2" xfId="22959" xr:uid="{00000000-0005-0000-0000-000033000000}"/>
    <cellStyle name="Comma 4 2 5 7 2 2" xfId="53199" xr:uid="{00000000-0005-0000-0000-000033000000}"/>
    <cellStyle name="Comma 4 2 5 7 3" xfId="38079" xr:uid="{00000000-0005-0000-0000-000033000000}"/>
    <cellStyle name="Comma 4 2 5 8" xfId="9351" xr:uid="{00000000-0005-0000-0000-000033000000}"/>
    <cellStyle name="Comma 4 2 5 8 2" xfId="24471" xr:uid="{00000000-0005-0000-0000-000033000000}"/>
    <cellStyle name="Comma 4 2 5 8 2 2" xfId="54711" xr:uid="{00000000-0005-0000-0000-000033000000}"/>
    <cellStyle name="Comma 4 2 5 8 3" xfId="39591" xr:uid="{00000000-0005-0000-0000-000033000000}"/>
    <cellStyle name="Comma 4 2 5 9" xfId="15399" xr:uid="{00000000-0005-0000-0000-000033000000}"/>
    <cellStyle name="Comma 4 2 5 9 2" xfId="45639" xr:uid="{00000000-0005-0000-0000-000033000000}"/>
    <cellStyle name="Comma 4 2 6" xfId="531" xr:uid="{00000000-0005-0000-0000-000091000000}"/>
    <cellStyle name="Comma 4 2 6 10" xfId="30771" xr:uid="{00000000-0005-0000-0000-000091000000}"/>
    <cellStyle name="Comma 4 2 6 2" xfId="1287" xr:uid="{00000000-0005-0000-0000-000091000000}"/>
    <cellStyle name="Comma 4 2 6 2 2" xfId="2799" xr:uid="{00000000-0005-0000-0000-000091000000}"/>
    <cellStyle name="Comma 4 2 6 2 2 2" xfId="11871" xr:uid="{00000000-0005-0000-0000-000091000000}"/>
    <cellStyle name="Comma 4 2 6 2 2 2 2" xfId="26991" xr:uid="{00000000-0005-0000-0000-000091000000}"/>
    <cellStyle name="Comma 4 2 6 2 2 2 2 2" xfId="57231" xr:uid="{00000000-0005-0000-0000-000091000000}"/>
    <cellStyle name="Comma 4 2 6 2 2 2 3" xfId="42111" xr:uid="{00000000-0005-0000-0000-000091000000}"/>
    <cellStyle name="Comma 4 2 6 2 2 3" xfId="17919" xr:uid="{00000000-0005-0000-0000-000091000000}"/>
    <cellStyle name="Comma 4 2 6 2 2 3 2" xfId="48159" xr:uid="{00000000-0005-0000-0000-000091000000}"/>
    <cellStyle name="Comma 4 2 6 2 2 4" xfId="33039" xr:uid="{00000000-0005-0000-0000-000091000000}"/>
    <cellStyle name="Comma 4 2 6 2 3" xfId="4311" xr:uid="{00000000-0005-0000-0000-000091000000}"/>
    <cellStyle name="Comma 4 2 6 2 3 2" xfId="13383" xr:uid="{00000000-0005-0000-0000-000091000000}"/>
    <cellStyle name="Comma 4 2 6 2 3 2 2" xfId="28503" xr:uid="{00000000-0005-0000-0000-000091000000}"/>
    <cellStyle name="Comma 4 2 6 2 3 2 2 2" xfId="58743" xr:uid="{00000000-0005-0000-0000-000091000000}"/>
    <cellStyle name="Comma 4 2 6 2 3 2 3" xfId="43623" xr:uid="{00000000-0005-0000-0000-000091000000}"/>
    <cellStyle name="Comma 4 2 6 2 3 3" xfId="19431" xr:uid="{00000000-0005-0000-0000-000091000000}"/>
    <cellStyle name="Comma 4 2 6 2 3 3 2" xfId="49671" xr:uid="{00000000-0005-0000-0000-000091000000}"/>
    <cellStyle name="Comma 4 2 6 2 3 4" xfId="34551" xr:uid="{00000000-0005-0000-0000-000091000000}"/>
    <cellStyle name="Comma 4 2 6 2 4" xfId="5823" xr:uid="{00000000-0005-0000-0000-000091000000}"/>
    <cellStyle name="Comma 4 2 6 2 4 2" xfId="14895" xr:uid="{00000000-0005-0000-0000-000091000000}"/>
    <cellStyle name="Comma 4 2 6 2 4 2 2" xfId="30015" xr:uid="{00000000-0005-0000-0000-000091000000}"/>
    <cellStyle name="Comma 4 2 6 2 4 2 2 2" xfId="60255" xr:uid="{00000000-0005-0000-0000-000091000000}"/>
    <cellStyle name="Comma 4 2 6 2 4 2 3" xfId="45135" xr:uid="{00000000-0005-0000-0000-000091000000}"/>
    <cellStyle name="Comma 4 2 6 2 4 3" xfId="20943" xr:uid="{00000000-0005-0000-0000-000091000000}"/>
    <cellStyle name="Comma 4 2 6 2 4 3 2" xfId="51183" xr:uid="{00000000-0005-0000-0000-000091000000}"/>
    <cellStyle name="Comma 4 2 6 2 4 4" xfId="36063" xr:uid="{00000000-0005-0000-0000-000091000000}"/>
    <cellStyle name="Comma 4 2 6 2 5" xfId="7335" xr:uid="{00000000-0005-0000-0000-000091000000}"/>
    <cellStyle name="Comma 4 2 6 2 5 2" xfId="22455" xr:uid="{00000000-0005-0000-0000-000091000000}"/>
    <cellStyle name="Comma 4 2 6 2 5 2 2" xfId="52695" xr:uid="{00000000-0005-0000-0000-000091000000}"/>
    <cellStyle name="Comma 4 2 6 2 5 3" xfId="37575" xr:uid="{00000000-0005-0000-0000-000091000000}"/>
    <cellStyle name="Comma 4 2 6 2 6" xfId="8847" xr:uid="{00000000-0005-0000-0000-000091000000}"/>
    <cellStyle name="Comma 4 2 6 2 6 2" xfId="23967" xr:uid="{00000000-0005-0000-0000-000091000000}"/>
    <cellStyle name="Comma 4 2 6 2 6 2 2" xfId="54207" xr:uid="{00000000-0005-0000-0000-000091000000}"/>
    <cellStyle name="Comma 4 2 6 2 6 3" xfId="39087" xr:uid="{00000000-0005-0000-0000-000091000000}"/>
    <cellStyle name="Comma 4 2 6 2 7" xfId="10359" xr:uid="{00000000-0005-0000-0000-000091000000}"/>
    <cellStyle name="Comma 4 2 6 2 7 2" xfId="25479" xr:uid="{00000000-0005-0000-0000-000091000000}"/>
    <cellStyle name="Comma 4 2 6 2 7 2 2" xfId="55719" xr:uid="{00000000-0005-0000-0000-000091000000}"/>
    <cellStyle name="Comma 4 2 6 2 7 3" xfId="40599" xr:uid="{00000000-0005-0000-0000-000091000000}"/>
    <cellStyle name="Comma 4 2 6 2 8" xfId="16407" xr:uid="{00000000-0005-0000-0000-000091000000}"/>
    <cellStyle name="Comma 4 2 6 2 8 2" xfId="46647" xr:uid="{00000000-0005-0000-0000-000091000000}"/>
    <cellStyle name="Comma 4 2 6 2 9" xfId="31527" xr:uid="{00000000-0005-0000-0000-000091000000}"/>
    <cellStyle name="Comma 4 2 6 3" xfId="2043" xr:uid="{00000000-0005-0000-0000-000091000000}"/>
    <cellStyle name="Comma 4 2 6 3 2" xfId="11115" xr:uid="{00000000-0005-0000-0000-000091000000}"/>
    <cellStyle name="Comma 4 2 6 3 2 2" xfId="26235" xr:uid="{00000000-0005-0000-0000-000091000000}"/>
    <cellStyle name="Comma 4 2 6 3 2 2 2" xfId="56475" xr:uid="{00000000-0005-0000-0000-000091000000}"/>
    <cellStyle name="Comma 4 2 6 3 2 3" xfId="41355" xr:uid="{00000000-0005-0000-0000-000091000000}"/>
    <cellStyle name="Comma 4 2 6 3 3" xfId="17163" xr:uid="{00000000-0005-0000-0000-000091000000}"/>
    <cellStyle name="Comma 4 2 6 3 3 2" xfId="47403" xr:uid="{00000000-0005-0000-0000-000091000000}"/>
    <cellStyle name="Comma 4 2 6 3 4" xfId="32283" xr:uid="{00000000-0005-0000-0000-000091000000}"/>
    <cellStyle name="Comma 4 2 6 4" xfId="3555" xr:uid="{00000000-0005-0000-0000-000091000000}"/>
    <cellStyle name="Comma 4 2 6 4 2" xfId="12627" xr:uid="{00000000-0005-0000-0000-000091000000}"/>
    <cellStyle name="Comma 4 2 6 4 2 2" xfId="27747" xr:uid="{00000000-0005-0000-0000-000091000000}"/>
    <cellStyle name="Comma 4 2 6 4 2 2 2" xfId="57987" xr:uid="{00000000-0005-0000-0000-000091000000}"/>
    <cellStyle name="Comma 4 2 6 4 2 3" xfId="42867" xr:uid="{00000000-0005-0000-0000-000091000000}"/>
    <cellStyle name="Comma 4 2 6 4 3" xfId="18675" xr:uid="{00000000-0005-0000-0000-000091000000}"/>
    <cellStyle name="Comma 4 2 6 4 3 2" xfId="48915" xr:uid="{00000000-0005-0000-0000-000091000000}"/>
    <cellStyle name="Comma 4 2 6 4 4" xfId="33795" xr:uid="{00000000-0005-0000-0000-000091000000}"/>
    <cellStyle name="Comma 4 2 6 5" xfId="5067" xr:uid="{00000000-0005-0000-0000-000091000000}"/>
    <cellStyle name="Comma 4 2 6 5 2" xfId="14139" xr:uid="{00000000-0005-0000-0000-000091000000}"/>
    <cellStyle name="Comma 4 2 6 5 2 2" xfId="29259" xr:uid="{00000000-0005-0000-0000-000091000000}"/>
    <cellStyle name="Comma 4 2 6 5 2 2 2" xfId="59499" xr:uid="{00000000-0005-0000-0000-000091000000}"/>
    <cellStyle name="Comma 4 2 6 5 2 3" xfId="44379" xr:uid="{00000000-0005-0000-0000-000091000000}"/>
    <cellStyle name="Comma 4 2 6 5 3" xfId="20187" xr:uid="{00000000-0005-0000-0000-000091000000}"/>
    <cellStyle name="Comma 4 2 6 5 3 2" xfId="50427" xr:uid="{00000000-0005-0000-0000-000091000000}"/>
    <cellStyle name="Comma 4 2 6 5 4" xfId="35307" xr:uid="{00000000-0005-0000-0000-000091000000}"/>
    <cellStyle name="Comma 4 2 6 6" xfId="6579" xr:uid="{00000000-0005-0000-0000-000091000000}"/>
    <cellStyle name="Comma 4 2 6 6 2" xfId="21699" xr:uid="{00000000-0005-0000-0000-000091000000}"/>
    <cellStyle name="Comma 4 2 6 6 2 2" xfId="51939" xr:uid="{00000000-0005-0000-0000-000091000000}"/>
    <cellStyle name="Comma 4 2 6 6 3" xfId="36819" xr:uid="{00000000-0005-0000-0000-000091000000}"/>
    <cellStyle name="Comma 4 2 6 7" xfId="8091" xr:uid="{00000000-0005-0000-0000-000091000000}"/>
    <cellStyle name="Comma 4 2 6 7 2" xfId="23211" xr:uid="{00000000-0005-0000-0000-000091000000}"/>
    <cellStyle name="Comma 4 2 6 7 2 2" xfId="53451" xr:uid="{00000000-0005-0000-0000-000091000000}"/>
    <cellStyle name="Comma 4 2 6 7 3" xfId="38331" xr:uid="{00000000-0005-0000-0000-000091000000}"/>
    <cellStyle name="Comma 4 2 6 8" xfId="9603" xr:uid="{00000000-0005-0000-0000-000091000000}"/>
    <cellStyle name="Comma 4 2 6 8 2" xfId="24723" xr:uid="{00000000-0005-0000-0000-000091000000}"/>
    <cellStyle name="Comma 4 2 6 8 2 2" xfId="54963" xr:uid="{00000000-0005-0000-0000-000091000000}"/>
    <cellStyle name="Comma 4 2 6 8 3" xfId="39843" xr:uid="{00000000-0005-0000-0000-000091000000}"/>
    <cellStyle name="Comma 4 2 6 9" xfId="15651" xr:uid="{00000000-0005-0000-0000-000091000000}"/>
    <cellStyle name="Comma 4 2 6 9 2" xfId="45891" xr:uid="{00000000-0005-0000-0000-000091000000}"/>
    <cellStyle name="Comma 4 2 7" xfId="783" xr:uid="{00000000-0005-0000-0000-000033000000}"/>
    <cellStyle name="Comma 4 2 7 2" xfId="2295" xr:uid="{00000000-0005-0000-0000-000033000000}"/>
    <cellStyle name="Comma 4 2 7 2 2" xfId="11367" xr:uid="{00000000-0005-0000-0000-000033000000}"/>
    <cellStyle name="Comma 4 2 7 2 2 2" xfId="26487" xr:uid="{00000000-0005-0000-0000-000033000000}"/>
    <cellStyle name="Comma 4 2 7 2 2 2 2" xfId="56727" xr:uid="{00000000-0005-0000-0000-000033000000}"/>
    <cellStyle name="Comma 4 2 7 2 2 3" xfId="41607" xr:uid="{00000000-0005-0000-0000-000033000000}"/>
    <cellStyle name="Comma 4 2 7 2 3" xfId="17415" xr:uid="{00000000-0005-0000-0000-000033000000}"/>
    <cellStyle name="Comma 4 2 7 2 3 2" xfId="47655" xr:uid="{00000000-0005-0000-0000-000033000000}"/>
    <cellStyle name="Comma 4 2 7 2 4" xfId="32535" xr:uid="{00000000-0005-0000-0000-000033000000}"/>
    <cellStyle name="Comma 4 2 7 3" xfId="3807" xr:uid="{00000000-0005-0000-0000-000033000000}"/>
    <cellStyle name="Comma 4 2 7 3 2" xfId="12879" xr:uid="{00000000-0005-0000-0000-000033000000}"/>
    <cellStyle name="Comma 4 2 7 3 2 2" xfId="27999" xr:uid="{00000000-0005-0000-0000-000033000000}"/>
    <cellStyle name="Comma 4 2 7 3 2 2 2" xfId="58239" xr:uid="{00000000-0005-0000-0000-000033000000}"/>
    <cellStyle name="Comma 4 2 7 3 2 3" xfId="43119" xr:uid="{00000000-0005-0000-0000-000033000000}"/>
    <cellStyle name="Comma 4 2 7 3 3" xfId="18927" xr:uid="{00000000-0005-0000-0000-000033000000}"/>
    <cellStyle name="Comma 4 2 7 3 3 2" xfId="49167" xr:uid="{00000000-0005-0000-0000-000033000000}"/>
    <cellStyle name="Comma 4 2 7 3 4" xfId="34047" xr:uid="{00000000-0005-0000-0000-000033000000}"/>
    <cellStyle name="Comma 4 2 7 4" xfId="5319" xr:uid="{00000000-0005-0000-0000-000033000000}"/>
    <cellStyle name="Comma 4 2 7 4 2" xfId="14391" xr:uid="{00000000-0005-0000-0000-000033000000}"/>
    <cellStyle name="Comma 4 2 7 4 2 2" xfId="29511" xr:uid="{00000000-0005-0000-0000-000033000000}"/>
    <cellStyle name="Comma 4 2 7 4 2 2 2" xfId="59751" xr:uid="{00000000-0005-0000-0000-000033000000}"/>
    <cellStyle name="Comma 4 2 7 4 2 3" xfId="44631" xr:uid="{00000000-0005-0000-0000-000033000000}"/>
    <cellStyle name="Comma 4 2 7 4 3" xfId="20439" xr:uid="{00000000-0005-0000-0000-000033000000}"/>
    <cellStyle name="Comma 4 2 7 4 3 2" xfId="50679" xr:uid="{00000000-0005-0000-0000-000033000000}"/>
    <cellStyle name="Comma 4 2 7 4 4" xfId="35559" xr:uid="{00000000-0005-0000-0000-000033000000}"/>
    <cellStyle name="Comma 4 2 7 5" xfId="6831" xr:uid="{00000000-0005-0000-0000-000033000000}"/>
    <cellStyle name="Comma 4 2 7 5 2" xfId="21951" xr:uid="{00000000-0005-0000-0000-000033000000}"/>
    <cellStyle name="Comma 4 2 7 5 2 2" xfId="52191" xr:uid="{00000000-0005-0000-0000-000033000000}"/>
    <cellStyle name="Comma 4 2 7 5 3" xfId="37071" xr:uid="{00000000-0005-0000-0000-000033000000}"/>
    <cellStyle name="Comma 4 2 7 6" xfId="8343" xr:uid="{00000000-0005-0000-0000-000033000000}"/>
    <cellStyle name="Comma 4 2 7 6 2" xfId="23463" xr:uid="{00000000-0005-0000-0000-000033000000}"/>
    <cellStyle name="Comma 4 2 7 6 2 2" xfId="53703" xr:uid="{00000000-0005-0000-0000-000033000000}"/>
    <cellStyle name="Comma 4 2 7 6 3" xfId="38583" xr:uid="{00000000-0005-0000-0000-000033000000}"/>
    <cellStyle name="Comma 4 2 7 7" xfId="9855" xr:uid="{00000000-0005-0000-0000-000033000000}"/>
    <cellStyle name="Comma 4 2 7 7 2" xfId="24975" xr:uid="{00000000-0005-0000-0000-000033000000}"/>
    <cellStyle name="Comma 4 2 7 7 2 2" xfId="55215" xr:uid="{00000000-0005-0000-0000-000033000000}"/>
    <cellStyle name="Comma 4 2 7 7 3" xfId="40095" xr:uid="{00000000-0005-0000-0000-000033000000}"/>
    <cellStyle name="Comma 4 2 7 8" xfId="15903" xr:uid="{00000000-0005-0000-0000-000033000000}"/>
    <cellStyle name="Comma 4 2 7 8 2" xfId="46143" xr:uid="{00000000-0005-0000-0000-000033000000}"/>
    <cellStyle name="Comma 4 2 7 9" xfId="31023" xr:uid="{00000000-0005-0000-0000-000033000000}"/>
    <cellStyle name="Comma 4 2 8" xfId="1539" xr:uid="{00000000-0005-0000-0000-000033000000}"/>
    <cellStyle name="Comma 4 2 8 2" xfId="10611" xr:uid="{00000000-0005-0000-0000-000033000000}"/>
    <cellStyle name="Comma 4 2 8 2 2" xfId="25731" xr:uid="{00000000-0005-0000-0000-000033000000}"/>
    <cellStyle name="Comma 4 2 8 2 2 2" xfId="55971" xr:uid="{00000000-0005-0000-0000-000033000000}"/>
    <cellStyle name="Comma 4 2 8 2 3" xfId="40851" xr:uid="{00000000-0005-0000-0000-000033000000}"/>
    <cellStyle name="Comma 4 2 8 3" xfId="16659" xr:uid="{00000000-0005-0000-0000-000033000000}"/>
    <cellStyle name="Comma 4 2 8 3 2" xfId="46899" xr:uid="{00000000-0005-0000-0000-000033000000}"/>
    <cellStyle name="Comma 4 2 8 4" xfId="31779" xr:uid="{00000000-0005-0000-0000-000033000000}"/>
    <cellStyle name="Comma 4 2 9" xfId="3051" xr:uid="{00000000-0005-0000-0000-000033000000}"/>
    <cellStyle name="Comma 4 2 9 2" xfId="12123" xr:uid="{00000000-0005-0000-0000-000033000000}"/>
    <cellStyle name="Comma 4 2 9 2 2" xfId="27243" xr:uid="{00000000-0005-0000-0000-000033000000}"/>
    <cellStyle name="Comma 4 2 9 2 2 2" xfId="57483" xr:uid="{00000000-0005-0000-0000-000033000000}"/>
    <cellStyle name="Comma 4 2 9 2 3" xfId="42363" xr:uid="{00000000-0005-0000-0000-000033000000}"/>
    <cellStyle name="Comma 4 2 9 3" xfId="18171" xr:uid="{00000000-0005-0000-0000-000033000000}"/>
    <cellStyle name="Comma 4 2 9 3 2" xfId="48411" xr:uid="{00000000-0005-0000-0000-000033000000}"/>
    <cellStyle name="Comma 4 2 9 4" xfId="33291" xr:uid="{00000000-0005-0000-0000-000033000000}"/>
    <cellStyle name="Comma 4 3" xfId="41" xr:uid="{00000000-0005-0000-0000-000008000000}"/>
    <cellStyle name="Comma 4 3 10" xfId="4577" xr:uid="{00000000-0005-0000-0000-000008000000}"/>
    <cellStyle name="Comma 4 3 10 2" xfId="13649" xr:uid="{00000000-0005-0000-0000-000008000000}"/>
    <cellStyle name="Comma 4 3 10 2 2" xfId="28769" xr:uid="{00000000-0005-0000-0000-000008000000}"/>
    <cellStyle name="Comma 4 3 10 2 2 2" xfId="59009" xr:uid="{00000000-0005-0000-0000-000008000000}"/>
    <cellStyle name="Comma 4 3 10 2 3" xfId="43889" xr:uid="{00000000-0005-0000-0000-000008000000}"/>
    <cellStyle name="Comma 4 3 10 3" xfId="19697" xr:uid="{00000000-0005-0000-0000-000008000000}"/>
    <cellStyle name="Comma 4 3 10 3 2" xfId="49937" xr:uid="{00000000-0005-0000-0000-000008000000}"/>
    <cellStyle name="Comma 4 3 10 4" xfId="34817" xr:uid="{00000000-0005-0000-0000-000008000000}"/>
    <cellStyle name="Comma 4 3 11" xfId="6089" xr:uid="{00000000-0005-0000-0000-000008000000}"/>
    <cellStyle name="Comma 4 3 11 2" xfId="21209" xr:uid="{00000000-0005-0000-0000-000008000000}"/>
    <cellStyle name="Comma 4 3 11 2 2" xfId="51449" xr:uid="{00000000-0005-0000-0000-000008000000}"/>
    <cellStyle name="Comma 4 3 11 3" xfId="36329" xr:uid="{00000000-0005-0000-0000-000008000000}"/>
    <cellStyle name="Comma 4 3 12" xfId="7601" xr:uid="{00000000-0005-0000-0000-000008000000}"/>
    <cellStyle name="Comma 4 3 12 2" xfId="22721" xr:uid="{00000000-0005-0000-0000-000008000000}"/>
    <cellStyle name="Comma 4 3 12 2 2" xfId="52961" xr:uid="{00000000-0005-0000-0000-000008000000}"/>
    <cellStyle name="Comma 4 3 12 3" xfId="37841" xr:uid="{00000000-0005-0000-0000-000008000000}"/>
    <cellStyle name="Comma 4 3 13" xfId="9113" xr:uid="{00000000-0005-0000-0000-000008000000}"/>
    <cellStyle name="Comma 4 3 13 2" xfId="24233" xr:uid="{00000000-0005-0000-0000-000008000000}"/>
    <cellStyle name="Comma 4 3 13 2 2" xfId="54473" xr:uid="{00000000-0005-0000-0000-000008000000}"/>
    <cellStyle name="Comma 4 3 13 3" xfId="39353" xr:uid="{00000000-0005-0000-0000-000008000000}"/>
    <cellStyle name="Comma 4 3 14" xfId="15161" xr:uid="{00000000-0005-0000-0000-000008000000}"/>
    <cellStyle name="Comma 4 3 14 2" xfId="45401" xr:uid="{00000000-0005-0000-0000-000008000000}"/>
    <cellStyle name="Comma 4 3 15" xfId="30281" xr:uid="{00000000-0005-0000-0000-000008000000}"/>
    <cellStyle name="Comma 4 3 2" xfId="83" xr:uid="{00000000-0005-0000-0000-00001A000000}"/>
    <cellStyle name="Comma 4 3 2 10" xfId="6131" xr:uid="{00000000-0005-0000-0000-00001A000000}"/>
    <cellStyle name="Comma 4 3 2 10 2" xfId="21251" xr:uid="{00000000-0005-0000-0000-00001A000000}"/>
    <cellStyle name="Comma 4 3 2 10 2 2" xfId="51491" xr:uid="{00000000-0005-0000-0000-00001A000000}"/>
    <cellStyle name="Comma 4 3 2 10 3" xfId="36371" xr:uid="{00000000-0005-0000-0000-00001A000000}"/>
    <cellStyle name="Comma 4 3 2 11" xfId="7643" xr:uid="{00000000-0005-0000-0000-00001A000000}"/>
    <cellStyle name="Comma 4 3 2 11 2" xfId="22763" xr:uid="{00000000-0005-0000-0000-00001A000000}"/>
    <cellStyle name="Comma 4 3 2 11 2 2" xfId="53003" xr:uid="{00000000-0005-0000-0000-00001A000000}"/>
    <cellStyle name="Comma 4 3 2 11 3" xfId="37883" xr:uid="{00000000-0005-0000-0000-00001A000000}"/>
    <cellStyle name="Comma 4 3 2 12" xfId="9155" xr:uid="{00000000-0005-0000-0000-00001A000000}"/>
    <cellStyle name="Comma 4 3 2 12 2" xfId="24275" xr:uid="{00000000-0005-0000-0000-00001A000000}"/>
    <cellStyle name="Comma 4 3 2 12 2 2" xfId="54515" xr:uid="{00000000-0005-0000-0000-00001A000000}"/>
    <cellStyle name="Comma 4 3 2 12 3" xfId="39395" xr:uid="{00000000-0005-0000-0000-00001A000000}"/>
    <cellStyle name="Comma 4 3 2 13" xfId="15203" xr:uid="{00000000-0005-0000-0000-00001A000000}"/>
    <cellStyle name="Comma 4 3 2 13 2" xfId="45443" xr:uid="{00000000-0005-0000-0000-00001A000000}"/>
    <cellStyle name="Comma 4 3 2 14" xfId="30323" xr:uid="{00000000-0005-0000-0000-00001A000000}"/>
    <cellStyle name="Comma 4 3 2 2" xfId="167" xr:uid="{00000000-0005-0000-0000-000034000000}"/>
    <cellStyle name="Comma 4 3 2 2 10" xfId="9239" xr:uid="{00000000-0005-0000-0000-000034000000}"/>
    <cellStyle name="Comma 4 3 2 2 10 2" xfId="24359" xr:uid="{00000000-0005-0000-0000-000034000000}"/>
    <cellStyle name="Comma 4 3 2 2 10 2 2" xfId="54599" xr:uid="{00000000-0005-0000-0000-000034000000}"/>
    <cellStyle name="Comma 4 3 2 2 10 3" xfId="39479" xr:uid="{00000000-0005-0000-0000-000034000000}"/>
    <cellStyle name="Comma 4 3 2 2 11" xfId="15287" xr:uid="{00000000-0005-0000-0000-000034000000}"/>
    <cellStyle name="Comma 4 3 2 2 11 2" xfId="45527" xr:uid="{00000000-0005-0000-0000-000034000000}"/>
    <cellStyle name="Comma 4 3 2 2 12" xfId="30407" xr:uid="{00000000-0005-0000-0000-000034000000}"/>
    <cellStyle name="Comma 4 3 2 2 2" xfId="419" xr:uid="{00000000-0005-0000-0000-000034000000}"/>
    <cellStyle name="Comma 4 3 2 2 2 10" xfId="30659" xr:uid="{00000000-0005-0000-0000-000034000000}"/>
    <cellStyle name="Comma 4 3 2 2 2 2" xfId="1175" xr:uid="{00000000-0005-0000-0000-000034000000}"/>
    <cellStyle name="Comma 4 3 2 2 2 2 2" xfId="2687" xr:uid="{00000000-0005-0000-0000-000034000000}"/>
    <cellStyle name="Comma 4 3 2 2 2 2 2 2" xfId="11759" xr:uid="{00000000-0005-0000-0000-000034000000}"/>
    <cellStyle name="Comma 4 3 2 2 2 2 2 2 2" xfId="26879" xr:uid="{00000000-0005-0000-0000-000034000000}"/>
    <cellStyle name="Comma 4 3 2 2 2 2 2 2 2 2" xfId="57119" xr:uid="{00000000-0005-0000-0000-000034000000}"/>
    <cellStyle name="Comma 4 3 2 2 2 2 2 2 3" xfId="41999" xr:uid="{00000000-0005-0000-0000-000034000000}"/>
    <cellStyle name="Comma 4 3 2 2 2 2 2 3" xfId="17807" xr:uid="{00000000-0005-0000-0000-000034000000}"/>
    <cellStyle name="Comma 4 3 2 2 2 2 2 3 2" xfId="48047" xr:uid="{00000000-0005-0000-0000-000034000000}"/>
    <cellStyle name="Comma 4 3 2 2 2 2 2 4" xfId="32927" xr:uid="{00000000-0005-0000-0000-000034000000}"/>
    <cellStyle name="Comma 4 3 2 2 2 2 3" xfId="4199" xr:uid="{00000000-0005-0000-0000-000034000000}"/>
    <cellStyle name="Comma 4 3 2 2 2 2 3 2" xfId="13271" xr:uid="{00000000-0005-0000-0000-000034000000}"/>
    <cellStyle name="Comma 4 3 2 2 2 2 3 2 2" xfId="28391" xr:uid="{00000000-0005-0000-0000-000034000000}"/>
    <cellStyle name="Comma 4 3 2 2 2 2 3 2 2 2" xfId="58631" xr:uid="{00000000-0005-0000-0000-000034000000}"/>
    <cellStyle name="Comma 4 3 2 2 2 2 3 2 3" xfId="43511" xr:uid="{00000000-0005-0000-0000-000034000000}"/>
    <cellStyle name="Comma 4 3 2 2 2 2 3 3" xfId="19319" xr:uid="{00000000-0005-0000-0000-000034000000}"/>
    <cellStyle name="Comma 4 3 2 2 2 2 3 3 2" xfId="49559" xr:uid="{00000000-0005-0000-0000-000034000000}"/>
    <cellStyle name="Comma 4 3 2 2 2 2 3 4" xfId="34439" xr:uid="{00000000-0005-0000-0000-000034000000}"/>
    <cellStyle name="Comma 4 3 2 2 2 2 4" xfId="5711" xr:uid="{00000000-0005-0000-0000-000034000000}"/>
    <cellStyle name="Comma 4 3 2 2 2 2 4 2" xfId="14783" xr:uid="{00000000-0005-0000-0000-000034000000}"/>
    <cellStyle name="Comma 4 3 2 2 2 2 4 2 2" xfId="29903" xr:uid="{00000000-0005-0000-0000-000034000000}"/>
    <cellStyle name="Comma 4 3 2 2 2 2 4 2 2 2" xfId="60143" xr:uid="{00000000-0005-0000-0000-000034000000}"/>
    <cellStyle name="Comma 4 3 2 2 2 2 4 2 3" xfId="45023" xr:uid="{00000000-0005-0000-0000-000034000000}"/>
    <cellStyle name="Comma 4 3 2 2 2 2 4 3" xfId="20831" xr:uid="{00000000-0005-0000-0000-000034000000}"/>
    <cellStyle name="Comma 4 3 2 2 2 2 4 3 2" xfId="51071" xr:uid="{00000000-0005-0000-0000-000034000000}"/>
    <cellStyle name="Comma 4 3 2 2 2 2 4 4" xfId="35951" xr:uid="{00000000-0005-0000-0000-000034000000}"/>
    <cellStyle name="Comma 4 3 2 2 2 2 5" xfId="7223" xr:uid="{00000000-0005-0000-0000-000034000000}"/>
    <cellStyle name="Comma 4 3 2 2 2 2 5 2" xfId="22343" xr:uid="{00000000-0005-0000-0000-000034000000}"/>
    <cellStyle name="Comma 4 3 2 2 2 2 5 2 2" xfId="52583" xr:uid="{00000000-0005-0000-0000-000034000000}"/>
    <cellStyle name="Comma 4 3 2 2 2 2 5 3" xfId="37463" xr:uid="{00000000-0005-0000-0000-000034000000}"/>
    <cellStyle name="Comma 4 3 2 2 2 2 6" xfId="8735" xr:uid="{00000000-0005-0000-0000-000034000000}"/>
    <cellStyle name="Comma 4 3 2 2 2 2 6 2" xfId="23855" xr:uid="{00000000-0005-0000-0000-000034000000}"/>
    <cellStyle name="Comma 4 3 2 2 2 2 6 2 2" xfId="54095" xr:uid="{00000000-0005-0000-0000-000034000000}"/>
    <cellStyle name="Comma 4 3 2 2 2 2 6 3" xfId="38975" xr:uid="{00000000-0005-0000-0000-000034000000}"/>
    <cellStyle name="Comma 4 3 2 2 2 2 7" xfId="10247" xr:uid="{00000000-0005-0000-0000-000034000000}"/>
    <cellStyle name="Comma 4 3 2 2 2 2 7 2" xfId="25367" xr:uid="{00000000-0005-0000-0000-000034000000}"/>
    <cellStyle name="Comma 4 3 2 2 2 2 7 2 2" xfId="55607" xr:uid="{00000000-0005-0000-0000-000034000000}"/>
    <cellStyle name="Comma 4 3 2 2 2 2 7 3" xfId="40487" xr:uid="{00000000-0005-0000-0000-000034000000}"/>
    <cellStyle name="Comma 4 3 2 2 2 2 8" xfId="16295" xr:uid="{00000000-0005-0000-0000-000034000000}"/>
    <cellStyle name="Comma 4 3 2 2 2 2 8 2" xfId="46535" xr:uid="{00000000-0005-0000-0000-000034000000}"/>
    <cellStyle name="Comma 4 3 2 2 2 2 9" xfId="31415" xr:uid="{00000000-0005-0000-0000-000034000000}"/>
    <cellStyle name="Comma 4 3 2 2 2 3" xfId="1931" xr:uid="{00000000-0005-0000-0000-000034000000}"/>
    <cellStyle name="Comma 4 3 2 2 2 3 2" xfId="11003" xr:uid="{00000000-0005-0000-0000-000034000000}"/>
    <cellStyle name="Comma 4 3 2 2 2 3 2 2" xfId="26123" xr:uid="{00000000-0005-0000-0000-000034000000}"/>
    <cellStyle name="Comma 4 3 2 2 2 3 2 2 2" xfId="56363" xr:uid="{00000000-0005-0000-0000-000034000000}"/>
    <cellStyle name="Comma 4 3 2 2 2 3 2 3" xfId="41243" xr:uid="{00000000-0005-0000-0000-000034000000}"/>
    <cellStyle name="Comma 4 3 2 2 2 3 3" xfId="17051" xr:uid="{00000000-0005-0000-0000-000034000000}"/>
    <cellStyle name="Comma 4 3 2 2 2 3 3 2" xfId="47291" xr:uid="{00000000-0005-0000-0000-000034000000}"/>
    <cellStyle name="Comma 4 3 2 2 2 3 4" xfId="32171" xr:uid="{00000000-0005-0000-0000-000034000000}"/>
    <cellStyle name="Comma 4 3 2 2 2 4" xfId="3443" xr:uid="{00000000-0005-0000-0000-000034000000}"/>
    <cellStyle name="Comma 4 3 2 2 2 4 2" xfId="12515" xr:uid="{00000000-0005-0000-0000-000034000000}"/>
    <cellStyle name="Comma 4 3 2 2 2 4 2 2" xfId="27635" xr:uid="{00000000-0005-0000-0000-000034000000}"/>
    <cellStyle name="Comma 4 3 2 2 2 4 2 2 2" xfId="57875" xr:uid="{00000000-0005-0000-0000-000034000000}"/>
    <cellStyle name="Comma 4 3 2 2 2 4 2 3" xfId="42755" xr:uid="{00000000-0005-0000-0000-000034000000}"/>
    <cellStyle name="Comma 4 3 2 2 2 4 3" xfId="18563" xr:uid="{00000000-0005-0000-0000-000034000000}"/>
    <cellStyle name="Comma 4 3 2 2 2 4 3 2" xfId="48803" xr:uid="{00000000-0005-0000-0000-000034000000}"/>
    <cellStyle name="Comma 4 3 2 2 2 4 4" xfId="33683" xr:uid="{00000000-0005-0000-0000-000034000000}"/>
    <cellStyle name="Comma 4 3 2 2 2 5" xfId="4955" xr:uid="{00000000-0005-0000-0000-000034000000}"/>
    <cellStyle name="Comma 4 3 2 2 2 5 2" xfId="14027" xr:uid="{00000000-0005-0000-0000-000034000000}"/>
    <cellStyle name="Comma 4 3 2 2 2 5 2 2" xfId="29147" xr:uid="{00000000-0005-0000-0000-000034000000}"/>
    <cellStyle name="Comma 4 3 2 2 2 5 2 2 2" xfId="59387" xr:uid="{00000000-0005-0000-0000-000034000000}"/>
    <cellStyle name="Comma 4 3 2 2 2 5 2 3" xfId="44267" xr:uid="{00000000-0005-0000-0000-000034000000}"/>
    <cellStyle name="Comma 4 3 2 2 2 5 3" xfId="20075" xr:uid="{00000000-0005-0000-0000-000034000000}"/>
    <cellStyle name="Comma 4 3 2 2 2 5 3 2" xfId="50315" xr:uid="{00000000-0005-0000-0000-000034000000}"/>
    <cellStyle name="Comma 4 3 2 2 2 5 4" xfId="35195" xr:uid="{00000000-0005-0000-0000-000034000000}"/>
    <cellStyle name="Comma 4 3 2 2 2 6" xfId="6467" xr:uid="{00000000-0005-0000-0000-000034000000}"/>
    <cellStyle name="Comma 4 3 2 2 2 6 2" xfId="21587" xr:uid="{00000000-0005-0000-0000-000034000000}"/>
    <cellStyle name="Comma 4 3 2 2 2 6 2 2" xfId="51827" xr:uid="{00000000-0005-0000-0000-000034000000}"/>
    <cellStyle name="Comma 4 3 2 2 2 6 3" xfId="36707" xr:uid="{00000000-0005-0000-0000-000034000000}"/>
    <cellStyle name="Comma 4 3 2 2 2 7" xfId="7979" xr:uid="{00000000-0005-0000-0000-000034000000}"/>
    <cellStyle name="Comma 4 3 2 2 2 7 2" xfId="23099" xr:uid="{00000000-0005-0000-0000-000034000000}"/>
    <cellStyle name="Comma 4 3 2 2 2 7 2 2" xfId="53339" xr:uid="{00000000-0005-0000-0000-000034000000}"/>
    <cellStyle name="Comma 4 3 2 2 2 7 3" xfId="38219" xr:uid="{00000000-0005-0000-0000-000034000000}"/>
    <cellStyle name="Comma 4 3 2 2 2 8" xfId="9491" xr:uid="{00000000-0005-0000-0000-000034000000}"/>
    <cellStyle name="Comma 4 3 2 2 2 8 2" xfId="24611" xr:uid="{00000000-0005-0000-0000-000034000000}"/>
    <cellStyle name="Comma 4 3 2 2 2 8 2 2" xfId="54851" xr:uid="{00000000-0005-0000-0000-000034000000}"/>
    <cellStyle name="Comma 4 3 2 2 2 8 3" xfId="39731" xr:uid="{00000000-0005-0000-0000-000034000000}"/>
    <cellStyle name="Comma 4 3 2 2 2 9" xfId="15539" xr:uid="{00000000-0005-0000-0000-000034000000}"/>
    <cellStyle name="Comma 4 3 2 2 2 9 2" xfId="45779" xr:uid="{00000000-0005-0000-0000-000034000000}"/>
    <cellStyle name="Comma 4 3 2 2 3" xfId="671" xr:uid="{00000000-0005-0000-0000-000099000000}"/>
    <cellStyle name="Comma 4 3 2 2 3 10" xfId="30911" xr:uid="{00000000-0005-0000-0000-000099000000}"/>
    <cellStyle name="Comma 4 3 2 2 3 2" xfId="1427" xr:uid="{00000000-0005-0000-0000-000099000000}"/>
    <cellStyle name="Comma 4 3 2 2 3 2 2" xfId="2939" xr:uid="{00000000-0005-0000-0000-000099000000}"/>
    <cellStyle name="Comma 4 3 2 2 3 2 2 2" xfId="12011" xr:uid="{00000000-0005-0000-0000-000099000000}"/>
    <cellStyle name="Comma 4 3 2 2 3 2 2 2 2" xfId="27131" xr:uid="{00000000-0005-0000-0000-000099000000}"/>
    <cellStyle name="Comma 4 3 2 2 3 2 2 2 2 2" xfId="57371" xr:uid="{00000000-0005-0000-0000-000099000000}"/>
    <cellStyle name="Comma 4 3 2 2 3 2 2 2 3" xfId="42251" xr:uid="{00000000-0005-0000-0000-000099000000}"/>
    <cellStyle name="Comma 4 3 2 2 3 2 2 3" xfId="18059" xr:uid="{00000000-0005-0000-0000-000099000000}"/>
    <cellStyle name="Comma 4 3 2 2 3 2 2 3 2" xfId="48299" xr:uid="{00000000-0005-0000-0000-000099000000}"/>
    <cellStyle name="Comma 4 3 2 2 3 2 2 4" xfId="33179" xr:uid="{00000000-0005-0000-0000-000099000000}"/>
    <cellStyle name="Comma 4 3 2 2 3 2 3" xfId="4451" xr:uid="{00000000-0005-0000-0000-000099000000}"/>
    <cellStyle name="Comma 4 3 2 2 3 2 3 2" xfId="13523" xr:uid="{00000000-0005-0000-0000-000099000000}"/>
    <cellStyle name="Comma 4 3 2 2 3 2 3 2 2" xfId="28643" xr:uid="{00000000-0005-0000-0000-000099000000}"/>
    <cellStyle name="Comma 4 3 2 2 3 2 3 2 2 2" xfId="58883" xr:uid="{00000000-0005-0000-0000-000099000000}"/>
    <cellStyle name="Comma 4 3 2 2 3 2 3 2 3" xfId="43763" xr:uid="{00000000-0005-0000-0000-000099000000}"/>
    <cellStyle name="Comma 4 3 2 2 3 2 3 3" xfId="19571" xr:uid="{00000000-0005-0000-0000-000099000000}"/>
    <cellStyle name="Comma 4 3 2 2 3 2 3 3 2" xfId="49811" xr:uid="{00000000-0005-0000-0000-000099000000}"/>
    <cellStyle name="Comma 4 3 2 2 3 2 3 4" xfId="34691" xr:uid="{00000000-0005-0000-0000-000099000000}"/>
    <cellStyle name="Comma 4 3 2 2 3 2 4" xfId="5963" xr:uid="{00000000-0005-0000-0000-000099000000}"/>
    <cellStyle name="Comma 4 3 2 2 3 2 4 2" xfId="15035" xr:uid="{00000000-0005-0000-0000-000099000000}"/>
    <cellStyle name="Comma 4 3 2 2 3 2 4 2 2" xfId="30155" xr:uid="{00000000-0005-0000-0000-000099000000}"/>
    <cellStyle name="Comma 4 3 2 2 3 2 4 2 2 2" xfId="60395" xr:uid="{00000000-0005-0000-0000-000099000000}"/>
    <cellStyle name="Comma 4 3 2 2 3 2 4 2 3" xfId="45275" xr:uid="{00000000-0005-0000-0000-000099000000}"/>
    <cellStyle name="Comma 4 3 2 2 3 2 4 3" xfId="21083" xr:uid="{00000000-0005-0000-0000-000099000000}"/>
    <cellStyle name="Comma 4 3 2 2 3 2 4 3 2" xfId="51323" xr:uid="{00000000-0005-0000-0000-000099000000}"/>
    <cellStyle name="Comma 4 3 2 2 3 2 4 4" xfId="36203" xr:uid="{00000000-0005-0000-0000-000099000000}"/>
    <cellStyle name="Comma 4 3 2 2 3 2 5" xfId="7475" xr:uid="{00000000-0005-0000-0000-000099000000}"/>
    <cellStyle name="Comma 4 3 2 2 3 2 5 2" xfId="22595" xr:uid="{00000000-0005-0000-0000-000099000000}"/>
    <cellStyle name="Comma 4 3 2 2 3 2 5 2 2" xfId="52835" xr:uid="{00000000-0005-0000-0000-000099000000}"/>
    <cellStyle name="Comma 4 3 2 2 3 2 5 3" xfId="37715" xr:uid="{00000000-0005-0000-0000-000099000000}"/>
    <cellStyle name="Comma 4 3 2 2 3 2 6" xfId="8987" xr:uid="{00000000-0005-0000-0000-000099000000}"/>
    <cellStyle name="Comma 4 3 2 2 3 2 6 2" xfId="24107" xr:uid="{00000000-0005-0000-0000-000099000000}"/>
    <cellStyle name="Comma 4 3 2 2 3 2 6 2 2" xfId="54347" xr:uid="{00000000-0005-0000-0000-000099000000}"/>
    <cellStyle name="Comma 4 3 2 2 3 2 6 3" xfId="39227" xr:uid="{00000000-0005-0000-0000-000099000000}"/>
    <cellStyle name="Comma 4 3 2 2 3 2 7" xfId="10499" xr:uid="{00000000-0005-0000-0000-000099000000}"/>
    <cellStyle name="Comma 4 3 2 2 3 2 7 2" xfId="25619" xr:uid="{00000000-0005-0000-0000-000099000000}"/>
    <cellStyle name="Comma 4 3 2 2 3 2 7 2 2" xfId="55859" xr:uid="{00000000-0005-0000-0000-000099000000}"/>
    <cellStyle name="Comma 4 3 2 2 3 2 7 3" xfId="40739" xr:uid="{00000000-0005-0000-0000-000099000000}"/>
    <cellStyle name="Comma 4 3 2 2 3 2 8" xfId="16547" xr:uid="{00000000-0005-0000-0000-000099000000}"/>
    <cellStyle name="Comma 4 3 2 2 3 2 8 2" xfId="46787" xr:uid="{00000000-0005-0000-0000-000099000000}"/>
    <cellStyle name="Comma 4 3 2 2 3 2 9" xfId="31667" xr:uid="{00000000-0005-0000-0000-000099000000}"/>
    <cellStyle name="Comma 4 3 2 2 3 3" xfId="2183" xr:uid="{00000000-0005-0000-0000-000099000000}"/>
    <cellStyle name="Comma 4 3 2 2 3 3 2" xfId="11255" xr:uid="{00000000-0005-0000-0000-000099000000}"/>
    <cellStyle name="Comma 4 3 2 2 3 3 2 2" xfId="26375" xr:uid="{00000000-0005-0000-0000-000099000000}"/>
    <cellStyle name="Comma 4 3 2 2 3 3 2 2 2" xfId="56615" xr:uid="{00000000-0005-0000-0000-000099000000}"/>
    <cellStyle name="Comma 4 3 2 2 3 3 2 3" xfId="41495" xr:uid="{00000000-0005-0000-0000-000099000000}"/>
    <cellStyle name="Comma 4 3 2 2 3 3 3" xfId="17303" xr:uid="{00000000-0005-0000-0000-000099000000}"/>
    <cellStyle name="Comma 4 3 2 2 3 3 3 2" xfId="47543" xr:uid="{00000000-0005-0000-0000-000099000000}"/>
    <cellStyle name="Comma 4 3 2 2 3 3 4" xfId="32423" xr:uid="{00000000-0005-0000-0000-000099000000}"/>
    <cellStyle name="Comma 4 3 2 2 3 4" xfId="3695" xr:uid="{00000000-0005-0000-0000-000099000000}"/>
    <cellStyle name="Comma 4 3 2 2 3 4 2" xfId="12767" xr:uid="{00000000-0005-0000-0000-000099000000}"/>
    <cellStyle name="Comma 4 3 2 2 3 4 2 2" xfId="27887" xr:uid="{00000000-0005-0000-0000-000099000000}"/>
    <cellStyle name="Comma 4 3 2 2 3 4 2 2 2" xfId="58127" xr:uid="{00000000-0005-0000-0000-000099000000}"/>
    <cellStyle name="Comma 4 3 2 2 3 4 2 3" xfId="43007" xr:uid="{00000000-0005-0000-0000-000099000000}"/>
    <cellStyle name="Comma 4 3 2 2 3 4 3" xfId="18815" xr:uid="{00000000-0005-0000-0000-000099000000}"/>
    <cellStyle name="Comma 4 3 2 2 3 4 3 2" xfId="49055" xr:uid="{00000000-0005-0000-0000-000099000000}"/>
    <cellStyle name="Comma 4 3 2 2 3 4 4" xfId="33935" xr:uid="{00000000-0005-0000-0000-000099000000}"/>
    <cellStyle name="Comma 4 3 2 2 3 5" xfId="5207" xr:uid="{00000000-0005-0000-0000-000099000000}"/>
    <cellStyle name="Comma 4 3 2 2 3 5 2" xfId="14279" xr:uid="{00000000-0005-0000-0000-000099000000}"/>
    <cellStyle name="Comma 4 3 2 2 3 5 2 2" xfId="29399" xr:uid="{00000000-0005-0000-0000-000099000000}"/>
    <cellStyle name="Comma 4 3 2 2 3 5 2 2 2" xfId="59639" xr:uid="{00000000-0005-0000-0000-000099000000}"/>
    <cellStyle name="Comma 4 3 2 2 3 5 2 3" xfId="44519" xr:uid="{00000000-0005-0000-0000-000099000000}"/>
    <cellStyle name="Comma 4 3 2 2 3 5 3" xfId="20327" xr:uid="{00000000-0005-0000-0000-000099000000}"/>
    <cellStyle name="Comma 4 3 2 2 3 5 3 2" xfId="50567" xr:uid="{00000000-0005-0000-0000-000099000000}"/>
    <cellStyle name="Comma 4 3 2 2 3 5 4" xfId="35447" xr:uid="{00000000-0005-0000-0000-000099000000}"/>
    <cellStyle name="Comma 4 3 2 2 3 6" xfId="6719" xr:uid="{00000000-0005-0000-0000-000099000000}"/>
    <cellStyle name="Comma 4 3 2 2 3 6 2" xfId="21839" xr:uid="{00000000-0005-0000-0000-000099000000}"/>
    <cellStyle name="Comma 4 3 2 2 3 6 2 2" xfId="52079" xr:uid="{00000000-0005-0000-0000-000099000000}"/>
    <cellStyle name="Comma 4 3 2 2 3 6 3" xfId="36959" xr:uid="{00000000-0005-0000-0000-000099000000}"/>
    <cellStyle name="Comma 4 3 2 2 3 7" xfId="8231" xr:uid="{00000000-0005-0000-0000-000099000000}"/>
    <cellStyle name="Comma 4 3 2 2 3 7 2" xfId="23351" xr:uid="{00000000-0005-0000-0000-000099000000}"/>
    <cellStyle name="Comma 4 3 2 2 3 7 2 2" xfId="53591" xr:uid="{00000000-0005-0000-0000-000099000000}"/>
    <cellStyle name="Comma 4 3 2 2 3 7 3" xfId="38471" xr:uid="{00000000-0005-0000-0000-000099000000}"/>
    <cellStyle name="Comma 4 3 2 2 3 8" xfId="9743" xr:uid="{00000000-0005-0000-0000-000099000000}"/>
    <cellStyle name="Comma 4 3 2 2 3 8 2" xfId="24863" xr:uid="{00000000-0005-0000-0000-000099000000}"/>
    <cellStyle name="Comma 4 3 2 2 3 8 2 2" xfId="55103" xr:uid="{00000000-0005-0000-0000-000099000000}"/>
    <cellStyle name="Comma 4 3 2 2 3 8 3" xfId="39983" xr:uid="{00000000-0005-0000-0000-000099000000}"/>
    <cellStyle name="Comma 4 3 2 2 3 9" xfId="15791" xr:uid="{00000000-0005-0000-0000-000099000000}"/>
    <cellStyle name="Comma 4 3 2 2 3 9 2" xfId="46031" xr:uid="{00000000-0005-0000-0000-000099000000}"/>
    <cellStyle name="Comma 4 3 2 2 4" xfId="923" xr:uid="{00000000-0005-0000-0000-000034000000}"/>
    <cellStyle name="Comma 4 3 2 2 4 2" xfId="2435" xr:uid="{00000000-0005-0000-0000-000034000000}"/>
    <cellStyle name="Comma 4 3 2 2 4 2 2" xfId="11507" xr:uid="{00000000-0005-0000-0000-000034000000}"/>
    <cellStyle name="Comma 4 3 2 2 4 2 2 2" xfId="26627" xr:uid="{00000000-0005-0000-0000-000034000000}"/>
    <cellStyle name="Comma 4 3 2 2 4 2 2 2 2" xfId="56867" xr:uid="{00000000-0005-0000-0000-000034000000}"/>
    <cellStyle name="Comma 4 3 2 2 4 2 2 3" xfId="41747" xr:uid="{00000000-0005-0000-0000-000034000000}"/>
    <cellStyle name="Comma 4 3 2 2 4 2 3" xfId="17555" xr:uid="{00000000-0005-0000-0000-000034000000}"/>
    <cellStyle name="Comma 4 3 2 2 4 2 3 2" xfId="47795" xr:uid="{00000000-0005-0000-0000-000034000000}"/>
    <cellStyle name="Comma 4 3 2 2 4 2 4" xfId="32675" xr:uid="{00000000-0005-0000-0000-000034000000}"/>
    <cellStyle name="Comma 4 3 2 2 4 3" xfId="3947" xr:uid="{00000000-0005-0000-0000-000034000000}"/>
    <cellStyle name="Comma 4 3 2 2 4 3 2" xfId="13019" xr:uid="{00000000-0005-0000-0000-000034000000}"/>
    <cellStyle name="Comma 4 3 2 2 4 3 2 2" xfId="28139" xr:uid="{00000000-0005-0000-0000-000034000000}"/>
    <cellStyle name="Comma 4 3 2 2 4 3 2 2 2" xfId="58379" xr:uid="{00000000-0005-0000-0000-000034000000}"/>
    <cellStyle name="Comma 4 3 2 2 4 3 2 3" xfId="43259" xr:uid="{00000000-0005-0000-0000-000034000000}"/>
    <cellStyle name="Comma 4 3 2 2 4 3 3" xfId="19067" xr:uid="{00000000-0005-0000-0000-000034000000}"/>
    <cellStyle name="Comma 4 3 2 2 4 3 3 2" xfId="49307" xr:uid="{00000000-0005-0000-0000-000034000000}"/>
    <cellStyle name="Comma 4 3 2 2 4 3 4" xfId="34187" xr:uid="{00000000-0005-0000-0000-000034000000}"/>
    <cellStyle name="Comma 4 3 2 2 4 4" xfId="5459" xr:uid="{00000000-0005-0000-0000-000034000000}"/>
    <cellStyle name="Comma 4 3 2 2 4 4 2" xfId="14531" xr:uid="{00000000-0005-0000-0000-000034000000}"/>
    <cellStyle name="Comma 4 3 2 2 4 4 2 2" xfId="29651" xr:uid="{00000000-0005-0000-0000-000034000000}"/>
    <cellStyle name="Comma 4 3 2 2 4 4 2 2 2" xfId="59891" xr:uid="{00000000-0005-0000-0000-000034000000}"/>
    <cellStyle name="Comma 4 3 2 2 4 4 2 3" xfId="44771" xr:uid="{00000000-0005-0000-0000-000034000000}"/>
    <cellStyle name="Comma 4 3 2 2 4 4 3" xfId="20579" xr:uid="{00000000-0005-0000-0000-000034000000}"/>
    <cellStyle name="Comma 4 3 2 2 4 4 3 2" xfId="50819" xr:uid="{00000000-0005-0000-0000-000034000000}"/>
    <cellStyle name="Comma 4 3 2 2 4 4 4" xfId="35699" xr:uid="{00000000-0005-0000-0000-000034000000}"/>
    <cellStyle name="Comma 4 3 2 2 4 5" xfId="6971" xr:uid="{00000000-0005-0000-0000-000034000000}"/>
    <cellStyle name="Comma 4 3 2 2 4 5 2" xfId="22091" xr:uid="{00000000-0005-0000-0000-000034000000}"/>
    <cellStyle name="Comma 4 3 2 2 4 5 2 2" xfId="52331" xr:uid="{00000000-0005-0000-0000-000034000000}"/>
    <cellStyle name="Comma 4 3 2 2 4 5 3" xfId="37211" xr:uid="{00000000-0005-0000-0000-000034000000}"/>
    <cellStyle name="Comma 4 3 2 2 4 6" xfId="8483" xr:uid="{00000000-0005-0000-0000-000034000000}"/>
    <cellStyle name="Comma 4 3 2 2 4 6 2" xfId="23603" xr:uid="{00000000-0005-0000-0000-000034000000}"/>
    <cellStyle name="Comma 4 3 2 2 4 6 2 2" xfId="53843" xr:uid="{00000000-0005-0000-0000-000034000000}"/>
    <cellStyle name="Comma 4 3 2 2 4 6 3" xfId="38723" xr:uid="{00000000-0005-0000-0000-000034000000}"/>
    <cellStyle name="Comma 4 3 2 2 4 7" xfId="9995" xr:uid="{00000000-0005-0000-0000-000034000000}"/>
    <cellStyle name="Comma 4 3 2 2 4 7 2" xfId="25115" xr:uid="{00000000-0005-0000-0000-000034000000}"/>
    <cellStyle name="Comma 4 3 2 2 4 7 2 2" xfId="55355" xr:uid="{00000000-0005-0000-0000-000034000000}"/>
    <cellStyle name="Comma 4 3 2 2 4 7 3" xfId="40235" xr:uid="{00000000-0005-0000-0000-000034000000}"/>
    <cellStyle name="Comma 4 3 2 2 4 8" xfId="16043" xr:uid="{00000000-0005-0000-0000-000034000000}"/>
    <cellStyle name="Comma 4 3 2 2 4 8 2" xfId="46283" xr:uid="{00000000-0005-0000-0000-000034000000}"/>
    <cellStyle name="Comma 4 3 2 2 4 9" xfId="31163" xr:uid="{00000000-0005-0000-0000-000034000000}"/>
    <cellStyle name="Comma 4 3 2 2 5" xfId="1679" xr:uid="{00000000-0005-0000-0000-000034000000}"/>
    <cellStyle name="Comma 4 3 2 2 5 2" xfId="10751" xr:uid="{00000000-0005-0000-0000-000034000000}"/>
    <cellStyle name="Comma 4 3 2 2 5 2 2" xfId="25871" xr:uid="{00000000-0005-0000-0000-000034000000}"/>
    <cellStyle name="Comma 4 3 2 2 5 2 2 2" xfId="56111" xr:uid="{00000000-0005-0000-0000-000034000000}"/>
    <cellStyle name="Comma 4 3 2 2 5 2 3" xfId="40991" xr:uid="{00000000-0005-0000-0000-000034000000}"/>
    <cellStyle name="Comma 4 3 2 2 5 3" xfId="16799" xr:uid="{00000000-0005-0000-0000-000034000000}"/>
    <cellStyle name="Comma 4 3 2 2 5 3 2" xfId="47039" xr:uid="{00000000-0005-0000-0000-000034000000}"/>
    <cellStyle name="Comma 4 3 2 2 5 4" xfId="31919" xr:uid="{00000000-0005-0000-0000-000034000000}"/>
    <cellStyle name="Comma 4 3 2 2 6" xfId="3191" xr:uid="{00000000-0005-0000-0000-000034000000}"/>
    <cellStyle name="Comma 4 3 2 2 6 2" xfId="12263" xr:uid="{00000000-0005-0000-0000-000034000000}"/>
    <cellStyle name="Comma 4 3 2 2 6 2 2" xfId="27383" xr:uid="{00000000-0005-0000-0000-000034000000}"/>
    <cellStyle name="Comma 4 3 2 2 6 2 2 2" xfId="57623" xr:uid="{00000000-0005-0000-0000-000034000000}"/>
    <cellStyle name="Comma 4 3 2 2 6 2 3" xfId="42503" xr:uid="{00000000-0005-0000-0000-000034000000}"/>
    <cellStyle name="Comma 4 3 2 2 6 3" xfId="18311" xr:uid="{00000000-0005-0000-0000-000034000000}"/>
    <cellStyle name="Comma 4 3 2 2 6 3 2" xfId="48551" xr:uid="{00000000-0005-0000-0000-000034000000}"/>
    <cellStyle name="Comma 4 3 2 2 6 4" xfId="33431" xr:uid="{00000000-0005-0000-0000-000034000000}"/>
    <cellStyle name="Comma 4 3 2 2 7" xfId="4703" xr:uid="{00000000-0005-0000-0000-000034000000}"/>
    <cellStyle name="Comma 4 3 2 2 7 2" xfId="13775" xr:uid="{00000000-0005-0000-0000-000034000000}"/>
    <cellStyle name="Comma 4 3 2 2 7 2 2" xfId="28895" xr:uid="{00000000-0005-0000-0000-000034000000}"/>
    <cellStyle name="Comma 4 3 2 2 7 2 2 2" xfId="59135" xr:uid="{00000000-0005-0000-0000-000034000000}"/>
    <cellStyle name="Comma 4 3 2 2 7 2 3" xfId="44015" xr:uid="{00000000-0005-0000-0000-000034000000}"/>
    <cellStyle name="Comma 4 3 2 2 7 3" xfId="19823" xr:uid="{00000000-0005-0000-0000-000034000000}"/>
    <cellStyle name="Comma 4 3 2 2 7 3 2" xfId="50063" xr:uid="{00000000-0005-0000-0000-000034000000}"/>
    <cellStyle name="Comma 4 3 2 2 7 4" xfId="34943" xr:uid="{00000000-0005-0000-0000-000034000000}"/>
    <cellStyle name="Comma 4 3 2 2 8" xfId="6215" xr:uid="{00000000-0005-0000-0000-000034000000}"/>
    <cellStyle name="Comma 4 3 2 2 8 2" xfId="21335" xr:uid="{00000000-0005-0000-0000-000034000000}"/>
    <cellStyle name="Comma 4 3 2 2 8 2 2" xfId="51575" xr:uid="{00000000-0005-0000-0000-000034000000}"/>
    <cellStyle name="Comma 4 3 2 2 8 3" xfId="36455" xr:uid="{00000000-0005-0000-0000-000034000000}"/>
    <cellStyle name="Comma 4 3 2 2 9" xfId="7727" xr:uid="{00000000-0005-0000-0000-000034000000}"/>
    <cellStyle name="Comma 4 3 2 2 9 2" xfId="22847" xr:uid="{00000000-0005-0000-0000-000034000000}"/>
    <cellStyle name="Comma 4 3 2 2 9 2 2" xfId="53087" xr:uid="{00000000-0005-0000-0000-000034000000}"/>
    <cellStyle name="Comma 4 3 2 2 9 3" xfId="37967" xr:uid="{00000000-0005-0000-0000-000034000000}"/>
    <cellStyle name="Comma 4 3 2 3" xfId="251" xr:uid="{00000000-0005-0000-0000-000034000000}"/>
    <cellStyle name="Comma 4 3 2 3 10" xfId="9323" xr:uid="{00000000-0005-0000-0000-000034000000}"/>
    <cellStyle name="Comma 4 3 2 3 10 2" xfId="24443" xr:uid="{00000000-0005-0000-0000-000034000000}"/>
    <cellStyle name="Comma 4 3 2 3 10 2 2" xfId="54683" xr:uid="{00000000-0005-0000-0000-000034000000}"/>
    <cellStyle name="Comma 4 3 2 3 10 3" xfId="39563" xr:uid="{00000000-0005-0000-0000-000034000000}"/>
    <cellStyle name="Comma 4 3 2 3 11" xfId="15371" xr:uid="{00000000-0005-0000-0000-000034000000}"/>
    <cellStyle name="Comma 4 3 2 3 11 2" xfId="45611" xr:uid="{00000000-0005-0000-0000-000034000000}"/>
    <cellStyle name="Comma 4 3 2 3 12" xfId="30491" xr:uid="{00000000-0005-0000-0000-000034000000}"/>
    <cellStyle name="Comma 4 3 2 3 2" xfId="503" xr:uid="{00000000-0005-0000-0000-000034000000}"/>
    <cellStyle name="Comma 4 3 2 3 2 10" xfId="30743" xr:uid="{00000000-0005-0000-0000-000034000000}"/>
    <cellStyle name="Comma 4 3 2 3 2 2" xfId="1259" xr:uid="{00000000-0005-0000-0000-000034000000}"/>
    <cellStyle name="Comma 4 3 2 3 2 2 2" xfId="2771" xr:uid="{00000000-0005-0000-0000-000034000000}"/>
    <cellStyle name="Comma 4 3 2 3 2 2 2 2" xfId="11843" xr:uid="{00000000-0005-0000-0000-000034000000}"/>
    <cellStyle name="Comma 4 3 2 3 2 2 2 2 2" xfId="26963" xr:uid="{00000000-0005-0000-0000-000034000000}"/>
    <cellStyle name="Comma 4 3 2 3 2 2 2 2 2 2" xfId="57203" xr:uid="{00000000-0005-0000-0000-000034000000}"/>
    <cellStyle name="Comma 4 3 2 3 2 2 2 2 3" xfId="42083" xr:uid="{00000000-0005-0000-0000-000034000000}"/>
    <cellStyle name="Comma 4 3 2 3 2 2 2 3" xfId="17891" xr:uid="{00000000-0005-0000-0000-000034000000}"/>
    <cellStyle name="Comma 4 3 2 3 2 2 2 3 2" xfId="48131" xr:uid="{00000000-0005-0000-0000-000034000000}"/>
    <cellStyle name="Comma 4 3 2 3 2 2 2 4" xfId="33011" xr:uid="{00000000-0005-0000-0000-000034000000}"/>
    <cellStyle name="Comma 4 3 2 3 2 2 3" xfId="4283" xr:uid="{00000000-0005-0000-0000-000034000000}"/>
    <cellStyle name="Comma 4 3 2 3 2 2 3 2" xfId="13355" xr:uid="{00000000-0005-0000-0000-000034000000}"/>
    <cellStyle name="Comma 4 3 2 3 2 2 3 2 2" xfId="28475" xr:uid="{00000000-0005-0000-0000-000034000000}"/>
    <cellStyle name="Comma 4 3 2 3 2 2 3 2 2 2" xfId="58715" xr:uid="{00000000-0005-0000-0000-000034000000}"/>
    <cellStyle name="Comma 4 3 2 3 2 2 3 2 3" xfId="43595" xr:uid="{00000000-0005-0000-0000-000034000000}"/>
    <cellStyle name="Comma 4 3 2 3 2 2 3 3" xfId="19403" xr:uid="{00000000-0005-0000-0000-000034000000}"/>
    <cellStyle name="Comma 4 3 2 3 2 2 3 3 2" xfId="49643" xr:uid="{00000000-0005-0000-0000-000034000000}"/>
    <cellStyle name="Comma 4 3 2 3 2 2 3 4" xfId="34523" xr:uid="{00000000-0005-0000-0000-000034000000}"/>
    <cellStyle name="Comma 4 3 2 3 2 2 4" xfId="5795" xr:uid="{00000000-0005-0000-0000-000034000000}"/>
    <cellStyle name="Comma 4 3 2 3 2 2 4 2" xfId="14867" xr:uid="{00000000-0005-0000-0000-000034000000}"/>
    <cellStyle name="Comma 4 3 2 3 2 2 4 2 2" xfId="29987" xr:uid="{00000000-0005-0000-0000-000034000000}"/>
    <cellStyle name="Comma 4 3 2 3 2 2 4 2 2 2" xfId="60227" xr:uid="{00000000-0005-0000-0000-000034000000}"/>
    <cellStyle name="Comma 4 3 2 3 2 2 4 2 3" xfId="45107" xr:uid="{00000000-0005-0000-0000-000034000000}"/>
    <cellStyle name="Comma 4 3 2 3 2 2 4 3" xfId="20915" xr:uid="{00000000-0005-0000-0000-000034000000}"/>
    <cellStyle name="Comma 4 3 2 3 2 2 4 3 2" xfId="51155" xr:uid="{00000000-0005-0000-0000-000034000000}"/>
    <cellStyle name="Comma 4 3 2 3 2 2 4 4" xfId="36035" xr:uid="{00000000-0005-0000-0000-000034000000}"/>
    <cellStyle name="Comma 4 3 2 3 2 2 5" xfId="7307" xr:uid="{00000000-0005-0000-0000-000034000000}"/>
    <cellStyle name="Comma 4 3 2 3 2 2 5 2" xfId="22427" xr:uid="{00000000-0005-0000-0000-000034000000}"/>
    <cellStyle name="Comma 4 3 2 3 2 2 5 2 2" xfId="52667" xr:uid="{00000000-0005-0000-0000-000034000000}"/>
    <cellStyle name="Comma 4 3 2 3 2 2 5 3" xfId="37547" xr:uid="{00000000-0005-0000-0000-000034000000}"/>
    <cellStyle name="Comma 4 3 2 3 2 2 6" xfId="8819" xr:uid="{00000000-0005-0000-0000-000034000000}"/>
    <cellStyle name="Comma 4 3 2 3 2 2 6 2" xfId="23939" xr:uid="{00000000-0005-0000-0000-000034000000}"/>
    <cellStyle name="Comma 4 3 2 3 2 2 6 2 2" xfId="54179" xr:uid="{00000000-0005-0000-0000-000034000000}"/>
    <cellStyle name="Comma 4 3 2 3 2 2 6 3" xfId="39059" xr:uid="{00000000-0005-0000-0000-000034000000}"/>
    <cellStyle name="Comma 4 3 2 3 2 2 7" xfId="10331" xr:uid="{00000000-0005-0000-0000-000034000000}"/>
    <cellStyle name="Comma 4 3 2 3 2 2 7 2" xfId="25451" xr:uid="{00000000-0005-0000-0000-000034000000}"/>
    <cellStyle name="Comma 4 3 2 3 2 2 7 2 2" xfId="55691" xr:uid="{00000000-0005-0000-0000-000034000000}"/>
    <cellStyle name="Comma 4 3 2 3 2 2 7 3" xfId="40571" xr:uid="{00000000-0005-0000-0000-000034000000}"/>
    <cellStyle name="Comma 4 3 2 3 2 2 8" xfId="16379" xr:uid="{00000000-0005-0000-0000-000034000000}"/>
    <cellStyle name="Comma 4 3 2 3 2 2 8 2" xfId="46619" xr:uid="{00000000-0005-0000-0000-000034000000}"/>
    <cellStyle name="Comma 4 3 2 3 2 2 9" xfId="31499" xr:uid="{00000000-0005-0000-0000-000034000000}"/>
    <cellStyle name="Comma 4 3 2 3 2 3" xfId="2015" xr:uid="{00000000-0005-0000-0000-000034000000}"/>
    <cellStyle name="Comma 4 3 2 3 2 3 2" xfId="11087" xr:uid="{00000000-0005-0000-0000-000034000000}"/>
    <cellStyle name="Comma 4 3 2 3 2 3 2 2" xfId="26207" xr:uid="{00000000-0005-0000-0000-000034000000}"/>
    <cellStyle name="Comma 4 3 2 3 2 3 2 2 2" xfId="56447" xr:uid="{00000000-0005-0000-0000-000034000000}"/>
    <cellStyle name="Comma 4 3 2 3 2 3 2 3" xfId="41327" xr:uid="{00000000-0005-0000-0000-000034000000}"/>
    <cellStyle name="Comma 4 3 2 3 2 3 3" xfId="17135" xr:uid="{00000000-0005-0000-0000-000034000000}"/>
    <cellStyle name="Comma 4 3 2 3 2 3 3 2" xfId="47375" xr:uid="{00000000-0005-0000-0000-000034000000}"/>
    <cellStyle name="Comma 4 3 2 3 2 3 4" xfId="32255" xr:uid="{00000000-0005-0000-0000-000034000000}"/>
    <cellStyle name="Comma 4 3 2 3 2 4" xfId="3527" xr:uid="{00000000-0005-0000-0000-000034000000}"/>
    <cellStyle name="Comma 4 3 2 3 2 4 2" xfId="12599" xr:uid="{00000000-0005-0000-0000-000034000000}"/>
    <cellStyle name="Comma 4 3 2 3 2 4 2 2" xfId="27719" xr:uid="{00000000-0005-0000-0000-000034000000}"/>
    <cellStyle name="Comma 4 3 2 3 2 4 2 2 2" xfId="57959" xr:uid="{00000000-0005-0000-0000-000034000000}"/>
    <cellStyle name="Comma 4 3 2 3 2 4 2 3" xfId="42839" xr:uid="{00000000-0005-0000-0000-000034000000}"/>
    <cellStyle name="Comma 4 3 2 3 2 4 3" xfId="18647" xr:uid="{00000000-0005-0000-0000-000034000000}"/>
    <cellStyle name="Comma 4 3 2 3 2 4 3 2" xfId="48887" xr:uid="{00000000-0005-0000-0000-000034000000}"/>
    <cellStyle name="Comma 4 3 2 3 2 4 4" xfId="33767" xr:uid="{00000000-0005-0000-0000-000034000000}"/>
    <cellStyle name="Comma 4 3 2 3 2 5" xfId="5039" xr:uid="{00000000-0005-0000-0000-000034000000}"/>
    <cellStyle name="Comma 4 3 2 3 2 5 2" xfId="14111" xr:uid="{00000000-0005-0000-0000-000034000000}"/>
    <cellStyle name="Comma 4 3 2 3 2 5 2 2" xfId="29231" xr:uid="{00000000-0005-0000-0000-000034000000}"/>
    <cellStyle name="Comma 4 3 2 3 2 5 2 2 2" xfId="59471" xr:uid="{00000000-0005-0000-0000-000034000000}"/>
    <cellStyle name="Comma 4 3 2 3 2 5 2 3" xfId="44351" xr:uid="{00000000-0005-0000-0000-000034000000}"/>
    <cellStyle name="Comma 4 3 2 3 2 5 3" xfId="20159" xr:uid="{00000000-0005-0000-0000-000034000000}"/>
    <cellStyle name="Comma 4 3 2 3 2 5 3 2" xfId="50399" xr:uid="{00000000-0005-0000-0000-000034000000}"/>
    <cellStyle name="Comma 4 3 2 3 2 5 4" xfId="35279" xr:uid="{00000000-0005-0000-0000-000034000000}"/>
    <cellStyle name="Comma 4 3 2 3 2 6" xfId="6551" xr:uid="{00000000-0005-0000-0000-000034000000}"/>
    <cellStyle name="Comma 4 3 2 3 2 6 2" xfId="21671" xr:uid="{00000000-0005-0000-0000-000034000000}"/>
    <cellStyle name="Comma 4 3 2 3 2 6 2 2" xfId="51911" xr:uid="{00000000-0005-0000-0000-000034000000}"/>
    <cellStyle name="Comma 4 3 2 3 2 6 3" xfId="36791" xr:uid="{00000000-0005-0000-0000-000034000000}"/>
    <cellStyle name="Comma 4 3 2 3 2 7" xfId="8063" xr:uid="{00000000-0005-0000-0000-000034000000}"/>
    <cellStyle name="Comma 4 3 2 3 2 7 2" xfId="23183" xr:uid="{00000000-0005-0000-0000-000034000000}"/>
    <cellStyle name="Comma 4 3 2 3 2 7 2 2" xfId="53423" xr:uid="{00000000-0005-0000-0000-000034000000}"/>
    <cellStyle name="Comma 4 3 2 3 2 7 3" xfId="38303" xr:uid="{00000000-0005-0000-0000-000034000000}"/>
    <cellStyle name="Comma 4 3 2 3 2 8" xfId="9575" xr:uid="{00000000-0005-0000-0000-000034000000}"/>
    <cellStyle name="Comma 4 3 2 3 2 8 2" xfId="24695" xr:uid="{00000000-0005-0000-0000-000034000000}"/>
    <cellStyle name="Comma 4 3 2 3 2 8 2 2" xfId="54935" xr:uid="{00000000-0005-0000-0000-000034000000}"/>
    <cellStyle name="Comma 4 3 2 3 2 8 3" xfId="39815" xr:uid="{00000000-0005-0000-0000-000034000000}"/>
    <cellStyle name="Comma 4 3 2 3 2 9" xfId="15623" xr:uid="{00000000-0005-0000-0000-000034000000}"/>
    <cellStyle name="Comma 4 3 2 3 2 9 2" xfId="45863" xr:uid="{00000000-0005-0000-0000-000034000000}"/>
    <cellStyle name="Comma 4 3 2 3 3" xfId="755" xr:uid="{00000000-0005-0000-0000-00009A000000}"/>
    <cellStyle name="Comma 4 3 2 3 3 10" xfId="30995" xr:uid="{00000000-0005-0000-0000-00009A000000}"/>
    <cellStyle name="Comma 4 3 2 3 3 2" xfId="1511" xr:uid="{00000000-0005-0000-0000-00009A000000}"/>
    <cellStyle name="Comma 4 3 2 3 3 2 2" xfId="3023" xr:uid="{00000000-0005-0000-0000-00009A000000}"/>
    <cellStyle name="Comma 4 3 2 3 3 2 2 2" xfId="12095" xr:uid="{00000000-0005-0000-0000-00009A000000}"/>
    <cellStyle name="Comma 4 3 2 3 3 2 2 2 2" xfId="27215" xr:uid="{00000000-0005-0000-0000-00009A000000}"/>
    <cellStyle name="Comma 4 3 2 3 3 2 2 2 2 2" xfId="57455" xr:uid="{00000000-0005-0000-0000-00009A000000}"/>
    <cellStyle name="Comma 4 3 2 3 3 2 2 2 3" xfId="42335" xr:uid="{00000000-0005-0000-0000-00009A000000}"/>
    <cellStyle name="Comma 4 3 2 3 3 2 2 3" xfId="18143" xr:uid="{00000000-0005-0000-0000-00009A000000}"/>
    <cellStyle name="Comma 4 3 2 3 3 2 2 3 2" xfId="48383" xr:uid="{00000000-0005-0000-0000-00009A000000}"/>
    <cellStyle name="Comma 4 3 2 3 3 2 2 4" xfId="33263" xr:uid="{00000000-0005-0000-0000-00009A000000}"/>
    <cellStyle name="Comma 4 3 2 3 3 2 3" xfId="4535" xr:uid="{00000000-0005-0000-0000-00009A000000}"/>
    <cellStyle name="Comma 4 3 2 3 3 2 3 2" xfId="13607" xr:uid="{00000000-0005-0000-0000-00009A000000}"/>
    <cellStyle name="Comma 4 3 2 3 3 2 3 2 2" xfId="28727" xr:uid="{00000000-0005-0000-0000-00009A000000}"/>
    <cellStyle name="Comma 4 3 2 3 3 2 3 2 2 2" xfId="58967" xr:uid="{00000000-0005-0000-0000-00009A000000}"/>
    <cellStyle name="Comma 4 3 2 3 3 2 3 2 3" xfId="43847" xr:uid="{00000000-0005-0000-0000-00009A000000}"/>
    <cellStyle name="Comma 4 3 2 3 3 2 3 3" xfId="19655" xr:uid="{00000000-0005-0000-0000-00009A000000}"/>
    <cellStyle name="Comma 4 3 2 3 3 2 3 3 2" xfId="49895" xr:uid="{00000000-0005-0000-0000-00009A000000}"/>
    <cellStyle name="Comma 4 3 2 3 3 2 3 4" xfId="34775" xr:uid="{00000000-0005-0000-0000-00009A000000}"/>
    <cellStyle name="Comma 4 3 2 3 3 2 4" xfId="6047" xr:uid="{00000000-0005-0000-0000-00009A000000}"/>
    <cellStyle name="Comma 4 3 2 3 3 2 4 2" xfId="15119" xr:uid="{00000000-0005-0000-0000-00009A000000}"/>
    <cellStyle name="Comma 4 3 2 3 3 2 4 2 2" xfId="30239" xr:uid="{00000000-0005-0000-0000-00009A000000}"/>
    <cellStyle name="Comma 4 3 2 3 3 2 4 2 2 2" xfId="60479" xr:uid="{00000000-0005-0000-0000-00009A000000}"/>
    <cellStyle name="Comma 4 3 2 3 3 2 4 2 3" xfId="45359" xr:uid="{00000000-0005-0000-0000-00009A000000}"/>
    <cellStyle name="Comma 4 3 2 3 3 2 4 3" xfId="21167" xr:uid="{00000000-0005-0000-0000-00009A000000}"/>
    <cellStyle name="Comma 4 3 2 3 3 2 4 3 2" xfId="51407" xr:uid="{00000000-0005-0000-0000-00009A000000}"/>
    <cellStyle name="Comma 4 3 2 3 3 2 4 4" xfId="36287" xr:uid="{00000000-0005-0000-0000-00009A000000}"/>
    <cellStyle name="Comma 4 3 2 3 3 2 5" xfId="7559" xr:uid="{00000000-0005-0000-0000-00009A000000}"/>
    <cellStyle name="Comma 4 3 2 3 3 2 5 2" xfId="22679" xr:uid="{00000000-0005-0000-0000-00009A000000}"/>
    <cellStyle name="Comma 4 3 2 3 3 2 5 2 2" xfId="52919" xr:uid="{00000000-0005-0000-0000-00009A000000}"/>
    <cellStyle name="Comma 4 3 2 3 3 2 5 3" xfId="37799" xr:uid="{00000000-0005-0000-0000-00009A000000}"/>
    <cellStyle name="Comma 4 3 2 3 3 2 6" xfId="9071" xr:uid="{00000000-0005-0000-0000-00009A000000}"/>
    <cellStyle name="Comma 4 3 2 3 3 2 6 2" xfId="24191" xr:uid="{00000000-0005-0000-0000-00009A000000}"/>
    <cellStyle name="Comma 4 3 2 3 3 2 6 2 2" xfId="54431" xr:uid="{00000000-0005-0000-0000-00009A000000}"/>
    <cellStyle name="Comma 4 3 2 3 3 2 6 3" xfId="39311" xr:uid="{00000000-0005-0000-0000-00009A000000}"/>
    <cellStyle name="Comma 4 3 2 3 3 2 7" xfId="10583" xr:uid="{00000000-0005-0000-0000-00009A000000}"/>
    <cellStyle name="Comma 4 3 2 3 3 2 7 2" xfId="25703" xr:uid="{00000000-0005-0000-0000-00009A000000}"/>
    <cellStyle name="Comma 4 3 2 3 3 2 7 2 2" xfId="55943" xr:uid="{00000000-0005-0000-0000-00009A000000}"/>
    <cellStyle name="Comma 4 3 2 3 3 2 7 3" xfId="40823" xr:uid="{00000000-0005-0000-0000-00009A000000}"/>
    <cellStyle name="Comma 4 3 2 3 3 2 8" xfId="16631" xr:uid="{00000000-0005-0000-0000-00009A000000}"/>
    <cellStyle name="Comma 4 3 2 3 3 2 8 2" xfId="46871" xr:uid="{00000000-0005-0000-0000-00009A000000}"/>
    <cellStyle name="Comma 4 3 2 3 3 2 9" xfId="31751" xr:uid="{00000000-0005-0000-0000-00009A000000}"/>
    <cellStyle name="Comma 4 3 2 3 3 3" xfId="2267" xr:uid="{00000000-0005-0000-0000-00009A000000}"/>
    <cellStyle name="Comma 4 3 2 3 3 3 2" xfId="11339" xr:uid="{00000000-0005-0000-0000-00009A000000}"/>
    <cellStyle name="Comma 4 3 2 3 3 3 2 2" xfId="26459" xr:uid="{00000000-0005-0000-0000-00009A000000}"/>
    <cellStyle name="Comma 4 3 2 3 3 3 2 2 2" xfId="56699" xr:uid="{00000000-0005-0000-0000-00009A000000}"/>
    <cellStyle name="Comma 4 3 2 3 3 3 2 3" xfId="41579" xr:uid="{00000000-0005-0000-0000-00009A000000}"/>
    <cellStyle name="Comma 4 3 2 3 3 3 3" xfId="17387" xr:uid="{00000000-0005-0000-0000-00009A000000}"/>
    <cellStyle name="Comma 4 3 2 3 3 3 3 2" xfId="47627" xr:uid="{00000000-0005-0000-0000-00009A000000}"/>
    <cellStyle name="Comma 4 3 2 3 3 3 4" xfId="32507" xr:uid="{00000000-0005-0000-0000-00009A000000}"/>
    <cellStyle name="Comma 4 3 2 3 3 4" xfId="3779" xr:uid="{00000000-0005-0000-0000-00009A000000}"/>
    <cellStyle name="Comma 4 3 2 3 3 4 2" xfId="12851" xr:uid="{00000000-0005-0000-0000-00009A000000}"/>
    <cellStyle name="Comma 4 3 2 3 3 4 2 2" xfId="27971" xr:uid="{00000000-0005-0000-0000-00009A000000}"/>
    <cellStyle name="Comma 4 3 2 3 3 4 2 2 2" xfId="58211" xr:uid="{00000000-0005-0000-0000-00009A000000}"/>
    <cellStyle name="Comma 4 3 2 3 3 4 2 3" xfId="43091" xr:uid="{00000000-0005-0000-0000-00009A000000}"/>
    <cellStyle name="Comma 4 3 2 3 3 4 3" xfId="18899" xr:uid="{00000000-0005-0000-0000-00009A000000}"/>
    <cellStyle name="Comma 4 3 2 3 3 4 3 2" xfId="49139" xr:uid="{00000000-0005-0000-0000-00009A000000}"/>
    <cellStyle name="Comma 4 3 2 3 3 4 4" xfId="34019" xr:uid="{00000000-0005-0000-0000-00009A000000}"/>
    <cellStyle name="Comma 4 3 2 3 3 5" xfId="5291" xr:uid="{00000000-0005-0000-0000-00009A000000}"/>
    <cellStyle name="Comma 4 3 2 3 3 5 2" xfId="14363" xr:uid="{00000000-0005-0000-0000-00009A000000}"/>
    <cellStyle name="Comma 4 3 2 3 3 5 2 2" xfId="29483" xr:uid="{00000000-0005-0000-0000-00009A000000}"/>
    <cellStyle name="Comma 4 3 2 3 3 5 2 2 2" xfId="59723" xr:uid="{00000000-0005-0000-0000-00009A000000}"/>
    <cellStyle name="Comma 4 3 2 3 3 5 2 3" xfId="44603" xr:uid="{00000000-0005-0000-0000-00009A000000}"/>
    <cellStyle name="Comma 4 3 2 3 3 5 3" xfId="20411" xr:uid="{00000000-0005-0000-0000-00009A000000}"/>
    <cellStyle name="Comma 4 3 2 3 3 5 3 2" xfId="50651" xr:uid="{00000000-0005-0000-0000-00009A000000}"/>
    <cellStyle name="Comma 4 3 2 3 3 5 4" xfId="35531" xr:uid="{00000000-0005-0000-0000-00009A000000}"/>
    <cellStyle name="Comma 4 3 2 3 3 6" xfId="6803" xr:uid="{00000000-0005-0000-0000-00009A000000}"/>
    <cellStyle name="Comma 4 3 2 3 3 6 2" xfId="21923" xr:uid="{00000000-0005-0000-0000-00009A000000}"/>
    <cellStyle name="Comma 4 3 2 3 3 6 2 2" xfId="52163" xr:uid="{00000000-0005-0000-0000-00009A000000}"/>
    <cellStyle name="Comma 4 3 2 3 3 6 3" xfId="37043" xr:uid="{00000000-0005-0000-0000-00009A000000}"/>
    <cellStyle name="Comma 4 3 2 3 3 7" xfId="8315" xr:uid="{00000000-0005-0000-0000-00009A000000}"/>
    <cellStyle name="Comma 4 3 2 3 3 7 2" xfId="23435" xr:uid="{00000000-0005-0000-0000-00009A000000}"/>
    <cellStyle name="Comma 4 3 2 3 3 7 2 2" xfId="53675" xr:uid="{00000000-0005-0000-0000-00009A000000}"/>
    <cellStyle name="Comma 4 3 2 3 3 7 3" xfId="38555" xr:uid="{00000000-0005-0000-0000-00009A000000}"/>
    <cellStyle name="Comma 4 3 2 3 3 8" xfId="9827" xr:uid="{00000000-0005-0000-0000-00009A000000}"/>
    <cellStyle name="Comma 4 3 2 3 3 8 2" xfId="24947" xr:uid="{00000000-0005-0000-0000-00009A000000}"/>
    <cellStyle name="Comma 4 3 2 3 3 8 2 2" xfId="55187" xr:uid="{00000000-0005-0000-0000-00009A000000}"/>
    <cellStyle name="Comma 4 3 2 3 3 8 3" xfId="40067" xr:uid="{00000000-0005-0000-0000-00009A000000}"/>
    <cellStyle name="Comma 4 3 2 3 3 9" xfId="15875" xr:uid="{00000000-0005-0000-0000-00009A000000}"/>
    <cellStyle name="Comma 4 3 2 3 3 9 2" xfId="46115" xr:uid="{00000000-0005-0000-0000-00009A000000}"/>
    <cellStyle name="Comma 4 3 2 3 4" xfId="1007" xr:uid="{00000000-0005-0000-0000-000034000000}"/>
    <cellStyle name="Comma 4 3 2 3 4 2" xfId="2519" xr:uid="{00000000-0005-0000-0000-000034000000}"/>
    <cellStyle name="Comma 4 3 2 3 4 2 2" xfId="11591" xr:uid="{00000000-0005-0000-0000-000034000000}"/>
    <cellStyle name="Comma 4 3 2 3 4 2 2 2" xfId="26711" xr:uid="{00000000-0005-0000-0000-000034000000}"/>
    <cellStyle name="Comma 4 3 2 3 4 2 2 2 2" xfId="56951" xr:uid="{00000000-0005-0000-0000-000034000000}"/>
    <cellStyle name="Comma 4 3 2 3 4 2 2 3" xfId="41831" xr:uid="{00000000-0005-0000-0000-000034000000}"/>
    <cellStyle name="Comma 4 3 2 3 4 2 3" xfId="17639" xr:uid="{00000000-0005-0000-0000-000034000000}"/>
    <cellStyle name="Comma 4 3 2 3 4 2 3 2" xfId="47879" xr:uid="{00000000-0005-0000-0000-000034000000}"/>
    <cellStyle name="Comma 4 3 2 3 4 2 4" xfId="32759" xr:uid="{00000000-0005-0000-0000-000034000000}"/>
    <cellStyle name="Comma 4 3 2 3 4 3" xfId="4031" xr:uid="{00000000-0005-0000-0000-000034000000}"/>
    <cellStyle name="Comma 4 3 2 3 4 3 2" xfId="13103" xr:uid="{00000000-0005-0000-0000-000034000000}"/>
    <cellStyle name="Comma 4 3 2 3 4 3 2 2" xfId="28223" xr:uid="{00000000-0005-0000-0000-000034000000}"/>
    <cellStyle name="Comma 4 3 2 3 4 3 2 2 2" xfId="58463" xr:uid="{00000000-0005-0000-0000-000034000000}"/>
    <cellStyle name="Comma 4 3 2 3 4 3 2 3" xfId="43343" xr:uid="{00000000-0005-0000-0000-000034000000}"/>
    <cellStyle name="Comma 4 3 2 3 4 3 3" xfId="19151" xr:uid="{00000000-0005-0000-0000-000034000000}"/>
    <cellStyle name="Comma 4 3 2 3 4 3 3 2" xfId="49391" xr:uid="{00000000-0005-0000-0000-000034000000}"/>
    <cellStyle name="Comma 4 3 2 3 4 3 4" xfId="34271" xr:uid="{00000000-0005-0000-0000-000034000000}"/>
    <cellStyle name="Comma 4 3 2 3 4 4" xfId="5543" xr:uid="{00000000-0005-0000-0000-000034000000}"/>
    <cellStyle name="Comma 4 3 2 3 4 4 2" xfId="14615" xr:uid="{00000000-0005-0000-0000-000034000000}"/>
    <cellStyle name="Comma 4 3 2 3 4 4 2 2" xfId="29735" xr:uid="{00000000-0005-0000-0000-000034000000}"/>
    <cellStyle name="Comma 4 3 2 3 4 4 2 2 2" xfId="59975" xr:uid="{00000000-0005-0000-0000-000034000000}"/>
    <cellStyle name="Comma 4 3 2 3 4 4 2 3" xfId="44855" xr:uid="{00000000-0005-0000-0000-000034000000}"/>
    <cellStyle name="Comma 4 3 2 3 4 4 3" xfId="20663" xr:uid="{00000000-0005-0000-0000-000034000000}"/>
    <cellStyle name="Comma 4 3 2 3 4 4 3 2" xfId="50903" xr:uid="{00000000-0005-0000-0000-000034000000}"/>
    <cellStyle name="Comma 4 3 2 3 4 4 4" xfId="35783" xr:uid="{00000000-0005-0000-0000-000034000000}"/>
    <cellStyle name="Comma 4 3 2 3 4 5" xfId="7055" xr:uid="{00000000-0005-0000-0000-000034000000}"/>
    <cellStyle name="Comma 4 3 2 3 4 5 2" xfId="22175" xr:uid="{00000000-0005-0000-0000-000034000000}"/>
    <cellStyle name="Comma 4 3 2 3 4 5 2 2" xfId="52415" xr:uid="{00000000-0005-0000-0000-000034000000}"/>
    <cellStyle name="Comma 4 3 2 3 4 5 3" xfId="37295" xr:uid="{00000000-0005-0000-0000-000034000000}"/>
    <cellStyle name="Comma 4 3 2 3 4 6" xfId="8567" xr:uid="{00000000-0005-0000-0000-000034000000}"/>
    <cellStyle name="Comma 4 3 2 3 4 6 2" xfId="23687" xr:uid="{00000000-0005-0000-0000-000034000000}"/>
    <cellStyle name="Comma 4 3 2 3 4 6 2 2" xfId="53927" xr:uid="{00000000-0005-0000-0000-000034000000}"/>
    <cellStyle name="Comma 4 3 2 3 4 6 3" xfId="38807" xr:uid="{00000000-0005-0000-0000-000034000000}"/>
    <cellStyle name="Comma 4 3 2 3 4 7" xfId="10079" xr:uid="{00000000-0005-0000-0000-000034000000}"/>
    <cellStyle name="Comma 4 3 2 3 4 7 2" xfId="25199" xr:uid="{00000000-0005-0000-0000-000034000000}"/>
    <cellStyle name="Comma 4 3 2 3 4 7 2 2" xfId="55439" xr:uid="{00000000-0005-0000-0000-000034000000}"/>
    <cellStyle name="Comma 4 3 2 3 4 7 3" xfId="40319" xr:uid="{00000000-0005-0000-0000-000034000000}"/>
    <cellStyle name="Comma 4 3 2 3 4 8" xfId="16127" xr:uid="{00000000-0005-0000-0000-000034000000}"/>
    <cellStyle name="Comma 4 3 2 3 4 8 2" xfId="46367" xr:uid="{00000000-0005-0000-0000-000034000000}"/>
    <cellStyle name="Comma 4 3 2 3 4 9" xfId="31247" xr:uid="{00000000-0005-0000-0000-000034000000}"/>
    <cellStyle name="Comma 4 3 2 3 5" xfId="1763" xr:uid="{00000000-0005-0000-0000-000034000000}"/>
    <cellStyle name="Comma 4 3 2 3 5 2" xfId="10835" xr:uid="{00000000-0005-0000-0000-000034000000}"/>
    <cellStyle name="Comma 4 3 2 3 5 2 2" xfId="25955" xr:uid="{00000000-0005-0000-0000-000034000000}"/>
    <cellStyle name="Comma 4 3 2 3 5 2 2 2" xfId="56195" xr:uid="{00000000-0005-0000-0000-000034000000}"/>
    <cellStyle name="Comma 4 3 2 3 5 2 3" xfId="41075" xr:uid="{00000000-0005-0000-0000-000034000000}"/>
    <cellStyle name="Comma 4 3 2 3 5 3" xfId="16883" xr:uid="{00000000-0005-0000-0000-000034000000}"/>
    <cellStyle name="Comma 4 3 2 3 5 3 2" xfId="47123" xr:uid="{00000000-0005-0000-0000-000034000000}"/>
    <cellStyle name="Comma 4 3 2 3 5 4" xfId="32003" xr:uid="{00000000-0005-0000-0000-000034000000}"/>
    <cellStyle name="Comma 4 3 2 3 6" xfId="3275" xr:uid="{00000000-0005-0000-0000-000034000000}"/>
    <cellStyle name="Comma 4 3 2 3 6 2" xfId="12347" xr:uid="{00000000-0005-0000-0000-000034000000}"/>
    <cellStyle name="Comma 4 3 2 3 6 2 2" xfId="27467" xr:uid="{00000000-0005-0000-0000-000034000000}"/>
    <cellStyle name="Comma 4 3 2 3 6 2 2 2" xfId="57707" xr:uid="{00000000-0005-0000-0000-000034000000}"/>
    <cellStyle name="Comma 4 3 2 3 6 2 3" xfId="42587" xr:uid="{00000000-0005-0000-0000-000034000000}"/>
    <cellStyle name="Comma 4 3 2 3 6 3" xfId="18395" xr:uid="{00000000-0005-0000-0000-000034000000}"/>
    <cellStyle name="Comma 4 3 2 3 6 3 2" xfId="48635" xr:uid="{00000000-0005-0000-0000-000034000000}"/>
    <cellStyle name="Comma 4 3 2 3 6 4" xfId="33515" xr:uid="{00000000-0005-0000-0000-000034000000}"/>
    <cellStyle name="Comma 4 3 2 3 7" xfId="4787" xr:uid="{00000000-0005-0000-0000-000034000000}"/>
    <cellStyle name="Comma 4 3 2 3 7 2" xfId="13859" xr:uid="{00000000-0005-0000-0000-000034000000}"/>
    <cellStyle name="Comma 4 3 2 3 7 2 2" xfId="28979" xr:uid="{00000000-0005-0000-0000-000034000000}"/>
    <cellStyle name="Comma 4 3 2 3 7 2 2 2" xfId="59219" xr:uid="{00000000-0005-0000-0000-000034000000}"/>
    <cellStyle name="Comma 4 3 2 3 7 2 3" xfId="44099" xr:uid="{00000000-0005-0000-0000-000034000000}"/>
    <cellStyle name="Comma 4 3 2 3 7 3" xfId="19907" xr:uid="{00000000-0005-0000-0000-000034000000}"/>
    <cellStyle name="Comma 4 3 2 3 7 3 2" xfId="50147" xr:uid="{00000000-0005-0000-0000-000034000000}"/>
    <cellStyle name="Comma 4 3 2 3 7 4" xfId="35027" xr:uid="{00000000-0005-0000-0000-000034000000}"/>
    <cellStyle name="Comma 4 3 2 3 8" xfId="6299" xr:uid="{00000000-0005-0000-0000-000034000000}"/>
    <cellStyle name="Comma 4 3 2 3 8 2" xfId="21419" xr:uid="{00000000-0005-0000-0000-000034000000}"/>
    <cellStyle name="Comma 4 3 2 3 8 2 2" xfId="51659" xr:uid="{00000000-0005-0000-0000-000034000000}"/>
    <cellStyle name="Comma 4 3 2 3 8 3" xfId="36539" xr:uid="{00000000-0005-0000-0000-000034000000}"/>
    <cellStyle name="Comma 4 3 2 3 9" xfId="7811" xr:uid="{00000000-0005-0000-0000-000034000000}"/>
    <cellStyle name="Comma 4 3 2 3 9 2" xfId="22931" xr:uid="{00000000-0005-0000-0000-000034000000}"/>
    <cellStyle name="Comma 4 3 2 3 9 2 2" xfId="53171" xr:uid="{00000000-0005-0000-0000-000034000000}"/>
    <cellStyle name="Comma 4 3 2 3 9 3" xfId="38051" xr:uid="{00000000-0005-0000-0000-000034000000}"/>
    <cellStyle name="Comma 4 3 2 4" xfId="335" xr:uid="{00000000-0005-0000-0000-00001A000000}"/>
    <cellStyle name="Comma 4 3 2 4 10" xfId="30575" xr:uid="{00000000-0005-0000-0000-00001A000000}"/>
    <cellStyle name="Comma 4 3 2 4 2" xfId="1091" xr:uid="{00000000-0005-0000-0000-00001A000000}"/>
    <cellStyle name="Comma 4 3 2 4 2 2" xfId="2603" xr:uid="{00000000-0005-0000-0000-00001A000000}"/>
    <cellStyle name="Comma 4 3 2 4 2 2 2" xfId="11675" xr:uid="{00000000-0005-0000-0000-00001A000000}"/>
    <cellStyle name="Comma 4 3 2 4 2 2 2 2" xfId="26795" xr:uid="{00000000-0005-0000-0000-00001A000000}"/>
    <cellStyle name="Comma 4 3 2 4 2 2 2 2 2" xfId="57035" xr:uid="{00000000-0005-0000-0000-00001A000000}"/>
    <cellStyle name="Comma 4 3 2 4 2 2 2 3" xfId="41915" xr:uid="{00000000-0005-0000-0000-00001A000000}"/>
    <cellStyle name="Comma 4 3 2 4 2 2 3" xfId="17723" xr:uid="{00000000-0005-0000-0000-00001A000000}"/>
    <cellStyle name="Comma 4 3 2 4 2 2 3 2" xfId="47963" xr:uid="{00000000-0005-0000-0000-00001A000000}"/>
    <cellStyle name="Comma 4 3 2 4 2 2 4" xfId="32843" xr:uid="{00000000-0005-0000-0000-00001A000000}"/>
    <cellStyle name="Comma 4 3 2 4 2 3" xfId="4115" xr:uid="{00000000-0005-0000-0000-00001A000000}"/>
    <cellStyle name="Comma 4 3 2 4 2 3 2" xfId="13187" xr:uid="{00000000-0005-0000-0000-00001A000000}"/>
    <cellStyle name="Comma 4 3 2 4 2 3 2 2" xfId="28307" xr:uid="{00000000-0005-0000-0000-00001A000000}"/>
    <cellStyle name="Comma 4 3 2 4 2 3 2 2 2" xfId="58547" xr:uid="{00000000-0005-0000-0000-00001A000000}"/>
    <cellStyle name="Comma 4 3 2 4 2 3 2 3" xfId="43427" xr:uid="{00000000-0005-0000-0000-00001A000000}"/>
    <cellStyle name="Comma 4 3 2 4 2 3 3" xfId="19235" xr:uid="{00000000-0005-0000-0000-00001A000000}"/>
    <cellStyle name="Comma 4 3 2 4 2 3 3 2" xfId="49475" xr:uid="{00000000-0005-0000-0000-00001A000000}"/>
    <cellStyle name="Comma 4 3 2 4 2 3 4" xfId="34355" xr:uid="{00000000-0005-0000-0000-00001A000000}"/>
    <cellStyle name="Comma 4 3 2 4 2 4" xfId="5627" xr:uid="{00000000-0005-0000-0000-00001A000000}"/>
    <cellStyle name="Comma 4 3 2 4 2 4 2" xfId="14699" xr:uid="{00000000-0005-0000-0000-00001A000000}"/>
    <cellStyle name="Comma 4 3 2 4 2 4 2 2" xfId="29819" xr:uid="{00000000-0005-0000-0000-00001A000000}"/>
    <cellStyle name="Comma 4 3 2 4 2 4 2 2 2" xfId="60059" xr:uid="{00000000-0005-0000-0000-00001A000000}"/>
    <cellStyle name="Comma 4 3 2 4 2 4 2 3" xfId="44939" xr:uid="{00000000-0005-0000-0000-00001A000000}"/>
    <cellStyle name="Comma 4 3 2 4 2 4 3" xfId="20747" xr:uid="{00000000-0005-0000-0000-00001A000000}"/>
    <cellStyle name="Comma 4 3 2 4 2 4 3 2" xfId="50987" xr:uid="{00000000-0005-0000-0000-00001A000000}"/>
    <cellStyle name="Comma 4 3 2 4 2 4 4" xfId="35867" xr:uid="{00000000-0005-0000-0000-00001A000000}"/>
    <cellStyle name="Comma 4 3 2 4 2 5" xfId="7139" xr:uid="{00000000-0005-0000-0000-00001A000000}"/>
    <cellStyle name="Comma 4 3 2 4 2 5 2" xfId="22259" xr:uid="{00000000-0005-0000-0000-00001A000000}"/>
    <cellStyle name="Comma 4 3 2 4 2 5 2 2" xfId="52499" xr:uid="{00000000-0005-0000-0000-00001A000000}"/>
    <cellStyle name="Comma 4 3 2 4 2 5 3" xfId="37379" xr:uid="{00000000-0005-0000-0000-00001A000000}"/>
    <cellStyle name="Comma 4 3 2 4 2 6" xfId="8651" xr:uid="{00000000-0005-0000-0000-00001A000000}"/>
    <cellStyle name="Comma 4 3 2 4 2 6 2" xfId="23771" xr:uid="{00000000-0005-0000-0000-00001A000000}"/>
    <cellStyle name="Comma 4 3 2 4 2 6 2 2" xfId="54011" xr:uid="{00000000-0005-0000-0000-00001A000000}"/>
    <cellStyle name="Comma 4 3 2 4 2 6 3" xfId="38891" xr:uid="{00000000-0005-0000-0000-00001A000000}"/>
    <cellStyle name="Comma 4 3 2 4 2 7" xfId="10163" xr:uid="{00000000-0005-0000-0000-00001A000000}"/>
    <cellStyle name="Comma 4 3 2 4 2 7 2" xfId="25283" xr:uid="{00000000-0005-0000-0000-00001A000000}"/>
    <cellStyle name="Comma 4 3 2 4 2 7 2 2" xfId="55523" xr:uid="{00000000-0005-0000-0000-00001A000000}"/>
    <cellStyle name="Comma 4 3 2 4 2 7 3" xfId="40403" xr:uid="{00000000-0005-0000-0000-00001A000000}"/>
    <cellStyle name="Comma 4 3 2 4 2 8" xfId="16211" xr:uid="{00000000-0005-0000-0000-00001A000000}"/>
    <cellStyle name="Comma 4 3 2 4 2 8 2" xfId="46451" xr:uid="{00000000-0005-0000-0000-00001A000000}"/>
    <cellStyle name="Comma 4 3 2 4 2 9" xfId="31331" xr:uid="{00000000-0005-0000-0000-00001A000000}"/>
    <cellStyle name="Comma 4 3 2 4 3" xfId="1847" xr:uid="{00000000-0005-0000-0000-00001A000000}"/>
    <cellStyle name="Comma 4 3 2 4 3 2" xfId="10919" xr:uid="{00000000-0005-0000-0000-00001A000000}"/>
    <cellStyle name="Comma 4 3 2 4 3 2 2" xfId="26039" xr:uid="{00000000-0005-0000-0000-00001A000000}"/>
    <cellStyle name="Comma 4 3 2 4 3 2 2 2" xfId="56279" xr:uid="{00000000-0005-0000-0000-00001A000000}"/>
    <cellStyle name="Comma 4 3 2 4 3 2 3" xfId="41159" xr:uid="{00000000-0005-0000-0000-00001A000000}"/>
    <cellStyle name="Comma 4 3 2 4 3 3" xfId="16967" xr:uid="{00000000-0005-0000-0000-00001A000000}"/>
    <cellStyle name="Comma 4 3 2 4 3 3 2" xfId="47207" xr:uid="{00000000-0005-0000-0000-00001A000000}"/>
    <cellStyle name="Comma 4 3 2 4 3 4" xfId="32087" xr:uid="{00000000-0005-0000-0000-00001A000000}"/>
    <cellStyle name="Comma 4 3 2 4 4" xfId="3359" xr:uid="{00000000-0005-0000-0000-00001A000000}"/>
    <cellStyle name="Comma 4 3 2 4 4 2" xfId="12431" xr:uid="{00000000-0005-0000-0000-00001A000000}"/>
    <cellStyle name="Comma 4 3 2 4 4 2 2" xfId="27551" xr:uid="{00000000-0005-0000-0000-00001A000000}"/>
    <cellStyle name="Comma 4 3 2 4 4 2 2 2" xfId="57791" xr:uid="{00000000-0005-0000-0000-00001A000000}"/>
    <cellStyle name="Comma 4 3 2 4 4 2 3" xfId="42671" xr:uid="{00000000-0005-0000-0000-00001A000000}"/>
    <cellStyle name="Comma 4 3 2 4 4 3" xfId="18479" xr:uid="{00000000-0005-0000-0000-00001A000000}"/>
    <cellStyle name="Comma 4 3 2 4 4 3 2" xfId="48719" xr:uid="{00000000-0005-0000-0000-00001A000000}"/>
    <cellStyle name="Comma 4 3 2 4 4 4" xfId="33599" xr:uid="{00000000-0005-0000-0000-00001A000000}"/>
    <cellStyle name="Comma 4 3 2 4 5" xfId="4871" xr:uid="{00000000-0005-0000-0000-00001A000000}"/>
    <cellStyle name="Comma 4 3 2 4 5 2" xfId="13943" xr:uid="{00000000-0005-0000-0000-00001A000000}"/>
    <cellStyle name="Comma 4 3 2 4 5 2 2" xfId="29063" xr:uid="{00000000-0005-0000-0000-00001A000000}"/>
    <cellStyle name="Comma 4 3 2 4 5 2 2 2" xfId="59303" xr:uid="{00000000-0005-0000-0000-00001A000000}"/>
    <cellStyle name="Comma 4 3 2 4 5 2 3" xfId="44183" xr:uid="{00000000-0005-0000-0000-00001A000000}"/>
    <cellStyle name="Comma 4 3 2 4 5 3" xfId="19991" xr:uid="{00000000-0005-0000-0000-00001A000000}"/>
    <cellStyle name="Comma 4 3 2 4 5 3 2" xfId="50231" xr:uid="{00000000-0005-0000-0000-00001A000000}"/>
    <cellStyle name="Comma 4 3 2 4 5 4" xfId="35111" xr:uid="{00000000-0005-0000-0000-00001A000000}"/>
    <cellStyle name="Comma 4 3 2 4 6" xfId="6383" xr:uid="{00000000-0005-0000-0000-00001A000000}"/>
    <cellStyle name="Comma 4 3 2 4 6 2" xfId="21503" xr:uid="{00000000-0005-0000-0000-00001A000000}"/>
    <cellStyle name="Comma 4 3 2 4 6 2 2" xfId="51743" xr:uid="{00000000-0005-0000-0000-00001A000000}"/>
    <cellStyle name="Comma 4 3 2 4 6 3" xfId="36623" xr:uid="{00000000-0005-0000-0000-00001A000000}"/>
    <cellStyle name="Comma 4 3 2 4 7" xfId="7895" xr:uid="{00000000-0005-0000-0000-00001A000000}"/>
    <cellStyle name="Comma 4 3 2 4 7 2" xfId="23015" xr:uid="{00000000-0005-0000-0000-00001A000000}"/>
    <cellStyle name="Comma 4 3 2 4 7 2 2" xfId="53255" xr:uid="{00000000-0005-0000-0000-00001A000000}"/>
    <cellStyle name="Comma 4 3 2 4 7 3" xfId="38135" xr:uid="{00000000-0005-0000-0000-00001A000000}"/>
    <cellStyle name="Comma 4 3 2 4 8" xfId="9407" xr:uid="{00000000-0005-0000-0000-00001A000000}"/>
    <cellStyle name="Comma 4 3 2 4 8 2" xfId="24527" xr:uid="{00000000-0005-0000-0000-00001A000000}"/>
    <cellStyle name="Comma 4 3 2 4 8 2 2" xfId="54767" xr:uid="{00000000-0005-0000-0000-00001A000000}"/>
    <cellStyle name="Comma 4 3 2 4 8 3" xfId="39647" xr:uid="{00000000-0005-0000-0000-00001A000000}"/>
    <cellStyle name="Comma 4 3 2 4 9" xfId="15455" xr:uid="{00000000-0005-0000-0000-00001A000000}"/>
    <cellStyle name="Comma 4 3 2 4 9 2" xfId="45695" xr:uid="{00000000-0005-0000-0000-00001A000000}"/>
    <cellStyle name="Comma 4 3 2 5" xfId="587" xr:uid="{00000000-0005-0000-0000-000098000000}"/>
    <cellStyle name="Comma 4 3 2 5 10" xfId="30827" xr:uid="{00000000-0005-0000-0000-000098000000}"/>
    <cellStyle name="Comma 4 3 2 5 2" xfId="1343" xr:uid="{00000000-0005-0000-0000-000098000000}"/>
    <cellStyle name="Comma 4 3 2 5 2 2" xfId="2855" xr:uid="{00000000-0005-0000-0000-000098000000}"/>
    <cellStyle name="Comma 4 3 2 5 2 2 2" xfId="11927" xr:uid="{00000000-0005-0000-0000-000098000000}"/>
    <cellStyle name="Comma 4 3 2 5 2 2 2 2" xfId="27047" xr:uid="{00000000-0005-0000-0000-000098000000}"/>
    <cellStyle name="Comma 4 3 2 5 2 2 2 2 2" xfId="57287" xr:uid="{00000000-0005-0000-0000-000098000000}"/>
    <cellStyle name="Comma 4 3 2 5 2 2 2 3" xfId="42167" xr:uid="{00000000-0005-0000-0000-000098000000}"/>
    <cellStyle name="Comma 4 3 2 5 2 2 3" xfId="17975" xr:uid="{00000000-0005-0000-0000-000098000000}"/>
    <cellStyle name="Comma 4 3 2 5 2 2 3 2" xfId="48215" xr:uid="{00000000-0005-0000-0000-000098000000}"/>
    <cellStyle name="Comma 4 3 2 5 2 2 4" xfId="33095" xr:uid="{00000000-0005-0000-0000-000098000000}"/>
    <cellStyle name="Comma 4 3 2 5 2 3" xfId="4367" xr:uid="{00000000-0005-0000-0000-000098000000}"/>
    <cellStyle name="Comma 4 3 2 5 2 3 2" xfId="13439" xr:uid="{00000000-0005-0000-0000-000098000000}"/>
    <cellStyle name="Comma 4 3 2 5 2 3 2 2" xfId="28559" xr:uid="{00000000-0005-0000-0000-000098000000}"/>
    <cellStyle name="Comma 4 3 2 5 2 3 2 2 2" xfId="58799" xr:uid="{00000000-0005-0000-0000-000098000000}"/>
    <cellStyle name="Comma 4 3 2 5 2 3 2 3" xfId="43679" xr:uid="{00000000-0005-0000-0000-000098000000}"/>
    <cellStyle name="Comma 4 3 2 5 2 3 3" xfId="19487" xr:uid="{00000000-0005-0000-0000-000098000000}"/>
    <cellStyle name="Comma 4 3 2 5 2 3 3 2" xfId="49727" xr:uid="{00000000-0005-0000-0000-000098000000}"/>
    <cellStyle name="Comma 4 3 2 5 2 3 4" xfId="34607" xr:uid="{00000000-0005-0000-0000-000098000000}"/>
    <cellStyle name="Comma 4 3 2 5 2 4" xfId="5879" xr:uid="{00000000-0005-0000-0000-000098000000}"/>
    <cellStyle name="Comma 4 3 2 5 2 4 2" xfId="14951" xr:uid="{00000000-0005-0000-0000-000098000000}"/>
    <cellStyle name="Comma 4 3 2 5 2 4 2 2" xfId="30071" xr:uid="{00000000-0005-0000-0000-000098000000}"/>
    <cellStyle name="Comma 4 3 2 5 2 4 2 2 2" xfId="60311" xr:uid="{00000000-0005-0000-0000-000098000000}"/>
    <cellStyle name="Comma 4 3 2 5 2 4 2 3" xfId="45191" xr:uid="{00000000-0005-0000-0000-000098000000}"/>
    <cellStyle name="Comma 4 3 2 5 2 4 3" xfId="20999" xr:uid="{00000000-0005-0000-0000-000098000000}"/>
    <cellStyle name="Comma 4 3 2 5 2 4 3 2" xfId="51239" xr:uid="{00000000-0005-0000-0000-000098000000}"/>
    <cellStyle name="Comma 4 3 2 5 2 4 4" xfId="36119" xr:uid="{00000000-0005-0000-0000-000098000000}"/>
    <cellStyle name="Comma 4 3 2 5 2 5" xfId="7391" xr:uid="{00000000-0005-0000-0000-000098000000}"/>
    <cellStyle name="Comma 4 3 2 5 2 5 2" xfId="22511" xr:uid="{00000000-0005-0000-0000-000098000000}"/>
    <cellStyle name="Comma 4 3 2 5 2 5 2 2" xfId="52751" xr:uid="{00000000-0005-0000-0000-000098000000}"/>
    <cellStyle name="Comma 4 3 2 5 2 5 3" xfId="37631" xr:uid="{00000000-0005-0000-0000-000098000000}"/>
    <cellStyle name="Comma 4 3 2 5 2 6" xfId="8903" xr:uid="{00000000-0005-0000-0000-000098000000}"/>
    <cellStyle name="Comma 4 3 2 5 2 6 2" xfId="24023" xr:uid="{00000000-0005-0000-0000-000098000000}"/>
    <cellStyle name="Comma 4 3 2 5 2 6 2 2" xfId="54263" xr:uid="{00000000-0005-0000-0000-000098000000}"/>
    <cellStyle name="Comma 4 3 2 5 2 6 3" xfId="39143" xr:uid="{00000000-0005-0000-0000-000098000000}"/>
    <cellStyle name="Comma 4 3 2 5 2 7" xfId="10415" xr:uid="{00000000-0005-0000-0000-000098000000}"/>
    <cellStyle name="Comma 4 3 2 5 2 7 2" xfId="25535" xr:uid="{00000000-0005-0000-0000-000098000000}"/>
    <cellStyle name="Comma 4 3 2 5 2 7 2 2" xfId="55775" xr:uid="{00000000-0005-0000-0000-000098000000}"/>
    <cellStyle name="Comma 4 3 2 5 2 7 3" xfId="40655" xr:uid="{00000000-0005-0000-0000-000098000000}"/>
    <cellStyle name="Comma 4 3 2 5 2 8" xfId="16463" xr:uid="{00000000-0005-0000-0000-000098000000}"/>
    <cellStyle name="Comma 4 3 2 5 2 8 2" xfId="46703" xr:uid="{00000000-0005-0000-0000-000098000000}"/>
    <cellStyle name="Comma 4 3 2 5 2 9" xfId="31583" xr:uid="{00000000-0005-0000-0000-000098000000}"/>
    <cellStyle name="Comma 4 3 2 5 3" xfId="2099" xr:uid="{00000000-0005-0000-0000-000098000000}"/>
    <cellStyle name="Comma 4 3 2 5 3 2" xfId="11171" xr:uid="{00000000-0005-0000-0000-000098000000}"/>
    <cellStyle name="Comma 4 3 2 5 3 2 2" xfId="26291" xr:uid="{00000000-0005-0000-0000-000098000000}"/>
    <cellStyle name="Comma 4 3 2 5 3 2 2 2" xfId="56531" xr:uid="{00000000-0005-0000-0000-000098000000}"/>
    <cellStyle name="Comma 4 3 2 5 3 2 3" xfId="41411" xr:uid="{00000000-0005-0000-0000-000098000000}"/>
    <cellStyle name="Comma 4 3 2 5 3 3" xfId="17219" xr:uid="{00000000-0005-0000-0000-000098000000}"/>
    <cellStyle name="Comma 4 3 2 5 3 3 2" xfId="47459" xr:uid="{00000000-0005-0000-0000-000098000000}"/>
    <cellStyle name="Comma 4 3 2 5 3 4" xfId="32339" xr:uid="{00000000-0005-0000-0000-000098000000}"/>
    <cellStyle name="Comma 4 3 2 5 4" xfId="3611" xr:uid="{00000000-0005-0000-0000-000098000000}"/>
    <cellStyle name="Comma 4 3 2 5 4 2" xfId="12683" xr:uid="{00000000-0005-0000-0000-000098000000}"/>
    <cellStyle name="Comma 4 3 2 5 4 2 2" xfId="27803" xr:uid="{00000000-0005-0000-0000-000098000000}"/>
    <cellStyle name="Comma 4 3 2 5 4 2 2 2" xfId="58043" xr:uid="{00000000-0005-0000-0000-000098000000}"/>
    <cellStyle name="Comma 4 3 2 5 4 2 3" xfId="42923" xr:uid="{00000000-0005-0000-0000-000098000000}"/>
    <cellStyle name="Comma 4 3 2 5 4 3" xfId="18731" xr:uid="{00000000-0005-0000-0000-000098000000}"/>
    <cellStyle name="Comma 4 3 2 5 4 3 2" xfId="48971" xr:uid="{00000000-0005-0000-0000-000098000000}"/>
    <cellStyle name="Comma 4 3 2 5 4 4" xfId="33851" xr:uid="{00000000-0005-0000-0000-000098000000}"/>
    <cellStyle name="Comma 4 3 2 5 5" xfId="5123" xr:uid="{00000000-0005-0000-0000-000098000000}"/>
    <cellStyle name="Comma 4 3 2 5 5 2" xfId="14195" xr:uid="{00000000-0005-0000-0000-000098000000}"/>
    <cellStyle name="Comma 4 3 2 5 5 2 2" xfId="29315" xr:uid="{00000000-0005-0000-0000-000098000000}"/>
    <cellStyle name="Comma 4 3 2 5 5 2 2 2" xfId="59555" xr:uid="{00000000-0005-0000-0000-000098000000}"/>
    <cellStyle name="Comma 4 3 2 5 5 2 3" xfId="44435" xr:uid="{00000000-0005-0000-0000-000098000000}"/>
    <cellStyle name="Comma 4 3 2 5 5 3" xfId="20243" xr:uid="{00000000-0005-0000-0000-000098000000}"/>
    <cellStyle name="Comma 4 3 2 5 5 3 2" xfId="50483" xr:uid="{00000000-0005-0000-0000-000098000000}"/>
    <cellStyle name="Comma 4 3 2 5 5 4" xfId="35363" xr:uid="{00000000-0005-0000-0000-000098000000}"/>
    <cellStyle name="Comma 4 3 2 5 6" xfId="6635" xr:uid="{00000000-0005-0000-0000-000098000000}"/>
    <cellStyle name="Comma 4 3 2 5 6 2" xfId="21755" xr:uid="{00000000-0005-0000-0000-000098000000}"/>
    <cellStyle name="Comma 4 3 2 5 6 2 2" xfId="51995" xr:uid="{00000000-0005-0000-0000-000098000000}"/>
    <cellStyle name="Comma 4 3 2 5 6 3" xfId="36875" xr:uid="{00000000-0005-0000-0000-000098000000}"/>
    <cellStyle name="Comma 4 3 2 5 7" xfId="8147" xr:uid="{00000000-0005-0000-0000-000098000000}"/>
    <cellStyle name="Comma 4 3 2 5 7 2" xfId="23267" xr:uid="{00000000-0005-0000-0000-000098000000}"/>
    <cellStyle name="Comma 4 3 2 5 7 2 2" xfId="53507" xr:uid="{00000000-0005-0000-0000-000098000000}"/>
    <cellStyle name="Comma 4 3 2 5 7 3" xfId="38387" xr:uid="{00000000-0005-0000-0000-000098000000}"/>
    <cellStyle name="Comma 4 3 2 5 8" xfId="9659" xr:uid="{00000000-0005-0000-0000-000098000000}"/>
    <cellStyle name="Comma 4 3 2 5 8 2" xfId="24779" xr:uid="{00000000-0005-0000-0000-000098000000}"/>
    <cellStyle name="Comma 4 3 2 5 8 2 2" xfId="55019" xr:uid="{00000000-0005-0000-0000-000098000000}"/>
    <cellStyle name="Comma 4 3 2 5 8 3" xfId="39899" xr:uid="{00000000-0005-0000-0000-000098000000}"/>
    <cellStyle name="Comma 4 3 2 5 9" xfId="15707" xr:uid="{00000000-0005-0000-0000-000098000000}"/>
    <cellStyle name="Comma 4 3 2 5 9 2" xfId="45947" xr:uid="{00000000-0005-0000-0000-000098000000}"/>
    <cellStyle name="Comma 4 3 2 6" xfId="839" xr:uid="{00000000-0005-0000-0000-00001A000000}"/>
    <cellStyle name="Comma 4 3 2 6 2" xfId="2351" xr:uid="{00000000-0005-0000-0000-00001A000000}"/>
    <cellStyle name="Comma 4 3 2 6 2 2" xfId="11423" xr:uid="{00000000-0005-0000-0000-00001A000000}"/>
    <cellStyle name="Comma 4 3 2 6 2 2 2" xfId="26543" xr:uid="{00000000-0005-0000-0000-00001A000000}"/>
    <cellStyle name="Comma 4 3 2 6 2 2 2 2" xfId="56783" xr:uid="{00000000-0005-0000-0000-00001A000000}"/>
    <cellStyle name="Comma 4 3 2 6 2 2 3" xfId="41663" xr:uid="{00000000-0005-0000-0000-00001A000000}"/>
    <cellStyle name="Comma 4 3 2 6 2 3" xfId="17471" xr:uid="{00000000-0005-0000-0000-00001A000000}"/>
    <cellStyle name="Comma 4 3 2 6 2 3 2" xfId="47711" xr:uid="{00000000-0005-0000-0000-00001A000000}"/>
    <cellStyle name="Comma 4 3 2 6 2 4" xfId="32591" xr:uid="{00000000-0005-0000-0000-00001A000000}"/>
    <cellStyle name="Comma 4 3 2 6 3" xfId="3863" xr:uid="{00000000-0005-0000-0000-00001A000000}"/>
    <cellStyle name="Comma 4 3 2 6 3 2" xfId="12935" xr:uid="{00000000-0005-0000-0000-00001A000000}"/>
    <cellStyle name="Comma 4 3 2 6 3 2 2" xfId="28055" xr:uid="{00000000-0005-0000-0000-00001A000000}"/>
    <cellStyle name="Comma 4 3 2 6 3 2 2 2" xfId="58295" xr:uid="{00000000-0005-0000-0000-00001A000000}"/>
    <cellStyle name="Comma 4 3 2 6 3 2 3" xfId="43175" xr:uid="{00000000-0005-0000-0000-00001A000000}"/>
    <cellStyle name="Comma 4 3 2 6 3 3" xfId="18983" xr:uid="{00000000-0005-0000-0000-00001A000000}"/>
    <cellStyle name="Comma 4 3 2 6 3 3 2" xfId="49223" xr:uid="{00000000-0005-0000-0000-00001A000000}"/>
    <cellStyle name="Comma 4 3 2 6 3 4" xfId="34103" xr:uid="{00000000-0005-0000-0000-00001A000000}"/>
    <cellStyle name="Comma 4 3 2 6 4" xfId="5375" xr:uid="{00000000-0005-0000-0000-00001A000000}"/>
    <cellStyle name="Comma 4 3 2 6 4 2" xfId="14447" xr:uid="{00000000-0005-0000-0000-00001A000000}"/>
    <cellStyle name="Comma 4 3 2 6 4 2 2" xfId="29567" xr:uid="{00000000-0005-0000-0000-00001A000000}"/>
    <cellStyle name="Comma 4 3 2 6 4 2 2 2" xfId="59807" xr:uid="{00000000-0005-0000-0000-00001A000000}"/>
    <cellStyle name="Comma 4 3 2 6 4 2 3" xfId="44687" xr:uid="{00000000-0005-0000-0000-00001A000000}"/>
    <cellStyle name="Comma 4 3 2 6 4 3" xfId="20495" xr:uid="{00000000-0005-0000-0000-00001A000000}"/>
    <cellStyle name="Comma 4 3 2 6 4 3 2" xfId="50735" xr:uid="{00000000-0005-0000-0000-00001A000000}"/>
    <cellStyle name="Comma 4 3 2 6 4 4" xfId="35615" xr:uid="{00000000-0005-0000-0000-00001A000000}"/>
    <cellStyle name="Comma 4 3 2 6 5" xfId="6887" xr:uid="{00000000-0005-0000-0000-00001A000000}"/>
    <cellStyle name="Comma 4 3 2 6 5 2" xfId="22007" xr:uid="{00000000-0005-0000-0000-00001A000000}"/>
    <cellStyle name="Comma 4 3 2 6 5 2 2" xfId="52247" xr:uid="{00000000-0005-0000-0000-00001A000000}"/>
    <cellStyle name="Comma 4 3 2 6 5 3" xfId="37127" xr:uid="{00000000-0005-0000-0000-00001A000000}"/>
    <cellStyle name="Comma 4 3 2 6 6" xfId="8399" xr:uid="{00000000-0005-0000-0000-00001A000000}"/>
    <cellStyle name="Comma 4 3 2 6 6 2" xfId="23519" xr:uid="{00000000-0005-0000-0000-00001A000000}"/>
    <cellStyle name="Comma 4 3 2 6 6 2 2" xfId="53759" xr:uid="{00000000-0005-0000-0000-00001A000000}"/>
    <cellStyle name="Comma 4 3 2 6 6 3" xfId="38639" xr:uid="{00000000-0005-0000-0000-00001A000000}"/>
    <cellStyle name="Comma 4 3 2 6 7" xfId="9911" xr:uid="{00000000-0005-0000-0000-00001A000000}"/>
    <cellStyle name="Comma 4 3 2 6 7 2" xfId="25031" xr:uid="{00000000-0005-0000-0000-00001A000000}"/>
    <cellStyle name="Comma 4 3 2 6 7 2 2" xfId="55271" xr:uid="{00000000-0005-0000-0000-00001A000000}"/>
    <cellStyle name="Comma 4 3 2 6 7 3" xfId="40151" xr:uid="{00000000-0005-0000-0000-00001A000000}"/>
    <cellStyle name="Comma 4 3 2 6 8" xfId="15959" xr:uid="{00000000-0005-0000-0000-00001A000000}"/>
    <cellStyle name="Comma 4 3 2 6 8 2" xfId="46199" xr:uid="{00000000-0005-0000-0000-00001A000000}"/>
    <cellStyle name="Comma 4 3 2 6 9" xfId="31079" xr:uid="{00000000-0005-0000-0000-00001A000000}"/>
    <cellStyle name="Comma 4 3 2 7" xfId="1595" xr:uid="{00000000-0005-0000-0000-00001A000000}"/>
    <cellStyle name="Comma 4 3 2 7 2" xfId="10667" xr:uid="{00000000-0005-0000-0000-00001A000000}"/>
    <cellStyle name="Comma 4 3 2 7 2 2" xfId="25787" xr:uid="{00000000-0005-0000-0000-00001A000000}"/>
    <cellStyle name="Comma 4 3 2 7 2 2 2" xfId="56027" xr:uid="{00000000-0005-0000-0000-00001A000000}"/>
    <cellStyle name="Comma 4 3 2 7 2 3" xfId="40907" xr:uid="{00000000-0005-0000-0000-00001A000000}"/>
    <cellStyle name="Comma 4 3 2 7 3" xfId="16715" xr:uid="{00000000-0005-0000-0000-00001A000000}"/>
    <cellStyle name="Comma 4 3 2 7 3 2" xfId="46955" xr:uid="{00000000-0005-0000-0000-00001A000000}"/>
    <cellStyle name="Comma 4 3 2 7 4" xfId="31835" xr:uid="{00000000-0005-0000-0000-00001A000000}"/>
    <cellStyle name="Comma 4 3 2 8" xfId="3107" xr:uid="{00000000-0005-0000-0000-00001A000000}"/>
    <cellStyle name="Comma 4 3 2 8 2" xfId="12179" xr:uid="{00000000-0005-0000-0000-00001A000000}"/>
    <cellStyle name="Comma 4 3 2 8 2 2" xfId="27299" xr:uid="{00000000-0005-0000-0000-00001A000000}"/>
    <cellStyle name="Comma 4 3 2 8 2 2 2" xfId="57539" xr:uid="{00000000-0005-0000-0000-00001A000000}"/>
    <cellStyle name="Comma 4 3 2 8 2 3" xfId="42419" xr:uid="{00000000-0005-0000-0000-00001A000000}"/>
    <cellStyle name="Comma 4 3 2 8 3" xfId="18227" xr:uid="{00000000-0005-0000-0000-00001A000000}"/>
    <cellStyle name="Comma 4 3 2 8 3 2" xfId="48467" xr:uid="{00000000-0005-0000-0000-00001A000000}"/>
    <cellStyle name="Comma 4 3 2 8 4" xfId="33347" xr:uid="{00000000-0005-0000-0000-00001A000000}"/>
    <cellStyle name="Comma 4 3 2 9" xfId="4619" xr:uid="{00000000-0005-0000-0000-00001A000000}"/>
    <cellStyle name="Comma 4 3 2 9 2" xfId="13691" xr:uid="{00000000-0005-0000-0000-00001A000000}"/>
    <cellStyle name="Comma 4 3 2 9 2 2" xfId="28811" xr:uid="{00000000-0005-0000-0000-00001A000000}"/>
    <cellStyle name="Comma 4 3 2 9 2 2 2" xfId="59051" xr:uid="{00000000-0005-0000-0000-00001A000000}"/>
    <cellStyle name="Comma 4 3 2 9 2 3" xfId="43931" xr:uid="{00000000-0005-0000-0000-00001A000000}"/>
    <cellStyle name="Comma 4 3 2 9 3" xfId="19739" xr:uid="{00000000-0005-0000-0000-00001A000000}"/>
    <cellStyle name="Comma 4 3 2 9 3 2" xfId="49979" xr:uid="{00000000-0005-0000-0000-00001A000000}"/>
    <cellStyle name="Comma 4 3 2 9 4" xfId="34859" xr:uid="{00000000-0005-0000-0000-00001A000000}"/>
    <cellStyle name="Comma 4 3 3" xfId="125" xr:uid="{00000000-0005-0000-0000-000033000000}"/>
    <cellStyle name="Comma 4 3 3 10" xfId="9197" xr:uid="{00000000-0005-0000-0000-000033000000}"/>
    <cellStyle name="Comma 4 3 3 10 2" xfId="24317" xr:uid="{00000000-0005-0000-0000-000033000000}"/>
    <cellStyle name="Comma 4 3 3 10 2 2" xfId="54557" xr:uid="{00000000-0005-0000-0000-000033000000}"/>
    <cellStyle name="Comma 4 3 3 10 3" xfId="39437" xr:uid="{00000000-0005-0000-0000-000033000000}"/>
    <cellStyle name="Comma 4 3 3 11" xfId="15245" xr:uid="{00000000-0005-0000-0000-000033000000}"/>
    <cellStyle name="Comma 4 3 3 11 2" xfId="45485" xr:uid="{00000000-0005-0000-0000-000033000000}"/>
    <cellStyle name="Comma 4 3 3 12" xfId="30365" xr:uid="{00000000-0005-0000-0000-000033000000}"/>
    <cellStyle name="Comma 4 3 3 2" xfId="377" xr:uid="{00000000-0005-0000-0000-000033000000}"/>
    <cellStyle name="Comma 4 3 3 2 10" xfId="30617" xr:uid="{00000000-0005-0000-0000-000033000000}"/>
    <cellStyle name="Comma 4 3 3 2 2" xfId="1133" xr:uid="{00000000-0005-0000-0000-000033000000}"/>
    <cellStyle name="Comma 4 3 3 2 2 2" xfId="2645" xr:uid="{00000000-0005-0000-0000-000033000000}"/>
    <cellStyle name="Comma 4 3 3 2 2 2 2" xfId="11717" xr:uid="{00000000-0005-0000-0000-000033000000}"/>
    <cellStyle name="Comma 4 3 3 2 2 2 2 2" xfId="26837" xr:uid="{00000000-0005-0000-0000-000033000000}"/>
    <cellStyle name="Comma 4 3 3 2 2 2 2 2 2" xfId="57077" xr:uid="{00000000-0005-0000-0000-000033000000}"/>
    <cellStyle name="Comma 4 3 3 2 2 2 2 3" xfId="41957" xr:uid="{00000000-0005-0000-0000-000033000000}"/>
    <cellStyle name="Comma 4 3 3 2 2 2 3" xfId="17765" xr:uid="{00000000-0005-0000-0000-000033000000}"/>
    <cellStyle name="Comma 4 3 3 2 2 2 3 2" xfId="48005" xr:uid="{00000000-0005-0000-0000-000033000000}"/>
    <cellStyle name="Comma 4 3 3 2 2 2 4" xfId="32885" xr:uid="{00000000-0005-0000-0000-000033000000}"/>
    <cellStyle name="Comma 4 3 3 2 2 3" xfId="4157" xr:uid="{00000000-0005-0000-0000-000033000000}"/>
    <cellStyle name="Comma 4 3 3 2 2 3 2" xfId="13229" xr:uid="{00000000-0005-0000-0000-000033000000}"/>
    <cellStyle name="Comma 4 3 3 2 2 3 2 2" xfId="28349" xr:uid="{00000000-0005-0000-0000-000033000000}"/>
    <cellStyle name="Comma 4 3 3 2 2 3 2 2 2" xfId="58589" xr:uid="{00000000-0005-0000-0000-000033000000}"/>
    <cellStyle name="Comma 4 3 3 2 2 3 2 3" xfId="43469" xr:uid="{00000000-0005-0000-0000-000033000000}"/>
    <cellStyle name="Comma 4 3 3 2 2 3 3" xfId="19277" xr:uid="{00000000-0005-0000-0000-000033000000}"/>
    <cellStyle name="Comma 4 3 3 2 2 3 3 2" xfId="49517" xr:uid="{00000000-0005-0000-0000-000033000000}"/>
    <cellStyle name="Comma 4 3 3 2 2 3 4" xfId="34397" xr:uid="{00000000-0005-0000-0000-000033000000}"/>
    <cellStyle name="Comma 4 3 3 2 2 4" xfId="5669" xr:uid="{00000000-0005-0000-0000-000033000000}"/>
    <cellStyle name="Comma 4 3 3 2 2 4 2" xfId="14741" xr:uid="{00000000-0005-0000-0000-000033000000}"/>
    <cellStyle name="Comma 4 3 3 2 2 4 2 2" xfId="29861" xr:uid="{00000000-0005-0000-0000-000033000000}"/>
    <cellStyle name="Comma 4 3 3 2 2 4 2 2 2" xfId="60101" xr:uid="{00000000-0005-0000-0000-000033000000}"/>
    <cellStyle name="Comma 4 3 3 2 2 4 2 3" xfId="44981" xr:uid="{00000000-0005-0000-0000-000033000000}"/>
    <cellStyle name="Comma 4 3 3 2 2 4 3" xfId="20789" xr:uid="{00000000-0005-0000-0000-000033000000}"/>
    <cellStyle name="Comma 4 3 3 2 2 4 3 2" xfId="51029" xr:uid="{00000000-0005-0000-0000-000033000000}"/>
    <cellStyle name="Comma 4 3 3 2 2 4 4" xfId="35909" xr:uid="{00000000-0005-0000-0000-000033000000}"/>
    <cellStyle name="Comma 4 3 3 2 2 5" xfId="7181" xr:uid="{00000000-0005-0000-0000-000033000000}"/>
    <cellStyle name="Comma 4 3 3 2 2 5 2" xfId="22301" xr:uid="{00000000-0005-0000-0000-000033000000}"/>
    <cellStyle name="Comma 4 3 3 2 2 5 2 2" xfId="52541" xr:uid="{00000000-0005-0000-0000-000033000000}"/>
    <cellStyle name="Comma 4 3 3 2 2 5 3" xfId="37421" xr:uid="{00000000-0005-0000-0000-000033000000}"/>
    <cellStyle name="Comma 4 3 3 2 2 6" xfId="8693" xr:uid="{00000000-0005-0000-0000-000033000000}"/>
    <cellStyle name="Comma 4 3 3 2 2 6 2" xfId="23813" xr:uid="{00000000-0005-0000-0000-000033000000}"/>
    <cellStyle name="Comma 4 3 3 2 2 6 2 2" xfId="54053" xr:uid="{00000000-0005-0000-0000-000033000000}"/>
    <cellStyle name="Comma 4 3 3 2 2 6 3" xfId="38933" xr:uid="{00000000-0005-0000-0000-000033000000}"/>
    <cellStyle name="Comma 4 3 3 2 2 7" xfId="10205" xr:uid="{00000000-0005-0000-0000-000033000000}"/>
    <cellStyle name="Comma 4 3 3 2 2 7 2" xfId="25325" xr:uid="{00000000-0005-0000-0000-000033000000}"/>
    <cellStyle name="Comma 4 3 3 2 2 7 2 2" xfId="55565" xr:uid="{00000000-0005-0000-0000-000033000000}"/>
    <cellStyle name="Comma 4 3 3 2 2 7 3" xfId="40445" xr:uid="{00000000-0005-0000-0000-000033000000}"/>
    <cellStyle name="Comma 4 3 3 2 2 8" xfId="16253" xr:uid="{00000000-0005-0000-0000-000033000000}"/>
    <cellStyle name="Comma 4 3 3 2 2 8 2" xfId="46493" xr:uid="{00000000-0005-0000-0000-000033000000}"/>
    <cellStyle name="Comma 4 3 3 2 2 9" xfId="31373" xr:uid="{00000000-0005-0000-0000-000033000000}"/>
    <cellStyle name="Comma 4 3 3 2 3" xfId="1889" xr:uid="{00000000-0005-0000-0000-000033000000}"/>
    <cellStyle name="Comma 4 3 3 2 3 2" xfId="10961" xr:uid="{00000000-0005-0000-0000-000033000000}"/>
    <cellStyle name="Comma 4 3 3 2 3 2 2" xfId="26081" xr:uid="{00000000-0005-0000-0000-000033000000}"/>
    <cellStyle name="Comma 4 3 3 2 3 2 2 2" xfId="56321" xr:uid="{00000000-0005-0000-0000-000033000000}"/>
    <cellStyle name="Comma 4 3 3 2 3 2 3" xfId="41201" xr:uid="{00000000-0005-0000-0000-000033000000}"/>
    <cellStyle name="Comma 4 3 3 2 3 3" xfId="17009" xr:uid="{00000000-0005-0000-0000-000033000000}"/>
    <cellStyle name="Comma 4 3 3 2 3 3 2" xfId="47249" xr:uid="{00000000-0005-0000-0000-000033000000}"/>
    <cellStyle name="Comma 4 3 3 2 3 4" xfId="32129" xr:uid="{00000000-0005-0000-0000-000033000000}"/>
    <cellStyle name="Comma 4 3 3 2 4" xfId="3401" xr:uid="{00000000-0005-0000-0000-000033000000}"/>
    <cellStyle name="Comma 4 3 3 2 4 2" xfId="12473" xr:uid="{00000000-0005-0000-0000-000033000000}"/>
    <cellStyle name="Comma 4 3 3 2 4 2 2" xfId="27593" xr:uid="{00000000-0005-0000-0000-000033000000}"/>
    <cellStyle name="Comma 4 3 3 2 4 2 2 2" xfId="57833" xr:uid="{00000000-0005-0000-0000-000033000000}"/>
    <cellStyle name="Comma 4 3 3 2 4 2 3" xfId="42713" xr:uid="{00000000-0005-0000-0000-000033000000}"/>
    <cellStyle name="Comma 4 3 3 2 4 3" xfId="18521" xr:uid="{00000000-0005-0000-0000-000033000000}"/>
    <cellStyle name="Comma 4 3 3 2 4 3 2" xfId="48761" xr:uid="{00000000-0005-0000-0000-000033000000}"/>
    <cellStyle name="Comma 4 3 3 2 4 4" xfId="33641" xr:uid="{00000000-0005-0000-0000-000033000000}"/>
    <cellStyle name="Comma 4 3 3 2 5" xfId="4913" xr:uid="{00000000-0005-0000-0000-000033000000}"/>
    <cellStyle name="Comma 4 3 3 2 5 2" xfId="13985" xr:uid="{00000000-0005-0000-0000-000033000000}"/>
    <cellStyle name="Comma 4 3 3 2 5 2 2" xfId="29105" xr:uid="{00000000-0005-0000-0000-000033000000}"/>
    <cellStyle name="Comma 4 3 3 2 5 2 2 2" xfId="59345" xr:uid="{00000000-0005-0000-0000-000033000000}"/>
    <cellStyle name="Comma 4 3 3 2 5 2 3" xfId="44225" xr:uid="{00000000-0005-0000-0000-000033000000}"/>
    <cellStyle name="Comma 4 3 3 2 5 3" xfId="20033" xr:uid="{00000000-0005-0000-0000-000033000000}"/>
    <cellStyle name="Comma 4 3 3 2 5 3 2" xfId="50273" xr:uid="{00000000-0005-0000-0000-000033000000}"/>
    <cellStyle name="Comma 4 3 3 2 5 4" xfId="35153" xr:uid="{00000000-0005-0000-0000-000033000000}"/>
    <cellStyle name="Comma 4 3 3 2 6" xfId="6425" xr:uid="{00000000-0005-0000-0000-000033000000}"/>
    <cellStyle name="Comma 4 3 3 2 6 2" xfId="21545" xr:uid="{00000000-0005-0000-0000-000033000000}"/>
    <cellStyle name="Comma 4 3 3 2 6 2 2" xfId="51785" xr:uid="{00000000-0005-0000-0000-000033000000}"/>
    <cellStyle name="Comma 4 3 3 2 6 3" xfId="36665" xr:uid="{00000000-0005-0000-0000-000033000000}"/>
    <cellStyle name="Comma 4 3 3 2 7" xfId="7937" xr:uid="{00000000-0005-0000-0000-000033000000}"/>
    <cellStyle name="Comma 4 3 3 2 7 2" xfId="23057" xr:uid="{00000000-0005-0000-0000-000033000000}"/>
    <cellStyle name="Comma 4 3 3 2 7 2 2" xfId="53297" xr:uid="{00000000-0005-0000-0000-000033000000}"/>
    <cellStyle name="Comma 4 3 3 2 7 3" xfId="38177" xr:uid="{00000000-0005-0000-0000-000033000000}"/>
    <cellStyle name="Comma 4 3 3 2 8" xfId="9449" xr:uid="{00000000-0005-0000-0000-000033000000}"/>
    <cellStyle name="Comma 4 3 3 2 8 2" xfId="24569" xr:uid="{00000000-0005-0000-0000-000033000000}"/>
    <cellStyle name="Comma 4 3 3 2 8 2 2" xfId="54809" xr:uid="{00000000-0005-0000-0000-000033000000}"/>
    <cellStyle name="Comma 4 3 3 2 8 3" xfId="39689" xr:uid="{00000000-0005-0000-0000-000033000000}"/>
    <cellStyle name="Comma 4 3 3 2 9" xfId="15497" xr:uid="{00000000-0005-0000-0000-000033000000}"/>
    <cellStyle name="Comma 4 3 3 2 9 2" xfId="45737" xr:uid="{00000000-0005-0000-0000-000033000000}"/>
    <cellStyle name="Comma 4 3 3 3" xfId="629" xr:uid="{00000000-0005-0000-0000-00009B000000}"/>
    <cellStyle name="Comma 4 3 3 3 10" xfId="30869" xr:uid="{00000000-0005-0000-0000-00009B000000}"/>
    <cellStyle name="Comma 4 3 3 3 2" xfId="1385" xr:uid="{00000000-0005-0000-0000-00009B000000}"/>
    <cellStyle name="Comma 4 3 3 3 2 2" xfId="2897" xr:uid="{00000000-0005-0000-0000-00009B000000}"/>
    <cellStyle name="Comma 4 3 3 3 2 2 2" xfId="11969" xr:uid="{00000000-0005-0000-0000-00009B000000}"/>
    <cellStyle name="Comma 4 3 3 3 2 2 2 2" xfId="27089" xr:uid="{00000000-0005-0000-0000-00009B000000}"/>
    <cellStyle name="Comma 4 3 3 3 2 2 2 2 2" xfId="57329" xr:uid="{00000000-0005-0000-0000-00009B000000}"/>
    <cellStyle name="Comma 4 3 3 3 2 2 2 3" xfId="42209" xr:uid="{00000000-0005-0000-0000-00009B000000}"/>
    <cellStyle name="Comma 4 3 3 3 2 2 3" xfId="18017" xr:uid="{00000000-0005-0000-0000-00009B000000}"/>
    <cellStyle name="Comma 4 3 3 3 2 2 3 2" xfId="48257" xr:uid="{00000000-0005-0000-0000-00009B000000}"/>
    <cellStyle name="Comma 4 3 3 3 2 2 4" xfId="33137" xr:uid="{00000000-0005-0000-0000-00009B000000}"/>
    <cellStyle name="Comma 4 3 3 3 2 3" xfId="4409" xr:uid="{00000000-0005-0000-0000-00009B000000}"/>
    <cellStyle name="Comma 4 3 3 3 2 3 2" xfId="13481" xr:uid="{00000000-0005-0000-0000-00009B000000}"/>
    <cellStyle name="Comma 4 3 3 3 2 3 2 2" xfId="28601" xr:uid="{00000000-0005-0000-0000-00009B000000}"/>
    <cellStyle name="Comma 4 3 3 3 2 3 2 2 2" xfId="58841" xr:uid="{00000000-0005-0000-0000-00009B000000}"/>
    <cellStyle name="Comma 4 3 3 3 2 3 2 3" xfId="43721" xr:uid="{00000000-0005-0000-0000-00009B000000}"/>
    <cellStyle name="Comma 4 3 3 3 2 3 3" xfId="19529" xr:uid="{00000000-0005-0000-0000-00009B000000}"/>
    <cellStyle name="Comma 4 3 3 3 2 3 3 2" xfId="49769" xr:uid="{00000000-0005-0000-0000-00009B000000}"/>
    <cellStyle name="Comma 4 3 3 3 2 3 4" xfId="34649" xr:uid="{00000000-0005-0000-0000-00009B000000}"/>
    <cellStyle name="Comma 4 3 3 3 2 4" xfId="5921" xr:uid="{00000000-0005-0000-0000-00009B000000}"/>
    <cellStyle name="Comma 4 3 3 3 2 4 2" xfId="14993" xr:uid="{00000000-0005-0000-0000-00009B000000}"/>
    <cellStyle name="Comma 4 3 3 3 2 4 2 2" xfId="30113" xr:uid="{00000000-0005-0000-0000-00009B000000}"/>
    <cellStyle name="Comma 4 3 3 3 2 4 2 2 2" xfId="60353" xr:uid="{00000000-0005-0000-0000-00009B000000}"/>
    <cellStyle name="Comma 4 3 3 3 2 4 2 3" xfId="45233" xr:uid="{00000000-0005-0000-0000-00009B000000}"/>
    <cellStyle name="Comma 4 3 3 3 2 4 3" xfId="21041" xr:uid="{00000000-0005-0000-0000-00009B000000}"/>
    <cellStyle name="Comma 4 3 3 3 2 4 3 2" xfId="51281" xr:uid="{00000000-0005-0000-0000-00009B000000}"/>
    <cellStyle name="Comma 4 3 3 3 2 4 4" xfId="36161" xr:uid="{00000000-0005-0000-0000-00009B000000}"/>
    <cellStyle name="Comma 4 3 3 3 2 5" xfId="7433" xr:uid="{00000000-0005-0000-0000-00009B000000}"/>
    <cellStyle name="Comma 4 3 3 3 2 5 2" xfId="22553" xr:uid="{00000000-0005-0000-0000-00009B000000}"/>
    <cellStyle name="Comma 4 3 3 3 2 5 2 2" xfId="52793" xr:uid="{00000000-0005-0000-0000-00009B000000}"/>
    <cellStyle name="Comma 4 3 3 3 2 5 3" xfId="37673" xr:uid="{00000000-0005-0000-0000-00009B000000}"/>
    <cellStyle name="Comma 4 3 3 3 2 6" xfId="8945" xr:uid="{00000000-0005-0000-0000-00009B000000}"/>
    <cellStyle name="Comma 4 3 3 3 2 6 2" xfId="24065" xr:uid="{00000000-0005-0000-0000-00009B000000}"/>
    <cellStyle name="Comma 4 3 3 3 2 6 2 2" xfId="54305" xr:uid="{00000000-0005-0000-0000-00009B000000}"/>
    <cellStyle name="Comma 4 3 3 3 2 6 3" xfId="39185" xr:uid="{00000000-0005-0000-0000-00009B000000}"/>
    <cellStyle name="Comma 4 3 3 3 2 7" xfId="10457" xr:uid="{00000000-0005-0000-0000-00009B000000}"/>
    <cellStyle name="Comma 4 3 3 3 2 7 2" xfId="25577" xr:uid="{00000000-0005-0000-0000-00009B000000}"/>
    <cellStyle name="Comma 4 3 3 3 2 7 2 2" xfId="55817" xr:uid="{00000000-0005-0000-0000-00009B000000}"/>
    <cellStyle name="Comma 4 3 3 3 2 7 3" xfId="40697" xr:uid="{00000000-0005-0000-0000-00009B000000}"/>
    <cellStyle name="Comma 4 3 3 3 2 8" xfId="16505" xr:uid="{00000000-0005-0000-0000-00009B000000}"/>
    <cellStyle name="Comma 4 3 3 3 2 8 2" xfId="46745" xr:uid="{00000000-0005-0000-0000-00009B000000}"/>
    <cellStyle name="Comma 4 3 3 3 2 9" xfId="31625" xr:uid="{00000000-0005-0000-0000-00009B000000}"/>
    <cellStyle name="Comma 4 3 3 3 3" xfId="2141" xr:uid="{00000000-0005-0000-0000-00009B000000}"/>
    <cellStyle name="Comma 4 3 3 3 3 2" xfId="11213" xr:uid="{00000000-0005-0000-0000-00009B000000}"/>
    <cellStyle name="Comma 4 3 3 3 3 2 2" xfId="26333" xr:uid="{00000000-0005-0000-0000-00009B000000}"/>
    <cellStyle name="Comma 4 3 3 3 3 2 2 2" xfId="56573" xr:uid="{00000000-0005-0000-0000-00009B000000}"/>
    <cellStyle name="Comma 4 3 3 3 3 2 3" xfId="41453" xr:uid="{00000000-0005-0000-0000-00009B000000}"/>
    <cellStyle name="Comma 4 3 3 3 3 3" xfId="17261" xr:uid="{00000000-0005-0000-0000-00009B000000}"/>
    <cellStyle name="Comma 4 3 3 3 3 3 2" xfId="47501" xr:uid="{00000000-0005-0000-0000-00009B000000}"/>
    <cellStyle name="Comma 4 3 3 3 3 4" xfId="32381" xr:uid="{00000000-0005-0000-0000-00009B000000}"/>
    <cellStyle name="Comma 4 3 3 3 4" xfId="3653" xr:uid="{00000000-0005-0000-0000-00009B000000}"/>
    <cellStyle name="Comma 4 3 3 3 4 2" xfId="12725" xr:uid="{00000000-0005-0000-0000-00009B000000}"/>
    <cellStyle name="Comma 4 3 3 3 4 2 2" xfId="27845" xr:uid="{00000000-0005-0000-0000-00009B000000}"/>
    <cellStyle name="Comma 4 3 3 3 4 2 2 2" xfId="58085" xr:uid="{00000000-0005-0000-0000-00009B000000}"/>
    <cellStyle name="Comma 4 3 3 3 4 2 3" xfId="42965" xr:uid="{00000000-0005-0000-0000-00009B000000}"/>
    <cellStyle name="Comma 4 3 3 3 4 3" xfId="18773" xr:uid="{00000000-0005-0000-0000-00009B000000}"/>
    <cellStyle name="Comma 4 3 3 3 4 3 2" xfId="49013" xr:uid="{00000000-0005-0000-0000-00009B000000}"/>
    <cellStyle name="Comma 4 3 3 3 4 4" xfId="33893" xr:uid="{00000000-0005-0000-0000-00009B000000}"/>
    <cellStyle name="Comma 4 3 3 3 5" xfId="5165" xr:uid="{00000000-0005-0000-0000-00009B000000}"/>
    <cellStyle name="Comma 4 3 3 3 5 2" xfId="14237" xr:uid="{00000000-0005-0000-0000-00009B000000}"/>
    <cellStyle name="Comma 4 3 3 3 5 2 2" xfId="29357" xr:uid="{00000000-0005-0000-0000-00009B000000}"/>
    <cellStyle name="Comma 4 3 3 3 5 2 2 2" xfId="59597" xr:uid="{00000000-0005-0000-0000-00009B000000}"/>
    <cellStyle name="Comma 4 3 3 3 5 2 3" xfId="44477" xr:uid="{00000000-0005-0000-0000-00009B000000}"/>
    <cellStyle name="Comma 4 3 3 3 5 3" xfId="20285" xr:uid="{00000000-0005-0000-0000-00009B000000}"/>
    <cellStyle name="Comma 4 3 3 3 5 3 2" xfId="50525" xr:uid="{00000000-0005-0000-0000-00009B000000}"/>
    <cellStyle name="Comma 4 3 3 3 5 4" xfId="35405" xr:uid="{00000000-0005-0000-0000-00009B000000}"/>
    <cellStyle name="Comma 4 3 3 3 6" xfId="6677" xr:uid="{00000000-0005-0000-0000-00009B000000}"/>
    <cellStyle name="Comma 4 3 3 3 6 2" xfId="21797" xr:uid="{00000000-0005-0000-0000-00009B000000}"/>
    <cellStyle name="Comma 4 3 3 3 6 2 2" xfId="52037" xr:uid="{00000000-0005-0000-0000-00009B000000}"/>
    <cellStyle name="Comma 4 3 3 3 6 3" xfId="36917" xr:uid="{00000000-0005-0000-0000-00009B000000}"/>
    <cellStyle name="Comma 4 3 3 3 7" xfId="8189" xr:uid="{00000000-0005-0000-0000-00009B000000}"/>
    <cellStyle name="Comma 4 3 3 3 7 2" xfId="23309" xr:uid="{00000000-0005-0000-0000-00009B000000}"/>
    <cellStyle name="Comma 4 3 3 3 7 2 2" xfId="53549" xr:uid="{00000000-0005-0000-0000-00009B000000}"/>
    <cellStyle name="Comma 4 3 3 3 7 3" xfId="38429" xr:uid="{00000000-0005-0000-0000-00009B000000}"/>
    <cellStyle name="Comma 4 3 3 3 8" xfId="9701" xr:uid="{00000000-0005-0000-0000-00009B000000}"/>
    <cellStyle name="Comma 4 3 3 3 8 2" xfId="24821" xr:uid="{00000000-0005-0000-0000-00009B000000}"/>
    <cellStyle name="Comma 4 3 3 3 8 2 2" xfId="55061" xr:uid="{00000000-0005-0000-0000-00009B000000}"/>
    <cellStyle name="Comma 4 3 3 3 8 3" xfId="39941" xr:uid="{00000000-0005-0000-0000-00009B000000}"/>
    <cellStyle name="Comma 4 3 3 3 9" xfId="15749" xr:uid="{00000000-0005-0000-0000-00009B000000}"/>
    <cellStyle name="Comma 4 3 3 3 9 2" xfId="45989" xr:uid="{00000000-0005-0000-0000-00009B000000}"/>
    <cellStyle name="Comma 4 3 3 4" xfId="881" xr:uid="{00000000-0005-0000-0000-000033000000}"/>
    <cellStyle name="Comma 4 3 3 4 2" xfId="2393" xr:uid="{00000000-0005-0000-0000-000033000000}"/>
    <cellStyle name="Comma 4 3 3 4 2 2" xfId="11465" xr:uid="{00000000-0005-0000-0000-000033000000}"/>
    <cellStyle name="Comma 4 3 3 4 2 2 2" xfId="26585" xr:uid="{00000000-0005-0000-0000-000033000000}"/>
    <cellStyle name="Comma 4 3 3 4 2 2 2 2" xfId="56825" xr:uid="{00000000-0005-0000-0000-000033000000}"/>
    <cellStyle name="Comma 4 3 3 4 2 2 3" xfId="41705" xr:uid="{00000000-0005-0000-0000-000033000000}"/>
    <cellStyle name="Comma 4 3 3 4 2 3" xfId="17513" xr:uid="{00000000-0005-0000-0000-000033000000}"/>
    <cellStyle name="Comma 4 3 3 4 2 3 2" xfId="47753" xr:uid="{00000000-0005-0000-0000-000033000000}"/>
    <cellStyle name="Comma 4 3 3 4 2 4" xfId="32633" xr:uid="{00000000-0005-0000-0000-000033000000}"/>
    <cellStyle name="Comma 4 3 3 4 3" xfId="3905" xr:uid="{00000000-0005-0000-0000-000033000000}"/>
    <cellStyle name="Comma 4 3 3 4 3 2" xfId="12977" xr:uid="{00000000-0005-0000-0000-000033000000}"/>
    <cellStyle name="Comma 4 3 3 4 3 2 2" xfId="28097" xr:uid="{00000000-0005-0000-0000-000033000000}"/>
    <cellStyle name="Comma 4 3 3 4 3 2 2 2" xfId="58337" xr:uid="{00000000-0005-0000-0000-000033000000}"/>
    <cellStyle name="Comma 4 3 3 4 3 2 3" xfId="43217" xr:uid="{00000000-0005-0000-0000-000033000000}"/>
    <cellStyle name="Comma 4 3 3 4 3 3" xfId="19025" xr:uid="{00000000-0005-0000-0000-000033000000}"/>
    <cellStyle name="Comma 4 3 3 4 3 3 2" xfId="49265" xr:uid="{00000000-0005-0000-0000-000033000000}"/>
    <cellStyle name="Comma 4 3 3 4 3 4" xfId="34145" xr:uid="{00000000-0005-0000-0000-000033000000}"/>
    <cellStyle name="Comma 4 3 3 4 4" xfId="5417" xr:uid="{00000000-0005-0000-0000-000033000000}"/>
    <cellStyle name="Comma 4 3 3 4 4 2" xfId="14489" xr:uid="{00000000-0005-0000-0000-000033000000}"/>
    <cellStyle name="Comma 4 3 3 4 4 2 2" xfId="29609" xr:uid="{00000000-0005-0000-0000-000033000000}"/>
    <cellStyle name="Comma 4 3 3 4 4 2 2 2" xfId="59849" xr:uid="{00000000-0005-0000-0000-000033000000}"/>
    <cellStyle name="Comma 4 3 3 4 4 2 3" xfId="44729" xr:uid="{00000000-0005-0000-0000-000033000000}"/>
    <cellStyle name="Comma 4 3 3 4 4 3" xfId="20537" xr:uid="{00000000-0005-0000-0000-000033000000}"/>
    <cellStyle name="Comma 4 3 3 4 4 3 2" xfId="50777" xr:uid="{00000000-0005-0000-0000-000033000000}"/>
    <cellStyle name="Comma 4 3 3 4 4 4" xfId="35657" xr:uid="{00000000-0005-0000-0000-000033000000}"/>
    <cellStyle name="Comma 4 3 3 4 5" xfId="6929" xr:uid="{00000000-0005-0000-0000-000033000000}"/>
    <cellStyle name="Comma 4 3 3 4 5 2" xfId="22049" xr:uid="{00000000-0005-0000-0000-000033000000}"/>
    <cellStyle name="Comma 4 3 3 4 5 2 2" xfId="52289" xr:uid="{00000000-0005-0000-0000-000033000000}"/>
    <cellStyle name="Comma 4 3 3 4 5 3" xfId="37169" xr:uid="{00000000-0005-0000-0000-000033000000}"/>
    <cellStyle name="Comma 4 3 3 4 6" xfId="8441" xr:uid="{00000000-0005-0000-0000-000033000000}"/>
    <cellStyle name="Comma 4 3 3 4 6 2" xfId="23561" xr:uid="{00000000-0005-0000-0000-000033000000}"/>
    <cellStyle name="Comma 4 3 3 4 6 2 2" xfId="53801" xr:uid="{00000000-0005-0000-0000-000033000000}"/>
    <cellStyle name="Comma 4 3 3 4 6 3" xfId="38681" xr:uid="{00000000-0005-0000-0000-000033000000}"/>
    <cellStyle name="Comma 4 3 3 4 7" xfId="9953" xr:uid="{00000000-0005-0000-0000-000033000000}"/>
    <cellStyle name="Comma 4 3 3 4 7 2" xfId="25073" xr:uid="{00000000-0005-0000-0000-000033000000}"/>
    <cellStyle name="Comma 4 3 3 4 7 2 2" xfId="55313" xr:uid="{00000000-0005-0000-0000-000033000000}"/>
    <cellStyle name="Comma 4 3 3 4 7 3" xfId="40193" xr:uid="{00000000-0005-0000-0000-000033000000}"/>
    <cellStyle name="Comma 4 3 3 4 8" xfId="16001" xr:uid="{00000000-0005-0000-0000-000033000000}"/>
    <cellStyle name="Comma 4 3 3 4 8 2" xfId="46241" xr:uid="{00000000-0005-0000-0000-000033000000}"/>
    <cellStyle name="Comma 4 3 3 4 9" xfId="31121" xr:uid="{00000000-0005-0000-0000-000033000000}"/>
    <cellStyle name="Comma 4 3 3 5" xfId="1637" xr:uid="{00000000-0005-0000-0000-000033000000}"/>
    <cellStyle name="Comma 4 3 3 5 2" xfId="10709" xr:uid="{00000000-0005-0000-0000-000033000000}"/>
    <cellStyle name="Comma 4 3 3 5 2 2" xfId="25829" xr:uid="{00000000-0005-0000-0000-000033000000}"/>
    <cellStyle name="Comma 4 3 3 5 2 2 2" xfId="56069" xr:uid="{00000000-0005-0000-0000-000033000000}"/>
    <cellStyle name="Comma 4 3 3 5 2 3" xfId="40949" xr:uid="{00000000-0005-0000-0000-000033000000}"/>
    <cellStyle name="Comma 4 3 3 5 3" xfId="16757" xr:uid="{00000000-0005-0000-0000-000033000000}"/>
    <cellStyle name="Comma 4 3 3 5 3 2" xfId="46997" xr:uid="{00000000-0005-0000-0000-000033000000}"/>
    <cellStyle name="Comma 4 3 3 5 4" xfId="31877" xr:uid="{00000000-0005-0000-0000-000033000000}"/>
    <cellStyle name="Comma 4 3 3 6" xfId="3149" xr:uid="{00000000-0005-0000-0000-000033000000}"/>
    <cellStyle name="Comma 4 3 3 6 2" xfId="12221" xr:uid="{00000000-0005-0000-0000-000033000000}"/>
    <cellStyle name="Comma 4 3 3 6 2 2" xfId="27341" xr:uid="{00000000-0005-0000-0000-000033000000}"/>
    <cellStyle name="Comma 4 3 3 6 2 2 2" xfId="57581" xr:uid="{00000000-0005-0000-0000-000033000000}"/>
    <cellStyle name="Comma 4 3 3 6 2 3" xfId="42461" xr:uid="{00000000-0005-0000-0000-000033000000}"/>
    <cellStyle name="Comma 4 3 3 6 3" xfId="18269" xr:uid="{00000000-0005-0000-0000-000033000000}"/>
    <cellStyle name="Comma 4 3 3 6 3 2" xfId="48509" xr:uid="{00000000-0005-0000-0000-000033000000}"/>
    <cellStyle name="Comma 4 3 3 6 4" xfId="33389" xr:uid="{00000000-0005-0000-0000-000033000000}"/>
    <cellStyle name="Comma 4 3 3 7" xfId="4661" xr:uid="{00000000-0005-0000-0000-000033000000}"/>
    <cellStyle name="Comma 4 3 3 7 2" xfId="13733" xr:uid="{00000000-0005-0000-0000-000033000000}"/>
    <cellStyle name="Comma 4 3 3 7 2 2" xfId="28853" xr:uid="{00000000-0005-0000-0000-000033000000}"/>
    <cellStyle name="Comma 4 3 3 7 2 2 2" xfId="59093" xr:uid="{00000000-0005-0000-0000-000033000000}"/>
    <cellStyle name="Comma 4 3 3 7 2 3" xfId="43973" xr:uid="{00000000-0005-0000-0000-000033000000}"/>
    <cellStyle name="Comma 4 3 3 7 3" xfId="19781" xr:uid="{00000000-0005-0000-0000-000033000000}"/>
    <cellStyle name="Comma 4 3 3 7 3 2" xfId="50021" xr:uid="{00000000-0005-0000-0000-000033000000}"/>
    <cellStyle name="Comma 4 3 3 7 4" xfId="34901" xr:uid="{00000000-0005-0000-0000-000033000000}"/>
    <cellStyle name="Comma 4 3 3 8" xfId="6173" xr:uid="{00000000-0005-0000-0000-000033000000}"/>
    <cellStyle name="Comma 4 3 3 8 2" xfId="21293" xr:uid="{00000000-0005-0000-0000-000033000000}"/>
    <cellStyle name="Comma 4 3 3 8 2 2" xfId="51533" xr:uid="{00000000-0005-0000-0000-000033000000}"/>
    <cellStyle name="Comma 4 3 3 8 3" xfId="36413" xr:uid="{00000000-0005-0000-0000-000033000000}"/>
    <cellStyle name="Comma 4 3 3 9" xfId="7685" xr:uid="{00000000-0005-0000-0000-000033000000}"/>
    <cellStyle name="Comma 4 3 3 9 2" xfId="22805" xr:uid="{00000000-0005-0000-0000-000033000000}"/>
    <cellStyle name="Comma 4 3 3 9 2 2" xfId="53045" xr:uid="{00000000-0005-0000-0000-000033000000}"/>
    <cellStyle name="Comma 4 3 3 9 3" xfId="37925" xr:uid="{00000000-0005-0000-0000-000033000000}"/>
    <cellStyle name="Comma 4 3 4" xfId="209" xr:uid="{00000000-0005-0000-0000-000033000000}"/>
    <cellStyle name="Comma 4 3 4 10" xfId="9281" xr:uid="{00000000-0005-0000-0000-000033000000}"/>
    <cellStyle name="Comma 4 3 4 10 2" xfId="24401" xr:uid="{00000000-0005-0000-0000-000033000000}"/>
    <cellStyle name="Comma 4 3 4 10 2 2" xfId="54641" xr:uid="{00000000-0005-0000-0000-000033000000}"/>
    <cellStyle name="Comma 4 3 4 10 3" xfId="39521" xr:uid="{00000000-0005-0000-0000-000033000000}"/>
    <cellStyle name="Comma 4 3 4 11" xfId="15329" xr:uid="{00000000-0005-0000-0000-000033000000}"/>
    <cellStyle name="Comma 4 3 4 11 2" xfId="45569" xr:uid="{00000000-0005-0000-0000-000033000000}"/>
    <cellStyle name="Comma 4 3 4 12" xfId="30449" xr:uid="{00000000-0005-0000-0000-000033000000}"/>
    <cellStyle name="Comma 4 3 4 2" xfId="461" xr:uid="{00000000-0005-0000-0000-000033000000}"/>
    <cellStyle name="Comma 4 3 4 2 10" xfId="30701" xr:uid="{00000000-0005-0000-0000-000033000000}"/>
    <cellStyle name="Comma 4 3 4 2 2" xfId="1217" xr:uid="{00000000-0005-0000-0000-000033000000}"/>
    <cellStyle name="Comma 4 3 4 2 2 2" xfId="2729" xr:uid="{00000000-0005-0000-0000-000033000000}"/>
    <cellStyle name="Comma 4 3 4 2 2 2 2" xfId="11801" xr:uid="{00000000-0005-0000-0000-000033000000}"/>
    <cellStyle name="Comma 4 3 4 2 2 2 2 2" xfId="26921" xr:uid="{00000000-0005-0000-0000-000033000000}"/>
    <cellStyle name="Comma 4 3 4 2 2 2 2 2 2" xfId="57161" xr:uid="{00000000-0005-0000-0000-000033000000}"/>
    <cellStyle name="Comma 4 3 4 2 2 2 2 3" xfId="42041" xr:uid="{00000000-0005-0000-0000-000033000000}"/>
    <cellStyle name="Comma 4 3 4 2 2 2 3" xfId="17849" xr:uid="{00000000-0005-0000-0000-000033000000}"/>
    <cellStyle name="Comma 4 3 4 2 2 2 3 2" xfId="48089" xr:uid="{00000000-0005-0000-0000-000033000000}"/>
    <cellStyle name="Comma 4 3 4 2 2 2 4" xfId="32969" xr:uid="{00000000-0005-0000-0000-000033000000}"/>
    <cellStyle name="Comma 4 3 4 2 2 3" xfId="4241" xr:uid="{00000000-0005-0000-0000-000033000000}"/>
    <cellStyle name="Comma 4 3 4 2 2 3 2" xfId="13313" xr:uid="{00000000-0005-0000-0000-000033000000}"/>
    <cellStyle name="Comma 4 3 4 2 2 3 2 2" xfId="28433" xr:uid="{00000000-0005-0000-0000-000033000000}"/>
    <cellStyle name="Comma 4 3 4 2 2 3 2 2 2" xfId="58673" xr:uid="{00000000-0005-0000-0000-000033000000}"/>
    <cellStyle name="Comma 4 3 4 2 2 3 2 3" xfId="43553" xr:uid="{00000000-0005-0000-0000-000033000000}"/>
    <cellStyle name="Comma 4 3 4 2 2 3 3" xfId="19361" xr:uid="{00000000-0005-0000-0000-000033000000}"/>
    <cellStyle name="Comma 4 3 4 2 2 3 3 2" xfId="49601" xr:uid="{00000000-0005-0000-0000-000033000000}"/>
    <cellStyle name="Comma 4 3 4 2 2 3 4" xfId="34481" xr:uid="{00000000-0005-0000-0000-000033000000}"/>
    <cellStyle name="Comma 4 3 4 2 2 4" xfId="5753" xr:uid="{00000000-0005-0000-0000-000033000000}"/>
    <cellStyle name="Comma 4 3 4 2 2 4 2" xfId="14825" xr:uid="{00000000-0005-0000-0000-000033000000}"/>
    <cellStyle name="Comma 4 3 4 2 2 4 2 2" xfId="29945" xr:uid="{00000000-0005-0000-0000-000033000000}"/>
    <cellStyle name="Comma 4 3 4 2 2 4 2 2 2" xfId="60185" xr:uid="{00000000-0005-0000-0000-000033000000}"/>
    <cellStyle name="Comma 4 3 4 2 2 4 2 3" xfId="45065" xr:uid="{00000000-0005-0000-0000-000033000000}"/>
    <cellStyle name="Comma 4 3 4 2 2 4 3" xfId="20873" xr:uid="{00000000-0005-0000-0000-000033000000}"/>
    <cellStyle name="Comma 4 3 4 2 2 4 3 2" xfId="51113" xr:uid="{00000000-0005-0000-0000-000033000000}"/>
    <cellStyle name="Comma 4 3 4 2 2 4 4" xfId="35993" xr:uid="{00000000-0005-0000-0000-000033000000}"/>
    <cellStyle name="Comma 4 3 4 2 2 5" xfId="7265" xr:uid="{00000000-0005-0000-0000-000033000000}"/>
    <cellStyle name="Comma 4 3 4 2 2 5 2" xfId="22385" xr:uid="{00000000-0005-0000-0000-000033000000}"/>
    <cellStyle name="Comma 4 3 4 2 2 5 2 2" xfId="52625" xr:uid="{00000000-0005-0000-0000-000033000000}"/>
    <cellStyle name="Comma 4 3 4 2 2 5 3" xfId="37505" xr:uid="{00000000-0005-0000-0000-000033000000}"/>
    <cellStyle name="Comma 4 3 4 2 2 6" xfId="8777" xr:uid="{00000000-0005-0000-0000-000033000000}"/>
    <cellStyle name="Comma 4 3 4 2 2 6 2" xfId="23897" xr:uid="{00000000-0005-0000-0000-000033000000}"/>
    <cellStyle name="Comma 4 3 4 2 2 6 2 2" xfId="54137" xr:uid="{00000000-0005-0000-0000-000033000000}"/>
    <cellStyle name="Comma 4 3 4 2 2 6 3" xfId="39017" xr:uid="{00000000-0005-0000-0000-000033000000}"/>
    <cellStyle name="Comma 4 3 4 2 2 7" xfId="10289" xr:uid="{00000000-0005-0000-0000-000033000000}"/>
    <cellStyle name="Comma 4 3 4 2 2 7 2" xfId="25409" xr:uid="{00000000-0005-0000-0000-000033000000}"/>
    <cellStyle name="Comma 4 3 4 2 2 7 2 2" xfId="55649" xr:uid="{00000000-0005-0000-0000-000033000000}"/>
    <cellStyle name="Comma 4 3 4 2 2 7 3" xfId="40529" xr:uid="{00000000-0005-0000-0000-000033000000}"/>
    <cellStyle name="Comma 4 3 4 2 2 8" xfId="16337" xr:uid="{00000000-0005-0000-0000-000033000000}"/>
    <cellStyle name="Comma 4 3 4 2 2 8 2" xfId="46577" xr:uid="{00000000-0005-0000-0000-000033000000}"/>
    <cellStyle name="Comma 4 3 4 2 2 9" xfId="31457" xr:uid="{00000000-0005-0000-0000-000033000000}"/>
    <cellStyle name="Comma 4 3 4 2 3" xfId="1973" xr:uid="{00000000-0005-0000-0000-000033000000}"/>
    <cellStyle name="Comma 4 3 4 2 3 2" xfId="11045" xr:uid="{00000000-0005-0000-0000-000033000000}"/>
    <cellStyle name="Comma 4 3 4 2 3 2 2" xfId="26165" xr:uid="{00000000-0005-0000-0000-000033000000}"/>
    <cellStyle name="Comma 4 3 4 2 3 2 2 2" xfId="56405" xr:uid="{00000000-0005-0000-0000-000033000000}"/>
    <cellStyle name="Comma 4 3 4 2 3 2 3" xfId="41285" xr:uid="{00000000-0005-0000-0000-000033000000}"/>
    <cellStyle name="Comma 4 3 4 2 3 3" xfId="17093" xr:uid="{00000000-0005-0000-0000-000033000000}"/>
    <cellStyle name="Comma 4 3 4 2 3 3 2" xfId="47333" xr:uid="{00000000-0005-0000-0000-000033000000}"/>
    <cellStyle name="Comma 4 3 4 2 3 4" xfId="32213" xr:uid="{00000000-0005-0000-0000-000033000000}"/>
    <cellStyle name="Comma 4 3 4 2 4" xfId="3485" xr:uid="{00000000-0005-0000-0000-000033000000}"/>
    <cellStyle name="Comma 4 3 4 2 4 2" xfId="12557" xr:uid="{00000000-0005-0000-0000-000033000000}"/>
    <cellStyle name="Comma 4 3 4 2 4 2 2" xfId="27677" xr:uid="{00000000-0005-0000-0000-000033000000}"/>
    <cellStyle name="Comma 4 3 4 2 4 2 2 2" xfId="57917" xr:uid="{00000000-0005-0000-0000-000033000000}"/>
    <cellStyle name="Comma 4 3 4 2 4 2 3" xfId="42797" xr:uid="{00000000-0005-0000-0000-000033000000}"/>
    <cellStyle name="Comma 4 3 4 2 4 3" xfId="18605" xr:uid="{00000000-0005-0000-0000-000033000000}"/>
    <cellStyle name="Comma 4 3 4 2 4 3 2" xfId="48845" xr:uid="{00000000-0005-0000-0000-000033000000}"/>
    <cellStyle name="Comma 4 3 4 2 4 4" xfId="33725" xr:uid="{00000000-0005-0000-0000-000033000000}"/>
    <cellStyle name="Comma 4 3 4 2 5" xfId="4997" xr:uid="{00000000-0005-0000-0000-000033000000}"/>
    <cellStyle name="Comma 4 3 4 2 5 2" xfId="14069" xr:uid="{00000000-0005-0000-0000-000033000000}"/>
    <cellStyle name="Comma 4 3 4 2 5 2 2" xfId="29189" xr:uid="{00000000-0005-0000-0000-000033000000}"/>
    <cellStyle name="Comma 4 3 4 2 5 2 2 2" xfId="59429" xr:uid="{00000000-0005-0000-0000-000033000000}"/>
    <cellStyle name="Comma 4 3 4 2 5 2 3" xfId="44309" xr:uid="{00000000-0005-0000-0000-000033000000}"/>
    <cellStyle name="Comma 4 3 4 2 5 3" xfId="20117" xr:uid="{00000000-0005-0000-0000-000033000000}"/>
    <cellStyle name="Comma 4 3 4 2 5 3 2" xfId="50357" xr:uid="{00000000-0005-0000-0000-000033000000}"/>
    <cellStyle name="Comma 4 3 4 2 5 4" xfId="35237" xr:uid="{00000000-0005-0000-0000-000033000000}"/>
    <cellStyle name="Comma 4 3 4 2 6" xfId="6509" xr:uid="{00000000-0005-0000-0000-000033000000}"/>
    <cellStyle name="Comma 4 3 4 2 6 2" xfId="21629" xr:uid="{00000000-0005-0000-0000-000033000000}"/>
    <cellStyle name="Comma 4 3 4 2 6 2 2" xfId="51869" xr:uid="{00000000-0005-0000-0000-000033000000}"/>
    <cellStyle name="Comma 4 3 4 2 6 3" xfId="36749" xr:uid="{00000000-0005-0000-0000-000033000000}"/>
    <cellStyle name="Comma 4 3 4 2 7" xfId="8021" xr:uid="{00000000-0005-0000-0000-000033000000}"/>
    <cellStyle name="Comma 4 3 4 2 7 2" xfId="23141" xr:uid="{00000000-0005-0000-0000-000033000000}"/>
    <cellStyle name="Comma 4 3 4 2 7 2 2" xfId="53381" xr:uid="{00000000-0005-0000-0000-000033000000}"/>
    <cellStyle name="Comma 4 3 4 2 7 3" xfId="38261" xr:uid="{00000000-0005-0000-0000-000033000000}"/>
    <cellStyle name="Comma 4 3 4 2 8" xfId="9533" xr:uid="{00000000-0005-0000-0000-000033000000}"/>
    <cellStyle name="Comma 4 3 4 2 8 2" xfId="24653" xr:uid="{00000000-0005-0000-0000-000033000000}"/>
    <cellStyle name="Comma 4 3 4 2 8 2 2" xfId="54893" xr:uid="{00000000-0005-0000-0000-000033000000}"/>
    <cellStyle name="Comma 4 3 4 2 8 3" xfId="39773" xr:uid="{00000000-0005-0000-0000-000033000000}"/>
    <cellStyle name="Comma 4 3 4 2 9" xfId="15581" xr:uid="{00000000-0005-0000-0000-000033000000}"/>
    <cellStyle name="Comma 4 3 4 2 9 2" xfId="45821" xr:uid="{00000000-0005-0000-0000-000033000000}"/>
    <cellStyle name="Comma 4 3 4 3" xfId="713" xr:uid="{00000000-0005-0000-0000-00009C000000}"/>
    <cellStyle name="Comma 4 3 4 3 10" xfId="30953" xr:uid="{00000000-0005-0000-0000-00009C000000}"/>
    <cellStyle name="Comma 4 3 4 3 2" xfId="1469" xr:uid="{00000000-0005-0000-0000-00009C000000}"/>
    <cellStyle name="Comma 4 3 4 3 2 2" xfId="2981" xr:uid="{00000000-0005-0000-0000-00009C000000}"/>
    <cellStyle name="Comma 4 3 4 3 2 2 2" xfId="12053" xr:uid="{00000000-0005-0000-0000-00009C000000}"/>
    <cellStyle name="Comma 4 3 4 3 2 2 2 2" xfId="27173" xr:uid="{00000000-0005-0000-0000-00009C000000}"/>
    <cellStyle name="Comma 4 3 4 3 2 2 2 2 2" xfId="57413" xr:uid="{00000000-0005-0000-0000-00009C000000}"/>
    <cellStyle name="Comma 4 3 4 3 2 2 2 3" xfId="42293" xr:uid="{00000000-0005-0000-0000-00009C000000}"/>
    <cellStyle name="Comma 4 3 4 3 2 2 3" xfId="18101" xr:uid="{00000000-0005-0000-0000-00009C000000}"/>
    <cellStyle name="Comma 4 3 4 3 2 2 3 2" xfId="48341" xr:uid="{00000000-0005-0000-0000-00009C000000}"/>
    <cellStyle name="Comma 4 3 4 3 2 2 4" xfId="33221" xr:uid="{00000000-0005-0000-0000-00009C000000}"/>
    <cellStyle name="Comma 4 3 4 3 2 3" xfId="4493" xr:uid="{00000000-0005-0000-0000-00009C000000}"/>
    <cellStyle name="Comma 4 3 4 3 2 3 2" xfId="13565" xr:uid="{00000000-0005-0000-0000-00009C000000}"/>
    <cellStyle name="Comma 4 3 4 3 2 3 2 2" xfId="28685" xr:uid="{00000000-0005-0000-0000-00009C000000}"/>
    <cellStyle name="Comma 4 3 4 3 2 3 2 2 2" xfId="58925" xr:uid="{00000000-0005-0000-0000-00009C000000}"/>
    <cellStyle name="Comma 4 3 4 3 2 3 2 3" xfId="43805" xr:uid="{00000000-0005-0000-0000-00009C000000}"/>
    <cellStyle name="Comma 4 3 4 3 2 3 3" xfId="19613" xr:uid="{00000000-0005-0000-0000-00009C000000}"/>
    <cellStyle name="Comma 4 3 4 3 2 3 3 2" xfId="49853" xr:uid="{00000000-0005-0000-0000-00009C000000}"/>
    <cellStyle name="Comma 4 3 4 3 2 3 4" xfId="34733" xr:uid="{00000000-0005-0000-0000-00009C000000}"/>
    <cellStyle name="Comma 4 3 4 3 2 4" xfId="6005" xr:uid="{00000000-0005-0000-0000-00009C000000}"/>
    <cellStyle name="Comma 4 3 4 3 2 4 2" xfId="15077" xr:uid="{00000000-0005-0000-0000-00009C000000}"/>
    <cellStyle name="Comma 4 3 4 3 2 4 2 2" xfId="30197" xr:uid="{00000000-0005-0000-0000-00009C000000}"/>
    <cellStyle name="Comma 4 3 4 3 2 4 2 2 2" xfId="60437" xr:uid="{00000000-0005-0000-0000-00009C000000}"/>
    <cellStyle name="Comma 4 3 4 3 2 4 2 3" xfId="45317" xr:uid="{00000000-0005-0000-0000-00009C000000}"/>
    <cellStyle name="Comma 4 3 4 3 2 4 3" xfId="21125" xr:uid="{00000000-0005-0000-0000-00009C000000}"/>
    <cellStyle name="Comma 4 3 4 3 2 4 3 2" xfId="51365" xr:uid="{00000000-0005-0000-0000-00009C000000}"/>
    <cellStyle name="Comma 4 3 4 3 2 4 4" xfId="36245" xr:uid="{00000000-0005-0000-0000-00009C000000}"/>
    <cellStyle name="Comma 4 3 4 3 2 5" xfId="7517" xr:uid="{00000000-0005-0000-0000-00009C000000}"/>
    <cellStyle name="Comma 4 3 4 3 2 5 2" xfId="22637" xr:uid="{00000000-0005-0000-0000-00009C000000}"/>
    <cellStyle name="Comma 4 3 4 3 2 5 2 2" xfId="52877" xr:uid="{00000000-0005-0000-0000-00009C000000}"/>
    <cellStyle name="Comma 4 3 4 3 2 5 3" xfId="37757" xr:uid="{00000000-0005-0000-0000-00009C000000}"/>
    <cellStyle name="Comma 4 3 4 3 2 6" xfId="9029" xr:uid="{00000000-0005-0000-0000-00009C000000}"/>
    <cellStyle name="Comma 4 3 4 3 2 6 2" xfId="24149" xr:uid="{00000000-0005-0000-0000-00009C000000}"/>
    <cellStyle name="Comma 4 3 4 3 2 6 2 2" xfId="54389" xr:uid="{00000000-0005-0000-0000-00009C000000}"/>
    <cellStyle name="Comma 4 3 4 3 2 6 3" xfId="39269" xr:uid="{00000000-0005-0000-0000-00009C000000}"/>
    <cellStyle name="Comma 4 3 4 3 2 7" xfId="10541" xr:uid="{00000000-0005-0000-0000-00009C000000}"/>
    <cellStyle name="Comma 4 3 4 3 2 7 2" xfId="25661" xr:uid="{00000000-0005-0000-0000-00009C000000}"/>
    <cellStyle name="Comma 4 3 4 3 2 7 2 2" xfId="55901" xr:uid="{00000000-0005-0000-0000-00009C000000}"/>
    <cellStyle name="Comma 4 3 4 3 2 7 3" xfId="40781" xr:uid="{00000000-0005-0000-0000-00009C000000}"/>
    <cellStyle name="Comma 4 3 4 3 2 8" xfId="16589" xr:uid="{00000000-0005-0000-0000-00009C000000}"/>
    <cellStyle name="Comma 4 3 4 3 2 8 2" xfId="46829" xr:uid="{00000000-0005-0000-0000-00009C000000}"/>
    <cellStyle name="Comma 4 3 4 3 2 9" xfId="31709" xr:uid="{00000000-0005-0000-0000-00009C000000}"/>
    <cellStyle name="Comma 4 3 4 3 3" xfId="2225" xr:uid="{00000000-0005-0000-0000-00009C000000}"/>
    <cellStyle name="Comma 4 3 4 3 3 2" xfId="11297" xr:uid="{00000000-0005-0000-0000-00009C000000}"/>
    <cellStyle name="Comma 4 3 4 3 3 2 2" xfId="26417" xr:uid="{00000000-0005-0000-0000-00009C000000}"/>
    <cellStyle name="Comma 4 3 4 3 3 2 2 2" xfId="56657" xr:uid="{00000000-0005-0000-0000-00009C000000}"/>
    <cellStyle name="Comma 4 3 4 3 3 2 3" xfId="41537" xr:uid="{00000000-0005-0000-0000-00009C000000}"/>
    <cellStyle name="Comma 4 3 4 3 3 3" xfId="17345" xr:uid="{00000000-0005-0000-0000-00009C000000}"/>
    <cellStyle name="Comma 4 3 4 3 3 3 2" xfId="47585" xr:uid="{00000000-0005-0000-0000-00009C000000}"/>
    <cellStyle name="Comma 4 3 4 3 3 4" xfId="32465" xr:uid="{00000000-0005-0000-0000-00009C000000}"/>
    <cellStyle name="Comma 4 3 4 3 4" xfId="3737" xr:uid="{00000000-0005-0000-0000-00009C000000}"/>
    <cellStyle name="Comma 4 3 4 3 4 2" xfId="12809" xr:uid="{00000000-0005-0000-0000-00009C000000}"/>
    <cellStyle name="Comma 4 3 4 3 4 2 2" xfId="27929" xr:uid="{00000000-0005-0000-0000-00009C000000}"/>
    <cellStyle name="Comma 4 3 4 3 4 2 2 2" xfId="58169" xr:uid="{00000000-0005-0000-0000-00009C000000}"/>
    <cellStyle name="Comma 4 3 4 3 4 2 3" xfId="43049" xr:uid="{00000000-0005-0000-0000-00009C000000}"/>
    <cellStyle name="Comma 4 3 4 3 4 3" xfId="18857" xr:uid="{00000000-0005-0000-0000-00009C000000}"/>
    <cellStyle name="Comma 4 3 4 3 4 3 2" xfId="49097" xr:uid="{00000000-0005-0000-0000-00009C000000}"/>
    <cellStyle name="Comma 4 3 4 3 4 4" xfId="33977" xr:uid="{00000000-0005-0000-0000-00009C000000}"/>
    <cellStyle name="Comma 4 3 4 3 5" xfId="5249" xr:uid="{00000000-0005-0000-0000-00009C000000}"/>
    <cellStyle name="Comma 4 3 4 3 5 2" xfId="14321" xr:uid="{00000000-0005-0000-0000-00009C000000}"/>
    <cellStyle name="Comma 4 3 4 3 5 2 2" xfId="29441" xr:uid="{00000000-0005-0000-0000-00009C000000}"/>
    <cellStyle name="Comma 4 3 4 3 5 2 2 2" xfId="59681" xr:uid="{00000000-0005-0000-0000-00009C000000}"/>
    <cellStyle name="Comma 4 3 4 3 5 2 3" xfId="44561" xr:uid="{00000000-0005-0000-0000-00009C000000}"/>
    <cellStyle name="Comma 4 3 4 3 5 3" xfId="20369" xr:uid="{00000000-0005-0000-0000-00009C000000}"/>
    <cellStyle name="Comma 4 3 4 3 5 3 2" xfId="50609" xr:uid="{00000000-0005-0000-0000-00009C000000}"/>
    <cellStyle name="Comma 4 3 4 3 5 4" xfId="35489" xr:uid="{00000000-0005-0000-0000-00009C000000}"/>
    <cellStyle name="Comma 4 3 4 3 6" xfId="6761" xr:uid="{00000000-0005-0000-0000-00009C000000}"/>
    <cellStyle name="Comma 4 3 4 3 6 2" xfId="21881" xr:uid="{00000000-0005-0000-0000-00009C000000}"/>
    <cellStyle name="Comma 4 3 4 3 6 2 2" xfId="52121" xr:uid="{00000000-0005-0000-0000-00009C000000}"/>
    <cellStyle name="Comma 4 3 4 3 6 3" xfId="37001" xr:uid="{00000000-0005-0000-0000-00009C000000}"/>
    <cellStyle name="Comma 4 3 4 3 7" xfId="8273" xr:uid="{00000000-0005-0000-0000-00009C000000}"/>
    <cellStyle name="Comma 4 3 4 3 7 2" xfId="23393" xr:uid="{00000000-0005-0000-0000-00009C000000}"/>
    <cellStyle name="Comma 4 3 4 3 7 2 2" xfId="53633" xr:uid="{00000000-0005-0000-0000-00009C000000}"/>
    <cellStyle name="Comma 4 3 4 3 7 3" xfId="38513" xr:uid="{00000000-0005-0000-0000-00009C000000}"/>
    <cellStyle name="Comma 4 3 4 3 8" xfId="9785" xr:uid="{00000000-0005-0000-0000-00009C000000}"/>
    <cellStyle name="Comma 4 3 4 3 8 2" xfId="24905" xr:uid="{00000000-0005-0000-0000-00009C000000}"/>
    <cellStyle name="Comma 4 3 4 3 8 2 2" xfId="55145" xr:uid="{00000000-0005-0000-0000-00009C000000}"/>
    <cellStyle name="Comma 4 3 4 3 8 3" xfId="40025" xr:uid="{00000000-0005-0000-0000-00009C000000}"/>
    <cellStyle name="Comma 4 3 4 3 9" xfId="15833" xr:uid="{00000000-0005-0000-0000-00009C000000}"/>
    <cellStyle name="Comma 4 3 4 3 9 2" xfId="46073" xr:uid="{00000000-0005-0000-0000-00009C000000}"/>
    <cellStyle name="Comma 4 3 4 4" xfId="965" xr:uid="{00000000-0005-0000-0000-000033000000}"/>
    <cellStyle name="Comma 4 3 4 4 2" xfId="2477" xr:uid="{00000000-0005-0000-0000-000033000000}"/>
    <cellStyle name="Comma 4 3 4 4 2 2" xfId="11549" xr:uid="{00000000-0005-0000-0000-000033000000}"/>
    <cellStyle name="Comma 4 3 4 4 2 2 2" xfId="26669" xr:uid="{00000000-0005-0000-0000-000033000000}"/>
    <cellStyle name="Comma 4 3 4 4 2 2 2 2" xfId="56909" xr:uid="{00000000-0005-0000-0000-000033000000}"/>
    <cellStyle name="Comma 4 3 4 4 2 2 3" xfId="41789" xr:uid="{00000000-0005-0000-0000-000033000000}"/>
    <cellStyle name="Comma 4 3 4 4 2 3" xfId="17597" xr:uid="{00000000-0005-0000-0000-000033000000}"/>
    <cellStyle name="Comma 4 3 4 4 2 3 2" xfId="47837" xr:uid="{00000000-0005-0000-0000-000033000000}"/>
    <cellStyle name="Comma 4 3 4 4 2 4" xfId="32717" xr:uid="{00000000-0005-0000-0000-000033000000}"/>
    <cellStyle name="Comma 4 3 4 4 3" xfId="3989" xr:uid="{00000000-0005-0000-0000-000033000000}"/>
    <cellStyle name="Comma 4 3 4 4 3 2" xfId="13061" xr:uid="{00000000-0005-0000-0000-000033000000}"/>
    <cellStyle name="Comma 4 3 4 4 3 2 2" xfId="28181" xr:uid="{00000000-0005-0000-0000-000033000000}"/>
    <cellStyle name="Comma 4 3 4 4 3 2 2 2" xfId="58421" xr:uid="{00000000-0005-0000-0000-000033000000}"/>
    <cellStyle name="Comma 4 3 4 4 3 2 3" xfId="43301" xr:uid="{00000000-0005-0000-0000-000033000000}"/>
    <cellStyle name="Comma 4 3 4 4 3 3" xfId="19109" xr:uid="{00000000-0005-0000-0000-000033000000}"/>
    <cellStyle name="Comma 4 3 4 4 3 3 2" xfId="49349" xr:uid="{00000000-0005-0000-0000-000033000000}"/>
    <cellStyle name="Comma 4 3 4 4 3 4" xfId="34229" xr:uid="{00000000-0005-0000-0000-000033000000}"/>
    <cellStyle name="Comma 4 3 4 4 4" xfId="5501" xr:uid="{00000000-0005-0000-0000-000033000000}"/>
    <cellStyle name="Comma 4 3 4 4 4 2" xfId="14573" xr:uid="{00000000-0005-0000-0000-000033000000}"/>
    <cellStyle name="Comma 4 3 4 4 4 2 2" xfId="29693" xr:uid="{00000000-0005-0000-0000-000033000000}"/>
    <cellStyle name="Comma 4 3 4 4 4 2 2 2" xfId="59933" xr:uid="{00000000-0005-0000-0000-000033000000}"/>
    <cellStyle name="Comma 4 3 4 4 4 2 3" xfId="44813" xr:uid="{00000000-0005-0000-0000-000033000000}"/>
    <cellStyle name="Comma 4 3 4 4 4 3" xfId="20621" xr:uid="{00000000-0005-0000-0000-000033000000}"/>
    <cellStyle name="Comma 4 3 4 4 4 3 2" xfId="50861" xr:uid="{00000000-0005-0000-0000-000033000000}"/>
    <cellStyle name="Comma 4 3 4 4 4 4" xfId="35741" xr:uid="{00000000-0005-0000-0000-000033000000}"/>
    <cellStyle name="Comma 4 3 4 4 5" xfId="7013" xr:uid="{00000000-0005-0000-0000-000033000000}"/>
    <cellStyle name="Comma 4 3 4 4 5 2" xfId="22133" xr:uid="{00000000-0005-0000-0000-000033000000}"/>
    <cellStyle name="Comma 4 3 4 4 5 2 2" xfId="52373" xr:uid="{00000000-0005-0000-0000-000033000000}"/>
    <cellStyle name="Comma 4 3 4 4 5 3" xfId="37253" xr:uid="{00000000-0005-0000-0000-000033000000}"/>
    <cellStyle name="Comma 4 3 4 4 6" xfId="8525" xr:uid="{00000000-0005-0000-0000-000033000000}"/>
    <cellStyle name="Comma 4 3 4 4 6 2" xfId="23645" xr:uid="{00000000-0005-0000-0000-000033000000}"/>
    <cellStyle name="Comma 4 3 4 4 6 2 2" xfId="53885" xr:uid="{00000000-0005-0000-0000-000033000000}"/>
    <cellStyle name="Comma 4 3 4 4 6 3" xfId="38765" xr:uid="{00000000-0005-0000-0000-000033000000}"/>
    <cellStyle name="Comma 4 3 4 4 7" xfId="10037" xr:uid="{00000000-0005-0000-0000-000033000000}"/>
    <cellStyle name="Comma 4 3 4 4 7 2" xfId="25157" xr:uid="{00000000-0005-0000-0000-000033000000}"/>
    <cellStyle name="Comma 4 3 4 4 7 2 2" xfId="55397" xr:uid="{00000000-0005-0000-0000-000033000000}"/>
    <cellStyle name="Comma 4 3 4 4 7 3" xfId="40277" xr:uid="{00000000-0005-0000-0000-000033000000}"/>
    <cellStyle name="Comma 4 3 4 4 8" xfId="16085" xr:uid="{00000000-0005-0000-0000-000033000000}"/>
    <cellStyle name="Comma 4 3 4 4 8 2" xfId="46325" xr:uid="{00000000-0005-0000-0000-000033000000}"/>
    <cellStyle name="Comma 4 3 4 4 9" xfId="31205" xr:uid="{00000000-0005-0000-0000-000033000000}"/>
    <cellStyle name="Comma 4 3 4 5" xfId="1721" xr:uid="{00000000-0005-0000-0000-000033000000}"/>
    <cellStyle name="Comma 4 3 4 5 2" xfId="10793" xr:uid="{00000000-0005-0000-0000-000033000000}"/>
    <cellStyle name="Comma 4 3 4 5 2 2" xfId="25913" xr:uid="{00000000-0005-0000-0000-000033000000}"/>
    <cellStyle name="Comma 4 3 4 5 2 2 2" xfId="56153" xr:uid="{00000000-0005-0000-0000-000033000000}"/>
    <cellStyle name="Comma 4 3 4 5 2 3" xfId="41033" xr:uid="{00000000-0005-0000-0000-000033000000}"/>
    <cellStyle name="Comma 4 3 4 5 3" xfId="16841" xr:uid="{00000000-0005-0000-0000-000033000000}"/>
    <cellStyle name="Comma 4 3 4 5 3 2" xfId="47081" xr:uid="{00000000-0005-0000-0000-000033000000}"/>
    <cellStyle name="Comma 4 3 4 5 4" xfId="31961" xr:uid="{00000000-0005-0000-0000-000033000000}"/>
    <cellStyle name="Comma 4 3 4 6" xfId="3233" xr:uid="{00000000-0005-0000-0000-000033000000}"/>
    <cellStyle name="Comma 4 3 4 6 2" xfId="12305" xr:uid="{00000000-0005-0000-0000-000033000000}"/>
    <cellStyle name="Comma 4 3 4 6 2 2" xfId="27425" xr:uid="{00000000-0005-0000-0000-000033000000}"/>
    <cellStyle name="Comma 4 3 4 6 2 2 2" xfId="57665" xr:uid="{00000000-0005-0000-0000-000033000000}"/>
    <cellStyle name="Comma 4 3 4 6 2 3" xfId="42545" xr:uid="{00000000-0005-0000-0000-000033000000}"/>
    <cellStyle name="Comma 4 3 4 6 3" xfId="18353" xr:uid="{00000000-0005-0000-0000-000033000000}"/>
    <cellStyle name="Comma 4 3 4 6 3 2" xfId="48593" xr:uid="{00000000-0005-0000-0000-000033000000}"/>
    <cellStyle name="Comma 4 3 4 6 4" xfId="33473" xr:uid="{00000000-0005-0000-0000-000033000000}"/>
    <cellStyle name="Comma 4 3 4 7" xfId="4745" xr:uid="{00000000-0005-0000-0000-000033000000}"/>
    <cellStyle name="Comma 4 3 4 7 2" xfId="13817" xr:uid="{00000000-0005-0000-0000-000033000000}"/>
    <cellStyle name="Comma 4 3 4 7 2 2" xfId="28937" xr:uid="{00000000-0005-0000-0000-000033000000}"/>
    <cellStyle name="Comma 4 3 4 7 2 2 2" xfId="59177" xr:uid="{00000000-0005-0000-0000-000033000000}"/>
    <cellStyle name="Comma 4 3 4 7 2 3" xfId="44057" xr:uid="{00000000-0005-0000-0000-000033000000}"/>
    <cellStyle name="Comma 4 3 4 7 3" xfId="19865" xr:uid="{00000000-0005-0000-0000-000033000000}"/>
    <cellStyle name="Comma 4 3 4 7 3 2" xfId="50105" xr:uid="{00000000-0005-0000-0000-000033000000}"/>
    <cellStyle name="Comma 4 3 4 7 4" xfId="34985" xr:uid="{00000000-0005-0000-0000-000033000000}"/>
    <cellStyle name="Comma 4 3 4 8" xfId="6257" xr:uid="{00000000-0005-0000-0000-000033000000}"/>
    <cellStyle name="Comma 4 3 4 8 2" xfId="21377" xr:uid="{00000000-0005-0000-0000-000033000000}"/>
    <cellStyle name="Comma 4 3 4 8 2 2" xfId="51617" xr:uid="{00000000-0005-0000-0000-000033000000}"/>
    <cellStyle name="Comma 4 3 4 8 3" xfId="36497" xr:uid="{00000000-0005-0000-0000-000033000000}"/>
    <cellStyle name="Comma 4 3 4 9" xfId="7769" xr:uid="{00000000-0005-0000-0000-000033000000}"/>
    <cellStyle name="Comma 4 3 4 9 2" xfId="22889" xr:uid="{00000000-0005-0000-0000-000033000000}"/>
    <cellStyle name="Comma 4 3 4 9 2 2" xfId="53129" xr:uid="{00000000-0005-0000-0000-000033000000}"/>
    <cellStyle name="Comma 4 3 4 9 3" xfId="38009" xr:uid="{00000000-0005-0000-0000-000033000000}"/>
    <cellStyle name="Comma 4 3 5" xfId="293" xr:uid="{00000000-0005-0000-0000-000008000000}"/>
    <cellStyle name="Comma 4 3 5 10" xfId="30533" xr:uid="{00000000-0005-0000-0000-000008000000}"/>
    <cellStyle name="Comma 4 3 5 2" xfId="1049" xr:uid="{00000000-0005-0000-0000-000008000000}"/>
    <cellStyle name="Comma 4 3 5 2 2" xfId="2561" xr:uid="{00000000-0005-0000-0000-000008000000}"/>
    <cellStyle name="Comma 4 3 5 2 2 2" xfId="11633" xr:uid="{00000000-0005-0000-0000-000008000000}"/>
    <cellStyle name="Comma 4 3 5 2 2 2 2" xfId="26753" xr:uid="{00000000-0005-0000-0000-000008000000}"/>
    <cellStyle name="Comma 4 3 5 2 2 2 2 2" xfId="56993" xr:uid="{00000000-0005-0000-0000-000008000000}"/>
    <cellStyle name="Comma 4 3 5 2 2 2 3" xfId="41873" xr:uid="{00000000-0005-0000-0000-000008000000}"/>
    <cellStyle name="Comma 4 3 5 2 2 3" xfId="17681" xr:uid="{00000000-0005-0000-0000-000008000000}"/>
    <cellStyle name="Comma 4 3 5 2 2 3 2" xfId="47921" xr:uid="{00000000-0005-0000-0000-000008000000}"/>
    <cellStyle name="Comma 4 3 5 2 2 4" xfId="32801" xr:uid="{00000000-0005-0000-0000-000008000000}"/>
    <cellStyle name="Comma 4 3 5 2 3" xfId="4073" xr:uid="{00000000-0005-0000-0000-000008000000}"/>
    <cellStyle name="Comma 4 3 5 2 3 2" xfId="13145" xr:uid="{00000000-0005-0000-0000-000008000000}"/>
    <cellStyle name="Comma 4 3 5 2 3 2 2" xfId="28265" xr:uid="{00000000-0005-0000-0000-000008000000}"/>
    <cellStyle name="Comma 4 3 5 2 3 2 2 2" xfId="58505" xr:uid="{00000000-0005-0000-0000-000008000000}"/>
    <cellStyle name="Comma 4 3 5 2 3 2 3" xfId="43385" xr:uid="{00000000-0005-0000-0000-000008000000}"/>
    <cellStyle name="Comma 4 3 5 2 3 3" xfId="19193" xr:uid="{00000000-0005-0000-0000-000008000000}"/>
    <cellStyle name="Comma 4 3 5 2 3 3 2" xfId="49433" xr:uid="{00000000-0005-0000-0000-000008000000}"/>
    <cellStyle name="Comma 4 3 5 2 3 4" xfId="34313" xr:uid="{00000000-0005-0000-0000-000008000000}"/>
    <cellStyle name="Comma 4 3 5 2 4" xfId="5585" xr:uid="{00000000-0005-0000-0000-000008000000}"/>
    <cellStyle name="Comma 4 3 5 2 4 2" xfId="14657" xr:uid="{00000000-0005-0000-0000-000008000000}"/>
    <cellStyle name="Comma 4 3 5 2 4 2 2" xfId="29777" xr:uid="{00000000-0005-0000-0000-000008000000}"/>
    <cellStyle name="Comma 4 3 5 2 4 2 2 2" xfId="60017" xr:uid="{00000000-0005-0000-0000-000008000000}"/>
    <cellStyle name="Comma 4 3 5 2 4 2 3" xfId="44897" xr:uid="{00000000-0005-0000-0000-000008000000}"/>
    <cellStyle name="Comma 4 3 5 2 4 3" xfId="20705" xr:uid="{00000000-0005-0000-0000-000008000000}"/>
    <cellStyle name="Comma 4 3 5 2 4 3 2" xfId="50945" xr:uid="{00000000-0005-0000-0000-000008000000}"/>
    <cellStyle name="Comma 4 3 5 2 4 4" xfId="35825" xr:uid="{00000000-0005-0000-0000-000008000000}"/>
    <cellStyle name="Comma 4 3 5 2 5" xfId="7097" xr:uid="{00000000-0005-0000-0000-000008000000}"/>
    <cellStyle name="Comma 4 3 5 2 5 2" xfId="22217" xr:uid="{00000000-0005-0000-0000-000008000000}"/>
    <cellStyle name="Comma 4 3 5 2 5 2 2" xfId="52457" xr:uid="{00000000-0005-0000-0000-000008000000}"/>
    <cellStyle name="Comma 4 3 5 2 5 3" xfId="37337" xr:uid="{00000000-0005-0000-0000-000008000000}"/>
    <cellStyle name="Comma 4 3 5 2 6" xfId="8609" xr:uid="{00000000-0005-0000-0000-000008000000}"/>
    <cellStyle name="Comma 4 3 5 2 6 2" xfId="23729" xr:uid="{00000000-0005-0000-0000-000008000000}"/>
    <cellStyle name="Comma 4 3 5 2 6 2 2" xfId="53969" xr:uid="{00000000-0005-0000-0000-000008000000}"/>
    <cellStyle name="Comma 4 3 5 2 6 3" xfId="38849" xr:uid="{00000000-0005-0000-0000-000008000000}"/>
    <cellStyle name="Comma 4 3 5 2 7" xfId="10121" xr:uid="{00000000-0005-0000-0000-000008000000}"/>
    <cellStyle name="Comma 4 3 5 2 7 2" xfId="25241" xr:uid="{00000000-0005-0000-0000-000008000000}"/>
    <cellStyle name="Comma 4 3 5 2 7 2 2" xfId="55481" xr:uid="{00000000-0005-0000-0000-000008000000}"/>
    <cellStyle name="Comma 4 3 5 2 7 3" xfId="40361" xr:uid="{00000000-0005-0000-0000-000008000000}"/>
    <cellStyle name="Comma 4 3 5 2 8" xfId="16169" xr:uid="{00000000-0005-0000-0000-000008000000}"/>
    <cellStyle name="Comma 4 3 5 2 8 2" xfId="46409" xr:uid="{00000000-0005-0000-0000-000008000000}"/>
    <cellStyle name="Comma 4 3 5 2 9" xfId="31289" xr:uid="{00000000-0005-0000-0000-000008000000}"/>
    <cellStyle name="Comma 4 3 5 3" xfId="1805" xr:uid="{00000000-0005-0000-0000-000008000000}"/>
    <cellStyle name="Comma 4 3 5 3 2" xfId="10877" xr:uid="{00000000-0005-0000-0000-000008000000}"/>
    <cellStyle name="Comma 4 3 5 3 2 2" xfId="25997" xr:uid="{00000000-0005-0000-0000-000008000000}"/>
    <cellStyle name="Comma 4 3 5 3 2 2 2" xfId="56237" xr:uid="{00000000-0005-0000-0000-000008000000}"/>
    <cellStyle name="Comma 4 3 5 3 2 3" xfId="41117" xr:uid="{00000000-0005-0000-0000-000008000000}"/>
    <cellStyle name="Comma 4 3 5 3 3" xfId="16925" xr:uid="{00000000-0005-0000-0000-000008000000}"/>
    <cellStyle name="Comma 4 3 5 3 3 2" xfId="47165" xr:uid="{00000000-0005-0000-0000-000008000000}"/>
    <cellStyle name="Comma 4 3 5 3 4" xfId="32045" xr:uid="{00000000-0005-0000-0000-000008000000}"/>
    <cellStyle name="Comma 4 3 5 4" xfId="3317" xr:uid="{00000000-0005-0000-0000-000008000000}"/>
    <cellStyle name="Comma 4 3 5 4 2" xfId="12389" xr:uid="{00000000-0005-0000-0000-000008000000}"/>
    <cellStyle name="Comma 4 3 5 4 2 2" xfId="27509" xr:uid="{00000000-0005-0000-0000-000008000000}"/>
    <cellStyle name="Comma 4 3 5 4 2 2 2" xfId="57749" xr:uid="{00000000-0005-0000-0000-000008000000}"/>
    <cellStyle name="Comma 4 3 5 4 2 3" xfId="42629" xr:uid="{00000000-0005-0000-0000-000008000000}"/>
    <cellStyle name="Comma 4 3 5 4 3" xfId="18437" xr:uid="{00000000-0005-0000-0000-000008000000}"/>
    <cellStyle name="Comma 4 3 5 4 3 2" xfId="48677" xr:uid="{00000000-0005-0000-0000-000008000000}"/>
    <cellStyle name="Comma 4 3 5 4 4" xfId="33557" xr:uid="{00000000-0005-0000-0000-000008000000}"/>
    <cellStyle name="Comma 4 3 5 5" xfId="4829" xr:uid="{00000000-0005-0000-0000-000008000000}"/>
    <cellStyle name="Comma 4 3 5 5 2" xfId="13901" xr:uid="{00000000-0005-0000-0000-000008000000}"/>
    <cellStyle name="Comma 4 3 5 5 2 2" xfId="29021" xr:uid="{00000000-0005-0000-0000-000008000000}"/>
    <cellStyle name="Comma 4 3 5 5 2 2 2" xfId="59261" xr:uid="{00000000-0005-0000-0000-000008000000}"/>
    <cellStyle name="Comma 4 3 5 5 2 3" xfId="44141" xr:uid="{00000000-0005-0000-0000-000008000000}"/>
    <cellStyle name="Comma 4 3 5 5 3" xfId="19949" xr:uid="{00000000-0005-0000-0000-000008000000}"/>
    <cellStyle name="Comma 4 3 5 5 3 2" xfId="50189" xr:uid="{00000000-0005-0000-0000-000008000000}"/>
    <cellStyle name="Comma 4 3 5 5 4" xfId="35069" xr:uid="{00000000-0005-0000-0000-000008000000}"/>
    <cellStyle name="Comma 4 3 5 6" xfId="6341" xr:uid="{00000000-0005-0000-0000-000008000000}"/>
    <cellStyle name="Comma 4 3 5 6 2" xfId="21461" xr:uid="{00000000-0005-0000-0000-000008000000}"/>
    <cellStyle name="Comma 4 3 5 6 2 2" xfId="51701" xr:uid="{00000000-0005-0000-0000-000008000000}"/>
    <cellStyle name="Comma 4 3 5 6 3" xfId="36581" xr:uid="{00000000-0005-0000-0000-000008000000}"/>
    <cellStyle name="Comma 4 3 5 7" xfId="7853" xr:uid="{00000000-0005-0000-0000-000008000000}"/>
    <cellStyle name="Comma 4 3 5 7 2" xfId="22973" xr:uid="{00000000-0005-0000-0000-000008000000}"/>
    <cellStyle name="Comma 4 3 5 7 2 2" xfId="53213" xr:uid="{00000000-0005-0000-0000-000008000000}"/>
    <cellStyle name="Comma 4 3 5 7 3" xfId="38093" xr:uid="{00000000-0005-0000-0000-000008000000}"/>
    <cellStyle name="Comma 4 3 5 8" xfId="9365" xr:uid="{00000000-0005-0000-0000-000008000000}"/>
    <cellStyle name="Comma 4 3 5 8 2" xfId="24485" xr:uid="{00000000-0005-0000-0000-000008000000}"/>
    <cellStyle name="Comma 4 3 5 8 2 2" xfId="54725" xr:uid="{00000000-0005-0000-0000-000008000000}"/>
    <cellStyle name="Comma 4 3 5 8 3" xfId="39605" xr:uid="{00000000-0005-0000-0000-000008000000}"/>
    <cellStyle name="Comma 4 3 5 9" xfId="15413" xr:uid="{00000000-0005-0000-0000-000008000000}"/>
    <cellStyle name="Comma 4 3 5 9 2" xfId="45653" xr:uid="{00000000-0005-0000-0000-000008000000}"/>
    <cellStyle name="Comma 4 3 6" xfId="545" xr:uid="{00000000-0005-0000-0000-000097000000}"/>
    <cellStyle name="Comma 4 3 6 10" xfId="30785" xr:uid="{00000000-0005-0000-0000-000097000000}"/>
    <cellStyle name="Comma 4 3 6 2" xfId="1301" xr:uid="{00000000-0005-0000-0000-000097000000}"/>
    <cellStyle name="Comma 4 3 6 2 2" xfId="2813" xr:uid="{00000000-0005-0000-0000-000097000000}"/>
    <cellStyle name="Comma 4 3 6 2 2 2" xfId="11885" xr:uid="{00000000-0005-0000-0000-000097000000}"/>
    <cellStyle name="Comma 4 3 6 2 2 2 2" xfId="27005" xr:uid="{00000000-0005-0000-0000-000097000000}"/>
    <cellStyle name="Comma 4 3 6 2 2 2 2 2" xfId="57245" xr:uid="{00000000-0005-0000-0000-000097000000}"/>
    <cellStyle name="Comma 4 3 6 2 2 2 3" xfId="42125" xr:uid="{00000000-0005-0000-0000-000097000000}"/>
    <cellStyle name="Comma 4 3 6 2 2 3" xfId="17933" xr:uid="{00000000-0005-0000-0000-000097000000}"/>
    <cellStyle name="Comma 4 3 6 2 2 3 2" xfId="48173" xr:uid="{00000000-0005-0000-0000-000097000000}"/>
    <cellStyle name="Comma 4 3 6 2 2 4" xfId="33053" xr:uid="{00000000-0005-0000-0000-000097000000}"/>
    <cellStyle name="Comma 4 3 6 2 3" xfId="4325" xr:uid="{00000000-0005-0000-0000-000097000000}"/>
    <cellStyle name="Comma 4 3 6 2 3 2" xfId="13397" xr:uid="{00000000-0005-0000-0000-000097000000}"/>
    <cellStyle name="Comma 4 3 6 2 3 2 2" xfId="28517" xr:uid="{00000000-0005-0000-0000-000097000000}"/>
    <cellStyle name="Comma 4 3 6 2 3 2 2 2" xfId="58757" xr:uid="{00000000-0005-0000-0000-000097000000}"/>
    <cellStyle name="Comma 4 3 6 2 3 2 3" xfId="43637" xr:uid="{00000000-0005-0000-0000-000097000000}"/>
    <cellStyle name="Comma 4 3 6 2 3 3" xfId="19445" xr:uid="{00000000-0005-0000-0000-000097000000}"/>
    <cellStyle name="Comma 4 3 6 2 3 3 2" xfId="49685" xr:uid="{00000000-0005-0000-0000-000097000000}"/>
    <cellStyle name="Comma 4 3 6 2 3 4" xfId="34565" xr:uid="{00000000-0005-0000-0000-000097000000}"/>
    <cellStyle name="Comma 4 3 6 2 4" xfId="5837" xr:uid="{00000000-0005-0000-0000-000097000000}"/>
    <cellStyle name="Comma 4 3 6 2 4 2" xfId="14909" xr:uid="{00000000-0005-0000-0000-000097000000}"/>
    <cellStyle name="Comma 4 3 6 2 4 2 2" xfId="30029" xr:uid="{00000000-0005-0000-0000-000097000000}"/>
    <cellStyle name="Comma 4 3 6 2 4 2 2 2" xfId="60269" xr:uid="{00000000-0005-0000-0000-000097000000}"/>
    <cellStyle name="Comma 4 3 6 2 4 2 3" xfId="45149" xr:uid="{00000000-0005-0000-0000-000097000000}"/>
    <cellStyle name="Comma 4 3 6 2 4 3" xfId="20957" xr:uid="{00000000-0005-0000-0000-000097000000}"/>
    <cellStyle name="Comma 4 3 6 2 4 3 2" xfId="51197" xr:uid="{00000000-0005-0000-0000-000097000000}"/>
    <cellStyle name="Comma 4 3 6 2 4 4" xfId="36077" xr:uid="{00000000-0005-0000-0000-000097000000}"/>
    <cellStyle name="Comma 4 3 6 2 5" xfId="7349" xr:uid="{00000000-0005-0000-0000-000097000000}"/>
    <cellStyle name="Comma 4 3 6 2 5 2" xfId="22469" xr:uid="{00000000-0005-0000-0000-000097000000}"/>
    <cellStyle name="Comma 4 3 6 2 5 2 2" xfId="52709" xr:uid="{00000000-0005-0000-0000-000097000000}"/>
    <cellStyle name="Comma 4 3 6 2 5 3" xfId="37589" xr:uid="{00000000-0005-0000-0000-000097000000}"/>
    <cellStyle name="Comma 4 3 6 2 6" xfId="8861" xr:uid="{00000000-0005-0000-0000-000097000000}"/>
    <cellStyle name="Comma 4 3 6 2 6 2" xfId="23981" xr:uid="{00000000-0005-0000-0000-000097000000}"/>
    <cellStyle name="Comma 4 3 6 2 6 2 2" xfId="54221" xr:uid="{00000000-0005-0000-0000-000097000000}"/>
    <cellStyle name="Comma 4 3 6 2 6 3" xfId="39101" xr:uid="{00000000-0005-0000-0000-000097000000}"/>
    <cellStyle name="Comma 4 3 6 2 7" xfId="10373" xr:uid="{00000000-0005-0000-0000-000097000000}"/>
    <cellStyle name="Comma 4 3 6 2 7 2" xfId="25493" xr:uid="{00000000-0005-0000-0000-000097000000}"/>
    <cellStyle name="Comma 4 3 6 2 7 2 2" xfId="55733" xr:uid="{00000000-0005-0000-0000-000097000000}"/>
    <cellStyle name="Comma 4 3 6 2 7 3" xfId="40613" xr:uid="{00000000-0005-0000-0000-000097000000}"/>
    <cellStyle name="Comma 4 3 6 2 8" xfId="16421" xr:uid="{00000000-0005-0000-0000-000097000000}"/>
    <cellStyle name="Comma 4 3 6 2 8 2" xfId="46661" xr:uid="{00000000-0005-0000-0000-000097000000}"/>
    <cellStyle name="Comma 4 3 6 2 9" xfId="31541" xr:uid="{00000000-0005-0000-0000-000097000000}"/>
    <cellStyle name="Comma 4 3 6 3" xfId="2057" xr:uid="{00000000-0005-0000-0000-000097000000}"/>
    <cellStyle name="Comma 4 3 6 3 2" xfId="11129" xr:uid="{00000000-0005-0000-0000-000097000000}"/>
    <cellStyle name="Comma 4 3 6 3 2 2" xfId="26249" xr:uid="{00000000-0005-0000-0000-000097000000}"/>
    <cellStyle name="Comma 4 3 6 3 2 2 2" xfId="56489" xr:uid="{00000000-0005-0000-0000-000097000000}"/>
    <cellStyle name="Comma 4 3 6 3 2 3" xfId="41369" xr:uid="{00000000-0005-0000-0000-000097000000}"/>
    <cellStyle name="Comma 4 3 6 3 3" xfId="17177" xr:uid="{00000000-0005-0000-0000-000097000000}"/>
    <cellStyle name="Comma 4 3 6 3 3 2" xfId="47417" xr:uid="{00000000-0005-0000-0000-000097000000}"/>
    <cellStyle name="Comma 4 3 6 3 4" xfId="32297" xr:uid="{00000000-0005-0000-0000-000097000000}"/>
    <cellStyle name="Comma 4 3 6 4" xfId="3569" xr:uid="{00000000-0005-0000-0000-000097000000}"/>
    <cellStyle name="Comma 4 3 6 4 2" xfId="12641" xr:uid="{00000000-0005-0000-0000-000097000000}"/>
    <cellStyle name="Comma 4 3 6 4 2 2" xfId="27761" xr:uid="{00000000-0005-0000-0000-000097000000}"/>
    <cellStyle name="Comma 4 3 6 4 2 2 2" xfId="58001" xr:uid="{00000000-0005-0000-0000-000097000000}"/>
    <cellStyle name="Comma 4 3 6 4 2 3" xfId="42881" xr:uid="{00000000-0005-0000-0000-000097000000}"/>
    <cellStyle name="Comma 4 3 6 4 3" xfId="18689" xr:uid="{00000000-0005-0000-0000-000097000000}"/>
    <cellStyle name="Comma 4 3 6 4 3 2" xfId="48929" xr:uid="{00000000-0005-0000-0000-000097000000}"/>
    <cellStyle name="Comma 4 3 6 4 4" xfId="33809" xr:uid="{00000000-0005-0000-0000-000097000000}"/>
    <cellStyle name="Comma 4 3 6 5" xfId="5081" xr:uid="{00000000-0005-0000-0000-000097000000}"/>
    <cellStyle name="Comma 4 3 6 5 2" xfId="14153" xr:uid="{00000000-0005-0000-0000-000097000000}"/>
    <cellStyle name="Comma 4 3 6 5 2 2" xfId="29273" xr:uid="{00000000-0005-0000-0000-000097000000}"/>
    <cellStyle name="Comma 4 3 6 5 2 2 2" xfId="59513" xr:uid="{00000000-0005-0000-0000-000097000000}"/>
    <cellStyle name="Comma 4 3 6 5 2 3" xfId="44393" xr:uid="{00000000-0005-0000-0000-000097000000}"/>
    <cellStyle name="Comma 4 3 6 5 3" xfId="20201" xr:uid="{00000000-0005-0000-0000-000097000000}"/>
    <cellStyle name="Comma 4 3 6 5 3 2" xfId="50441" xr:uid="{00000000-0005-0000-0000-000097000000}"/>
    <cellStyle name="Comma 4 3 6 5 4" xfId="35321" xr:uid="{00000000-0005-0000-0000-000097000000}"/>
    <cellStyle name="Comma 4 3 6 6" xfId="6593" xr:uid="{00000000-0005-0000-0000-000097000000}"/>
    <cellStyle name="Comma 4 3 6 6 2" xfId="21713" xr:uid="{00000000-0005-0000-0000-000097000000}"/>
    <cellStyle name="Comma 4 3 6 6 2 2" xfId="51953" xr:uid="{00000000-0005-0000-0000-000097000000}"/>
    <cellStyle name="Comma 4 3 6 6 3" xfId="36833" xr:uid="{00000000-0005-0000-0000-000097000000}"/>
    <cellStyle name="Comma 4 3 6 7" xfId="8105" xr:uid="{00000000-0005-0000-0000-000097000000}"/>
    <cellStyle name="Comma 4 3 6 7 2" xfId="23225" xr:uid="{00000000-0005-0000-0000-000097000000}"/>
    <cellStyle name="Comma 4 3 6 7 2 2" xfId="53465" xr:uid="{00000000-0005-0000-0000-000097000000}"/>
    <cellStyle name="Comma 4 3 6 7 3" xfId="38345" xr:uid="{00000000-0005-0000-0000-000097000000}"/>
    <cellStyle name="Comma 4 3 6 8" xfId="9617" xr:uid="{00000000-0005-0000-0000-000097000000}"/>
    <cellStyle name="Comma 4 3 6 8 2" xfId="24737" xr:uid="{00000000-0005-0000-0000-000097000000}"/>
    <cellStyle name="Comma 4 3 6 8 2 2" xfId="54977" xr:uid="{00000000-0005-0000-0000-000097000000}"/>
    <cellStyle name="Comma 4 3 6 8 3" xfId="39857" xr:uid="{00000000-0005-0000-0000-000097000000}"/>
    <cellStyle name="Comma 4 3 6 9" xfId="15665" xr:uid="{00000000-0005-0000-0000-000097000000}"/>
    <cellStyle name="Comma 4 3 6 9 2" xfId="45905" xr:uid="{00000000-0005-0000-0000-000097000000}"/>
    <cellStyle name="Comma 4 3 7" xfId="797" xr:uid="{00000000-0005-0000-0000-000008000000}"/>
    <cellStyle name="Comma 4 3 7 2" xfId="2309" xr:uid="{00000000-0005-0000-0000-000008000000}"/>
    <cellStyle name="Comma 4 3 7 2 2" xfId="11381" xr:uid="{00000000-0005-0000-0000-000008000000}"/>
    <cellStyle name="Comma 4 3 7 2 2 2" xfId="26501" xr:uid="{00000000-0005-0000-0000-000008000000}"/>
    <cellStyle name="Comma 4 3 7 2 2 2 2" xfId="56741" xr:uid="{00000000-0005-0000-0000-000008000000}"/>
    <cellStyle name="Comma 4 3 7 2 2 3" xfId="41621" xr:uid="{00000000-0005-0000-0000-000008000000}"/>
    <cellStyle name="Comma 4 3 7 2 3" xfId="17429" xr:uid="{00000000-0005-0000-0000-000008000000}"/>
    <cellStyle name="Comma 4 3 7 2 3 2" xfId="47669" xr:uid="{00000000-0005-0000-0000-000008000000}"/>
    <cellStyle name="Comma 4 3 7 2 4" xfId="32549" xr:uid="{00000000-0005-0000-0000-000008000000}"/>
    <cellStyle name="Comma 4 3 7 3" xfId="3821" xr:uid="{00000000-0005-0000-0000-000008000000}"/>
    <cellStyle name="Comma 4 3 7 3 2" xfId="12893" xr:uid="{00000000-0005-0000-0000-000008000000}"/>
    <cellStyle name="Comma 4 3 7 3 2 2" xfId="28013" xr:uid="{00000000-0005-0000-0000-000008000000}"/>
    <cellStyle name="Comma 4 3 7 3 2 2 2" xfId="58253" xr:uid="{00000000-0005-0000-0000-000008000000}"/>
    <cellStyle name="Comma 4 3 7 3 2 3" xfId="43133" xr:uid="{00000000-0005-0000-0000-000008000000}"/>
    <cellStyle name="Comma 4 3 7 3 3" xfId="18941" xr:uid="{00000000-0005-0000-0000-000008000000}"/>
    <cellStyle name="Comma 4 3 7 3 3 2" xfId="49181" xr:uid="{00000000-0005-0000-0000-000008000000}"/>
    <cellStyle name="Comma 4 3 7 3 4" xfId="34061" xr:uid="{00000000-0005-0000-0000-000008000000}"/>
    <cellStyle name="Comma 4 3 7 4" xfId="5333" xr:uid="{00000000-0005-0000-0000-000008000000}"/>
    <cellStyle name="Comma 4 3 7 4 2" xfId="14405" xr:uid="{00000000-0005-0000-0000-000008000000}"/>
    <cellStyle name="Comma 4 3 7 4 2 2" xfId="29525" xr:uid="{00000000-0005-0000-0000-000008000000}"/>
    <cellStyle name="Comma 4 3 7 4 2 2 2" xfId="59765" xr:uid="{00000000-0005-0000-0000-000008000000}"/>
    <cellStyle name="Comma 4 3 7 4 2 3" xfId="44645" xr:uid="{00000000-0005-0000-0000-000008000000}"/>
    <cellStyle name="Comma 4 3 7 4 3" xfId="20453" xr:uid="{00000000-0005-0000-0000-000008000000}"/>
    <cellStyle name="Comma 4 3 7 4 3 2" xfId="50693" xr:uid="{00000000-0005-0000-0000-000008000000}"/>
    <cellStyle name="Comma 4 3 7 4 4" xfId="35573" xr:uid="{00000000-0005-0000-0000-000008000000}"/>
    <cellStyle name="Comma 4 3 7 5" xfId="6845" xr:uid="{00000000-0005-0000-0000-000008000000}"/>
    <cellStyle name="Comma 4 3 7 5 2" xfId="21965" xr:uid="{00000000-0005-0000-0000-000008000000}"/>
    <cellStyle name="Comma 4 3 7 5 2 2" xfId="52205" xr:uid="{00000000-0005-0000-0000-000008000000}"/>
    <cellStyle name="Comma 4 3 7 5 3" xfId="37085" xr:uid="{00000000-0005-0000-0000-000008000000}"/>
    <cellStyle name="Comma 4 3 7 6" xfId="8357" xr:uid="{00000000-0005-0000-0000-000008000000}"/>
    <cellStyle name="Comma 4 3 7 6 2" xfId="23477" xr:uid="{00000000-0005-0000-0000-000008000000}"/>
    <cellStyle name="Comma 4 3 7 6 2 2" xfId="53717" xr:uid="{00000000-0005-0000-0000-000008000000}"/>
    <cellStyle name="Comma 4 3 7 6 3" xfId="38597" xr:uid="{00000000-0005-0000-0000-000008000000}"/>
    <cellStyle name="Comma 4 3 7 7" xfId="9869" xr:uid="{00000000-0005-0000-0000-000008000000}"/>
    <cellStyle name="Comma 4 3 7 7 2" xfId="24989" xr:uid="{00000000-0005-0000-0000-000008000000}"/>
    <cellStyle name="Comma 4 3 7 7 2 2" xfId="55229" xr:uid="{00000000-0005-0000-0000-000008000000}"/>
    <cellStyle name="Comma 4 3 7 7 3" xfId="40109" xr:uid="{00000000-0005-0000-0000-000008000000}"/>
    <cellStyle name="Comma 4 3 7 8" xfId="15917" xr:uid="{00000000-0005-0000-0000-000008000000}"/>
    <cellStyle name="Comma 4 3 7 8 2" xfId="46157" xr:uid="{00000000-0005-0000-0000-000008000000}"/>
    <cellStyle name="Comma 4 3 7 9" xfId="31037" xr:uid="{00000000-0005-0000-0000-000008000000}"/>
    <cellStyle name="Comma 4 3 8" xfId="1553" xr:uid="{00000000-0005-0000-0000-000008000000}"/>
    <cellStyle name="Comma 4 3 8 2" xfId="10625" xr:uid="{00000000-0005-0000-0000-000008000000}"/>
    <cellStyle name="Comma 4 3 8 2 2" xfId="25745" xr:uid="{00000000-0005-0000-0000-000008000000}"/>
    <cellStyle name="Comma 4 3 8 2 2 2" xfId="55985" xr:uid="{00000000-0005-0000-0000-000008000000}"/>
    <cellStyle name="Comma 4 3 8 2 3" xfId="40865" xr:uid="{00000000-0005-0000-0000-000008000000}"/>
    <cellStyle name="Comma 4 3 8 3" xfId="16673" xr:uid="{00000000-0005-0000-0000-000008000000}"/>
    <cellStyle name="Comma 4 3 8 3 2" xfId="46913" xr:uid="{00000000-0005-0000-0000-000008000000}"/>
    <cellStyle name="Comma 4 3 8 4" xfId="31793" xr:uid="{00000000-0005-0000-0000-000008000000}"/>
    <cellStyle name="Comma 4 3 9" xfId="3065" xr:uid="{00000000-0005-0000-0000-000008000000}"/>
    <cellStyle name="Comma 4 3 9 2" xfId="12137" xr:uid="{00000000-0005-0000-0000-000008000000}"/>
    <cellStyle name="Comma 4 3 9 2 2" xfId="27257" xr:uid="{00000000-0005-0000-0000-000008000000}"/>
    <cellStyle name="Comma 4 3 9 2 2 2" xfId="57497" xr:uid="{00000000-0005-0000-0000-000008000000}"/>
    <cellStyle name="Comma 4 3 9 2 3" xfId="42377" xr:uid="{00000000-0005-0000-0000-000008000000}"/>
    <cellStyle name="Comma 4 3 9 3" xfId="18185" xr:uid="{00000000-0005-0000-0000-000008000000}"/>
    <cellStyle name="Comma 4 3 9 3 2" xfId="48425" xr:uid="{00000000-0005-0000-0000-000008000000}"/>
    <cellStyle name="Comma 4 3 9 4" xfId="33305" xr:uid="{00000000-0005-0000-0000-000008000000}"/>
    <cellStyle name="Comma 4 4" xfId="55" xr:uid="{00000000-0005-0000-0000-000018000000}"/>
    <cellStyle name="Comma 4 4 10" xfId="6103" xr:uid="{00000000-0005-0000-0000-000018000000}"/>
    <cellStyle name="Comma 4 4 10 2" xfId="21223" xr:uid="{00000000-0005-0000-0000-000018000000}"/>
    <cellStyle name="Comma 4 4 10 2 2" xfId="51463" xr:uid="{00000000-0005-0000-0000-000018000000}"/>
    <cellStyle name="Comma 4 4 10 3" xfId="36343" xr:uid="{00000000-0005-0000-0000-000018000000}"/>
    <cellStyle name="Comma 4 4 11" xfId="7615" xr:uid="{00000000-0005-0000-0000-000018000000}"/>
    <cellStyle name="Comma 4 4 11 2" xfId="22735" xr:uid="{00000000-0005-0000-0000-000018000000}"/>
    <cellStyle name="Comma 4 4 11 2 2" xfId="52975" xr:uid="{00000000-0005-0000-0000-000018000000}"/>
    <cellStyle name="Comma 4 4 11 3" xfId="37855" xr:uid="{00000000-0005-0000-0000-000018000000}"/>
    <cellStyle name="Comma 4 4 12" xfId="9127" xr:uid="{00000000-0005-0000-0000-000018000000}"/>
    <cellStyle name="Comma 4 4 12 2" xfId="24247" xr:uid="{00000000-0005-0000-0000-000018000000}"/>
    <cellStyle name="Comma 4 4 12 2 2" xfId="54487" xr:uid="{00000000-0005-0000-0000-000018000000}"/>
    <cellStyle name="Comma 4 4 12 3" xfId="39367" xr:uid="{00000000-0005-0000-0000-000018000000}"/>
    <cellStyle name="Comma 4 4 13" xfId="15175" xr:uid="{00000000-0005-0000-0000-000018000000}"/>
    <cellStyle name="Comma 4 4 13 2" xfId="45415" xr:uid="{00000000-0005-0000-0000-000018000000}"/>
    <cellStyle name="Comma 4 4 14" xfId="30295" xr:uid="{00000000-0005-0000-0000-000018000000}"/>
    <cellStyle name="Comma 4 4 2" xfId="139" xr:uid="{00000000-0005-0000-0000-000035000000}"/>
    <cellStyle name="Comma 4 4 2 10" xfId="9211" xr:uid="{00000000-0005-0000-0000-000035000000}"/>
    <cellStyle name="Comma 4 4 2 10 2" xfId="24331" xr:uid="{00000000-0005-0000-0000-000035000000}"/>
    <cellStyle name="Comma 4 4 2 10 2 2" xfId="54571" xr:uid="{00000000-0005-0000-0000-000035000000}"/>
    <cellStyle name="Comma 4 4 2 10 3" xfId="39451" xr:uid="{00000000-0005-0000-0000-000035000000}"/>
    <cellStyle name="Comma 4 4 2 11" xfId="15259" xr:uid="{00000000-0005-0000-0000-000035000000}"/>
    <cellStyle name="Comma 4 4 2 11 2" xfId="45499" xr:uid="{00000000-0005-0000-0000-000035000000}"/>
    <cellStyle name="Comma 4 4 2 12" xfId="30379" xr:uid="{00000000-0005-0000-0000-000035000000}"/>
    <cellStyle name="Comma 4 4 2 2" xfId="391" xr:uid="{00000000-0005-0000-0000-000035000000}"/>
    <cellStyle name="Comma 4 4 2 2 10" xfId="30631" xr:uid="{00000000-0005-0000-0000-000035000000}"/>
    <cellStyle name="Comma 4 4 2 2 2" xfId="1147" xr:uid="{00000000-0005-0000-0000-000035000000}"/>
    <cellStyle name="Comma 4 4 2 2 2 2" xfId="2659" xr:uid="{00000000-0005-0000-0000-000035000000}"/>
    <cellStyle name="Comma 4 4 2 2 2 2 2" xfId="11731" xr:uid="{00000000-0005-0000-0000-000035000000}"/>
    <cellStyle name="Comma 4 4 2 2 2 2 2 2" xfId="26851" xr:uid="{00000000-0005-0000-0000-000035000000}"/>
    <cellStyle name="Comma 4 4 2 2 2 2 2 2 2" xfId="57091" xr:uid="{00000000-0005-0000-0000-000035000000}"/>
    <cellStyle name="Comma 4 4 2 2 2 2 2 3" xfId="41971" xr:uid="{00000000-0005-0000-0000-000035000000}"/>
    <cellStyle name="Comma 4 4 2 2 2 2 3" xfId="17779" xr:uid="{00000000-0005-0000-0000-000035000000}"/>
    <cellStyle name="Comma 4 4 2 2 2 2 3 2" xfId="48019" xr:uid="{00000000-0005-0000-0000-000035000000}"/>
    <cellStyle name="Comma 4 4 2 2 2 2 4" xfId="32899" xr:uid="{00000000-0005-0000-0000-000035000000}"/>
    <cellStyle name="Comma 4 4 2 2 2 3" xfId="4171" xr:uid="{00000000-0005-0000-0000-000035000000}"/>
    <cellStyle name="Comma 4 4 2 2 2 3 2" xfId="13243" xr:uid="{00000000-0005-0000-0000-000035000000}"/>
    <cellStyle name="Comma 4 4 2 2 2 3 2 2" xfId="28363" xr:uid="{00000000-0005-0000-0000-000035000000}"/>
    <cellStyle name="Comma 4 4 2 2 2 3 2 2 2" xfId="58603" xr:uid="{00000000-0005-0000-0000-000035000000}"/>
    <cellStyle name="Comma 4 4 2 2 2 3 2 3" xfId="43483" xr:uid="{00000000-0005-0000-0000-000035000000}"/>
    <cellStyle name="Comma 4 4 2 2 2 3 3" xfId="19291" xr:uid="{00000000-0005-0000-0000-000035000000}"/>
    <cellStyle name="Comma 4 4 2 2 2 3 3 2" xfId="49531" xr:uid="{00000000-0005-0000-0000-000035000000}"/>
    <cellStyle name="Comma 4 4 2 2 2 3 4" xfId="34411" xr:uid="{00000000-0005-0000-0000-000035000000}"/>
    <cellStyle name="Comma 4 4 2 2 2 4" xfId="5683" xr:uid="{00000000-0005-0000-0000-000035000000}"/>
    <cellStyle name="Comma 4 4 2 2 2 4 2" xfId="14755" xr:uid="{00000000-0005-0000-0000-000035000000}"/>
    <cellStyle name="Comma 4 4 2 2 2 4 2 2" xfId="29875" xr:uid="{00000000-0005-0000-0000-000035000000}"/>
    <cellStyle name="Comma 4 4 2 2 2 4 2 2 2" xfId="60115" xr:uid="{00000000-0005-0000-0000-000035000000}"/>
    <cellStyle name="Comma 4 4 2 2 2 4 2 3" xfId="44995" xr:uid="{00000000-0005-0000-0000-000035000000}"/>
    <cellStyle name="Comma 4 4 2 2 2 4 3" xfId="20803" xr:uid="{00000000-0005-0000-0000-000035000000}"/>
    <cellStyle name="Comma 4 4 2 2 2 4 3 2" xfId="51043" xr:uid="{00000000-0005-0000-0000-000035000000}"/>
    <cellStyle name="Comma 4 4 2 2 2 4 4" xfId="35923" xr:uid="{00000000-0005-0000-0000-000035000000}"/>
    <cellStyle name="Comma 4 4 2 2 2 5" xfId="7195" xr:uid="{00000000-0005-0000-0000-000035000000}"/>
    <cellStyle name="Comma 4 4 2 2 2 5 2" xfId="22315" xr:uid="{00000000-0005-0000-0000-000035000000}"/>
    <cellStyle name="Comma 4 4 2 2 2 5 2 2" xfId="52555" xr:uid="{00000000-0005-0000-0000-000035000000}"/>
    <cellStyle name="Comma 4 4 2 2 2 5 3" xfId="37435" xr:uid="{00000000-0005-0000-0000-000035000000}"/>
    <cellStyle name="Comma 4 4 2 2 2 6" xfId="8707" xr:uid="{00000000-0005-0000-0000-000035000000}"/>
    <cellStyle name="Comma 4 4 2 2 2 6 2" xfId="23827" xr:uid="{00000000-0005-0000-0000-000035000000}"/>
    <cellStyle name="Comma 4 4 2 2 2 6 2 2" xfId="54067" xr:uid="{00000000-0005-0000-0000-000035000000}"/>
    <cellStyle name="Comma 4 4 2 2 2 6 3" xfId="38947" xr:uid="{00000000-0005-0000-0000-000035000000}"/>
    <cellStyle name="Comma 4 4 2 2 2 7" xfId="10219" xr:uid="{00000000-0005-0000-0000-000035000000}"/>
    <cellStyle name="Comma 4 4 2 2 2 7 2" xfId="25339" xr:uid="{00000000-0005-0000-0000-000035000000}"/>
    <cellStyle name="Comma 4 4 2 2 2 7 2 2" xfId="55579" xr:uid="{00000000-0005-0000-0000-000035000000}"/>
    <cellStyle name="Comma 4 4 2 2 2 7 3" xfId="40459" xr:uid="{00000000-0005-0000-0000-000035000000}"/>
    <cellStyle name="Comma 4 4 2 2 2 8" xfId="16267" xr:uid="{00000000-0005-0000-0000-000035000000}"/>
    <cellStyle name="Comma 4 4 2 2 2 8 2" xfId="46507" xr:uid="{00000000-0005-0000-0000-000035000000}"/>
    <cellStyle name="Comma 4 4 2 2 2 9" xfId="31387" xr:uid="{00000000-0005-0000-0000-000035000000}"/>
    <cellStyle name="Comma 4 4 2 2 3" xfId="1903" xr:uid="{00000000-0005-0000-0000-000035000000}"/>
    <cellStyle name="Comma 4 4 2 2 3 2" xfId="10975" xr:uid="{00000000-0005-0000-0000-000035000000}"/>
    <cellStyle name="Comma 4 4 2 2 3 2 2" xfId="26095" xr:uid="{00000000-0005-0000-0000-000035000000}"/>
    <cellStyle name="Comma 4 4 2 2 3 2 2 2" xfId="56335" xr:uid="{00000000-0005-0000-0000-000035000000}"/>
    <cellStyle name="Comma 4 4 2 2 3 2 3" xfId="41215" xr:uid="{00000000-0005-0000-0000-000035000000}"/>
    <cellStyle name="Comma 4 4 2 2 3 3" xfId="17023" xr:uid="{00000000-0005-0000-0000-000035000000}"/>
    <cellStyle name="Comma 4 4 2 2 3 3 2" xfId="47263" xr:uid="{00000000-0005-0000-0000-000035000000}"/>
    <cellStyle name="Comma 4 4 2 2 3 4" xfId="32143" xr:uid="{00000000-0005-0000-0000-000035000000}"/>
    <cellStyle name="Comma 4 4 2 2 4" xfId="3415" xr:uid="{00000000-0005-0000-0000-000035000000}"/>
    <cellStyle name="Comma 4 4 2 2 4 2" xfId="12487" xr:uid="{00000000-0005-0000-0000-000035000000}"/>
    <cellStyle name="Comma 4 4 2 2 4 2 2" xfId="27607" xr:uid="{00000000-0005-0000-0000-000035000000}"/>
    <cellStyle name="Comma 4 4 2 2 4 2 2 2" xfId="57847" xr:uid="{00000000-0005-0000-0000-000035000000}"/>
    <cellStyle name="Comma 4 4 2 2 4 2 3" xfId="42727" xr:uid="{00000000-0005-0000-0000-000035000000}"/>
    <cellStyle name="Comma 4 4 2 2 4 3" xfId="18535" xr:uid="{00000000-0005-0000-0000-000035000000}"/>
    <cellStyle name="Comma 4 4 2 2 4 3 2" xfId="48775" xr:uid="{00000000-0005-0000-0000-000035000000}"/>
    <cellStyle name="Comma 4 4 2 2 4 4" xfId="33655" xr:uid="{00000000-0005-0000-0000-000035000000}"/>
    <cellStyle name="Comma 4 4 2 2 5" xfId="4927" xr:uid="{00000000-0005-0000-0000-000035000000}"/>
    <cellStyle name="Comma 4 4 2 2 5 2" xfId="13999" xr:uid="{00000000-0005-0000-0000-000035000000}"/>
    <cellStyle name="Comma 4 4 2 2 5 2 2" xfId="29119" xr:uid="{00000000-0005-0000-0000-000035000000}"/>
    <cellStyle name="Comma 4 4 2 2 5 2 2 2" xfId="59359" xr:uid="{00000000-0005-0000-0000-000035000000}"/>
    <cellStyle name="Comma 4 4 2 2 5 2 3" xfId="44239" xr:uid="{00000000-0005-0000-0000-000035000000}"/>
    <cellStyle name="Comma 4 4 2 2 5 3" xfId="20047" xr:uid="{00000000-0005-0000-0000-000035000000}"/>
    <cellStyle name="Comma 4 4 2 2 5 3 2" xfId="50287" xr:uid="{00000000-0005-0000-0000-000035000000}"/>
    <cellStyle name="Comma 4 4 2 2 5 4" xfId="35167" xr:uid="{00000000-0005-0000-0000-000035000000}"/>
    <cellStyle name="Comma 4 4 2 2 6" xfId="6439" xr:uid="{00000000-0005-0000-0000-000035000000}"/>
    <cellStyle name="Comma 4 4 2 2 6 2" xfId="21559" xr:uid="{00000000-0005-0000-0000-000035000000}"/>
    <cellStyle name="Comma 4 4 2 2 6 2 2" xfId="51799" xr:uid="{00000000-0005-0000-0000-000035000000}"/>
    <cellStyle name="Comma 4 4 2 2 6 3" xfId="36679" xr:uid="{00000000-0005-0000-0000-000035000000}"/>
    <cellStyle name="Comma 4 4 2 2 7" xfId="7951" xr:uid="{00000000-0005-0000-0000-000035000000}"/>
    <cellStyle name="Comma 4 4 2 2 7 2" xfId="23071" xr:uid="{00000000-0005-0000-0000-000035000000}"/>
    <cellStyle name="Comma 4 4 2 2 7 2 2" xfId="53311" xr:uid="{00000000-0005-0000-0000-000035000000}"/>
    <cellStyle name="Comma 4 4 2 2 7 3" xfId="38191" xr:uid="{00000000-0005-0000-0000-000035000000}"/>
    <cellStyle name="Comma 4 4 2 2 8" xfId="9463" xr:uid="{00000000-0005-0000-0000-000035000000}"/>
    <cellStyle name="Comma 4 4 2 2 8 2" xfId="24583" xr:uid="{00000000-0005-0000-0000-000035000000}"/>
    <cellStyle name="Comma 4 4 2 2 8 2 2" xfId="54823" xr:uid="{00000000-0005-0000-0000-000035000000}"/>
    <cellStyle name="Comma 4 4 2 2 8 3" xfId="39703" xr:uid="{00000000-0005-0000-0000-000035000000}"/>
    <cellStyle name="Comma 4 4 2 2 9" xfId="15511" xr:uid="{00000000-0005-0000-0000-000035000000}"/>
    <cellStyle name="Comma 4 4 2 2 9 2" xfId="45751" xr:uid="{00000000-0005-0000-0000-000035000000}"/>
    <cellStyle name="Comma 4 4 2 3" xfId="643" xr:uid="{00000000-0005-0000-0000-00009E000000}"/>
    <cellStyle name="Comma 4 4 2 3 10" xfId="30883" xr:uid="{00000000-0005-0000-0000-00009E000000}"/>
    <cellStyle name="Comma 4 4 2 3 2" xfId="1399" xr:uid="{00000000-0005-0000-0000-00009E000000}"/>
    <cellStyle name="Comma 4 4 2 3 2 2" xfId="2911" xr:uid="{00000000-0005-0000-0000-00009E000000}"/>
    <cellStyle name="Comma 4 4 2 3 2 2 2" xfId="11983" xr:uid="{00000000-0005-0000-0000-00009E000000}"/>
    <cellStyle name="Comma 4 4 2 3 2 2 2 2" xfId="27103" xr:uid="{00000000-0005-0000-0000-00009E000000}"/>
    <cellStyle name="Comma 4 4 2 3 2 2 2 2 2" xfId="57343" xr:uid="{00000000-0005-0000-0000-00009E000000}"/>
    <cellStyle name="Comma 4 4 2 3 2 2 2 3" xfId="42223" xr:uid="{00000000-0005-0000-0000-00009E000000}"/>
    <cellStyle name="Comma 4 4 2 3 2 2 3" xfId="18031" xr:uid="{00000000-0005-0000-0000-00009E000000}"/>
    <cellStyle name="Comma 4 4 2 3 2 2 3 2" xfId="48271" xr:uid="{00000000-0005-0000-0000-00009E000000}"/>
    <cellStyle name="Comma 4 4 2 3 2 2 4" xfId="33151" xr:uid="{00000000-0005-0000-0000-00009E000000}"/>
    <cellStyle name="Comma 4 4 2 3 2 3" xfId="4423" xr:uid="{00000000-0005-0000-0000-00009E000000}"/>
    <cellStyle name="Comma 4 4 2 3 2 3 2" xfId="13495" xr:uid="{00000000-0005-0000-0000-00009E000000}"/>
    <cellStyle name="Comma 4 4 2 3 2 3 2 2" xfId="28615" xr:uid="{00000000-0005-0000-0000-00009E000000}"/>
    <cellStyle name="Comma 4 4 2 3 2 3 2 2 2" xfId="58855" xr:uid="{00000000-0005-0000-0000-00009E000000}"/>
    <cellStyle name="Comma 4 4 2 3 2 3 2 3" xfId="43735" xr:uid="{00000000-0005-0000-0000-00009E000000}"/>
    <cellStyle name="Comma 4 4 2 3 2 3 3" xfId="19543" xr:uid="{00000000-0005-0000-0000-00009E000000}"/>
    <cellStyle name="Comma 4 4 2 3 2 3 3 2" xfId="49783" xr:uid="{00000000-0005-0000-0000-00009E000000}"/>
    <cellStyle name="Comma 4 4 2 3 2 3 4" xfId="34663" xr:uid="{00000000-0005-0000-0000-00009E000000}"/>
    <cellStyle name="Comma 4 4 2 3 2 4" xfId="5935" xr:uid="{00000000-0005-0000-0000-00009E000000}"/>
    <cellStyle name="Comma 4 4 2 3 2 4 2" xfId="15007" xr:uid="{00000000-0005-0000-0000-00009E000000}"/>
    <cellStyle name="Comma 4 4 2 3 2 4 2 2" xfId="30127" xr:uid="{00000000-0005-0000-0000-00009E000000}"/>
    <cellStyle name="Comma 4 4 2 3 2 4 2 2 2" xfId="60367" xr:uid="{00000000-0005-0000-0000-00009E000000}"/>
    <cellStyle name="Comma 4 4 2 3 2 4 2 3" xfId="45247" xr:uid="{00000000-0005-0000-0000-00009E000000}"/>
    <cellStyle name="Comma 4 4 2 3 2 4 3" xfId="21055" xr:uid="{00000000-0005-0000-0000-00009E000000}"/>
    <cellStyle name="Comma 4 4 2 3 2 4 3 2" xfId="51295" xr:uid="{00000000-0005-0000-0000-00009E000000}"/>
    <cellStyle name="Comma 4 4 2 3 2 4 4" xfId="36175" xr:uid="{00000000-0005-0000-0000-00009E000000}"/>
    <cellStyle name="Comma 4 4 2 3 2 5" xfId="7447" xr:uid="{00000000-0005-0000-0000-00009E000000}"/>
    <cellStyle name="Comma 4 4 2 3 2 5 2" xfId="22567" xr:uid="{00000000-0005-0000-0000-00009E000000}"/>
    <cellStyle name="Comma 4 4 2 3 2 5 2 2" xfId="52807" xr:uid="{00000000-0005-0000-0000-00009E000000}"/>
    <cellStyle name="Comma 4 4 2 3 2 5 3" xfId="37687" xr:uid="{00000000-0005-0000-0000-00009E000000}"/>
    <cellStyle name="Comma 4 4 2 3 2 6" xfId="8959" xr:uid="{00000000-0005-0000-0000-00009E000000}"/>
    <cellStyle name="Comma 4 4 2 3 2 6 2" xfId="24079" xr:uid="{00000000-0005-0000-0000-00009E000000}"/>
    <cellStyle name="Comma 4 4 2 3 2 6 2 2" xfId="54319" xr:uid="{00000000-0005-0000-0000-00009E000000}"/>
    <cellStyle name="Comma 4 4 2 3 2 6 3" xfId="39199" xr:uid="{00000000-0005-0000-0000-00009E000000}"/>
    <cellStyle name="Comma 4 4 2 3 2 7" xfId="10471" xr:uid="{00000000-0005-0000-0000-00009E000000}"/>
    <cellStyle name="Comma 4 4 2 3 2 7 2" xfId="25591" xr:uid="{00000000-0005-0000-0000-00009E000000}"/>
    <cellStyle name="Comma 4 4 2 3 2 7 2 2" xfId="55831" xr:uid="{00000000-0005-0000-0000-00009E000000}"/>
    <cellStyle name="Comma 4 4 2 3 2 7 3" xfId="40711" xr:uid="{00000000-0005-0000-0000-00009E000000}"/>
    <cellStyle name="Comma 4 4 2 3 2 8" xfId="16519" xr:uid="{00000000-0005-0000-0000-00009E000000}"/>
    <cellStyle name="Comma 4 4 2 3 2 8 2" xfId="46759" xr:uid="{00000000-0005-0000-0000-00009E000000}"/>
    <cellStyle name="Comma 4 4 2 3 2 9" xfId="31639" xr:uid="{00000000-0005-0000-0000-00009E000000}"/>
    <cellStyle name="Comma 4 4 2 3 3" xfId="2155" xr:uid="{00000000-0005-0000-0000-00009E000000}"/>
    <cellStyle name="Comma 4 4 2 3 3 2" xfId="11227" xr:uid="{00000000-0005-0000-0000-00009E000000}"/>
    <cellStyle name="Comma 4 4 2 3 3 2 2" xfId="26347" xr:uid="{00000000-0005-0000-0000-00009E000000}"/>
    <cellStyle name="Comma 4 4 2 3 3 2 2 2" xfId="56587" xr:uid="{00000000-0005-0000-0000-00009E000000}"/>
    <cellStyle name="Comma 4 4 2 3 3 2 3" xfId="41467" xr:uid="{00000000-0005-0000-0000-00009E000000}"/>
    <cellStyle name="Comma 4 4 2 3 3 3" xfId="17275" xr:uid="{00000000-0005-0000-0000-00009E000000}"/>
    <cellStyle name="Comma 4 4 2 3 3 3 2" xfId="47515" xr:uid="{00000000-0005-0000-0000-00009E000000}"/>
    <cellStyle name="Comma 4 4 2 3 3 4" xfId="32395" xr:uid="{00000000-0005-0000-0000-00009E000000}"/>
    <cellStyle name="Comma 4 4 2 3 4" xfId="3667" xr:uid="{00000000-0005-0000-0000-00009E000000}"/>
    <cellStyle name="Comma 4 4 2 3 4 2" xfId="12739" xr:uid="{00000000-0005-0000-0000-00009E000000}"/>
    <cellStyle name="Comma 4 4 2 3 4 2 2" xfId="27859" xr:uid="{00000000-0005-0000-0000-00009E000000}"/>
    <cellStyle name="Comma 4 4 2 3 4 2 2 2" xfId="58099" xr:uid="{00000000-0005-0000-0000-00009E000000}"/>
    <cellStyle name="Comma 4 4 2 3 4 2 3" xfId="42979" xr:uid="{00000000-0005-0000-0000-00009E000000}"/>
    <cellStyle name="Comma 4 4 2 3 4 3" xfId="18787" xr:uid="{00000000-0005-0000-0000-00009E000000}"/>
    <cellStyle name="Comma 4 4 2 3 4 3 2" xfId="49027" xr:uid="{00000000-0005-0000-0000-00009E000000}"/>
    <cellStyle name="Comma 4 4 2 3 4 4" xfId="33907" xr:uid="{00000000-0005-0000-0000-00009E000000}"/>
    <cellStyle name="Comma 4 4 2 3 5" xfId="5179" xr:uid="{00000000-0005-0000-0000-00009E000000}"/>
    <cellStyle name="Comma 4 4 2 3 5 2" xfId="14251" xr:uid="{00000000-0005-0000-0000-00009E000000}"/>
    <cellStyle name="Comma 4 4 2 3 5 2 2" xfId="29371" xr:uid="{00000000-0005-0000-0000-00009E000000}"/>
    <cellStyle name="Comma 4 4 2 3 5 2 2 2" xfId="59611" xr:uid="{00000000-0005-0000-0000-00009E000000}"/>
    <cellStyle name="Comma 4 4 2 3 5 2 3" xfId="44491" xr:uid="{00000000-0005-0000-0000-00009E000000}"/>
    <cellStyle name="Comma 4 4 2 3 5 3" xfId="20299" xr:uid="{00000000-0005-0000-0000-00009E000000}"/>
    <cellStyle name="Comma 4 4 2 3 5 3 2" xfId="50539" xr:uid="{00000000-0005-0000-0000-00009E000000}"/>
    <cellStyle name="Comma 4 4 2 3 5 4" xfId="35419" xr:uid="{00000000-0005-0000-0000-00009E000000}"/>
    <cellStyle name="Comma 4 4 2 3 6" xfId="6691" xr:uid="{00000000-0005-0000-0000-00009E000000}"/>
    <cellStyle name="Comma 4 4 2 3 6 2" xfId="21811" xr:uid="{00000000-0005-0000-0000-00009E000000}"/>
    <cellStyle name="Comma 4 4 2 3 6 2 2" xfId="52051" xr:uid="{00000000-0005-0000-0000-00009E000000}"/>
    <cellStyle name="Comma 4 4 2 3 6 3" xfId="36931" xr:uid="{00000000-0005-0000-0000-00009E000000}"/>
    <cellStyle name="Comma 4 4 2 3 7" xfId="8203" xr:uid="{00000000-0005-0000-0000-00009E000000}"/>
    <cellStyle name="Comma 4 4 2 3 7 2" xfId="23323" xr:uid="{00000000-0005-0000-0000-00009E000000}"/>
    <cellStyle name="Comma 4 4 2 3 7 2 2" xfId="53563" xr:uid="{00000000-0005-0000-0000-00009E000000}"/>
    <cellStyle name="Comma 4 4 2 3 7 3" xfId="38443" xr:uid="{00000000-0005-0000-0000-00009E000000}"/>
    <cellStyle name="Comma 4 4 2 3 8" xfId="9715" xr:uid="{00000000-0005-0000-0000-00009E000000}"/>
    <cellStyle name="Comma 4 4 2 3 8 2" xfId="24835" xr:uid="{00000000-0005-0000-0000-00009E000000}"/>
    <cellStyle name="Comma 4 4 2 3 8 2 2" xfId="55075" xr:uid="{00000000-0005-0000-0000-00009E000000}"/>
    <cellStyle name="Comma 4 4 2 3 8 3" xfId="39955" xr:uid="{00000000-0005-0000-0000-00009E000000}"/>
    <cellStyle name="Comma 4 4 2 3 9" xfId="15763" xr:uid="{00000000-0005-0000-0000-00009E000000}"/>
    <cellStyle name="Comma 4 4 2 3 9 2" xfId="46003" xr:uid="{00000000-0005-0000-0000-00009E000000}"/>
    <cellStyle name="Comma 4 4 2 4" xfId="895" xr:uid="{00000000-0005-0000-0000-000035000000}"/>
    <cellStyle name="Comma 4 4 2 4 2" xfId="2407" xr:uid="{00000000-0005-0000-0000-000035000000}"/>
    <cellStyle name="Comma 4 4 2 4 2 2" xfId="11479" xr:uid="{00000000-0005-0000-0000-000035000000}"/>
    <cellStyle name="Comma 4 4 2 4 2 2 2" xfId="26599" xr:uid="{00000000-0005-0000-0000-000035000000}"/>
    <cellStyle name="Comma 4 4 2 4 2 2 2 2" xfId="56839" xr:uid="{00000000-0005-0000-0000-000035000000}"/>
    <cellStyle name="Comma 4 4 2 4 2 2 3" xfId="41719" xr:uid="{00000000-0005-0000-0000-000035000000}"/>
    <cellStyle name="Comma 4 4 2 4 2 3" xfId="17527" xr:uid="{00000000-0005-0000-0000-000035000000}"/>
    <cellStyle name="Comma 4 4 2 4 2 3 2" xfId="47767" xr:uid="{00000000-0005-0000-0000-000035000000}"/>
    <cellStyle name="Comma 4 4 2 4 2 4" xfId="32647" xr:uid="{00000000-0005-0000-0000-000035000000}"/>
    <cellStyle name="Comma 4 4 2 4 3" xfId="3919" xr:uid="{00000000-0005-0000-0000-000035000000}"/>
    <cellStyle name="Comma 4 4 2 4 3 2" xfId="12991" xr:uid="{00000000-0005-0000-0000-000035000000}"/>
    <cellStyle name="Comma 4 4 2 4 3 2 2" xfId="28111" xr:uid="{00000000-0005-0000-0000-000035000000}"/>
    <cellStyle name="Comma 4 4 2 4 3 2 2 2" xfId="58351" xr:uid="{00000000-0005-0000-0000-000035000000}"/>
    <cellStyle name="Comma 4 4 2 4 3 2 3" xfId="43231" xr:uid="{00000000-0005-0000-0000-000035000000}"/>
    <cellStyle name="Comma 4 4 2 4 3 3" xfId="19039" xr:uid="{00000000-0005-0000-0000-000035000000}"/>
    <cellStyle name="Comma 4 4 2 4 3 3 2" xfId="49279" xr:uid="{00000000-0005-0000-0000-000035000000}"/>
    <cellStyle name="Comma 4 4 2 4 3 4" xfId="34159" xr:uid="{00000000-0005-0000-0000-000035000000}"/>
    <cellStyle name="Comma 4 4 2 4 4" xfId="5431" xr:uid="{00000000-0005-0000-0000-000035000000}"/>
    <cellStyle name="Comma 4 4 2 4 4 2" xfId="14503" xr:uid="{00000000-0005-0000-0000-000035000000}"/>
    <cellStyle name="Comma 4 4 2 4 4 2 2" xfId="29623" xr:uid="{00000000-0005-0000-0000-000035000000}"/>
    <cellStyle name="Comma 4 4 2 4 4 2 2 2" xfId="59863" xr:uid="{00000000-0005-0000-0000-000035000000}"/>
    <cellStyle name="Comma 4 4 2 4 4 2 3" xfId="44743" xr:uid="{00000000-0005-0000-0000-000035000000}"/>
    <cellStyle name="Comma 4 4 2 4 4 3" xfId="20551" xr:uid="{00000000-0005-0000-0000-000035000000}"/>
    <cellStyle name="Comma 4 4 2 4 4 3 2" xfId="50791" xr:uid="{00000000-0005-0000-0000-000035000000}"/>
    <cellStyle name="Comma 4 4 2 4 4 4" xfId="35671" xr:uid="{00000000-0005-0000-0000-000035000000}"/>
    <cellStyle name="Comma 4 4 2 4 5" xfId="6943" xr:uid="{00000000-0005-0000-0000-000035000000}"/>
    <cellStyle name="Comma 4 4 2 4 5 2" xfId="22063" xr:uid="{00000000-0005-0000-0000-000035000000}"/>
    <cellStyle name="Comma 4 4 2 4 5 2 2" xfId="52303" xr:uid="{00000000-0005-0000-0000-000035000000}"/>
    <cellStyle name="Comma 4 4 2 4 5 3" xfId="37183" xr:uid="{00000000-0005-0000-0000-000035000000}"/>
    <cellStyle name="Comma 4 4 2 4 6" xfId="8455" xr:uid="{00000000-0005-0000-0000-000035000000}"/>
    <cellStyle name="Comma 4 4 2 4 6 2" xfId="23575" xr:uid="{00000000-0005-0000-0000-000035000000}"/>
    <cellStyle name="Comma 4 4 2 4 6 2 2" xfId="53815" xr:uid="{00000000-0005-0000-0000-000035000000}"/>
    <cellStyle name="Comma 4 4 2 4 6 3" xfId="38695" xr:uid="{00000000-0005-0000-0000-000035000000}"/>
    <cellStyle name="Comma 4 4 2 4 7" xfId="9967" xr:uid="{00000000-0005-0000-0000-000035000000}"/>
    <cellStyle name="Comma 4 4 2 4 7 2" xfId="25087" xr:uid="{00000000-0005-0000-0000-000035000000}"/>
    <cellStyle name="Comma 4 4 2 4 7 2 2" xfId="55327" xr:uid="{00000000-0005-0000-0000-000035000000}"/>
    <cellStyle name="Comma 4 4 2 4 7 3" xfId="40207" xr:uid="{00000000-0005-0000-0000-000035000000}"/>
    <cellStyle name="Comma 4 4 2 4 8" xfId="16015" xr:uid="{00000000-0005-0000-0000-000035000000}"/>
    <cellStyle name="Comma 4 4 2 4 8 2" xfId="46255" xr:uid="{00000000-0005-0000-0000-000035000000}"/>
    <cellStyle name="Comma 4 4 2 4 9" xfId="31135" xr:uid="{00000000-0005-0000-0000-000035000000}"/>
    <cellStyle name="Comma 4 4 2 5" xfId="1651" xr:uid="{00000000-0005-0000-0000-000035000000}"/>
    <cellStyle name="Comma 4 4 2 5 2" xfId="10723" xr:uid="{00000000-0005-0000-0000-000035000000}"/>
    <cellStyle name="Comma 4 4 2 5 2 2" xfId="25843" xr:uid="{00000000-0005-0000-0000-000035000000}"/>
    <cellStyle name="Comma 4 4 2 5 2 2 2" xfId="56083" xr:uid="{00000000-0005-0000-0000-000035000000}"/>
    <cellStyle name="Comma 4 4 2 5 2 3" xfId="40963" xr:uid="{00000000-0005-0000-0000-000035000000}"/>
    <cellStyle name="Comma 4 4 2 5 3" xfId="16771" xr:uid="{00000000-0005-0000-0000-000035000000}"/>
    <cellStyle name="Comma 4 4 2 5 3 2" xfId="47011" xr:uid="{00000000-0005-0000-0000-000035000000}"/>
    <cellStyle name="Comma 4 4 2 5 4" xfId="31891" xr:uid="{00000000-0005-0000-0000-000035000000}"/>
    <cellStyle name="Comma 4 4 2 6" xfId="3163" xr:uid="{00000000-0005-0000-0000-000035000000}"/>
    <cellStyle name="Comma 4 4 2 6 2" xfId="12235" xr:uid="{00000000-0005-0000-0000-000035000000}"/>
    <cellStyle name="Comma 4 4 2 6 2 2" xfId="27355" xr:uid="{00000000-0005-0000-0000-000035000000}"/>
    <cellStyle name="Comma 4 4 2 6 2 2 2" xfId="57595" xr:uid="{00000000-0005-0000-0000-000035000000}"/>
    <cellStyle name="Comma 4 4 2 6 2 3" xfId="42475" xr:uid="{00000000-0005-0000-0000-000035000000}"/>
    <cellStyle name="Comma 4 4 2 6 3" xfId="18283" xr:uid="{00000000-0005-0000-0000-000035000000}"/>
    <cellStyle name="Comma 4 4 2 6 3 2" xfId="48523" xr:uid="{00000000-0005-0000-0000-000035000000}"/>
    <cellStyle name="Comma 4 4 2 6 4" xfId="33403" xr:uid="{00000000-0005-0000-0000-000035000000}"/>
    <cellStyle name="Comma 4 4 2 7" xfId="4675" xr:uid="{00000000-0005-0000-0000-000035000000}"/>
    <cellStyle name="Comma 4 4 2 7 2" xfId="13747" xr:uid="{00000000-0005-0000-0000-000035000000}"/>
    <cellStyle name="Comma 4 4 2 7 2 2" xfId="28867" xr:uid="{00000000-0005-0000-0000-000035000000}"/>
    <cellStyle name="Comma 4 4 2 7 2 2 2" xfId="59107" xr:uid="{00000000-0005-0000-0000-000035000000}"/>
    <cellStyle name="Comma 4 4 2 7 2 3" xfId="43987" xr:uid="{00000000-0005-0000-0000-000035000000}"/>
    <cellStyle name="Comma 4 4 2 7 3" xfId="19795" xr:uid="{00000000-0005-0000-0000-000035000000}"/>
    <cellStyle name="Comma 4 4 2 7 3 2" xfId="50035" xr:uid="{00000000-0005-0000-0000-000035000000}"/>
    <cellStyle name="Comma 4 4 2 7 4" xfId="34915" xr:uid="{00000000-0005-0000-0000-000035000000}"/>
    <cellStyle name="Comma 4 4 2 8" xfId="6187" xr:uid="{00000000-0005-0000-0000-000035000000}"/>
    <cellStyle name="Comma 4 4 2 8 2" xfId="21307" xr:uid="{00000000-0005-0000-0000-000035000000}"/>
    <cellStyle name="Comma 4 4 2 8 2 2" xfId="51547" xr:uid="{00000000-0005-0000-0000-000035000000}"/>
    <cellStyle name="Comma 4 4 2 8 3" xfId="36427" xr:uid="{00000000-0005-0000-0000-000035000000}"/>
    <cellStyle name="Comma 4 4 2 9" xfId="7699" xr:uid="{00000000-0005-0000-0000-000035000000}"/>
    <cellStyle name="Comma 4 4 2 9 2" xfId="22819" xr:uid="{00000000-0005-0000-0000-000035000000}"/>
    <cellStyle name="Comma 4 4 2 9 2 2" xfId="53059" xr:uid="{00000000-0005-0000-0000-000035000000}"/>
    <cellStyle name="Comma 4 4 2 9 3" xfId="37939" xr:uid="{00000000-0005-0000-0000-000035000000}"/>
    <cellStyle name="Comma 4 4 3" xfId="223" xr:uid="{00000000-0005-0000-0000-000035000000}"/>
    <cellStyle name="Comma 4 4 3 10" xfId="9295" xr:uid="{00000000-0005-0000-0000-000035000000}"/>
    <cellStyle name="Comma 4 4 3 10 2" xfId="24415" xr:uid="{00000000-0005-0000-0000-000035000000}"/>
    <cellStyle name="Comma 4 4 3 10 2 2" xfId="54655" xr:uid="{00000000-0005-0000-0000-000035000000}"/>
    <cellStyle name="Comma 4 4 3 10 3" xfId="39535" xr:uid="{00000000-0005-0000-0000-000035000000}"/>
    <cellStyle name="Comma 4 4 3 11" xfId="15343" xr:uid="{00000000-0005-0000-0000-000035000000}"/>
    <cellStyle name="Comma 4 4 3 11 2" xfId="45583" xr:uid="{00000000-0005-0000-0000-000035000000}"/>
    <cellStyle name="Comma 4 4 3 12" xfId="30463" xr:uid="{00000000-0005-0000-0000-000035000000}"/>
    <cellStyle name="Comma 4 4 3 2" xfId="475" xr:uid="{00000000-0005-0000-0000-000035000000}"/>
    <cellStyle name="Comma 4 4 3 2 10" xfId="30715" xr:uid="{00000000-0005-0000-0000-000035000000}"/>
    <cellStyle name="Comma 4 4 3 2 2" xfId="1231" xr:uid="{00000000-0005-0000-0000-000035000000}"/>
    <cellStyle name="Comma 4 4 3 2 2 2" xfId="2743" xr:uid="{00000000-0005-0000-0000-000035000000}"/>
    <cellStyle name="Comma 4 4 3 2 2 2 2" xfId="11815" xr:uid="{00000000-0005-0000-0000-000035000000}"/>
    <cellStyle name="Comma 4 4 3 2 2 2 2 2" xfId="26935" xr:uid="{00000000-0005-0000-0000-000035000000}"/>
    <cellStyle name="Comma 4 4 3 2 2 2 2 2 2" xfId="57175" xr:uid="{00000000-0005-0000-0000-000035000000}"/>
    <cellStyle name="Comma 4 4 3 2 2 2 2 3" xfId="42055" xr:uid="{00000000-0005-0000-0000-000035000000}"/>
    <cellStyle name="Comma 4 4 3 2 2 2 3" xfId="17863" xr:uid="{00000000-0005-0000-0000-000035000000}"/>
    <cellStyle name="Comma 4 4 3 2 2 2 3 2" xfId="48103" xr:uid="{00000000-0005-0000-0000-000035000000}"/>
    <cellStyle name="Comma 4 4 3 2 2 2 4" xfId="32983" xr:uid="{00000000-0005-0000-0000-000035000000}"/>
    <cellStyle name="Comma 4 4 3 2 2 3" xfId="4255" xr:uid="{00000000-0005-0000-0000-000035000000}"/>
    <cellStyle name="Comma 4 4 3 2 2 3 2" xfId="13327" xr:uid="{00000000-0005-0000-0000-000035000000}"/>
    <cellStyle name="Comma 4 4 3 2 2 3 2 2" xfId="28447" xr:uid="{00000000-0005-0000-0000-000035000000}"/>
    <cellStyle name="Comma 4 4 3 2 2 3 2 2 2" xfId="58687" xr:uid="{00000000-0005-0000-0000-000035000000}"/>
    <cellStyle name="Comma 4 4 3 2 2 3 2 3" xfId="43567" xr:uid="{00000000-0005-0000-0000-000035000000}"/>
    <cellStyle name="Comma 4 4 3 2 2 3 3" xfId="19375" xr:uid="{00000000-0005-0000-0000-000035000000}"/>
    <cellStyle name="Comma 4 4 3 2 2 3 3 2" xfId="49615" xr:uid="{00000000-0005-0000-0000-000035000000}"/>
    <cellStyle name="Comma 4 4 3 2 2 3 4" xfId="34495" xr:uid="{00000000-0005-0000-0000-000035000000}"/>
    <cellStyle name="Comma 4 4 3 2 2 4" xfId="5767" xr:uid="{00000000-0005-0000-0000-000035000000}"/>
    <cellStyle name="Comma 4 4 3 2 2 4 2" xfId="14839" xr:uid="{00000000-0005-0000-0000-000035000000}"/>
    <cellStyle name="Comma 4 4 3 2 2 4 2 2" xfId="29959" xr:uid="{00000000-0005-0000-0000-000035000000}"/>
    <cellStyle name="Comma 4 4 3 2 2 4 2 2 2" xfId="60199" xr:uid="{00000000-0005-0000-0000-000035000000}"/>
    <cellStyle name="Comma 4 4 3 2 2 4 2 3" xfId="45079" xr:uid="{00000000-0005-0000-0000-000035000000}"/>
    <cellStyle name="Comma 4 4 3 2 2 4 3" xfId="20887" xr:uid="{00000000-0005-0000-0000-000035000000}"/>
    <cellStyle name="Comma 4 4 3 2 2 4 3 2" xfId="51127" xr:uid="{00000000-0005-0000-0000-000035000000}"/>
    <cellStyle name="Comma 4 4 3 2 2 4 4" xfId="36007" xr:uid="{00000000-0005-0000-0000-000035000000}"/>
    <cellStyle name="Comma 4 4 3 2 2 5" xfId="7279" xr:uid="{00000000-0005-0000-0000-000035000000}"/>
    <cellStyle name="Comma 4 4 3 2 2 5 2" xfId="22399" xr:uid="{00000000-0005-0000-0000-000035000000}"/>
    <cellStyle name="Comma 4 4 3 2 2 5 2 2" xfId="52639" xr:uid="{00000000-0005-0000-0000-000035000000}"/>
    <cellStyle name="Comma 4 4 3 2 2 5 3" xfId="37519" xr:uid="{00000000-0005-0000-0000-000035000000}"/>
    <cellStyle name="Comma 4 4 3 2 2 6" xfId="8791" xr:uid="{00000000-0005-0000-0000-000035000000}"/>
    <cellStyle name="Comma 4 4 3 2 2 6 2" xfId="23911" xr:uid="{00000000-0005-0000-0000-000035000000}"/>
    <cellStyle name="Comma 4 4 3 2 2 6 2 2" xfId="54151" xr:uid="{00000000-0005-0000-0000-000035000000}"/>
    <cellStyle name="Comma 4 4 3 2 2 6 3" xfId="39031" xr:uid="{00000000-0005-0000-0000-000035000000}"/>
    <cellStyle name="Comma 4 4 3 2 2 7" xfId="10303" xr:uid="{00000000-0005-0000-0000-000035000000}"/>
    <cellStyle name="Comma 4 4 3 2 2 7 2" xfId="25423" xr:uid="{00000000-0005-0000-0000-000035000000}"/>
    <cellStyle name="Comma 4 4 3 2 2 7 2 2" xfId="55663" xr:uid="{00000000-0005-0000-0000-000035000000}"/>
    <cellStyle name="Comma 4 4 3 2 2 7 3" xfId="40543" xr:uid="{00000000-0005-0000-0000-000035000000}"/>
    <cellStyle name="Comma 4 4 3 2 2 8" xfId="16351" xr:uid="{00000000-0005-0000-0000-000035000000}"/>
    <cellStyle name="Comma 4 4 3 2 2 8 2" xfId="46591" xr:uid="{00000000-0005-0000-0000-000035000000}"/>
    <cellStyle name="Comma 4 4 3 2 2 9" xfId="31471" xr:uid="{00000000-0005-0000-0000-000035000000}"/>
    <cellStyle name="Comma 4 4 3 2 3" xfId="1987" xr:uid="{00000000-0005-0000-0000-000035000000}"/>
    <cellStyle name="Comma 4 4 3 2 3 2" xfId="11059" xr:uid="{00000000-0005-0000-0000-000035000000}"/>
    <cellStyle name="Comma 4 4 3 2 3 2 2" xfId="26179" xr:uid="{00000000-0005-0000-0000-000035000000}"/>
    <cellStyle name="Comma 4 4 3 2 3 2 2 2" xfId="56419" xr:uid="{00000000-0005-0000-0000-000035000000}"/>
    <cellStyle name="Comma 4 4 3 2 3 2 3" xfId="41299" xr:uid="{00000000-0005-0000-0000-000035000000}"/>
    <cellStyle name="Comma 4 4 3 2 3 3" xfId="17107" xr:uid="{00000000-0005-0000-0000-000035000000}"/>
    <cellStyle name="Comma 4 4 3 2 3 3 2" xfId="47347" xr:uid="{00000000-0005-0000-0000-000035000000}"/>
    <cellStyle name="Comma 4 4 3 2 3 4" xfId="32227" xr:uid="{00000000-0005-0000-0000-000035000000}"/>
    <cellStyle name="Comma 4 4 3 2 4" xfId="3499" xr:uid="{00000000-0005-0000-0000-000035000000}"/>
    <cellStyle name="Comma 4 4 3 2 4 2" xfId="12571" xr:uid="{00000000-0005-0000-0000-000035000000}"/>
    <cellStyle name="Comma 4 4 3 2 4 2 2" xfId="27691" xr:uid="{00000000-0005-0000-0000-000035000000}"/>
    <cellStyle name="Comma 4 4 3 2 4 2 2 2" xfId="57931" xr:uid="{00000000-0005-0000-0000-000035000000}"/>
    <cellStyle name="Comma 4 4 3 2 4 2 3" xfId="42811" xr:uid="{00000000-0005-0000-0000-000035000000}"/>
    <cellStyle name="Comma 4 4 3 2 4 3" xfId="18619" xr:uid="{00000000-0005-0000-0000-000035000000}"/>
    <cellStyle name="Comma 4 4 3 2 4 3 2" xfId="48859" xr:uid="{00000000-0005-0000-0000-000035000000}"/>
    <cellStyle name="Comma 4 4 3 2 4 4" xfId="33739" xr:uid="{00000000-0005-0000-0000-000035000000}"/>
    <cellStyle name="Comma 4 4 3 2 5" xfId="5011" xr:uid="{00000000-0005-0000-0000-000035000000}"/>
    <cellStyle name="Comma 4 4 3 2 5 2" xfId="14083" xr:uid="{00000000-0005-0000-0000-000035000000}"/>
    <cellStyle name="Comma 4 4 3 2 5 2 2" xfId="29203" xr:uid="{00000000-0005-0000-0000-000035000000}"/>
    <cellStyle name="Comma 4 4 3 2 5 2 2 2" xfId="59443" xr:uid="{00000000-0005-0000-0000-000035000000}"/>
    <cellStyle name="Comma 4 4 3 2 5 2 3" xfId="44323" xr:uid="{00000000-0005-0000-0000-000035000000}"/>
    <cellStyle name="Comma 4 4 3 2 5 3" xfId="20131" xr:uid="{00000000-0005-0000-0000-000035000000}"/>
    <cellStyle name="Comma 4 4 3 2 5 3 2" xfId="50371" xr:uid="{00000000-0005-0000-0000-000035000000}"/>
    <cellStyle name="Comma 4 4 3 2 5 4" xfId="35251" xr:uid="{00000000-0005-0000-0000-000035000000}"/>
    <cellStyle name="Comma 4 4 3 2 6" xfId="6523" xr:uid="{00000000-0005-0000-0000-000035000000}"/>
    <cellStyle name="Comma 4 4 3 2 6 2" xfId="21643" xr:uid="{00000000-0005-0000-0000-000035000000}"/>
    <cellStyle name="Comma 4 4 3 2 6 2 2" xfId="51883" xr:uid="{00000000-0005-0000-0000-000035000000}"/>
    <cellStyle name="Comma 4 4 3 2 6 3" xfId="36763" xr:uid="{00000000-0005-0000-0000-000035000000}"/>
    <cellStyle name="Comma 4 4 3 2 7" xfId="8035" xr:uid="{00000000-0005-0000-0000-000035000000}"/>
    <cellStyle name="Comma 4 4 3 2 7 2" xfId="23155" xr:uid="{00000000-0005-0000-0000-000035000000}"/>
    <cellStyle name="Comma 4 4 3 2 7 2 2" xfId="53395" xr:uid="{00000000-0005-0000-0000-000035000000}"/>
    <cellStyle name="Comma 4 4 3 2 7 3" xfId="38275" xr:uid="{00000000-0005-0000-0000-000035000000}"/>
    <cellStyle name="Comma 4 4 3 2 8" xfId="9547" xr:uid="{00000000-0005-0000-0000-000035000000}"/>
    <cellStyle name="Comma 4 4 3 2 8 2" xfId="24667" xr:uid="{00000000-0005-0000-0000-000035000000}"/>
    <cellStyle name="Comma 4 4 3 2 8 2 2" xfId="54907" xr:uid="{00000000-0005-0000-0000-000035000000}"/>
    <cellStyle name="Comma 4 4 3 2 8 3" xfId="39787" xr:uid="{00000000-0005-0000-0000-000035000000}"/>
    <cellStyle name="Comma 4 4 3 2 9" xfId="15595" xr:uid="{00000000-0005-0000-0000-000035000000}"/>
    <cellStyle name="Comma 4 4 3 2 9 2" xfId="45835" xr:uid="{00000000-0005-0000-0000-000035000000}"/>
    <cellStyle name="Comma 4 4 3 3" xfId="727" xr:uid="{00000000-0005-0000-0000-00009F000000}"/>
    <cellStyle name="Comma 4 4 3 3 10" xfId="30967" xr:uid="{00000000-0005-0000-0000-00009F000000}"/>
    <cellStyle name="Comma 4 4 3 3 2" xfId="1483" xr:uid="{00000000-0005-0000-0000-00009F000000}"/>
    <cellStyle name="Comma 4 4 3 3 2 2" xfId="2995" xr:uid="{00000000-0005-0000-0000-00009F000000}"/>
    <cellStyle name="Comma 4 4 3 3 2 2 2" xfId="12067" xr:uid="{00000000-0005-0000-0000-00009F000000}"/>
    <cellStyle name="Comma 4 4 3 3 2 2 2 2" xfId="27187" xr:uid="{00000000-0005-0000-0000-00009F000000}"/>
    <cellStyle name="Comma 4 4 3 3 2 2 2 2 2" xfId="57427" xr:uid="{00000000-0005-0000-0000-00009F000000}"/>
    <cellStyle name="Comma 4 4 3 3 2 2 2 3" xfId="42307" xr:uid="{00000000-0005-0000-0000-00009F000000}"/>
    <cellStyle name="Comma 4 4 3 3 2 2 3" xfId="18115" xr:uid="{00000000-0005-0000-0000-00009F000000}"/>
    <cellStyle name="Comma 4 4 3 3 2 2 3 2" xfId="48355" xr:uid="{00000000-0005-0000-0000-00009F000000}"/>
    <cellStyle name="Comma 4 4 3 3 2 2 4" xfId="33235" xr:uid="{00000000-0005-0000-0000-00009F000000}"/>
    <cellStyle name="Comma 4 4 3 3 2 3" xfId="4507" xr:uid="{00000000-0005-0000-0000-00009F000000}"/>
    <cellStyle name="Comma 4 4 3 3 2 3 2" xfId="13579" xr:uid="{00000000-0005-0000-0000-00009F000000}"/>
    <cellStyle name="Comma 4 4 3 3 2 3 2 2" xfId="28699" xr:uid="{00000000-0005-0000-0000-00009F000000}"/>
    <cellStyle name="Comma 4 4 3 3 2 3 2 2 2" xfId="58939" xr:uid="{00000000-0005-0000-0000-00009F000000}"/>
    <cellStyle name="Comma 4 4 3 3 2 3 2 3" xfId="43819" xr:uid="{00000000-0005-0000-0000-00009F000000}"/>
    <cellStyle name="Comma 4 4 3 3 2 3 3" xfId="19627" xr:uid="{00000000-0005-0000-0000-00009F000000}"/>
    <cellStyle name="Comma 4 4 3 3 2 3 3 2" xfId="49867" xr:uid="{00000000-0005-0000-0000-00009F000000}"/>
    <cellStyle name="Comma 4 4 3 3 2 3 4" xfId="34747" xr:uid="{00000000-0005-0000-0000-00009F000000}"/>
    <cellStyle name="Comma 4 4 3 3 2 4" xfId="6019" xr:uid="{00000000-0005-0000-0000-00009F000000}"/>
    <cellStyle name="Comma 4 4 3 3 2 4 2" xfId="15091" xr:uid="{00000000-0005-0000-0000-00009F000000}"/>
    <cellStyle name="Comma 4 4 3 3 2 4 2 2" xfId="30211" xr:uid="{00000000-0005-0000-0000-00009F000000}"/>
    <cellStyle name="Comma 4 4 3 3 2 4 2 2 2" xfId="60451" xr:uid="{00000000-0005-0000-0000-00009F000000}"/>
    <cellStyle name="Comma 4 4 3 3 2 4 2 3" xfId="45331" xr:uid="{00000000-0005-0000-0000-00009F000000}"/>
    <cellStyle name="Comma 4 4 3 3 2 4 3" xfId="21139" xr:uid="{00000000-0005-0000-0000-00009F000000}"/>
    <cellStyle name="Comma 4 4 3 3 2 4 3 2" xfId="51379" xr:uid="{00000000-0005-0000-0000-00009F000000}"/>
    <cellStyle name="Comma 4 4 3 3 2 4 4" xfId="36259" xr:uid="{00000000-0005-0000-0000-00009F000000}"/>
    <cellStyle name="Comma 4 4 3 3 2 5" xfId="7531" xr:uid="{00000000-0005-0000-0000-00009F000000}"/>
    <cellStyle name="Comma 4 4 3 3 2 5 2" xfId="22651" xr:uid="{00000000-0005-0000-0000-00009F000000}"/>
    <cellStyle name="Comma 4 4 3 3 2 5 2 2" xfId="52891" xr:uid="{00000000-0005-0000-0000-00009F000000}"/>
    <cellStyle name="Comma 4 4 3 3 2 5 3" xfId="37771" xr:uid="{00000000-0005-0000-0000-00009F000000}"/>
    <cellStyle name="Comma 4 4 3 3 2 6" xfId="9043" xr:uid="{00000000-0005-0000-0000-00009F000000}"/>
    <cellStyle name="Comma 4 4 3 3 2 6 2" xfId="24163" xr:uid="{00000000-0005-0000-0000-00009F000000}"/>
    <cellStyle name="Comma 4 4 3 3 2 6 2 2" xfId="54403" xr:uid="{00000000-0005-0000-0000-00009F000000}"/>
    <cellStyle name="Comma 4 4 3 3 2 6 3" xfId="39283" xr:uid="{00000000-0005-0000-0000-00009F000000}"/>
    <cellStyle name="Comma 4 4 3 3 2 7" xfId="10555" xr:uid="{00000000-0005-0000-0000-00009F000000}"/>
    <cellStyle name="Comma 4 4 3 3 2 7 2" xfId="25675" xr:uid="{00000000-0005-0000-0000-00009F000000}"/>
    <cellStyle name="Comma 4 4 3 3 2 7 2 2" xfId="55915" xr:uid="{00000000-0005-0000-0000-00009F000000}"/>
    <cellStyle name="Comma 4 4 3 3 2 7 3" xfId="40795" xr:uid="{00000000-0005-0000-0000-00009F000000}"/>
    <cellStyle name="Comma 4 4 3 3 2 8" xfId="16603" xr:uid="{00000000-0005-0000-0000-00009F000000}"/>
    <cellStyle name="Comma 4 4 3 3 2 8 2" xfId="46843" xr:uid="{00000000-0005-0000-0000-00009F000000}"/>
    <cellStyle name="Comma 4 4 3 3 2 9" xfId="31723" xr:uid="{00000000-0005-0000-0000-00009F000000}"/>
    <cellStyle name="Comma 4 4 3 3 3" xfId="2239" xr:uid="{00000000-0005-0000-0000-00009F000000}"/>
    <cellStyle name="Comma 4 4 3 3 3 2" xfId="11311" xr:uid="{00000000-0005-0000-0000-00009F000000}"/>
    <cellStyle name="Comma 4 4 3 3 3 2 2" xfId="26431" xr:uid="{00000000-0005-0000-0000-00009F000000}"/>
    <cellStyle name="Comma 4 4 3 3 3 2 2 2" xfId="56671" xr:uid="{00000000-0005-0000-0000-00009F000000}"/>
    <cellStyle name="Comma 4 4 3 3 3 2 3" xfId="41551" xr:uid="{00000000-0005-0000-0000-00009F000000}"/>
    <cellStyle name="Comma 4 4 3 3 3 3" xfId="17359" xr:uid="{00000000-0005-0000-0000-00009F000000}"/>
    <cellStyle name="Comma 4 4 3 3 3 3 2" xfId="47599" xr:uid="{00000000-0005-0000-0000-00009F000000}"/>
    <cellStyle name="Comma 4 4 3 3 3 4" xfId="32479" xr:uid="{00000000-0005-0000-0000-00009F000000}"/>
    <cellStyle name="Comma 4 4 3 3 4" xfId="3751" xr:uid="{00000000-0005-0000-0000-00009F000000}"/>
    <cellStyle name="Comma 4 4 3 3 4 2" xfId="12823" xr:uid="{00000000-0005-0000-0000-00009F000000}"/>
    <cellStyle name="Comma 4 4 3 3 4 2 2" xfId="27943" xr:uid="{00000000-0005-0000-0000-00009F000000}"/>
    <cellStyle name="Comma 4 4 3 3 4 2 2 2" xfId="58183" xr:uid="{00000000-0005-0000-0000-00009F000000}"/>
    <cellStyle name="Comma 4 4 3 3 4 2 3" xfId="43063" xr:uid="{00000000-0005-0000-0000-00009F000000}"/>
    <cellStyle name="Comma 4 4 3 3 4 3" xfId="18871" xr:uid="{00000000-0005-0000-0000-00009F000000}"/>
    <cellStyle name="Comma 4 4 3 3 4 3 2" xfId="49111" xr:uid="{00000000-0005-0000-0000-00009F000000}"/>
    <cellStyle name="Comma 4 4 3 3 4 4" xfId="33991" xr:uid="{00000000-0005-0000-0000-00009F000000}"/>
    <cellStyle name="Comma 4 4 3 3 5" xfId="5263" xr:uid="{00000000-0005-0000-0000-00009F000000}"/>
    <cellStyle name="Comma 4 4 3 3 5 2" xfId="14335" xr:uid="{00000000-0005-0000-0000-00009F000000}"/>
    <cellStyle name="Comma 4 4 3 3 5 2 2" xfId="29455" xr:uid="{00000000-0005-0000-0000-00009F000000}"/>
    <cellStyle name="Comma 4 4 3 3 5 2 2 2" xfId="59695" xr:uid="{00000000-0005-0000-0000-00009F000000}"/>
    <cellStyle name="Comma 4 4 3 3 5 2 3" xfId="44575" xr:uid="{00000000-0005-0000-0000-00009F000000}"/>
    <cellStyle name="Comma 4 4 3 3 5 3" xfId="20383" xr:uid="{00000000-0005-0000-0000-00009F000000}"/>
    <cellStyle name="Comma 4 4 3 3 5 3 2" xfId="50623" xr:uid="{00000000-0005-0000-0000-00009F000000}"/>
    <cellStyle name="Comma 4 4 3 3 5 4" xfId="35503" xr:uid="{00000000-0005-0000-0000-00009F000000}"/>
    <cellStyle name="Comma 4 4 3 3 6" xfId="6775" xr:uid="{00000000-0005-0000-0000-00009F000000}"/>
    <cellStyle name="Comma 4 4 3 3 6 2" xfId="21895" xr:uid="{00000000-0005-0000-0000-00009F000000}"/>
    <cellStyle name="Comma 4 4 3 3 6 2 2" xfId="52135" xr:uid="{00000000-0005-0000-0000-00009F000000}"/>
    <cellStyle name="Comma 4 4 3 3 6 3" xfId="37015" xr:uid="{00000000-0005-0000-0000-00009F000000}"/>
    <cellStyle name="Comma 4 4 3 3 7" xfId="8287" xr:uid="{00000000-0005-0000-0000-00009F000000}"/>
    <cellStyle name="Comma 4 4 3 3 7 2" xfId="23407" xr:uid="{00000000-0005-0000-0000-00009F000000}"/>
    <cellStyle name="Comma 4 4 3 3 7 2 2" xfId="53647" xr:uid="{00000000-0005-0000-0000-00009F000000}"/>
    <cellStyle name="Comma 4 4 3 3 7 3" xfId="38527" xr:uid="{00000000-0005-0000-0000-00009F000000}"/>
    <cellStyle name="Comma 4 4 3 3 8" xfId="9799" xr:uid="{00000000-0005-0000-0000-00009F000000}"/>
    <cellStyle name="Comma 4 4 3 3 8 2" xfId="24919" xr:uid="{00000000-0005-0000-0000-00009F000000}"/>
    <cellStyle name="Comma 4 4 3 3 8 2 2" xfId="55159" xr:uid="{00000000-0005-0000-0000-00009F000000}"/>
    <cellStyle name="Comma 4 4 3 3 8 3" xfId="40039" xr:uid="{00000000-0005-0000-0000-00009F000000}"/>
    <cellStyle name="Comma 4 4 3 3 9" xfId="15847" xr:uid="{00000000-0005-0000-0000-00009F000000}"/>
    <cellStyle name="Comma 4 4 3 3 9 2" xfId="46087" xr:uid="{00000000-0005-0000-0000-00009F000000}"/>
    <cellStyle name="Comma 4 4 3 4" xfId="979" xr:uid="{00000000-0005-0000-0000-000035000000}"/>
    <cellStyle name="Comma 4 4 3 4 2" xfId="2491" xr:uid="{00000000-0005-0000-0000-000035000000}"/>
    <cellStyle name="Comma 4 4 3 4 2 2" xfId="11563" xr:uid="{00000000-0005-0000-0000-000035000000}"/>
    <cellStyle name="Comma 4 4 3 4 2 2 2" xfId="26683" xr:uid="{00000000-0005-0000-0000-000035000000}"/>
    <cellStyle name="Comma 4 4 3 4 2 2 2 2" xfId="56923" xr:uid="{00000000-0005-0000-0000-000035000000}"/>
    <cellStyle name="Comma 4 4 3 4 2 2 3" xfId="41803" xr:uid="{00000000-0005-0000-0000-000035000000}"/>
    <cellStyle name="Comma 4 4 3 4 2 3" xfId="17611" xr:uid="{00000000-0005-0000-0000-000035000000}"/>
    <cellStyle name="Comma 4 4 3 4 2 3 2" xfId="47851" xr:uid="{00000000-0005-0000-0000-000035000000}"/>
    <cellStyle name="Comma 4 4 3 4 2 4" xfId="32731" xr:uid="{00000000-0005-0000-0000-000035000000}"/>
    <cellStyle name="Comma 4 4 3 4 3" xfId="4003" xr:uid="{00000000-0005-0000-0000-000035000000}"/>
    <cellStyle name="Comma 4 4 3 4 3 2" xfId="13075" xr:uid="{00000000-0005-0000-0000-000035000000}"/>
    <cellStyle name="Comma 4 4 3 4 3 2 2" xfId="28195" xr:uid="{00000000-0005-0000-0000-000035000000}"/>
    <cellStyle name="Comma 4 4 3 4 3 2 2 2" xfId="58435" xr:uid="{00000000-0005-0000-0000-000035000000}"/>
    <cellStyle name="Comma 4 4 3 4 3 2 3" xfId="43315" xr:uid="{00000000-0005-0000-0000-000035000000}"/>
    <cellStyle name="Comma 4 4 3 4 3 3" xfId="19123" xr:uid="{00000000-0005-0000-0000-000035000000}"/>
    <cellStyle name="Comma 4 4 3 4 3 3 2" xfId="49363" xr:uid="{00000000-0005-0000-0000-000035000000}"/>
    <cellStyle name="Comma 4 4 3 4 3 4" xfId="34243" xr:uid="{00000000-0005-0000-0000-000035000000}"/>
    <cellStyle name="Comma 4 4 3 4 4" xfId="5515" xr:uid="{00000000-0005-0000-0000-000035000000}"/>
    <cellStyle name="Comma 4 4 3 4 4 2" xfId="14587" xr:uid="{00000000-0005-0000-0000-000035000000}"/>
    <cellStyle name="Comma 4 4 3 4 4 2 2" xfId="29707" xr:uid="{00000000-0005-0000-0000-000035000000}"/>
    <cellStyle name="Comma 4 4 3 4 4 2 2 2" xfId="59947" xr:uid="{00000000-0005-0000-0000-000035000000}"/>
    <cellStyle name="Comma 4 4 3 4 4 2 3" xfId="44827" xr:uid="{00000000-0005-0000-0000-000035000000}"/>
    <cellStyle name="Comma 4 4 3 4 4 3" xfId="20635" xr:uid="{00000000-0005-0000-0000-000035000000}"/>
    <cellStyle name="Comma 4 4 3 4 4 3 2" xfId="50875" xr:uid="{00000000-0005-0000-0000-000035000000}"/>
    <cellStyle name="Comma 4 4 3 4 4 4" xfId="35755" xr:uid="{00000000-0005-0000-0000-000035000000}"/>
    <cellStyle name="Comma 4 4 3 4 5" xfId="7027" xr:uid="{00000000-0005-0000-0000-000035000000}"/>
    <cellStyle name="Comma 4 4 3 4 5 2" xfId="22147" xr:uid="{00000000-0005-0000-0000-000035000000}"/>
    <cellStyle name="Comma 4 4 3 4 5 2 2" xfId="52387" xr:uid="{00000000-0005-0000-0000-000035000000}"/>
    <cellStyle name="Comma 4 4 3 4 5 3" xfId="37267" xr:uid="{00000000-0005-0000-0000-000035000000}"/>
    <cellStyle name="Comma 4 4 3 4 6" xfId="8539" xr:uid="{00000000-0005-0000-0000-000035000000}"/>
    <cellStyle name="Comma 4 4 3 4 6 2" xfId="23659" xr:uid="{00000000-0005-0000-0000-000035000000}"/>
    <cellStyle name="Comma 4 4 3 4 6 2 2" xfId="53899" xr:uid="{00000000-0005-0000-0000-000035000000}"/>
    <cellStyle name="Comma 4 4 3 4 6 3" xfId="38779" xr:uid="{00000000-0005-0000-0000-000035000000}"/>
    <cellStyle name="Comma 4 4 3 4 7" xfId="10051" xr:uid="{00000000-0005-0000-0000-000035000000}"/>
    <cellStyle name="Comma 4 4 3 4 7 2" xfId="25171" xr:uid="{00000000-0005-0000-0000-000035000000}"/>
    <cellStyle name="Comma 4 4 3 4 7 2 2" xfId="55411" xr:uid="{00000000-0005-0000-0000-000035000000}"/>
    <cellStyle name="Comma 4 4 3 4 7 3" xfId="40291" xr:uid="{00000000-0005-0000-0000-000035000000}"/>
    <cellStyle name="Comma 4 4 3 4 8" xfId="16099" xr:uid="{00000000-0005-0000-0000-000035000000}"/>
    <cellStyle name="Comma 4 4 3 4 8 2" xfId="46339" xr:uid="{00000000-0005-0000-0000-000035000000}"/>
    <cellStyle name="Comma 4 4 3 4 9" xfId="31219" xr:uid="{00000000-0005-0000-0000-000035000000}"/>
    <cellStyle name="Comma 4 4 3 5" xfId="1735" xr:uid="{00000000-0005-0000-0000-000035000000}"/>
    <cellStyle name="Comma 4 4 3 5 2" xfId="10807" xr:uid="{00000000-0005-0000-0000-000035000000}"/>
    <cellStyle name="Comma 4 4 3 5 2 2" xfId="25927" xr:uid="{00000000-0005-0000-0000-000035000000}"/>
    <cellStyle name="Comma 4 4 3 5 2 2 2" xfId="56167" xr:uid="{00000000-0005-0000-0000-000035000000}"/>
    <cellStyle name="Comma 4 4 3 5 2 3" xfId="41047" xr:uid="{00000000-0005-0000-0000-000035000000}"/>
    <cellStyle name="Comma 4 4 3 5 3" xfId="16855" xr:uid="{00000000-0005-0000-0000-000035000000}"/>
    <cellStyle name="Comma 4 4 3 5 3 2" xfId="47095" xr:uid="{00000000-0005-0000-0000-000035000000}"/>
    <cellStyle name="Comma 4 4 3 5 4" xfId="31975" xr:uid="{00000000-0005-0000-0000-000035000000}"/>
    <cellStyle name="Comma 4 4 3 6" xfId="3247" xr:uid="{00000000-0005-0000-0000-000035000000}"/>
    <cellStyle name="Comma 4 4 3 6 2" xfId="12319" xr:uid="{00000000-0005-0000-0000-000035000000}"/>
    <cellStyle name="Comma 4 4 3 6 2 2" xfId="27439" xr:uid="{00000000-0005-0000-0000-000035000000}"/>
    <cellStyle name="Comma 4 4 3 6 2 2 2" xfId="57679" xr:uid="{00000000-0005-0000-0000-000035000000}"/>
    <cellStyle name="Comma 4 4 3 6 2 3" xfId="42559" xr:uid="{00000000-0005-0000-0000-000035000000}"/>
    <cellStyle name="Comma 4 4 3 6 3" xfId="18367" xr:uid="{00000000-0005-0000-0000-000035000000}"/>
    <cellStyle name="Comma 4 4 3 6 3 2" xfId="48607" xr:uid="{00000000-0005-0000-0000-000035000000}"/>
    <cellStyle name="Comma 4 4 3 6 4" xfId="33487" xr:uid="{00000000-0005-0000-0000-000035000000}"/>
    <cellStyle name="Comma 4 4 3 7" xfId="4759" xr:uid="{00000000-0005-0000-0000-000035000000}"/>
    <cellStyle name="Comma 4 4 3 7 2" xfId="13831" xr:uid="{00000000-0005-0000-0000-000035000000}"/>
    <cellStyle name="Comma 4 4 3 7 2 2" xfId="28951" xr:uid="{00000000-0005-0000-0000-000035000000}"/>
    <cellStyle name="Comma 4 4 3 7 2 2 2" xfId="59191" xr:uid="{00000000-0005-0000-0000-000035000000}"/>
    <cellStyle name="Comma 4 4 3 7 2 3" xfId="44071" xr:uid="{00000000-0005-0000-0000-000035000000}"/>
    <cellStyle name="Comma 4 4 3 7 3" xfId="19879" xr:uid="{00000000-0005-0000-0000-000035000000}"/>
    <cellStyle name="Comma 4 4 3 7 3 2" xfId="50119" xr:uid="{00000000-0005-0000-0000-000035000000}"/>
    <cellStyle name="Comma 4 4 3 7 4" xfId="34999" xr:uid="{00000000-0005-0000-0000-000035000000}"/>
    <cellStyle name="Comma 4 4 3 8" xfId="6271" xr:uid="{00000000-0005-0000-0000-000035000000}"/>
    <cellStyle name="Comma 4 4 3 8 2" xfId="21391" xr:uid="{00000000-0005-0000-0000-000035000000}"/>
    <cellStyle name="Comma 4 4 3 8 2 2" xfId="51631" xr:uid="{00000000-0005-0000-0000-000035000000}"/>
    <cellStyle name="Comma 4 4 3 8 3" xfId="36511" xr:uid="{00000000-0005-0000-0000-000035000000}"/>
    <cellStyle name="Comma 4 4 3 9" xfId="7783" xr:uid="{00000000-0005-0000-0000-000035000000}"/>
    <cellStyle name="Comma 4 4 3 9 2" xfId="22903" xr:uid="{00000000-0005-0000-0000-000035000000}"/>
    <cellStyle name="Comma 4 4 3 9 2 2" xfId="53143" xr:uid="{00000000-0005-0000-0000-000035000000}"/>
    <cellStyle name="Comma 4 4 3 9 3" xfId="38023" xr:uid="{00000000-0005-0000-0000-000035000000}"/>
    <cellStyle name="Comma 4 4 4" xfId="307" xr:uid="{00000000-0005-0000-0000-000018000000}"/>
    <cellStyle name="Comma 4 4 4 10" xfId="30547" xr:uid="{00000000-0005-0000-0000-000018000000}"/>
    <cellStyle name="Comma 4 4 4 2" xfId="1063" xr:uid="{00000000-0005-0000-0000-000018000000}"/>
    <cellStyle name="Comma 4 4 4 2 2" xfId="2575" xr:uid="{00000000-0005-0000-0000-000018000000}"/>
    <cellStyle name="Comma 4 4 4 2 2 2" xfId="11647" xr:uid="{00000000-0005-0000-0000-000018000000}"/>
    <cellStyle name="Comma 4 4 4 2 2 2 2" xfId="26767" xr:uid="{00000000-0005-0000-0000-000018000000}"/>
    <cellStyle name="Comma 4 4 4 2 2 2 2 2" xfId="57007" xr:uid="{00000000-0005-0000-0000-000018000000}"/>
    <cellStyle name="Comma 4 4 4 2 2 2 3" xfId="41887" xr:uid="{00000000-0005-0000-0000-000018000000}"/>
    <cellStyle name="Comma 4 4 4 2 2 3" xfId="17695" xr:uid="{00000000-0005-0000-0000-000018000000}"/>
    <cellStyle name="Comma 4 4 4 2 2 3 2" xfId="47935" xr:uid="{00000000-0005-0000-0000-000018000000}"/>
    <cellStyle name="Comma 4 4 4 2 2 4" xfId="32815" xr:uid="{00000000-0005-0000-0000-000018000000}"/>
    <cellStyle name="Comma 4 4 4 2 3" xfId="4087" xr:uid="{00000000-0005-0000-0000-000018000000}"/>
    <cellStyle name="Comma 4 4 4 2 3 2" xfId="13159" xr:uid="{00000000-0005-0000-0000-000018000000}"/>
    <cellStyle name="Comma 4 4 4 2 3 2 2" xfId="28279" xr:uid="{00000000-0005-0000-0000-000018000000}"/>
    <cellStyle name="Comma 4 4 4 2 3 2 2 2" xfId="58519" xr:uid="{00000000-0005-0000-0000-000018000000}"/>
    <cellStyle name="Comma 4 4 4 2 3 2 3" xfId="43399" xr:uid="{00000000-0005-0000-0000-000018000000}"/>
    <cellStyle name="Comma 4 4 4 2 3 3" xfId="19207" xr:uid="{00000000-0005-0000-0000-000018000000}"/>
    <cellStyle name="Comma 4 4 4 2 3 3 2" xfId="49447" xr:uid="{00000000-0005-0000-0000-000018000000}"/>
    <cellStyle name="Comma 4 4 4 2 3 4" xfId="34327" xr:uid="{00000000-0005-0000-0000-000018000000}"/>
    <cellStyle name="Comma 4 4 4 2 4" xfId="5599" xr:uid="{00000000-0005-0000-0000-000018000000}"/>
    <cellStyle name="Comma 4 4 4 2 4 2" xfId="14671" xr:uid="{00000000-0005-0000-0000-000018000000}"/>
    <cellStyle name="Comma 4 4 4 2 4 2 2" xfId="29791" xr:uid="{00000000-0005-0000-0000-000018000000}"/>
    <cellStyle name="Comma 4 4 4 2 4 2 2 2" xfId="60031" xr:uid="{00000000-0005-0000-0000-000018000000}"/>
    <cellStyle name="Comma 4 4 4 2 4 2 3" xfId="44911" xr:uid="{00000000-0005-0000-0000-000018000000}"/>
    <cellStyle name="Comma 4 4 4 2 4 3" xfId="20719" xr:uid="{00000000-0005-0000-0000-000018000000}"/>
    <cellStyle name="Comma 4 4 4 2 4 3 2" xfId="50959" xr:uid="{00000000-0005-0000-0000-000018000000}"/>
    <cellStyle name="Comma 4 4 4 2 4 4" xfId="35839" xr:uid="{00000000-0005-0000-0000-000018000000}"/>
    <cellStyle name="Comma 4 4 4 2 5" xfId="7111" xr:uid="{00000000-0005-0000-0000-000018000000}"/>
    <cellStyle name="Comma 4 4 4 2 5 2" xfId="22231" xr:uid="{00000000-0005-0000-0000-000018000000}"/>
    <cellStyle name="Comma 4 4 4 2 5 2 2" xfId="52471" xr:uid="{00000000-0005-0000-0000-000018000000}"/>
    <cellStyle name="Comma 4 4 4 2 5 3" xfId="37351" xr:uid="{00000000-0005-0000-0000-000018000000}"/>
    <cellStyle name="Comma 4 4 4 2 6" xfId="8623" xr:uid="{00000000-0005-0000-0000-000018000000}"/>
    <cellStyle name="Comma 4 4 4 2 6 2" xfId="23743" xr:uid="{00000000-0005-0000-0000-000018000000}"/>
    <cellStyle name="Comma 4 4 4 2 6 2 2" xfId="53983" xr:uid="{00000000-0005-0000-0000-000018000000}"/>
    <cellStyle name="Comma 4 4 4 2 6 3" xfId="38863" xr:uid="{00000000-0005-0000-0000-000018000000}"/>
    <cellStyle name="Comma 4 4 4 2 7" xfId="10135" xr:uid="{00000000-0005-0000-0000-000018000000}"/>
    <cellStyle name="Comma 4 4 4 2 7 2" xfId="25255" xr:uid="{00000000-0005-0000-0000-000018000000}"/>
    <cellStyle name="Comma 4 4 4 2 7 2 2" xfId="55495" xr:uid="{00000000-0005-0000-0000-000018000000}"/>
    <cellStyle name="Comma 4 4 4 2 7 3" xfId="40375" xr:uid="{00000000-0005-0000-0000-000018000000}"/>
    <cellStyle name="Comma 4 4 4 2 8" xfId="16183" xr:uid="{00000000-0005-0000-0000-000018000000}"/>
    <cellStyle name="Comma 4 4 4 2 8 2" xfId="46423" xr:uid="{00000000-0005-0000-0000-000018000000}"/>
    <cellStyle name="Comma 4 4 4 2 9" xfId="31303" xr:uid="{00000000-0005-0000-0000-000018000000}"/>
    <cellStyle name="Comma 4 4 4 3" xfId="1819" xr:uid="{00000000-0005-0000-0000-000018000000}"/>
    <cellStyle name="Comma 4 4 4 3 2" xfId="10891" xr:uid="{00000000-0005-0000-0000-000018000000}"/>
    <cellStyle name="Comma 4 4 4 3 2 2" xfId="26011" xr:uid="{00000000-0005-0000-0000-000018000000}"/>
    <cellStyle name="Comma 4 4 4 3 2 2 2" xfId="56251" xr:uid="{00000000-0005-0000-0000-000018000000}"/>
    <cellStyle name="Comma 4 4 4 3 2 3" xfId="41131" xr:uid="{00000000-0005-0000-0000-000018000000}"/>
    <cellStyle name="Comma 4 4 4 3 3" xfId="16939" xr:uid="{00000000-0005-0000-0000-000018000000}"/>
    <cellStyle name="Comma 4 4 4 3 3 2" xfId="47179" xr:uid="{00000000-0005-0000-0000-000018000000}"/>
    <cellStyle name="Comma 4 4 4 3 4" xfId="32059" xr:uid="{00000000-0005-0000-0000-000018000000}"/>
    <cellStyle name="Comma 4 4 4 4" xfId="3331" xr:uid="{00000000-0005-0000-0000-000018000000}"/>
    <cellStyle name="Comma 4 4 4 4 2" xfId="12403" xr:uid="{00000000-0005-0000-0000-000018000000}"/>
    <cellStyle name="Comma 4 4 4 4 2 2" xfId="27523" xr:uid="{00000000-0005-0000-0000-000018000000}"/>
    <cellStyle name="Comma 4 4 4 4 2 2 2" xfId="57763" xr:uid="{00000000-0005-0000-0000-000018000000}"/>
    <cellStyle name="Comma 4 4 4 4 2 3" xfId="42643" xr:uid="{00000000-0005-0000-0000-000018000000}"/>
    <cellStyle name="Comma 4 4 4 4 3" xfId="18451" xr:uid="{00000000-0005-0000-0000-000018000000}"/>
    <cellStyle name="Comma 4 4 4 4 3 2" xfId="48691" xr:uid="{00000000-0005-0000-0000-000018000000}"/>
    <cellStyle name="Comma 4 4 4 4 4" xfId="33571" xr:uid="{00000000-0005-0000-0000-000018000000}"/>
    <cellStyle name="Comma 4 4 4 5" xfId="4843" xr:uid="{00000000-0005-0000-0000-000018000000}"/>
    <cellStyle name="Comma 4 4 4 5 2" xfId="13915" xr:uid="{00000000-0005-0000-0000-000018000000}"/>
    <cellStyle name="Comma 4 4 4 5 2 2" xfId="29035" xr:uid="{00000000-0005-0000-0000-000018000000}"/>
    <cellStyle name="Comma 4 4 4 5 2 2 2" xfId="59275" xr:uid="{00000000-0005-0000-0000-000018000000}"/>
    <cellStyle name="Comma 4 4 4 5 2 3" xfId="44155" xr:uid="{00000000-0005-0000-0000-000018000000}"/>
    <cellStyle name="Comma 4 4 4 5 3" xfId="19963" xr:uid="{00000000-0005-0000-0000-000018000000}"/>
    <cellStyle name="Comma 4 4 4 5 3 2" xfId="50203" xr:uid="{00000000-0005-0000-0000-000018000000}"/>
    <cellStyle name="Comma 4 4 4 5 4" xfId="35083" xr:uid="{00000000-0005-0000-0000-000018000000}"/>
    <cellStyle name="Comma 4 4 4 6" xfId="6355" xr:uid="{00000000-0005-0000-0000-000018000000}"/>
    <cellStyle name="Comma 4 4 4 6 2" xfId="21475" xr:uid="{00000000-0005-0000-0000-000018000000}"/>
    <cellStyle name="Comma 4 4 4 6 2 2" xfId="51715" xr:uid="{00000000-0005-0000-0000-000018000000}"/>
    <cellStyle name="Comma 4 4 4 6 3" xfId="36595" xr:uid="{00000000-0005-0000-0000-000018000000}"/>
    <cellStyle name="Comma 4 4 4 7" xfId="7867" xr:uid="{00000000-0005-0000-0000-000018000000}"/>
    <cellStyle name="Comma 4 4 4 7 2" xfId="22987" xr:uid="{00000000-0005-0000-0000-000018000000}"/>
    <cellStyle name="Comma 4 4 4 7 2 2" xfId="53227" xr:uid="{00000000-0005-0000-0000-000018000000}"/>
    <cellStyle name="Comma 4 4 4 7 3" xfId="38107" xr:uid="{00000000-0005-0000-0000-000018000000}"/>
    <cellStyle name="Comma 4 4 4 8" xfId="9379" xr:uid="{00000000-0005-0000-0000-000018000000}"/>
    <cellStyle name="Comma 4 4 4 8 2" xfId="24499" xr:uid="{00000000-0005-0000-0000-000018000000}"/>
    <cellStyle name="Comma 4 4 4 8 2 2" xfId="54739" xr:uid="{00000000-0005-0000-0000-000018000000}"/>
    <cellStyle name="Comma 4 4 4 8 3" xfId="39619" xr:uid="{00000000-0005-0000-0000-000018000000}"/>
    <cellStyle name="Comma 4 4 4 9" xfId="15427" xr:uid="{00000000-0005-0000-0000-000018000000}"/>
    <cellStyle name="Comma 4 4 4 9 2" xfId="45667" xr:uid="{00000000-0005-0000-0000-000018000000}"/>
    <cellStyle name="Comma 4 4 5" xfId="559" xr:uid="{00000000-0005-0000-0000-00009D000000}"/>
    <cellStyle name="Comma 4 4 5 10" xfId="30799" xr:uid="{00000000-0005-0000-0000-00009D000000}"/>
    <cellStyle name="Comma 4 4 5 2" xfId="1315" xr:uid="{00000000-0005-0000-0000-00009D000000}"/>
    <cellStyle name="Comma 4 4 5 2 2" xfId="2827" xr:uid="{00000000-0005-0000-0000-00009D000000}"/>
    <cellStyle name="Comma 4 4 5 2 2 2" xfId="11899" xr:uid="{00000000-0005-0000-0000-00009D000000}"/>
    <cellStyle name="Comma 4 4 5 2 2 2 2" xfId="27019" xr:uid="{00000000-0005-0000-0000-00009D000000}"/>
    <cellStyle name="Comma 4 4 5 2 2 2 2 2" xfId="57259" xr:uid="{00000000-0005-0000-0000-00009D000000}"/>
    <cellStyle name="Comma 4 4 5 2 2 2 3" xfId="42139" xr:uid="{00000000-0005-0000-0000-00009D000000}"/>
    <cellStyle name="Comma 4 4 5 2 2 3" xfId="17947" xr:uid="{00000000-0005-0000-0000-00009D000000}"/>
    <cellStyle name="Comma 4 4 5 2 2 3 2" xfId="48187" xr:uid="{00000000-0005-0000-0000-00009D000000}"/>
    <cellStyle name="Comma 4 4 5 2 2 4" xfId="33067" xr:uid="{00000000-0005-0000-0000-00009D000000}"/>
    <cellStyle name="Comma 4 4 5 2 3" xfId="4339" xr:uid="{00000000-0005-0000-0000-00009D000000}"/>
    <cellStyle name="Comma 4 4 5 2 3 2" xfId="13411" xr:uid="{00000000-0005-0000-0000-00009D000000}"/>
    <cellStyle name="Comma 4 4 5 2 3 2 2" xfId="28531" xr:uid="{00000000-0005-0000-0000-00009D000000}"/>
    <cellStyle name="Comma 4 4 5 2 3 2 2 2" xfId="58771" xr:uid="{00000000-0005-0000-0000-00009D000000}"/>
    <cellStyle name="Comma 4 4 5 2 3 2 3" xfId="43651" xr:uid="{00000000-0005-0000-0000-00009D000000}"/>
    <cellStyle name="Comma 4 4 5 2 3 3" xfId="19459" xr:uid="{00000000-0005-0000-0000-00009D000000}"/>
    <cellStyle name="Comma 4 4 5 2 3 3 2" xfId="49699" xr:uid="{00000000-0005-0000-0000-00009D000000}"/>
    <cellStyle name="Comma 4 4 5 2 3 4" xfId="34579" xr:uid="{00000000-0005-0000-0000-00009D000000}"/>
    <cellStyle name="Comma 4 4 5 2 4" xfId="5851" xr:uid="{00000000-0005-0000-0000-00009D000000}"/>
    <cellStyle name="Comma 4 4 5 2 4 2" xfId="14923" xr:uid="{00000000-0005-0000-0000-00009D000000}"/>
    <cellStyle name="Comma 4 4 5 2 4 2 2" xfId="30043" xr:uid="{00000000-0005-0000-0000-00009D000000}"/>
    <cellStyle name="Comma 4 4 5 2 4 2 2 2" xfId="60283" xr:uid="{00000000-0005-0000-0000-00009D000000}"/>
    <cellStyle name="Comma 4 4 5 2 4 2 3" xfId="45163" xr:uid="{00000000-0005-0000-0000-00009D000000}"/>
    <cellStyle name="Comma 4 4 5 2 4 3" xfId="20971" xr:uid="{00000000-0005-0000-0000-00009D000000}"/>
    <cellStyle name="Comma 4 4 5 2 4 3 2" xfId="51211" xr:uid="{00000000-0005-0000-0000-00009D000000}"/>
    <cellStyle name="Comma 4 4 5 2 4 4" xfId="36091" xr:uid="{00000000-0005-0000-0000-00009D000000}"/>
    <cellStyle name="Comma 4 4 5 2 5" xfId="7363" xr:uid="{00000000-0005-0000-0000-00009D000000}"/>
    <cellStyle name="Comma 4 4 5 2 5 2" xfId="22483" xr:uid="{00000000-0005-0000-0000-00009D000000}"/>
    <cellStyle name="Comma 4 4 5 2 5 2 2" xfId="52723" xr:uid="{00000000-0005-0000-0000-00009D000000}"/>
    <cellStyle name="Comma 4 4 5 2 5 3" xfId="37603" xr:uid="{00000000-0005-0000-0000-00009D000000}"/>
    <cellStyle name="Comma 4 4 5 2 6" xfId="8875" xr:uid="{00000000-0005-0000-0000-00009D000000}"/>
    <cellStyle name="Comma 4 4 5 2 6 2" xfId="23995" xr:uid="{00000000-0005-0000-0000-00009D000000}"/>
    <cellStyle name="Comma 4 4 5 2 6 2 2" xfId="54235" xr:uid="{00000000-0005-0000-0000-00009D000000}"/>
    <cellStyle name="Comma 4 4 5 2 6 3" xfId="39115" xr:uid="{00000000-0005-0000-0000-00009D000000}"/>
    <cellStyle name="Comma 4 4 5 2 7" xfId="10387" xr:uid="{00000000-0005-0000-0000-00009D000000}"/>
    <cellStyle name="Comma 4 4 5 2 7 2" xfId="25507" xr:uid="{00000000-0005-0000-0000-00009D000000}"/>
    <cellStyle name="Comma 4 4 5 2 7 2 2" xfId="55747" xr:uid="{00000000-0005-0000-0000-00009D000000}"/>
    <cellStyle name="Comma 4 4 5 2 7 3" xfId="40627" xr:uid="{00000000-0005-0000-0000-00009D000000}"/>
    <cellStyle name="Comma 4 4 5 2 8" xfId="16435" xr:uid="{00000000-0005-0000-0000-00009D000000}"/>
    <cellStyle name="Comma 4 4 5 2 8 2" xfId="46675" xr:uid="{00000000-0005-0000-0000-00009D000000}"/>
    <cellStyle name="Comma 4 4 5 2 9" xfId="31555" xr:uid="{00000000-0005-0000-0000-00009D000000}"/>
    <cellStyle name="Comma 4 4 5 3" xfId="2071" xr:uid="{00000000-0005-0000-0000-00009D000000}"/>
    <cellStyle name="Comma 4 4 5 3 2" xfId="11143" xr:uid="{00000000-0005-0000-0000-00009D000000}"/>
    <cellStyle name="Comma 4 4 5 3 2 2" xfId="26263" xr:uid="{00000000-0005-0000-0000-00009D000000}"/>
    <cellStyle name="Comma 4 4 5 3 2 2 2" xfId="56503" xr:uid="{00000000-0005-0000-0000-00009D000000}"/>
    <cellStyle name="Comma 4 4 5 3 2 3" xfId="41383" xr:uid="{00000000-0005-0000-0000-00009D000000}"/>
    <cellStyle name="Comma 4 4 5 3 3" xfId="17191" xr:uid="{00000000-0005-0000-0000-00009D000000}"/>
    <cellStyle name="Comma 4 4 5 3 3 2" xfId="47431" xr:uid="{00000000-0005-0000-0000-00009D000000}"/>
    <cellStyle name="Comma 4 4 5 3 4" xfId="32311" xr:uid="{00000000-0005-0000-0000-00009D000000}"/>
    <cellStyle name="Comma 4 4 5 4" xfId="3583" xr:uid="{00000000-0005-0000-0000-00009D000000}"/>
    <cellStyle name="Comma 4 4 5 4 2" xfId="12655" xr:uid="{00000000-0005-0000-0000-00009D000000}"/>
    <cellStyle name="Comma 4 4 5 4 2 2" xfId="27775" xr:uid="{00000000-0005-0000-0000-00009D000000}"/>
    <cellStyle name="Comma 4 4 5 4 2 2 2" xfId="58015" xr:uid="{00000000-0005-0000-0000-00009D000000}"/>
    <cellStyle name="Comma 4 4 5 4 2 3" xfId="42895" xr:uid="{00000000-0005-0000-0000-00009D000000}"/>
    <cellStyle name="Comma 4 4 5 4 3" xfId="18703" xr:uid="{00000000-0005-0000-0000-00009D000000}"/>
    <cellStyle name="Comma 4 4 5 4 3 2" xfId="48943" xr:uid="{00000000-0005-0000-0000-00009D000000}"/>
    <cellStyle name="Comma 4 4 5 4 4" xfId="33823" xr:uid="{00000000-0005-0000-0000-00009D000000}"/>
    <cellStyle name="Comma 4 4 5 5" xfId="5095" xr:uid="{00000000-0005-0000-0000-00009D000000}"/>
    <cellStyle name="Comma 4 4 5 5 2" xfId="14167" xr:uid="{00000000-0005-0000-0000-00009D000000}"/>
    <cellStyle name="Comma 4 4 5 5 2 2" xfId="29287" xr:uid="{00000000-0005-0000-0000-00009D000000}"/>
    <cellStyle name="Comma 4 4 5 5 2 2 2" xfId="59527" xr:uid="{00000000-0005-0000-0000-00009D000000}"/>
    <cellStyle name="Comma 4 4 5 5 2 3" xfId="44407" xr:uid="{00000000-0005-0000-0000-00009D000000}"/>
    <cellStyle name="Comma 4 4 5 5 3" xfId="20215" xr:uid="{00000000-0005-0000-0000-00009D000000}"/>
    <cellStyle name="Comma 4 4 5 5 3 2" xfId="50455" xr:uid="{00000000-0005-0000-0000-00009D000000}"/>
    <cellStyle name="Comma 4 4 5 5 4" xfId="35335" xr:uid="{00000000-0005-0000-0000-00009D000000}"/>
    <cellStyle name="Comma 4 4 5 6" xfId="6607" xr:uid="{00000000-0005-0000-0000-00009D000000}"/>
    <cellStyle name="Comma 4 4 5 6 2" xfId="21727" xr:uid="{00000000-0005-0000-0000-00009D000000}"/>
    <cellStyle name="Comma 4 4 5 6 2 2" xfId="51967" xr:uid="{00000000-0005-0000-0000-00009D000000}"/>
    <cellStyle name="Comma 4 4 5 6 3" xfId="36847" xr:uid="{00000000-0005-0000-0000-00009D000000}"/>
    <cellStyle name="Comma 4 4 5 7" xfId="8119" xr:uid="{00000000-0005-0000-0000-00009D000000}"/>
    <cellStyle name="Comma 4 4 5 7 2" xfId="23239" xr:uid="{00000000-0005-0000-0000-00009D000000}"/>
    <cellStyle name="Comma 4 4 5 7 2 2" xfId="53479" xr:uid="{00000000-0005-0000-0000-00009D000000}"/>
    <cellStyle name="Comma 4 4 5 7 3" xfId="38359" xr:uid="{00000000-0005-0000-0000-00009D000000}"/>
    <cellStyle name="Comma 4 4 5 8" xfId="9631" xr:uid="{00000000-0005-0000-0000-00009D000000}"/>
    <cellStyle name="Comma 4 4 5 8 2" xfId="24751" xr:uid="{00000000-0005-0000-0000-00009D000000}"/>
    <cellStyle name="Comma 4 4 5 8 2 2" xfId="54991" xr:uid="{00000000-0005-0000-0000-00009D000000}"/>
    <cellStyle name="Comma 4 4 5 8 3" xfId="39871" xr:uid="{00000000-0005-0000-0000-00009D000000}"/>
    <cellStyle name="Comma 4 4 5 9" xfId="15679" xr:uid="{00000000-0005-0000-0000-00009D000000}"/>
    <cellStyle name="Comma 4 4 5 9 2" xfId="45919" xr:uid="{00000000-0005-0000-0000-00009D000000}"/>
    <cellStyle name="Comma 4 4 6" xfId="811" xr:uid="{00000000-0005-0000-0000-000018000000}"/>
    <cellStyle name="Comma 4 4 6 2" xfId="2323" xr:uid="{00000000-0005-0000-0000-000018000000}"/>
    <cellStyle name="Comma 4 4 6 2 2" xfId="11395" xr:uid="{00000000-0005-0000-0000-000018000000}"/>
    <cellStyle name="Comma 4 4 6 2 2 2" xfId="26515" xr:uid="{00000000-0005-0000-0000-000018000000}"/>
    <cellStyle name="Comma 4 4 6 2 2 2 2" xfId="56755" xr:uid="{00000000-0005-0000-0000-000018000000}"/>
    <cellStyle name="Comma 4 4 6 2 2 3" xfId="41635" xr:uid="{00000000-0005-0000-0000-000018000000}"/>
    <cellStyle name="Comma 4 4 6 2 3" xfId="17443" xr:uid="{00000000-0005-0000-0000-000018000000}"/>
    <cellStyle name="Comma 4 4 6 2 3 2" xfId="47683" xr:uid="{00000000-0005-0000-0000-000018000000}"/>
    <cellStyle name="Comma 4 4 6 2 4" xfId="32563" xr:uid="{00000000-0005-0000-0000-000018000000}"/>
    <cellStyle name="Comma 4 4 6 3" xfId="3835" xr:uid="{00000000-0005-0000-0000-000018000000}"/>
    <cellStyle name="Comma 4 4 6 3 2" xfId="12907" xr:uid="{00000000-0005-0000-0000-000018000000}"/>
    <cellStyle name="Comma 4 4 6 3 2 2" xfId="28027" xr:uid="{00000000-0005-0000-0000-000018000000}"/>
    <cellStyle name="Comma 4 4 6 3 2 2 2" xfId="58267" xr:uid="{00000000-0005-0000-0000-000018000000}"/>
    <cellStyle name="Comma 4 4 6 3 2 3" xfId="43147" xr:uid="{00000000-0005-0000-0000-000018000000}"/>
    <cellStyle name="Comma 4 4 6 3 3" xfId="18955" xr:uid="{00000000-0005-0000-0000-000018000000}"/>
    <cellStyle name="Comma 4 4 6 3 3 2" xfId="49195" xr:uid="{00000000-0005-0000-0000-000018000000}"/>
    <cellStyle name="Comma 4 4 6 3 4" xfId="34075" xr:uid="{00000000-0005-0000-0000-000018000000}"/>
    <cellStyle name="Comma 4 4 6 4" xfId="5347" xr:uid="{00000000-0005-0000-0000-000018000000}"/>
    <cellStyle name="Comma 4 4 6 4 2" xfId="14419" xr:uid="{00000000-0005-0000-0000-000018000000}"/>
    <cellStyle name="Comma 4 4 6 4 2 2" xfId="29539" xr:uid="{00000000-0005-0000-0000-000018000000}"/>
    <cellStyle name="Comma 4 4 6 4 2 2 2" xfId="59779" xr:uid="{00000000-0005-0000-0000-000018000000}"/>
    <cellStyle name="Comma 4 4 6 4 2 3" xfId="44659" xr:uid="{00000000-0005-0000-0000-000018000000}"/>
    <cellStyle name="Comma 4 4 6 4 3" xfId="20467" xr:uid="{00000000-0005-0000-0000-000018000000}"/>
    <cellStyle name="Comma 4 4 6 4 3 2" xfId="50707" xr:uid="{00000000-0005-0000-0000-000018000000}"/>
    <cellStyle name="Comma 4 4 6 4 4" xfId="35587" xr:uid="{00000000-0005-0000-0000-000018000000}"/>
    <cellStyle name="Comma 4 4 6 5" xfId="6859" xr:uid="{00000000-0005-0000-0000-000018000000}"/>
    <cellStyle name="Comma 4 4 6 5 2" xfId="21979" xr:uid="{00000000-0005-0000-0000-000018000000}"/>
    <cellStyle name="Comma 4 4 6 5 2 2" xfId="52219" xr:uid="{00000000-0005-0000-0000-000018000000}"/>
    <cellStyle name="Comma 4 4 6 5 3" xfId="37099" xr:uid="{00000000-0005-0000-0000-000018000000}"/>
    <cellStyle name="Comma 4 4 6 6" xfId="8371" xr:uid="{00000000-0005-0000-0000-000018000000}"/>
    <cellStyle name="Comma 4 4 6 6 2" xfId="23491" xr:uid="{00000000-0005-0000-0000-000018000000}"/>
    <cellStyle name="Comma 4 4 6 6 2 2" xfId="53731" xr:uid="{00000000-0005-0000-0000-000018000000}"/>
    <cellStyle name="Comma 4 4 6 6 3" xfId="38611" xr:uid="{00000000-0005-0000-0000-000018000000}"/>
    <cellStyle name="Comma 4 4 6 7" xfId="9883" xr:uid="{00000000-0005-0000-0000-000018000000}"/>
    <cellStyle name="Comma 4 4 6 7 2" xfId="25003" xr:uid="{00000000-0005-0000-0000-000018000000}"/>
    <cellStyle name="Comma 4 4 6 7 2 2" xfId="55243" xr:uid="{00000000-0005-0000-0000-000018000000}"/>
    <cellStyle name="Comma 4 4 6 7 3" xfId="40123" xr:uid="{00000000-0005-0000-0000-000018000000}"/>
    <cellStyle name="Comma 4 4 6 8" xfId="15931" xr:uid="{00000000-0005-0000-0000-000018000000}"/>
    <cellStyle name="Comma 4 4 6 8 2" xfId="46171" xr:uid="{00000000-0005-0000-0000-000018000000}"/>
    <cellStyle name="Comma 4 4 6 9" xfId="31051" xr:uid="{00000000-0005-0000-0000-000018000000}"/>
    <cellStyle name="Comma 4 4 7" xfId="1567" xr:uid="{00000000-0005-0000-0000-000018000000}"/>
    <cellStyle name="Comma 4 4 7 2" xfId="10639" xr:uid="{00000000-0005-0000-0000-000018000000}"/>
    <cellStyle name="Comma 4 4 7 2 2" xfId="25759" xr:uid="{00000000-0005-0000-0000-000018000000}"/>
    <cellStyle name="Comma 4 4 7 2 2 2" xfId="55999" xr:uid="{00000000-0005-0000-0000-000018000000}"/>
    <cellStyle name="Comma 4 4 7 2 3" xfId="40879" xr:uid="{00000000-0005-0000-0000-000018000000}"/>
    <cellStyle name="Comma 4 4 7 3" xfId="16687" xr:uid="{00000000-0005-0000-0000-000018000000}"/>
    <cellStyle name="Comma 4 4 7 3 2" xfId="46927" xr:uid="{00000000-0005-0000-0000-000018000000}"/>
    <cellStyle name="Comma 4 4 7 4" xfId="31807" xr:uid="{00000000-0005-0000-0000-000018000000}"/>
    <cellStyle name="Comma 4 4 8" xfId="3079" xr:uid="{00000000-0005-0000-0000-000018000000}"/>
    <cellStyle name="Comma 4 4 8 2" xfId="12151" xr:uid="{00000000-0005-0000-0000-000018000000}"/>
    <cellStyle name="Comma 4 4 8 2 2" xfId="27271" xr:uid="{00000000-0005-0000-0000-000018000000}"/>
    <cellStyle name="Comma 4 4 8 2 2 2" xfId="57511" xr:uid="{00000000-0005-0000-0000-000018000000}"/>
    <cellStyle name="Comma 4 4 8 2 3" xfId="42391" xr:uid="{00000000-0005-0000-0000-000018000000}"/>
    <cellStyle name="Comma 4 4 8 3" xfId="18199" xr:uid="{00000000-0005-0000-0000-000018000000}"/>
    <cellStyle name="Comma 4 4 8 3 2" xfId="48439" xr:uid="{00000000-0005-0000-0000-000018000000}"/>
    <cellStyle name="Comma 4 4 8 4" xfId="33319" xr:uid="{00000000-0005-0000-0000-000018000000}"/>
    <cellStyle name="Comma 4 4 9" xfId="4591" xr:uid="{00000000-0005-0000-0000-000018000000}"/>
    <cellStyle name="Comma 4 4 9 2" xfId="13663" xr:uid="{00000000-0005-0000-0000-000018000000}"/>
    <cellStyle name="Comma 4 4 9 2 2" xfId="28783" xr:uid="{00000000-0005-0000-0000-000018000000}"/>
    <cellStyle name="Comma 4 4 9 2 2 2" xfId="59023" xr:uid="{00000000-0005-0000-0000-000018000000}"/>
    <cellStyle name="Comma 4 4 9 2 3" xfId="43903" xr:uid="{00000000-0005-0000-0000-000018000000}"/>
    <cellStyle name="Comma 4 4 9 3" xfId="19711" xr:uid="{00000000-0005-0000-0000-000018000000}"/>
    <cellStyle name="Comma 4 4 9 3 2" xfId="49951" xr:uid="{00000000-0005-0000-0000-000018000000}"/>
    <cellStyle name="Comma 4 4 9 4" xfId="34831" xr:uid="{00000000-0005-0000-0000-000018000000}"/>
    <cellStyle name="Comma 4 5" xfId="97" xr:uid="{00000000-0005-0000-0000-000030000000}"/>
    <cellStyle name="Comma 4 5 10" xfId="9169" xr:uid="{00000000-0005-0000-0000-000030000000}"/>
    <cellStyle name="Comma 4 5 10 2" xfId="24289" xr:uid="{00000000-0005-0000-0000-000030000000}"/>
    <cellStyle name="Comma 4 5 10 2 2" xfId="54529" xr:uid="{00000000-0005-0000-0000-000030000000}"/>
    <cellStyle name="Comma 4 5 10 3" xfId="39409" xr:uid="{00000000-0005-0000-0000-000030000000}"/>
    <cellStyle name="Comma 4 5 11" xfId="15217" xr:uid="{00000000-0005-0000-0000-000030000000}"/>
    <cellStyle name="Comma 4 5 11 2" xfId="45457" xr:uid="{00000000-0005-0000-0000-000030000000}"/>
    <cellStyle name="Comma 4 5 12" xfId="30337" xr:uid="{00000000-0005-0000-0000-000030000000}"/>
    <cellStyle name="Comma 4 5 2" xfId="349" xr:uid="{00000000-0005-0000-0000-000030000000}"/>
    <cellStyle name="Comma 4 5 2 10" xfId="30589" xr:uid="{00000000-0005-0000-0000-000030000000}"/>
    <cellStyle name="Comma 4 5 2 2" xfId="1105" xr:uid="{00000000-0005-0000-0000-000030000000}"/>
    <cellStyle name="Comma 4 5 2 2 2" xfId="2617" xr:uid="{00000000-0005-0000-0000-000030000000}"/>
    <cellStyle name="Comma 4 5 2 2 2 2" xfId="11689" xr:uid="{00000000-0005-0000-0000-000030000000}"/>
    <cellStyle name="Comma 4 5 2 2 2 2 2" xfId="26809" xr:uid="{00000000-0005-0000-0000-000030000000}"/>
    <cellStyle name="Comma 4 5 2 2 2 2 2 2" xfId="57049" xr:uid="{00000000-0005-0000-0000-000030000000}"/>
    <cellStyle name="Comma 4 5 2 2 2 2 3" xfId="41929" xr:uid="{00000000-0005-0000-0000-000030000000}"/>
    <cellStyle name="Comma 4 5 2 2 2 3" xfId="17737" xr:uid="{00000000-0005-0000-0000-000030000000}"/>
    <cellStyle name="Comma 4 5 2 2 2 3 2" xfId="47977" xr:uid="{00000000-0005-0000-0000-000030000000}"/>
    <cellStyle name="Comma 4 5 2 2 2 4" xfId="32857" xr:uid="{00000000-0005-0000-0000-000030000000}"/>
    <cellStyle name="Comma 4 5 2 2 3" xfId="4129" xr:uid="{00000000-0005-0000-0000-000030000000}"/>
    <cellStyle name="Comma 4 5 2 2 3 2" xfId="13201" xr:uid="{00000000-0005-0000-0000-000030000000}"/>
    <cellStyle name="Comma 4 5 2 2 3 2 2" xfId="28321" xr:uid="{00000000-0005-0000-0000-000030000000}"/>
    <cellStyle name="Comma 4 5 2 2 3 2 2 2" xfId="58561" xr:uid="{00000000-0005-0000-0000-000030000000}"/>
    <cellStyle name="Comma 4 5 2 2 3 2 3" xfId="43441" xr:uid="{00000000-0005-0000-0000-000030000000}"/>
    <cellStyle name="Comma 4 5 2 2 3 3" xfId="19249" xr:uid="{00000000-0005-0000-0000-000030000000}"/>
    <cellStyle name="Comma 4 5 2 2 3 3 2" xfId="49489" xr:uid="{00000000-0005-0000-0000-000030000000}"/>
    <cellStyle name="Comma 4 5 2 2 3 4" xfId="34369" xr:uid="{00000000-0005-0000-0000-000030000000}"/>
    <cellStyle name="Comma 4 5 2 2 4" xfId="5641" xr:uid="{00000000-0005-0000-0000-000030000000}"/>
    <cellStyle name="Comma 4 5 2 2 4 2" xfId="14713" xr:uid="{00000000-0005-0000-0000-000030000000}"/>
    <cellStyle name="Comma 4 5 2 2 4 2 2" xfId="29833" xr:uid="{00000000-0005-0000-0000-000030000000}"/>
    <cellStyle name="Comma 4 5 2 2 4 2 2 2" xfId="60073" xr:uid="{00000000-0005-0000-0000-000030000000}"/>
    <cellStyle name="Comma 4 5 2 2 4 2 3" xfId="44953" xr:uid="{00000000-0005-0000-0000-000030000000}"/>
    <cellStyle name="Comma 4 5 2 2 4 3" xfId="20761" xr:uid="{00000000-0005-0000-0000-000030000000}"/>
    <cellStyle name="Comma 4 5 2 2 4 3 2" xfId="51001" xr:uid="{00000000-0005-0000-0000-000030000000}"/>
    <cellStyle name="Comma 4 5 2 2 4 4" xfId="35881" xr:uid="{00000000-0005-0000-0000-000030000000}"/>
    <cellStyle name="Comma 4 5 2 2 5" xfId="7153" xr:uid="{00000000-0005-0000-0000-000030000000}"/>
    <cellStyle name="Comma 4 5 2 2 5 2" xfId="22273" xr:uid="{00000000-0005-0000-0000-000030000000}"/>
    <cellStyle name="Comma 4 5 2 2 5 2 2" xfId="52513" xr:uid="{00000000-0005-0000-0000-000030000000}"/>
    <cellStyle name="Comma 4 5 2 2 5 3" xfId="37393" xr:uid="{00000000-0005-0000-0000-000030000000}"/>
    <cellStyle name="Comma 4 5 2 2 6" xfId="8665" xr:uid="{00000000-0005-0000-0000-000030000000}"/>
    <cellStyle name="Comma 4 5 2 2 6 2" xfId="23785" xr:uid="{00000000-0005-0000-0000-000030000000}"/>
    <cellStyle name="Comma 4 5 2 2 6 2 2" xfId="54025" xr:uid="{00000000-0005-0000-0000-000030000000}"/>
    <cellStyle name="Comma 4 5 2 2 6 3" xfId="38905" xr:uid="{00000000-0005-0000-0000-000030000000}"/>
    <cellStyle name="Comma 4 5 2 2 7" xfId="10177" xr:uid="{00000000-0005-0000-0000-000030000000}"/>
    <cellStyle name="Comma 4 5 2 2 7 2" xfId="25297" xr:uid="{00000000-0005-0000-0000-000030000000}"/>
    <cellStyle name="Comma 4 5 2 2 7 2 2" xfId="55537" xr:uid="{00000000-0005-0000-0000-000030000000}"/>
    <cellStyle name="Comma 4 5 2 2 7 3" xfId="40417" xr:uid="{00000000-0005-0000-0000-000030000000}"/>
    <cellStyle name="Comma 4 5 2 2 8" xfId="16225" xr:uid="{00000000-0005-0000-0000-000030000000}"/>
    <cellStyle name="Comma 4 5 2 2 8 2" xfId="46465" xr:uid="{00000000-0005-0000-0000-000030000000}"/>
    <cellStyle name="Comma 4 5 2 2 9" xfId="31345" xr:uid="{00000000-0005-0000-0000-000030000000}"/>
    <cellStyle name="Comma 4 5 2 3" xfId="1861" xr:uid="{00000000-0005-0000-0000-000030000000}"/>
    <cellStyle name="Comma 4 5 2 3 2" xfId="10933" xr:uid="{00000000-0005-0000-0000-000030000000}"/>
    <cellStyle name="Comma 4 5 2 3 2 2" xfId="26053" xr:uid="{00000000-0005-0000-0000-000030000000}"/>
    <cellStyle name="Comma 4 5 2 3 2 2 2" xfId="56293" xr:uid="{00000000-0005-0000-0000-000030000000}"/>
    <cellStyle name="Comma 4 5 2 3 2 3" xfId="41173" xr:uid="{00000000-0005-0000-0000-000030000000}"/>
    <cellStyle name="Comma 4 5 2 3 3" xfId="16981" xr:uid="{00000000-0005-0000-0000-000030000000}"/>
    <cellStyle name="Comma 4 5 2 3 3 2" xfId="47221" xr:uid="{00000000-0005-0000-0000-000030000000}"/>
    <cellStyle name="Comma 4 5 2 3 4" xfId="32101" xr:uid="{00000000-0005-0000-0000-000030000000}"/>
    <cellStyle name="Comma 4 5 2 4" xfId="3373" xr:uid="{00000000-0005-0000-0000-000030000000}"/>
    <cellStyle name="Comma 4 5 2 4 2" xfId="12445" xr:uid="{00000000-0005-0000-0000-000030000000}"/>
    <cellStyle name="Comma 4 5 2 4 2 2" xfId="27565" xr:uid="{00000000-0005-0000-0000-000030000000}"/>
    <cellStyle name="Comma 4 5 2 4 2 2 2" xfId="57805" xr:uid="{00000000-0005-0000-0000-000030000000}"/>
    <cellStyle name="Comma 4 5 2 4 2 3" xfId="42685" xr:uid="{00000000-0005-0000-0000-000030000000}"/>
    <cellStyle name="Comma 4 5 2 4 3" xfId="18493" xr:uid="{00000000-0005-0000-0000-000030000000}"/>
    <cellStyle name="Comma 4 5 2 4 3 2" xfId="48733" xr:uid="{00000000-0005-0000-0000-000030000000}"/>
    <cellStyle name="Comma 4 5 2 4 4" xfId="33613" xr:uid="{00000000-0005-0000-0000-000030000000}"/>
    <cellStyle name="Comma 4 5 2 5" xfId="4885" xr:uid="{00000000-0005-0000-0000-000030000000}"/>
    <cellStyle name="Comma 4 5 2 5 2" xfId="13957" xr:uid="{00000000-0005-0000-0000-000030000000}"/>
    <cellStyle name="Comma 4 5 2 5 2 2" xfId="29077" xr:uid="{00000000-0005-0000-0000-000030000000}"/>
    <cellStyle name="Comma 4 5 2 5 2 2 2" xfId="59317" xr:uid="{00000000-0005-0000-0000-000030000000}"/>
    <cellStyle name="Comma 4 5 2 5 2 3" xfId="44197" xr:uid="{00000000-0005-0000-0000-000030000000}"/>
    <cellStyle name="Comma 4 5 2 5 3" xfId="20005" xr:uid="{00000000-0005-0000-0000-000030000000}"/>
    <cellStyle name="Comma 4 5 2 5 3 2" xfId="50245" xr:uid="{00000000-0005-0000-0000-000030000000}"/>
    <cellStyle name="Comma 4 5 2 5 4" xfId="35125" xr:uid="{00000000-0005-0000-0000-000030000000}"/>
    <cellStyle name="Comma 4 5 2 6" xfId="6397" xr:uid="{00000000-0005-0000-0000-000030000000}"/>
    <cellStyle name="Comma 4 5 2 6 2" xfId="21517" xr:uid="{00000000-0005-0000-0000-000030000000}"/>
    <cellStyle name="Comma 4 5 2 6 2 2" xfId="51757" xr:uid="{00000000-0005-0000-0000-000030000000}"/>
    <cellStyle name="Comma 4 5 2 6 3" xfId="36637" xr:uid="{00000000-0005-0000-0000-000030000000}"/>
    <cellStyle name="Comma 4 5 2 7" xfId="7909" xr:uid="{00000000-0005-0000-0000-000030000000}"/>
    <cellStyle name="Comma 4 5 2 7 2" xfId="23029" xr:uid="{00000000-0005-0000-0000-000030000000}"/>
    <cellStyle name="Comma 4 5 2 7 2 2" xfId="53269" xr:uid="{00000000-0005-0000-0000-000030000000}"/>
    <cellStyle name="Comma 4 5 2 7 3" xfId="38149" xr:uid="{00000000-0005-0000-0000-000030000000}"/>
    <cellStyle name="Comma 4 5 2 8" xfId="9421" xr:uid="{00000000-0005-0000-0000-000030000000}"/>
    <cellStyle name="Comma 4 5 2 8 2" xfId="24541" xr:uid="{00000000-0005-0000-0000-000030000000}"/>
    <cellStyle name="Comma 4 5 2 8 2 2" xfId="54781" xr:uid="{00000000-0005-0000-0000-000030000000}"/>
    <cellStyle name="Comma 4 5 2 8 3" xfId="39661" xr:uid="{00000000-0005-0000-0000-000030000000}"/>
    <cellStyle name="Comma 4 5 2 9" xfId="15469" xr:uid="{00000000-0005-0000-0000-000030000000}"/>
    <cellStyle name="Comma 4 5 2 9 2" xfId="45709" xr:uid="{00000000-0005-0000-0000-000030000000}"/>
    <cellStyle name="Comma 4 5 3" xfId="601" xr:uid="{00000000-0005-0000-0000-0000A0000000}"/>
    <cellStyle name="Comma 4 5 3 10" xfId="30841" xr:uid="{00000000-0005-0000-0000-0000A0000000}"/>
    <cellStyle name="Comma 4 5 3 2" xfId="1357" xr:uid="{00000000-0005-0000-0000-0000A0000000}"/>
    <cellStyle name="Comma 4 5 3 2 2" xfId="2869" xr:uid="{00000000-0005-0000-0000-0000A0000000}"/>
    <cellStyle name="Comma 4 5 3 2 2 2" xfId="11941" xr:uid="{00000000-0005-0000-0000-0000A0000000}"/>
    <cellStyle name="Comma 4 5 3 2 2 2 2" xfId="27061" xr:uid="{00000000-0005-0000-0000-0000A0000000}"/>
    <cellStyle name="Comma 4 5 3 2 2 2 2 2" xfId="57301" xr:uid="{00000000-0005-0000-0000-0000A0000000}"/>
    <cellStyle name="Comma 4 5 3 2 2 2 3" xfId="42181" xr:uid="{00000000-0005-0000-0000-0000A0000000}"/>
    <cellStyle name="Comma 4 5 3 2 2 3" xfId="17989" xr:uid="{00000000-0005-0000-0000-0000A0000000}"/>
    <cellStyle name="Comma 4 5 3 2 2 3 2" xfId="48229" xr:uid="{00000000-0005-0000-0000-0000A0000000}"/>
    <cellStyle name="Comma 4 5 3 2 2 4" xfId="33109" xr:uid="{00000000-0005-0000-0000-0000A0000000}"/>
    <cellStyle name="Comma 4 5 3 2 3" xfId="4381" xr:uid="{00000000-0005-0000-0000-0000A0000000}"/>
    <cellStyle name="Comma 4 5 3 2 3 2" xfId="13453" xr:uid="{00000000-0005-0000-0000-0000A0000000}"/>
    <cellStyle name="Comma 4 5 3 2 3 2 2" xfId="28573" xr:uid="{00000000-0005-0000-0000-0000A0000000}"/>
    <cellStyle name="Comma 4 5 3 2 3 2 2 2" xfId="58813" xr:uid="{00000000-0005-0000-0000-0000A0000000}"/>
    <cellStyle name="Comma 4 5 3 2 3 2 3" xfId="43693" xr:uid="{00000000-0005-0000-0000-0000A0000000}"/>
    <cellStyle name="Comma 4 5 3 2 3 3" xfId="19501" xr:uid="{00000000-0005-0000-0000-0000A0000000}"/>
    <cellStyle name="Comma 4 5 3 2 3 3 2" xfId="49741" xr:uid="{00000000-0005-0000-0000-0000A0000000}"/>
    <cellStyle name="Comma 4 5 3 2 3 4" xfId="34621" xr:uid="{00000000-0005-0000-0000-0000A0000000}"/>
    <cellStyle name="Comma 4 5 3 2 4" xfId="5893" xr:uid="{00000000-0005-0000-0000-0000A0000000}"/>
    <cellStyle name="Comma 4 5 3 2 4 2" xfId="14965" xr:uid="{00000000-0005-0000-0000-0000A0000000}"/>
    <cellStyle name="Comma 4 5 3 2 4 2 2" xfId="30085" xr:uid="{00000000-0005-0000-0000-0000A0000000}"/>
    <cellStyle name="Comma 4 5 3 2 4 2 2 2" xfId="60325" xr:uid="{00000000-0005-0000-0000-0000A0000000}"/>
    <cellStyle name="Comma 4 5 3 2 4 2 3" xfId="45205" xr:uid="{00000000-0005-0000-0000-0000A0000000}"/>
    <cellStyle name="Comma 4 5 3 2 4 3" xfId="21013" xr:uid="{00000000-0005-0000-0000-0000A0000000}"/>
    <cellStyle name="Comma 4 5 3 2 4 3 2" xfId="51253" xr:uid="{00000000-0005-0000-0000-0000A0000000}"/>
    <cellStyle name="Comma 4 5 3 2 4 4" xfId="36133" xr:uid="{00000000-0005-0000-0000-0000A0000000}"/>
    <cellStyle name="Comma 4 5 3 2 5" xfId="7405" xr:uid="{00000000-0005-0000-0000-0000A0000000}"/>
    <cellStyle name="Comma 4 5 3 2 5 2" xfId="22525" xr:uid="{00000000-0005-0000-0000-0000A0000000}"/>
    <cellStyle name="Comma 4 5 3 2 5 2 2" xfId="52765" xr:uid="{00000000-0005-0000-0000-0000A0000000}"/>
    <cellStyle name="Comma 4 5 3 2 5 3" xfId="37645" xr:uid="{00000000-0005-0000-0000-0000A0000000}"/>
    <cellStyle name="Comma 4 5 3 2 6" xfId="8917" xr:uid="{00000000-0005-0000-0000-0000A0000000}"/>
    <cellStyle name="Comma 4 5 3 2 6 2" xfId="24037" xr:uid="{00000000-0005-0000-0000-0000A0000000}"/>
    <cellStyle name="Comma 4 5 3 2 6 2 2" xfId="54277" xr:uid="{00000000-0005-0000-0000-0000A0000000}"/>
    <cellStyle name="Comma 4 5 3 2 6 3" xfId="39157" xr:uid="{00000000-0005-0000-0000-0000A0000000}"/>
    <cellStyle name="Comma 4 5 3 2 7" xfId="10429" xr:uid="{00000000-0005-0000-0000-0000A0000000}"/>
    <cellStyle name="Comma 4 5 3 2 7 2" xfId="25549" xr:uid="{00000000-0005-0000-0000-0000A0000000}"/>
    <cellStyle name="Comma 4 5 3 2 7 2 2" xfId="55789" xr:uid="{00000000-0005-0000-0000-0000A0000000}"/>
    <cellStyle name="Comma 4 5 3 2 7 3" xfId="40669" xr:uid="{00000000-0005-0000-0000-0000A0000000}"/>
    <cellStyle name="Comma 4 5 3 2 8" xfId="16477" xr:uid="{00000000-0005-0000-0000-0000A0000000}"/>
    <cellStyle name="Comma 4 5 3 2 8 2" xfId="46717" xr:uid="{00000000-0005-0000-0000-0000A0000000}"/>
    <cellStyle name="Comma 4 5 3 2 9" xfId="31597" xr:uid="{00000000-0005-0000-0000-0000A0000000}"/>
    <cellStyle name="Comma 4 5 3 3" xfId="2113" xr:uid="{00000000-0005-0000-0000-0000A0000000}"/>
    <cellStyle name="Comma 4 5 3 3 2" xfId="11185" xr:uid="{00000000-0005-0000-0000-0000A0000000}"/>
    <cellStyle name="Comma 4 5 3 3 2 2" xfId="26305" xr:uid="{00000000-0005-0000-0000-0000A0000000}"/>
    <cellStyle name="Comma 4 5 3 3 2 2 2" xfId="56545" xr:uid="{00000000-0005-0000-0000-0000A0000000}"/>
    <cellStyle name="Comma 4 5 3 3 2 3" xfId="41425" xr:uid="{00000000-0005-0000-0000-0000A0000000}"/>
    <cellStyle name="Comma 4 5 3 3 3" xfId="17233" xr:uid="{00000000-0005-0000-0000-0000A0000000}"/>
    <cellStyle name="Comma 4 5 3 3 3 2" xfId="47473" xr:uid="{00000000-0005-0000-0000-0000A0000000}"/>
    <cellStyle name="Comma 4 5 3 3 4" xfId="32353" xr:uid="{00000000-0005-0000-0000-0000A0000000}"/>
    <cellStyle name="Comma 4 5 3 4" xfId="3625" xr:uid="{00000000-0005-0000-0000-0000A0000000}"/>
    <cellStyle name="Comma 4 5 3 4 2" xfId="12697" xr:uid="{00000000-0005-0000-0000-0000A0000000}"/>
    <cellStyle name="Comma 4 5 3 4 2 2" xfId="27817" xr:uid="{00000000-0005-0000-0000-0000A0000000}"/>
    <cellStyle name="Comma 4 5 3 4 2 2 2" xfId="58057" xr:uid="{00000000-0005-0000-0000-0000A0000000}"/>
    <cellStyle name="Comma 4 5 3 4 2 3" xfId="42937" xr:uid="{00000000-0005-0000-0000-0000A0000000}"/>
    <cellStyle name="Comma 4 5 3 4 3" xfId="18745" xr:uid="{00000000-0005-0000-0000-0000A0000000}"/>
    <cellStyle name="Comma 4 5 3 4 3 2" xfId="48985" xr:uid="{00000000-0005-0000-0000-0000A0000000}"/>
    <cellStyle name="Comma 4 5 3 4 4" xfId="33865" xr:uid="{00000000-0005-0000-0000-0000A0000000}"/>
    <cellStyle name="Comma 4 5 3 5" xfId="5137" xr:uid="{00000000-0005-0000-0000-0000A0000000}"/>
    <cellStyle name="Comma 4 5 3 5 2" xfId="14209" xr:uid="{00000000-0005-0000-0000-0000A0000000}"/>
    <cellStyle name="Comma 4 5 3 5 2 2" xfId="29329" xr:uid="{00000000-0005-0000-0000-0000A0000000}"/>
    <cellStyle name="Comma 4 5 3 5 2 2 2" xfId="59569" xr:uid="{00000000-0005-0000-0000-0000A0000000}"/>
    <cellStyle name="Comma 4 5 3 5 2 3" xfId="44449" xr:uid="{00000000-0005-0000-0000-0000A0000000}"/>
    <cellStyle name="Comma 4 5 3 5 3" xfId="20257" xr:uid="{00000000-0005-0000-0000-0000A0000000}"/>
    <cellStyle name="Comma 4 5 3 5 3 2" xfId="50497" xr:uid="{00000000-0005-0000-0000-0000A0000000}"/>
    <cellStyle name="Comma 4 5 3 5 4" xfId="35377" xr:uid="{00000000-0005-0000-0000-0000A0000000}"/>
    <cellStyle name="Comma 4 5 3 6" xfId="6649" xr:uid="{00000000-0005-0000-0000-0000A0000000}"/>
    <cellStyle name="Comma 4 5 3 6 2" xfId="21769" xr:uid="{00000000-0005-0000-0000-0000A0000000}"/>
    <cellStyle name="Comma 4 5 3 6 2 2" xfId="52009" xr:uid="{00000000-0005-0000-0000-0000A0000000}"/>
    <cellStyle name="Comma 4 5 3 6 3" xfId="36889" xr:uid="{00000000-0005-0000-0000-0000A0000000}"/>
    <cellStyle name="Comma 4 5 3 7" xfId="8161" xr:uid="{00000000-0005-0000-0000-0000A0000000}"/>
    <cellStyle name="Comma 4 5 3 7 2" xfId="23281" xr:uid="{00000000-0005-0000-0000-0000A0000000}"/>
    <cellStyle name="Comma 4 5 3 7 2 2" xfId="53521" xr:uid="{00000000-0005-0000-0000-0000A0000000}"/>
    <cellStyle name="Comma 4 5 3 7 3" xfId="38401" xr:uid="{00000000-0005-0000-0000-0000A0000000}"/>
    <cellStyle name="Comma 4 5 3 8" xfId="9673" xr:uid="{00000000-0005-0000-0000-0000A0000000}"/>
    <cellStyle name="Comma 4 5 3 8 2" xfId="24793" xr:uid="{00000000-0005-0000-0000-0000A0000000}"/>
    <cellStyle name="Comma 4 5 3 8 2 2" xfId="55033" xr:uid="{00000000-0005-0000-0000-0000A0000000}"/>
    <cellStyle name="Comma 4 5 3 8 3" xfId="39913" xr:uid="{00000000-0005-0000-0000-0000A0000000}"/>
    <cellStyle name="Comma 4 5 3 9" xfId="15721" xr:uid="{00000000-0005-0000-0000-0000A0000000}"/>
    <cellStyle name="Comma 4 5 3 9 2" xfId="45961" xr:uid="{00000000-0005-0000-0000-0000A0000000}"/>
    <cellStyle name="Comma 4 5 4" xfId="853" xr:uid="{00000000-0005-0000-0000-000030000000}"/>
    <cellStyle name="Comma 4 5 4 2" xfId="2365" xr:uid="{00000000-0005-0000-0000-000030000000}"/>
    <cellStyle name="Comma 4 5 4 2 2" xfId="11437" xr:uid="{00000000-0005-0000-0000-000030000000}"/>
    <cellStyle name="Comma 4 5 4 2 2 2" xfId="26557" xr:uid="{00000000-0005-0000-0000-000030000000}"/>
    <cellStyle name="Comma 4 5 4 2 2 2 2" xfId="56797" xr:uid="{00000000-0005-0000-0000-000030000000}"/>
    <cellStyle name="Comma 4 5 4 2 2 3" xfId="41677" xr:uid="{00000000-0005-0000-0000-000030000000}"/>
    <cellStyle name="Comma 4 5 4 2 3" xfId="17485" xr:uid="{00000000-0005-0000-0000-000030000000}"/>
    <cellStyle name="Comma 4 5 4 2 3 2" xfId="47725" xr:uid="{00000000-0005-0000-0000-000030000000}"/>
    <cellStyle name="Comma 4 5 4 2 4" xfId="32605" xr:uid="{00000000-0005-0000-0000-000030000000}"/>
    <cellStyle name="Comma 4 5 4 3" xfId="3877" xr:uid="{00000000-0005-0000-0000-000030000000}"/>
    <cellStyle name="Comma 4 5 4 3 2" xfId="12949" xr:uid="{00000000-0005-0000-0000-000030000000}"/>
    <cellStyle name="Comma 4 5 4 3 2 2" xfId="28069" xr:uid="{00000000-0005-0000-0000-000030000000}"/>
    <cellStyle name="Comma 4 5 4 3 2 2 2" xfId="58309" xr:uid="{00000000-0005-0000-0000-000030000000}"/>
    <cellStyle name="Comma 4 5 4 3 2 3" xfId="43189" xr:uid="{00000000-0005-0000-0000-000030000000}"/>
    <cellStyle name="Comma 4 5 4 3 3" xfId="18997" xr:uid="{00000000-0005-0000-0000-000030000000}"/>
    <cellStyle name="Comma 4 5 4 3 3 2" xfId="49237" xr:uid="{00000000-0005-0000-0000-000030000000}"/>
    <cellStyle name="Comma 4 5 4 3 4" xfId="34117" xr:uid="{00000000-0005-0000-0000-000030000000}"/>
    <cellStyle name="Comma 4 5 4 4" xfId="5389" xr:uid="{00000000-0005-0000-0000-000030000000}"/>
    <cellStyle name="Comma 4 5 4 4 2" xfId="14461" xr:uid="{00000000-0005-0000-0000-000030000000}"/>
    <cellStyle name="Comma 4 5 4 4 2 2" xfId="29581" xr:uid="{00000000-0005-0000-0000-000030000000}"/>
    <cellStyle name="Comma 4 5 4 4 2 2 2" xfId="59821" xr:uid="{00000000-0005-0000-0000-000030000000}"/>
    <cellStyle name="Comma 4 5 4 4 2 3" xfId="44701" xr:uid="{00000000-0005-0000-0000-000030000000}"/>
    <cellStyle name="Comma 4 5 4 4 3" xfId="20509" xr:uid="{00000000-0005-0000-0000-000030000000}"/>
    <cellStyle name="Comma 4 5 4 4 3 2" xfId="50749" xr:uid="{00000000-0005-0000-0000-000030000000}"/>
    <cellStyle name="Comma 4 5 4 4 4" xfId="35629" xr:uid="{00000000-0005-0000-0000-000030000000}"/>
    <cellStyle name="Comma 4 5 4 5" xfId="6901" xr:uid="{00000000-0005-0000-0000-000030000000}"/>
    <cellStyle name="Comma 4 5 4 5 2" xfId="22021" xr:uid="{00000000-0005-0000-0000-000030000000}"/>
    <cellStyle name="Comma 4 5 4 5 2 2" xfId="52261" xr:uid="{00000000-0005-0000-0000-000030000000}"/>
    <cellStyle name="Comma 4 5 4 5 3" xfId="37141" xr:uid="{00000000-0005-0000-0000-000030000000}"/>
    <cellStyle name="Comma 4 5 4 6" xfId="8413" xr:uid="{00000000-0005-0000-0000-000030000000}"/>
    <cellStyle name="Comma 4 5 4 6 2" xfId="23533" xr:uid="{00000000-0005-0000-0000-000030000000}"/>
    <cellStyle name="Comma 4 5 4 6 2 2" xfId="53773" xr:uid="{00000000-0005-0000-0000-000030000000}"/>
    <cellStyle name="Comma 4 5 4 6 3" xfId="38653" xr:uid="{00000000-0005-0000-0000-000030000000}"/>
    <cellStyle name="Comma 4 5 4 7" xfId="9925" xr:uid="{00000000-0005-0000-0000-000030000000}"/>
    <cellStyle name="Comma 4 5 4 7 2" xfId="25045" xr:uid="{00000000-0005-0000-0000-000030000000}"/>
    <cellStyle name="Comma 4 5 4 7 2 2" xfId="55285" xr:uid="{00000000-0005-0000-0000-000030000000}"/>
    <cellStyle name="Comma 4 5 4 7 3" xfId="40165" xr:uid="{00000000-0005-0000-0000-000030000000}"/>
    <cellStyle name="Comma 4 5 4 8" xfId="15973" xr:uid="{00000000-0005-0000-0000-000030000000}"/>
    <cellStyle name="Comma 4 5 4 8 2" xfId="46213" xr:uid="{00000000-0005-0000-0000-000030000000}"/>
    <cellStyle name="Comma 4 5 4 9" xfId="31093" xr:uid="{00000000-0005-0000-0000-000030000000}"/>
    <cellStyle name="Comma 4 5 5" xfId="1609" xr:uid="{00000000-0005-0000-0000-000030000000}"/>
    <cellStyle name="Comma 4 5 5 2" xfId="10681" xr:uid="{00000000-0005-0000-0000-000030000000}"/>
    <cellStyle name="Comma 4 5 5 2 2" xfId="25801" xr:uid="{00000000-0005-0000-0000-000030000000}"/>
    <cellStyle name="Comma 4 5 5 2 2 2" xfId="56041" xr:uid="{00000000-0005-0000-0000-000030000000}"/>
    <cellStyle name="Comma 4 5 5 2 3" xfId="40921" xr:uid="{00000000-0005-0000-0000-000030000000}"/>
    <cellStyle name="Comma 4 5 5 3" xfId="16729" xr:uid="{00000000-0005-0000-0000-000030000000}"/>
    <cellStyle name="Comma 4 5 5 3 2" xfId="46969" xr:uid="{00000000-0005-0000-0000-000030000000}"/>
    <cellStyle name="Comma 4 5 5 4" xfId="31849" xr:uid="{00000000-0005-0000-0000-000030000000}"/>
    <cellStyle name="Comma 4 5 6" xfId="3121" xr:uid="{00000000-0005-0000-0000-000030000000}"/>
    <cellStyle name="Comma 4 5 6 2" xfId="12193" xr:uid="{00000000-0005-0000-0000-000030000000}"/>
    <cellStyle name="Comma 4 5 6 2 2" xfId="27313" xr:uid="{00000000-0005-0000-0000-000030000000}"/>
    <cellStyle name="Comma 4 5 6 2 2 2" xfId="57553" xr:uid="{00000000-0005-0000-0000-000030000000}"/>
    <cellStyle name="Comma 4 5 6 2 3" xfId="42433" xr:uid="{00000000-0005-0000-0000-000030000000}"/>
    <cellStyle name="Comma 4 5 6 3" xfId="18241" xr:uid="{00000000-0005-0000-0000-000030000000}"/>
    <cellStyle name="Comma 4 5 6 3 2" xfId="48481" xr:uid="{00000000-0005-0000-0000-000030000000}"/>
    <cellStyle name="Comma 4 5 6 4" xfId="33361" xr:uid="{00000000-0005-0000-0000-000030000000}"/>
    <cellStyle name="Comma 4 5 7" xfId="4633" xr:uid="{00000000-0005-0000-0000-000030000000}"/>
    <cellStyle name="Comma 4 5 7 2" xfId="13705" xr:uid="{00000000-0005-0000-0000-000030000000}"/>
    <cellStyle name="Comma 4 5 7 2 2" xfId="28825" xr:uid="{00000000-0005-0000-0000-000030000000}"/>
    <cellStyle name="Comma 4 5 7 2 2 2" xfId="59065" xr:uid="{00000000-0005-0000-0000-000030000000}"/>
    <cellStyle name="Comma 4 5 7 2 3" xfId="43945" xr:uid="{00000000-0005-0000-0000-000030000000}"/>
    <cellStyle name="Comma 4 5 7 3" xfId="19753" xr:uid="{00000000-0005-0000-0000-000030000000}"/>
    <cellStyle name="Comma 4 5 7 3 2" xfId="49993" xr:uid="{00000000-0005-0000-0000-000030000000}"/>
    <cellStyle name="Comma 4 5 7 4" xfId="34873" xr:uid="{00000000-0005-0000-0000-000030000000}"/>
    <cellStyle name="Comma 4 5 8" xfId="6145" xr:uid="{00000000-0005-0000-0000-000030000000}"/>
    <cellStyle name="Comma 4 5 8 2" xfId="21265" xr:uid="{00000000-0005-0000-0000-000030000000}"/>
    <cellStyle name="Comma 4 5 8 2 2" xfId="51505" xr:uid="{00000000-0005-0000-0000-000030000000}"/>
    <cellStyle name="Comma 4 5 8 3" xfId="36385" xr:uid="{00000000-0005-0000-0000-000030000000}"/>
    <cellStyle name="Comma 4 5 9" xfId="7657" xr:uid="{00000000-0005-0000-0000-000030000000}"/>
    <cellStyle name="Comma 4 5 9 2" xfId="22777" xr:uid="{00000000-0005-0000-0000-000030000000}"/>
    <cellStyle name="Comma 4 5 9 2 2" xfId="53017" xr:uid="{00000000-0005-0000-0000-000030000000}"/>
    <cellStyle name="Comma 4 5 9 3" xfId="37897" xr:uid="{00000000-0005-0000-0000-000030000000}"/>
    <cellStyle name="Comma 4 6" xfId="181" xr:uid="{00000000-0005-0000-0000-000030000000}"/>
    <cellStyle name="Comma 4 6 10" xfId="9253" xr:uid="{00000000-0005-0000-0000-000030000000}"/>
    <cellStyle name="Comma 4 6 10 2" xfId="24373" xr:uid="{00000000-0005-0000-0000-000030000000}"/>
    <cellStyle name="Comma 4 6 10 2 2" xfId="54613" xr:uid="{00000000-0005-0000-0000-000030000000}"/>
    <cellStyle name="Comma 4 6 10 3" xfId="39493" xr:uid="{00000000-0005-0000-0000-000030000000}"/>
    <cellStyle name="Comma 4 6 11" xfId="15301" xr:uid="{00000000-0005-0000-0000-000030000000}"/>
    <cellStyle name="Comma 4 6 11 2" xfId="45541" xr:uid="{00000000-0005-0000-0000-000030000000}"/>
    <cellStyle name="Comma 4 6 12" xfId="30421" xr:uid="{00000000-0005-0000-0000-000030000000}"/>
    <cellStyle name="Comma 4 6 2" xfId="433" xr:uid="{00000000-0005-0000-0000-000030000000}"/>
    <cellStyle name="Comma 4 6 2 10" xfId="30673" xr:uid="{00000000-0005-0000-0000-000030000000}"/>
    <cellStyle name="Comma 4 6 2 2" xfId="1189" xr:uid="{00000000-0005-0000-0000-000030000000}"/>
    <cellStyle name="Comma 4 6 2 2 2" xfId="2701" xr:uid="{00000000-0005-0000-0000-000030000000}"/>
    <cellStyle name="Comma 4 6 2 2 2 2" xfId="11773" xr:uid="{00000000-0005-0000-0000-000030000000}"/>
    <cellStyle name="Comma 4 6 2 2 2 2 2" xfId="26893" xr:uid="{00000000-0005-0000-0000-000030000000}"/>
    <cellStyle name="Comma 4 6 2 2 2 2 2 2" xfId="57133" xr:uid="{00000000-0005-0000-0000-000030000000}"/>
    <cellStyle name="Comma 4 6 2 2 2 2 3" xfId="42013" xr:uid="{00000000-0005-0000-0000-000030000000}"/>
    <cellStyle name="Comma 4 6 2 2 2 3" xfId="17821" xr:uid="{00000000-0005-0000-0000-000030000000}"/>
    <cellStyle name="Comma 4 6 2 2 2 3 2" xfId="48061" xr:uid="{00000000-0005-0000-0000-000030000000}"/>
    <cellStyle name="Comma 4 6 2 2 2 4" xfId="32941" xr:uid="{00000000-0005-0000-0000-000030000000}"/>
    <cellStyle name="Comma 4 6 2 2 3" xfId="4213" xr:uid="{00000000-0005-0000-0000-000030000000}"/>
    <cellStyle name="Comma 4 6 2 2 3 2" xfId="13285" xr:uid="{00000000-0005-0000-0000-000030000000}"/>
    <cellStyle name="Comma 4 6 2 2 3 2 2" xfId="28405" xr:uid="{00000000-0005-0000-0000-000030000000}"/>
    <cellStyle name="Comma 4 6 2 2 3 2 2 2" xfId="58645" xr:uid="{00000000-0005-0000-0000-000030000000}"/>
    <cellStyle name="Comma 4 6 2 2 3 2 3" xfId="43525" xr:uid="{00000000-0005-0000-0000-000030000000}"/>
    <cellStyle name="Comma 4 6 2 2 3 3" xfId="19333" xr:uid="{00000000-0005-0000-0000-000030000000}"/>
    <cellStyle name="Comma 4 6 2 2 3 3 2" xfId="49573" xr:uid="{00000000-0005-0000-0000-000030000000}"/>
    <cellStyle name="Comma 4 6 2 2 3 4" xfId="34453" xr:uid="{00000000-0005-0000-0000-000030000000}"/>
    <cellStyle name="Comma 4 6 2 2 4" xfId="5725" xr:uid="{00000000-0005-0000-0000-000030000000}"/>
    <cellStyle name="Comma 4 6 2 2 4 2" xfId="14797" xr:uid="{00000000-0005-0000-0000-000030000000}"/>
    <cellStyle name="Comma 4 6 2 2 4 2 2" xfId="29917" xr:uid="{00000000-0005-0000-0000-000030000000}"/>
    <cellStyle name="Comma 4 6 2 2 4 2 2 2" xfId="60157" xr:uid="{00000000-0005-0000-0000-000030000000}"/>
    <cellStyle name="Comma 4 6 2 2 4 2 3" xfId="45037" xr:uid="{00000000-0005-0000-0000-000030000000}"/>
    <cellStyle name="Comma 4 6 2 2 4 3" xfId="20845" xr:uid="{00000000-0005-0000-0000-000030000000}"/>
    <cellStyle name="Comma 4 6 2 2 4 3 2" xfId="51085" xr:uid="{00000000-0005-0000-0000-000030000000}"/>
    <cellStyle name="Comma 4 6 2 2 4 4" xfId="35965" xr:uid="{00000000-0005-0000-0000-000030000000}"/>
    <cellStyle name="Comma 4 6 2 2 5" xfId="7237" xr:uid="{00000000-0005-0000-0000-000030000000}"/>
    <cellStyle name="Comma 4 6 2 2 5 2" xfId="22357" xr:uid="{00000000-0005-0000-0000-000030000000}"/>
    <cellStyle name="Comma 4 6 2 2 5 2 2" xfId="52597" xr:uid="{00000000-0005-0000-0000-000030000000}"/>
    <cellStyle name="Comma 4 6 2 2 5 3" xfId="37477" xr:uid="{00000000-0005-0000-0000-000030000000}"/>
    <cellStyle name="Comma 4 6 2 2 6" xfId="8749" xr:uid="{00000000-0005-0000-0000-000030000000}"/>
    <cellStyle name="Comma 4 6 2 2 6 2" xfId="23869" xr:uid="{00000000-0005-0000-0000-000030000000}"/>
    <cellStyle name="Comma 4 6 2 2 6 2 2" xfId="54109" xr:uid="{00000000-0005-0000-0000-000030000000}"/>
    <cellStyle name="Comma 4 6 2 2 6 3" xfId="38989" xr:uid="{00000000-0005-0000-0000-000030000000}"/>
    <cellStyle name="Comma 4 6 2 2 7" xfId="10261" xr:uid="{00000000-0005-0000-0000-000030000000}"/>
    <cellStyle name="Comma 4 6 2 2 7 2" xfId="25381" xr:uid="{00000000-0005-0000-0000-000030000000}"/>
    <cellStyle name="Comma 4 6 2 2 7 2 2" xfId="55621" xr:uid="{00000000-0005-0000-0000-000030000000}"/>
    <cellStyle name="Comma 4 6 2 2 7 3" xfId="40501" xr:uid="{00000000-0005-0000-0000-000030000000}"/>
    <cellStyle name="Comma 4 6 2 2 8" xfId="16309" xr:uid="{00000000-0005-0000-0000-000030000000}"/>
    <cellStyle name="Comma 4 6 2 2 8 2" xfId="46549" xr:uid="{00000000-0005-0000-0000-000030000000}"/>
    <cellStyle name="Comma 4 6 2 2 9" xfId="31429" xr:uid="{00000000-0005-0000-0000-000030000000}"/>
    <cellStyle name="Comma 4 6 2 3" xfId="1945" xr:uid="{00000000-0005-0000-0000-000030000000}"/>
    <cellStyle name="Comma 4 6 2 3 2" xfId="11017" xr:uid="{00000000-0005-0000-0000-000030000000}"/>
    <cellStyle name="Comma 4 6 2 3 2 2" xfId="26137" xr:uid="{00000000-0005-0000-0000-000030000000}"/>
    <cellStyle name="Comma 4 6 2 3 2 2 2" xfId="56377" xr:uid="{00000000-0005-0000-0000-000030000000}"/>
    <cellStyle name="Comma 4 6 2 3 2 3" xfId="41257" xr:uid="{00000000-0005-0000-0000-000030000000}"/>
    <cellStyle name="Comma 4 6 2 3 3" xfId="17065" xr:uid="{00000000-0005-0000-0000-000030000000}"/>
    <cellStyle name="Comma 4 6 2 3 3 2" xfId="47305" xr:uid="{00000000-0005-0000-0000-000030000000}"/>
    <cellStyle name="Comma 4 6 2 3 4" xfId="32185" xr:uid="{00000000-0005-0000-0000-000030000000}"/>
    <cellStyle name="Comma 4 6 2 4" xfId="3457" xr:uid="{00000000-0005-0000-0000-000030000000}"/>
    <cellStyle name="Comma 4 6 2 4 2" xfId="12529" xr:uid="{00000000-0005-0000-0000-000030000000}"/>
    <cellStyle name="Comma 4 6 2 4 2 2" xfId="27649" xr:uid="{00000000-0005-0000-0000-000030000000}"/>
    <cellStyle name="Comma 4 6 2 4 2 2 2" xfId="57889" xr:uid="{00000000-0005-0000-0000-000030000000}"/>
    <cellStyle name="Comma 4 6 2 4 2 3" xfId="42769" xr:uid="{00000000-0005-0000-0000-000030000000}"/>
    <cellStyle name="Comma 4 6 2 4 3" xfId="18577" xr:uid="{00000000-0005-0000-0000-000030000000}"/>
    <cellStyle name="Comma 4 6 2 4 3 2" xfId="48817" xr:uid="{00000000-0005-0000-0000-000030000000}"/>
    <cellStyle name="Comma 4 6 2 4 4" xfId="33697" xr:uid="{00000000-0005-0000-0000-000030000000}"/>
    <cellStyle name="Comma 4 6 2 5" xfId="4969" xr:uid="{00000000-0005-0000-0000-000030000000}"/>
    <cellStyle name="Comma 4 6 2 5 2" xfId="14041" xr:uid="{00000000-0005-0000-0000-000030000000}"/>
    <cellStyle name="Comma 4 6 2 5 2 2" xfId="29161" xr:uid="{00000000-0005-0000-0000-000030000000}"/>
    <cellStyle name="Comma 4 6 2 5 2 2 2" xfId="59401" xr:uid="{00000000-0005-0000-0000-000030000000}"/>
    <cellStyle name="Comma 4 6 2 5 2 3" xfId="44281" xr:uid="{00000000-0005-0000-0000-000030000000}"/>
    <cellStyle name="Comma 4 6 2 5 3" xfId="20089" xr:uid="{00000000-0005-0000-0000-000030000000}"/>
    <cellStyle name="Comma 4 6 2 5 3 2" xfId="50329" xr:uid="{00000000-0005-0000-0000-000030000000}"/>
    <cellStyle name="Comma 4 6 2 5 4" xfId="35209" xr:uid="{00000000-0005-0000-0000-000030000000}"/>
    <cellStyle name="Comma 4 6 2 6" xfId="6481" xr:uid="{00000000-0005-0000-0000-000030000000}"/>
    <cellStyle name="Comma 4 6 2 6 2" xfId="21601" xr:uid="{00000000-0005-0000-0000-000030000000}"/>
    <cellStyle name="Comma 4 6 2 6 2 2" xfId="51841" xr:uid="{00000000-0005-0000-0000-000030000000}"/>
    <cellStyle name="Comma 4 6 2 6 3" xfId="36721" xr:uid="{00000000-0005-0000-0000-000030000000}"/>
    <cellStyle name="Comma 4 6 2 7" xfId="7993" xr:uid="{00000000-0005-0000-0000-000030000000}"/>
    <cellStyle name="Comma 4 6 2 7 2" xfId="23113" xr:uid="{00000000-0005-0000-0000-000030000000}"/>
    <cellStyle name="Comma 4 6 2 7 2 2" xfId="53353" xr:uid="{00000000-0005-0000-0000-000030000000}"/>
    <cellStyle name="Comma 4 6 2 7 3" xfId="38233" xr:uid="{00000000-0005-0000-0000-000030000000}"/>
    <cellStyle name="Comma 4 6 2 8" xfId="9505" xr:uid="{00000000-0005-0000-0000-000030000000}"/>
    <cellStyle name="Comma 4 6 2 8 2" xfId="24625" xr:uid="{00000000-0005-0000-0000-000030000000}"/>
    <cellStyle name="Comma 4 6 2 8 2 2" xfId="54865" xr:uid="{00000000-0005-0000-0000-000030000000}"/>
    <cellStyle name="Comma 4 6 2 8 3" xfId="39745" xr:uid="{00000000-0005-0000-0000-000030000000}"/>
    <cellStyle name="Comma 4 6 2 9" xfId="15553" xr:uid="{00000000-0005-0000-0000-000030000000}"/>
    <cellStyle name="Comma 4 6 2 9 2" xfId="45793" xr:uid="{00000000-0005-0000-0000-000030000000}"/>
    <cellStyle name="Comma 4 6 3" xfId="685" xr:uid="{00000000-0005-0000-0000-0000A1000000}"/>
    <cellStyle name="Comma 4 6 3 10" xfId="30925" xr:uid="{00000000-0005-0000-0000-0000A1000000}"/>
    <cellStyle name="Comma 4 6 3 2" xfId="1441" xr:uid="{00000000-0005-0000-0000-0000A1000000}"/>
    <cellStyle name="Comma 4 6 3 2 2" xfId="2953" xr:uid="{00000000-0005-0000-0000-0000A1000000}"/>
    <cellStyle name="Comma 4 6 3 2 2 2" xfId="12025" xr:uid="{00000000-0005-0000-0000-0000A1000000}"/>
    <cellStyle name="Comma 4 6 3 2 2 2 2" xfId="27145" xr:uid="{00000000-0005-0000-0000-0000A1000000}"/>
    <cellStyle name="Comma 4 6 3 2 2 2 2 2" xfId="57385" xr:uid="{00000000-0005-0000-0000-0000A1000000}"/>
    <cellStyle name="Comma 4 6 3 2 2 2 3" xfId="42265" xr:uid="{00000000-0005-0000-0000-0000A1000000}"/>
    <cellStyle name="Comma 4 6 3 2 2 3" xfId="18073" xr:uid="{00000000-0005-0000-0000-0000A1000000}"/>
    <cellStyle name="Comma 4 6 3 2 2 3 2" xfId="48313" xr:uid="{00000000-0005-0000-0000-0000A1000000}"/>
    <cellStyle name="Comma 4 6 3 2 2 4" xfId="33193" xr:uid="{00000000-0005-0000-0000-0000A1000000}"/>
    <cellStyle name="Comma 4 6 3 2 3" xfId="4465" xr:uid="{00000000-0005-0000-0000-0000A1000000}"/>
    <cellStyle name="Comma 4 6 3 2 3 2" xfId="13537" xr:uid="{00000000-0005-0000-0000-0000A1000000}"/>
    <cellStyle name="Comma 4 6 3 2 3 2 2" xfId="28657" xr:uid="{00000000-0005-0000-0000-0000A1000000}"/>
    <cellStyle name="Comma 4 6 3 2 3 2 2 2" xfId="58897" xr:uid="{00000000-0005-0000-0000-0000A1000000}"/>
    <cellStyle name="Comma 4 6 3 2 3 2 3" xfId="43777" xr:uid="{00000000-0005-0000-0000-0000A1000000}"/>
    <cellStyle name="Comma 4 6 3 2 3 3" xfId="19585" xr:uid="{00000000-0005-0000-0000-0000A1000000}"/>
    <cellStyle name="Comma 4 6 3 2 3 3 2" xfId="49825" xr:uid="{00000000-0005-0000-0000-0000A1000000}"/>
    <cellStyle name="Comma 4 6 3 2 3 4" xfId="34705" xr:uid="{00000000-0005-0000-0000-0000A1000000}"/>
    <cellStyle name="Comma 4 6 3 2 4" xfId="5977" xr:uid="{00000000-0005-0000-0000-0000A1000000}"/>
    <cellStyle name="Comma 4 6 3 2 4 2" xfId="15049" xr:uid="{00000000-0005-0000-0000-0000A1000000}"/>
    <cellStyle name="Comma 4 6 3 2 4 2 2" xfId="30169" xr:uid="{00000000-0005-0000-0000-0000A1000000}"/>
    <cellStyle name="Comma 4 6 3 2 4 2 2 2" xfId="60409" xr:uid="{00000000-0005-0000-0000-0000A1000000}"/>
    <cellStyle name="Comma 4 6 3 2 4 2 3" xfId="45289" xr:uid="{00000000-0005-0000-0000-0000A1000000}"/>
    <cellStyle name="Comma 4 6 3 2 4 3" xfId="21097" xr:uid="{00000000-0005-0000-0000-0000A1000000}"/>
    <cellStyle name="Comma 4 6 3 2 4 3 2" xfId="51337" xr:uid="{00000000-0005-0000-0000-0000A1000000}"/>
    <cellStyle name="Comma 4 6 3 2 4 4" xfId="36217" xr:uid="{00000000-0005-0000-0000-0000A1000000}"/>
    <cellStyle name="Comma 4 6 3 2 5" xfId="7489" xr:uid="{00000000-0005-0000-0000-0000A1000000}"/>
    <cellStyle name="Comma 4 6 3 2 5 2" xfId="22609" xr:uid="{00000000-0005-0000-0000-0000A1000000}"/>
    <cellStyle name="Comma 4 6 3 2 5 2 2" xfId="52849" xr:uid="{00000000-0005-0000-0000-0000A1000000}"/>
    <cellStyle name="Comma 4 6 3 2 5 3" xfId="37729" xr:uid="{00000000-0005-0000-0000-0000A1000000}"/>
    <cellStyle name="Comma 4 6 3 2 6" xfId="9001" xr:uid="{00000000-0005-0000-0000-0000A1000000}"/>
    <cellStyle name="Comma 4 6 3 2 6 2" xfId="24121" xr:uid="{00000000-0005-0000-0000-0000A1000000}"/>
    <cellStyle name="Comma 4 6 3 2 6 2 2" xfId="54361" xr:uid="{00000000-0005-0000-0000-0000A1000000}"/>
    <cellStyle name="Comma 4 6 3 2 6 3" xfId="39241" xr:uid="{00000000-0005-0000-0000-0000A1000000}"/>
    <cellStyle name="Comma 4 6 3 2 7" xfId="10513" xr:uid="{00000000-0005-0000-0000-0000A1000000}"/>
    <cellStyle name="Comma 4 6 3 2 7 2" xfId="25633" xr:uid="{00000000-0005-0000-0000-0000A1000000}"/>
    <cellStyle name="Comma 4 6 3 2 7 2 2" xfId="55873" xr:uid="{00000000-0005-0000-0000-0000A1000000}"/>
    <cellStyle name="Comma 4 6 3 2 7 3" xfId="40753" xr:uid="{00000000-0005-0000-0000-0000A1000000}"/>
    <cellStyle name="Comma 4 6 3 2 8" xfId="16561" xr:uid="{00000000-0005-0000-0000-0000A1000000}"/>
    <cellStyle name="Comma 4 6 3 2 8 2" xfId="46801" xr:uid="{00000000-0005-0000-0000-0000A1000000}"/>
    <cellStyle name="Comma 4 6 3 2 9" xfId="31681" xr:uid="{00000000-0005-0000-0000-0000A1000000}"/>
    <cellStyle name="Comma 4 6 3 3" xfId="2197" xr:uid="{00000000-0005-0000-0000-0000A1000000}"/>
    <cellStyle name="Comma 4 6 3 3 2" xfId="11269" xr:uid="{00000000-0005-0000-0000-0000A1000000}"/>
    <cellStyle name="Comma 4 6 3 3 2 2" xfId="26389" xr:uid="{00000000-0005-0000-0000-0000A1000000}"/>
    <cellStyle name="Comma 4 6 3 3 2 2 2" xfId="56629" xr:uid="{00000000-0005-0000-0000-0000A1000000}"/>
    <cellStyle name="Comma 4 6 3 3 2 3" xfId="41509" xr:uid="{00000000-0005-0000-0000-0000A1000000}"/>
    <cellStyle name="Comma 4 6 3 3 3" xfId="17317" xr:uid="{00000000-0005-0000-0000-0000A1000000}"/>
    <cellStyle name="Comma 4 6 3 3 3 2" xfId="47557" xr:uid="{00000000-0005-0000-0000-0000A1000000}"/>
    <cellStyle name="Comma 4 6 3 3 4" xfId="32437" xr:uid="{00000000-0005-0000-0000-0000A1000000}"/>
    <cellStyle name="Comma 4 6 3 4" xfId="3709" xr:uid="{00000000-0005-0000-0000-0000A1000000}"/>
    <cellStyle name="Comma 4 6 3 4 2" xfId="12781" xr:uid="{00000000-0005-0000-0000-0000A1000000}"/>
    <cellStyle name="Comma 4 6 3 4 2 2" xfId="27901" xr:uid="{00000000-0005-0000-0000-0000A1000000}"/>
    <cellStyle name="Comma 4 6 3 4 2 2 2" xfId="58141" xr:uid="{00000000-0005-0000-0000-0000A1000000}"/>
    <cellStyle name="Comma 4 6 3 4 2 3" xfId="43021" xr:uid="{00000000-0005-0000-0000-0000A1000000}"/>
    <cellStyle name="Comma 4 6 3 4 3" xfId="18829" xr:uid="{00000000-0005-0000-0000-0000A1000000}"/>
    <cellStyle name="Comma 4 6 3 4 3 2" xfId="49069" xr:uid="{00000000-0005-0000-0000-0000A1000000}"/>
    <cellStyle name="Comma 4 6 3 4 4" xfId="33949" xr:uid="{00000000-0005-0000-0000-0000A1000000}"/>
    <cellStyle name="Comma 4 6 3 5" xfId="5221" xr:uid="{00000000-0005-0000-0000-0000A1000000}"/>
    <cellStyle name="Comma 4 6 3 5 2" xfId="14293" xr:uid="{00000000-0005-0000-0000-0000A1000000}"/>
    <cellStyle name="Comma 4 6 3 5 2 2" xfId="29413" xr:uid="{00000000-0005-0000-0000-0000A1000000}"/>
    <cellStyle name="Comma 4 6 3 5 2 2 2" xfId="59653" xr:uid="{00000000-0005-0000-0000-0000A1000000}"/>
    <cellStyle name="Comma 4 6 3 5 2 3" xfId="44533" xr:uid="{00000000-0005-0000-0000-0000A1000000}"/>
    <cellStyle name="Comma 4 6 3 5 3" xfId="20341" xr:uid="{00000000-0005-0000-0000-0000A1000000}"/>
    <cellStyle name="Comma 4 6 3 5 3 2" xfId="50581" xr:uid="{00000000-0005-0000-0000-0000A1000000}"/>
    <cellStyle name="Comma 4 6 3 5 4" xfId="35461" xr:uid="{00000000-0005-0000-0000-0000A1000000}"/>
    <cellStyle name="Comma 4 6 3 6" xfId="6733" xr:uid="{00000000-0005-0000-0000-0000A1000000}"/>
    <cellStyle name="Comma 4 6 3 6 2" xfId="21853" xr:uid="{00000000-0005-0000-0000-0000A1000000}"/>
    <cellStyle name="Comma 4 6 3 6 2 2" xfId="52093" xr:uid="{00000000-0005-0000-0000-0000A1000000}"/>
    <cellStyle name="Comma 4 6 3 6 3" xfId="36973" xr:uid="{00000000-0005-0000-0000-0000A1000000}"/>
    <cellStyle name="Comma 4 6 3 7" xfId="8245" xr:uid="{00000000-0005-0000-0000-0000A1000000}"/>
    <cellStyle name="Comma 4 6 3 7 2" xfId="23365" xr:uid="{00000000-0005-0000-0000-0000A1000000}"/>
    <cellStyle name="Comma 4 6 3 7 2 2" xfId="53605" xr:uid="{00000000-0005-0000-0000-0000A1000000}"/>
    <cellStyle name="Comma 4 6 3 7 3" xfId="38485" xr:uid="{00000000-0005-0000-0000-0000A1000000}"/>
    <cellStyle name="Comma 4 6 3 8" xfId="9757" xr:uid="{00000000-0005-0000-0000-0000A1000000}"/>
    <cellStyle name="Comma 4 6 3 8 2" xfId="24877" xr:uid="{00000000-0005-0000-0000-0000A1000000}"/>
    <cellStyle name="Comma 4 6 3 8 2 2" xfId="55117" xr:uid="{00000000-0005-0000-0000-0000A1000000}"/>
    <cellStyle name="Comma 4 6 3 8 3" xfId="39997" xr:uid="{00000000-0005-0000-0000-0000A1000000}"/>
    <cellStyle name="Comma 4 6 3 9" xfId="15805" xr:uid="{00000000-0005-0000-0000-0000A1000000}"/>
    <cellStyle name="Comma 4 6 3 9 2" xfId="46045" xr:uid="{00000000-0005-0000-0000-0000A1000000}"/>
    <cellStyle name="Comma 4 6 4" xfId="937" xr:uid="{00000000-0005-0000-0000-000030000000}"/>
    <cellStyle name="Comma 4 6 4 2" xfId="2449" xr:uid="{00000000-0005-0000-0000-000030000000}"/>
    <cellStyle name="Comma 4 6 4 2 2" xfId="11521" xr:uid="{00000000-0005-0000-0000-000030000000}"/>
    <cellStyle name="Comma 4 6 4 2 2 2" xfId="26641" xr:uid="{00000000-0005-0000-0000-000030000000}"/>
    <cellStyle name="Comma 4 6 4 2 2 2 2" xfId="56881" xr:uid="{00000000-0005-0000-0000-000030000000}"/>
    <cellStyle name="Comma 4 6 4 2 2 3" xfId="41761" xr:uid="{00000000-0005-0000-0000-000030000000}"/>
    <cellStyle name="Comma 4 6 4 2 3" xfId="17569" xr:uid="{00000000-0005-0000-0000-000030000000}"/>
    <cellStyle name="Comma 4 6 4 2 3 2" xfId="47809" xr:uid="{00000000-0005-0000-0000-000030000000}"/>
    <cellStyle name="Comma 4 6 4 2 4" xfId="32689" xr:uid="{00000000-0005-0000-0000-000030000000}"/>
    <cellStyle name="Comma 4 6 4 3" xfId="3961" xr:uid="{00000000-0005-0000-0000-000030000000}"/>
    <cellStyle name="Comma 4 6 4 3 2" xfId="13033" xr:uid="{00000000-0005-0000-0000-000030000000}"/>
    <cellStyle name="Comma 4 6 4 3 2 2" xfId="28153" xr:uid="{00000000-0005-0000-0000-000030000000}"/>
    <cellStyle name="Comma 4 6 4 3 2 2 2" xfId="58393" xr:uid="{00000000-0005-0000-0000-000030000000}"/>
    <cellStyle name="Comma 4 6 4 3 2 3" xfId="43273" xr:uid="{00000000-0005-0000-0000-000030000000}"/>
    <cellStyle name="Comma 4 6 4 3 3" xfId="19081" xr:uid="{00000000-0005-0000-0000-000030000000}"/>
    <cellStyle name="Comma 4 6 4 3 3 2" xfId="49321" xr:uid="{00000000-0005-0000-0000-000030000000}"/>
    <cellStyle name="Comma 4 6 4 3 4" xfId="34201" xr:uid="{00000000-0005-0000-0000-000030000000}"/>
    <cellStyle name="Comma 4 6 4 4" xfId="5473" xr:uid="{00000000-0005-0000-0000-000030000000}"/>
    <cellStyle name="Comma 4 6 4 4 2" xfId="14545" xr:uid="{00000000-0005-0000-0000-000030000000}"/>
    <cellStyle name="Comma 4 6 4 4 2 2" xfId="29665" xr:uid="{00000000-0005-0000-0000-000030000000}"/>
    <cellStyle name="Comma 4 6 4 4 2 2 2" xfId="59905" xr:uid="{00000000-0005-0000-0000-000030000000}"/>
    <cellStyle name="Comma 4 6 4 4 2 3" xfId="44785" xr:uid="{00000000-0005-0000-0000-000030000000}"/>
    <cellStyle name="Comma 4 6 4 4 3" xfId="20593" xr:uid="{00000000-0005-0000-0000-000030000000}"/>
    <cellStyle name="Comma 4 6 4 4 3 2" xfId="50833" xr:uid="{00000000-0005-0000-0000-000030000000}"/>
    <cellStyle name="Comma 4 6 4 4 4" xfId="35713" xr:uid="{00000000-0005-0000-0000-000030000000}"/>
    <cellStyle name="Comma 4 6 4 5" xfId="6985" xr:uid="{00000000-0005-0000-0000-000030000000}"/>
    <cellStyle name="Comma 4 6 4 5 2" xfId="22105" xr:uid="{00000000-0005-0000-0000-000030000000}"/>
    <cellStyle name="Comma 4 6 4 5 2 2" xfId="52345" xr:uid="{00000000-0005-0000-0000-000030000000}"/>
    <cellStyle name="Comma 4 6 4 5 3" xfId="37225" xr:uid="{00000000-0005-0000-0000-000030000000}"/>
    <cellStyle name="Comma 4 6 4 6" xfId="8497" xr:uid="{00000000-0005-0000-0000-000030000000}"/>
    <cellStyle name="Comma 4 6 4 6 2" xfId="23617" xr:uid="{00000000-0005-0000-0000-000030000000}"/>
    <cellStyle name="Comma 4 6 4 6 2 2" xfId="53857" xr:uid="{00000000-0005-0000-0000-000030000000}"/>
    <cellStyle name="Comma 4 6 4 6 3" xfId="38737" xr:uid="{00000000-0005-0000-0000-000030000000}"/>
    <cellStyle name="Comma 4 6 4 7" xfId="10009" xr:uid="{00000000-0005-0000-0000-000030000000}"/>
    <cellStyle name="Comma 4 6 4 7 2" xfId="25129" xr:uid="{00000000-0005-0000-0000-000030000000}"/>
    <cellStyle name="Comma 4 6 4 7 2 2" xfId="55369" xr:uid="{00000000-0005-0000-0000-000030000000}"/>
    <cellStyle name="Comma 4 6 4 7 3" xfId="40249" xr:uid="{00000000-0005-0000-0000-000030000000}"/>
    <cellStyle name="Comma 4 6 4 8" xfId="16057" xr:uid="{00000000-0005-0000-0000-000030000000}"/>
    <cellStyle name="Comma 4 6 4 8 2" xfId="46297" xr:uid="{00000000-0005-0000-0000-000030000000}"/>
    <cellStyle name="Comma 4 6 4 9" xfId="31177" xr:uid="{00000000-0005-0000-0000-000030000000}"/>
    <cellStyle name="Comma 4 6 5" xfId="1693" xr:uid="{00000000-0005-0000-0000-000030000000}"/>
    <cellStyle name="Comma 4 6 5 2" xfId="10765" xr:uid="{00000000-0005-0000-0000-000030000000}"/>
    <cellStyle name="Comma 4 6 5 2 2" xfId="25885" xr:uid="{00000000-0005-0000-0000-000030000000}"/>
    <cellStyle name="Comma 4 6 5 2 2 2" xfId="56125" xr:uid="{00000000-0005-0000-0000-000030000000}"/>
    <cellStyle name="Comma 4 6 5 2 3" xfId="41005" xr:uid="{00000000-0005-0000-0000-000030000000}"/>
    <cellStyle name="Comma 4 6 5 3" xfId="16813" xr:uid="{00000000-0005-0000-0000-000030000000}"/>
    <cellStyle name="Comma 4 6 5 3 2" xfId="47053" xr:uid="{00000000-0005-0000-0000-000030000000}"/>
    <cellStyle name="Comma 4 6 5 4" xfId="31933" xr:uid="{00000000-0005-0000-0000-000030000000}"/>
    <cellStyle name="Comma 4 6 6" xfId="3205" xr:uid="{00000000-0005-0000-0000-000030000000}"/>
    <cellStyle name="Comma 4 6 6 2" xfId="12277" xr:uid="{00000000-0005-0000-0000-000030000000}"/>
    <cellStyle name="Comma 4 6 6 2 2" xfId="27397" xr:uid="{00000000-0005-0000-0000-000030000000}"/>
    <cellStyle name="Comma 4 6 6 2 2 2" xfId="57637" xr:uid="{00000000-0005-0000-0000-000030000000}"/>
    <cellStyle name="Comma 4 6 6 2 3" xfId="42517" xr:uid="{00000000-0005-0000-0000-000030000000}"/>
    <cellStyle name="Comma 4 6 6 3" xfId="18325" xr:uid="{00000000-0005-0000-0000-000030000000}"/>
    <cellStyle name="Comma 4 6 6 3 2" xfId="48565" xr:uid="{00000000-0005-0000-0000-000030000000}"/>
    <cellStyle name="Comma 4 6 6 4" xfId="33445" xr:uid="{00000000-0005-0000-0000-000030000000}"/>
    <cellStyle name="Comma 4 6 7" xfId="4717" xr:uid="{00000000-0005-0000-0000-000030000000}"/>
    <cellStyle name="Comma 4 6 7 2" xfId="13789" xr:uid="{00000000-0005-0000-0000-000030000000}"/>
    <cellStyle name="Comma 4 6 7 2 2" xfId="28909" xr:uid="{00000000-0005-0000-0000-000030000000}"/>
    <cellStyle name="Comma 4 6 7 2 2 2" xfId="59149" xr:uid="{00000000-0005-0000-0000-000030000000}"/>
    <cellStyle name="Comma 4 6 7 2 3" xfId="44029" xr:uid="{00000000-0005-0000-0000-000030000000}"/>
    <cellStyle name="Comma 4 6 7 3" xfId="19837" xr:uid="{00000000-0005-0000-0000-000030000000}"/>
    <cellStyle name="Comma 4 6 7 3 2" xfId="50077" xr:uid="{00000000-0005-0000-0000-000030000000}"/>
    <cellStyle name="Comma 4 6 7 4" xfId="34957" xr:uid="{00000000-0005-0000-0000-000030000000}"/>
    <cellStyle name="Comma 4 6 8" xfId="6229" xr:uid="{00000000-0005-0000-0000-000030000000}"/>
    <cellStyle name="Comma 4 6 8 2" xfId="21349" xr:uid="{00000000-0005-0000-0000-000030000000}"/>
    <cellStyle name="Comma 4 6 8 2 2" xfId="51589" xr:uid="{00000000-0005-0000-0000-000030000000}"/>
    <cellStyle name="Comma 4 6 8 3" xfId="36469" xr:uid="{00000000-0005-0000-0000-000030000000}"/>
    <cellStyle name="Comma 4 6 9" xfId="7741" xr:uid="{00000000-0005-0000-0000-000030000000}"/>
    <cellStyle name="Comma 4 6 9 2" xfId="22861" xr:uid="{00000000-0005-0000-0000-000030000000}"/>
    <cellStyle name="Comma 4 6 9 2 2" xfId="53101" xr:uid="{00000000-0005-0000-0000-000030000000}"/>
    <cellStyle name="Comma 4 6 9 3" xfId="37981" xr:uid="{00000000-0005-0000-0000-000030000000}"/>
    <cellStyle name="Comma 4 7" xfId="265" xr:uid="{00000000-0005-0000-0000-000033000000}"/>
    <cellStyle name="Comma 4 7 10" xfId="30505" xr:uid="{00000000-0005-0000-0000-000033000000}"/>
    <cellStyle name="Comma 4 7 2" xfId="1021" xr:uid="{00000000-0005-0000-0000-000033000000}"/>
    <cellStyle name="Comma 4 7 2 2" xfId="2533" xr:uid="{00000000-0005-0000-0000-000033000000}"/>
    <cellStyle name="Comma 4 7 2 2 2" xfId="11605" xr:uid="{00000000-0005-0000-0000-000033000000}"/>
    <cellStyle name="Comma 4 7 2 2 2 2" xfId="26725" xr:uid="{00000000-0005-0000-0000-000033000000}"/>
    <cellStyle name="Comma 4 7 2 2 2 2 2" xfId="56965" xr:uid="{00000000-0005-0000-0000-000033000000}"/>
    <cellStyle name="Comma 4 7 2 2 2 3" xfId="41845" xr:uid="{00000000-0005-0000-0000-000033000000}"/>
    <cellStyle name="Comma 4 7 2 2 3" xfId="17653" xr:uid="{00000000-0005-0000-0000-000033000000}"/>
    <cellStyle name="Comma 4 7 2 2 3 2" xfId="47893" xr:uid="{00000000-0005-0000-0000-000033000000}"/>
    <cellStyle name="Comma 4 7 2 2 4" xfId="32773" xr:uid="{00000000-0005-0000-0000-000033000000}"/>
    <cellStyle name="Comma 4 7 2 3" xfId="4045" xr:uid="{00000000-0005-0000-0000-000033000000}"/>
    <cellStyle name="Comma 4 7 2 3 2" xfId="13117" xr:uid="{00000000-0005-0000-0000-000033000000}"/>
    <cellStyle name="Comma 4 7 2 3 2 2" xfId="28237" xr:uid="{00000000-0005-0000-0000-000033000000}"/>
    <cellStyle name="Comma 4 7 2 3 2 2 2" xfId="58477" xr:uid="{00000000-0005-0000-0000-000033000000}"/>
    <cellStyle name="Comma 4 7 2 3 2 3" xfId="43357" xr:uid="{00000000-0005-0000-0000-000033000000}"/>
    <cellStyle name="Comma 4 7 2 3 3" xfId="19165" xr:uid="{00000000-0005-0000-0000-000033000000}"/>
    <cellStyle name="Comma 4 7 2 3 3 2" xfId="49405" xr:uid="{00000000-0005-0000-0000-000033000000}"/>
    <cellStyle name="Comma 4 7 2 3 4" xfId="34285" xr:uid="{00000000-0005-0000-0000-000033000000}"/>
    <cellStyle name="Comma 4 7 2 4" xfId="5557" xr:uid="{00000000-0005-0000-0000-000033000000}"/>
    <cellStyle name="Comma 4 7 2 4 2" xfId="14629" xr:uid="{00000000-0005-0000-0000-000033000000}"/>
    <cellStyle name="Comma 4 7 2 4 2 2" xfId="29749" xr:uid="{00000000-0005-0000-0000-000033000000}"/>
    <cellStyle name="Comma 4 7 2 4 2 2 2" xfId="59989" xr:uid="{00000000-0005-0000-0000-000033000000}"/>
    <cellStyle name="Comma 4 7 2 4 2 3" xfId="44869" xr:uid="{00000000-0005-0000-0000-000033000000}"/>
    <cellStyle name="Comma 4 7 2 4 3" xfId="20677" xr:uid="{00000000-0005-0000-0000-000033000000}"/>
    <cellStyle name="Comma 4 7 2 4 3 2" xfId="50917" xr:uid="{00000000-0005-0000-0000-000033000000}"/>
    <cellStyle name="Comma 4 7 2 4 4" xfId="35797" xr:uid="{00000000-0005-0000-0000-000033000000}"/>
    <cellStyle name="Comma 4 7 2 5" xfId="7069" xr:uid="{00000000-0005-0000-0000-000033000000}"/>
    <cellStyle name="Comma 4 7 2 5 2" xfId="22189" xr:uid="{00000000-0005-0000-0000-000033000000}"/>
    <cellStyle name="Comma 4 7 2 5 2 2" xfId="52429" xr:uid="{00000000-0005-0000-0000-000033000000}"/>
    <cellStyle name="Comma 4 7 2 5 3" xfId="37309" xr:uid="{00000000-0005-0000-0000-000033000000}"/>
    <cellStyle name="Comma 4 7 2 6" xfId="8581" xr:uid="{00000000-0005-0000-0000-000033000000}"/>
    <cellStyle name="Comma 4 7 2 6 2" xfId="23701" xr:uid="{00000000-0005-0000-0000-000033000000}"/>
    <cellStyle name="Comma 4 7 2 6 2 2" xfId="53941" xr:uid="{00000000-0005-0000-0000-000033000000}"/>
    <cellStyle name="Comma 4 7 2 6 3" xfId="38821" xr:uid="{00000000-0005-0000-0000-000033000000}"/>
    <cellStyle name="Comma 4 7 2 7" xfId="10093" xr:uid="{00000000-0005-0000-0000-000033000000}"/>
    <cellStyle name="Comma 4 7 2 7 2" xfId="25213" xr:uid="{00000000-0005-0000-0000-000033000000}"/>
    <cellStyle name="Comma 4 7 2 7 2 2" xfId="55453" xr:uid="{00000000-0005-0000-0000-000033000000}"/>
    <cellStyle name="Comma 4 7 2 7 3" xfId="40333" xr:uid="{00000000-0005-0000-0000-000033000000}"/>
    <cellStyle name="Comma 4 7 2 8" xfId="16141" xr:uid="{00000000-0005-0000-0000-000033000000}"/>
    <cellStyle name="Comma 4 7 2 8 2" xfId="46381" xr:uid="{00000000-0005-0000-0000-000033000000}"/>
    <cellStyle name="Comma 4 7 2 9" xfId="31261" xr:uid="{00000000-0005-0000-0000-000033000000}"/>
    <cellStyle name="Comma 4 7 3" xfId="1777" xr:uid="{00000000-0005-0000-0000-000033000000}"/>
    <cellStyle name="Comma 4 7 3 2" xfId="10849" xr:uid="{00000000-0005-0000-0000-000033000000}"/>
    <cellStyle name="Comma 4 7 3 2 2" xfId="25969" xr:uid="{00000000-0005-0000-0000-000033000000}"/>
    <cellStyle name="Comma 4 7 3 2 2 2" xfId="56209" xr:uid="{00000000-0005-0000-0000-000033000000}"/>
    <cellStyle name="Comma 4 7 3 2 3" xfId="41089" xr:uid="{00000000-0005-0000-0000-000033000000}"/>
    <cellStyle name="Comma 4 7 3 3" xfId="16897" xr:uid="{00000000-0005-0000-0000-000033000000}"/>
    <cellStyle name="Comma 4 7 3 3 2" xfId="47137" xr:uid="{00000000-0005-0000-0000-000033000000}"/>
    <cellStyle name="Comma 4 7 3 4" xfId="32017" xr:uid="{00000000-0005-0000-0000-000033000000}"/>
    <cellStyle name="Comma 4 7 4" xfId="3289" xr:uid="{00000000-0005-0000-0000-000033000000}"/>
    <cellStyle name="Comma 4 7 4 2" xfId="12361" xr:uid="{00000000-0005-0000-0000-000033000000}"/>
    <cellStyle name="Comma 4 7 4 2 2" xfId="27481" xr:uid="{00000000-0005-0000-0000-000033000000}"/>
    <cellStyle name="Comma 4 7 4 2 2 2" xfId="57721" xr:uid="{00000000-0005-0000-0000-000033000000}"/>
    <cellStyle name="Comma 4 7 4 2 3" xfId="42601" xr:uid="{00000000-0005-0000-0000-000033000000}"/>
    <cellStyle name="Comma 4 7 4 3" xfId="18409" xr:uid="{00000000-0005-0000-0000-000033000000}"/>
    <cellStyle name="Comma 4 7 4 3 2" xfId="48649" xr:uid="{00000000-0005-0000-0000-000033000000}"/>
    <cellStyle name="Comma 4 7 4 4" xfId="33529" xr:uid="{00000000-0005-0000-0000-000033000000}"/>
    <cellStyle name="Comma 4 7 5" xfId="4801" xr:uid="{00000000-0005-0000-0000-000033000000}"/>
    <cellStyle name="Comma 4 7 5 2" xfId="13873" xr:uid="{00000000-0005-0000-0000-000033000000}"/>
    <cellStyle name="Comma 4 7 5 2 2" xfId="28993" xr:uid="{00000000-0005-0000-0000-000033000000}"/>
    <cellStyle name="Comma 4 7 5 2 2 2" xfId="59233" xr:uid="{00000000-0005-0000-0000-000033000000}"/>
    <cellStyle name="Comma 4 7 5 2 3" xfId="44113" xr:uid="{00000000-0005-0000-0000-000033000000}"/>
    <cellStyle name="Comma 4 7 5 3" xfId="19921" xr:uid="{00000000-0005-0000-0000-000033000000}"/>
    <cellStyle name="Comma 4 7 5 3 2" xfId="50161" xr:uid="{00000000-0005-0000-0000-000033000000}"/>
    <cellStyle name="Comma 4 7 5 4" xfId="35041" xr:uid="{00000000-0005-0000-0000-000033000000}"/>
    <cellStyle name="Comma 4 7 6" xfId="6313" xr:uid="{00000000-0005-0000-0000-000033000000}"/>
    <cellStyle name="Comma 4 7 6 2" xfId="21433" xr:uid="{00000000-0005-0000-0000-000033000000}"/>
    <cellStyle name="Comma 4 7 6 2 2" xfId="51673" xr:uid="{00000000-0005-0000-0000-000033000000}"/>
    <cellStyle name="Comma 4 7 6 3" xfId="36553" xr:uid="{00000000-0005-0000-0000-000033000000}"/>
    <cellStyle name="Comma 4 7 7" xfId="7825" xr:uid="{00000000-0005-0000-0000-000033000000}"/>
    <cellStyle name="Comma 4 7 7 2" xfId="22945" xr:uid="{00000000-0005-0000-0000-000033000000}"/>
    <cellStyle name="Comma 4 7 7 2 2" xfId="53185" xr:uid="{00000000-0005-0000-0000-000033000000}"/>
    <cellStyle name="Comma 4 7 7 3" xfId="38065" xr:uid="{00000000-0005-0000-0000-000033000000}"/>
    <cellStyle name="Comma 4 7 8" xfId="9337" xr:uid="{00000000-0005-0000-0000-000033000000}"/>
    <cellStyle name="Comma 4 7 8 2" xfId="24457" xr:uid="{00000000-0005-0000-0000-000033000000}"/>
    <cellStyle name="Comma 4 7 8 2 2" xfId="54697" xr:uid="{00000000-0005-0000-0000-000033000000}"/>
    <cellStyle name="Comma 4 7 8 3" xfId="39577" xr:uid="{00000000-0005-0000-0000-000033000000}"/>
    <cellStyle name="Comma 4 7 9" xfId="15385" xr:uid="{00000000-0005-0000-0000-000033000000}"/>
    <cellStyle name="Comma 4 7 9 2" xfId="45625" xr:uid="{00000000-0005-0000-0000-000033000000}"/>
    <cellStyle name="Comma 4 8" xfId="517" xr:uid="{00000000-0005-0000-0000-000090000000}"/>
    <cellStyle name="Comma 4 8 10" xfId="30757" xr:uid="{00000000-0005-0000-0000-000090000000}"/>
    <cellStyle name="Comma 4 8 2" xfId="1273" xr:uid="{00000000-0005-0000-0000-000090000000}"/>
    <cellStyle name="Comma 4 8 2 2" xfId="2785" xr:uid="{00000000-0005-0000-0000-000090000000}"/>
    <cellStyle name="Comma 4 8 2 2 2" xfId="11857" xr:uid="{00000000-0005-0000-0000-000090000000}"/>
    <cellStyle name="Comma 4 8 2 2 2 2" xfId="26977" xr:uid="{00000000-0005-0000-0000-000090000000}"/>
    <cellStyle name="Comma 4 8 2 2 2 2 2" xfId="57217" xr:uid="{00000000-0005-0000-0000-000090000000}"/>
    <cellStyle name="Comma 4 8 2 2 2 3" xfId="42097" xr:uid="{00000000-0005-0000-0000-000090000000}"/>
    <cellStyle name="Comma 4 8 2 2 3" xfId="17905" xr:uid="{00000000-0005-0000-0000-000090000000}"/>
    <cellStyle name="Comma 4 8 2 2 3 2" xfId="48145" xr:uid="{00000000-0005-0000-0000-000090000000}"/>
    <cellStyle name="Comma 4 8 2 2 4" xfId="33025" xr:uid="{00000000-0005-0000-0000-000090000000}"/>
    <cellStyle name="Comma 4 8 2 3" xfId="4297" xr:uid="{00000000-0005-0000-0000-000090000000}"/>
    <cellStyle name="Comma 4 8 2 3 2" xfId="13369" xr:uid="{00000000-0005-0000-0000-000090000000}"/>
    <cellStyle name="Comma 4 8 2 3 2 2" xfId="28489" xr:uid="{00000000-0005-0000-0000-000090000000}"/>
    <cellStyle name="Comma 4 8 2 3 2 2 2" xfId="58729" xr:uid="{00000000-0005-0000-0000-000090000000}"/>
    <cellStyle name="Comma 4 8 2 3 2 3" xfId="43609" xr:uid="{00000000-0005-0000-0000-000090000000}"/>
    <cellStyle name="Comma 4 8 2 3 3" xfId="19417" xr:uid="{00000000-0005-0000-0000-000090000000}"/>
    <cellStyle name="Comma 4 8 2 3 3 2" xfId="49657" xr:uid="{00000000-0005-0000-0000-000090000000}"/>
    <cellStyle name="Comma 4 8 2 3 4" xfId="34537" xr:uid="{00000000-0005-0000-0000-000090000000}"/>
    <cellStyle name="Comma 4 8 2 4" xfId="5809" xr:uid="{00000000-0005-0000-0000-000090000000}"/>
    <cellStyle name="Comma 4 8 2 4 2" xfId="14881" xr:uid="{00000000-0005-0000-0000-000090000000}"/>
    <cellStyle name="Comma 4 8 2 4 2 2" xfId="30001" xr:uid="{00000000-0005-0000-0000-000090000000}"/>
    <cellStyle name="Comma 4 8 2 4 2 2 2" xfId="60241" xr:uid="{00000000-0005-0000-0000-000090000000}"/>
    <cellStyle name="Comma 4 8 2 4 2 3" xfId="45121" xr:uid="{00000000-0005-0000-0000-000090000000}"/>
    <cellStyle name="Comma 4 8 2 4 3" xfId="20929" xr:uid="{00000000-0005-0000-0000-000090000000}"/>
    <cellStyle name="Comma 4 8 2 4 3 2" xfId="51169" xr:uid="{00000000-0005-0000-0000-000090000000}"/>
    <cellStyle name="Comma 4 8 2 4 4" xfId="36049" xr:uid="{00000000-0005-0000-0000-000090000000}"/>
    <cellStyle name="Comma 4 8 2 5" xfId="7321" xr:uid="{00000000-0005-0000-0000-000090000000}"/>
    <cellStyle name="Comma 4 8 2 5 2" xfId="22441" xr:uid="{00000000-0005-0000-0000-000090000000}"/>
    <cellStyle name="Comma 4 8 2 5 2 2" xfId="52681" xr:uid="{00000000-0005-0000-0000-000090000000}"/>
    <cellStyle name="Comma 4 8 2 5 3" xfId="37561" xr:uid="{00000000-0005-0000-0000-000090000000}"/>
    <cellStyle name="Comma 4 8 2 6" xfId="8833" xr:uid="{00000000-0005-0000-0000-000090000000}"/>
    <cellStyle name="Comma 4 8 2 6 2" xfId="23953" xr:uid="{00000000-0005-0000-0000-000090000000}"/>
    <cellStyle name="Comma 4 8 2 6 2 2" xfId="54193" xr:uid="{00000000-0005-0000-0000-000090000000}"/>
    <cellStyle name="Comma 4 8 2 6 3" xfId="39073" xr:uid="{00000000-0005-0000-0000-000090000000}"/>
    <cellStyle name="Comma 4 8 2 7" xfId="10345" xr:uid="{00000000-0005-0000-0000-000090000000}"/>
    <cellStyle name="Comma 4 8 2 7 2" xfId="25465" xr:uid="{00000000-0005-0000-0000-000090000000}"/>
    <cellStyle name="Comma 4 8 2 7 2 2" xfId="55705" xr:uid="{00000000-0005-0000-0000-000090000000}"/>
    <cellStyle name="Comma 4 8 2 7 3" xfId="40585" xr:uid="{00000000-0005-0000-0000-000090000000}"/>
    <cellStyle name="Comma 4 8 2 8" xfId="16393" xr:uid="{00000000-0005-0000-0000-000090000000}"/>
    <cellStyle name="Comma 4 8 2 8 2" xfId="46633" xr:uid="{00000000-0005-0000-0000-000090000000}"/>
    <cellStyle name="Comma 4 8 2 9" xfId="31513" xr:uid="{00000000-0005-0000-0000-000090000000}"/>
    <cellStyle name="Comma 4 8 3" xfId="2029" xr:uid="{00000000-0005-0000-0000-000090000000}"/>
    <cellStyle name="Comma 4 8 3 2" xfId="11101" xr:uid="{00000000-0005-0000-0000-000090000000}"/>
    <cellStyle name="Comma 4 8 3 2 2" xfId="26221" xr:uid="{00000000-0005-0000-0000-000090000000}"/>
    <cellStyle name="Comma 4 8 3 2 2 2" xfId="56461" xr:uid="{00000000-0005-0000-0000-000090000000}"/>
    <cellStyle name="Comma 4 8 3 2 3" xfId="41341" xr:uid="{00000000-0005-0000-0000-000090000000}"/>
    <cellStyle name="Comma 4 8 3 3" xfId="17149" xr:uid="{00000000-0005-0000-0000-000090000000}"/>
    <cellStyle name="Comma 4 8 3 3 2" xfId="47389" xr:uid="{00000000-0005-0000-0000-000090000000}"/>
    <cellStyle name="Comma 4 8 3 4" xfId="32269" xr:uid="{00000000-0005-0000-0000-000090000000}"/>
    <cellStyle name="Comma 4 8 4" xfId="3541" xr:uid="{00000000-0005-0000-0000-000090000000}"/>
    <cellStyle name="Comma 4 8 4 2" xfId="12613" xr:uid="{00000000-0005-0000-0000-000090000000}"/>
    <cellStyle name="Comma 4 8 4 2 2" xfId="27733" xr:uid="{00000000-0005-0000-0000-000090000000}"/>
    <cellStyle name="Comma 4 8 4 2 2 2" xfId="57973" xr:uid="{00000000-0005-0000-0000-000090000000}"/>
    <cellStyle name="Comma 4 8 4 2 3" xfId="42853" xr:uid="{00000000-0005-0000-0000-000090000000}"/>
    <cellStyle name="Comma 4 8 4 3" xfId="18661" xr:uid="{00000000-0005-0000-0000-000090000000}"/>
    <cellStyle name="Comma 4 8 4 3 2" xfId="48901" xr:uid="{00000000-0005-0000-0000-000090000000}"/>
    <cellStyle name="Comma 4 8 4 4" xfId="33781" xr:uid="{00000000-0005-0000-0000-000090000000}"/>
    <cellStyle name="Comma 4 8 5" xfId="5053" xr:uid="{00000000-0005-0000-0000-000090000000}"/>
    <cellStyle name="Comma 4 8 5 2" xfId="14125" xr:uid="{00000000-0005-0000-0000-000090000000}"/>
    <cellStyle name="Comma 4 8 5 2 2" xfId="29245" xr:uid="{00000000-0005-0000-0000-000090000000}"/>
    <cellStyle name="Comma 4 8 5 2 2 2" xfId="59485" xr:uid="{00000000-0005-0000-0000-000090000000}"/>
    <cellStyle name="Comma 4 8 5 2 3" xfId="44365" xr:uid="{00000000-0005-0000-0000-000090000000}"/>
    <cellStyle name="Comma 4 8 5 3" xfId="20173" xr:uid="{00000000-0005-0000-0000-000090000000}"/>
    <cellStyle name="Comma 4 8 5 3 2" xfId="50413" xr:uid="{00000000-0005-0000-0000-000090000000}"/>
    <cellStyle name="Comma 4 8 5 4" xfId="35293" xr:uid="{00000000-0005-0000-0000-000090000000}"/>
    <cellStyle name="Comma 4 8 6" xfId="6565" xr:uid="{00000000-0005-0000-0000-000090000000}"/>
    <cellStyle name="Comma 4 8 6 2" xfId="21685" xr:uid="{00000000-0005-0000-0000-000090000000}"/>
    <cellStyle name="Comma 4 8 6 2 2" xfId="51925" xr:uid="{00000000-0005-0000-0000-000090000000}"/>
    <cellStyle name="Comma 4 8 6 3" xfId="36805" xr:uid="{00000000-0005-0000-0000-000090000000}"/>
    <cellStyle name="Comma 4 8 7" xfId="8077" xr:uid="{00000000-0005-0000-0000-000090000000}"/>
    <cellStyle name="Comma 4 8 7 2" xfId="23197" xr:uid="{00000000-0005-0000-0000-000090000000}"/>
    <cellStyle name="Comma 4 8 7 2 2" xfId="53437" xr:uid="{00000000-0005-0000-0000-000090000000}"/>
    <cellStyle name="Comma 4 8 7 3" xfId="38317" xr:uid="{00000000-0005-0000-0000-000090000000}"/>
    <cellStyle name="Comma 4 8 8" xfId="9589" xr:uid="{00000000-0005-0000-0000-000090000000}"/>
    <cellStyle name="Comma 4 8 8 2" xfId="24709" xr:uid="{00000000-0005-0000-0000-000090000000}"/>
    <cellStyle name="Comma 4 8 8 2 2" xfId="54949" xr:uid="{00000000-0005-0000-0000-000090000000}"/>
    <cellStyle name="Comma 4 8 8 3" xfId="39829" xr:uid="{00000000-0005-0000-0000-000090000000}"/>
    <cellStyle name="Comma 4 8 9" xfId="15637" xr:uid="{00000000-0005-0000-0000-000090000000}"/>
    <cellStyle name="Comma 4 8 9 2" xfId="45877" xr:uid="{00000000-0005-0000-0000-000090000000}"/>
    <cellStyle name="Comma 4 9" xfId="769" xr:uid="{00000000-0005-0000-0000-000033000000}"/>
    <cellStyle name="Comma 4 9 2" xfId="2281" xr:uid="{00000000-0005-0000-0000-000033000000}"/>
    <cellStyle name="Comma 4 9 2 2" xfId="11353" xr:uid="{00000000-0005-0000-0000-000033000000}"/>
    <cellStyle name="Comma 4 9 2 2 2" xfId="26473" xr:uid="{00000000-0005-0000-0000-000033000000}"/>
    <cellStyle name="Comma 4 9 2 2 2 2" xfId="56713" xr:uid="{00000000-0005-0000-0000-000033000000}"/>
    <cellStyle name="Comma 4 9 2 2 3" xfId="41593" xr:uid="{00000000-0005-0000-0000-000033000000}"/>
    <cellStyle name="Comma 4 9 2 3" xfId="17401" xr:uid="{00000000-0005-0000-0000-000033000000}"/>
    <cellStyle name="Comma 4 9 2 3 2" xfId="47641" xr:uid="{00000000-0005-0000-0000-000033000000}"/>
    <cellStyle name="Comma 4 9 2 4" xfId="32521" xr:uid="{00000000-0005-0000-0000-000033000000}"/>
    <cellStyle name="Comma 4 9 3" xfId="3793" xr:uid="{00000000-0005-0000-0000-000033000000}"/>
    <cellStyle name="Comma 4 9 3 2" xfId="12865" xr:uid="{00000000-0005-0000-0000-000033000000}"/>
    <cellStyle name="Comma 4 9 3 2 2" xfId="27985" xr:uid="{00000000-0005-0000-0000-000033000000}"/>
    <cellStyle name="Comma 4 9 3 2 2 2" xfId="58225" xr:uid="{00000000-0005-0000-0000-000033000000}"/>
    <cellStyle name="Comma 4 9 3 2 3" xfId="43105" xr:uid="{00000000-0005-0000-0000-000033000000}"/>
    <cellStyle name="Comma 4 9 3 3" xfId="18913" xr:uid="{00000000-0005-0000-0000-000033000000}"/>
    <cellStyle name="Comma 4 9 3 3 2" xfId="49153" xr:uid="{00000000-0005-0000-0000-000033000000}"/>
    <cellStyle name="Comma 4 9 3 4" xfId="34033" xr:uid="{00000000-0005-0000-0000-000033000000}"/>
    <cellStyle name="Comma 4 9 4" xfId="5305" xr:uid="{00000000-0005-0000-0000-000033000000}"/>
    <cellStyle name="Comma 4 9 4 2" xfId="14377" xr:uid="{00000000-0005-0000-0000-000033000000}"/>
    <cellStyle name="Comma 4 9 4 2 2" xfId="29497" xr:uid="{00000000-0005-0000-0000-000033000000}"/>
    <cellStyle name="Comma 4 9 4 2 2 2" xfId="59737" xr:uid="{00000000-0005-0000-0000-000033000000}"/>
    <cellStyle name="Comma 4 9 4 2 3" xfId="44617" xr:uid="{00000000-0005-0000-0000-000033000000}"/>
    <cellStyle name="Comma 4 9 4 3" xfId="20425" xr:uid="{00000000-0005-0000-0000-000033000000}"/>
    <cellStyle name="Comma 4 9 4 3 2" xfId="50665" xr:uid="{00000000-0005-0000-0000-000033000000}"/>
    <cellStyle name="Comma 4 9 4 4" xfId="35545" xr:uid="{00000000-0005-0000-0000-000033000000}"/>
    <cellStyle name="Comma 4 9 5" xfId="6817" xr:uid="{00000000-0005-0000-0000-000033000000}"/>
    <cellStyle name="Comma 4 9 5 2" xfId="21937" xr:uid="{00000000-0005-0000-0000-000033000000}"/>
    <cellStyle name="Comma 4 9 5 2 2" xfId="52177" xr:uid="{00000000-0005-0000-0000-000033000000}"/>
    <cellStyle name="Comma 4 9 5 3" xfId="37057" xr:uid="{00000000-0005-0000-0000-000033000000}"/>
    <cellStyle name="Comma 4 9 6" xfId="8329" xr:uid="{00000000-0005-0000-0000-000033000000}"/>
    <cellStyle name="Comma 4 9 6 2" xfId="23449" xr:uid="{00000000-0005-0000-0000-000033000000}"/>
    <cellStyle name="Comma 4 9 6 2 2" xfId="53689" xr:uid="{00000000-0005-0000-0000-000033000000}"/>
    <cellStyle name="Comma 4 9 6 3" xfId="38569" xr:uid="{00000000-0005-0000-0000-000033000000}"/>
    <cellStyle name="Comma 4 9 7" xfId="9841" xr:uid="{00000000-0005-0000-0000-000033000000}"/>
    <cellStyle name="Comma 4 9 7 2" xfId="24961" xr:uid="{00000000-0005-0000-0000-000033000000}"/>
    <cellStyle name="Comma 4 9 7 2 2" xfId="55201" xr:uid="{00000000-0005-0000-0000-000033000000}"/>
    <cellStyle name="Comma 4 9 7 3" xfId="40081" xr:uid="{00000000-0005-0000-0000-000033000000}"/>
    <cellStyle name="Comma 4 9 8" xfId="15889" xr:uid="{00000000-0005-0000-0000-000033000000}"/>
    <cellStyle name="Comma 4 9 8 2" xfId="46129" xr:uid="{00000000-0005-0000-0000-000033000000}"/>
    <cellStyle name="Comma 4 9 9" xfId="31009" xr:uid="{00000000-0005-0000-0000-000033000000}"/>
    <cellStyle name="Comma 5" xfId="16" xr:uid="{00000000-0005-0000-0000-000036000000}"/>
    <cellStyle name="Comma 5 10" xfId="1528" xr:uid="{00000000-0005-0000-0000-000036000000}"/>
    <cellStyle name="Comma 5 10 2" xfId="10600" xr:uid="{00000000-0005-0000-0000-000036000000}"/>
    <cellStyle name="Comma 5 10 2 2" xfId="25720" xr:uid="{00000000-0005-0000-0000-000036000000}"/>
    <cellStyle name="Comma 5 10 2 2 2" xfId="55960" xr:uid="{00000000-0005-0000-0000-000036000000}"/>
    <cellStyle name="Comma 5 10 2 3" xfId="40840" xr:uid="{00000000-0005-0000-0000-000036000000}"/>
    <cellStyle name="Comma 5 10 3" xfId="16648" xr:uid="{00000000-0005-0000-0000-000036000000}"/>
    <cellStyle name="Comma 5 10 3 2" xfId="46888" xr:uid="{00000000-0005-0000-0000-000036000000}"/>
    <cellStyle name="Comma 5 10 4" xfId="31768" xr:uid="{00000000-0005-0000-0000-000036000000}"/>
    <cellStyle name="Comma 5 11" xfId="3040" xr:uid="{00000000-0005-0000-0000-000036000000}"/>
    <cellStyle name="Comma 5 11 2" xfId="12112" xr:uid="{00000000-0005-0000-0000-000036000000}"/>
    <cellStyle name="Comma 5 11 2 2" xfId="27232" xr:uid="{00000000-0005-0000-0000-000036000000}"/>
    <cellStyle name="Comma 5 11 2 2 2" xfId="57472" xr:uid="{00000000-0005-0000-0000-000036000000}"/>
    <cellStyle name="Comma 5 11 2 3" xfId="42352" xr:uid="{00000000-0005-0000-0000-000036000000}"/>
    <cellStyle name="Comma 5 11 3" xfId="18160" xr:uid="{00000000-0005-0000-0000-000036000000}"/>
    <cellStyle name="Comma 5 11 3 2" xfId="48400" xr:uid="{00000000-0005-0000-0000-000036000000}"/>
    <cellStyle name="Comma 5 11 4" xfId="33280" xr:uid="{00000000-0005-0000-0000-000036000000}"/>
    <cellStyle name="Comma 5 12" xfId="4552" xr:uid="{00000000-0005-0000-0000-000036000000}"/>
    <cellStyle name="Comma 5 12 2" xfId="13624" xr:uid="{00000000-0005-0000-0000-000036000000}"/>
    <cellStyle name="Comma 5 12 2 2" xfId="28744" xr:uid="{00000000-0005-0000-0000-000036000000}"/>
    <cellStyle name="Comma 5 12 2 2 2" xfId="58984" xr:uid="{00000000-0005-0000-0000-000036000000}"/>
    <cellStyle name="Comma 5 12 2 3" xfId="43864" xr:uid="{00000000-0005-0000-0000-000036000000}"/>
    <cellStyle name="Comma 5 12 3" xfId="19672" xr:uid="{00000000-0005-0000-0000-000036000000}"/>
    <cellStyle name="Comma 5 12 3 2" xfId="49912" xr:uid="{00000000-0005-0000-0000-000036000000}"/>
    <cellStyle name="Comma 5 12 4" xfId="34792" xr:uid="{00000000-0005-0000-0000-000036000000}"/>
    <cellStyle name="Comma 5 13" xfId="6064" xr:uid="{00000000-0005-0000-0000-000036000000}"/>
    <cellStyle name="Comma 5 13 2" xfId="21184" xr:uid="{00000000-0005-0000-0000-000036000000}"/>
    <cellStyle name="Comma 5 13 2 2" xfId="51424" xr:uid="{00000000-0005-0000-0000-000036000000}"/>
    <cellStyle name="Comma 5 13 3" xfId="36304" xr:uid="{00000000-0005-0000-0000-000036000000}"/>
    <cellStyle name="Comma 5 14" xfId="7576" xr:uid="{00000000-0005-0000-0000-000036000000}"/>
    <cellStyle name="Comma 5 14 2" xfId="22696" xr:uid="{00000000-0005-0000-0000-000036000000}"/>
    <cellStyle name="Comma 5 14 2 2" xfId="52936" xr:uid="{00000000-0005-0000-0000-000036000000}"/>
    <cellStyle name="Comma 5 14 3" xfId="37816" xr:uid="{00000000-0005-0000-0000-000036000000}"/>
    <cellStyle name="Comma 5 15" xfId="9088" xr:uid="{00000000-0005-0000-0000-000036000000}"/>
    <cellStyle name="Comma 5 15 2" xfId="24208" xr:uid="{00000000-0005-0000-0000-000036000000}"/>
    <cellStyle name="Comma 5 15 2 2" xfId="54448" xr:uid="{00000000-0005-0000-0000-000036000000}"/>
    <cellStyle name="Comma 5 15 3" xfId="39328" xr:uid="{00000000-0005-0000-0000-000036000000}"/>
    <cellStyle name="Comma 5 16" xfId="15136" xr:uid="{00000000-0005-0000-0000-000036000000}"/>
    <cellStyle name="Comma 5 16 2" xfId="45376" xr:uid="{00000000-0005-0000-0000-000036000000}"/>
    <cellStyle name="Comma 5 17" xfId="30256" xr:uid="{00000000-0005-0000-0000-000036000000}"/>
    <cellStyle name="Comma 5 2" xfId="30" xr:uid="{00000000-0005-0000-0000-000036000000}"/>
    <cellStyle name="Comma 5 2 10" xfId="4566" xr:uid="{00000000-0005-0000-0000-000036000000}"/>
    <cellStyle name="Comma 5 2 10 2" xfId="13638" xr:uid="{00000000-0005-0000-0000-000036000000}"/>
    <cellStyle name="Comma 5 2 10 2 2" xfId="28758" xr:uid="{00000000-0005-0000-0000-000036000000}"/>
    <cellStyle name="Comma 5 2 10 2 2 2" xfId="58998" xr:uid="{00000000-0005-0000-0000-000036000000}"/>
    <cellStyle name="Comma 5 2 10 2 3" xfId="43878" xr:uid="{00000000-0005-0000-0000-000036000000}"/>
    <cellStyle name="Comma 5 2 10 3" xfId="19686" xr:uid="{00000000-0005-0000-0000-000036000000}"/>
    <cellStyle name="Comma 5 2 10 3 2" xfId="49926" xr:uid="{00000000-0005-0000-0000-000036000000}"/>
    <cellStyle name="Comma 5 2 10 4" xfId="34806" xr:uid="{00000000-0005-0000-0000-000036000000}"/>
    <cellStyle name="Comma 5 2 11" xfId="6078" xr:uid="{00000000-0005-0000-0000-000036000000}"/>
    <cellStyle name="Comma 5 2 11 2" xfId="21198" xr:uid="{00000000-0005-0000-0000-000036000000}"/>
    <cellStyle name="Comma 5 2 11 2 2" xfId="51438" xr:uid="{00000000-0005-0000-0000-000036000000}"/>
    <cellStyle name="Comma 5 2 11 3" xfId="36318" xr:uid="{00000000-0005-0000-0000-000036000000}"/>
    <cellStyle name="Comma 5 2 12" xfId="7590" xr:uid="{00000000-0005-0000-0000-000036000000}"/>
    <cellStyle name="Comma 5 2 12 2" xfId="22710" xr:uid="{00000000-0005-0000-0000-000036000000}"/>
    <cellStyle name="Comma 5 2 12 2 2" xfId="52950" xr:uid="{00000000-0005-0000-0000-000036000000}"/>
    <cellStyle name="Comma 5 2 12 3" xfId="37830" xr:uid="{00000000-0005-0000-0000-000036000000}"/>
    <cellStyle name="Comma 5 2 13" xfId="9102" xr:uid="{00000000-0005-0000-0000-000036000000}"/>
    <cellStyle name="Comma 5 2 13 2" xfId="24222" xr:uid="{00000000-0005-0000-0000-000036000000}"/>
    <cellStyle name="Comma 5 2 13 2 2" xfId="54462" xr:uid="{00000000-0005-0000-0000-000036000000}"/>
    <cellStyle name="Comma 5 2 13 3" xfId="39342" xr:uid="{00000000-0005-0000-0000-000036000000}"/>
    <cellStyle name="Comma 5 2 14" xfId="15150" xr:uid="{00000000-0005-0000-0000-000036000000}"/>
    <cellStyle name="Comma 5 2 14 2" xfId="45390" xr:uid="{00000000-0005-0000-0000-000036000000}"/>
    <cellStyle name="Comma 5 2 15" xfId="30270" xr:uid="{00000000-0005-0000-0000-000036000000}"/>
    <cellStyle name="Comma 5 2 2" xfId="72" xr:uid="{00000000-0005-0000-0000-00001C000000}"/>
    <cellStyle name="Comma 5 2 2 10" xfId="6120" xr:uid="{00000000-0005-0000-0000-00001C000000}"/>
    <cellStyle name="Comma 5 2 2 10 2" xfId="21240" xr:uid="{00000000-0005-0000-0000-00001C000000}"/>
    <cellStyle name="Comma 5 2 2 10 2 2" xfId="51480" xr:uid="{00000000-0005-0000-0000-00001C000000}"/>
    <cellStyle name="Comma 5 2 2 10 3" xfId="36360" xr:uid="{00000000-0005-0000-0000-00001C000000}"/>
    <cellStyle name="Comma 5 2 2 11" xfId="7632" xr:uid="{00000000-0005-0000-0000-00001C000000}"/>
    <cellStyle name="Comma 5 2 2 11 2" xfId="22752" xr:uid="{00000000-0005-0000-0000-00001C000000}"/>
    <cellStyle name="Comma 5 2 2 11 2 2" xfId="52992" xr:uid="{00000000-0005-0000-0000-00001C000000}"/>
    <cellStyle name="Comma 5 2 2 11 3" xfId="37872" xr:uid="{00000000-0005-0000-0000-00001C000000}"/>
    <cellStyle name="Comma 5 2 2 12" xfId="9144" xr:uid="{00000000-0005-0000-0000-00001C000000}"/>
    <cellStyle name="Comma 5 2 2 12 2" xfId="24264" xr:uid="{00000000-0005-0000-0000-00001C000000}"/>
    <cellStyle name="Comma 5 2 2 12 2 2" xfId="54504" xr:uid="{00000000-0005-0000-0000-00001C000000}"/>
    <cellStyle name="Comma 5 2 2 12 3" xfId="39384" xr:uid="{00000000-0005-0000-0000-00001C000000}"/>
    <cellStyle name="Comma 5 2 2 13" xfId="15192" xr:uid="{00000000-0005-0000-0000-00001C000000}"/>
    <cellStyle name="Comma 5 2 2 13 2" xfId="45432" xr:uid="{00000000-0005-0000-0000-00001C000000}"/>
    <cellStyle name="Comma 5 2 2 14" xfId="30312" xr:uid="{00000000-0005-0000-0000-00001C000000}"/>
    <cellStyle name="Comma 5 2 2 2" xfId="156" xr:uid="{00000000-0005-0000-0000-000038000000}"/>
    <cellStyle name="Comma 5 2 2 2 10" xfId="9228" xr:uid="{00000000-0005-0000-0000-000038000000}"/>
    <cellStyle name="Comma 5 2 2 2 10 2" xfId="24348" xr:uid="{00000000-0005-0000-0000-000038000000}"/>
    <cellStyle name="Comma 5 2 2 2 10 2 2" xfId="54588" xr:uid="{00000000-0005-0000-0000-000038000000}"/>
    <cellStyle name="Comma 5 2 2 2 10 3" xfId="39468" xr:uid="{00000000-0005-0000-0000-000038000000}"/>
    <cellStyle name="Comma 5 2 2 2 11" xfId="15276" xr:uid="{00000000-0005-0000-0000-000038000000}"/>
    <cellStyle name="Comma 5 2 2 2 11 2" xfId="45516" xr:uid="{00000000-0005-0000-0000-000038000000}"/>
    <cellStyle name="Comma 5 2 2 2 12" xfId="30396" xr:uid="{00000000-0005-0000-0000-000038000000}"/>
    <cellStyle name="Comma 5 2 2 2 2" xfId="408" xr:uid="{00000000-0005-0000-0000-000038000000}"/>
    <cellStyle name="Comma 5 2 2 2 2 10" xfId="30648" xr:uid="{00000000-0005-0000-0000-000038000000}"/>
    <cellStyle name="Comma 5 2 2 2 2 2" xfId="1164" xr:uid="{00000000-0005-0000-0000-000038000000}"/>
    <cellStyle name="Comma 5 2 2 2 2 2 2" xfId="2676" xr:uid="{00000000-0005-0000-0000-000038000000}"/>
    <cellStyle name="Comma 5 2 2 2 2 2 2 2" xfId="11748" xr:uid="{00000000-0005-0000-0000-000038000000}"/>
    <cellStyle name="Comma 5 2 2 2 2 2 2 2 2" xfId="26868" xr:uid="{00000000-0005-0000-0000-000038000000}"/>
    <cellStyle name="Comma 5 2 2 2 2 2 2 2 2 2" xfId="57108" xr:uid="{00000000-0005-0000-0000-000038000000}"/>
    <cellStyle name="Comma 5 2 2 2 2 2 2 2 3" xfId="41988" xr:uid="{00000000-0005-0000-0000-000038000000}"/>
    <cellStyle name="Comma 5 2 2 2 2 2 2 3" xfId="17796" xr:uid="{00000000-0005-0000-0000-000038000000}"/>
    <cellStyle name="Comma 5 2 2 2 2 2 2 3 2" xfId="48036" xr:uid="{00000000-0005-0000-0000-000038000000}"/>
    <cellStyle name="Comma 5 2 2 2 2 2 2 4" xfId="32916" xr:uid="{00000000-0005-0000-0000-000038000000}"/>
    <cellStyle name="Comma 5 2 2 2 2 2 3" xfId="4188" xr:uid="{00000000-0005-0000-0000-000038000000}"/>
    <cellStyle name="Comma 5 2 2 2 2 2 3 2" xfId="13260" xr:uid="{00000000-0005-0000-0000-000038000000}"/>
    <cellStyle name="Comma 5 2 2 2 2 2 3 2 2" xfId="28380" xr:uid="{00000000-0005-0000-0000-000038000000}"/>
    <cellStyle name="Comma 5 2 2 2 2 2 3 2 2 2" xfId="58620" xr:uid="{00000000-0005-0000-0000-000038000000}"/>
    <cellStyle name="Comma 5 2 2 2 2 2 3 2 3" xfId="43500" xr:uid="{00000000-0005-0000-0000-000038000000}"/>
    <cellStyle name="Comma 5 2 2 2 2 2 3 3" xfId="19308" xr:uid="{00000000-0005-0000-0000-000038000000}"/>
    <cellStyle name="Comma 5 2 2 2 2 2 3 3 2" xfId="49548" xr:uid="{00000000-0005-0000-0000-000038000000}"/>
    <cellStyle name="Comma 5 2 2 2 2 2 3 4" xfId="34428" xr:uid="{00000000-0005-0000-0000-000038000000}"/>
    <cellStyle name="Comma 5 2 2 2 2 2 4" xfId="5700" xr:uid="{00000000-0005-0000-0000-000038000000}"/>
    <cellStyle name="Comma 5 2 2 2 2 2 4 2" xfId="14772" xr:uid="{00000000-0005-0000-0000-000038000000}"/>
    <cellStyle name="Comma 5 2 2 2 2 2 4 2 2" xfId="29892" xr:uid="{00000000-0005-0000-0000-000038000000}"/>
    <cellStyle name="Comma 5 2 2 2 2 2 4 2 2 2" xfId="60132" xr:uid="{00000000-0005-0000-0000-000038000000}"/>
    <cellStyle name="Comma 5 2 2 2 2 2 4 2 3" xfId="45012" xr:uid="{00000000-0005-0000-0000-000038000000}"/>
    <cellStyle name="Comma 5 2 2 2 2 2 4 3" xfId="20820" xr:uid="{00000000-0005-0000-0000-000038000000}"/>
    <cellStyle name="Comma 5 2 2 2 2 2 4 3 2" xfId="51060" xr:uid="{00000000-0005-0000-0000-000038000000}"/>
    <cellStyle name="Comma 5 2 2 2 2 2 4 4" xfId="35940" xr:uid="{00000000-0005-0000-0000-000038000000}"/>
    <cellStyle name="Comma 5 2 2 2 2 2 5" xfId="7212" xr:uid="{00000000-0005-0000-0000-000038000000}"/>
    <cellStyle name="Comma 5 2 2 2 2 2 5 2" xfId="22332" xr:uid="{00000000-0005-0000-0000-000038000000}"/>
    <cellStyle name="Comma 5 2 2 2 2 2 5 2 2" xfId="52572" xr:uid="{00000000-0005-0000-0000-000038000000}"/>
    <cellStyle name="Comma 5 2 2 2 2 2 5 3" xfId="37452" xr:uid="{00000000-0005-0000-0000-000038000000}"/>
    <cellStyle name="Comma 5 2 2 2 2 2 6" xfId="8724" xr:uid="{00000000-0005-0000-0000-000038000000}"/>
    <cellStyle name="Comma 5 2 2 2 2 2 6 2" xfId="23844" xr:uid="{00000000-0005-0000-0000-000038000000}"/>
    <cellStyle name="Comma 5 2 2 2 2 2 6 2 2" xfId="54084" xr:uid="{00000000-0005-0000-0000-000038000000}"/>
    <cellStyle name="Comma 5 2 2 2 2 2 6 3" xfId="38964" xr:uid="{00000000-0005-0000-0000-000038000000}"/>
    <cellStyle name="Comma 5 2 2 2 2 2 7" xfId="10236" xr:uid="{00000000-0005-0000-0000-000038000000}"/>
    <cellStyle name="Comma 5 2 2 2 2 2 7 2" xfId="25356" xr:uid="{00000000-0005-0000-0000-000038000000}"/>
    <cellStyle name="Comma 5 2 2 2 2 2 7 2 2" xfId="55596" xr:uid="{00000000-0005-0000-0000-000038000000}"/>
    <cellStyle name="Comma 5 2 2 2 2 2 7 3" xfId="40476" xr:uid="{00000000-0005-0000-0000-000038000000}"/>
    <cellStyle name="Comma 5 2 2 2 2 2 8" xfId="16284" xr:uid="{00000000-0005-0000-0000-000038000000}"/>
    <cellStyle name="Comma 5 2 2 2 2 2 8 2" xfId="46524" xr:uid="{00000000-0005-0000-0000-000038000000}"/>
    <cellStyle name="Comma 5 2 2 2 2 2 9" xfId="31404" xr:uid="{00000000-0005-0000-0000-000038000000}"/>
    <cellStyle name="Comma 5 2 2 2 2 3" xfId="1920" xr:uid="{00000000-0005-0000-0000-000038000000}"/>
    <cellStyle name="Comma 5 2 2 2 2 3 2" xfId="10992" xr:uid="{00000000-0005-0000-0000-000038000000}"/>
    <cellStyle name="Comma 5 2 2 2 2 3 2 2" xfId="26112" xr:uid="{00000000-0005-0000-0000-000038000000}"/>
    <cellStyle name="Comma 5 2 2 2 2 3 2 2 2" xfId="56352" xr:uid="{00000000-0005-0000-0000-000038000000}"/>
    <cellStyle name="Comma 5 2 2 2 2 3 2 3" xfId="41232" xr:uid="{00000000-0005-0000-0000-000038000000}"/>
    <cellStyle name="Comma 5 2 2 2 2 3 3" xfId="17040" xr:uid="{00000000-0005-0000-0000-000038000000}"/>
    <cellStyle name="Comma 5 2 2 2 2 3 3 2" xfId="47280" xr:uid="{00000000-0005-0000-0000-000038000000}"/>
    <cellStyle name="Comma 5 2 2 2 2 3 4" xfId="32160" xr:uid="{00000000-0005-0000-0000-000038000000}"/>
    <cellStyle name="Comma 5 2 2 2 2 4" xfId="3432" xr:uid="{00000000-0005-0000-0000-000038000000}"/>
    <cellStyle name="Comma 5 2 2 2 2 4 2" xfId="12504" xr:uid="{00000000-0005-0000-0000-000038000000}"/>
    <cellStyle name="Comma 5 2 2 2 2 4 2 2" xfId="27624" xr:uid="{00000000-0005-0000-0000-000038000000}"/>
    <cellStyle name="Comma 5 2 2 2 2 4 2 2 2" xfId="57864" xr:uid="{00000000-0005-0000-0000-000038000000}"/>
    <cellStyle name="Comma 5 2 2 2 2 4 2 3" xfId="42744" xr:uid="{00000000-0005-0000-0000-000038000000}"/>
    <cellStyle name="Comma 5 2 2 2 2 4 3" xfId="18552" xr:uid="{00000000-0005-0000-0000-000038000000}"/>
    <cellStyle name="Comma 5 2 2 2 2 4 3 2" xfId="48792" xr:uid="{00000000-0005-0000-0000-000038000000}"/>
    <cellStyle name="Comma 5 2 2 2 2 4 4" xfId="33672" xr:uid="{00000000-0005-0000-0000-000038000000}"/>
    <cellStyle name="Comma 5 2 2 2 2 5" xfId="4944" xr:uid="{00000000-0005-0000-0000-000038000000}"/>
    <cellStyle name="Comma 5 2 2 2 2 5 2" xfId="14016" xr:uid="{00000000-0005-0000-0000-000038000000}"/>
    <cellStyle name="Comma 5 2 2 2 2 5 2 2" xfId="29136" xr:uid="{00000000-0005-0000-0000-000038000000}"/>
    <cellStyle name="Comma 5 2 2 2 2 5 2 2 2" xfId="59376" xr:uid="{00000000-0005-0000-0000-000038000000}"/>
    <cellStyle name="Comma 5 2 2 2 2 5 2 3" xfId="44256" xr:uid="{00000000-0005-0000-0000-000038000000}"/>
    <cellStyle name="Comma 5 2 2 2 2 5 3" xfId="20064" xr:uid="{00000000-0005-0000-0000-000038000000}"/>
    <cellStyle name="Comma 5 2 2 2 2 5 3 2" xfId="50304" xr:uid="{00000000-0005-0000-0000-000038000000}"/>
    <cellStyle name="Comma 5 2 2 2 2 5 4" xfId="35184" xr:uid="{00000000-0005-0000-0000-000038000000}"/>
    <cellStyle name="Comma 5 2 2 2 2 6" xfId="6456" xr:uid="{00000000-0005-0000-0000-000038000000}"/>
    <cellStyle name="Comma 5 2 2 2 2 6 2" xfId="21576" xr:uid="{00000000-0005-0000-0000-000038000000}"/>
    <cellStyle name="Comma 5 2 2 2 2 6 2 2" xfId="51816" xr:uid="{00000000-0005-0000-0000-000038000000}"/>
    <cellStyle name="Comma 5 2 2 2 2 6 3" xfId="36696" xr:uid="{00000000-0005-0000-0000-000038000000}"/>
    <cellStyle name="Comma 5 2 2 2 2 7" xfId="7968" xr:uid="{00000000-0005-0000-0000-000038000000}"/>
    <cellStyle name="Comma 5 2 2 2 2 7 2" xfId="23088" xr:uid="{00000000-0005-0000-0000-000038000000}"/>
    <cellStyle name="Comma 5 2 2 2 2 7 2 2" xfId="53328" xr:uid="{00000000-0005-0000-0000-000038000000}"/>
    <cellStyle name="Comma 5 2 2 2 2 7 3" xfId="38208" xr:uid="{00000000-0005-0000-0000-000038000000}"/>
    <cellStyle name="Comma 5 2 2 2 2 8" xfId="9480" xr:uid="{00000000-0005-0000-0000-000038000000}"/>
    <cellStyle name="Comma 5 2 2 2 2 8 2" xfId="24600" xr:uid="{00000000-0005-0000-0000-000038000000}"/>
    <cellStyle name="Comma 5 2 2 2 2 8 2 2" xfId="54840" xr:uid="{00000000-0005-0000-0000-000038000000}"/>
    <cellStyle name="Comma 5 2 2 2 2 8 3" xfId="39720" xr:uid="{00000000-0005-0000-0000-000038000000}"/>
    <cellStyle name="Comma 5 2 2 2 2 9" xfId="15528" xr:uid="{00000000-0005-0000-0000-000038000000}"/>
    <cellStyle name="Comma 5 2 2 2 2 9 2" xfId="45768" xr:uid="{00000000-0005-0000-0000-000038000000}"/>
    <cellStyle name="Comma 5 2 2 2 3" xfId="660" xr:uid="{00000000-0005-0000-0000-0000A5000000}"/>
    <cellStyle name="Comma 5 2 2 2 3 10" xfId="30900" xr:uid="{00000000-0005-0000-0000-0000A5000000}"/>
    <cellStyle name="Comma 5 2 2 2 3 2" xfId="1416" xr:uid="{00000000-0005-0000-0000-0000A5000000}"/>
    <cellStyle name="Comma 5 2 2 2 3 2 2" xfId="2928" xr:uid="{00000000-0005-0000-0000-0000A5000000}"/>
    <cellStyle name="Comma 5 2 2 2 3 2 2 2" xfId="12000" xr:uid="{00000000-0005-0000-0000-0000A5000000}"/>
    <cellStyle name="Comma 5 2 2 2 3 2 2 2 2" xfId="27120" xr:uid="{00000000-0005-0000-0000-0000A5000000}"/>
    <cellStyle name="Comma 5 2 2 2 3 2 2 2 2 2" xfId="57360" xr:uid="{00000000-0005-0000-0000-0000A5000000}"/>
    <cellStyle name="Comma 5 2 2 2 3 2 2 2 3" xfId="42240" xr:uid="{00000000-0005-0000-0000-0000A5000000}"/>
    <cellStyle name="Comma 5 2 2 2 3 2 2 3" xfId="18048" xr:uid="{00000000-0005-0000-0000-0000A5000000}"/>
    <cellStyle name="Comma 5 2 2 2 3 2 2 3 2" xfId="48288" xr:uid="{00000000-0005-0000-0000-0000A5000000}"/>
    <cellStyle name="Comma 5 2 2 2 3 2 2 4" xfId="33168" xr:uid="{00000000-0005-0000-0000-0000A5000000}"/>
    <cellStyle name="Comma 5 2 2 2 3 2 3" xfId="4440" xr:uid="{00000000-0005-0000-0000-0000A5000000}"/>
    <cellStyle name="Comma 5 2 2 2 3 2 3 2" xfId="13512" xr:uid="{00000000-0005-0000-0000-0000A5000000}"/>
    <cellStyle name="Comma 5 2 2 2 3 2 3 2 2" xfId="28632" xr:uid="{00000000-0005-0000-0000-0000A5000000}"/>
    <cellStyle name="Comma 5 2 2 2 3 2 3 2 2 2" xfId="58872" xr:uid="{00000000-0005-0000-0000-0000A5000000}"/>
    <cellStyle name="Comma 5 2 2 2 3 2 3 2 3" xfId="43752" xr:uid="{00000000-0005-0000-0000-0000A5000000}"/>
    <cellStyle name="Comma 5 2 2 2 3 2 3 3" xfId="19560" xr:uid="{00000000-0005-0000-0000-0000A5000000}"/>
    <cellStyle name="Comma 5 2 2 2 3 2 3 3 2" xfId="49800" xr:uid="{00000000-0005-0000-0000-0000A5000000}"/>
    <cellStyle name="Comma 5 2 2 2 3 2 3 4" xfId="34680" xr:uid="{00000000-0005-0000-0000-0000A5000000}"/>
    <cellStyle name="Comma 5 2 2 2 3 2 4" xfId="5952" xr:uid="{00000000-0005-0000-0000-0000A5000000}"/>
    <cellStyle name="Comma 5 2 2 2 3 2 4 2" xfId="15024" xr:uid="{00000000-0005-0000-0000-0000A5000000}"/>
    <cellStyle name="Comma 5 2 2 2 3 2 4 2 2" xfId="30144" xr:uid="{00000000-0005-0000-0000-0000A5000000}"/>
    <cellStyle name="Comma 5 2 2 2 3 2 4 2 2 2" xfId="60384" xr:uid="{00000000-0005-0000-0000-0000A5000000}"/>
    <cellStyle name="Comma 5 2 2 2 3 2 4 2 3" xfId="45264" xr:uid="{00000000-0005-0000-0000-0000A5000000}"/>
    <cellStyle name="Comma 5 2 2 2 3 2 4 3" xfId="21072" xr:uid="{00000000-0005-0000-0000-0000A5000000}"/>
    <cellStyle name="Comma 5 2 2 2 3 2 4 3 2" xfId="51312" xr:uid="{00000000-0005-0000-0000-0000A5000000}"/>
    <cellStyle name="Comma 5 2 2 2 3 2 4 4" xfId="36192" xr:uid="{00000000-0005-0000-0000-0000A5000000}"/>
    <cellStyle name="Comma 5 2 2 2 3 2 5" xfId="7464" xr:uid="{00000000-0005-0000-0000-0000A5000000}"/>
    <cellStyle name="Comma 5 2 2 2 3 2 5 2" xfId="22584" xr:uid="{00000000-0005-0000-0000-0000A5000000}"/>
    <cellStyle name="Comma 5 2 2 2 3 2 5 2 2" xfId="52824" xr:uid="{00000000-0005-0000-0000-0000A5000000}"/>
    <cellStyle name="Comma 5 2 2 2 3 2 5 3" xfId="37704" xr:uid="{00000000-0005-0000-0000-0000A5000000}"/>
    <cellStyle name="Comma 5 2 2 2 3 2 6" xfId="8976" xr:uid="{00000000-0005-0000-0000-0000A5000000}"/>
    <cellStyle name="Comma 5 2 2 2 3 2 6 2" xfId="24096" xr:uid="{00000000-0005-0000-0000-0000A5000000}"/>
    <cellStyle name="Comma 5 2 2 2 3 2 6 2 2" xfId="54336" xr:uid="{00000000-0005-0000-0000-0000A5000000}"/>
    <cellStyle name="Comma 5 2 2 2 3 2 6 3" xfId="39216" xr:uid="{00000000-0005-0000-0000-0000A5000000}"/>
    <cellStyle name="Comma 5 2 2 2 3 2 7" xfId="10488" xr:uid="{00000000-0005-0000-0000-0000A5000000}"/>
    <cellStyle name="Comma 5 2 2 2 3 2 7 2" xfId="25608" xr:uid="{00000000-0005-0000-0000-0000A5000000}"/>
    <cellStyle name="Comma 5 2 2 2 3 2 7 2 2" xfId="55848" xr:uid="{00000000-0005-0000-0000-0000A5000000}"/>
    <cellStyle name="Comma 5 2 2 2 3 2 7 3" xfId="40728" xr:uid="{00000000-0005-0000-0000-0000A5000000}"/>
    <cellStyle name="Comma 5 2 2 2 3 2 8" xfId="16536" xr:uid="{00000000-0005-0000-0000-0000A5000000}"/>
    <cellStyle name="Comma 5 2 2 2 3 2 8 2" xfId="46776" xr:uid="{00000000-0005-0000-0000-0000A5000000}"/>
    <cellStyle name="Comma 5 2 2 2 3 2 9" xfId="31656" xr:uid="{00000000-0005-0000-0000-0000A5000000}"/>
    <cellStyle name="Comma 5 2 2 2 3 3" xfId="2172" xr:uid="{00000000-0005-0000-0000-0000A5000000}"/>
    <cellStyle name="Comma 5 2 2 2 3 3 2" xfId="11244" xr:uid="{00000000-0005-0000-0000-0000A5000000}"/>
    <cellStyle name="Comma 5 2 2 2 3 3 2 2" xfId="26364" xr:uid="{00000000-0005-0000-0000-0000A5000000}"/>
    <cellStyle name="Comma 5 2 2 2 3 3 2 2 2" xfId="56604" xr:uid="{00000000-0005-0000-0000-0000A5000000}"/>
    <cellStyle name="Comma 5 2 2 2 3 3 2 3" xfId="41484" xr:uid="{00000000-0005-0000-0000-0000A5000000}"/>
    <cellStyle name="Comma 5 2 2 2 3 3 3" xfId="17292" xr:uid="{00000000-0005-0000-0000-0000A5000000}"/>
    <cellStyle name="Comma 5 2 2 2 3 3 3 2" xfId="47532" xr:uid="{00000000-0005-0000-0000-0000A5000000}"/>
    <cellStyle name="Comma 5 2 2 2 3 3 4" xfId="32412" xr:uid="{00000000-0005-0000-0000-0000A5000000}"/>
    <cellStyle name="Comma 5 2 2 2 3 4" xfId="3684" xr:uid="{00000000-0005-0000-0000-0000A5000000}"/>
    <cellStyle name="Comma 5 2 2 2 3 4 2" xfId="12756" xr:uid="{00000000-0005-0000-0000-0000A5000000}"/>
    <cellStyle name="Comma 5 2 2 2 3 4 2 2" xfId="27876" xr:uid="{00000000-0005-0000-0000-0000A5000000}"/>
    <cellStyle name="Comma 5 2 2 2 3 4 2 2 2" xfId="58116" xr:uid="{00000000-0005-0000-0000-0000A5000000}"/>
    <cellStyle name="Comma 5 2 2 2 3 4 2 3" xfId="42996" xr:uid="{00000000-0005-0000-0000-0000A5000000}"/>
    <cellStyle name="Comma 5 2 2 2 3 4 3" xfId="18804" xr:uid="{00000000-0005-0000-0000-0000A5000000}"/>
    <cellStyle name="Comma 5 2 2 2 3 4 3 2" xfId="49044" xr:uid="{00000000-0005-0000-0000-0000A5000000}"/>
    <cellStyle name="Comma 5 2 2 2 3 4 4" xfId="33924" xr:uid="{00000000-0005-0000-0000-0000A5000000}"/>
    <cellStyle name="Comma 5 2 2 2 3 5" xfId="5196" xr:uid="{00000000-0005-0000-0000-0000A5000000}"/>
    <cellStyle name="Comma 5 2 2 2 3 5 2" xfId="14268" xr:uid="{00000000-0005-0000-0000-0000A5000000}"/>
    <cellStyle name="Comma 5 2 2 2 3 5 2 2" xfId="29388" xr:uid="{00000000-0005-0000-0000-0000A5000000}"/>
    <cellStyle name="Comma 5 2 2 2 3 5 2 2 2" xfId="59628" xr:uid="{00000000-0005-0000-0000-0000A5000000}"/>
    <cellStyle name="Comma 5 2 2 2 3 5 2 3" xfId="44508" xr:uid="{00000000-0005-0000-0000-0000A5000000}"/>
    <cellStyle name="Comma 5 2 2 2 3 5 3" xfId="20316" xr:uid="{00000000-0005-0000-0000-0000A5000000}"/>
    <cellStyle name="Comma 5 2 2 2 3 5 3 2" xfId="50556" xr:uid="{00000000-0005-0000-0000-0000A5000000}"/>
    <cellStyle name="Comma 5 2 2 2 3 5 4" xfId="35436" xr:uid="{00000000-0005-0000-0000-0000A5000000}"/>
    <cellStyle name="Comma 5 2 2 2 3 6" xfId="6708" xr:uid="{00000000-0005-0000-0000-0000A5000000}"/>
    <cellStyle name="Comma 5 2 2 2 3 6 2" xfId="21828" xr:uid="{00000000-0005-0000-0000-0000A5000000}"/>
    <cellStyle name="Comma 5 2 2 2 3 6 2 2" xfId="52068" xr:uid="{00000000-0005-0000-0000-0000A5000000}"/>
    <cellStyle name="Comma 5 2 2 2 3 6 3" xfId="36948" xr:uid="{00000000-0005-0000-0000-0000A5000000}"/>
    <cellStyle name="Comma 5 2 2 2 3 7" xfId="8220" xr:uid="{00000000-0005-0000-0000-0000A5000000}"/>
    <cellStyle name="Comma 5 2 2 2 3 7 2" xfId="23340" xr:uid="{00000000-0005-0000-0000-0000A5000000}"/>
    <cellStyle name="Comma 5 2 2 2 3 7 2 2" xfId="53580" xr:uid="{00000000-0005-0000-0000-0000A5000000}"/>
    <cellStyle name="Comma 5 2 2 2 3 7 3" xfId="38460" xr:uid="{00000000-0005-0000-0000-0000A5000000}"/>
    <cellStyle name="Comma 5 2 2 2 3 8" xfId="9732" xr:uid="{00000000-0005-0000-0000-0000A5000000}"/>
    <cellStyle name="Comma 5 2 2 2 3 8 2" xfId="24852" xr:uid="{00000000-0005-0000-0000-0000A5000000}"/>
    <cellStyle name="Comma 5 2 2 2 3 8 2 2" xfId="55092" xr:uid="{00000000-0005-0000-0000-0000A5000000}"/>
    <cellStyle name="Comma 5 2 2 2 3 8 3" xfId="39972" xr:uid="{00000000-0005-0000-0000-0000A5000000}"/>
    <cellStyle name="Comma 5 2 2 2 3 9" xfId="15780" xr:uid="{00000000-0005-0000-0000-0000A5000000}"/>
    <cellStyle name="Comma 5 2 2 2 3 9 2" xfId="46020" xr:uid="{00000000-0005-0000-0000-0000A5000000}"/>
    <cellStyle name="Comma 5 2 2 2 4" xfId="912" xr:uid="{00000000-0005-0000-0000-000038000000}"/>
    <cellStyle name="Comma 5 2 2 2 4 2" xfId="2424" xr:uid="{00000000-0005-0000-0000-000038000000}"/>
    <cellStyle name="Comma 5 2 2 2 4 2 2" xfId="11496" xr:uid="{00000000-0005-0000-0000-000038000000}"/>
    <cellStyle name="Comma 5 2 2 2 4 2 2 2" xfId="26616" xr:uid="{00000000-0005-0000-0000-000038000000}"/>
    <cellStyle name="Comma 5 2 2 2 4 2 2 2 2" xfId="56856" xr:uid="{00000000-0005-0000-0000-000038000000}"/>
    <cellStyle name="Comma 5 2 2 2 4 2 2 3" xfId="41736" xr:uid="{00000000-0005-0000-0000-000038000000}"/>
    <cellStyle name="Comma 5 2 2 2 4 2 3" xfId="17544" xr:uid="{00000000-0005-0000-0000-000038000000}"/>
    <cellStyle name="Comma 5 2 2 2 4 2 3 2" xfId="47784" xr:uid="{00000000-0005-0000-0000-000038000000}"/>
    <cellStyle name="Comma 5 2 2 2 4 2 4" xfId="32664" xr:uid="{00000000-0005-0000-0000-000038000000}"/>
    <cellStyle name="Comma 5 2 2 2 4 3" xfId="3936" xr:uid="{00000000-0005-0000-0000-000038000000}"/>
    <cellStyle name="Comma 5 2 2 2 4 3 2" xfId="13008" xr:uid="{00000000-0005-0000-0000-000038000000}"/>
    <cellStyle name="Comma 5 2 2 2 4 3 2 2" xfId="28128" xr:uid="{00000000-0005-0000-0000-000038000000}"/>
    <cellStyle name="Comma 5 2 2 2 4 3 2 2 2" xfId="58368" xr:uid="{00000000-0005-0000-0000-000038000000}"/>
    <cellStyle name="Comma 5 2 2 2 4 3 2 3" xfId="43248" xr:uid="{00000000-0005-0000-0000-000038000000}"/>
    <cellStyle name="Comma 5 2 2 2 4 3 3" xfId="19056" xr:uid="{00000000-0005-0000-0000-000038000000}"/>
    <cellStyle name="Comma 5 2 2 2 4 3 3 2" xfId="49296" xr:uid="{00000000-0005-0000-0000-000038000000}"/>
    <cellStyle name="Comma 5 2 2 2 4 3 4" xfId="34176" xr:uid="{00000000-0005-0000-0000-000038000000}"/>
    <cellStyle name="Comma 5 2 2 2 4 4" xfId="5448" xr:uid="{00000000-0005-0000-0000-000038000000}"/>
    <cellStyle name="Comma 5 2 2 2 4 4 2" xfId="14520" xr:uid="{00000000-0005-0000-0000-000038000000}"/>
    <cellStyle name="Comma 5 2 2 2 4 4 2 2" xfId="29640" xr:uid="{00000000-0005-0000-0000-000038000000}"/>
    <cellStyle name="Comma 5 2 2 2 4 4 2 2 2" xfId="59880" xr:uid="{00000000-0005-0000-0000-000038000000}"/>
    <cellStyle name="Comma 5 2 2 2 4 4 2 3" xfId="44760" xr:uid="{00000000-0005-0000-0000-000038000000}"/>
    <cellStyle name="Comma 5 2 2 2 4 4 3" xfId="20568" xr:uid="{00000000-0005-0000-0000-000038000000}"/>
    <cellStyle name="Comma 5 2 2 2 4 4 3 2" xfId="50808" xr:uid="{00000000-0005-0000-0000-000038000000}"/>
    <cellStyle name="Comma 5 2 2 2 4 4 4" xfId="35688" xr:uid="{00000000-0005-0000-0000-000038000000}"/>
    <cellStyle name="Comma 5 2 2 2 4 5" xfId="6960" xr:uid="{00000000-0005-0000-0000-000038000000}"/>
    <cellStyle name="Comma 5 2 2 2 4 5 2" xfId="22080" xr:uid="{00000000-0005-0000-0000-000038000000}"/>
    <cellStyle name="Comma 5 2 2 2 4 5 2 2" xfId="52320" xr:uid="{00000000-0005-0000-0000-000038000000}"/>
    <cellStyle name="Comma 5 2 2 2 4 5 3" xfId="37200" xr:uid="{00000000-0005-0000-0000-000038000000}"/>
    <cellStyle name="Comma 5 2 2 2 4 6" xfId="8472" xr:uid="{00000000-0005-0000-0000-000038000000}"/>
    <cellStyle name="Comma 5 2 2 2 4 6 2" xfId="23592" xr:uid="{00000000-0005-0000-0000-000038000000}"/>
    <cellStyle name="Comma 5 2 2 2 4 6 2 2" xfId="53832" xr:uid="{00000000-0005-0000-0000-000038000000}"/>
    <cellStyle name="Comma 5 2 2 2 4 6 3" xfId="38712" xr:uid="{00000000-0005-0000-0000-000038000000}"/>
    <cellStyle name="Comma 5 2 2 2 4 7" xfId="9984" xr:uid="{00000000-0005-0000-0000-000038000000}"/>
    <cellStyle name="Comma 5 2 2 2 4 7 2" xfId="25104" xr:uid="{00000000-0005-0000-0000-000038000000}"/>
    <cellStyle name="Comma 5 2 2 2 4 7 2 2" xfId="55344" xr:uid="{00000000-0005-0000-0000-000038000000}"/>
    <cellStyle name="Comma 5 2 2 2 4 7 3" xfId="40224" xr:uid="{00000000-0005-0000-0000-000038000000}"/>
    <cellStyle name="Comma 5 2 2 2 4 8" xfId="16032" xr:uid="{00000000-0005-0000-0000-000038000000}"/>
    <cellStyle name="Comma 5 2 2 2 4 8 2" xfId="46272" xr:uid="{00000000-0005-0000-0000-000038000000}"/>
    <cellStyle name="Comma 5 2 2 2 4 9" xfId="31152" xr:uid="{00000000-0005-0000-0000-000038000000}"/>
    <cellStyle name="Comma 5 2 2 2 5" xfId="1668" xr:uid="{00000000-0005-0000-0000-000038000000}"/>
    <cellStyle name="Comma 5 2 2 2 5 2" xfId="10740" xr:uid="{00000000-0005-0000-0000-000038000000}"/>
    <cellStyle name="Comma 5 2 2 2 5 2 2" xfId="25860" xr:uid="{00000000-0005-0000-0000-000038000000}"/>
    <cellStyle name="Comma 5 2 2 2 5 2 2 2" xfId="56100" xr:uid="{00000000-0005-0000-0000-000038000000}"/>
    <cellStyle name="Comma 5 2 2 2 5 2 3" xfId="40980" xr:uid="{00000000-0005-0000-0000-000038000000}"/>
    <cellStyle name="Comma 5 2 2 2 5 3" xfId="16788" xr:uid="{00000000-0005-0000-0000-000038000000}"/>
    <cellStyle name="Comma 5 2 2 2 5 3 2" xfId="47028" xr:uid="{00000000-0005-0000-0000-000038000000}"/>
    <cellStyle name="Comma 5 2 2 2 5 4" xfId="31908" xr:uid="{00000000-0005-0000-0000-000038000000}"/>
    <cellStyle name="Comma 5 2 2 2 6" xfId="3180" xr:uid="{00000000-0005-0000-0000-000038000000}"/>
    <cellStyle name="Comma 5 2 2 2 6 2" xfId="12252" xr:uid="{00000000-0005-0000-0000-000038000000}"/>
    <cellStyle name="Comma 5 2 2 2 6 2 2" xfId="27372" xr:uid="{00000000-0005-0000-0000-000038000000}"/>
    <cellStyle name="Comma 5 2 2 2 6 2 2 2" xfId="57612" xr:uid="{00000000-0005-0000-0000-000038000000}"/>
    <cellStyle name="Comma 5 2 2 2 6 2 3" xfId="42492" xr:uid="{00000000-0005-0000-0000-000038000000}"/>
    <cellStyle name="Comma 5 2 2 2 6 3" xfId="18300" xr:uid="{00000000-0005-0000-0000-000038000000}"/>
    <cellStyle name="Comma 5 2 2 2 6 3 2" xfId="48540" xr:uid="{00000000-0005-0000-0000-000038000000}"/>
    <cellStyle name="Comma 5 2 2 2 6 4" xfId="33420" xr:uid="{00000000-0005-0000-0000-000038000000}"/>
    <cellStyle name="Comma 5 2 2 2 7" xfId="4692" xr:uid="{00000000-0005-0000-0000-000038000000}"/>
    <cellStyle name="Comma 5 2 2 2 7 2" xfId="13764" xr:uid="{00000000-0005-0000-0000-000038000000}"/>
    <cellStyle name="Comma 5 2 2 2 7 2 2" xfId="28884" xr:uid="{00000000-0005-0000-0000-000038000000}"/>
    <cellStyle name="Comma 5 2 2 2 7 2 2 2" xfId="59124" xr:uid="{00000000-0005-0000-0000-000038000000}"/>
    <cellStyle name="Comma 5 2 2 2 7 2 3" xfId="44004" xr:uid="{00000000-0005-0000-0000-000038000000}"/>
    <cellStyle name="Comma 5 2 2 2 7 3" xfId="19812" xr:uid="{00000000-0005-0000-0000-000038000000}"/>
    <cellStyle name="Comma 5 2 2 2 7 3 2" xfId="50052" xr:uid="{00000000-0005-0000-0000-000038000000}"/>
    <cellStyle name="Comma 5 2 2 2 7 4" xfId="34932" xr:uid="{00000000-0005-0000-0000-000038000000}"/>
    <cellStyle name="Comma 5 2 2 2 8" xfId="6204" xr:uid="{00000000-0005-0000-0000-000038000000}"/>
    <cellStyle name="Comma 5 2 2 2 8 2" xfId="21324" xr:uid="{00000000-0005-0000-0000-000038000000}"/>
    <cellStyle name="Comma 5 2 2 2 8 2 2" xfId="51564" xr:uid="{00000000-0005-0000-0000-000038000000}"/>
    <cellStyle name="Comma 5 2 2 2 8 3" xfId="36444" xr:uid="{00000000-0005-0000-0000-000038000000}"/>
    <cellStyle name="Comma 5 2 2 2 9" xfId="7716" xr:uid="{00000000-0005-0000-0000-000038000000}"/>
    <cellStyle name="Comma 5 2 2 2 9 2" xfId="22836" xr:uid="{00000000-0005-0000-0000-000038000000}"/>
    <cellStyle name="Comma 5 2 2 2 9 2 2" xfId="53076" xr:uid="{00000000-0005-0000-0000-000038000000}"/>
    <cellStyle name="Comma 5 2 2 2 9 3" xfId="37956" xr:uid="{00000000-0005-0000-0000-000038000000}"/>
    <cellStyle name="Comma 5 2 2 3" xfId="240" xr:uid="{00000000-0005-0000-0000-000038000000}"/>
    <cellStyle name="Comma 5 2 2 3 10" xfId="9312" xr:uid="{00000000-0005-0000-0000-000038000000}"/>
    <cellStyle name="Comma 5 2 2 3 10 2" xfId="24432" xr:uid="{00000000-0005-0000-0000-000038000000}"/>
    <cellStyle name="Comma 5 2 2 3 10 2 2" xfId="54672" xr:uid="{00000000-0005-0000-0000-000038000000}"/>
    <cellStyle name="Comma 5 2 2 3 10 3" xfId="39552" xr:uid="{00000000-0005-0000-0000-000038000000}"/>
    <cellStyle name="Comma 5 2 2 3 11" xfId="15360" xr:uid="{00000000-0005-0000-0000-000038000000}"/>
    <cellStyle name="Comma 5 2 2 3 11 2" xfId="45600" xr:uid="{00000000-0005-0000-0000-000038000000}"/>
    <cellStyle name="Comma 5 2 2 3 12" xfId="30480" xr:uid="{00000000-0005-0000-0000-000038000000}"/>
    <cellStyle name="Comma 5 2 2 3 2" xfId="492" xr:uid="{00000000-0005-0000-0000-000038000000}"/>
    <cellStyle name="Comma 5 2 2 3 2 10" xfId="30732" xr:uid="{00000000-0005-0000-0000-000038000000}"/>
    <cellStyle name="Comma 5 2 2 3 2 2" xfId="1248" xr:uid="{00000000-0005-0000-0000-000038000000}"/>
    <cellStyle name="Comma 5 2 2 3 2 2 2" xfId="2760" xr:uid="{00000000-0005-0000-0000-000038000000}"/>
    <cellStyle name="Comma 5 2 2 3 2 2 2 2" xfId="11832" xr:uid="{00000000-0005-0000-0000-000038000000}"/>
    <cellStyle name="Comma 5 2 2 3 2 2 2 2 2" xfId="26952" xr:uid="{00000000-0005-0000-0000-000038000000}"/>
    <cellStyle name="Comma 5 2 2 3 2 2 2 2 2 2" xfId="57192" xr:uid="{00000000-0005-0000-0000-000038000000}"/>
    <cellStyle name="Comma 5 2 2 3 2 2 2 2 3" xfId="42072" xr:uid="{00000000-0005-0000-0000-000038000000}"/>
    <cellStyle name="Comma 5 2 2 3 2 2 2 3" xfId="17880" xr:uid="{00000000-0005-0000-0000-000038000000}"/>
    <cellStyle name="Comma 5 2 2 3 2 2 2 3 2" xfId="48120" xr:uid="{00000000-0005-0000-0000-000038000000}"/>
    <cellStyle name="Comma 5 2 2 3 2 2 2 4" xfId="33000" xr:uid="{00000000-0005-0000-0000-000038000000}"/>
    <cellStyle name="Comma 5 2 2 3 2 2 3" xfId="4272" xr:uid="{00000000-0005-0000-0000-000038000000}"/>
    <cellStyle name="Comma 5 2 2 3 2 2 3 2" xfId="13344" xr:uid="{00000000-0005-0000-0000-000038000000}"/>
    <cellStyle name="Comma 5 2 2 3 2 2 3 2 2" xfId="28464" xr:uid="{00000000-0005-0000-0000-000038000000}"/>
    <cellStyle name="Comma 5 2 2 3 2 2 3 2 2 2" xfId="58704" xr:uid="{00000000-0005-0000-0000-000038000000}"/>
    <cellStyle name="Comma 5 2 2 3 2 2 3 2 3" xfId="43584" xr:uid="{00000000-0005-0000-0000-000038000000}"/>
    <cellStyle name="Comma 5 2 2 3 2 2 3 3" xfId="19392" xr:uid="{00000000-0005-0000-0000-000038000000}"/>
    <cellStyle name="Comma 5 2 2 3 2 2 3 3 2" xfId="49632" xr:uid="{00000000-0005-0000-0000-000038000000}"/>
    <cellStyle name="Comma 5 2 2 3 2 2 3 4" xfId="34512" xr:uid="{00000000-0005-0000-0000-000038000000}"/>
    <cellStyle name="Comma 5 2 2 3 2 2 4" xfId="5784" xr:uid="{00000000-0005-0000-0000-000038000000}"/>
    <cellStyle name="Comma 5 2 2 3 2 2 4 2" xfId="14856" xr:uid="{00000000-0005-0000-0000-000038000000}"/>
    <cellStyle name="Comma 5 2 2 3 2 2 4 2 2" xfId="29976" xr:uid="{00000000-0005-0000-0000-000038000000}"/>
    <cellStyle name="Comma 5 2 2 3 2 2 4 2 2 2" xfId="60216" xr:uid="{00000000-0005-0000-0000-000038000000}"/>
    <cellStyle name="Comma 5 2 2 3 2 2 4 2 3" xfId="45096" xr:uid="{00000000-0005-0000-0000-000038000000}"/>
    <cellStyle name="Comma 5 2 2 3 2 2 4 3" xfId="20904" xr:uid="{00000000-0005-0000-0000-000038000000}"/>
    <cellStyle name="Comma 5 2 2 3 2 2 4 3 2" xfId="51144" xr:uid="{00000000-0005-0000-0000-000038000000}"/>
    <cellStyle name="Comma 5 2 2 3 2 2 4 4" xfId="36024" xr:uid="{00000000-0005-0000-0000-000038000000}"/>
    <cellStyle name="Comma 5 2 2 3 2 2 5" xfId="7296" xr:uid="{00000000-0005-0000-0000-000038000000}"/>
    <cellStyle name="Comma 5 2 2 3 2 2 5 2" xfId="22416" xr:uid="{00000000-0005-0000-0000-000038000000}"/>
    <cellStyle name="Comma 5 2 2 3 2 2 5 2 2" xfId="52656" xr:uid="{00000000-0005-0000-0000-000038000000}"/>
    <cellStyle name="Comma 5 2 2 3 2 2 5 3" xfId="37536" xr:uid="{00000000-0005-0000-0000-000038000000}"/>
    <cellStyle name="Comma 5 2 2 3 2 2 6" xfId="8808" xr:uid="{00000000-0005-0000-0000-000038000000}"/>
    <cellStyle name="Comma 5 2 2 3 2 2 6 2" xfId="23928" xr:uid="{00000000-0005-0000-0000-000038000000}"/>
    <cellStyle name="Comma 5 2 2 3 2 2 6 2 2" xfId="54168" xr:uid="{00000000-0005-0000-0000-000038000000}"/>
    <cellStyle name="Comma 5 2 2 3 2 2 6 3" xfId="39048" xr:uid="{00000000-0005-0000-0000-000038000000}"/>
    <cellStyle name="Comma 5 2 2 3 2 2 7" xfId="10320" xr:uid="{00000000-0005-0000-0000-000038000000}"/>
    <cellStyle name="Comma 5 2 2 3 2 2 7 2" xfId="25440" xr:uid="{00000000-0005-0000-0000-000038000000}"/>
    <cellStyle name="Comma 5 2 2 3 2 2 7 2 2" xfId="55680" xr:uid="{00000000-0005-0000-0000-000038000000}"/>
    <cellStyle name="Comma 5 2 2 3 2 2 7 3" xfId="40560" xr:uid="{00000000-0005-0000-0000-000038000000}"/>
    <cellStyle name="Comma 5 2 2 3 2 2 8" xfId="16368" xr:uid="{00000000-0005-0000-0000-000038000000}"/>
    <cellStyle name="Comma 5 2 2 3 2 2 8 2" xfId="46608" xr:uid="{00000000-0005-0000-0000-000038000000}"/>
    <cellStyle name="Comma 5 2 2 3 2 2 9" xfId="31488" xr:uid="{00000000-0005-0000-0000-000038000000}"/>
    <cellStyle name="Comma 5 2 2 3 2 3" xfId="2004" xr:uid="{00000000-0005-0000-0000-000038000000}"/>
    <cellStyle name="Comma 5 2 2 3 2 3 2" xfId="11076" xr:uid="{00000000-0005-0000-0000-000038000000}"/>
    <cellStyle name="Comma 5 2 2 3 2 3 2 2" xfId="26196" xr:uid="{00000000-0005-0000-0000-000038000000}"/>
    <cellStyle name="Comma 5 2 2 3 2 3 2 2 2" xfId="56436" xr:uid="{00000000-0005-0000-0000-000038000000}"/>
    <cellStyle name="Comma 5 2 2 3 2 3 2 3" xfId="41316" xr:uid="{00000000-0005-0000-0000-000038000000}"/>
    <cellStyle name="Comma 5 2 2 3 2 3 3" xfId="17124" xr:uid="{00000000-0005-0000-0000-000038000000}"/>
    <cellStyle name="Comma 5 2 2 3 2 3 3 2" xfId="47364" xr:uid="{00000000-0005-0000-0000-000038000000}"/>
    <cellStyle name="Comma 5 2 2 3 2 3 4" xfId="32244" xr:uid="{00000000-0005-0000-0000-000038000000}"/>
    <cellStyle name="Comma 5 2 2 3 2 4" xfId="3516" xr:uid="{00000000-0005-0000-0000-000038000000}"/>
    <cellStyle name="Comma 5 2 2 3 2 4 2" xfId="12588" xr:uid="{00000000-0005-0000-0000-000038000000}"/>
    <cellStyle name="Comma 5 2 2 3 2 4 2 2" xfId="27708" xr:uid="{00000000-0005-0000-0000-000038000000}"/>
    <cellStyle name="Comma 5 2 2 3 2 4 2 2 2" xfId="57948" xr:uid="{00000000-0005-0000-0000-000038000000}"/>
    <cellStyle name="Comma 5 2 2 3 2 4 2 3" xfId="42828" xr:uid="{00000000-0005-0000-0000-000038000000}"/>
    <cellStyle name="Comma 5 2 2 3 2 4 3" xfId="18636" xr:uid="{00000000-0005-0000-0000-000038000000}"/>
    <cellStyle name="Comma 5 2 2 3 2 4 3 2" xfId="48876" xr:uid="{00000000-0005-0000-0000-000038000000}"/>
    <cellStyle name="Comma 5 2 2 3 2 4 4" xfId="33756" xr:uid="{00000000-0005-0000-0000-000038000000}"/>
    <cellStyle name="Comma 5 2 2 3 2 5" xfId="5028" xr:uid="{00000000-0005-0000-0000-000038000000}"/>
    <cellStyle name="Comma 5 2 2 3 2 5 2" xfId="14100" xr:uid="{00000000-0005-0000-0000-000038000000}"/>
    <cellStyle name="Comma 5 2 2 3 2 5 2 2" xfId="29220" xr:uid="{00000000-0005-0000-0000-000038000000}"/>
    <cellStyle name="Comma 5 2 2 3 2 5 2 2 2" xfId="59460" xr:uid="{00000000-0005-0000-0000-000038000000}"/>
    <cellStyle name="Comma 5 2 2 3 2 5 2 3" xfId="44340" xr:uid="{00000000-0005-0000-0000-000038000000}"/>
    <cellStyle name="Comma 5 2 2 3 2 5 3" xfId="20148" xr:uid="{00000000-0005-0000-0000-000038000000}"/>
    <cellStyle name="Comma 5 2 2 3 2 5 3 2" xfId="50388" xr:uid="{00000000-0005-0000-0000-000038000000}"/>
    <cellStyle name="Comma 5 2 2 3 2 5 4" xfId="35268" xr:uid="{00000000-0005-0000-0000-000038000000}"/>
    <cellStyle name="Comma 5 2 2 3 2 6" xfId="6540" xr:uid="{00000000-0005-0000-0000-000038000000}"/>
    <cellStyle name="Comma 5 2 2 3 2 6 2" xfId="21660" xr:uid="{00000000-0005-0000-0000-000038000000}"/>
    <cellStyle name="Comma 5 2 2 3 2 6 2 2" xfId="51900" xr:uid="{00000000-0005-0000-0000-000038000000}"/>
    <cellStyle name="Comma 5 2 2 3 2 6 3" xfId="36780" xr:uid="{00000000-0005-0000-0000-000038000000}"/>
    <cellStyle name="Comma 5 2 2 3 2 7" xfId="8052" xr:uid="{00000000-0005-0000-0000-000038000000}"/>
    <cellStyle name="Comma 5 2 2 3 2 7 2" xfId="23172" xr:uid="{00000000-0005-0000-0000-000038000000}"/>
    <cellStyle name="Comma 5 2 2 3 2 7 2 2" xfId="53412" xr:uid="{00000000-0005-0000-0000-000038000000}"/>
    <cellStyle name="Comma 5 2 2 3 2 7 3" xfId="38292" xr:uid="{00000000-0005-0000-0000-000038000000}"/>
    <cellStyle name="Comma 5 2 2 3 2 8" xfId="9564" xr:uid="{00000000-0005-0000-0000-000038000000}"/>
    <cellStyle name="Comma 5 2 2 3 2 8 2" xfId="24684" xr:uid="{00000000-0005-0000-0000-000038000000}"/>
    <cellStyle name="Comma 5 2 2 3 2 8 2 2" xfId="54924" xr:uid="{00000000-0005-0000-0000-000038000000}"/>
    <cellStyle name="Comma 5 2 2 3 2 8 3" xfId="39804" xr:uid="{00000000-0005-0000-0000-000038000000}"/>
    <cellStyle name="Comma 5 2 2 3 2 9" xfId="15612" xr:uid="{00000000-0005-0000-0000-000038000000}"/>
    <cellStyle name="Comma 5 2 2 3 2 9 2" xfId="45852" xr:uid="{00000000-0005-0000-0000-000038000000}"/>
    <cellStyle name="Comma 5 2 2 3 3" xfId="744" xr:uid="{00000000-0005-0000-0000-0000A6000000}"/>
    <cellStyle name="Comma 5 2 2 3 3 10" xfId="30984" xr:uid="{00000000-0005-0000-0000-0000A6000000}"/>
    <cellStyle name="Comma 5 2 2 3 3 2" xfId="1500" xr:uid="{00000000-0005-0000-0000-0000A6000000}"/>
    <cellStyle name="Comma 5 2 2 3 3 2 2" xfId="3012" xr:uid="{00000000-0005-0000-0000-0000A6000000}"/>
    <cellStyle name="Comma 5 2 2 3 3 2 2 2" xfId="12084" xr:uid="{00000000-0005-0000-0000-0000A6000000}"/>
    <cellStyle name="Comma 5 2 2 3 3 2 2 2 2" xfId="27204" xr:uid="{00000000-0005-0000-0000-0000A6000000}"/>
    <cellStyle name="Comma 5 2 2 3 3 2 2 2 2 2" xfId="57444" xr:uid="{00000000-0005-0000-0000-0000A6000000}"/>
    <cellStyle name="Comma 5 2 2 3 3 2 2 2 3" xfId="42324" xr:uid="{00000000-0005-0000-0000-0000A6000000}"/>
    <cellStyle name="Comma 5 2 2 3 3 2 2 3" xfId="18132" xr:uid="{00000000-0005-0000-0000-0000A6000000}"/>
    <cellStyle name="Comma 5 2 2 3 3 2 2 3 2" xfId="48372" xr:uid="{00000000-0005-0000-0000-0000A6000000}"/>
    <cellStyle name="Comma 5 2 2 3 3 2 2 4" xfId="33252" xr:uid="{00000000-0005-0000-0000-0000A6000000}"/>
    <cellStyle name="Comma 5 2 2 3 3 2 3" xfId="4524" xr:uid="{00000000-0005-0000-0000-0000A6000000}"/>
    <cellStyle name="Comma 5 2 2 3 3 2 3 2" xfId="13596" xr:uid="{00000000-0005-0000-0000-0000A6000000}"/>
    <cellStyle name="Comma 5 2 2 3 3 2 3 2 2" xfId="28716" xr:uid="{00000000-0005-0000-0000-0000A6000000}"/>
    <cellStyle name="Comma 5 2 2 3 3 2 3 2 2 2" xfId="58956" xr:uid="{00000000-0005-0000-0000-0000A6000000}"/>
    <cellStyle name="Comma 5 2 2 3 3 2 3 2 3" xfId="43836" xr:uid="{00000000-0005-0000-0000-0000A6000000}"/>
    <cellStyle name="Comma 5 2 2 3 3 2 3 3" xfId="19644" xr:uid="{00000000-0005-0000-0000-0000A6000000}"/>
    <cellStyle name="Comma 5 2 2 3 3 2 3 3 2" xfId="49884" xr:uid="{00000000-0005-0000-0000-0000A6000000}"/>
    <cellStyle name="Comma 5 2 2 3 3 2 3 4" xfId="34764" xr:uid="{00000000-0005-0000-0000-0000A6000000}"/>
    <cellStyle name="Comma 5 2 2 3 3 2 4" xfId="6036" xr:uid="{00000000-0005-0000-0000-0000A6000000}"/>
    <cellStyle name="Comma 5 2 2 3 3 2 4 2" xfId="15108" xr:uid="{00000000-0005-0000-0000-0000A6000000}"/>
    <cellStyle name="Comma 5 2 2 3 3 2 4 2 2" xfId="30228" xr:uid="{00000000-0005-0000-0000-0000A6000000}"/>
    <cellStyle name="Comma 5 2 2 3 3 2 4 2 2 2" xfId="60468" xr:uid="{00000000-0005-0000-0000-0000A6000000}"/>
    <cellStyle name="Comma 5 2 2 3 3 2 4 2 3" xfId="45348" xr:uid="{00000000-0005-0000-0000-0000A6000000}"/>
    <cellStyle name="Comma 5 2 2 3 3 2 4 3" xfId="21156" xr:uid="{00000000-0005-0000-0000-0000A6000000}"/>
    <cellStyle name="Comma 5 2 2 3 3 2 4 3 2" xfId="51396" xr:uid="{00000000-0005-0000-0000-0000A6000000}"/>
    <cellStyle name="Comma 5 2 2 3 3 2 4 4" xfId="36276" xr:uid="{00000000-0005-0000-0000-0000A6000000}"/>
    <cellStyle name="Comma 5 2 2 3 3 2 5" xfId="7548" xr:uid="{00000000-0005-0000-0000-0000A6000000}"/>
    <cellStyle name="Comma 5 2 2 3 3 2 5 2" xfId="22668" xr:uid="{00000000-0005-0000-0000-0000A6000000}"/>
    <cellStyle name="Comma 5 2 2 3 3 2 5 2 2" xfId="52908" xr:uid="{00000000-0005-0000-0000-0000A6000000}"/>
    <cellStyle name="Comma 5 2 2 3 3 2 5 3" xfId="37788" xr:uid="{00000000-0005-0000-0000-0000A6000000}"/>
    <cellStyle name="Comma 5 2 2 3 3 2 6" xfId="9060" xr:uid="{00000000-0005-0000-0000-0000A6000000}"/>
    <cellStyle name="Comma 5 2 2 3 3 2 6 2" xfId="24180" xr:uid="{00000000-0005-0000-0000-0000A6000000}"/>
    <cellStyle name="Comma 5 2 2 3 3 2 6 2 2" xfId="54420" xr:uid="{00000000-0005-0000-0000-0000A6000000}"/>
    <cellStyle name="Comma 5 2 2 3 3 2 6 3" xfId="39300" xr:uid="{00000000-0005-0000-0000-0000A6000000}"/>
    <cellStyle name="Comma 5 2 2 3 3 2 7" xfId="10572" xr:uid="{00000000-0005-0000-0000-0000A6000000}"/>
    <cellStyle name="Comma 5 2 2 3 3 2 7 2" xfId="25692" xr:uid="{00000000-0005-0000-0000-0000A6000000}"/>
    <cellStyle name="Comma 5 2 2 3 3 2 7 2 2" xfId="55932" xr:uid="{00000000-0005-0000-0000-0000A6000000}"/>
    <cellStyle name="Comma 5 2 2 3 3 2 7 3" xfId="40812" xr:uid="{00000000-0005-0000-0000-0000A6000000}"/>
    <cellStyle name="Comma 5 2 2 3 3 2 8" xfId="16620" xr:uid="{00000000-0005-0000-0000-0000A6000000}"/>
    <cellStyle name="Comma 5 2 2 3 3 2 8 2" xfId="46860" xr:uid="{00000000-0005-0000-0000-0000A6000000}"/>
    <cellStyle name="Comma 5 2 2 3 3 2 9" xfId="31740" xr:uid="{00000000-0005-0000-0000-0000A6000000}"/>
    <cellStyle name="Comma 5 2 2 3 3 3" xfId="2256" xr:uid="{00000000-0005-0000-0000-0000A6000000}"/>
    <cellStyle name="Comma 5 2 2 3 3 3 2" xfId="11328" xr:uid="{00000000-0005-0000-0000-0000A6000000}"/>
    <cellStyle name="Comma 5 2 2 3 3 3 2 2" xfId="26448" xr:uid="{00000000-0005-0000-0000-0000A6000000}"/>
    <cellStyle name="Comma 5 2 2 3 3 3 2 2 2" xfId="56688" xr:uid="{00000000-0005-0000-0000-0000A6000000}"/>
    <cellStyle name="Comma 5 2 2 3 3 3 2 3" xfId="41568" xr:uid="{00000000-0005-0000-0000-0000A6000000}"/>
    <cellStyle name="Comma 5 2 2 3 3 3 3" xfId="17376" xr:uid="{00000000-0005-0000-0000-0000A6000000}"/>
    <cellStyle name="Comma 5 2 2 3 3 3 3 2" xfId="47616" xr:uid="{00000000-0005-0000-0000-0000A6000000}"/>
    <cellStyle name="Comma 5 2 2 3 3 3 4" xfId="32496" xr:uid="{00000000-0005-0000-0000-0000A6000000}"/>
    <cellStyle name="Comma 5 2 2 3 3 4" xfId="3768" xr:uid="{00000000-0005-0000-0000-0000A6000000}"/>
    <cellStyle name="Comma 5 2 2 3 3 4 2" xfId="12840" xr:uid="{00000000-0005-0000-0000-0000A6000000}"/>
    <cellStyle name="Comma 5 2 2 3 3 4 2 2" xfId="27960" xr:uid="{00000000-0005-0000-0000-0000A6000000}"/>
    <cellStyle name="Comma 5 2 2 3 3 4 2 2 2" xfId="58200" xr:uid="{00000000-0005-0000-0000-0000A6000000}"/>
    <cellStyle name="Comma 5 2 2 3 3 4 2 3" xfId="43080" xr:uid="{00000000-0005-0000-0000-0000A6000000}"/>
    <cellStyle name="Comma 5 2 2 3 3 4 3" xfId="18888" xr:uid="{00000000-0005-0000-0000-0000A6000000}"/>
    <cellStyle name="Comma 5 2 2 3 3 4 3 2" xfId="49128" xr:uid="{00000000-0005-0000-0000-0000A6000000}"/>
    <cellStyle name="Comma 5 2 2 3 3 4 4" xfId="34008" xr:uid="{00000000-0005-0000-0000-0000A6000000}"/>
    <cellStyle name="Comma 5 2 2 3 3 5" xfId="5280" xr:uid="{00000000-0005-0000-0000-0000A6000000}"/>
    <cellStyle name="Comma 5 2 2 3 3 5 2" xfId="14352" xr:uid="{00000000-0005-0000-0000-0000A6000000}"/>
    <cellStyle name="Comma 5 2 2 3 3 5 2 2" xfId="29472" xr:uid="{00000000-0005-0000-0000-0000A6000000}"/>
    <cellStyle name="Comma 5 2 2 3 3 5 2 2 2" xfId="59712" xr:uid="{00000000-0005-0000-0000-0000A6000000}"/>
    <cellStyle name="Comma 5 2 2 3 3 5 2 3" xfId="44592" xr:uid="{00000000-0005-0000-0000-0000A6000000}"/>
    <cellStyle name="Comma 5 2 2 3 3 5 3" xfId="20400" xr:uid="{00000000-0005-0000-0000-0000A6000000}"/>
    <cellStyle name="Comma 5 2 2 3 3 5 3 2" xfId="50640" xr:uid="{00000000-0005-0000-0000-0000A6000000}"/>
    <cellStyle name="Comma 5 2 2 3 3 5 4" xfId="35520" xr:uid="{00000000-0005-0000-0000-0000A6000000}"/>
    <cellStyle name="Comma 5 2 2 3 3 6" xfId="6792" xr:uid="{00000000-0005-0000-0000-0000A6000000}"/>
    <cellStyle name="Comma 5 2 2 3 3 6 2" xfId="21912" xr:uid="{00000000-0005-0000-0000-0000A6000000}"/>
    <cellStyle name="Comma 5 2 2 3 3 6 2 2" xfId="52152" xr:uid="{00000000-0005-0000-0000-0000A6000000}"/>
    <cellStyle name="Comma 5 2 2 3 3 6 3" xfId="37032" xr:uid="{00000000-0005-0000-0000-0000A6000000}"/>
    <cellStyle name="Comma 5 2 2 3 3 7" xfId="8304" xr:uid="{00000000-0005-0000-0000-0000A6000000}"/>
    <cellStyle name="Comma 5 2 2 3 3 7 2" xfId="23424" xr:uid="{00000000-0005-0000-0000-0000A6000000}"/>
    <cellStyle name="Comma 5 2 2 3 3 7 2 2" xfId="53664" xr:uid="{00000000-0005-0000-0000-0000A6000000}"/>
    <cellStyle name="Comma 5 2 2 3 3 7 3" xfId="38544" xr:uid="{00000000-0005-0000-0000-0000A6000000}"/>
    <cellStyle name="Comma 5 2 2 3 3 8" xfId="9816" xr:uid="{00000000-0005-0000-0000-0000A6000000}"/>
    <cellStyle name="Comma 5 2 2 3 3 8 2" xfId="24936" xr:uid="{00000000-0005-0000-0000-0000A6000000}"/>
    <cellStyle name="Comma 5 2 2 3 3 8 2 2" xfId="55176" xr:uid="{00000000-0005-0000-0000-0000A6000000}"/>
    <cellStyle name="Comma 5 2 2 3 3 8 3" xfId="40056" xr:uid="{00000000-0005-0000-0000-0000A6000000}"/>
    <cellStyle name="Comma 5 2 2 3 3 9" xfId="15864" xr:uid="{00000000-0005-0000-0000-0000A6000000}"/>
    <cellStyle name="Comma 5 2 2 3 3 9 2" xfId="46104" xr:uid="{00000000-0005-0000-0000-0000A6000000}"/>
    <cellStyle name="Comma 5 2 2 3 4" xfId="996" xr:uid="{00000000-0005-0000-0000-000038000000}"/>
    <cellStyle name="Comma 5 2 2 3 4 2" xfId="2508" xr:uid="{00000000-0005-0000-0000-000038000000}"/>
    <cellStyle name="Comma 5 2 2 3 4 2 2" xfId="11580" xr:uid="{00000000-0005-0000-0000-000038000000}"/>
    <cellStyle name="Comma 5 2 2 3 4 2 2 2" xfId="26700" xr:uid="{00000000-0005-0000-0000-000038000000}"/>
    <cellStyle name="Comma 5 2 2 3 4 2 2 2 2" xfId="56940" xr:uid="{00000000-0005-0000-0000-000038000000}"/>
    <cellStyle name="Comma 5 2 2 3 4 2 2 3" xfId="41820" xr:uid="{00000000-0005-0000-0000-000038000000}"/>
    <cellStyle name="Comma 5 2 2 3 4 2 3" xfId="17628" xr:uid="{00000000-0005-0000-0000-000038000000}"/>
    <cellStyle name="Comma 5 2 2 3 4 2 3 2" xfId="47868" xr:uid="{00000000-0005-0000-0000-000038000000}"/>
    <cellStyle name="Comma 5 2 2 3 4 2 4" xfId="32748" xr:uid="{00000000-0005-0000-0000-000038000000}"/>
    <cellStyle name="Comma 5 2 2 3 4 3" xfId="4020" xr:uid="{00000000-0005-0000-0000-000038000000}"/>
    <cellStyle name="Comma 5 2 2 3 4 3 2" xfId="13092" xr:uid="{00000000-0005-0000-0000-000038000000}"/>
    <cellStyle name="Comma 5 2 2 3 4 3 2 2" xfId="28212" xr:uid="{00000000-0005-0000-0000-000038000000}"/>
    <cellStyle name="Comma 5 2 2 3 4 3 2 2 2" xfId="58452" xr:uid="{00000000-0005-0000-0000-000038000000}"/>
    <cellStyle name="Comma 5 2 2 3 4 3 2 3" xfId="43332" xr:uid="{00000000-0005-0000-0000-000038000000}"/>
    <cellStyle name="Comma 5 2 2 3 4 3 3" xfId="19140" xr:uid="{00000000-0005-0000-0000-000038000000}"/>
    <cellStyle name="Comma 5 2 2 3 4 3 3 2" xfId="49380" xr:uid="{00000000-0005-0000-0000-000038000000}"/>
    <cellStyle name="Comma 5 2 2 3 4 3 4" xfId="34260" xr:uid="{00000000-0005-0000-0000-000038000000}"/>
    <cellStyle name="Comma 5 2 2 3 4 4" xfId="5532" xr:uid="{00000000-0005-0000-0000-000038000000}"/>
    <cellStyle name="Comma 5 2 2 3 4 4 2" xfId="14604" xr:uid="{00000000-0005-0000-0000-000038000000}"/>
    <cellStyle name="Comma 5 2 2 3 4 4 2 2" xfId="29724" xr:uid="{00000000-0005-0000-0000-000038000000}"/>
    <cellStyle name="Comma 5 2 2 3 4 4 2 2 2" xfId="59964" xr:uid="{00000000-0005-0000-0000-000038000000}"/>
    <cellStyle name="Comma 5 2 2 3 4 4 2 3" xfId="44844" xr:uid="{00000000-0005-0000-0000-000038000000}"/>
    <cellStyle name="Comma 5 2 2 3 4 4 3" xfId="20652" xr:uid="{00000000-0005-0000-0000-000038000000}"/>
    <cellStyle name="Comma 5 2 2 3 4 4 3 2" xfId="50892" xr:uid="{00000000-0005-0000-0000-000038000000}"/>
    <cellStyle name="Comma 5 2 2 3 4 4 4" xfId="35772" xr:uid="{00000000-0005-0000-0000-000038000000}"/>
    <cellStyle name="Comma 5 2 2 3 4 5" xfId="7044" xr:uid="{00000000-0005-0000-0000-000038000000}"/>
    <cellStyle name="Comma 5 2 2 3 4 5 2" xfId="22164" xr:uid="{00000000-0005-0000-0000-000038000000}"/>
    <cellStyle name="Comma 5 2 2 3 4 5 2 2" xfId="52404" xr:uid="{00000000-0005-0000-0000-000038000000}"/>
    <cellStyle name="Comma 5 2 2 3 4 5 3" xfId="37284" xr:uid="{00000000-0005-0000-0000-000038000000}"/>
    <cellStyle name="Comma 5 2 2 3 4 6" xfId="8556" xr:uid="{00000000-0005-0000-0000-000038000000}"/>
    <cellStyle name="Comma 5 2 2 3 4 6 2" xfId="23676" xr:uid="{00000000-0005-0000-0000-000038000000}"/>
    <cellStyle name="Comma 5 2 2 3 4 6 2 2" xfId="53916" xr:uid="{00000000-0005-0000-0000-000038000000}"/>
    <cellStyle name="Comma 5 2 2 3 4 6 3" xfId="38796" xr:uid="{00000000-0005-0000-0000-000038000000}"/>
    <cellStyle name="Comma 5 2 2 3 4 7" xfId="10068" xr:uid="{00000000-0005-0000-0000-000038000000}"/>
    <cellStyle name="Comma 5 2 2 3 4 7 2" xfId="25188" xr:uid="{00000000-0005-0000-0000-000038000000}"/>
    <cellStyle name="Comma 5 2 2 3 4 7 2 2" xfId="55428" xr:uid="{00000000-0005-0000-0000-000038000000}"/>
    <cellStyle name="Comma 5 2 2 3 4 7 3" xfId="40308" xr:uid="{00000000-0005-0000-0000-000038000000}"/>
    <cellStyle name="Comma 5 2 2 3 4 8" xfId="16116" xr:uid="{00000000-0005-0000-0000-000038000000}"/>
    <cellStyle name="Comma 5 2 2 3 4 8 2" xfId="46356" xr:uid="{00000000-0005-0000-0000-000038000000}"/>
    <cellStyle name="Comma 5 2 2 3 4 9" xfId="31236" xr:uid="{00000000-0005-0000-0000-000038000000}"/>
    <cellStyle name="Comma 5 2 2 3 5" xfId="1752" xr:uid="{00000000-0005-0000-0000-000038000000}"/>
    <cellStyle name="Comma 5 2 2 3 5 2" xfId="10824" xr:uid="{00000000-0005-0000-0000-000038000000}"/>
    <cellStyle name="Comma 5 2 2 3 5 2 2" xfId="25944" xr:uid="{00000000-0005-0000-0000-000038000000}"/>
    <cellStyle name="Comma 5 2 2 3 5 2 2 2" xfId="56184" xr:uid="{00000000-0005-0000-0000-000038000000}"/>
    <cellStyle name="Comma 5 2 2 3 5 2 3" xfId="41064" xr:uid="{00000000-0005-0000-0000-000038000000}"/>
    <cellStyle name="Comma 5 2 2 3 5 3" xfId="16872" xr:uid="{00000000-0005-0000-0000-000038000000}"/>
    <cellStyle name="Comma 5 2 2 3 5 3 2" xfId="47112" xr:uid="{00000000-0005-0000-0000-000038000000}"/>
    <cellStyle name="Comma 5 2 2 3 5 4" xfId="31992" xr:uid="{00000000-0005-0000-0000-000038000000}"/>
    <cellStyle name="Comma 5 2 2 3 6" xfId="3264" xr:uid="{00000000-0005-0000-0000-000038000000}"/>
    <cellStyle name="Comma 5 2 2 3 6 2" xfId="12336" xr:uid="{00000000-0005-0000-0000-000038000000}"/>
    <cellStyle name="Comma 5 2 2 3 6 2 2" xfId="27456" xr:uid="{00000000-0005-0000-0000-000038000000}"/>
    <cellStyle name="Comma 5 2 2 3 6 2 2 2" xfId="57696" xr:uid="{00000000-0005-0000-0000-000038000000}"/>
    <cellStyle name="Comma 5 2 2 3 6 2 3" xfId="42576" xr:uid="{00000000-0005-0000-0000-000038000000}"/>
    <cellStyle name="Comma 5 2 2 3 6 3" xfId="18384" xr:uid="{00000000-0005-0000-0000-000038000000}"/>
    <cellStyle name="Comma 5 2 2 3 6 3 2" xfId="48624" xr:uid="{00000000-0005-0000-0000-000038000000}"/>
    <cellStyle name="Comma 5 2 2 3 6 4" xfId="33504" xr:uid="{00000000-0005-0000-0000-000038000000}"/>
    <cellStyle name="Comma 5 2 2 3 7" xfId="4776" xr:uid="{00000000-0005-0000-0000-000038000000}"/>
    <cellStyle name="Comma 5 2 2 3 7 2" xfId="13848" xr:uid="{00000000-0005-0000-0000-000038000000}"/>
    <cellStyle name="Comma 5 2 2 3 7 2 2" xfId="28968" xr:uid="{00000000-0005-0000-0000-000038000000}"/>
    <cellStyle name="Comma 5 2 2 3 7 2 2 2" xfId="59208" xr:uid="{00000000-0005-0000-0000-000038000000}"/>
    <cellStyle name="Comma 5 2 2 3 7 2 3" xfId="44088" xr:uid="{00000000-0005-0000-0000-000038000000}"/>
    <cellStyle name="Comma 5 2 2 3 7 3" xfId="19896" xr:uid="{00000000-0005-0000-0000-000038000000}"/>
    <cellStyle name="Comma 5 2 2 3 7 3 2" xfId="50136" xr:uid="{00000000-0005-0000-0000-000038000000}"/>
    <cellStyle name="Comma 5 2 2 3 7 4" xfId="35016" xr:uid="{00000000-0005-0000-0000-000038000000}"/>
    <cellStyle name="Comma 5 2 2 3 8" xfId="6288" xr:uid="{00000000-0005-0000-0000-000038000000}"/>
    <cellStyle name="Comma 5 2 2 3 8 2" xfId="21408" xr:uid="{00000000-0005-0000-0000-000038000000}"/>
    <cellStyle name="Comma 5 2 2 3 8 2 2" xfId="51648" xr:uid="{00000000-0005-0000-0000-000038000000}"/>
    <cellStyle name="Comma 5 2 2 3 8 3" xfId="36528" xr:uid="{00000000-0005-0000-0000-000038000000}"/>
    <cellStyle name="Comma 5 2 2 3 9" xfId="7800" xr:uid="{00000000-0005-0000-0000-000038000000}"/>
    <cellStyle name="Comma 5 2 2 3 9 2" xfId="22920" xr:uid="{00000000-0005-0000-0000-000038000000}"/>
    <cellStyle name="Comma 5 2 2 3 9 2 2" xfId="53160" xr:uid="{00000000-0005-0000-0000-000038000000}"/>
    <cellStyle name="Comma 5 2 2 3 9 3" xfId="38040" xr:uid="{00000000-0005-0000-0000-000038000000}"/>
    <cellStyle name="Comma 5 2 2 4" xfId="324" xr:uid="{00000000-0005-0000-0000-00001C000000}"/>
    <cellStyle name="Comma 5 2 2 4 10" xfId="30564" xr:uid="{00000000-0005-0000-0000-00001C000000}"/>
    <cellStyle name="Comma 5 2 2 4 2" xfId="1080" xr:uid="{00000000-0005-0000-0000-00001C000000}"/>
    <cellStyle name="Comma 5 2 2 4 2 2" xfId="2592" xr:uid="{00000000-0005-0000-0000-00001C000000}"/>
    <cellStyle name="Comma 5 2 2 4 2 2 2" xfId="11664" xr:uid="{00000000-0005-0000-0000-00001C000000}"/>
    <cellStyle name="Comma 5 2 2 4 2 2 2 2" xfId="26784" xr:uid="{00000000-0005-0000-0000-00001C000000}"/>
    <cellStyle name="Comma 5 2 2 4 2 2 2 2 2" xfId="57024" xr:uid="{00000000-0005-0000-0000-00001C000000}"/>
    <cellStyle name="Comma 5 2 2 4 2 2 2 3" xfId="41904" xr:uid="{00000000-0005-0000-0000-00001C000000}"/>
    <cellStyle name="Comma 5 2 2 4 2 2 3" xfId="17712" xr:uid="{00000000-0005-0000-0000-00001C000000}"/>
    <cellStyle name="Comma 5 2 2 4 2 2 3 2" xfId="47952" xr:uid="{00000000-0005-0000-0000-00001C000000}"/>
    <cellStyle name="Comma 5 2 2 4 2 2 4" xfId="32832" xr:uid="{00000000-0005-0000-0000-00001C000000}"/>
    <cellStyle name="Comma 5 2 2 4 2 3" xfId="4104" xr:uid="{00000000-0005-0000-0000-00001C000000}"/>
    <cellStyle name="Comma 5 2 2 4 2 3 2" xfId="13176" xr:uid="{00000000-0005-0000-0000-00001C000000}"/>
    <cellStyle name="Comma 5 2 2 4 2 3 2 2" xfId="28296" xr:uid="{00000000-0005-0000-0000-00001C000000}"/>
    <cellStyle name="Comma 5 2 2 4 2 3 2 2 2" xfId="58536" xr:uid="{00000000-0005-0000-0000-00001C000000}"/>
    <cellStyle name="Comma 5 2 2 4 2 3 2 3" xfId="43416" xr:uid="{00000000-0005-0000-0000-00001C000000}"/>
    <cellStyle name="Comma 5 2 2 4 2 3 3" xfId="19224" xr:uid="{00000000-0005-0000-0000-00001C000000}"/>
    <cellStyle name="Comma 5 2 2 4 2 3 3 2" xfId="49464" xr:uid="{00000000-0005-0000-0000-00001C000000}"/>
    <cellStyle name="Comma 5 2 2 4 2 3 4" xfId="34344" xr:uid="{00000000-0005-0000-0000-00001C000000}"/>
    <cellStyle name="Comma 5 2 2 4 2 4" xfId="5616" xr:uid="{00000000-0005-0000-0000-00001C000000}"/>
    <cellStyle name="Comma 5 2 2 4 2 4 2" xfId="14688" xr:uid="{00000000-0005-0000-0000-00001C000000}"/>
    <cellStyle name="Comma 5 2 2 4 2 4 2 2" xfId="29808" xr:uid="{00000000-0005-0000-0000-00001C000000}"/>
    <cellStyle name="Comma 5 2 2 4 2 4 2 2 2" xfId="60048" xr:uid="{00000000-0005-0000-0000-00001C000000}"/>
    <cellStyle name="Comma 5 2 2 4 2 4 2 3" xfId="44928" xr:uid="{00000000-0005-0000-0000-00001C000000}"/>
    <cellStyle name="Comma 5 2 2 4 2 4 3" xfId="20736" xr:uid="{00000000-0005-0000-0000-00001C000000}"/>
    <cellStyle name="Comma 5 2 2 4 2 4 3 2" xfId="50976" xr:uid="{00000000-0005-0000-0000-00001C000000}"/>
    <cellStyle name="Comma 5 2 2 4 2 4 4" xfId="35856" xr:uid="{00000000-0005-0000-0000-00001C000000}"/>
    <cellStyle name="Comma 5 2 2 4 2 5" xfId="7128" xr:uid="{00000000-0005-0000-0000-00001C000000}"/>
    <cellStyle name="Comma 5 2 2 4 2 5 2" xfId="22248" xr:uid="{00000000-0005-0000-0000-00001C000000}"/>
    <cellStyle name="Comma 5 2 2 4 2 5 2 2" xfId="52488" xr:uid="{00000000-0005-0000-0000-00001C000000}"/>
    <cellStyle name="Comma 5 2 2 4 2 5 3" xfId="37368" xr:uid="{00000000-0005-0000-0000-00001C000000}"/>
    <cellStyle name="Comma 5 2 2 4 2 6" xfId="8640" xr:uid="{00000000-0005-0000-0000-00001C000000}"/>
    <cellStyle name="Comma 5 2 2 4 2 6 2" xfId="23760" xr:uid="{00000000-0005-0000-0000-00001C000000}"/>
    <cellStyle name="Comma 5 2 2 4 2 6 2 2" xfId="54000" xr:uid="{00000000-0005-0000-0000-00001C000000}"/>
    <cellStyle name="Comma 5 2 2 4 2 6 3" xfId="38880" xr:uid="{00000000-0005-0000-0000-00001C000000}"/>
    <cellStyle name="Comma 5 2 2 4 2 7" xfId="10152" xr:uid="{00000000-0005-0000-0000-00001C000000}"/>
    <cellStyle name="Comma 5 2 2 4 2 7 2" xfId="25272" xr:uid="{00000000-0005-0000-0000-00001C000000}"/>
    <cellStyle name="Comma 5 2 2 4 2 7 2 2" xfId="55512" xr:uid="{00000000-0005-0000-0000-00001C000000}"/>
    <cellStyle name="Comma 5 2 2 4 2 7 3" xfId="40392" xr:uid="{00000000-0005-0000-0000-00001C000000}"/>
    <cellStyle name="Comma 5 2 2 4 2 8" xfId="16200" xr:uid="{00000000-0005-0000-0000-00001C000000}"/>
    <cellStyle name="Comma 5 2 2 4 2 8 2" xfId="46440" xr:uid="{00000000-0005-0000-0000-00001C000000}"/>
    <cellStyle name="Comma 5 2 2 4 2 9" xfId="31320" xr:uid="{00000000-0005-0000-0000-00001C000000}"/>
    <cellStyle name="Comma 5 2 2 4 3" xfId="1836" xr:uid="{00000000-0005-0000-0000-00001C000000}"/>
    <cellStyle name="Comma 5 2 2 4 3 2" xfId="10908" xr:uid="{00000000-0005-0000-0000-00001C000000}"/>
    <cellStyle name="Comma 5 2 2 4 3 2 2" xfId="26028" xr:uid="{00000000-0005-0000-0000-00001C000000}"/>
    <cellStyle name="Comma 5 2 2 4 3 2 2 2" xfId="56268" xr:uid="{00000000-0005-0000-0000-00001C000000}"/>
    <cellStyle name="Comma 5 2 2 4 3 2 3" xfId="41148" xr:uid="{00000000-0005-0000-0000-00001C000000}"/>
    <cellStyle name="Comma 5 2 2 4 3 3" xfId="16956" xr:uid="{00000000-0005-0000-0000-00001C000000}"/>
    <cellStyle name="Comma 5 2 2 4 3 3 2" xfId="47196" xr:uid="{00000000-0005-0000-0000-00001C000000}"/>
    <cellStyle name="Comma 5 2 2 4 3 4" xfId="32076" xr:uid="{00000000-0005-0000-0000-00001C000000}"/>
    <cellStyle name="Comma 5 2 2 4 4" xfId="3348" xr:uid="{00000000-0005-0000-0000-00001C000000}"/>
    <cellStyle name="Comma 5 2 2 4 4 2" xfId="12420" xr:uid="{00000000-0005-0000-0000-00001C000000}"/>
    <cellStyle name="Comma 5 2 2 4 4 2 2" xfId="27540" xr:uid="{00000000-0005-0000-0000-00001C000000}"/>
    <cellStyle name="Comma 5 2 2 4 4 2 2 2" xfId="57780" xr:uid="{00000000-0005-0000-0000-00001C000000}"/>
    <cellStyle name="Comma 5 2 2 4 4 2 3" xfId="42660" xr:uid="{00000000-0005-0000-0000-00001C000000}"/>
    <cellStyle name="Comma 5 2 2 4 4 3" xfId="18468" xr:uid="{00000000-0005-0000-0000-00001C000000}"/>
    <cellStyle name="Comma 5 2 2 4 4 3 2" xfId="48708" xr:uid="{00000000-0005-0000-0000-00001C000000}"/>
    <cellStyle name="Comma 5 2 2 4 4 4" xfId="33588" xr:uid="{00000000-0005-0000-0000-00001C000000}"/>
    <cellStyle name="Comma 5 2 2 4 5" xfId="4860" xr:uid="{00000000-0005-0000-0000-00001C000000}"/>
    <cellStyle name="Comma 5 2 2 4 5 2" xfId="13932" xr:uid="{00000000-0005-0000-0000-00001C000000}"/>
    <cellStyle name="Comma 5 2 2 4 5 2 2" xfId="29052" xr:uid="{00000000-0005-0000-0000-00001C000000}"/>
    <cellStyle name="Comma 5 2 2 4 5 2 2 2" xfId="59292" xr:uid="{00000000-0005-0000-0000-00001C000000}"/>
    <cellStyle name="Comma 5 2 2 4 5 2 3" xfId="44172" xr:uid="{00000000-0005-0000-0000-00001C000000}"/>
    <cellStyle name="Comma 5 2 2 4 5 3" xfId="19980" xr:uid="{00000000-0005-0000-0000-00001C000000}"/>
    <cellStyle name="Comma 5 2 2 4 5 3 2" xfId="50220" xr:uid="{00000000-0005-0000-0000-00001C000000}"/>
    <cellStyle name="Comma 5 2 2 4 5 4" xfId="35100" xr:uid="{00000000-0005-0000-0000-00001C000000}"/>
    <cellStyle name="Comma 5 2 2 4 6" xfId="6372" xr:uid="{00000000-0005-0000-0000-00001C000000}"/>
    <cellStyle name="Comma 5 2 2 4 6 2" xfId="21492" xr:uid="{00000000-0005-0000-0000-00001C000000}"/>
    <cellStyle name="Comma 5 2 2 4 6 2 2" xfId="51732" xr:uid="{00000000-0005-0000-0000-00001C000000}"/>
    <cellStyle name="Comma 5 2 2 4 6 3" xfId="36612" xr:uid="{00000000-0005-0000-0000-00001C000000}"/>
    <cellStyle name="Comma 5 2 2 4 7" xfId="7884" xr:uid="{00000000-0005-0000-0000-00001C000000}"/>
    <cellStyle name="Comma 5 2 2 4 7 2" xfId="23004" xr:uid="{00000000-0005-0000-0000-00001C000000}"/>
    <cellStyle name="Comma 5 2 2 4 7 2 2" xfId="53244" xr:uid="{00000000-0005-0000-0000-00001C000000}"/>
    <cellStyle name="Comma 5 2 2 4 7 3" xfId="38124" xr:uid="{00000000-0005-0000-0000-00001C000000}"/>
    <cellStyle name="Comma 5 2 2 4 8" xfId="9396" xr:uid="{00000000-0005-0000-0000-00001C000000}"/>
    <cellStyle name="Comma 5 2 2 4 8 2" xfId="24516" xr:uid="{00000000-0005-0000-0000-00001C000000}"/>
    <cellStyle name="Comma 5 2 2 4 8 2 2" xfId="54756" xr:uid="{00000000-0005-0000-0000-00001C000000}"/>
    <cellStyle name="Comma 5 2 2 4 8 3" xfId="39636" xr:uid="{00000000-0005-0000-0000-00001C000000}"/>
    <cellStyle name="Comma 5 2 2 4 9" xfId="15444" xr:uid="{00000000-0005-0000-0000-00001C000000}"/>
    <cellStyle name="Comma 5 2 2 4 9 2" xfId="45684" xr:uid="{00000000-0005-0000-0000-00001C000000}"/>
    <cellStyle name="Comma 5 2 2 5" xfId="576" xr:uid="{00000000-0005-0000-0000-0000A4000000}"/>
    <cellStyle name="Comma 5 2 2 5 10" xfId="30816" xr:uid="{00000000-0005-0000-0000-0000A4000000}"/>
    <cellStyle name="Comma 5 2 2 5 2" xfId="1332" xr:uid="{00000000-0005-0000-0000-0000A4000000}"/>
    <cellStyle name="Comma 5 2 2 5 2 2" xfId="2844" xr:uid="{00000000-0005-0000-0000-0000A4000000}"/>
    <cellStyle name="Comma 5 2 2 5 2 2 2" xfId="11916" xr:uid="{00000000-0005-0000-0000-0000A4000000}"/>
    <cellStyle name="Comma 5 2 2 5 2 2 2 2" xfId="27036" xr:uid="{00000000-0005-0000-0000-0000A4000000}"/>
    <cellStyle name="Comma 5 2 2 5 2 2 2 2 2" xfId="57276" xr:uid="{00000000-0005-0000-0000-0000A4000000}"/>
    <cellStyle name="Comma 5 2 2 5 2 2 2 3" xfId="42156" xr:uid="{00000000-0005-0000-0000-0000A4000000}"/>
    <cellStyle name="Comma 5 2 2 5 2 2 3" xfId="17964" xr:uid="{00000000-0005-0000-0000-0000A4000000}"/>
    <cellStyle name="Comma 5 2 2 5 2 2 3 2" xfId="48204" xr:uid="{00000000-0005-0000-0000-0000A4000000}"/>
    <cellStyle name="Comma 5 2 2 5 2 2 4" xfId="33084" xr:uid="{00000000-0005-0000-0000-0000A4000000}"/>
    <cellStyle name="Comma 5 2 2 5 2 3" xfId="4356" xr:uid="{00000000-0005-0000-0000-0000A4000000}"/>
    <cellStyle name="Comma 5 2 2 5 2 3 2" xfId="13428" xr:uid="{00000000-0005-0000-0000-0000A4000000}"/>
    <cellStyle name="Comma 5 2 2 5 2 3 2 2" xfId="28548" xr:uid="{00000000-0005-0000-0000-0000A4000000}"/>
    <cellStyle name="Comma 5 2 2 5 2 3 2 2 2" xfId="58788" xr:uid="{00000000-0005-0000-0000-0000A4000000}"/>
    <cellStyle name="Comma 5 2 2 5 2 3 2 3" xfId="43668" xr:uid="{00000000-0005-0000-0000-0000A4000000}"/>
    <cellStyle name="Comma 5 2 2 5 2 3 3" xfId="19476" xr:uid="{00000000-0005-0000-0000-0000A4000000}"/>
    <cellStyle name="Comma 5 2 2 5 2 3 3 2" xfId="49716" xr:uid="{00000000-0005-0000-0000-0000A4000000}"/>
    <cellStyle name="Comma 5 2 2 5 2 3 4" xfId="34596" xr:uid="{00000000-0005-0000-0000-0000A4000000}"/>
    <cellStyle name="Comma 5 2 2 5 2 4" xfId="5868" xr:uid="{00000000-0005-0000-0000-0000A4000000}"/>
    <cellStyle name="Comma 5 2 2 5 2 4 2" xfId="14940" xr:uid="{00000000-0005-0000-0000-0000A4000000}"/>
    <cellStyle name="Comma 5 2 2 5 2 4 2 2" xfId="30060" xr:uid="{00000000-0005-0000-0000-0000A4000000}"/>
    <cellStyle name="Comma 5 2 2 5 2 4 2 2 2" xfId="60300" xr:uid="{00000000-0005-0000-0000-0000A4000000}"/>
    <cellStyle name="Comma 5 2 2 5 2 4 2 3" xfId="45180" xr:uid="{00000000-0005-0000-0000-0000A4000000}"/>
    <cellStyle name="Comma 5 2 2 5 2 4 3" xfId="20988" xr:uid="{00000000-0005-0000-0000-0000A4000000}"/>
    <cellStyle name="Comma 5 2 2 5 2 4 3 2" xfId="51228" xr:uid="{00000000-0005-0000-0000-0000A4000000}"/>
    <cellStyle name="Comma 5 2 2 5 2 4 4" xfId="36108" xr:uid="{00000000-0005-0000-0000-0000A4000000}"/>
    <cellStyle name="Comma 5 2 2 5 2 5" xfId="7380" xr:uid="{00000000-0005-0000-0000-0000A4000000}"/>
    <cellStyle name="Comma 5 2 2 5 2 5 2" xfId="22500" xr:uid="{00000000-0005-0000-0000-0000A4000000}"/>
    <cellStyle name="Comma 5 2 2 5 2 5 2 2" xfId="52740" xr:uid="{00000000-0005-0000-0000-0000A4000000}"/>
    <cellStyle name="Comma 5 2 2 5 2 5 3" xfId="37620" xr:uid="{00000000-0005-0000-0000-0000A4000000}"/>
    <cellStyle name="Comma 5 2 2 5 2 6" xfId="8892" xr:uid="{00000000-0005-0000-0000-0000A4000000}"/>
    <cellStyle name="Comma 5 2 2 5 2 6 2" xfId="24012" xr:uid="{00000000-0005-0000-0000-0000A4000000}"/>
    <cellStyle name="Comma 5 2 2 5 2 6 2 2" xfId="54252" xr:uid="{00000000-0005-0000-0000-0000A4000000}"/>
    <cellStyle name="Comma 5 2 2 5 2 6 3" xfId="39132" xr:uid="{00000000-0005-0000-0000-0000A4000000}"/>
    <cellStyle name="Comma 5 2 2 5 2 7" xfId="10404" xr:uid="{00000000-0005-0000-0000-0000A4000000}"/>
    <cellStyle name="Comma 5 2 2 5 2 7 2" xfId="25524" xr:uid="{00000000-0005-0000-0000-0000A4000000}"/>
    <cellStyle name="Comma 5 2 2 5 2 7 2 2" xfId="55764" xr:uid="{00000000-0005-0000-0000-0000A4000000}"/>
    <cellStyle name="Comma 5 2 2 5 2 7 3" xfId="40644" xr:uid="{00000000-0005-0000-0000-0000A4000000}"/>
    <cellStyle name="Comma 5 2 2 5 2 8" xfId="16452" xr:uid="{00000000-0005-0000-0000-0000A4000000}"/>
    <cellStyle name="Comma 5 2 2 5 2 8 2" xfId="46692" xr:uid="{00000000-0005-0000-0000-0000A4000000}"/>
    <cellStyle name="Comma 5 2 2 5 2 9" xfId="31572" xr:uid="{00000000-0005-0000-0000-0000A4000000}"/>
    <cellStyle name="Comma 5 2 2 5 3" xfId="2088" xr:uid="{00000000-0005-0000-0000-0000A4000000}"/>
    <cellStyle name="Comma 5 2 2 5 3 2" xfId="11160" xr:uid="{00000000-0005-0000-0000-0000A4000000}"/>
    <cellStyle name="Comma 5 2 2 5 3 2 2" xfId="26280" xr:uid="{00000000-0005-0000-0000-0000A4000000}"/>
    <cellStyle name="Comma 5 2 2 5 3 2 2 2" xfId="56520" xr:uid="{00000000-0005-0000-0000-0000A4000000}"/>
    <cellStyle name="Comma 5 2 2 5 3 2 3" xfId="41400" xr:uid="{00000000-0005-0000-0000-0000A4000000}"/>
    <cellStyle name="Comma 5 2 2 5 3 3" xfId="17208" xr:uid="{00000000-0005-0000-0000-0000A4000000}"/>
    <cellStyle name="Comma 5 2 2 5 3 3 2" xfId="47448" xr:uid="{00000000-0005-0000-0000-0000A4000000}"/>
    <cellStyle name="Comma 5 2 2 5 3 4" xfId="32328" xr:uid="{00000000-0005-0000-0000-0000A4000000}"/>
    <cellStyle name="Comma 5 2 2 5 4" xfId="3600" xr:uid="{00000000-0005-0000-0000-0000A4000000}"/>
    <cellStyle name="Comma 5 2 2 5 4 2" xfId="12672" xr:uid="{00000000-0005-0000-0000-0000A4000000}"/>
    <cellStyle name="Comma 5 2 2 5 4 2 2" xfId="27792" xr:uid="{00000000-0005-0000-0000-0000A4000000}"/>
    <cellStyle name="Comma 5 2 2 5 4 2 2 2" xfId="58032" xr:uid="{00000000-0005-0000-0000-0000A4000000}"/>
    <cellStyle name="Comma 5 2 2 5 4 2 3" xfId="42912" xr:uid="{00000000-0005-0000-0000-0000A4000000}"/>
    <cellStyle name="Comma 5 2 2 5 4 3" xfId="18720" xr:uid="{00000000-0005-0000-0000-0000A4000000}"/>
    <cellStyle name="Comma 5 2 2 5 4 3 2" xfId="48960" xr:uid="{00000000-0005-0000-0000-0000A4000000}"/>
    <cellStyle name="Comma 5 2 2 5 4 4" xfId="33840" xr:uid="{00000000-0005-0000-0000-0000A4000000}"/>
    <cellStyle name="Comma 5 2 2 5 5" xfId="5112" xr:uid="{00000000-0005-0000-0000-0000A4000000}"/>
    <cellStyle name="Comma 5 2 2 5 5 2" xfId="14184" xr:uid="{00000000-0005-0000-0000-0000A4000000}"/>
    <cellStyle name="Comma 5 2 2 5 5 2 2" xfId="29304" xr:uid="{00000000-0005-0000-0000-0000A4000000}"/>
    <cellStyle name="Comma 5 2 2 5 5 2 2 2" xfId="59544" xr:uid="{00000000-0005-0000-0000-0000A4000000}"/>
    <cellStyle name="Comma 5 2 2 5 5 2 3" xfId="44424" xr:uid="{00000000-0005-0000-0000-0000A4000000}"/>
    <cellStyle name="Comma 5 2 2 5 5 3" xfId="20232" xr:uid="{00000000-0005-0000-0000-0000A4000000}"/>
    <cellStyle name="Comma 5 2 2 5 5 3 2" xfId="50472" xr:uid="{00000000-0005-0000-0000-0000A4000000}"/>
    <cellStyle name="Comma 5 2 2 5 5 4" xfId="35352" xr:uid="{00000000-0005-0000-0000-0000A4000000}"/>
    <cellStyle name="Comma 5 2 2 5 6" xfId="6624" xr:uid="{00000000-0005-0000-0000-0000A4000000}"/>
    <cellStyle name="Comma 5 2 2 5 6 2" xfId="21744" xr:uid="{00000000-0005-0000-0000-0000A4000000}"/>
    <cellStyle name="Comma 5 2 2 5 6 2 2" xfId="51984" xr:uid="{00000000-0005-0000-0000-0000A4000000}"/>
    <cellStyle name="Comma 5 2 2 5 6 3" xfId="36864" xr:uid="{00000000-0005-0000-0000-0000A4000000}"/>
    <cellStyle name="Comma 5 2 2 5 7" xfId="8136" xr:uid="{00000000-0005-0000-0000-0000A4000000}"/>
    <cellStyle name="Comma 5 2 2 5 7 2" xfId="23256" xr:uid="{00000000-0005-0000-0000-0000A4000000}"/>
    <cellStyle name="Comma 5 2 2 5 7 2 2" xfId="53496" xr:uid="{00000000-0005-0000-0000-0000A4000000}"/>
    <cellStyle name="Comma 5 2 2 5 7 3" xfId="38376" xr:uid="{00000000-0005-0000-0000-0000A4000000}"/>
    <cellStyle name="Comma 5 2 2 5 8" xfId="9648" xr:uid="{00000000-0005-0000-0000-0000A4000000}"/>
    <cellStyle name="Comma 5 2 2 5 8 2" xfId="24768" xr:uid="{00000000-0005-0000-0000-0000A4000000}"/>
    <cellStyle name="Comma 5 2 2 5 8 2 2" xfId="55008" xr:uid="{00000000-0005-0000-0000-0000A4000000}"/>
    <cellStyle name="Comma 5 2 2 5 8 3" xfId="39888" xr:uid="{00000000-0005-0000-0000-0000A4000000}"/>
    <cellStyle name="Comma 5 2 2 5 9" xfId="15696" xr:uid="{00000000-0005-0000-0000-0000A4000000}"/>
    <cellStyle name="Comma 5 2 2 5 9 2" xfId="45936" xr:uid="{00000000-0005-0000-0000-0000A4000000}"/>
    <cellStyle name="Comma 5 2 2 6" xfId="828" xr:uid="{00000000-0005-0000-0000-00001C000000}"/>
    <cellStyle name="Comma 5 2 2 6 2" xfId="2340" xr:uid="{00000000-0005-0000-0000-00001C000000}"/>
    <cellStyle name="Comma 5 2 2 6 2 2" xfId="11412" xr:uid="{00000000-0005-0000-0000-00001C000000}"/>
    <cellStyle name="Comma 5 2 2 6 2 2 2" xfId="26532" xr:uid="{00000000-0005-0000-0000-00001C000000}"/>
    <cellStyle name="Comma 5 2 2 6 2 2 2 2" xfId="56772" xr:uid="{00000000-0005-0000-0000-00001C000000}"/>
    <cellStyle name="Comma 5 2 2 6 2 2 3" xfId="41652" xr:uid="{00000000-0005-0000-0000-00001C000000}"/>
    <cellStyle name="Comma 5 2 2 6 2 3" xfId="17460" xr:uid="{00000000-0005-0000-0000-00001C000000}"/>
    <cellStyle name="Comma 5 2 2 6 2 3 2" xfId="47700" xr:uid="{00000000-0005-0000-0000-00001C000000}"/>
    <cellStyle name="Comma 5 2 2 6 2 4" xfId="32580" xr:uid="{00000000-0005-0000-0000-00001C000000}"/>
    <cellStyle name="Comma 5 2 2 6 3" xfId="3852" xr:uid="{00000000-0005-0000-0000-00001C000000}"/>
    <cellStyle name="Comma 5 2 2 6 3 2" xfId="12924" xr:uid="{00000000-0005-0000-0000-00001C000000}"/>
    <cellStyle name="Comma 5 2 2 6 3 2 2" xfId="28044" xr:uid="{00000000-0005-0000-0000-00001C000000}"/>
    <cellStyle name="Comma 5 2 2 6 3 2 2 2" xfId="58284" xr:uid="{00000000-0005-0000-0000-00001C000000}"/>
    <cellStyle name="Comma 5 2 2 6 3 2 3" xfId="43164" xr:uid="{00000000-0005-0000-0000-00001C000000}"/>
    <cellStyle name="Comma 5 2 2 6 3 3" xfId="18972" xr:uid="{00000000-0005-0000-0000-00001C000000}"/>
    <cellStyle name="Comma 5 2 2 6 3 3 2" xfId="49212" xr:uid="{00000000-0005-0000-0000-00001C000000}"/>
    <cellStyle name="Comma 5 2 2 6 3 4" xfId="34092" xr:uid="{00000000-0005-0000-0000-00001C000000}"/>
    <cellStyle name="Comma 5 2 2 6 4" xfId="5364" xr:uid="{00000000-0005-0000-0000-00001C000000}"/>
    <cellStyle name="Comma 5 2 2 6 4 2" xfId="14436" xr:uid="{00000000-0005-0000-0000-00001C000000}"/>
    <cellStyle name="Comma 5 2 2 6 4 2 2" xfId="29556" xr:uid="{00000000-0005-0000-0000-00001C000000}"/>
    <cellStyle name="Comma 5 2 2 6 4 2 2 2" xfId="59796" xr:uid="{00000000-0005-0000-0000-00001C000000}"/>
    <cellStyle name="Comma 5 2 2 6 4 2 3" xfId="44676" xr:uid="{00000000-0005-0000-0000-00001C000000}"/>
    <cellStyle name="Comma 5 2 2 6 4 3" xfId="20484" xr:uid="{00000000-0005-0000-0000-00001C000000}"/>
    <cellStyle name="Comma 5 2 2 6 4 3 2" xfId="50724" xr:uid="{00000000-0005-0000-0000-00001C000000}"/>
    <cellStyle name="Comma 5 2 2 6 4 4" xfId="35604" xr:uid="{00000000-0005-0000-0000-00001C000000}"/>
    <cellStyle name="Comma 5 2 2 6 5" xfId="6876" xr:uid="{00000000-0005-0000-0000-00001C000000}"/>
    <cellStyle name="Comma 5 2 2 6 5 2" xfId="21996" xr:uid="{00000000-0005-0000-0000-00001C000000}"/>
    <cellStyle name="Comma 5 2 2 6 5 2 2" xfId="52236" xr:uid="{00000000-0005-0000-0000-00001C000000}"/>
    <cellStyle name="Comma 5 2 2 6 5 3" xfId="37116" xr:uid="{00000000-0005-0000-0000-00001C000000}"/>
    <cellStyle name="Comma 5 2 2 6 6" xfId="8388" xr:uid="{00000000-0005-0000-0000-00001C000000}"/>
    <cellStyle name="Comma 5 2 2 6 6 2" xfId="23508" xr:uid="{00000000-0005-0000-0000-00001C000000}"/>
    <cellStyle name="Comma 5 2 2 6 6 2 2" xfId="53748" xr:uid="{00000000-0005-0000-0000-00001C000000}"/>
    <cellStyle name="Comma 5 2 2 6 6 3" xfId="38628" xr:uid="{00000000-0005-0000-0000-00001C000000}"/>
    <cellStyle name="Comma 5 2 2 6 7" xfId="9900" xr:uid="{00000000-0005-0000-0000-00001C000000}"/>
    <cellStyle name="Comma 5 2 2 6 7 2" xfId="25020" xr:uid="{00000000-0005-0000-0000-00001C000000}"/>
    <cellStyle name="Comma 5 2 2 6 7 2 2" xfId="55260" xr:uid="{00000000-0005-0000-0000-00001C000000}"/>
    <cellStyle name="Comma 5 2 2 6 7 3" xfId="40140" xr:uid="{00000000-0005-0000-0000-00001C000000}"/>
    <cellStyle name="Comma 5 2 2 6 8" xfId="15948" xr:uid="{00000000-0005-0000-0000-00001C000000}"/>
    <cellStyle name="Comma 5 2 2 6 8 2" xfId="46188" xr:uid="{00000000-0005-0000-0000-00001C000000}"/>
    <cellStyle name="Comma 5 2 2 6 9" xfId="31068" xr:uid="{00000000-0005-0000-0000-00001C000000}"/>
    <cellStyle name="Comma 5 2 2 7" xfId="1584" xr:uid="{00000000-0005-0000-0000-00001C000000}"/>
    <cellStyle name="Comma 5 2 2 7 2" xfId="10656" xr:uid="{00000000-0005-0000-0000-00001C000000}"/>
    <cellStyle name="Comma 5 2 2 7 2 2" xfId="25776" xr:uid="{00000000-0005-0000-0000-00001C000000}"/>
    <cellStyle name="Comma 5 2 2 7 2 2 2" xfId="56016" xr:uid="{00000000-0005-0000-0000-00001C000000}"/>
    <cellStyle name="Comma 5 2 2 7 2 3" xfId="40896" xr:uid="{00000000-0005-0000-0000-00001C000000}"/>
    <cellStyle name="Comma 5 2 2 7 3" xfId="16704" xr:uid="{00000000-0005-0000-0000-00001C000000}"/>
    <cellStyle name="Comma 5 2 2 7 3 2" xfId="46944" xr:uid="{00000000-0005-0000-0000-00001C000000}"/>
    <cellStyle name="Comma 5 2 2 7 4" xfId="31824" xr:uid="{00000000-0005-0000-0000-00001C000000}"/>
    <cellStyle name="Comma 5 2 2 8" xfId="3096" xr:uid="{00000000-0005-0000-0000-00001C000000}"/>
    <cellStyle name="Comma 5 2 2 8 2" xfId="12168" xr:uid="{00000000-0005-0000-0000-00001C000000}"/>
    <cellStyle name="Comma 5 2 2 8 2 2" xfId="27288" xr:uid="{00000000-0005-0000-0000-00001C000000}"/>
    <cellStyle name="Comma 5 2 2 8 2 2 2" xfId="57528" xr:uid="{00000000-0005-0000-0000-00001C000000}"/>
    <cellStyle name="Comma 5 2 2 8 2 3" xfId="42408" xr:uid="{00000000-0005-0000-0000-00001C000000}"/>
    <cellStyle name="Comma 5 2 2 8 3" xfId="18216" xr:uid="{00000000-0005-0000-0000-00001C000000}"/>
    <cellStyle name="Comma 5 2 2 8 3 2" xfId="48456" xr:uid="{00000000-0005-0000-0000-00001C000000}"/>
    <cellStyle name="Comma 5 2 2 8 4" xfId="33336" xr:uid="{00000000-0005-0000-0000-00001C000000}"/>
    <cellStyle name="Comma 5 2 2 9" xfId="4608" xr:uid="{00000000-0005-0000-0000-00001C000000}"/>
    <cellStyle name="Comma 5 2 2 9 2" xfId="13680" xr:uid="{00000000-0005-0000-0000-00001C000000}"/>
    <cellStyle name="Comma 5 2 2 9 2 2" xfId="28800" xr:uid="{00000000-0005-0000-0000-00001C000000}"/>
    <cellStyle name="Comma 5 2 2 9 2 2 2" xfId="59040" xr:uid="{00000000-0005-0000-0000-00001C000000}"/>
    <cellStyle name="Comma 5 2 2 9 2 3" xfId="43920" xr:uid="{00000000-0005-0000-0000-00001C000000}"/>
    <cellStyle name="Comma 5 2 2 9 3" xfId="19728" xr:uid="{00000000-0005-0000-0000-00001C000000}"/>
    <cellStyle name="Comma 5 2 2 9 3 2" xfId="49968" xr:uid="{00000000-0005-0000-0000-00001C000000}"/>
    <cellStyle name="Comma 5 2 2 9 4" xfId="34848" xr:uid="{00000000-0005-0000-0000-00001C000000}"/>
    <cellStyle name="Comma 5 2 3" xfId="114" xr:uid="{00000000-0005-0000-0000-000037000000}"/>
    <cellStyle name="Comma 5 2 3 10" xfId="9186" xr:uid="{00000000-0005-0000-0000-000037000000}"/>
    <cellStyle name="Comma 5 2 3 10 2" xfId="24306" xr:uid="{00000000-0005-0000-0000-000037000000}"/>
    <cellStyle name="Comma 5 2 3 10 2 2" xfId="54546" xr:uid="{00000000-0005-0000-0000-000037000000}"/>
    <cellStyle name="Comma 5 2 3 10 3" xfId="39426" xr:uid="{00000000-0005-0000-0000-000037000000}"/>
    <cellStyle name="Comma 5 2 3 11" xfId="15234" xr:uid="{00000000-0005-0000-0000-000037000000}"/>
    <cellStyle name="Comma 5 2 3 11 2" xfId="45474" xr:uid="{00000000-0005-0000-0000-000037000000}"/>
    <cellStyle name="Comma 5 2 3 12" xfId="30354" xr:uid="{00000000-0005-0000-0000-000037000000}"/>
    <cellStyle name="Comma 5 2 3 2" xfId="366" xr:uid="{00000000-0005-0000-0000-000037000000}"/>
    <cellStyle name="Comma 5 2 3 2 10" xfId="30606" xr:uid="{00000000-0005-0000-0000-000037000000}"/>
    <cellStyle name="Comma 5 2 3 2 2" xfId="1122" xr:uid="{00000000-0005-0000-0000-000037000000}"/>
    <cellStyle name="Comma 5 2 3 2 2 2" xfId="2634" xr:uid="{00000000-0005-0000-0000-000037000000}"/>
    <cellStyle name="Comma 5 2 3 2 2 2 2" xfId="11706" xr:uid="{00000000-0005-0000-0000-000037000000}"/>
    <cellStyle name="Comma 5 2 3 2 2 2 2 2" xfId="26826" xr:uid="{00000000-0005-0000-0000-000037000000}"/>
    <cellStyle name="Comma 5 2 3 2 2 2 2 2 2" xfId="57066" xr:uid="{00000000-0005-0000-0000-000037000000}"/>
    <cellStyle name="Comma 5 2 3 2 2 2 2 3" xfId="41946" xr:uid="{00000000-0005-0000-0000-000037000000}"/>
    <cellStyle name="Comma 5 2 3 2 2 2 3" xfId="17754" xr:uid="{00000000-0005-0000-0000-000037000000}"/>
    <cellStyle name="Comma 5 2 3 2 2 2 3 2" xfId="47994" xr:uid="{00000000-0005-0000-0000-000037000000}"/>
    <cellStyle name="Comma 5 2 3 2 2 2 4" xfId="32874" xr:uid="{00000000-0005-0000-0000-000037000000}"/>
    <cellStyle name="Comma 5 2 3 2 2 3" xfId="4146" xr:uid="{00000000-0005-0000-0000-000037000000}"/>
    <cellStyle name="Comma 5 2 3 2 2 3 2" xfId="13218" xr:uid="{00000000-0005-0000-0000-000037000000}"/>
    <cellStyle name="Comma 5 2 3 2 2 3 2 2" xfId="28338" xr:uid="{00000000-0005-0000-0000-000037000000}"/>
    <cellStyle name="Comma 5 2 3 2 2 3 2 2 2" xfId="58578" xr:uid="{00000000-0005-0000-0000-000037000000}"/>
    <cellStyle name="Comma 5 2 3 2 2 3 2 3" xfId="43458" xr:uid="{00000000-0005-0000-0000-000037000000}"/>
    <cellStyle name="Comma 5 2 3 2 2 3 3" xfId="19266" xr:uid="{00000000-0005-0000-0000-000037000000}"/>
    <cellStyle name="Comma 5 2 3 2 2 3 3 2" xfId="49506" xr:uid="{00000000-0005-0000-0000-000037000000}"/>
    <cellStyle name="Comma 5 2 3 2 2 3 4" xfId="34386" xr:uid="{00000000-0005-0000-0000-000037000000}"/>
    <cellStyle name="Comma 5 2 3 2 2 4" xfId="5658" xr:uid="{00000000-0005-0000-0000-000037000000}"/>
    <cellStyle name="Comma 5 2 3 2 2 4 2" xfId="14730" xr:uid="{00000000-0005-0000-0000-000037000000}"/>
    <cellStyle name="Comma 5 2 3 2 2 4 2 2" xfId="29850" xr:uid="{00000000-0005-0000-0000-000037000000}"/>
    <cellStyle name="Comma 5 2 3 2 2 4 2 2 2" xfId="60090" xr:uid="{00000000-0005-0000-0000-000037000000}"/>
    <cellStyle name="Comma 5 2 3 2 2 4 2 3" xfId="44970" xr:uid="{00000000-0005-0000-0000-000037000000}"/>
    <cellStyle name="Comma 5 2 3 2 2 4 3" xfId="20778" xr:uid="{00000000-0005-0000-0000-000037000000}"/>
    <cellStyle name="Comma 5 2 3 2 2 4 3 2" xfId="51018" xr:uid="{00000000-0005-0000-0000-000037000000}"/>
    <cellStyle name="Comma 5 2 3 2 2 4 4" xfId="35898" xr:uid="{00000000-0005-0000-0000-000037000000}"/>
    <cellStyle name="Comma 5 2 3 2 2 5" xfId="7170" xr:uid="{00000000-0005-0000-0000-000037000000}"/>
    <cellStyle name="Comma 5 2 3 2 2 5 2" xfId="22290" xr:uid="{00000000-0005-0000-0000-000037000000}"/>
    <cellStyle name="Comma 5 2 3 2 2 5 2 2" xfId="52530" xr:uid="{00000000-0005-0000-0000-000037000000}"/>
    <cellStyle name="Comma 5 2 3 2 2 5 3" xfId="37410" xr:uid="{00000000-0005-0000-0000-000037000000}"/>
    <cellStyle name="Comma 5 2 3 2 2 6" xfId="8682" xr:uid="{00000000-0005-0000-0000-000037000000}"/>
    <cellStyle name="Comma 5 2 3 2 2 6 2" xfId="23802" xr:uid="{00000000-0005-0000-0000-000037000000}"/>
    <cellStyle name="Comma 5 2 3 2 2 6 2 2" xfId="54042" xr:uid="{00000000-0005-0000-0000-000037000000}"/>
    <cellStyle name="Comma 5 2 3 2 2 6 3" xfId="38922" xr:uid="{00000000-0005-0000-0000-000037000000}"/>
    <cellStyle name="Comma 5 2 3 2 2 7" xfId="10194" xr:uid="{00000000-0005-0000-0000-000037000000}"/>
    <cellStyle name="Comma 5 2 3 2 2 7 2" xfId="25314" xr:uid="{00000000-0005-0000-0000-000037000000}"/>
    <cellStyle name="Comma 5 2 3 2 2 7 2 2" xfId="55554" xr:uid="{00000000-0005-0000-0000-000037000000}"/>
    <cellStyle name="Comma 5 2 3 2 2 7 3" xfId="40434" xr:uid="{00000000-0005-0000-0000-000037000000}"/>
    <cellStyle name="Comma 5 2 3 2 2 8" xfId="16242" xr:uid="{00000000-0005-0000-0000-000037000000}"/>
    <cellStyle name="Comma 5 2 3 2 2 8 2" xfId="46482" xr:uid="{00000000-0005-0000-0000-000037000000}"/>
    <cellStyle name="Comma 5 2 3 2 2 9" xfId="31362" xr:uid="{00000000-0005-0000-0000-000037000000}"/>
    <cellStyle name="Comma 5 2 3 2 3" xfId="1878" xr:uid="{00000000-0005-0000-0000-000037000000}"/>
    <cellStyle name="Comma 5 2 3 2 3 2" xfId="10950" xr:uid="{00000000-0005-0000-0000-000037000000}"/>
    <cellStyle name="Comma 5 2 3 2 3 2 2" xfId="26070" xr:uid="{00000000-0005-0000-0000-000037000000}"/>
    <cellStyle name="Comma 5 2 3 2 3 2 2 2" xfId="56310" xr:uid="{00000000-0005-0000-0000-000037000000}"/>
    <cellStyle name="Comma 5 2 3 2 3 2 3" xfId="41190" xr:uid="{00000000-0005-0000-0000-000037000000}"/>
    <cellStyle name="Comma 5 2 3 2 3 3" xfId="16998" xr:uid="{00000000-0005-0000-0000-000037000000}"/>
    <cellStyle name="Comma 5 2 3 2 3 3 2" xfId="47238" xr:uid="{00000000-0005-0000-0000-000037000000}"/>
    <cellStyle name="Comma 5 2 3 2 3 4" xfId="32118" xr:uid="{00000000-0005-0000-0000-000037000000}"/>
    <cellStyle name="Comma 5 2 3 2 4" xfId="3390" xr:uid="{00000000-0005-0000-0000-000037000000}"/>
    <cellStyle name="Comma 5 2 3 2 4 2" xfId="12462" xr:uid="{00000000-0005-0000-0000-000037000000}"/>
    <cellStyle name="Comma 5 2 3 2 4 2 2" xfId="27582" xr:uid="{00000000-0005-0000-0000-000037000000}"/>
    <cellStyle name="Comma 5 2 3 2 4 2 2 2" xfId="57822" xr:uid="{00000000-0005-0000-0000-000037000000}"/>
    <cellStyle name="Comma 5 2 3 2 4 2 3" xfId="42702" xr:uid="{00000000-0005-0000-0000-000037000000}"/>
    <cellStyle name="Comma 5 2 3 2 4 3" xfId="18510" xr:uid="{00000000-0005-0000-0000-000037000000}"/>
    <cellStyle name="Comma 5 2 3 2 4 3 2" xfId="48750" xr:uid="{00000000-0005-0000-0000-000037000000}"/>
    <cellStyle name="Comma 5 2 3 2 4 4" xfId="33630" xr:uid="{00000000-0005-0000-0000-000037000000}"/>
    <cellStyle name="Comma 5 2 3 2 5" xfId="4902" xr:uid="{00000000-0005-0000-0000-000037000000}"/>
    <cellStyle name="Comma 5 2 3 2 5 2" xfId="13974" xr:uid="{00000000-0005-0000-0000-000037000000}"/>
    <cellStyle name="Comma 5 2 3 2 5 2 2" xfId="29094" xr:uid="{00000000-0005-0000-0000-000037000000}"/>
    <cellStyle name="Comma 5 2 3 2 5 2 2 2" xfId="59334" xr:uid="{00000000-0005-0000-0000-000037000000}"/>
    <cellStyle name="Comma 5 2 3 2 5 2 3" xfId="44214" xr:uid="{00000000-0005-0000-0000-000037000000}"/>
    <cellStyle name="Comma 5 2 3 2 5 3" xfId="20022" xr:uid="{00000000-0005-0000-0000-000037000000}"/>
    <cellStyle name="Comma 5 2 3 2 5 3 2" xfId="50262" xr:uid="{00000000-0005-0000-0000-000037000000}"/>
    <cellStyle name="Comma 5 2 3 2 5 4" xfId="35142" xr:uid="{00000000-0005-0000-0000-000037000000}"/>
    <cellStyle name="Comma 5 2 3 2 6" xfId="6414" xr:uid="{00000000-0005-0000-0000-000037000000}"/>
    <cellStyle name="Comma 5 2 3 2 6 2" xfId="21534" xr:uid="{00000000-0005-0000-0000-000037000000}"/>
    <cellStyle name="Comma 5 2 3 2 6 2 2" xfId="51774" xr:uid="{00000000-0005-0000-0000-000037000000}"/>
    <cellStyle name="Comma 5 2 3 2 6 3" xfId="36654" xr:uid="{00000000-0005-0000-0000-000037000000}"/>
    <cellStyle name="Comma 5 2 3 2 7" xfId="7926" xr:uid="{00000000-0005-0000-0000-000037000000}"/>
    <cellStyle name="Comma 5 2 3 2 7 2" xfId="23046" xr:uid="{00000000-0005-0000-0000-000037000000}"/>
    <cellStyle name="Comma 5 2 3 2 7 2 2" xfId="53286" xr:uid="{00000000-0005-0000-0000-000037000000}"/>
    <cellStyle name="Comma 5 2 3 2 7 3" xfId="38166" xr:uid="{00000000-0005-0000-0000-000037000000}"/>
    <cellStyle name="Comma 5 2 3 2 8" xfId="9438" xr:uid="{00000000-0005-0000-0000-000037000000}"/>
    <cellStyle name="Comma 5 2 3 2 8 2" xfId="24558" xr:uid="{00000000-0005-0000-0000-000037000000}"/>
    <cellStyle name="Comma 5 2 3 2 8 2 2" xfId="54798" xr:uid="{00000000-0005-0000-0000-000037000000}"/>
    <cellStyle name="Comma 5 2 3 2 8 3" xfId="39678" xr:uid="{00000000-0005-0000-0000-000037000000}"/>
    <cellStyle name="Comma 5 2 3 2 9" xfId="15486" xr:uid="{00000000-0005-0000-0000-000037000000}"/>
    <cellStyle name="Comma 5 2 3 2 9 2" xfId="45726" xr:uid="{00000000-0005-0000-0000-000037000000}"/>
    <cellStyle name="Comma 5 2 3 3" xfId="618" xr:uid="{00000000-0005-0000-0000-0000A7000000}"/>
    <cellStyle name="Comma 5 2 3 3 10" xfId="30858" xr:uid="{00000000-0005-0000-0000-0000A7000000}"/>
    <cellStyle name="Comma 5 2 3 3 2" xfId="1374" xr:uid="{00000000-0005-0000-0000-0000A7000000}"/>
    <cellStyle name="Comma 5 2 3 3 2 2" xfId="2886" xr:uid="{00000000-0005-0000-0000-0000A7000000}"/>
    <cellStyle name="Comma 5 2 3 3 2 2 2" xfId="11958" xr:uid="{00000000-0005-0000-0000-0000A7000000}"/>
    <cellStyle name="Comma 5 2 3 3 2 2 2 2" xfId="27078" xr:uid="{00000000-0005-0000-0000-0000A7000000}"/>
    <cellStyle name="Comma 5 2 3 3 2 2 2 2 2" xfId="57318" xr:uid="{00000000-0005-0000-0000-0000A7000000}"/>
    <cellStyle name="Comma 5 2 3 3 2 2 2 3" xfId="42198" xr:uid="{00000000-0005-0000-0000-0000A7000000}"/>
    <cellStyle name="Comma 5 2 3 3 2 2 3" xfId="18006" xr:uid="{00000000-0005-0000-0000-0000A7000000}"/>
    <cellStyle name="Comma 5 2 3 3 2 2 3 2" xfId="48246" xr:uid="{00000000-0005-0000-0000-0000A7000000}"/>
    <cellStyle name="Comma 5 2 3 3 2 2 4" xfId="33126" xr:uid="{00000000-0005-0000-0000-0000A7000000}"/>
    <cellStyle name="Comma 5 2 3 3 2 3" xfId="4398" xr:uid="{00000000-0005-0000-0000-0000A7000000}"/>
    <cellStyle name="Comma 5 2 3 3 2 3 2" xfId="13470" xr:uid="{00000000-0005-0000-0000-0000A7000000}"/>
    <cellStyle name="Comma 5 2 3 3 2 3 2 2" xfId="28590" xr:uid="{00000000-0005-0000-0000-0000A7000000}"/>
    <cellStyle name="Comma 5 2 3 3 2 3 2 2 2" xfId="58830" xr:uid="{00000000-0005-0000-0000-0000A7000000}"/>
    <cellStyle name="Comma 5 2 3 3 2 3 2 3" xfId="43710" xr:uid="{00000000-0005-0000-0000-0000A7000000}"/>
    <cellStyle name="Comma 5 2 3 3 2 3 3" xfId="19518" xr:uid="{00000000-0005-0000-0000-0000A7000000}"/>
    <cellStyle name="Comma 5 2 3 3 2 3 3 2" xfId="49758" xr:uid="{00000000-0005-0000-0000-0000A7000000}"/>
    <cellStyle name="Comma 5 2 3 3 2 3 4" xfId="34638" xr:uid="{00000000-0005-0000-0000-0000A7000000}"/>
    <cellStyle name="Comma 5 2 3 3 2 4" xfId="5910" xr:uid="{00000000-0005-0000-0000-0000A7000000}"/>
    <cellStyle name="Comma 5 2 3 3 2 4 2" xfId="14982" xr:uid="{00000000-0005-0000-0000-0000A7000000}"/>
    <cellStyle name="Comma 5 2 3 3 2 4 2 2" xfId="30102" xr:uid="{00000000-0005-0000-0000-0000A7000000}"/>
    <cellStyle name="Comma 5 2 3 3 2 4 2 2 2" xfId="60342" xr:uid="{00000000-0005-0000-0000-0000A7000000}"/>
    <cellStyle name="Comma 5 2 3 3 2 4 2 3" xfId="45222" xr:uid="{00000000-0005-0000-0000-0000A7000000}"/>
    <cellStyle name="Comma 5 2 3 3 2 4 3" xfId="21030" xr:uid="{00000000-0005-0000-0000-0000A7000000}"/>
    <cellStyle name="Comma 5 2 3 3 2 4 3 2" xfId="51270" xr:uid="{00000000-0005-0000-0000-0000A7000000}"/>
    <cellStyle name="Comma 5 2 3 3 2 4 4" xfId="36150" xr:uid="{00000000-0005-0000-0000-0000A7000000}"/>
    <cellStyle name="Comma 5 2 3 3 2 5" xfId="7422" xr:uid="{00000000-0005-0000-0000-0000A7000000}"/>
    <cellStyle name="Comma 5 2 3 3 2 5 2" xfId="22542" xr:uid="{00000000-0005-0000-0000-0000A7000000}"/>
    <cellStyle name="Comma 5 2 3 3 2 5 2 2" xfId="52782" xr:uid="{00000000-0005-0000-0000-0000A7000000}"/>
    <cellStyle name="Comma 5 2 3 3 2 5 3" xfId="37662" xr:uid="{00000000-0005-0000-0000-0000A7000000}"/>
    <cellStyle name="Comma 5 2 3 3 2 6" xfId="8934" xr:uid="{00000000-0005-0000-0000-0000A7000000}"/>
    <cellStyle name="Comma 5 2 3 3 2 6 2" xfId="24054" xr:uid="{00000000-0005-0000-0000-0000A7000000}"/>
    <cellStyle name="Comma 5 2 3 3 2 6 2 2" xfId="54294" xr:uid="{00000000-0005-0000-0000-0000A7000000}"/>
    <cellStyle name="Comma 5 2 3 3 2 6 3" xfId="39174" xr:uid="{00000000-0005-0000-0000-0000A7000000}"/>
    <cellStyle name="Comma 5 2 3 3 2 7" xfId="10446" xr:uid="{00000000-0005-0000-0000-0000A7000000}"/>
    <cellStyle name="Comma 5 2 3 3 2 7 2" xfId="25566" xr:uid="{00000000-0005-0000-0000-0000A7000000}"/>
    <cellStyle name="Comma 5 2 3 3 2 7 2 2" xfId="55806" xr:uid="{00000000-0005-0000-0000-0000A7000000}"/>
    <cellStyle name="Comma 5 2 3 3 2 7 3" xfId="40686" xr:uid="{00000000-0005-0000-0000-0000A7000000}"/>
    <cellStyle name="Comma 5 2 3 3 2 8" xfId="16494" xr:uid="{00000000-0005-0000-0000-0000A7000000}"/>
    <cellStyle name="Comma 5 2 3 3 2 8 2" xfId="46734" xr:uid="{00000000-0005-0000-0000-0000A7000000}"/>
    <cellStyle name="Comma 5 2 3 3 2 9" xfId="31614" xr:uid="{00000000-0005-0000-0000-0000A7000000}"/>
    <cellStyle name="Comma 5 2 3 3 3" xfId="2130" xr:uid="{00000000-0005-0000-0000-0000A7000000}"/>
    <cellStyle name="Comma 5 2 3 3 3 2" xfId="11202" xr:uid="{00000000-0005-0000-0000-0000A7000000}"/>
    <cellStyle name="Comma 5 2 3 3 3 2 2" xfId="26322" xr:uid="{00000000-0005-0000-0000-0000A7000000}"/>
    <cellStyle name="Comma 5 2 3 3 3 2 2 2" xfId="56562" xr:uid="{00000000-0005-0000-0000-0000A7000000}"/>
    <cellStyle name="Comma 5 2 3 3 3 2 3" xfId="41442" xr:uid="{00000000-0005-0000-0000-0000A7000000}"/>
    <cellStyle name="Comma 5 2 3 3 3 3" xfId="17250" xr:uid="{00000000-0005-0000-0000-0000A7000000}"/>
    <cellStyle name="Comma 5 2 3 3 3 3 2" xfId="47490" xr:uid="{00000000-0005-0000-0000-0000A7000000}"/>
    <cellStyle name="Comma 5 2 3 3 3 4" xfId="32370" xr:uid="{00000000-0005-0000-0000-0000A7000000}"/>
    <cellStyle name="Comma 5 2 3 3 4" xfId="3642" xr:uid="{00000000-0005-0000-0000-0000A7000000}"/>
    <cellStyle name="Comma 5 2 3 3 4 2" xfId="12714" xr:uid="{00000000-0005-0000-0000-0000A7000000}"/>
    <cellStyle name="Comma 5 2 3 3 4 2 2" xfId="27834" xr:uid="{00000000-0005-0000-0000-0000A7000000}"/>
    <cellStyle name="Comma 5 2 3 3 4 2 2 2" xfId="58074" xr:uid="{00000000-0005-0000-0000-0000A7000000}"/>
    <cellStyle name="Comma 5 2 3 3 4 2 3" xfId="42954" xr:uid="{00000000-0005-0000-0000-0000A7000000}"/>
    <cellStyle name="Comma 5 2 3 3 4 3" xfId="18762" xr:uid="{00000000-0005-0000-0000-0000A7000000}"/>
    <cellStyle name="Comma 5 2 3 3 4 3 2" xfId="49002" xr:uid="{00000000-0005-0000-0000-0000A7000000}"/>
    <cellStyle name="Comma 5 2 3 3 4 4" xfId="33882" xr:uid="{00000000-0005-0000-0000-0000A7000000}"/>
    <cellStyle name="Comma 5 2 3 3 5" xfId="5154" xr:uid="{00000000-0005-0000-0000-0000A7000000}"/>
    <cellStyle name="Comma 5 2 3 3 5 2" xfId="14226" xr:uid="{00000000-0005-0000-0000-0000A7000000}"/>
    <cellStyle name="Comma 5 2 3 3 5 2 2" xfId="29346" xr:uid="{00000000-0005-0000-0000-0000A7000000}"/>
    <cellStyle name="Comma 5 2 3 3 5 2 2 2" xfId="59586" xr:uid="{00000000-0005-0000-0000-0000A7000000}"/>
    <cellStyle name="Comma 5 2 3 3 5 2 3" xfId="44466" xr:uid="{00000000-0005-0000-0000-0000A7000000}"/>
    <cellStyle name="Comma 5 2 3 3 5 3" xfId="20274" xr:uid="{00000000-0005-0000-0000-0000A7000000}"/>
    <cellStyle name="Comma 5 2 3 3 5 3 2" xfId="50514" xr:uid="{00000000-0005-0000-0000-0000A7000000}"/>
    <cellStyle name="Comma 5 2 3 3 5 4" xfId="35394" xr:uid="{00000000-0005-0000-0000-0000A7000000}"/>
    <cellStyle name="Comma 5 2 3 3 6" xfId="6666" xr:uid="{00000000-0005-0000-0000-0000A7000000}"/>
    <cellStyle name="Comma 5 2 3 3 6 2" xfId="21786" xr:uid="{00000000-0005-0000-0000-0000A7000000}"/>
    <cellStyle name="Comma 5 2 3 3 6 2 2" xfId="52026" xr:uid="{00000000-0005-0000-0000-0000A7000000}"/>
    <cellStyle name="Comma 5 2 3 3 6 3" xfId="36906" xr:uid="{00000000-0005-0000-0000-0000A7000000}"/>
    <cellStyle name="Comma 5 2 3 3 7" xfId="8178" xr:uid="{00000000-0005-0000-0000-0000A7000000}"/>
    <cellStyle name="Comma 5 2 3 3 7 2" xfId="23298" xr:uid="{00000000-0005-0000-0000-0000A7000000}"/>
    <cellStyle name="Comma 5 2 3 3 7 2 2" xfId="53538" xr:uid="{00000000-0005-0000-0000-0000A7000000}"/>
    <cellStyle name="Comma 5 2 3 3 7 3" xfId="38418" xr:uid="{00000000-0005-0000-0000-0000A7000000}"/>
    <cellStyle name="Comma 5 2 3 3 8" xfId="9690" xr:uid="{00000000-0005-0000-0000-0000A7000000}"/>
    <cellStyle name="Comma 5 2 3 3 8 2" xfId="24810" xr:uid="{00000000-0005-0000-0000-0000A7000000}"/>
    <cellStyle name="Comma 5 2 3 3 8 2 2" xfId="55050" xr:uid="{00000000-0005-0000-0000-0000A7000000}"/>
    <cellStyle name="Comma 5 2 3 3 8 3" xfId="39930" xr:uid="{00000000-0005-0000-0000-0000A7000000}"/>
    <cellStyle name="Comma 5 2 3 3 9" xfId="15738" xr:uid="{00000000-0005-0000-0000-0000A7000000}"/>
    <cellStyle name="Comma 5 2 3 3 9 2" xfId="45978" xr:uid="{00000000-0005-0000-0000-0000A7000000}"/>
    <cellStyle name="Comma 5 2 3 4" xfId="870" xr:uid="{00000000-0005-0000-0000-000037000000}"/>
    <cellStyle name="Comma 5 2 3 4 2" xfId="2382" xr:uid="{00000000-0005-0000-0000-000037000000}"/>
    <cellStyle name="Comma 5 2 3 4 2 2" xfId="11454" xr:uid="{00000000-0005-0000-0000-000037000000}"/>
    <cellStyle name="Comma 5 2 3 4 2 2 2" xfId="26574" xr:uid="{00000000-0005-0000-0000-000037000000}"/>
    <cellStyle name="Comma 5 2 3 4 2 2 2 2" xfId="56814" xr:uid="{00000000-0005-0000-0000-000037000000}"/>
    <cellStyle name="Comma 5 2 3 4 2 2 3" xfId="41694" xr:uid="{00000000-0005-0000-0000-000037000000}"/>
    <cellStyle name="Comma 5 2 3 4 2 3" xfId="17502" xr:uid="{00000000-0005-0000-0000-000037000000}"/>
    <cellStyle name="Comma 5 2 3 4 2 3 2" xfId="47742" xr:uid="{00000000-0005-0000-0000-000037000000}"/>
    <cellStyle name="Comma 5 2 3 4 2 4" xfId="32622" xr:uid="{00000000-0005-0000-0000-000037000000}"/>
    <cellStyle name="Comma 5 2 3 4 3" xfId="3894" xr:uid="{00000000-0005-0000-0000-000037000000}"/>
    <cellStyle name="Comma 5 2 3 4 3 2" xfId="12966" xr:uid="{00000000-0005-0000-0000-000037000000}"/>
    <cellStyle name="Comma 5 2 3 4 3 2 2" xfId="28086" xr:uid="{00000000-0005-0000-0000-000037000000}"/>
    <cellStyle name="Comma 5 2 3 4 3 2 2 2" xfId="58326" xr:uid="{00000000-0005-0000-0000-000037000000}"/>
    <cellStyle name="Comma 5 2 3 4 3 2 3" xfId="43206" xr:uid="{00000000-0005-0000-0000-000037000000}"/>
    <cellStyle name="Comma 5 2 3 4 3 3" xfId="19014" xr:uid="{00000000-0005-0000-0000-000037000000}"/>
    <cellStyle name="Comma 5 2 3 4 3 3 2" xfId="49254" xr:uid="{00000000-0005-0000-0000-000037000000}"/>
    <cellStyle name="Comma 5 2 3 4 3 4" xfId="34134" xr:uid="{00000000-0005-0000-0000-000037000000}"/>
    <cellStyle name="Comma 5 2 3 4 4" xfId="5406" xr:uid="{00000000-0005-0000-0000-000037000000}"/>
    <cellStyle name="Comma 5 2 3 4 4 2" xfId="14478" xr:uid="{00000000-0005-0000-0000-000037000000}"/>
    <cellStyle name="Comma 5 2 3 4 4 2 2" xfId="29598" xr:uid="{00000000-0005-0000-0000-000037000000}"/>
    <cellStyle name="Comma 5 2 3 4 4 2 2 2" xfId="59838" xr:uid="{00000000-0005-0000-0000-000037000000}"/>
    <cellStyle name="Comma 5 2 3 4 4 2 3" xfId="44718" xr:uid="{00000000-0005-0000-0000-000037000000}"/>
    <cellStyle name="Comma 5 2 3 4 4 3" xfId="20526" xr:uid="{00000000-0005-0000-0000-000037000000}"/>
    <cellStyle name="Comma 5 2 3 4 4 3 2" xfId="50766" xr:uid="{00000000-0005-0000-0000-000037000000}"/>
    <cellStyle name="Comma 5 2 3 4 4 4" xfId="35646" xr:uid="{00000000-0005-0000-0000-000037000000}"/>
    <cellStyle name="Comma 5 2 3 4 5" xfId="6918" xr:uid="{00000000-0005-0000-0000-000037000000}"/>
    <cellStyle name="Comma 5 2 3 4 5 2" xfId="22038" xr:uid="{00000000-0005-0000-0000-000037000000}"/>
    <cellStyle name="Comma 5 2 3 4 5 2 2" xfId="52278" xr:uid="{00000000-0005-0000-0000-000037000000}"/>
    <cellStyle name="Comma 5 2 3 4 5 3" xfId="37158" xr:uid="{00000000-0005-0000-0000-000037000000}"/>
    <cellStyle name="Comma 5 2 3 4 6" xfId="8430" xr:uid="{00000000-0005-0000-0000-000037000000}"/>
    <cellStyle name="Comma 5 2 3 4 6 2" xfId="23550" xr:uid="{00000000-0005-0000-0000-000037000000}"/>
    <cellStyle name="Comma 5 2 3 4 6 2 2" xfId="53790" xr:uid="{00000000-0005-0000-0000-000037000000}"/>
    <cellStyle name="Comma 5 2 3 4 6 3" xfId="38670" xr:uid="{00000000-0005-0000-0000-000037000000}"/>
    <cellStyle name="Comma 5 2 3 4 7" xfId="9942" xr:uid="{00000000-0005-0000-0000-000037000000}"/>
    <cellStyle name="Comma 5 2 3 4 7 2" xfId="25062" xr:uid="{00000000-0005-0000-0000-000037000000}"/>
    <cellStyle name="Comma 5 2 3 4 7 2 2" xfId="55302" xr:uid="{00000000-0005-0000-0000-000037000000}"/>
    <cellStyle name="Comma 5 2 3 4 7 3" xfId="40182" xr:uid="{00000000-0005-0000-0000-000037000000}"/>
    <cellStyle name="Comma 5 2 3 4 8" xfId="15990" xr:uid="{00000000-0005-0000-0000-000037000000}"/>
    <cellStyle name="Comma 5 2 3 4 8 2" xfId="46230" xr:uid="{00000000-0005-0000-0000-000037000000}"/>
    <cellStyle name="Comma 5 2 3 4 9" xfId="31110" xr:uid="{00000000-0005-0000-0000-000037000000}"/>
    <cellStyle name="Comma 5 2 3 5" xfId="1626" xr:uid="{00000000-0005-0000-0000-000037000000}"/>
    <cellStyle name="Comma 5 2 3 5 2" xfId="10698" xr:uid="{00000000-0005-0000-0000-000037000000}"/>
    <cellStyle name="Comma 5 2 3 5 2 2" xfId="25818" xr:uid="{00000000-0005-0000-0000-000037000000}"/>
    <cellStyle name="Comma 5 2 3 5 2 2 2" xfId="56058" xr:uid="{00000000-0005-0000-0000-000037000000}"/>
    <cellStyle name="Comma 5 2 3 5 2 3" xfId="40938" xr:uid="{00000000-0005-0000-0000-000037000000}"/>
    <cellStyle name="Comma 5 2 3 5 3" xfId="16746" xr:uid="{00000000-0005-0000-0000-000037000000}"/>
    <cellStyle name="Comma 5 2 3 5 3 2" xfId="46986" xr:uid="{00000000-0005-0000-0000-000037000000}"/>
    <cellStyle name="Comma 5 2 3 5 4" xfId="31866" xr:uid="{00000000-0005-0000-0000-000037000000}"/>
    <cellStyle name="Comma 5 2 3 6" xfId="3138" xr:uid="{00000000-0005-0000-0000-000037000000}"/>
    <cellStyle name="Comma 5 2 3 6 2" xfId="12210" xr:uid="{00000000-0005-0000-0000-000037000000}"/>
    <cellStyle name="Comma 5 2 3 6 2 2" xfId="27330" xr:uid="{00000000-0005-0000-0000-000037000000}"/>
    <cellStyle name="Comma 5 2 3 6 2 2 2" xfId="57570" xr:uid="{00000000-0005-0000-0000-000037000000}"/>
    <cellStyle name="Comma 5 2 3 6 2 3" xfId="42450" xr:uid="{00000000-0005-0000-0000-000037000000}"/>
    <cellStyle name="Comma 5 2 3 6 3" xfId="18258" xr:uid="{00000000-0005-0000-0000-000037000000}"/>
    <cellStyle name="Comma 5 2 3 6 3 2" xfId="48498" xr:uid="{00000000-0005-0000-0000-000037000000}"/>
    <cellStyle name="Comma 5 2 3 6 4" xfId="33378" xr:uid="{00000000-0005-0000-0000-000037000000}"/>
    <cellStyle name="Comma 5 2 3 7" xfId="4650" xr:uid="{00000000-0005-0000-0000-000037000000}"/>
    <cellStyle name="Comma 5 2 3 7 2" xfId="13722" xr:uid="{00000000-0005-0000-0000-000037000000}"/>
    <cellStyle name="Comma 5 2 3 7 2 2" xfId="28842" xr:uid="{00000000-0005-0000-0000-000037000000}"/>
    <cellStyle name="Comma 5 2 3 7 2 2 2" xfId="59082" xr:uid="{00000000-0005-0000-0000-000037000000}"/>
    <cellStyle name="Comma 5 2 3 7 2 3" xfId="43962" xr:uid="{00000000-0005-0000-0000-000037000000}"/>
    <cellStyle name="Comma 5 2 3 7 3" xfId="19770" xr:uid="{00000000-0005-0000-0000-000037000000}"/>
    <cellStyle name="Comma 5 2 3 7 3 2" xfId="50010" xr:uid="{00000000-0005-0000-0000-000037000000}"/>
    <cellStyle name="Comma 5 2 3 7 4" xfId="34890" xr:uid="{00000000-0005-0000-0000-000037000000}"/>
    <cellStyle name="Comma 5 2 3 8" xfId="6162" xr:uid="{00000000-0005-0000-0000-000037000000}"/>
    <cellStyle name="Comma 5 2 3 8 2" xfId="21282" xr:uid="{00000000-0005-0000-0000-000037000000}"/>
    <cellStyle name="Comma 5 2 3 8 2 2" xfId="51522" xr:uid="{00000000-0005-0000-0000-000037000000}"/>
    <cellStyle name="Comma 5 2 3 8 3" xfId="36402" xr:uid="{00000000-0005-0000-0000-000037000000}"/>
    <cellStyle name="Comma 5 2 3 9" xfId="7674" xr:uid="{00000000-0005-0000-0000-000037000000}"/>
    <cellStyle name="Comma 5 2 3 9 2" xfId="22794" xr:uid="{00000000-0005-0000-0000-000037000000}"/>
    <cellStyle name="Comma 5 2 3 9 2 2" xfId="53034" xr:uid="{00000000-0005-0000-0000-000037000000}"/>
    <cellStyle name="Comma 5 2 3 9 3" xfId="37914" xr:uid="{00000000-0005-0000-0000-000037000000}"/>
    <cellStyle name="Comma 5 2 4" xfId="198" xr:uid="{00000000-0005-0000-0000-000037000000}"/>
    <cellStyle name="Comma 5 2 4 10" xfId="9270" xr:uid="{00000000-0005-0000-0000-000037000000}"/>
    <cellStyle name="Comma 5 2 4 10 2" xfId="24390" xr:uid="{00000000-0005-0000-0000-000037000000}"/>
    <cellStyle name="Comma 5 2 4 10 2 2" xfId="54630" xr:uid="{00000000-0005-0000-0000-000037000000}"/>
    <cellStyle name="Comma 5 2 4 10 3" xfId="39510" xr:uid="{00000000-0005-0000-0000-000037000000}"/>
    <cellStyle name="Comma 5 2 4 11" xfId="15318" xr:uid="{00000000-0005-0000-0000-000037000000}"/>
    <cellStyle name="Comma 5 2 4 11 2" xfId="45558" xr:uid="{00000000-0005-0000-0000-000037000000}"/>
    <cellStyle name="Comma 5 2 4 12" xfId="30438" xr:uid="{00000000-0005-0000-0000-000037000000}"/>
    <cellStyle name="Comma 5 2 4 2" xfId="450" xr:uid="{00000000-0005-0000-0000-000037000000}"/>
    <cellStyle name="Comma 5 2 4 2 10" xfId="30690" xr:uid="{00000000-0005-0000-0000-000037000000}"/>
    <cellStyle name="Comma 5 2 4 2 2" xfId="1206" xr:uid="{00000000-0005-0000-0000-000037000000}"/>
    <cellStyle name="Comma 5 2 4 2 2 2" xfId="2718" xr:uid="{00000000-0005-0000-0000-000037000000}"/>
    <cellStyle name="Comma 5 2 4 2 2 2 2" xfId="11790" xr:uid="{00000000-0005-0000-0000-000037000000}"/>
    <cellStyle name="Comma 5 2 4 2 2 2 2 2" xfId="26910" xr:uid="{00000000-0005-0000-0000-000037000000}"/>
    <cellStyle name="Comma 5 2 4 2 2 2 2 2 2" xfId="57150" xr:uid="{00000000-0005-0000-0000-000037000000}"/>
    <cellStyle name="Comma 5 2 4 2 2 2 2 3" xfId="42030" xr:uid="{00000000-0005-0000-0000-000037000000}"/>
    <cellStyle name="Comma 5 2 4 2 2 2 3" xfId="17838" xr:uid="{00000000-0005-0000-0000-000037000000}"/>
    <cellStyle name="Comma 5 2 4 2 2 2 3 2" xfId="48078" xr:uid="{00000000-0005-0000-0000-000037000000}"/>
    <cellStyle name="Comma 5 2 4 2 2 2 4" xfId="32958" xr:uid="{00000000-0005-0000-0000-000037000000}"/>
    <cellStyle name="Comma 5 2 4 2 2 3" xfId="4230" xr:uid="{00000000-0005-0000-0000-000037000000}"/>
    <cellStyle name="Comma 5 2 4 2 2 3 2" xfId="13302" xr:uid="{00000000-0005-0000-0000-000037000000}"/>
    <cellStyle name="Comma 5 2 4 2 2 3 2 2" xfId="28422" xr:uid="{00000000-0005-0000-0000-000037000000}"/>
    <cellStyle name="Comma 5 2 4 2 2 3 2 2 2" xfId="58662" xr:uid="{00000000-0005-0000-0000-000037000000}"/>
    <cellStyle name="Comma 5 2 4 2 2 3 2 3" xfId="43542" xr:uid="{00000000-0005-0000-0000-000037000000}"/>
    <cellStyle name="Comma 5 2 4 2 2 3 3" xfId="19350" xr:uid="{00000000-0005-0000-0000-000037000000}"/>
    <cellStyle name="Comma 5 2 4 2 2 3 3 2" xfId="49590" xr:uid="{00000000-0005-0000-0000-000037000000}"/>
    <cellStyle name="Comma 5 2 4 2 2 3 4" xfId="34470" xr:uid="{00000000-0005-0000-0000-000037000000}"/>
    <cellStyle name="Comma 5 2 4 2 2 4" xfId="5742" xr:uid="{00000000-0005-0000-0000-000037000000}"/>
    <cellStyle name="Comma 5 2 4 2 2 4 2" xfId="14814" xr:uid="{00000000-0005-0000-0000-000037000000}"/>
    <cellStyle name="Comma 5 2 4 2 2 4 2 2" xfId="29934" xr:uid="{00000000-0005-0000-0000-000037000000}"/>
    <cellStyle name="Comma 5 2 4 2 2 4 2 2 2" xfId="60174" xr:uid="{00000000-0005-0000-0000-000037000000}"/>
    <cellStyle name="Comma 5 2 4 2 2 4 2 3" xfId="45054" xr:uid="{00000000-0005-0000-0000-000037000000}"/>
    <cellStyle name="Comma 5 2 4 2 2 4 3" xfId="20862" xr:uid="{00000000-0005-0000-0000-000037000000}"/>
    <cellStyle name="Comma 5 2 4 2 2 4 3 2" xfId="51102" xr:uid="{00000000-0005-0000-0000-000037000000}"/>
    <cellStyle name="Comma 5 2 4 2 2 4 4" xfId="35982" xr:uid="{00000000-0005-0000-0000-000037000000}"/>
    <cellStyle name="Comma 5 2 4 2 2 5" xfId="7254" xr:uid="{00000000-0005-0000-0000-000037000000}"/>
    <cellStyle name="Comma 5 2 4 2 2 5 2" xfId="22374" xr:uid="{00000000-0005-0000-0000-000037000000}"/>
    <cellStyle name="Comma 5 2 4 2 2 5 2 2" xfId="52614" xr:uid="{00000000-0005-0000-0000-000037000000}"/>
    <cellStyle name="Comma 5 2 4 2 2 5 3" xfId="37494" xr:uid="{00000000-0005-0000-0000-000037000000}"/>
    <cellStyle name="Comma 5 2 4 2 2 6" xfId="8766" xr:uid="{00000000-0005-0000-0000-000037000000}"/>
    <cellStyle name="Comma 5 2 4 2 2 6 2" xfId="23886" xr:uid="{00000000-0005-0000-0000-000037000000}"/>
    <cellStyle name="Comma 5 2 4 2 2 6 2 2" xfId="54126" xr:uid="{00000000-0005-0000-0000-000037000000}"/>
    <cellStyle name="Comma 5 2 4 2 2 6 3" xfId="39006" xr:uid="{00000000-0005-0000-0000-000037000000}"/>
    <cellStyle name="Comma 5 2 4 2 2 7" xfId="10278" xr:uid="{00000000-0005-0000-0000-000037000000}"/>
    <cellStyle name="Comma 5 2 4 2 2 7 2" xfId="25398" xr:uid="{00000000-0005-0000-0000-000037000000}"/>
    <cellStyle name="Comma 5 2 4 2 2 7 2 2" xfId="55638" xr:uid="{00000000-0005-0000-0000-000037000000}"/>
    <cellStyle name="Comma 5 2 4 2 2 7 3" xfId="40518" xr:uid="{00000000-0005-0000-0000-000037000000}"/>
    <cellStyle name="Comma 5 2 4 2 2 8" xfId="16326" xr:uid="{00000000-0005-0000-0000-000037000000}"/>
    <cellStyle name="Comma 5 2 4 2 2 8 2" xfId="46566" xr:uid="{00000000-0005-0000-0000-000037000000}"/>
    <cellStyle name="Comma 5 2 4 2 2 9" xfId="31446" xr:uid="{00000000-0005-0000-0000-000037000000}"/>
    <cellStyle name="Comma 5 2 4 2 3" xfId="1962" xr:uid="{00000000-0005-0000-0000-000037000000}"/>
    <cellStyle name="Comma 5 2 4 2 3 2" xfId="11034" xr:uid="{00000000-0005-0000-0000-000037000000}"/>
    <cellStyle name="Comma 5 2 4 2 3 2 2" xfId="26154" xr:uid="{00000000-0005-0000-0000-000037000000}"/>
    <cellStyle name="Comma 5 2 4 2 3 2 2 2" xfId="56394" xr:uid="{00000000-0005-0000-0000-000037000000}"/>
    <cellStyle name="Comma 5 2 4 2 3 2 3" xfId="41274" xr:uid="{00000000-0005-0000-0000-000037000000}"/>
    <cellStyle name="Comma 5 2 4 2 3 3" xfId="17082" xr:uid="{00000000-0005-0000-0000-000037000000}"/>
    <cellStyle name="Comma 5 2 4 2 3 3 2" xfId="47322" xr:uid="{00000000-0005-0000-0000-000037000000}"/>
    <cellStyle name="Comma 5 2 4 2 3 4" xfId="32202" xr:uid="{00000000-0005-0000-0000-000037000000}"/>
    <cellStyle name="Comma 5 2 4 2 4" xfId="3474" xr:uid="{00000000-0005-0000-0000-000037000000}"/>
    <cellStyle name="Comma 5 2 4 2 4 2" xfId="12546" xr:uid="{00000000-0005-0000-0000-000037000000}"/>
    <cellStyle name="Comma 5 2 4 2 4 2 2" xfId="27666" xr:uid="{00000000-0005-0000-0000-000037000000}"/>
    <cellStyle name="Comma 5 2 4 2 4 2 2 2" xfId="57906" xr:uid="{00000000-0005-0000-0000-000037000000}"/>
    <cellStyle name="Comma 5 2 4 2 4 2 3" xfId="42786" xr:uid="{00000000-0005-0000-0000-000037000000}"/>
    <cellStyle name="Comma 5 2 4 2 4 3" xfId="18594" xr:uid="{00000000-0005-0000-0000-000037000000}"/>
    <cellStyle name="Comma 5 2 4 2 4 3 2" xfId="48834" xr:uid="{00000000-0005-0000-0000-000037000000}"/>
    <cellStyle name="Comma 5 2 4 2 4 4" xfId="33714" xr:uid="{00000000-0005-0000-0000-000037000000}"/>
    <cellStyle name="Comma 5 2 4 2 5" xfId="4986" xr:uid="{00000000-0005-0000-0000-000037000000}"/>
    <cellStyle name="Comma 5 2 4 2 5 2" xfId="14058" xr:uid="{00000000-0005-0000-0000-000037000000}"/>
    <cellStyle name="Comma 5 2 4 2 5 2 2" xfId="29178" xr:uid="{00000000-0005-0000-0000-000037000000}"/>
    <cellStyle name="Comma 5 2 4 2 5 2 2 2" xfId="59418" xr:uid="{00000000-0005-0000-0000-000037000000}"/>
    <cellStyle name="Comma 5 2 4 2 5 2 3" xfId="44298" xr:uid="{00000000-0005-0000-0000-000037000000}"/>
    <cellStyle name="Comma 5 2 4 2 5 3" xfId="20106" xr:uid="{00000000-0005-0000-0000-000037000000}"/>
    <cellStyle name="Comma 5 2 4 2 5 3 2" xfId="50346" xr:uid="{00000000-0005-0000-0000-000037000000}"/>
    <cellStyle name="Comma 5 2 4 2 5 4" xfId="35226" xr:uid="{00000000-0005-0000-0000-000037000000}"/>
    <cellStyle name="Comma 5 2 4 2 6" xfId="6498" xr:uid="{00000000-0005-0000-0000-000037000000}"/>
    <cellStyle name="Comma 5 2 4 2 6 2" xfId="21618" xr:uid="{00000000-0005-0000-0000-000037000000}"/>
    <cellStyle name="Comma 5 2 4 2 6 2 2" xfId="51858" xr:uid="{00000000-0005-0000-0000-000037000000}"/>
    <cellStyle name="Comma 5 2 4 2 6 3" xfId="36738" xr:uid="{00000000-0005-0000-0000-000037000000}"/>
    <cellStyle name="Comma 5 2 4 2 7" xfId="8010" xr:uid="{00000000-0005-0000-0000-000037000000}"/>
    <cellStyle name="Comma 5 2 4 2 7 2" xfId="23130" xr:uid="{00000000-0005-0000-0000-000037000000}"/>
    <cellStyle name="Comma 5 2 4 2 7 2 2" xfId="53370" xr:uid="{00000000-0005-0000-0000-000037000000}"/>
    <cellStyle name="Comma 5 2 4 2 7 3" xfId="38250" xr:uid="{00000000-0005-0000-0000-000037000000}"/>
    <cellStyle name="Comma 5 2 4 2 8" xfId="9522" xr:uid="{00000000-0005-0000-0000-000037000000}"/>
    <cellStyle name="Comma 5 2 4 2 8 2" xfId="24642" xr:uid="{00000000-0005-0000-0000-000037000000}"/>
    <cellStyle name="Comma 5 2 4 2 8 2 2" xfId="54882" xr:uid="{00000000-0005-0000-0000-000037000000}"/>
    <cellStyle name="Comma 5 2 4 2 8 3" xfId="39762" xr:uid="{00000000-0005-0000-0000-000037000000}"/>
    <cellStyle name="Comma 5 2 4 2 9" xfId="15570" xr:uid="{00000000-0005-0000-0000-000037000000}"/>
    <cellStyle name="Comma 5 2 4 2 9 2" xfId="45810" xr:uid="{00000000-0005-0000-0000-000037000000}"/>
    <cellStyle name="Comma 5 2 4 3" xfId="702" xr:uid="{00000000-0005-0000-0000-0000A8000000}"/>
    <cellStyle name="Comma 5 2 4 3 10" xfId="30942" xr:uid="{00000000-0005-0000-0000-0000A8000000}"/>
    <cellStyle name="Comma 5 2 4 3 2" xfId="1458" xr:uid="{00000000-0005-0000-0000-0000A8000000}"/>
    <cellStyle name="Comma 5 2 4 3 2 2" xfId="2970" xr:uid="{00000000-0005-0000-0000-0000A8000000}"/>
    <cellStyle name="Comma 5 2 4 3 2 2 2" xfId="12042" xr:uid="{00000000-0005-0000-0000-0000A8000000}"/>
    <cellStyle name="Comma 5 2 4 3 2 2 2 2" xfId="27162" xr:uid="{00000000-0005-0000-0000-0000A8000000}"/>
    <cellStyle name="Comma 5 2 4 3 2 2 2 2 2" xfId="57402" xr:uid="{00000000-0005-0000-0000-0000A8000000}"/>
    <cellStyle name="Comma 5 2 4 3 2 2 2 3" xfId="42282" xr:uid="{00000000-0005-0000-0000-0000A8000000}"/>
    <cellStyle name="Comma 5 2 4 3 2 2 3" xfId="18090" xr:uid="{00000000-0005-0000-0000-0000A8000000}"/>
    <cellStyle name="Comma 5 2 4 3 2 2 3 2" xfId="48330" xr:uid="{00000000-0005-0000-0000-0000A8000000}"/>
    <cellStyle name="Comma 5 2 4 3 2 2 4" xfId="33210" xr:uid="{00000000-0005-0000-0000-0000A8000000}"/>
    <cellStyle name="Comma 5 2 4 3 2 3" xfId="4482" xr:uid="{00000000-0005-0000-0000-0000A8000000}"/>
    <cellStyle name="Comma 5 2 4 3 2 3 2" xfId="13554" xr:uid="{00000000-0005-0000-0000-0000A8000000}"/>
    <cellStyle name="Comma 5 2 4 3 2 3 2 2" xfId="28674" xr:uid="{00000000-0005-0000-0000-0000A8000000}"/>
    <cellStyle name="Comma 5 2 4 3 2 3 2 2 2" xfId="58914" xr:uid="{00000000-0005-0000-0000-0000A8000000}"/>
    <cellStyle name="Comma 5 2 4 3 2 3 2 3" xfId="43794" xr:uid="{00000000-0005-0000-0000-0000A8000000}"/>
    <cellStyle name="Comma 5 2 4 3 2 3 3" xfId="19602" xr:uid="{00000000-0005-0000-0000-0000A8000000}"/>
    <cellStyle name="Comma 5 2 4 3 2 3 3 2" xfId="49842" xr:uid="{00000000-0005-0000-0000-0000A8000000}"/>
    <cellStyle name="Comma 5 2 4 3 2 3 4" xfId="34722" xr:uid="{00000000-0005-0000-0000-0000A8000000}"/>
    <cellStyle name="Comma 5 2 4 3 2 4" xfId="5994" xr:uid="{00000000-0005-0000-0000-0000A8000000}"/>
    <cellStyle name="Comma 5 2 4 3 2 4 2" xfId="15066" xr:uid="{00000000-0005-0000-0000-0000A8000000}"/>
    <cellStyle name="Comma 5 2 4 3 2 4 2 2" xfId="30186" xr:uid="{00000000-0005-0000-0000-0000A8000000}"/>
    <cellStyle name="Comma 5 2 4 3 2 4 2 2 2" xfId="60426" xr:uid="{00000000-0005-0000-0000-0000A8000000}"/>
    <cellStyle name="Comma 5 2 4 3 2 4 2 3" xfId="45306" xr:uid="{00000000-0005-0000-0000-0000A8000000}"/>
    <cellStyle name="Comma 5 2 4 3 2 4 3" xfId="21114" xr:uid="{00000000-0005-0000-0000-0000A8000000}"/>
    <cellStyle name="Comma 5 2 4 3 2 4 3 2" xfId="51354" xr:uid="{00000000-0005-0000-0000-0000A8000000}"/>
    <cellStyle name="Comma 5 2 4 3 2 4 4" xfId="36234" xr:uid="{00000000-0005-0000-0000-0000A8000000}"/>
    <cellStyle name="Comma 5 2 4 3 2 5" xfId="7506" xr:uid="{00000000-0005-0000-0000-0000A8000000}"/>
    <cellStyle name="Comma 5 2 4 3 2 5 2" xfId="22626" xr:uid="{00000000-0005-0000-0000-0000A8000000}"/>
    <cellStyle name="Comma 5 2 4 3 2 5 2 2" xfId="52866" xr:uid="{00000000-0005-0000-0000-0000A8000000}"/>
    <cellStyle name="Comma 5 2 4 3 2 5 3" xfId="37746" xr:uid="{00000000-0005-0000-0000-0000A8000000}"/>
    <cellStyle name="Comma 5 2 4 3 2 6" xfId="9018" xr:uid="{00000000-0005-0000-0000-0000A8000000}"/>
    <cellStyle name="Comma 5 2 4 3 2 6 2" xfId="24138" xr:uid="{00000000-0005-0000-0000-0000A8000000}"/>
    <cellStyle name="Comma 5 2 4 3 2 6 2 2" xfId="54378" xr:uid="{00000000-0005-0000-0000-0000A8000000}"/>
    <cellStyle name="Comma 5 2 4 3 2 6 3" xfId="39258" xr:uid="{00000000-0005-0000-0000-0000A8000000}"/>
    <cellStyle name="Comma 5 2 4 3 2 7" xfId="10530" xr:uid="{00000000-0005-0000-0000-0000A8000000}"/>
    <cellStyle name="Comma 5 2 4 3 2 7 2" xfId="25650" xr:uid="{00000000-0005-0000-0000-0000A8000000}"/>
    <cellStyle name="Comma 5 2 4 3 2 7 2 2" xfId="55890" xr:uid="{00000000-0005-0000-0000-0000A8000000}"/>
    <cellStyle name="Comma 5 2 4 3 2 7 3" xfId="40770" xr:uid="{00000000-0005-0000-0000-0000A8000000}"/>
    <cellStyle name="Comma 5 2 4 3 2 8" xfId="16578" xr:uid="{00000000-0005-0000-0000-0000A8000000}"/>
    <cellStyle name="Comma 5 2 4 3 2 8 2" xfId="46818" xr:uid="{00000000-0005-0000-0000-0000A8000000}"/>
    <cellStyle name="Comma 5 2 4 3 2 9" xfId="31698" xr:uid="{00000000-0005-0000-0000-0000A8000000}"/>
    <cellStyle name="Comma 5 2 4 3 3" xfId="2214" xr:uid="{00000000-0005-0000-0000-0000A8000000}"/>
    <cellStyle name="Comma 5 2 4 3 3 2" xfId="11286" xr:uid="{00000000-0005-0000-0000-0000A8000000}"/>
    <cellStyle name="Comma 5 2 4 3 3 2 2" xfId="26406" xr:uid="{00000000-0005-0000-0000-0000A8000000}"/>
    <cellStyle name="Comma 5 2 4 3 3 2 2 2" xfId="56646" xr:uid="{00000000-0005-0000-0000-0000A8000000}"/>
    <cellStyle name="Comma 5 2 4 3 3 2 3" xfId="41526" xr:uid="{00000000-0005-0000-0000-0000A8000000}"/>
    <cellStyle name="Comma 5 2 4 3 3 3" xfId="17334" xr:uid="{00000000-0005-0000-0000-0000A8000000}"/>
    <cellStyle name="Comma 5 2 4 3 3 3 2" xfId="47574" xr:uid="{00000000-0005-0000-0000-0000A8000000}"/>
    <cellStyle name="Comma 5 2 4 3 3 4" xfId="32454" xr:uid="{00000000-0005-0000-0000-0000A8000000}"/>
    <cellStyle name="Comma 5 2 4 3 4" xfId="3726" xr:uid="{00000000-0005-0000-0000-0000A8000000}"/>
    <cellStyle name="Comma 5 2 4 3 4 2" xfId="12798" xr:uid="{00000000-0005-0000-0000-0000A8000000}"/>
    <cellStyle name="Comma 5 2 4 3 4 2 2" xfId="27918" xr:uid="{00000000-0005-0000-0000-0000A8000000}"/>
    <cellStyle name="Comma 5 2 4 3 4 2 2 2" xfId="58158" xr:uid="{00000000-0005-0000-0000-0000A8000000}"/>
    <cellStyle name="Comma 5 2 4 3 4 2 3" xfId="43038" xr:uid="{00000000-0005-0000-0000-0000A8000000}"/>
    <cellStyle name="Comma 5 2 4 3 4 3" xfId="18846" xr:uid="{00000000-0005-0000-0000-0000A8000000}"/>
    <cellStyle name="Comma 5 2 4 3 4 3 2" xfId="49086" xr:uid="{00000000-0005-0000-0000-0000A8000000}"/>
    <cellStyle name="Comma 5 2 4 3 4 4" xfId="33966" xr:uid="{00000000-0005-0000-0000-0000A8000000}"/>
    <cellStyle name="Comma 5 2 4 3 5" xfId="5238" xr:uid="{00000000-0005-0000-0000-0000A8000000}"/>
    <cellStyle name="Comma 5 2 4 3 5 2" xfId="14310" xr:uid="{00000000-0005-0000-0000-0000A8000000}"/>
    <cellStyle name="Comma 5 2 4 3 5 2 2" xfId="29430" xr:uid="{00000000-0005-0000-0000-0000A8000000}"/>
    <cellStyle name="Comma 5 2 4 3 5 2 2 2" xfId="59670" xr:uid="{00000000-0005-0000-0000-0000A8000000}"/>
    <cellStyle name="Comma 5 2 4 3 5 2 3" xfId="44550" xr:uid="{00000000-0005-0000-0000-0000A8000000}"/>
    <cellStyle name="Comma 5 2 4 3 5 3" xfId="20358" xr:uid="{00000000-0005-0000-0000-0000A8000000}"/>
    <cellStyle name="Comma 5 2 4 3 5 3 2" xfId="50598" xr:uid="{00000000-0005-0000-0000-0000A8000000}"/>
    <cellStyle name="Comma 5 2 4 3 5 4" xfId="35478" xr:uid="{00000000-0005-0000-0000-0000A8000000}"/>
    <cellStyle name="Comma 5 2 4 3 6" xfId="6750" xr:uid="{00000000-0005-0000-0000-0000A8000000}"/>
    <cellStyle name="Comma 5 2 4 3 6 2" xfId="21870" xr:uid="{00000000-0005-0000-0000-0000A8000000}"/>
    <cellStyle name="Comma 5 2 4 3 6 2 2" xfId="52110" xr:uid="{00000000-0005-0000-0000-0000A8000000}"/>
    <cellStyle name="Comma 5 2 4 3 6 3" xfId="36990" xr:uid="{00000000-0005-0000-0000-0000A8000000}"/>
    <cellStyle name="Comma 5 2 4 3 7" xfId="8262" xr:uid="{00000000-0005-0000-0000-0000A8000000}"/>
    <cellStyle name="Comma 5 2 4 3 7 2" xfId="23382" xr:uid="{00000000-0005-0000-0000-0000A8000000}"/>
    <cellStyle name="Comma 5 2 4 3 7 2 2" xfId="53622" xr:uid="{00000000-0005-0000-0000-0000A8000000}"/>
    <cellStyle name="Comma 5 2 4 3 7 3" xfId="38502" xr:uid="{00000000-0005-0000-0000-0000A8000000}"/>
    <cellStyle name="Comma 5 2 4 3 8" xfId="9774" xr:uid="{00000000-0005-0000-0000-0000A8000000}"/>
    <cellStyle name="Comma 5 2 4 3 8 2" xfId="24894" xr:uid="{00000000-0005-0000-0000-0000A8000000}"/>
    <cellStyle name="Comma 5 2 4 3 8 2 2" xfId="55134" xr:uid="{00000000-0005-0000-0000-0000A8000000}"/>
    <cellStyle name="Comma 5 2 4 3 8 3" xfId="40014" xr:uid="{00000000-0005-0000-0000-0000A8000000}"/>
    <cellStyle name="Comma 5 2 4 3 9" xfId="15822" xr:uid="{00000000-0005-0000-0000-0000A8000000}"/>
    <cellStyle name="Comma 5 2 4 3 9 2" xfId="46062" xr:uid="{00000000-0005-0000-0000-0000A8000000}"/>
    <cellStyle name="Comma 5 2 4 4" xfId="954" xr:uid="{00000000-0005-0000-0000-000037000000}"/>
    <cellStyle name="Comma 5 2 4 4 2" xfId="2466" xr:uid="{00000000-0005-0000-0000-000037000000}"/>
    <cellStyle name="Comma 5 2 4 4 2 2" xfId="11538" xr:uid="{00000000-0005-0000-0000-000037000000}"/>
    <cellStyle name="Comma 5 2 4 4 2 2 2" xfId="26658" xr:uid="{00000000-0005-0000-0000-000037000000}"/>
    <cellStyle name="Comma 5 2 4 4 2 2 2 2" xfId="56898" xr:uid="{00000000-0005-0000-0000-000037000000}"/>
    <cellStyle name="Comma 5 2 4 4 2 2 3" xfId="41778" xr:uid="{00000000-0005-0000-0000-000037000000}"/>
    <cellStyle name="Comma 5 2 4 4 2 3" xfId="17586" xr:uid="{00000000-0005-0000-0000-000037000000}"/>
    <cellStyle name="Comma 5 2 4 4 2 3 2" xfId="47826" xr:uid="{00000000-0005-0000-0000-000037000000}"/>
    <cellStyle name="Comma 5 2 4 4 2 4" xfId="32706" xr:uid="{00000000-0005-0000-0000-000037000000}"/>
    <cellStyle name="Comma 5 2 4 4 3" xfId="3978" xr:uid="{00000000-0005-0000-0000-000037000000}"/>
    <cellStyle name="Comma 5 2 4 4 3 2" xfId="13050" xr:uid="{00000000-0005-0000-0000-000037000000}"/>
    <cellStyle name="Comma 5 2 4 4 3 2 2" xfId="28170" xr:uid="{00000000-0005-0000-0000-000037000000}"/>
    <cellStyle name="Comma 5 2 4 4 3 2 2 2" xfId="58410" xr:uid="{00000000-0005-0000-0000-000037000000}"/>
    <cellStyle name="Comma 5 2 4 4 3 2 3" xfId="43290" xr:uid="{00000000-0005-0000-0000-000037000000}"/>
    <cellStyle name="Comma 5 2 4 4 3 3" xfId="19098" xr:uid="{00000000-0005-0000-0000-000037000000}"/>
    <cellStyle name="Comma 5 2 4 4 3 3 2" xfId="49338" xr:uid="{00000000-0005-0000-0000-000037000000}"/>
    <cellStyle name="Comma 5 2 4 4 3 4" xfId="34218" xr:uid="{00000000-0005-0000-0000-000037000000}"/>
    <cellStyle name="Comma 5 2 4 4 4" xfId="5490" xr:uid="{00000000-0005-0000-0000-000037000000}"/>
    <cellStyle name="Comma 5 2 4 4 4 2" xfId="14562" xr:uid="{00000000-0005-0000-0000-000037000000}"/>
    <cellStyle name="Comma 5 2 4 4 4 2 2" xfId="29682" xr:uid="{00000000-0005-0000-0000-000037000000}"/>
    <cellStyle name="Comma 5 2 4 4 4 2 2 2" xfId="59922" xr:uid="{00000000-0005-0000-0000-000037000000}"/>
    <cellStyle name="Comma 5 2 4 4 4 2 3" xfId="44802" xr:uid="{00000000-0005-0000-0000-000037000000}"/>
    <cellStyle name="Comma 5 2 4 4 4 3" xfId="20610" xr:uid="{00000000-0005-0000-0000-000037000000}"/>
    <cellStyle name="Comma 5 2 4 4 4 3 2" xfId="50850" xr:uid="{00000000-0005-0000-0000-000037000000}"/>
    <cellStyle name="Comma 5 2 4 4 4 4" xfId="35730" xr:uid="{00000000-0005-0000-0000-000037000000}"/>
    <cellStyle name="Comma 5 2 4 4 5" xfId="7002" xr:uid="{00000000-0005-0000-0000-000037000000}"/>
    <cellStyle name="Comma 5 2 4 4 5 2" xfId="22122" xr:uid="{00000000-0005-0000-0000-000037000000}"/>
    <cellStyle name="Comma 5 2 4 4 5 2 2" xfId="52362" xr:uid="{00000000-0005-0000-0000-000037000000}"/>
    <cellStyle name="Comma 5 2 4 4 5 3" xfId="37242" xr:uid="{00000000-0005-0000-0000-000037000000}"/>
    <cellStyle name="Comma 5 2 4 4 6" xfId="8514" xr:uid="{00000000-0005-0000-0000-000037000000}"/>
    <cellStyle name="Comma 5 2 4 4 6 2" xfId="23634" xr:uid="{00000000-0005-0000-0000-000037000000}"/>
    <cellStyle name="Comma 5 2 4 4 6 2 2" xfId="53874" xr:uid="{00000000-0005-0000-0000-000037000000}"/>
    <cellStyle name="Comma 5 2 4 4 6 3" xfId="38754" xr:uid="{00000000-0005-0000-0000-000037000000}"/>
    <cellStyle name="Comma 5 2 4 4 7" xfId="10026" xr:uid="{00000000-0005-0000-0000-000037000000}"/>
    <cellStyle name="Comma 5 2 4 4 7 2" xfId="25146" xr:uid="{00000000-0005-0000-0000-000037000000}"/>
    <cellStyle name="Comma 5 2 4 4 7 2 2" xfId="55386" xr:uid="{00000000-0005-0000-0000-000037000000}"/>
    <cellStyle name="Comma 5 2 4 4 7 3" xfId="40266" xr:uid="{00000000-0005-0000-0000-000037000000}"/>
    <cellStyle name="Comma 5 2 4 4 8" xfId="16074" xr:uid="{00000000-0005-0000-0000-000037000000}"/>
    <cellStyle name="Comma 5 2 4 4 8 2" xfId="46314" xr:uid="{00000000-0005-0000-0000-000037000000}"/>
    <cellStyle name="Comma 5 2 4 4 9" xfId="31194" xr:uid="{00000000-0005-0000-0000-000037000000}"/>
    <cellStyle name="Comma 5 2 4 5" xfId="1710" xr:uid="{00000000-0005-0000-0000-000037000000}"/>
    <cellStyle name="Comma 5 2 4 5 2" xfId="10782" xr:uid="{00000000-0005-0000-0000-000037000000}"/>
    <cellStyle name="Comma 5 2 4 5 2 2" xfId="25902" xr:uid="{00000000-0005-0000-0000-000037000000}"/>
    <cellStyle name="Comma 5 2 4 5 2 2 2" xfId="56142" xr:uid="{00000000-0005-0000-0000-000037000000}"/>
    <cellStyle name="Comma 5 2 4 5 2 3" xfId="41022" xr:uid="{00000000-0005-0000-0000-000037000000}"/>
    <cellStyle name="Comma 5 2 4 5 3" xfId="16830" xr:uid="{00000000-0005-0000-0000-000037000000}"/>
    <cellStyle name="Comma 5 2 4 5 3 2" xfId="47070" xr:uid="{00000000-0005-0000-0000-000037000000}"/>
    <cellStyle name="Comma 5 2 4 5 4" xfId="31950" xr:uid="{00000000-0005-0000-0000-000037000000}"/>
    <cellStyle name="Comma 5 2 4 6" xfId="3222" xr:uid="{00000000-0005-0000-0000-000037000000}"/>
    <cellStyle name="Comma 5 2 4 6 2" xfId="12294" xr:uid="{00000000-0005-0000-0000-000037000000}"/>
    <cellStyle name="Comma 5 2 4 6 2 2" xfId="27414" xr:uid="{00000000-0005-0000-0000-000037000000}"/>
    <cellStyle name="Comma 5 2 4 6 2 2 2" xfId="57654" xr:uid="{00000000-0005-0000-0000-000037000000}"/>
    <cellStyle name="Comma 5 2 4 6 2 3" xfId="42534" xr:uid="{00000000-0005-0000-0000-000037000000}"/>
    <cellStyle name="Comma 5 2 4 6 3" xfId="18342" xr:uid="{00000000-0005-0000-0000-000037000000}"/>
    <cellStyle name="Comma 5 2 4 6 3 2" xfId="48582" xr:uid="{00000000-0005-0000-0000-000037000000}"/>
    <cellStyle name="Comma 5 2 4 6 4" xfId="33462" xr:uid="{00000000-0005-0000-0000-000037000000}"/>
    <cellStyle name="Comma 5 2 4 7" xfId="4734" xr:uid="{00000000-0005-0000-0000-000037000000}"/>
    <cellStyle name="Comma 5 2 4 7 2" xfId="13806" xr:uid="{00000000-0005-0000-0000-000037000000}"/>
    <cellStyle name="Comma 5 2 4 7 2 2" xfId="28926" xr:uid="{00000000-0005-0000-0000-000037000000}"/>
    <cellStyle name="Comma 5 2 4 7 2 2 2" xfId="59166" xr:uid="{00000000-0005-0000-0000-000037000000}"/>
    <cellStyle name="Comma 5 2 4 7 2 3" xfId="44046" xr:uid="{00000000-0005-0000-0000-000037000000}"/>
    <cellStyle name="Comma 5 2 4 7 3" xfId="19854" xr:uid="{00000000-0005-0000-0000-000037000000}"/>
    <cellStyle name="Comma 5 2 4 7 3 2" xfId="50094" xr:uid="{00000000-0005-0000-0000-000037000000}"/>
    <cellStyle name="Comma 5 2 4 7 4" xfId="34974" xr:uid="{00000000-0005-0000-0000-000037000000}"/>
    <cellStyle name="Comma 5 2 4 8" xfId="6246" xr:uid="{00000000-0005-0000-0000-000037000000}"/>
    <cellStyle name="Comma 5 2 4 8 2" xfId="21366" xr:uid="{00000000-0005-0000-0000-000037000000}"/>
    <cellStyle name="Comma 5 2 4 8 2 2" xfId="51606" xr:uid="{00000000-0005-0000-0000-000037000000}"/>
    <cellStyle name="Comma 5 2 4 8 3" xfId="36486" xr:uid="{00000000-0005-0000-0000-000037000000}"/>
    <cellStyle name="Comma 5 2 4 9" xfId="7758" xr:uid="{00000000-0005-0000-0000-000037000000}"/>
    <cellStyle name="Comma 5 2 4 9 2" xfId="22878" xr:uid="{00000000-0005-0000-0000-000037000000}"/>
    <cellStyle name="Comma 5 2 4 9 2 2" xfId="53118" xr:uid="{00000000-0005-0000-0000-000037000000}"/>
    <cellStyle name="Comma 5 2 4 9 3" xfId="37998" xr:uid="{00000000-0005-0000-0000-000037000000}"/>
    <cellStyle name="Comma 5 2 5" xfId="282" xr:uid="{00000000-0005-0000-0000-000036000000}"/>
    <cellStyle name="Comma 5 2 5 10" xfId="30522" xr:uid="{00000000-0005-0000-0000-000036000000}"/>
    <cellStyle name="Comma 5 2 5 2" xfId="1038" xr:uid="{00000000-0005-0000-0000-000036000000}"/>
    <cellStyle name="Comma 5 2 5 2 2" xfId="2550" xr:uid="{00000000-0005-0000-0000-000036000000}"/>
    <cellStyle name="Comma 5 2 5 2 2 2" xfId="11622" xr:uid="{00000000-0005-0000-0000-000036000000}"/>
    <cellStyle name="Comma 5 2 5 2 2 2 2" xfId="26742" xr:uid="{00000000-0005-0000-0000-000036000000}"/>
    <cellStyle name="Comma 5 2 5 2 2 2 2 2" xfId="56982" xr:uid="{00000000-0005-0000-0000-000036000000}"/>
    <cellStyle name="Comma 5 2 5 2 2 2 3" xfId="41862" xr:uid="{00000000-0005-0000-0000-000036000000}"/>
    <cellStyle name="Comma 5 2 5 2 2 3" xfId="17670" xr:uid="{00000000-0005-0000-0000-000036000000}"/>
    <cellStyle name="Comma 5 2 5 2 2 3 2" xfId="47910" xr:uid="{00000000-0005-0000-0000-000036000000}"/>
    <cellStyle name="Comma 5 2 5 2 2 4" xfId="32790" xr:uid="{00000000-0005-0000-0000-000036000000}"/>
    <cellStyle name="Comma 5 2 5 2 3" xfId="4062" xr:uid="{00000000-0005-0000-0000-000036000000}"/>
    <cellStyle name="Comma 5 2 5 2 3 2" xfId="13134" xr:uid="{00000000-0005-0000-0000-000036000000}"/>
    <cellStyle name="Comma 5 2 5 2 3 2 2" xfId="28254" xr:uid="{00000000-0005-0000-0000-000036000000}"/>
    <cellStyle name="Comma 5 2 5 2 3 2 2 2" xfId="58494" xr:uid="{00000000-0005-0000-0000-000036000000}"/>
    <cellStyle name="Comma 5 2 5 2 3 2 3" xfId="43374" xr:uid="{00000000-0005-0000-0000-000036000000}"/>
    <cellStyle name="Comma 5 2 5 2 3 3" xfId="19182" xr:uid="{00000000-0005-0000-0000-000036000000}"/>
    <cellStyle name="Comma 5 2 5 2 3 3 2" xfId="49422" xr:uid="{00000000-0005-0000-0000-000036000000}"/>
    <cellStyle name="Comma 5 2 5 2 3 4" xfId="34302" xr:uid="{00000000-0005-0000-0000-000036000000}"/>
    <cellStyle name="Comma 5 2 5 2 4" xfId="5574" xr:uid="{00000000-0005-0000-0000-000036000000}"/>
    <cellStyle name="Comma 5 2 5 2 4 2" xfId="14646" xr:uid="{00000000-0005-0000-0000-000036000000}"/>
    <cellStyle name="Comma 5 2 5 2 4 2 2" xfId="29766" xr:uid="{00000000-0005-0000-0000-000036000000}"/>
    <cellStyle name="Comma 5 2 5 2 4 2 2 2" xfId="60006" xr:uid="{00000000-0005-0000-0000-000036000000}"/>
    <cellStyle name="Comma 5 2 5 2 4 2 3" xfId="44886" xr:uid="{00000000-0005-0000-0000-000036000000}"/>
    <cellStyle name="Comma 5 2 5 2 4 3" xfId="20694" xr:uid="{00000000-0005-0000-0000-000036000000}"/>
    <cellStyle name="Comma 5 2 5 2 4 3 2" xfId="50934" xr:uid="{00000000-0005-0000-0000-000036000000}"/>
    <cellStyle name="Comma 5 2 5 2 4 4" xfId="35814" xr:uid="{00000000-0005-0000-0000-000036000000}"/>
    <cellStyle name="Comma 5 2 5 2 5" xfId="7086" xr:uid="{00000000-0005-0000-0000-000036000000}"/>
    <cellStyle name="Comma 5 2 5 2 5 2" xfId="22206" xr:uid="{00000000-0005-0000-0000-000036000000}"/>
    <cellStyle name="Comma 5 2 5 2 5 2 2" xfId="52446" xr:uid="{00000000-0005-0000-0000-000036000000}"/>
    <cellStyle name="Comma 5 2 5 2 5 3" xfId="37326" xr:uid="{00000000-0005-0000-0000-000036000000}"/>
    <cellStyle name="Comma 5 2 5 2 6" xfId="8598" xr:uid="{00000000-0005-0000-0000-000036000000}"/>
    <cellStyle name="Comma 5 2 5 2 6 2" xfId="23718" xr:uid="{00000000-0005-0000-0000-000036000000}"/>
    <cellStyle name="Comma 5 2 5 2 6 2 2" xfId="53958" xr:uid="{00000000-0005-0000-0000-000036000000}"/>
    <cellStyle name="Comma 5 2 5 2 6 3" xfId="38838" xr:uid="{00000000-0005-0000-0000-000036000000}"/>
    <cellStyle name="Comma 5 2 5 2 7" xfId="10110" xr:uid="{00000000-0005-0000-0000-000036000000}"/>
    <cellStyle name="Comma 5 2 5 2 7 2" xfId="25230" xr:uid="{00000000-0005-0000-0000-000036000000}"/>
    <cellStyle name="Comma 5 2 5 2 7 2 2" xfId="55470" xr:uid="{00000000-0005-0000-0000-000036000000}"/>
    <cellStyle name="Comma 5 2 5 2 7 3" xfId="40350" xr:uid="{00000000-0005-0000-0000-000036000000}"/>
    <cellStyle name="Comma 5 2 5 2 8" xfId="16158" xr:uid="{00000000-0005-0000-0000-000036000000}"/>
    <cellStyle name="Comma 5 2 5 2 8 2" xfId="46398" xr:uid="{00000000-0005-0000-0000-000036000000}"/>
    <cellStyle name="Comma 5 2 5 2 9" xfId="31278" xr:uid="{00000000-0005-0000-0000-000036000000}"/>
    <cellStyle name="Comma 5 2 5 3" xfId="1794" xr:uid="{00000000-0005-0000-0000-000036000000}"/>
    <cellStyle name="Comma 5 2 5 3 2" xfId="10866" xr:uid="{00000000-0005-0000-0000-000036000000}"/>
    <cellStyle name="Comma 5 2 5 3 2 2" xfId="25986" xr:uid="{00000000-0005-0000-0000-000036000000}"/>
    <cellStyle name="Comma 5 2 5 3 2 2 2" xfId="56226" xr:uid="{00000000-0005-0000-0000-000036000000}"/>
    <cellStyle name="Comma 5 2 5 3 2 3" xfId="41106" xr:uid="{00000000-0005-0000-0000-000036000000}"/>
    <cellStyle name="Comma 5 2 5 3 3" xfId="16914" xr:uid="{00000000-0005-0000-0000-000036000000}"/>
    <cellStyle name="Comma 5 2 5 3 3 2" xfId="47154" xr:uid="{00000000-0005-0000-0000-000036000000}"/>
    <cellStyle name="Comma 5 2 5 3 4" xfId="32034" xr:uid="{00000000-0005-0000-0000-000036000000}"/>
    <cellStyle name="Comma 5 2 5 4" xfId="3306" xr:uid="{00000000-0005-0000-0000-000036000000}"/>
    <cellStyle name="Comma 5 2 5 4 2" xfId="12378" xr:uid="{00000000-0005-0000-0000-000036000000}"/>
    <cellStyle name="Comma 5 2 5 4 2 2" xfId="27498" xr:uid="{00000000-0005-0000-0000-000036000000}"/>
    <cellStyle name="Comma 5 2 5 4 2 2 2" xfId="57738" xr:uid="{00000000-0005-0000-0000-000036000000}"/>
    <cellStyle name="Comma 5 2 5 4 2 3" xfId="42618" xr:uid="{00000000-0005-0000-0000-000036000000}"/>
    <cellStyle name="Comma 5 2 5 4 3" xfId="18426" xr:uid="{00000000-0005-0000-0000-000036000000}"/>
    <cellStyle name="Comma 5 2 5 4 3 2" xfId="48666" xr:uid="{00000000-0005-0000-0000-000036000000}"/>
    <cellStyle name="Comma 5 2 5 4 4" xfId="33546" xr:uid="{00000000-0005-0000-0000-000036000000}"/>
    <cellStyle name="Comma 5 2 5 5" xfId="4818" xr:uid="{00000000-0005-0000-0000-000036000000}"/>
    <cellStyle name="Comma 5 2 5 5 2" xfId="13890" xr:uid="{00000000-0005-0000-0000-000036000000}"/>
    <cellStyle name="Comma 5 2 5 5 2 2" xfId="29010" xr:uid="{00000000-0005-0000-0000-000036000000}"/>
    <cellStyle name="Comma 5 2 5 5 2 2 2" xfId="59250" xr:uid="{00000000-0005-0000-0000-000036000000}"/>
    <cellStyle name="Comma 5 2 5 5 2 3" xfId="44130" xr:uid="{00000000-0005-0000-0000-000036000000}"/>
    <cellStyle name="Comma 5 2 5 5 3" xfId="19938" xr:uid="{00000000-0005-0000-0000-000036000000}"/>
    <cellStyle name="Comma 5 2 5 5 3 2" xfId="50178" xr:uid="{00000000-0005-0000-0000-000036000000}"/>
    <cellStyle name="Comma 5 2 5 5 4" xfId="35058" xr:uid="{00000000-0005-0000-0000-000036000000}"/>
    <cellStyle name="Comma 5 2 5 6" xfId="6330" xr:uid="{00000000-0005-0000-0000-000036000000}"/>
    <cellStyle name="Comma 5 2 5 6 2" xfId="21450" xr:uid="{00000000-0005-0000-0000-000036000000}"/>
    <cellStyle name="Comma 5 2 5 6 2 2" xfId="51690" xr:uid="{00000000-0005-0000-0000-000036000000}"/>
    <cellStyle name="Comma 5 2 5 6 3" xfId="36570" xr:uid="{00000000-0005-0000-0000-000036000000}"/>
    <cellStyle name="Comma 5 2 5 7" xfId="7842" xr:uid="{00000000-0005-0000-0000-000036000000}"/>
    <cellStyle name="Comma 5 2 5 7 2" xfId="22962" xr:uid="{00000000-0005-0000-0000-000036000000}"/>
    <cellStyle name="Comma 5 2 5 7 2 2" xfId="53202" xr:uid="{00000000-0005-0000-0000-000036000000}"/>
    <cellStyle name="Comma 5 2 5 7 3" xfId="38082" xr:uid="{00000000-0005-0000-0000-000036000000}"/>
    <cellStyle name="Comma 5 2 5 8" xfId="9354" xr:uid="{00000000-0005-0000-0000-000036000000}"/>
    <cellStyle name="Comma 5 2 5 8 2" xfId="24474" xr:uid="{00000000-0005-0000-0000-000036000000}"/>
    <cellStyle name="Comma 5 2 5 8 2 2" xfId="54714" xr:uid="{00000000-0005-0000-0000-000036000000}"/>
    <cellStyle name="Comma 5 2 5 8 3" xfId="39594" xr:uid="{00000000-0005-0000-0000-000036000000}"/>
    <cellStyle name="Comma 5 2 5 9" xfId="15402" xr:uid="{00000000-0005-0000-0000-000036000000}"/>
    <cellStyle name="Comma 5 2 5 9 2" xfId="45642" xr:uid="{00000000-0005-0000-0000-000036000000}"/>
    <cellStyle name="Comma 5 2 6" xfId="534" xr:uid="{00000000-0005-0000-0000-0000A3000000}"/>
    <cellStyle name="Comma 5 2 6 10" xfId="30774" xr:uid="{00000000-0005-0000-0000-0000A3000000}"/>
    <cellStyle name="Comma 5 2 6 2" xfId="1290" xr:uid="{00000000-0005-0000-0000-0000A3000000}"/>
    <cellStyle name="Comma 5 2 6 2 2" xfId="2802" xr:uid="{00000000-0005-0000-0000-0000A3000000}"/>
    <cellStyle name="Comma 5 2 6 2 2 2" xfId="11874" xr:uid="{00000000-0005-0000-0000-0000A3000000}"/>
    <cellStyle name="Comma 5 2 6 2 2 2 2" xfId="26994" xr:uid="{00000000-0005-0000-0000-0000A3000000}"/>
    <cellStyle name="Comma 5 2 6 2 2 2 2 2" xfId="57234" xr:uid="{00000000-0005-0000-0000-0000A3000000}"/>
    <cellStyle name="Comma 5 2 6 2 2 2 3" xfId="42114" xr:uid="{00000000-0005-0000-0000-0000A3000000}"/>
    <cellStyle name="Comma 5 2 6 2 2 3" xfId="17922" xr:uid="{00000000-0005-0000-0000-0000A3000000}"/>
    <cellStyle name="Comma 5 2 6 2 2 3 2" xfId="48162" xr:uid="{00000000-0005-0000-0000-0000A3000000}"/>
    <cellStyle name="Comma 5 2 6 2 2 4" xfId="33042" xr:uid="{00000000-0005-0000-0000-0000A3000000}"/>
    <cellStyle name="Comma 5 2 6 2 3" xfId="4314" xr:uid="{00000000-0005-0000-0000-0000A3000000}"/>
    <cellStyle name="Comma 5 2 6 2 3 2" xfId="13386" xr:uid="{00000000-0005-0000-0000-0000A3000000}"/>
    <cellStyle name="Comma 5 2 6 2 3 2 2" xfId="28506" xr:uid="{00000000-0005-0000-0000-0000A3000000}"/>
    <cellStyle name="Comma 5 2 6 2 3 2 2 2" xfId="58746" xr:uid="{00000000-0005-0000-0000-0000A3000000}"/>
    <cellStyle name="Comma 5 2 6 2 3 2 3" xfId="43626" xr:uid="{00000000-0005-0000-0000-0000A3000000}"/>
    <cellStyle name="Comma 5 2 6 2 3 3" xfId="19434" xr:uid="{00000000-0005-0000-0000-0000A3000000}"/>
    <cellStyle name="Comma 5 2 6 2 3 3 2" xfId="49674" xr:uid="{00000000-0005-0000-0000-0000A3000000}"/>
    <cellStyle name="Comma 5 2 6 2 3 4" xfId="34554" xr:uid="{00000000-0005-0000-0000-0000A3000000}"/>
    <cellStyle name="Comma 5 2 6 2 4" xfId="5826" xr:uid="{00000000-0005-0000-0000-0000A3000000}"/>
    <cellStyle name="Comma 5 2 6 2 4 2" xfId="14898" xr:uid="{00000000-0005-0000-0000-0000A3000000}"/>
    <cellStyle name="Comma 5 2 6 2 4 2 2" xfId="30018" xr:uid="{00000000-0005-0000-0000-0000A3000000}"/>
    <cellStyle name="Comma 5 2 6 2 4 2 2 2" xfId="60258" xr:uid="{00000000-0005-0000-0000-0000A3000000}"/>
    <cellStyle name="Comma 5 2 6 2 4 2 3" xfId="45138" xr:uid="{00000000-0005-0000-0000-0000A3000000}"/>
    <cellStyle name="Comma 5 2 6 2 4 3" xfId="20946" xr:uid="{00000000-0005-0000-0000-0000A3000000}"/>
    <cellStyle name="Comma 5 2 6 2 4 3 2" xfId="51186" xr:uid="{00000000-0005-0000-0000-0000A3000000}"/>
    <cellStyle name="Comma 5 2 6 2 4 4" xfId="36066" xr:uid="{00000000-0005-0000-0000-0000A3000000}"/>
    <cellStyle name="Comma 5 2 6 2 5" xfId="7338" xr:uid="{00000000-0005-0000-0000-0000A3000000}"/>
    <cellStyle name="Comma 5 2 6 2 5 2" xfId="22458" xr:uid="{00000000-0005-0000-0000-0000A3000000}"/>
    <cellStyle name="Comma 5 2 6 2 5 2 2" xfId="52698" xr:uid="{00000000-0005-0000-0000-0000A3000000}"/>
    <cellStyle name="Comma 5 2 6 2 5 3" xfId="37578" xr:uid="{00000000-0005-0000-0000-0000A3000000}"/>
    <cellStyle name="Comma 5 2 6 2 6" xfId="8850" xr:uid="{00000000-0005-0000-0000-0000A3000000}"/>
    <cellStyle name="Comma 5 2 6 2 6 2" xfId="23970" xr:uid="{00000000-0005-0000-0000-0000A3000000}"/>
    <cellStyle name="Comma 5 2 6 2 6 2 2" xfId="54210" xr:uid="{00000000-0005-0000-0000-0000A3000000}"/>
    <cellStyle name="Comma 5 2 6 2 6 3" xfId="39090" xr:uid="{00000000-0005-0000-0000-0000A3000000}"/>
    <cellStyle name="Comma 5 2 6 2 7" xfId="10362" xr:uid="{00000000-0005-0000-0000-0000A3000000}"/>
    <cellStyle name="Comma 5 2 6 2 7 2" xfId="25482" xr:uid="{00000000-0005-0000-0000-0000A3000000}"/>
    <cellStyle name="Comma 5 2 6 2 7 2 2" xfId="55722" xr:uid="{00000000-0005-0000-0000-0000A3000000}"/>
    <cellStyle name="Comma 5 2 6 2 7 3" xfId="40602" xr:uid="{00000000-0005-0000-0000-0000A3000000}"/>
    <cellStyle name="Comma 5 2 6 2 8" xfId="16410" xr:uid="{00000000-0005-0000-0000-0000A3000000}"/>
    <cellStyle name="Comma 5 2 6 2 8 2" xfId="46650" xr:uid="{00000000-0005-0000-0000-0000A3000000}"/>
    <cellStyle name="Comma 5 2 6 2 9" xfId="31530" xr:uid="{00000000-0005-0000-0000-0000A3000000}"/>
    <cellStyle name="Comma 5 2 6 3" xfId="2046" xr:uid="{00000000-0005-0000-0000-0000A3000000}"/>
    <cellStyle name="Comma 5 2 6 3 2" xfId="11118" xr:uid="{00000000-0005-0000-0000-0000A3000000}"/>
    <cellStyle name="Comma 5 2 6 3 2 2" xfId="26238" xr:uid="{00000000-0005-0000-0000-0000A3000000}"/>
    <cellStyle name="Comma 5 2 6 3 2 2 2" xfId="56478" xr:uid="{00000000-0005-0000-0000-0000A3000000}"/>
    <cellStyle name="Comma 5 2 6 3 2 3" xfId="41358" xr:uid="{00000000-0005-0000-0000-0000A3000000}"/>
    <cellStyle name="Comma 5 2 6 3 3" xfId="17166" xr:uid="{00000000-0005-0000-0000-0000A3000000}"/>
    <cellStyle name="Comma 5 2 6 3 3 2" xfId="47406" xr:uid="{00000000-0005-0000-0000-0000A3000000}"/>
    <cellStyle name="Comma 5 2 6 3 4" xfId="32286" xr:uid="{00000000-0005-0000-0000-0000A3000000}"/>
    <cellStyle name="Comma 5 2 6 4" xfId="3558" xr:uid="{00000000-0005-0000-0000-0000A3000000}"/>
    <cellStyle name="Comma 5 2 6 4 2" xfId="12630" xr:uid="{00000000-0005-0000-0000-0000A3000000}"/>
    <cellStyle name="Comma 5 2 6 4 2 2" xfId="27750" xr:uid="{00000000-0005-0000-0000-0000A3000000}"/>
    <cellStyle name="Comma 5 2 6 4 2 2 2" xfId="57990" xr:uid="{00000000-0005-0000-0000-0000A3000000}"/>
    <cellStyle name="Comma 5 2 6 4 2 3" xfId="42870" xr:uid="{00000000-0005-0000-0000-0000A3000000}"/>
    <cellStyle name="Comma 5 2 6 4 3" xfId="18678" xr:uid="{00000000-0005-0000-0000-0000A3000000}"/>
    <cellStyle name="Comma 5 2 6 4 3 2" xfId="48918" xr:uid="{00000000-0005-0000-0000-0000A3000000}"/>
    <cellStyle name="Comma 5 2 6 4 4" xfId="33798" xr:uid="{00000000-0005-0000-0000-0000A3000000}"/>
    <cellStyle name="Comma 5 2 6 5" xfId="5070" xr:uid="{00000000-0005-0000-0000-0000A3000000}"/>
    <cellStyle name="Comma 5 2 6 5 2" xfId="14142" xr:uid="{00000000-0005-0000-0000-0000A3000000}"/>
    <cellStyle name="Comma 5 2 6 5 2 2" xfId="29262" xr:uid="{00000000-0005-0000-0000-0000A3000000}"/>
    <cellStyle name="Comma 5 2 6 5 2 2 2" xfId="59502" xr:uid="{00000000-0005-0000-0000-0000A3000000}"/>
    <cellStyle name="Comma 5 2 6 5 2 3" xfId="44382" xr:uid="{00000000-0005-0000-0000-0000A3000000}"/>
    <cellStyle name="Comma 5 2 6 5 3" xfId="20190" xr:uid="{00000000-0005-0000-0000-0000A3000000}"/>
    <cellStyle name="Comma 5 2 6 5 3 2" xfId="50430" xr:uid="{00000000-0005-0000-0000-0000A3000000}"/>
    <cellStyle name="Comma 5 2 6 5 4" xfId="35310" xr:uid="{00000000-0005-0000-0000-0000A3000000}"/>
    <cellStyle name="Comma 5 2 6 6" xfId="6582" xr:uid="{00000000-0005-0000-0000-0000A3000000}"/>
    <cellStyle name="Comma 5 2 6 6 2" xfId="21702" xr:uid="{00000000-0005-0000-0000-0000A3000000}"/>
    <cellStyle name="Comma 5 2 6 6 2 2" xfId="51942" xr:uid="{00000000-0005-0000-0000-0000A3000000}"/>
    <cellStyle name="Comma 5 2 6 6 3" xfId="36822" xr:uid="{00000000-0005-0000-0000-0000A3000000}"/>
    <cellStyle name="Comma 5 2 6 7" xfId="8094" xr:uid="{00000000-0005-0000-0000-0000A3000000}"/>
    <cellStyle name="Comma 5 2 6 7 2" xfId="23214" xr:uid="{00000000-0005-0000-0000-0000A3000000}"/>
    <cellStyle name="Comma 5 2 6 7 2 2" xfId="53454" xr:uid="{00000000-0005-0000-0000-0000A3000000}"/>
    <cellStyle name="Comma 5 2 6 7 3" xfId="38334" xr:uid="{00000000-0005-0000-0000-0000A3000000}"/>
    <cellStyle name="Comma 5 2 6 8" xfId="9606" xr:uid="{00000000-0005-0000-0000-0000A3000000}"/>
    <cellStyle name="Comma 5 2 6 8 2" xfId="24726" xr:uid="{00000000-0005-0000-0000-0000A3000000}"/>
    <cellStyle name="Comma 5 2 6 8 2 2" xfId="54966" xr:uid="{00000000-0005-0000-0000-0000A3000000}"/>
    <cellStyle name="Comma 5 2 6 8 3" xfId="39846" xr:uid="{00000000-0005-0000-0000-0000A3000000}"/>
    <cellStyle name="Comma 5 2 6 9" xfId="15654" xr:uid="{00000000-0005-0000-0000-0000A3000000}"/>
    <cellStyle name="Comma 5 2 6 9 2" xfId="45894" xr:uid="{00000000-0005-0000-0000-0000A3000000}"/>
    <cellStyle name="Comma 5 2 7" xfId="786" xr:uid="{00000000-0005-0000-0000-000036000000}"/>
    <cellStyle name="Comma 5 2 7 2" xfId="2298" xr:uid="{00000000-0005-0000-0000-000036000000}"/>
    <cellStyle name="Comma 5 2 7 2 2" xfId="11370" xr:uid="{00000000-0005-0000-0000-000036000000}"/>
    <cellStyle name="Comma 5 2 7 2 2 2" xfId="26490" xr:uid="{00000000-0005-0000-0000-000036000000}"/>
    <cellStyle name="Comma 5 2 7 2 2 2 2" xfId="56730" xr:uid="{00000000-0005-0000-0000-000036000000}"/>
    <cellStyle name="Comma 5 2 7 2 2 3" xfId="41610" xr:uid="{00000000-0005-0000-0000-000036000000}"/>
    <cellStyle name="Comma 5 2 7 2 3" xfId="17418" xr:uid="{00000000-0005-0000-0000-000036000000}"/>
    <cellStyle name="Comma 5 2 7 2 3 2" xfId="47658" xr:uid="{00000000-0005-0000-0000-000036000000}"/>
    <cellStyle name="Comma 5 2 7 2 4" xfId="32538" xr:uid="{00000000-0005-0000-0000-000036000000}"/>
    <cellStyle name="Comma 5 2 7 3" xfId="3810" xr:uid="{00000000-0005-0000-0000-000036000000}"/>
    <cellStyle name="Comma 5 2 7 3 2" xfId="12882" xr:uid="{00000000-0005-0000-0000-000036000000}"/>
    <cellStyle name="Comma 5 2 7 3 2 2" xfId="28002" xr:uid="{00000000-0005-0000-0000-000036000000}"/>
    <cellStyle name="Comma 5 2 7 3 2 2 2" xfId="58242" xr:uid="{00000000-0005-0000-0000-000036000000}"/>
    <cellStyle name="Comma 5 2 7 3 2 3" xfId="43122" xr:uid="{00000000-0005-0000-0000-000036000000}"/>
    <cellStyle name="Comma 5 2 7 3 3" xfId="18930" xr:uid="{00000000-0005-0000-0000-000036000000}"/>
    <cellStyle name="Comma 5 2 7 3 3 2" xfId="49170" xr:uid="{00000000-0005-0000-0000-000036000000}"/>
    <cellStyle name="Comma 5 2 7 3 4" xfId="34050" xr:uid="{00000000-0005-0000-0000-000036000000}"/>
    <cellStyle name="Comma 5 2 7 4" xfId="5322" xr:uid="{00000000-0005-0000-0000-000036000000}"/>
    <cellStyle name="Comma 5 2 7 4 2" xfId="14394" xr:uid="{00000000-0005-0000-0000-000036000000}"/>
    <cellStyle name="Comma 5 2 7 4 2 2" xfId="29514" xr:uid="{00000000-0005-0000-0000-000036000000}"/>
    <cellStyle name="Comma 5 2 7 4 2 2 2" xfId="59754" xr:uid="{00000000-0005-0000-0000-000036000000}"/>
    <cellStyle name="Comma 5 2 7 4 2 3" xfId="44634" xr:uid="{00000000-0005-0000-0000-000036000000}"/>
    <cellStyle name="Comma 5 2 7 4 3" xfId="20442" xr:uid="{00000000-0005-0000-0000-000036000000}"/>
    <cellStyle name="Comma 5 2 7 4 3 2" xfId="50682" xr:uid="{00000000-0005-0000-0000-000036000000}"/>
    <cellStyle name="Comma 5 2 7 4 4" xfId="35562" xr:uid="{00000000-0005-0000-0000-000036000000}"/>
    <cellStyle name="Comma 5 2 7 5" xfId="6834" xr:uid="{00000000-0005-0000-0000-000036000000}"/>
    <cellStyle name="Comma 5 2 7 5 2" xfId="21954" xr:uid="{00000000-0005-0000-0000-000036000000}"/>
    <cellStyle name="Comma 5 2 7 5 2 2" xfId="52194" xr:uid="{00000000-0005-0000-0000-000036000000}"/>
    <cellStyle name="Comma 5 2 7 5 3" xfId="37074" xr:uid="{00000000-0005-0000-0000-000036000000}"/>
    <cellStyle name="Comma 5 2 7 6" xfId="8346" xr:uid="{00000000-0005-0000-0000-000036000000}"/>
    <cellStyle name="Comma 5 2 7 6 2" xfId="23466" xr:uid="{00000000-0005-0000-0000-000036000000}"/>
    <cellStyle name="Comma 5 2 7 6 2 2" xfId="53706" xr:uid="{00000000-0005-0000-0000-000036000000}"/>
    <cellStyle name="Comma 5 2 7 6 3" xfId="38586" xr:uid="{00000000-0005-0000-0000-000036000000}"/>
    <cellStyle name="Comma 5 2 7 7" xfId="9858" xr:uid="{00000000-0005-0000-0000-000036000000}"/>
    <cellStyle name="Comma 5 2 7 7 2" xfId="24978" xr:uid="{00000000-0005-0000-0000-000036000000}"/>
    <cellStyle name="Comma 5 2 7 7 2 2" xfId="55218" xr:uid="{00000000-0005-0000-0000-000036000000}"/>
    <cellStyle name="Comma 5 2 7 7 3" xfId="40098" xr:uid="{00000000-0005-0000-0000-000036000000}"/>
    <cellStyle name="Comma 5 2 7 8" xfId="15906" xr:uid="{00000000-0005-0000-0000-000036000000}"/>
    <cellStyle name="Comma 5 2 7 8 2" xfId="46146" xr:uid="{00000000-0005-0000-0000-000036000000}"/>
    <cellStyle name="Comma 5 2 7 9" xfId="31026" xr:uid="{00000000-0005-0000-0000-000036000000}"/>
    <cellStyle name="Comma 5 2 8" xfId="1542" xr:uid="{00000000-0005-0000-0000-000036000000}"/>
    <cellStyle name="Comma 5 2 8 2" xfId="10614" xr:uid="{00000000-0005-0000-0000-000036000000}"/>
    <cellStyle name="Comma 5 2 8 2 2" xfId="25734" xr:uid="{00000000-0005-0000-0000-000036000000}"/>
    <cellStyle name="Comma 5 2 8 2 2 2" xfId="55974" xr:uid="{00000000-0005-0000-0000-000036000000}"/>
    <cellStyle name="Comma 5 2 8 2 3" xfId="40854" xr:uid="{00000000-0005-0000-0000-000036000000}"/>
    <cellStyle name="Comma 5 2 8 3" xfId="16662" xr:uid="{00000000-0005-0000-0000-000036000000}"/>
    <cellStyle name="Comma 5 2 8 3 2" xfId="46902" xr:uid="{00000000-0005-0000-0000-000036000000}"/>
    <cellStyle name="Comma 5 2 8 4" xfId="31782" xr:uid="{00000000-0005-0000-0000-000036000000}"/>
    <cellStyle name="Comma 5 2 9" xfId="3054" xr:uid="{00000000-0005-0000-0000-000036000000}"/>
    <cellStyle name="Comma 5 2 9 2" xfId="12126" xr:uid="{00000000-0005-0000-0000-000036000000}"/>
    <cellStyle name="Comma 5 2 9 2 2" xfId="27246" xr:uid="{00000000-0005-0000-0000-000036000000}"/>
    <cellStyle name="Comma 5 2 9 2 2 2" xfId="57486" xr:uid="{00000000-0005-0000-0000-000036000000}"/>
    <cellStyle name="Comma 5 2 9 2 3" xfId="42366" xr:uid="{00000000-0005-0000-0000-000036000000}"/>
    <cellStyle name="Comma 5 2 9 3" xfId="18174" xr:uid="{00000000-0005-0000-0000-000036000000}"/>
    <cellStyle name="Comma 5 2 9 3 2" xfId="48414" xr:uid="{00000000-0005-0000-0000-000036000000}"/>
    <cellStyle name="Comma 5 2 9 4" xfId="33294" xr:uid="{00000000-0005-0000-0000-000036000000}"/>
    <cellStyle name="Comma 5 3" xfId="44" xr:uid="{00000000-0005-0000-0000-000009000000}"/>
    <cellStyle name="Comma 5 3 10" xfId="4580" xr:uid="{00000000-0005-0000-0000-000009000000}"/>
    <cellStyle name="Comma 5 3 10 2" xfId="13652" xr:uid="{00000000-0005-0000-0000-000009000000}"/>
    <cellStyle name="Comma 5 3 10 2 2" xfId="28772" xr:uid="{00000000-0005-0000-0000-000009000000}"/>
    <cellStyle name="Comma 5 3 10 2 2 2" xfId="59012" xr:uid="{00000000-0005-0000-0000-000009000000}"/>
    <cellStyle name="Comma 5 3 10 2 3" xfId="43892" xr:uid="{00000000-0005-0000-0000-000009000000}"/>
    <cellStyle name="Comma 5 3 10 3" xfId="19700" xr:uid="{00000000-0005-0000-0000-000009000000}"/>
    <cellStyle name="Comma 5 3 10 3 2" xfId="49940" xr:uid="{00000000-0005-0000-0000-000009000000}"/>
    <cellStyle name="Comma 5 3 10 4" xfId="34820" xr:uid="{00000000-0005-0000-0000-000009000000}"/>
    <cellStyle name="Comma 5 3 11" xfId="6092" xr:uid="{00000000-0005-0000-0000-000009000000}"/>
    <cellStyle name="Comma 5 3 11 2" xfId="21212" xr:uid="{00000000-0005-0000-0000-000009000000}"/>
    <cellStyle name="Comma 5 3 11 2 2" xfId="51452" xr:uid="{00000000-0005-0000-0000-000009000000}"/>
    <cellStyle name="Comma 5 3 11 3" xfId="36332" xr:uid="{00000000-0005-0000-0000-000009000000}"/>
    <cellStyle name="Comma 5 3 12" xfId="7604" xr:uid="{00000000-0005-0000-0000-000009000000}"/>
    <cellStyle name="Comma 5 3 12 2" xfId="22724" xr:uid="{00000000-0005-0000-0000-000009000000}"/>
    <cellStyle name="Comma 5 3 12 2 2" xfId="52964" xr:uid="{00000000-0005-0000-0000-000009000000}"/>
    <cellStyle name="Comma 5 3 12 3" xfId="37844" xr:uid="{00000000-0005-0000-0000-000009000000}"/>
    <cellStyle name="Comma 5 3 13" xfId="9116" xr:uid="{00000000-0005-0000-0000-000009000000}"/>
    <cellStyle name="Comma 5 3 13 2" xfId="24236" xr:uid="{00000000-0005-0000-0000-000009000000}"/>
    <cellStyle name="Comma 5 3 13 2 2" xfId="54476" xr:uid="{00000000-0005-0000-0000-000009000000}"/>
    <cellStyle name="Comma 5 3 13 3" xfId="39356" xr:uid="{00000000-0005-0000-0000-000009000000}"/>
    <cellStyle name="Comma 5 3 14" xfId="15164" xr:uid="{00000000-0005-0000-0000-000009000000}"/>
    <cellStyle name="Comma 5 3 14 2" xfId="45404" xr:uid="{00000000-0005-0000-0000-000009000000}"/>
    <cellStyle name="Comma 5 3 15" xfId="30284" xr:uid="{00000000-0005-0000-0000-000009000000}"/>
    <cellStyle name="Comma 5 3 2" xfId="86" xr:uid="{00000000-0005-0000-0000-00001D000000}"/>
    <cellStyle name="Comma 5 3 2 10" xfId="6134" xr:uid="{00000000-0005-0000-0000-00001D000000}"/>
    <cellStyle name="Comma 5 3 2 10 2" xfId="21254" xr:uid="{00000000-0005-0000-0000-00001D000000}"/>
    <cellStyle name="Comma 5 3 2 10 2 2" xfId="51494" xr:uid="{00000000-0005-0000-0000-00001D000000}"/>
    <cellStyle name="Comma 5 3 2 10 3" xfId="36374" xr:uid="{00000000-0005-0000-0000-00001D000000}"/>
    <cellStyle name="Comma 5 3 2 11" xfId="7646" xr:uid="{00000000-0005-0000-0000-00001D000000}"/>
    <cellStyle name="Comma 5 3 2 11 2" xfId="22766" xr:uid="{00000000-0005-0000-0000-00001D000000}"/>
    <cellStyle name="Comma 5 3 2 11 2 2" xfId="53006" xr:uid="{00000000-0005-0000-0000-00001D000000}"/>
    <cellStyle name="Comma 5 3 2 11 3" xfId="37886" xr:uid="{00000000-0005-0000-0000-00001D000000}"/>
    <cellStyle name="Comma 5 3 2 12" xfId="9158" xr:uid="{00000000-0005-0000-0000-00001D000000}"/>
    <cellStyle name="Comma 5 3 2 12 2" xfId="24278" xr:uid="{00000000-0005-0000-0000-00001D000000}"/>
    <cellStyle name="Comma 5 3 2 12 2 2" xfId="54518" xr:uid="{00000000-0005-0000-0000-00001D000000}"/>
    <cellStyle name="Comma 5 3 2 12 3" xfId="39398" xr:uid="{00000000-0005-0000-0000-00001D000000}"/>
    <cellStyle name="Comma 5 3 2 13" xfId="15206" xr:uid="{00000000-0005-0000-0000-00001D000000}"/>
    <cellStyle name="Comma 5 3 2 13 2" xfId="45446" xr:uid="{00000000-0005-0000-0000-00001D000000}"/>
    <cellStyle name="Comma 5 3 2 14" xfId="30326" xr:uid="{00000000-0005-0000-0000-00001D000000}"/>
    <cellStyle name="Comma 5 3 2 2" xfId="170" xr:uid="{00000000-0005-0000-0000-00003A000000}"/>
    <cellStyle name="Comma 5 3 2 2 10" xfId="9242" xr:uid="{00000000-0005-0000-0000-00003A000000}"/>
    <cellStyle name="Comma 5 3 2 2 10 2" xfId="24362" xr:uid="{00000000-0005-0000-0000-00003A000000}"/>
    <cellStyle name="Comma 5 3 2 2 10 2 2" xfId="54602" xr:uid="{00000000-0005-0000-0000-00003A000000}"/>
    <cellStyle name="Comma 5 3 2 2 10 3" xfId="39482" xr:uid="{00000000-0005-0000-0000-00003A000000}"/>
    <cellStyle name="Comma 5 3 2 2 11" xfId="15290" xr:uid="{00000000-0005-0000-0000-00003A000000}"/>
    <cellStyle name="Comma 5 3 2 2 11 2" xfId="45530" xr:uid="{00000000-0005-0000-0000-00003A000000}"/>
    <cellStyle name="Comma 5 3 2 2 12" xfId="30410" xr:uid="{00000000-0005-0000-0000-00003A000000}"/>
    <cellStyle name="Comma 5 3 2 2 2" xfId="422" xr:uid="{00000000-0005-0000-0000-00003A000000}"/>
    <cellStyle name="Comma 5 3 2 2 2 10" xfId="30662" xr:uid="{00000000-0005-0000-0000-00003A000000}"/>
    <cellStyle name="Comma 5 3 2 2 2 2" xfId="1178" xr:uid="{00000000-0005-0000-0000-00003A000000}"/>
    <cellStyle name="Comma 5 3 2 2 2 2 2" xfId="2690" xr:uid="{00000000-0005-0000-0000-00003A000000}"/>
    <cellStyle name="Comma 5 3 2 2 2 2 2 2" xfId="11762" xr:uid="{00000000-0005-0000-0000-00003A000000}"/>
    <cellStyle name="Comma 5 3 2 2 2 2 2 2 2" xfId="26882" xr:uid="{00000000-0005-0000-0000-00003A000000}"/>
    <cellStyle name="Comma 5 3 2 2 2 2 2 2 2 2" xfId="57122" xr:uid="{00000000-0005-0000-0000-00003A000000}"/>
    <cellStyle name="Comma 5 3 2 2 2 2 2 2 3" xfId="42002" xr:uid="{00000000-0005-0000-0000-00003A000000}"/>
    <cellStyle name="Comma 5 3 2 2 2 2 2 3" xfId="17810" xr:uid="{00000000-0005-0000-0000-00003A000000}"/>
    <cellStyle name="Comma 5 3 2 2 2 2 2 3 2" xfId="48050" xr:uid="{00000000-0005-0000-0000-00003A000000}"/>
    <cellStyle name="Comma 5 3 2 2 2 2 2 4" xfId="32930" xr:uid="{00000000-0005-0000-0000-00003A000000}"/>
    <cellStyle name="Comma 5 3 2 2 2 2 3" xfId="4202" xr:uid="{00000000-0005-0000-0000-00003A000000}"/>
    <cellStyle name="Comma 5 3 2 2 2 2 3 2" xfId="13274" xr:uid="{00000000-0005-0000-0000-00003A000000}"/>
    <cellStyle name="Comma 5 3 2 2 2 2 3 2 2" xfId="28394" xr:uid="{00000000-0005-0000-0000-00003A000000}"/>
    <cellStyle name="Comma 5 3 2 2 2 2 3 2 2 2" xfId="58634" xr:uid="{00000000-0005-0000-0000-00003A000000}"/>
    <cellStyle name="Comma 5 3 2 2 2 2 3 2 3" xfId="43514" xr:uid="{00000000-0005-0000-0000-00003A000000}"/>
    <cellStyle name="Comma 5 3 2 2 2 2 3 3" xfId="19322" xr:uid="{00000000-0005-0000-0000-00003A000000}"/>
    <cellStyle name="Comma 5 3 2 2 2 2 3 3 2" xfId="49562" xr:uid="{00000000-0005-0000-0000-00003A000000}"/>
    <cellStyle name="Comma 5 3 2 2 2 2 3 4" xfId="34442" xr:uid="{00000000-0005-0000-0000-00003A000000}"/>
    <cellStyle name="Comma 5 3 2 2 2 2 4" xfId="5714" xr:uid="{00000000-0005-0000-0000-00003A000000}"/>
    <cellStyle name="Comma 5 3 2 2 2 2 4 2" xfId="14786" xr:uid="{00000000-0005-0000-0000-00003A000000}"/>
    <cellStyle name="Comma 5 3 2 2 2 2 4 2 2" xfId="29906" xr:uid="{00000000-0005-0000-0000-00003A000000}"/>
    <cellStyle name="Comma 5 3 2 2 2 2 4 2 2 2" xfId="60146" xr:uid="{00000000-0005-0000-0000-00003A000000}"/>
    <cellStyle name="Comma 5 3 2 2 2 2 4 2 3" xfId="45026" xr:uid="{00000000-0005-0000-0000-00003A000000}"/>
    <cellStyle name="Comma 5 3 2 2 2 2 4 3" xfId="20834" xr:uid="{00000000-0005-0000-0000-00003A000000}"/>
    <cellStyle name="Comma 5 3 2 2 2 2 4 3 2" xfId="51074" xr:uid="{00000000-0005-0000-0000-00003A000000}"/>
    <cellStyle name="Comma 5 3 2 2 2 2 4 4" xfId="35954" xr:uid="{00000000-0005-0000-0000-00003A000000}"/>
    <cellStyle name="Comma 5 3 2 2 2 2 5" xfId="7226" xr:uid="{00000000-0005-0000-0000-00003A000000}"/>
    <cellStyle name="Comma 5 3 2 2 2 2 5 2" xfId="22346" xr:uid="{00000000-0005-0000-0000-00003A000000}"/>
    <cellStyle name="Comma 5 3 2 2 2 2 5 2 2" xfId="52586" xr:uid="{00000000-0005-0000-0000-00003A000000}"/>
    <cellStyle name="Comma 5 3 2 2 2 2 5 3" xfId="37466" xr:uid="{00000000-0005-0000-0000-00003A000000}"/>
    <cellStyle name="Comma 5 3 2 2 2 2 6" xfId="8738" xr:uid="{00000000-0005-0000-0000-00003A000000}"/>
    <cellStyle name="Comma 5 3 2 2 2 2 6 2" xfId="23858" xr:uid="{00000000-0005-0000-0000-00003A000000}"/>
    <cellStyle name="Comma 5 3 2 2 2 2 6 2 2" xfId="54098" xr:uid="{00000000-0005-0000-0000-00003A000000}"/>
    <cellStyle name="Comma 5 3 2 2 2 2 6 3" xfId="38978" xr:uid="{00000000-0005-0000-0000-00003A000000}"/>
    <cellStyle name="Comma 5 3 2 2 2 2 7" xfId="10250" xr:uid="{00000000-0005-0000-0000-00003A000000}"/>
    <cellStyle name="Comma 5 3 2 2 2 2 7 2" xfId="25370" xr:uid="{00000000-0005-0000-0000-00003A000000}"/>
    <cellStyle name="Comma 5 3 2 2 2 2 7 2 2" xfId="55610" xr:uid="{00000000-0005-0000-0000-00003A000000}"/>
    <cellStyle name="Comma 5 3 2 2 2 2 7 3" xfId="40490" xr:uid="{00000000-0005-0000-0000-00003A000000}"/>
    <cellStyle name="Comma 5 3 2 2 2 2 8" xfId="16298" xr:uid="{00000000-0005-0000-0000-00003A000000}"/>
    <cellStyle name="Comma 5 3 2 2 2 2 8 2" xfId="46538" xr:uid="{00000000-0005-0000-0000-00003A000000}"/>
    <cellStyle name="Comma 5 3 2 2 2 2 9" xfId="31418" xr:uid="{00000000-0005-0000-0000-00003A000000}"/>
    <cellStyle name="Comma 5 3 2 2 2 3" xfId="1934" xr:uid="{00000000-0005-0000-0000-00003A000000}"/>
    <cellStyle name="Comma 5 3 2 2 2 3 2" xfId="11006" xr:uid="{00000000-0005-0000-0000-00003A000000}"/>
    <cellStyle name="Comma 5 3 2 2 2 3 2 2" xfId="26126" xr:uid="{00000000-0005-0000-0000-00003A000000}"/>
    <cellStyle name="Comma 5 3 2 2 2 3 2 2 2" xfId="56366" xr:uid="{00000000-0005-0000-0000-00003A000000}"/>
    <cellStyle name="Comma 5 3 2 2 2 3 2 3" xfId="41246" xr:uid="{00000000-0005-0000-0000-00003A000000}"/>
    <cellStyle name="Comma 5 3 2 2 2 3 3" xfId="17054" xr:uid="{00000000-0005-0000-0000-00003A000000}"/>
    <cellStyle name="Comma 5 3 2 2 2 3 3 2" xfId="47294" xr:uid="{00000000-0005-0000-0000-00003A000000}"/>
    <cellStyle name="Comma 5 3 2 2 2 3 4" xfId="32174" xr:uid="{00000000-0005-0000-0000-00003A000000}"/>
    <cellStyle name="Comma 5 3 2 2 2 4" xfId="3446" xr:uid="{00000000-0005-0000-0000-00003A000000}"/>
    <cellStyle name="Comma 5 3 2 2 2 4 2" xfId="12518" xr:uid="{00000000-0005-0000-0000-00003A000000}"/>
    <cellStyle name="Comma 5 3 2 2 2 4 2 2" xfId="27638" xr:uid="{00000000-0005-0000-0000-00003A000000}"/>
    <cellStyle name="Comma 5 3 2 2 2 4 2 2 2" xfId="57878" xr:uid="{00000000-0005-0000-0000-00003A000000}"/>
    <cellStyle name="Comma 5 3 2 2 2 4 2 3" xfId="42758" xr:uid="{00000000-0005-0000-0000-00003A000000}"/>
    <cellStyle name="Comma 5 3 2 2 2 4 3" xfId="18566" xr:uid="{00000000-0005-0000-0000-00003A000000}"/>
    <cellStyle name="Comma 5 3 2 2 2 4 3 2" xfId="48806" xr:uid="{00000000-0005-0000-0000-00003A000000}"/>
    <cellStyle name="Comma 5 3 2 2 2 4 4" xfId="33686" xr:uid="{00000000-0005-0000-0000-00003A000000}"/>
    <cellStyle name="Comma 5 3 2 2 2 5" xfId="4958" xr:uid="{00000000-0005-0000-0000-00003A000000}"/>
    <cellStyle name="Comma 5 3 2 2 2 5 2" xfId="14030" xr:uid="{00000000-0005-0000-0000-00003A000000}"/>
    <cellStyle name="Comma 5 3 2 2 2 5 2 2" xfId="29150" xr:uid="{00000000-0005-0000-0000-00003A000000}"/>
    <cellStyle name="Comma 5 3 2 2 2 5 2 2 2" xfId="59390" xr:uid="{00000000-0005-0000-0000-00003A000000}"/>
    <cellStyle name="Comma 5 3 2 2 2 5 2 3" xfId="44270" xr:uid="{00000000-0005-0000-0000-00003A000000}"/>
    <cellStyle name="Comma 5 3 2 2 2 5 3" xfId="20078" xr:uid="{00000000-0005-0000-0000-00003A000000}"/>
    <cellStyle name="Comma 5 3 2 2 2 5 3 2" xfId="50318" xr:uid="{00000000-0005-0000-0000-00003A000000}"/>
    <cellStyle name="Comma 5 3 2 2 2 5 4" xfId="35198" xr:uid="{00000000-0005-0000-0000-00003A000000}"/>
    <cellStyle name="Comma 5 3 2 2 2 6" xfId="6470" xr:uid="{00000000-0005-0000-0000-00003A000000}"/>
    <cellStyle name="Comma 5 3 2 2 2 6 2" xfId="21590" xr:uid="{00000000-0005-0000-0000-00003A000000}"/>
    <cellStyle name="Comma 5 3 2 2 2 6 2 2" xfId="51830" xr:uid="{00000000-0005-0000-0000-00003A000000}"/>
    <cellStyle name="Comma 5 3 2 2 2 6 3" xfId="36710" xr:uid="{00000000-0005-0000-0000-00003A000000}"/>
    <cellStyle name="Comma 5 3 2 2 2 7" xfId="7982" xr:uid="{00000000-0005-0000-0000-00003A000000}"/>
    <cellStyle name="Comma 5 3 2 2 2 7 2" xfId="23102" xr:uid="{00000000-0005-0000-0000-00003A000000}"/>
    <cellStyle name="Comma 5 3 2 2 2 7 2 2" xfId="53342" xr:uid="{00000000-0005-0000-0000-00003A000000}"/>
    <cellStyle name="Comma 5 3 2 2 2 7 3" xfId="38222" xr:uid="{00000000-0005-0000-0000-00003A000000}"/>
    <cellStyle name="Comma 5 3 2 2 2 8" xfId="9494" xr:uid="{00000000-0005-0000-0000-00003A000000}"/>
    <cellStyle name="Comma 5 3 2 2 2 8 2" xfId="24614" xr:uid="{00000000-0005-0000-0000-00003A000000}"/>
    <cellStyle name="Comma 5 3 2 2 2 8 2 2" xfId="54854" xr:uid="{00000000-0005-0000-0000-00003A000000}"/>
    <cellStyle name="Comma 5 3 2 2 2 8 3" xfId="39734" xr:uid="{00000000-0005-0000-0000-00003A000000}"/>
    <cellStyle name="Comma 5 3 2 2 2 9" xfId="15542" xr:uid="{00000000-0005-0000-0000-00003A000000}"/>
    <cellStyle name="Comma 5 3 2 2 2 9 2" xfId="45782" xr:uid="{00000000-0005-0000-0000-00003A000000}"/>
    <cellStyle name="Comma 5 3 2 2 3" xfId="674" xr:uid="{00000000-0005-0000-0000-0000AB000000}"/>
    <cellStyle name="Comma 5 3 2 2 3 10" xfId="30914" xr:uid="{00000000-0005-0000-0000-0000AB000000}"/>
    <cellStyle name="Comma 5 3 2 2 3 2" xfId="1430" xr:uid="{00000000-0005-0000-0000-0000AB000000}"/>
    <cellStyle name="Comma 5 3 2 2 3 2 2" xfId="2942" xr:uid="{00000000-0005-0000-0000-0000AB000000}"/>
    <cellStyle name="Comma 5 3 2 2 3 2 2 2" xfId="12014" xr:uid="{00000000-0005-0000-0000-0000AB000000}"/>
    <cellStyle name="Comma 5 3 2 2 3 2 2 2 2" xfId="27134" xr:uid="{00000000-0005-0000-0000-0000AB000000}"/>
    <cellStyle name="Comma 5 3 2 2 3 2 2 2 2 2" xfId="57374" xr:uid="{00000000-0005-0000-0000-0000AB000000}"/>
    <cellStyle name="Comma 5 3 2 2 3 2 2 2 3" xfId="42254" xr:uid="{00000000-0005-0000-0000-0000AB000000}"/>
    <cellStyle name="Comma 5 3 2 2 3 2 2 3" xfId="18062" xr:uid="{00000000-0005-0000-0000-0000AB000000}"/>
    <cellStyle name="Comma 5 3 2 2 3 2 2 3 2" xfId="48302" xr:uid="{00000000-0005-0000-0000-0000AB000000}"/>
    <cellStyle name="Comma 5 3 2 2 3 2 2 4" xfId="33182" xr:uid="{00000000-0005-0000-0000-0000AB000000}"/>
    <cellStyle name="Comma 5 3 2 2 3 2 3" xfId="4454" xr:uid="{00000000-0005-0000-0000-0000AB000000}"/>
    <cellStyle name="Comma 5 3 2 2 3 2 3 2" xfId="13526" xr:uid="{00000000-0005-0000-0000-0000AB000000}"/>
    <cellStyle name="Comma 5 3 2 2 3 2 3 2 2" xfId="28646" xr:uid="{00000000-0005-0000-0000-0000AB000000}"/>
    <cellStyle name="Comma 5 3 2 2 3 2 3 2 2 2" xfId="58886" xr:uid="{00000000-0005-0000-0000-0000AB000000}"/>
    <cellStyle name="Comma 5 3 2 2 3 2 3 2 3" xfId="43766" xr:uid="{00000000-0005-0000-0000-0000AB000000}"/>
    <cellStyle name="Comma 5 3 2 2 3 2 3 3" xfId="19574" xr:uid="{00000000-0005-0000-0000-0000AB000000}"/>
    <cellStyle name="Comma 5 3 2 2 3 2 3 3 2" xfId="49814" xr:uid="{00000000-0005-0000-0000-0000AB000000}"/>
    <cellStyle name="Comma 5 3 2 2 3 2 3 4" xfId="34694" xr:uid="{00000000-0005-0000-0000-0000AB000000}"/>
    <cellStyle name="Comma 5 3 2 2 3 2 4" xfId="5966" xr:uid="{00000000-0005-0000-0000-0000AB000000}"/>
    <cellStyle name="Comma 5 3 2 2 3 2 4 2" xfId="15038" xr:uid="{00000000-0005-0000-0000-0000AB000000}"/>
    <cellStyle name="Comma 5 3 2 2 3 2 4 2 2" xfId="30158" xr:uid="{00000000-0005-0000-0000-0000AB000000}"/>
    <cellStyle name="Comma 5 3 2 2 3 2 4 2 2 2" xfId="60398" xr:uid="{00000000-0005-0000-0000-0000AB000000}"/>
    <cellStyle name="Comma 5 3 2 2 3 2 4 2 3" xfId="45278" xr:uid="{00000000-0005-0000-0000-0000AB000000}"/>
    <cellStyle name="Comma 5 3 2 2 3 2 4 3" xfId="21086" xr:uid="{00000000-0005-0000-0000-0000AB000000}"/>
    <cellStyle name="Comma 5 3 2 2 3 2 4 3 2" xfId="51326" xr:uid="{00000000-0005-0000-0000-0000AB000000}"/>
    <cellStyle name="Comma 5 3 2 2 3 2 4 4" xfId="36206" xr:uid="{00000000-0005-0000-0000-0000AB000000}"/>
    <cellStyle name="Comma 5 3 2 2 3 2 5" xfId="7478" xr:uid="{00000000-0005-0000-0000-0000AB000000}"/>
    <cellStyle name="Comma 5 3 2 2 3 2 5 2" xfId="22598" xr:uid="{00000000-0005-0000-0000-0000AB000000}"/>
    <cellStyle name="Comma 5 3 2 2 3 2 5 2 2" xfId="52838" xr:uid="{00000000-0005-0000-0000-0000AB000000}"/>
    <cellStyle name="Comma 5 3 2 2 3 2 5 3" xfId="37718" xr:uid="{00000000-0005-0000-0000-0000AB000000}"/>
    <cellStyle name="Comma 5 3 2 2 3 2 6" xfId="8990" xr:uid="{00000000-0005-0000-0000-0000AB000000}"/>
    <cellStyle name="Comma 5 3 2 2 3 2 6 2" xfId="24110" xr:uid="{00000000-0005-0000-0000-0000AB000000}"/>
    <cellStyle name="Comma 5 3 2 2 3 2 6 2 2" xfId="54350" xr:uid="{00000000-0005-0000-0000-0000AB000000}"/>
    <cellStyle name="Comma 5 3 2 2 3 2 6 3" xfId="39230" xr:uid="{00000000-0005-0000-0000-0000AB000000}"/>
    <cellStyle name="Comma 5 3 2 2 3 2 7" xfId="10502" xr:uid="{00000000-0005-0000-0000-0000AB000000}"/>
    <cellStyle name="Comma 5 3 2 2 3 2 7 2" xfId="25622" xr:uid="{00000000-0005-0000-0000-0000AB000000}"/>
    <cellStyle name="Comma 5 3 2 2 3 2 7 2 2" xfId="55862" xr:uid="{00000000-0005-0000-0000-0000AB000000}"/>
    <cellStyle name="Comma 5 3 2 2 3 2 7 3" xfId="40742" xr:uid="{00000000-0005-0000-0000-0000AB000000}"/>
    <cellStyle name="Comma 5 3 2 2 3 2 8" xfId="16550" xr:uid="{00000000-0005-0000-0000-0000AB000000}"/>
    <cellStyle name="Comma 5 3 2 2 3 2 8 2" xfId="46790" xr:uid="{00000000-0005-0000-0000-0000AB000000}"/>
    <cellStyle name="Comma 5 3 2 2 3 2 9" xfId="31670" xr:uid="{00000000-0005-0000-0000-0000AB000000}"/>
    <cellStyle name="Comma 5 3 2 2 3 3" xfId="2186" xr:uid="{00000000-0005-0000-0000-0000AB000000}"/>
    <cellStyle name="Comma 5 3 2 2 3 3 2" xfId="11258" xr:uid="{00000000-0005-0000-0000-0000AB000000}"/>
    <cellStyle name="Comma 5 3 2 2 3 3 2 2" xfId="26378" xr:uid="{00000000-0005-0000-0000-0000AB000000}"/>
    <cellStyle name="Comma 5 3 2 2 3 3 2 2 2" xfId="56618" xr:uid="{00000000-0005-0000-0000-0000AB000000}"/>
    <cellStyle name="Comma 5 3 2 2 3 3 2 3" xfId="41498" xr:uid="{00000000-0005-0000-0000-0000AB000000}"/>
    <cellStyle name="Comma 5 3 2 2 3 3 3" xfId="17306" xr:uid="{00000000-0005-0000-0000-0000AB000000}"/>
    <cellStyle name="Comma 5 3 2 2 3 3 3 2" xfId="47546" xr:uid="{00000000-0005-0000-0000-0000AB000000}"/>
    <cellStyle name="Comma 5 3 2 2 3 3 4" xfId="32426" xr:uid="{00000000-0005-0000-0000-0000AB000000}"/>
    <cellStyle name="Comma 5 3 2 2 3 4" xfId="3698" xr:uid="{00000000-0005-0000-0000-0000AB000000}"/>
    <cellStyle name="Comma 5 3 2 2 3 4 2" xfId="12770" xr:uid="{00000000-0005-0000-0000-0000AB000000}"/>
    <cellStyle name="Comma 5 3 2 2 3 4 2 2" xfId="27890" xr:uid="{00000000-0005-0000-0000-0000AB000000}"/>
    <cellStyle name="Comma 5 3 2 2 3 4 2 2 2" xfId="58130" xr:uid="{00000000-0005-0000-0000-0000AB000000}"/>
    <cellStyle name="Comma 5 3 2 2 3 4 2 3" xfId="43010" xr:uid="{00000000-0005-0000-0000-0000AB000000}"/>
    <cellStyle name="Comma 5 3 2 2 3 4 3" xfId="18818" xr:uid="{00000000-0005-0000-0000-0000AB000000}"/>
    <cellStyle name="Comma 5 3 2 2 3 4 3 2" xfId="49058" xr:uid="{00000000-0005-0000-0000-0000AB000000}"/>
    <cellStyle name="Comma 5 3 2 2 3 4 4" xfId="33938" xr:uid="{00000000-0005-0000-0000-0000AB000000}"/>
    <cellStyle name="Comma 5 3 2 2 3 5" xfId="5210" xr:uid="{00000000-0005-0000-0000-0000AB000000}"/>
    <cellStyle name="Comma 5 3 2 2 3 5 2" xfId="14282" xr:uid="{00000000-0005-0000-0000-0000AB000000}"/>
    <cellStyle name="Comma 5 3 2 2 3 5 2 2" xfId="29402" xr:uid="{00000000-0005-0000-0000-0000AB000000}"/>
    <cellStyle name="Comma 5 3 2 2 3 5 2 2 2" xfId="59642" xr:uid="{00000000-0005-0000-0000-0000AB000000}"/>
    <cellStyle name="Comma 5 3 2 2 3 5 2 3" xfId="44522" xr:uid="{00000000-0005-0000-0000-0000AB000000}"/>
    <cellStyle name="Comma 5 3 2 2 3 5 3" xfId="20330" xr:uid="{00000000-0005-0000-0000-0000AB000000}"/>
    <cellStyle name="Comma 5 3 2 2 3 5 3 2" xfId="50570" xr:uid="{00000000-0005-0000-0000-0000AB000000}"/>
    <cellStyle name="Comma 5 3 2 2 3 5 4" xfId="35450" xr:uid="{00000000-0005-0000-0000-0000AB000000}"/>
    <cellStyle name="Comma 5 3 2 2 3 6" xfId="6722" xr:uid="{00000000-0005-0000-0000-0000AB000000}"/>
    <cellStyle name="Comma 5 3 2 2 3 6 2" xfId="21842" xr:uid="{00000000-0005-0000-0000-0000AB000000}"/>
    <cellStyle name="Comma 5 3 2 2 3 6 2 2" xfId="52082" xr:uid="{00000000-0005-0000-0000-0000AB000000}"/>
    <cellStyle name="Comma 5 3 2 2 3 6 3" xfId="36962" xr:uid="{00000000-0005-0000-0000-0000AB000000}"/>
    <cellStyle name="Comma 5 3 2 2 3 7" xfId="8234" xr:uid="{00000000-0005-0000-0000-0000AB000000}"/>
    <cellStyle name="Comma 5 3 2 2 3 7 2" xfId="23354" xr:uid="{00000000-0005-0000-0000-0000AB000000}"/>
    <cellStyle name="Comma 5 3 2 2 3 7 2 2" xfId="53594" xr:uid="{00000000-0005-0000-0000-0000AB000000}"/>
    <cellStyle name="Comma 5 3 2 2 3 7 3" xfId="38474" xr:uid="{00000000-0005-0000-0000-0000AB000000}"/>
    <cellStyle name="Comma 5 3 2 2 3 8" xfId="9746" xr:uid="{00000000-0005-0000-0000-0000AB000000}"/>
    <cellStyle name="Comma 5 3 2 2 3 8 2" xfId="24866" xr:uid="{00000000-0005-0000-0000-0000AB000000}"/>
    <cellStyle name="Comma 5 3 2 2 3 8 2 2" xfId="55106" xr:uid="{00000000-0005-0000-0000-0000AB000000}"/>
    <cellStyle name="Comma 5 3 2 2 3 8 3" xfId="39986" xr:uid="{00000000-0005-0000-0000-0000AB000000}"/>
    <cellStyle name="Comma 5 3 2 2 3 9" xfId="15794" xr:uid="{00000000-0005-0000-0000-0000AB000000}"/>
    <cellStyle name="Comma 5 3 2 2 3 9 2" xfId="46034" xr:uid="{00000000-0005-0000-0000-0000AB000000}"/>
    <cellStyle name="Comma 5 3 2 2 4" xfId="926" xr:uid="{00000000-0005-0000-0000-00003A000000}"/>
    <cellStyle name="Comma 5 3 2 2 4 2" xfId="2438" xr:uid="{00000000-0005-0000-0000-00003A000000}"/>
    <cellStyle name="Comma 5 3 2 2 4 2 2" xfId="11510" xr:uid="{00000000-0005-0000-0000-00003A000000}"/>
    <cellStyle name="Comma 5 3 2 2 4 2 2 2" xfId="26630" xr:uid="{00000000-0005-0000-0000-00003A000000}"/>
    <cellStyle name="Comma 5 3 2 2 4 2 2 2 2" xfId="56870" xr:uid="{00000000-0005-0000-0000-00003A000000}"/>
    <cellStyle name="Comma 5 3 2 2 4 2 2 3" xfId="41750" xr:uid="{00000000-0005-0000-0000-00003A000000}"/>
    <cellStyle name="Comma 5 3 2 2 4 2 3" xfId="17558" xr:uid="{00000000-0005-0000-0000-00003A000000}"/>
    <cellStyle name="Comma 5 3 2 2 4 2 3 2" xfId="47798" xr:uid="{00000000-0005-0000-0000-00003A000000}"/>
    <cellStyle name="Comma 5 3 2 2 4 2 4" xfId="32678" xr:uid="{00000000-0005-0000-0000-00003A000000}"/>
    <cellStyle name="Comma 5 3 2 2 4 3" xfId="3950" xr:uid="{00000000-0005-0000-0000-00003A000000}"/>
    <cellStyle name="Comma 5 3 2 2 4 3 2" xfId="13022" xr:uid="{00000000-0005-0000-0000-00003A000000}"/>
    <cellStyle name="Comma 5 3 2 2 4 3 2 2" xfId="28142" xr:uid="{00000000-0005-0000-0000-00003A000000}"/>
    <cellStyle name="Comma 5 3 2 2 4 3 2 2 2" xfId="58382" xr:uid="{00000000-0005-0000-0000-00003A000000}"/>
    <cellStyle name="Comma 5 3 2 2 4 3 2 3" xfId="43262" xr:uid="{00000000-0005-0000-0000-00003A000000}"/>
    <cellStyle name="Comma 5 3 2 2 4 3 3" xfId="19070" xr:uid="{00000000-0005-0000-0000-00003A000000}"/>
    <cellStyle name="Comma 5 3 2 2 4 3 3 2" xfId="49310" xr:uid="{00000000-0005-0000-0000-00003A000000}"/>
    <cellStyle name="Comma 5 3 2 2 4 3 4" xfId="34190" xr:uid="{00000000-0005-0000-0000-00003A000000}"/>
    <cellStyle name="Comma 5 3 2 2 4 4" xfId="5462" xr:uid="{00000000-0005-0000-0000-00003A000000}"/>
    <cellStyle name="Comma 5 3 2 2 4 4 2" xfId="14534" xr:uid="{00000000-0005-0000-0000-00003A000000}"/>
    <cellStyle name="Comma 5 3 2 2 4 4 2 2" xfId="29654" xr:uid="{00000000-0005-0000-0000-00003A000000}"/>
    <cellStyle name="Comma 5 3 2 2 4 4 2 2 2" xfId="59894" xr:uid="{00000000-0005-0000-0000-00003A000000}"/>
    <cellStyle name="Comma 5 3 2 2 4 4 2 3" xfId="44774" xr:uid="{00000000-0005-0000-0000-00003A000000}"/>
    <cellStyle name="Comma 5 3 2 2 4 4 3" xfId="20582" xr:uid="{00000000-0005-0000-0000-00003A000000}"/>
    <cellStyle name="Comma 5 3 2 2 4 4 3 2" xfId="50822" xr:uid="{00000000-0005-0000-0000-00003A000000}"/>
    <cellStyle name="Comma 5 3 2 2 4 4 4" xfId="35702" xr:uid="{00000000-0005-0000-0000-00003A000000}"/>
    <cellStyle name="Comma 5 3 2 2 4 5" xfId="6974" xr:uid="{00000000-0005-0000-0000-00003A000000}"/>
    <cellStyle name="Comma 5 3 2 2 4 5 2" xfId="22094" xr:uid="{00000000-0005-0000-0000-00003A000000}"/>
    <cellStyle name="Comma 5 3 2 2 4 5 2 2" xfId="52334" xr:uid="{00000000-0005-0000-0000-00003A000000}"/>
    <cellStyle name="Comma 5 3 2 2 4 5 3" xfId="37214" xr:uid="{00000000-0005-0000-0000-00003A000000}"/>
    <cellStyle name="Comma 5 3 2 2 4 6" xfId="8486" xr:uid="{00000000-0005-0000-0000-00003A000000}"/>
    <cellStyle name="Comma 5 3 2 2 4 6 2" xfId="23606" xr:uid="{00000000-0005-0000-0000-00003A000000}"/>
    <cellStyle name="Comma 5 3 2 2 4 6 2 2" xfId="53846" xr:uid="{00000000-0005-0000-0000-00003A000000}"/>
    <cellStyle name="Comma 5 3 2 2 4 6 3" xfId="38726" xr:uid="{00000000-0005-0000-0000-00003A000000}"/>
    <cellStyle name="Comma 5 3 2 2 4 7" xfId="9998" xr:uid="{00000000-0005-0000-0000-00003A000000}"/>
    <cellStyle name="Comma 5 3 2 2 4 7 2" xfId="25118" xr:uid="{00000000-0005-0000-0000-00003A000000}"/>
    <cellStyle name="Comma 5 3 2 2 4 7 2 2" xfId="55358" xr:uid="{00000000-0005-0000-0000-00003A000000}"/>
    <cellStyle name="Comma 5 3 2 2 4 7 3" xfId="40238" xr:uid="{00000000-0005-0000-0000-00003A000000}"/>
    <cellStyle name="Comma 5 3 2 2 4 8" xfId="16046" xr:uid="{00000000-0005-0000-0000-00003A000000}"/>
    <cellStyle name="Comma 5 3 2 2 4 8 2" xfId="46286" xr:uid="{00000000-0005-0000-0000-00003A000000}"/>
    <cellStyle name="Comma 5 3 2 2 4 9" xfId="31166" xr:uid="{00000000-0005-0000-0000-00003A000000}"/>
    <cellStyle name="Comma 5 3 2 2 5" xfId="1682" xr:uid="{00000000-0005-0000-0000-00003A000000}"/>
    <cellStyle name="Comma 5 3 2 2 5 2" xfId="10754" xr:uid="{00000000-0005-0000-0000-00003A000000}"/>
    <cellStyle name="Comma 5 3 2 2 5 2 2" xfId="25874" xr:uid="{00000000-0005-0000-0000-00003A000000}"/>
    <cellStyle name="Comma 5 3 2 2 5 2 2 2" xfId="56114" xr:uid="{00000000-0005-0000-0000-00003A000000}"/>
    <cellStyle name="Comma 5 3 2 2 5 2 3" xfId="40994" xr:uid="{00000000-0005-0000-0000-00003A000000}"/>
    <cellStyle name="Comma 5 3 2 2 5 3" xfId="16802" xr:uid="{00000000-0005-0000-0000-00003A000000}"/>
    <cellStyle name="Comma 5 3 2 2 5 3 2" xfId="47042" xr:uid="{00000000-0005-0000-0000-00003A000000}"/>
    <cellStyle name="Comma 5 3 2 2 5 4" xfId="31922" xr:uid="{00000000-0005-0000-0000-00003A000000}"/>
    <cellStyle name="Comma 5 3 2 2 6" xfId="3194" xr:uid="{00000000-0005-0000-0000-00003A000000}"/>
    <cellStyle name="Comma 5 3 2 2 6 2" xfId="12266" xr:uid="{00000000-0005-0000-0000-00003A000000}"/>
    <cellStyle name="Comma 5 3 2 2 6 2 2" xfId="27386" xr:uid="{00000000-0005-0000-0000-00003A000000}"/>
    <cellStyle name="Comma 5 3 2 2 6 2 2 2" xfId="57626" xr:uid="{00000000-0005-0000-0000-00003A000000}"/>
    <cellStyle name="Comma 5 3 2 2 6 2 3" xfId="42506" xr:uid="{00000000-0005-0000-0000-00003A000000}"/>
    <cellStyle name="Comma 5 3 2 2 6 3" xfId="18314" xr:uid="{00000000-0005-0000-0000-00003A000000}"/>
    <cellStyle name="Comma 5 3 2 2 6 3 2" xfId="48554" xr:uid="{00000000-0005-0000-0000-00003A000000}"/>
    <cellStyle name="Comma 5 3 2 2 6 4" xfId="33434" xr:uid="{00000000-0005-0000-0000-00003A000000}"/>
    <cellStyle name="Comma 5 3 2 2 7" xfId="4706" xr:uid="{00000000-0005-0000-0000-00003A000000}"/>
    <cellStyle name="Comma 5 3 2 2 7 2" xfId="13778" xr:uid="{00000000-0005-0000-0000-00003A000000}"/>
    <cellStyle name="Comma 5 3 2 2 7 2 2" xfId="28898" xr:uid="{00000000-0005-0000-0000-00003A000000}"/>
    <cellStyle name="Comma 5 3 2 2 7 2 2 2" xfId="59138" xr:uid="{00000000-0005-0000-0000-00003A000000}"/>
    <cellStyle name="Comma 5 3 2 2 7 2 3" xfId="44018" xr:uid="{00000000-0005-0000-0000-00003A000000}"/>
    <cellStyle name="Comma 5 3 2 2 7 3" xfId="19826" xr:uid="{00000000-0005-0000-0000-00003A000000}"/>
    <cellStyle name="Comma 5 3 2 2 7 3 2" xfId="50066" xr:uid="{00000000-0005-0000-0000-00003A000000}"/>
    <cellStyle name="Comma 5 3 2 2 7 4" xfId="34946" xr:uid="{00000000-0005-0000-0000-00003A000000}"/>
    <cellStyle name="Comma 5 3 2 2 8" xfId="6218" xr:uid="{00000000-0005-0000-0000-00003A000000}"/>
    <cellStyle name="Comma 5 3 2 2 8 2" xfId="21338" xr:uid="{00000000-0005-0000-0000-00003A000000}"/>
    <cellStyle name="Comma 5 3 2 2 8 2 2" xfId="51578" xr:uid="{00000000-0005-0000-0000-00003A000000}"/>
    <cellStyle name="Comma 5 3 2 2 8 3" xfId="36458" xr:uid="{00000000-0005-0000-0000-00003A000000}"/>
    <cellStyle name="Comma 5 3 2 2 9" xfId="7730" xr:uid="{00000000-0005-0000-0000-00003A000000}"/>
    <cellStyle name="Comma 5 3 2 2 9 2" xfId="22850" xr:uid="{00000000-0005-0000-0000-00003A000000}"/>
    <cellStyle name="Comma 5 3 2 2 9 2 2" xfId="53090" xr:uid="{00000000-0005-0000-0000-00003A000000}"/>
    <cellStyle name="Comma 5 3 2 2 9 3" xfId="37970" xr:uid="{00000000-0005-0000-0000-00003A000000}"/>
    <cellStyle name="Comma 5 3 2 3" xfId="254" xr:uid="{00000000-0005-0000-0000-00003A000000}"/>
    <cellStyle name="Comma 5 3 2 3 10" xfId="9326" xr:uid="{00000000-0005-0000-0000-00003A000000}"/>
    <cellStyle name="Comma 5 3 2 3 10 2" xfId="24446" xr:uid="{00000000-0005-0000-0000-00003A000000}"/>
    <cellStyle name="Comma 5 3 2 3 10 2 2" xfId="54686" xr:uid="{00000000-0005-0000-0000-00003A000000}"/>
    <cellStyle name="Comma 5 3 2 3 10 3" xfId="39566" xr:uid="{00000000-0005-0000-0000-00003A000000}"/>
    <cellStyle name="Comma 5 3 2 3 11" xfId="15374" xr:uid="{00000000-0005-0000-0000-00003A000000}"/>
    <cellStyle name="Comma 5 3 2 3 11 2" xfId="45614" xr:uid="{00000000-0005-0000-0000-00003A000000}"/>
    <cellStyle name="Comma 5 3 2 3 12" xfId="30494" xr:uid="{00000000-0005-0000-0000-00003A000000}"/>
    <cellStyle name="Comma 5 3 2 3 2" xfId="506" xr:uid="{00000000-0005-0000-0000-00003A000000}"/>
    <cellStyle name="Comma 5 3 2 3 2 10" xfId="30746" xr:uid="{00000000-0005-0000-0000-00003A000000}"/>
    <cellStyle name="Comma 5 3 2 3 2 2" xfId="1262" xr:uid="{00000000-0005-0000-0000-00003A000000}"/>
    <cellStyle name="Comma 5 3 2 3 2 2 2" xfId="2774" xr:uid="{00000000-0005-0000-0000-00003A000000}"/>
    <cellStyle name="Comma 5 3 2 3 2 2 2 2" xfId="11846" xr:uid="{00000000-0005-0000-0000-00003A000000}"/>
    <cellStyle name="Comma 5 3 2 3 2 2 2 2 2" xfId="26966" xr:uid="{00000000-0005-0000-0000-00003A000000}"/>
    <cellStyle name="Comma 5 3 2 3 2 2 2 2 2 2" xfId="57206" xr:uid="{00000000-0005-0000-0000-00003A000000}"/>
    <cellStyle name="Comma 5 3 2 3 2 2 2 2 3" xfId="42086" xr:uid="{00000000-0005-0000-0000-00003A000000}"/>
    <cellStyle name="Comma 5 3 2 3 2 2 2 3" xfId="17894" xr:uid="{00000000-0005-0000-0000-00003A000000}"/>
    <cellStyle name="Comma 5 3 2 3 2 2 2 3 2" xfId="48134" xr:uid="{00000000-0005-0000-0000-00003A000000}"/>
    <cellStyle name="Comma 5 3 2 3 2 2 2 4" xfId="33014" xr:uid="{00000000-0005-0000-0000-00003A000000}"/>
    <cellStyle name="Comma 5 3 2 3 2 2 3" xfId="4286" xr:uid="{00000000-0005-0000-0000-00003A000000}"/>
    <cellStyle name="Comma 5 3 2 3 2 2 3 2" xfId="13358" xr:uid="{00000000-0005-0000-0000-00003A000000}"/>
    <cellStyle name="Comma 5 3 2 3 2 2 3 2 2" xfId="28478" xr:uid="{00000000-0005-0000-0000-00003A000000}"/>
    <cellStyle name="Comma 5 3 2 3 2 2 3 2 2 2" xfId="58718" xr:uid="{00000000-0005-0000-0000-00003A000000}"/>
    <cellStyle name="Comma 5 3 2 3 2 2 3 2 3" xfId="43598" xr:uid="{00000000-0005-0000-0000-00003A000000}"/>
    <cellStyle name="Comma 5 3 2 3 2 2 3 3" xfId="19406" xr:uid="{00000000-0005-0000-0000-00003A000000}"/>
    <cellStyle name="Comma 5 3 2 3 2 2 3 3 2" xfId="49646" xr:uid="{00000000-0005-0000-0000-00003A000000}"/>
    <cellStyle name="Comma 5 3 2 3 2 2 3 4" xfId="34526" xr:uid="{00000000-0005-0000-0000-00003A000000}"/>
    <cellStyle name="Comma 5 3 2 3 2 2 4" xfId="5798" xr:uid="{00000000-0005-0000-0000-00003A000000}"/>
    <cellStyle name="Comma 5 3 2 3 2 2 4 2" xfId="14870" xr:uid="{00000000-0005-0000-0000-00003A000000}"/>
    <cellStyle name="Comma 5 3 2 3 2 2 4 2 2" xfId="29990" xr:uid="{00000000-0005-0000-0000-00003A000000}"/>
    <cellStyle name="Comma 5 3 2 3 2 2 4 2 2 2" xfId="60230" xr:uid="{00000000-0005-0000-0000-00003A000000}"/>
    <cellStyle name="Comma 5 3 2 3 2 2 4 2 3" xfId="45110" xr:uid="{00000000-0005-0000-0000-00003A000000}"/>
    <cellStyle name="Comma 5 3 2 3 2 2 4 3" xfId="20918" xr:uid="{00000000-0005-0000-0000-00003A000000}"/>
    <cellStyle name="Comma 5 3 2 3 2 2 4 3 2" xfId="51158" xr:uid="{00000000-0005-0000-0000-00003A000000}"/>
    <cellStyle name="Comma 5 3 2 3 2 2 4 4" xfId="36038" xr:uid="{00000000-0005-0000-0000-00003A000000}"/>
    <cellStyle name="Comma 5 3 2 3 2 2 5" xfId="7310" xr:uid="{00000000-0005-0000-0000-00003A000000}"/>
    <cellStyle name="Comma 5 3 2 3 2 2 5 2" xfId="22430" xr:uid="{00000000-0005-0000-0000-00003A000000}"/>
    <cellStyle name="Comma 5 3 2 3 2 2 5 2 2" xfId="52670" xr:uid="{00000000-0005-0000-0000-00003A000000}"/>
    <cellStyle name="Comma 5 3 2 3 2 2 5 3" xfId="37550" xr:uid="{00000000-0005-0000-0000-00003A000000}"/>
    <cellStyle name="Comma 5 3 2 3 2 2 6" xfId="8822" xr:uid="{00000000-0005-0000-0000-00003A000000}"/>
    <cellStyle name="Comma 5 3 2 3 2 2 6 2" xfId="23942" xr:uid="{00000000-0005-0000-0000-00003A000000}"/>
    <cellStyle name="Comma 5 3 2 3 2 2 6 2 2" xfId="54182" xr:uid="{00000000-0005-0000-0000-00003A000000}"/>
    <cellStyle name="Comma 5 3 2 3 2 2 6 3" xfId="39062" xr:uid="{00000000-0005-0000-0000-00003A000000}"/>
    <cellStyle name="Comma 5 3 2 3 2 2 7" xfId="10334" xr:uid="{00000000-0005-0000-0000-00003A000000}"/>
    <cellStyle name="Comma 5 3 2 3 2 2 7 2" xfId="25454" xr:uid="{00000000-0005-0000-0000-00003A000000}"/>
    <cellStyle name="Comma 5 3 2 3 2 2 7 2 2" xfId="55694" xr:uid="{00000000-0005-0000-0000-00003A000000}"/>
    <cellStyle name="Comma 5 3 2 3 2 2 7 3" xfId="40574" xr:uid="{00000000-0005-0000-0000-00003A000000}"/>
    <cellStyle name="Comma 5 3 2 3 2 2 8" xfId="16382" xr:uid="{00000000-0005-0000-0000-00003A000000}"/>
    <cellStyle name="Comma 5 3 2 3 2 2 8 2" xfId="46622" xr:uid="{00000000-0005-0000-0000-00003A000000}"/>
    <cellStyle name="Comma 5 3 2 3 2 2 9" xfId="31502" xr:uid="{00000000-0005-0000-0000-00003A000000}"/>
    <cellStyle name="Comma 5 3 2 3 2 3" xfId="2018" xr:uid="{00000000-0005-0000-0000-00003A000000}"/>
    <cellStyle name="Comma 5 3 2 3 2 3 2" xfId="11090" xr:uid="{00000000-0005-0000-0000-00003A000000}"/>
    <cellStyle name="Comma 5 3 2 3 2 3 2 2" xfId="26210" xr:uid="{00000000-0005-0000-0000-00003A000000}"/>
    <cellStyle name="Comma 5 3 2 3 2 3 2 2 2" xfId="56450" xr:uid="{00000000-0005-0000-0000-00003A000000}"/>
    <cellStyle name="Comma 5 3 2 3 2 3 2 3" xfId="41330" xr:uid="{00000000-0005-0000-0000-00003A000000}"/>
    <cellStyle name="Comma 5 3 2 3 2 3 3" xfId="17138" xr:uid="{00000000-0005-0000-0000-00003A000000}"/>
    <cellStyle name="Comma 5 3 2 3 2 3 3 2" xfId="47378" xr:uid="{00000000-0005-0000-0000-00003A000000}"/>
    <cellStyle name="Comma 5 3 2 3 2 3 4" xfId="32258" xr:uid="{00000000-0005-0000-0000-00003A000000}"/>
    <cellStyle name="Comma 5 3 2 3 2 4" xfId="3530" xr:uid="{00000000-0005-0000-0000-00003A000000}"/>
    <cellStyle name="Comma 5 3 2 3 2 4 2" xfId="12602" xr:uid="{00000000-0005-0000-0000-00003A000000}"/>
    <cellStyle name="Comma 5 3 2 3 2 4 2 2" xfId="27722" xr:uid="{00000000-0005-0000-0000-00003A000000}"/>
    <cellStyle name="Comma 5 3 2 3 2 4 2 2 2" xfId="57962" xr:uid="{00000000-0005-0000-0000-00003A000000}"/>
    <cellStyle name="Comma 5 3 2 3 2 4 2 3" xfId="42842" xr:uid="{00000000-0005-0000-0000-00003A000000}"/>
    <cellStyle name="Comma 5 3 2 3 2 4 3" xfId="18650" xr:uid="{00000000-0005-0000-0000-00003A000000}"/>
    <cellStyle name="Comma 5 3 2 3 2 4 3 2" xfId="48890" xr:uid="{00000000-0005-0000-0000-00003A000000}"/>
    <cellStyle name="Comma 5 3 2 3 2 4 4" xfId="33770" xr:uid="{00000000-0005-0000-0000-00003A000000}"/>
    <cellStyle name="Comma 5 3 2 3 2 5" xfId="5042" xr:uid="{00000000-0005-0000-0000-00003A000000}"/>
    <cellStyle name="Comma 5 3 2 3 2 5 2" xfId="14114" xr:uid="{00000000-0005-0000-0000-00003A000000}"/>
    <cellStyle name="Comma 5 3 2 3 2 5 2 2" xfId="29234" xr:uid="{00000000-0005-0000-0000-00003A000000}"/>
    <cellStyle name="Comma 5 3 2 3 2 5 2 2 2" xfId="59474" xr:uid="{00000000-0005-0000-0000-00003A000000}"/>
    <cellStyle name="Comma 5 3 2 3 2 5 2 3" xfId="44354" xr:uid="{00000000-0005-0000-0000-00003A000000}"/>
    <cellStyle name="Comma 5 3 2 3 2 5 3" xfId="20162" xr:uid="{00000000-0005-0000-0000-00003A000000}"/>
    <cellStyle name="Comma 5 3 2 3 2 5 3 2" xfId="50402" xr:uid="{00000000-0005-0000-0000-00003A000000}"/>
    <cellStyle name="Comma 5 3 2 3 2 5 4" xfId="35282" xr:uid="{00000000-0005-0000-0000-00003A000000}"/>
    <cellStyle name="Comma 5 3 2 3 2 6" xfId="6554" xr:uid="{00000000-0005-0000-0000-00003A000000}"/>
    <cellStyle name="Comma 5 3 2 3 2 6 2" xfId="21674" xr:uid="{00000000-0005-0000-0000-00003A000000}"/>
    <cellStyle name="Comma 5 3 2 3 2 6 2 2" xfId="51914" xr:uid="{00000000-0005-0000-0000-00003A000000}"/>
    <cellStyle name="Comma 5 3 2 3 2 6 3" xfId="36794" xr:uid="{00000000-0005-0000-0000-00003A000000}"/>
    <cellStyle name="Comma 5 3 2 3 2 7" xfId="8066" xr:uid="{00000000-0005-0000-0000-00003A000000}"/>
    <cellStyle name="Comma 5 3 2 3 2 7 2" xfId="23186" xr:uid="{00000000-0005-0000-0000-00003A000000}"/>
    <cellStyle name="Comma 5 3 2 3 2 7 2 2" xfId="53426" xr:uid="{00000000-0005-0000-0000-00003A000000}"/>
    <cellStyle name="Comma 5 3 2 3 2 7 3" xfId="38306" xr:uid="{00000000-0005-0000-0000-00003A000000}"/>
    <cellStyle name="Comma 5 3 2 3 2 8" xfId="9578" xr:uid="{00000000-0005-0000-0000-00003A000000}"/>
    <cellStyle name="Comma 5 3 2 3 2 8 2" xfId="24698" xr:uid="{00000000-0005-0000-0000-00003A000000}"/>
    <cellStyle name="Comma 5 3 2 3 2 8 2 2" xfId="54938" xr:uid="{00000000-0005-0000-0000-00003A000000}"/>
    <cellStyle name="Comma 5 3 2 3 2 8 3" xfId="39818" xr:uid="{00000000-0005-0000-0000-00003A000000}"/>
    <cellStyle name="Comma 5 3 2 3 2 9" xfId="15626" xr:uid="{00000000-0005-0000-0000-00003A000000}"/>
    <cellStyle name="Comma 5 3 2 3 2 9 2" xfId="45866" xr:uid="{00000000-0005-0000-0000-00003A000000}"/>
    <cellStyle name="Comma 5 3 2 3 3" xfId="758" xr:uid="{00000000-0005-0000-0000-0000AC000000}"/>
    <cellStyle name="Comma 5 3 2 3 3 10" xfId="30998" xr:uid="{00000000-0005-0000-0000-0000AC000000}"/>
    <cellStyle name="Comma 5 3 2 3 3 2" xfId="1514" xr:uid="{00000000-0005-0000-0000-0000AC000000}"/>
    <cellStyle name="Comma 5 3 2 3 3 2 2" xfId="3026" xr:uid="{00000000-0005-0000-0000-0000AC000000}"/>
    <cellStyle name="Comma 5 3 2 3 3 2 2 2" xfId="12098" xr:uid="{00000000-0005-0000-0000-0000AC000000}"/>
    <cellStyle name="Comma 5 3 2 3 3 2 2 2 2" xfId="27218" xr:uid="{00000000-0005-0000-0000-0000AC000000}"/>
    <cellStyle name="Comma 5 3 2 3 3 2 2 2 2 2" xfId="57458" xr:uid="{00000000-0005-0000-0000-0000AC000000}"/>
    <cellStyle name="Comma 5 3 2 3 3 2 2 2 3" xfId="42338" xr:uid="{00000000-0005-0000-0000-0000AC000000}"/>
    <cellStyle name="Comma 5 3 2 3 3 2 2 3" xfId="18146" xr:uid="{00000000-0005-0000-0000-0000AC000000}"/>
    <cellStyle name="Comma 5 3 2 3 3 2 2 3 2" xfId="48386" xr:uid="{00000000-0005-0000-0000-0000AC000000}"/>
    <cellStyle name="Comma 5 3 2 3 3 2 2 4" xfId="33266" xr:uid="{00000000-0005-0000-0000-0000AC000000}"/>
    <cellStyle name="Comma 5 3 2 3 3 2 3" xfId="4538" xr:uid="{00000000-0005-0000-0000-0000AC000000}"/>
    <cellStyle name="Comma 5 3 2 3 3 2 3 2" xfId="13610" xr:uid="{00000000-0005-0000-0000-0000AC000000}"/>
    <cellStyle name="Comma 5 3 2 3 3 2 3 2 2" xfId="28730" xr:uid="{00000000-0005-0000-0000-0000AC000000}"/>
    <cellStyle name="Comma 5 3 2 3 3 2 3 2 2 2" xfId="58970" xr:uid="{00000000-0005-0000-0000-0000AC000000}"/>
    <cellStyle name="Comma 5 3 2 3 3 2 3 2 3" xfId="43850" xr:uid="{00000000-0005-0000-0000-0000AC000000}"/>
    <cellStyle name="Comma 5 3 2 3 3 2 3 3" xfId="19658" xr:uid="{00000000-0005-0000-0000-0000AC000000}"/>
    <cellStyle name="Comma 5 3 2 3 3 2 3 3 2" xfId="49898" xr:uid="{00000000-0005-0000-0000-0000AC000000}"/>
    <cellStyle name="Comma 5 3 2 3 3 2 3 4" xfId="34778" xr:uid="{00000000-0005-0000-0000-0000AC000000}"/>
    <cellStyle name="Comma 5 3 2 3 3 2 4" xfId="6050" xr:uid="{00000000-0005-0000-0000-0000AC000000}"/>
    <cellStyle name="Comma 5 3 2 3 3 2 4 2" xfId="15122" xr:uid="{00000000-0005-0000-0000-0000AC000000}"/>
    <cellStyle name="Comma 5 3 2 3 3 2 4 2 2" xfId="30242" xr:uid="{00000000-0005-0000-0000-0000AC000000}"/>
    <cellStyle name="Comma 5 3 2 3 3 2 4 2 2 2" xfId="60482" xr:uid="{00000000-0005-0000-0000-0000AC000000}"/>
    <cellStyle name="Comma 5 3 2 3 3 2 4 2 3" xfId="45362" xr:uid="{00000000-0005-0000-0000-0000AC000000}"/>
    <cellStyle name="Comma 5 3 2 3 3 2 4 3" xfId="21170" xr:uid="{00000000-0005-0000-0000-0000AC000000}"/>
    <cellStyle name="Comma 5 3 2 3 3 2 4 3 2" xfId="51410" xr:uid="{00000000-0005-0000-0000-0000AC000000}"/>
    <cellStyle name="Comma 5 3 2 3 3 2 4 4" xfId="36290" xr:uid="{00000000-0005-0000-0000-0000AC000000}"/>
    <cellStyle name="Comma 5 3 2 3 3 2 5" xfId="7562" xr:uid="{00000000-0005-0000-0000-0000AC000000}"/>
    <cellStyle name="Comma 5 3 2 3 3 2 5 2" xfId="22682" xr:uid="{00000000-0005-0000-0000-0000AC000000}"/>
    <cellStyle name="Comma 5 3 2 3 3 2 5 2 2" xfId="52922" xr:uid="{00000000-0005-0000-0000-0000AC000000}"/>
    <cellStyle name="Comma 5 3 2 3 3 2 5 3" xfId="37802" xr:uid="{00000000-0005-0000-0000-0000AC000000}"/>
    <cellStyle name="Comma 5 3 2 3 3 2 6" xfId="9074" xr:uid="{00000000-0005-0000-0000-0000AC000000}"/>
    <cellStyle name="Comma 5 3 2 3 3 2 6 2" xfId="24194" xr:uid="{00000000-0005-0000-0000-0000AC000000}"/>
    <cellStyle name="Comma 5 3 2 3 3 2 6 2 2" xfId="54434" xr:uid="{00000000-0005-0000-0000-0000AC000000}"/>
    <cellStyle name="Comma 5 3 2 3 3 2 6 3" xfId="39314" xr:uid="{00000000-0005-0000-0000-0000AC000000}"/>
    <cellStyle name="Comma 5 3 2 3 3 2 7" xfId="10586" xr:uid="{00000000-0005-0000-0000-0000AC000000}"/>
    <cellStyle name="Comma 5 3 2 3 3 2 7 2" xfId="25706" xr:uid="{00000000-0005-0000-0000-0000AC000000}"/>
    <cellStyle name="Comma 5 3 2 3 3 2 7 2 2" xfId="55946" xr:uid="{00000000-0005-0000-0000-0000AC000000}"/>
    <cellStyle name="Comma 5 3 2 3 3 2 7 3" xfId="40826" xr:uid="{00000000-0005-0000-0000-0000AC000000}"/>
    <cellStyle name="Comma 5 3 2 3 3 2 8" xfId="16634" xr:uid="{00000000-0005-0000-0000-0000AC000000}"/>
    <cellStyle name="Comma 5 3 2 3 3 2 8 2" xfId="46874" xr:uid="{00000000-0005-0000-0000-0000AC000000}"/>
    <cellStyle name="Comma 5 3 2 3 3 2 9" xfId="31754" xr:uid="{00000000-0005-0000-0000-0000AC000000}"/>
    <cellStyle name="Comma 5 3 2 3 3 3" xfId="2270" xr:uid="{00000000-0005-0000-0000-0000AC000000}"/>
    <cellStyle name="Comma 5 3 2 3 3 3 2" xfId="11342" xr:uid="{00000000-0005-0000-0000-0000AC000000}"/>
    <cellStyle name="Comma 5 3 2 3 3 3 2 2" xfId="26462" xr:uid="{00000000-0005-0000-0000-0000AC000000}"/>
    <cellStyle name="Comma 5 3 2 3 3 3 2 2 2" xfId="56702" xr:uid="{00000000-0005-0000-0000-0000AC000000}"/>
    <cellStyle name="Comma 5 3 2 3 3 3 2 3" xfId="41582" xr:uid="{00000000-0005-0000-0000-0000AC000000}"/>
    <cellStyle name="Comma 5 3 2 3 3 3 3" xfId="17390" xr:uid="{00000000-0005-0000-0000-0000AC000000}"/>
    <cellStyle name="Comma 5 3 2 3 3 3 3 2" xfId="47630" xr:uid="{00000000-0005-0000-0000-0000AC000000}"/>
    <cellStyle name="Comma 5 3 2 3 3 3 4" xfId="32510" xr:uid="{00000000-0005-0000-0000-0000AC000000}"/>
    <cellStyle name="Comma 5 3 2 3 3 4" xfId="3782" xr:uid="{00000000-0005-0000-0000-0000AC000000}"/>
    <cellStyle name="Comma 5 3 2 3 3 4 2" xfId="12854" xr:uid="{00000000-0005-0000-0000-0000AC000000}"/>
    <cellStyle name="Comma 5 3 2 3 3 4 2 2" xfId="27974" xr:uid="{00000000-0005-0000-0000-0000AC000000}"/>
    <cellStyle name="Comma 5 3 2 3 3 4 2 2 2" xfId="58214" xr:uid="{00000000-0005-0000-0000-0000AC000000}"/>
    <cellStyle name="Comma 5 3 2 3 3 4 2 3" xfId="43094" xr:uid="{00000000-0005-0000-0000-0000AC000000}"/>
    <cellStyle name="Comma 5 3 2 3 3 4 3" xfId="18902" xr:uid="{00000000-0005-0000-0000-0000AC000000}"/>
    <cellStyle name="Comma 5 3 2 3 3 4 3 2" xfId="49142" xr:uid="{00000000-0005-0000-0000-0000AC000000}"/>
    <cellStyle name="Comma 5 3 2 3 3 4 4" xfId="34022" xr:uid="{00000000-0005-0000-0000-0000AC000000}"/>
    <cellStyle name="Comma 5 3 2 3 3 5" xfId="5294" xr:uid="{00000000-0005-0000-0000-0000AC000000}"/>
    <cellStyle name="Comma 5 3 2 3 3 5 2" xfId="14366" xr:uid="{00000000-0005-0000-0000-0000AC000000}"/>
    <cellStyle name="Comma 5 3 2 3 3 5 2 2" xfId="29486" xr:uid="{00000000-0005-0000-0000-0000AC000000}"/>
    <cellStyle name="Comma 5 3 2 3 3 5 2 2 2" xfId="59726" xr:uid="{00000000-0005-0000-0000-0000AC000000}"/>
    <cellStyle name="Comma 5 3 2 3 3 5 2 3" xfId="44606" xr:uid="{00000000-0005-0000-0000-0000AC000000}"/>
    <cellStyle name="Comma 5 3 2 3 3 5 3" xfId="20414" xr:uid="{00000000-0005-0000-0000-0000AC000000}"/>
    <cellStyle name="Comma 5 3 2 3 3 5 3 2" xfId="50654" xr:uid="{00000000-0005-0000-0000-0000AC000000}"/>
    <cellStyle name="Comma 5 3 2 3 3 5 4" xfId="35534" xr:uid="{00000000-0005-0000-0000-0000AC000000}"/>
    <cellStyle name="Comma 5 3 2 3 3 6" xfId="6806" xr:uid="{00000000-0005-0000-0000-0000AC000000}"/>
    <cellStyle name="Comma 5 3 2 3 3 6 2" xfId="21926" xr:uid="{00000000-0005-0000-0000-0000AC000000}"/>
    <cellStyle name="Comma 5 3 2 3 3 6 2 2" xfId="52166" xr:uid="{00000000-0005-0000-0000-0000AC000000}"/>
    <cellStyle name="Comma 5 3 2 3 3 6 3" xfId="37046" xr:uid="{00000000-0005-0000-0000-0000AC000000}"/>
    <cellStyle name="Comma 5 3 2 3 3 7" xfId="8318" xr:uid="{00000000-0005-0000-0000-0000AC000000}"/>
    <cellStyle name="Comma 5 3 2 3 3 7 2" xfId="23438" xr:uid="{00000000-0005-0000-0000-0000AC000000}"/>
    <cellStyle name="Comma 5 3 2 3 3 7 2 2" xfId="53678" xr:uid="{00000000-0005-0000-0000-0000AC000000}"/>
    <cellStyle name="Comma 5 3 2 3 3 7 3" xfId="38558" xr:uid="{00000000-0005-0000-0000-0000AC000000}"/>
    <cellStyle name="Comma 5 3 2 3 3 8" xfId="9830" xr:uid="{00000000-0005-0000-0000-0000AC000000}"/>
    <cellStyle name="Comma 5 3 2 3 3 8 2" xfId="24950" xr:uid="{00000000-0005-0000-0000-0000AC000000}"/>
    <cellStyle name="Comma 5 3 2 3 3 8 2 2" xfId="55190" xr:uid="{00000000-0005-0000-0000-0000AC000000}"/>
    <cellStyle name="Comma 5 3 2 3 3 8 3" xfId="40070" xr:uid="{00000000-0005-0000-0000-0000AC000000}"/>
    <cellStyle name="Comma 5 3 2 3 3 9" xfId="15878" xr:uid="{00000000-0005-0000-0000-0000AC000000}"/>
    <cellStyle name="Comma 5 3 2 3 3 9 2" xfId="46118" xr:uid="{00000000-0005-0000-0000-0000AC000000}"/>
    <cellStyle name="Comma 5 3 2 3 4" xfId="1010" xr:uid="{00000000-0005-0000-0000-00003A000000}"/>
    <cellStyle name="Comma 5 3 2 3 4 2" xfId="2522" xr:uid="{00000000-0005-0000-0000-00003A000000}"/>
    <cellStyle name="Comma 5 3 2 3 4 2 2" xfId="11594" xr:uid="{00000000-0005-0000-0000-00003A000000}"/>
    <cellStyle name="Comma 5 3 2 3 4 2 2 2" xfId="26714" xr:uid="{00000000-0005-0000-0000-00003A000000}"/>
    <cellStyle name="Comma 5 3 2 3 4 2 2 2 2" xfId="56954" xr:uid="{00000000-0005-0000-0000-00003A000000}"/>
    <cellStyle name="Comma 5 3 2 3 4 2 2 3" xfId="41834" xr:uid="{00000000-0005-0000-0000-00003A000000}"/>
    <cellStyle name="Comma 5 3 2 3 4 2 3" xfId="17642" xr:uid="{00000000-0005-0000-0000-00003A000000}"/>
    <cellStyle name="Comma 5 3 2 3 4 2 3 2" xfId="47882" xr:uid="{00000000-0005-0000-0000-00003A000000}"/>
    <cellStyle name="Comma 5 3 2 3 4 2 4" xfId="32762" xr:uid="{00000000-0005-0000-0000-00003A000000}"/>
    <cellStyle name="Comma 5 3 2 3 4 3" xfId="4034" xr:uid="{00000000-0005-0000-0000-00003A000000}"/>
    <cellStyle name="Comma 5 3 2 3 4 3 2" xfId="13106" xr:uid="{00000000-0005-0000-0000-00003A000000}"/>
    <cellStyle name="Comma 5 3 2 3 4 3 2 2" xfId="28226" xr:uid="{00000000-0005-0000-0000-00003A000000}"/>
    <cellStyle name="Comma 5 3 2 3 4 3 2 2 2" xfId="58466" xr:uid="{00000000-0005-0000-0000-00003A000000}"/>
    <cellStyle name="Comma 5 3 2 3 4 3 2 3" xfId="43346" xr:uid="{00000000-0005-0000-0000-00003A000000}"/>
    <cellStyle name="Comma 5 3 2 3 4 3 3" xfId="19154" xr:uid="{00000000-0005-0000-0000-00003A000000}"/>
    <cellStyle name="Comma 5 3 2 3 4 3 3 2" xfId="49394" xr:uid="{00000000-0005-0000-0000-00003A000000}"/>
    <cellStyle name="Comma 5 3 2 3 4 3 4" xfId="34274" xr:uid="{00000000-0005-0000-0000-00003A000000}"/>
    <cellStyle name="Comma 5 3 2 3 4 4" xfId="5546" xr:uid="{00000000-0005-0000-0000-00003A000000}"/>
    <cellStyle name="Comma 5 3 2 3 4 4 2" xfId="14618" xr:uid="{00000000-0005-0000-0000-00003A000000}"/>
    <cellStyle name="Comma 5 3 2 3 4 4 2 2" xfId="29738" xr:uid="{00000000-0005-0000-0000-00003A000000}"/>
    <cellStyle name="Comma 5 3 2 3 4 4 2 2 2" xfId="59978" xr:uid="{00000000-0005-0000-0000-00003A000000}"/>
    <cellStyle name="Comma 5 3 2 3 4 4 2 3" xfId="44858" xr:uid="{00000000-0005-0000-0000-00003A000000}"/>
    <cellStyle name="Comma 5 3 2 3 4 4 3" xfId="20666" xr:uid="{00000000-0005-0000-0000-00003A000000}"/>
    <cellStyle name="Comma 5 3 2 3 4 4 3 2" xfId="50906" xr:uid="{00000000-0005-0000-0000-00003A000000}"/>
    <cellStyle name="Comma 5 3 2 3 4 4 4" xfId="35786" xr:uid="{00000000-0005-0000-0000-00003A000000}"/>
    <cellStyle name="Comma 5 3 2 3 4 5" xfId="7058" xr:uid="{00000000-0005-0000-0000-00003A000000}"/>
    <cellStyle name="Comma 5 3 2 3 4 5 2" xfId="22178" xr:uid="{00000000-0005-0000-0000-00003A000000}"/>
    <cellStyle name="Comma 5 3 2 3 4 5 2 2" xfId="52418" xr:uid="{00000000-0005-0000-0000-00003A000000}"/>
    <cellStyle name="Comma 5 3 2 3 4 5 3" xfId="37298" xr:uid="{00000000-0005-0000-0000-00003A000000}"/>
    <cellStyle name="Comma 5 3 2 3 4 6" xfId="8570" xr:uid="{00000000-0005-0000-0000-00003A000000}"/>
    <cellStyle name="Comma 5 3 2 3 4 6 2" xfId="23690" xr:uid="{00000000-0005-0000-0000-00003A000000}"/>
    <cellStyle name="Comma 5 3 2 3 4 6 2 2" xfId="53930" xr:uid="{00000000-0005-0000-0000-00003A000000}"/>
    <cellStyle name="Comma 5 3 2 3 4 6 3" xfId="38810" xr:uid="{00000000-0005-0000-0000-00003A000000}"/>
    <cellStyle name="Comma 5 3 2 3 4 7" xfId="10082" xr:uid="{00000000-0005-0000-0000-00003A000000}"/>
    <cellStyle name="Comma 5 3 2 3 4 7 2" xfId="25202" xr:uid="{00000000-0005-0000-0000-00003A000000}"/>
    <cellStyle name="Comma 5 3 2 3 4 7 2 2" xfId="55442" xr:uid="{00000000-0005-0000-0000-00003A000000}"/>
    <cellStyle name="Comma 5 3 2 3 4 7 3" xfId="40322" xr:uid="{00000000-0005-0000-0000-00003A000000}"/>
    <cellStyle name="Comma 5 3 2 3 4 8" xfId="16130" xr:uid="{00000000-0005-0000-0000-00003A000000}"/>
    <cellStyle name="Comma 5 3 2 3 4 8 2" xfId="46370" xr:uid="{00000000-0005-0000-0000-00003A000000}"/>
    <cellStyle name="Comma 5 3 2 3 4 9" xfId="31250" xr:uid="{00000000-0005-0000-0000-00003A000000}"/>
    <cellStyle name="Comma 5 3 2 3 5" xfId="1766" xr:uid="{00000000-0005-0000-0000-00003A000000}"/>
    <cellStyle name="Comma 5 3 2 3 5 2" xfId="10838" xr:uid="{00000000-0005-0000-0000-00003A000000}"/>
    <cellStyle name="Comma 5 3 2 3 5 2 2" xfId="25958" xr:uid="{00000000-0005-0000-0000-00003A000000}"/>
    <cellStyle name="Comma 5 3 2 3 5 2 2 2" xfId="56198" xr:uid="{00000000-0005-0000-0000-00003A000000}"/>
    <cellStyle name="Comma 5 3 2 3 5 2 3" xfId="41078" xr:uid="{00000000-0005-0000-0000-00003A000000}"/>
    <cellStyle name="Comma 5 3 2 3 5 3" xfId="16886" xr:uid="{00000000-0005-0000-0000-00003A000000}"/>
    <cellStyle name="Comma 5 3 2 3 5 3 2" xfId="47126" xr:uid="{00000000-0005-0000-0000-00003A000000}"/>
    <cellStyle name="Comma 5 3 2 3 5 4" xfId="32006" xr:uid="{00000000-0005-0000-0000-00003A000000}"/>
    <cellStyle name="Comma 5 3 2 3 6" xfId="3278" xr:uid="{00000000-0005-0000-0000-00003A000000}"/>
    <cellStyle name="Comma 5 3 2 3 6 2" xfId="12350" xr:uid="{00000000-0005-0000-0000-00003A000000}"/>
    <cellStyle name="Comma 5 3 2 3 6 2 2" xfId="27470" xr:uid="{00000000-0005-0000-0000-00003A000000}"/>
    <cellStyle name="Comma 5 3 2 3 6 2 2 2" xfId="57710" xr:uid="{00000000-0005-0000-0000-00003A000000}"/>
    <cellStyle name="Comma 5 3 2 3 6 2 3" xfId="42590" xr:uid="{00000000-0005-0000-0000-00003A000000}"/>
    <cellStyle name="Comma 5 3 2 3 6 3" xfId="18398" xr:uid="{00000000-0005-0000-0000-00003A000000}"/>
    <cellStyle name="Comma 5 3 2 3 6 3 2" xfId="48638" xr:uid="{00000000-0005-0000-0000-00003A000000}"/>
    <cellStyle name="Comma 5 3 2 3 6 4" xfId="33518" xr:uid="{00000000-0005-0000-0000-00003A000000}"/>
    <cellStyle name="Comma 5 3 2 3 7" xfId="4790" xr:uid="{00000000-0005-0000-0000-00003A000000}"/>
    <cellStyle name="Comma 5 3 2 3 7 2" xfId="13862" xr:uid="{00000000-0005-0000-0000-00003A000000}"/>
    <cellStyle name="Comma 5 3 2 3 7 2 2" xfId="28982" xr:uid="{00000000-0005-0000-0000-00003A000000}"/>
    <cellStyle name="Comma 5 3 2 3 7 2 2 2" xfId="59222" xr:uid="{00000000-0005-0000-0000-00003A000000}"/>
    <cellStyle name="Comma 5 3 2 3 7 2 3" xfId="44102" xr:uid="{00000000-0005-0000-0000-00003A000000}"/>
    <cellStyle name="Comma 5 3 2 3 7 3" xfId="19910" xr:uid="{00000000-0005-0000-0000-00003A000000}"/>
    <cellStyle name="Comma 5 3 2 3 7 3 2" xfId="50150" xr:uid="{00000000-0005-0000-0000-00003A000000}"/>
    <cellStyle name="Comma 5 3 2 3 7 4" xfId="35030" xr:uid="{00000000-0005-0000-0000-00003A000000}"/>
    <cellStyle name="Comma 5 3 2 3 8" xfId="6302" xr:uid="{00000000-0005-0000-0000-00003A000000}"/>
    <cellStyle name="Comma 5 3 2 3 8 2" xfId="21422" xr:uid="{00000000-0005-0000-0000-00003A000000}"/>
    <cellStyle name="Comma 5 3 2 3 8 2 2" xfId="51662" xr:uid="{00000000-0005-0000-0000-00003A000000}"/>
    <cellStyle name="Comma 5 3 2 3 8 3" xfId="36542" xr:uid="{00000000-0005-0000-0000-00003A000000}"/>
    <cellStyle name="Comma 5 3 2 3 9" xfId="7814" xr:uid="{00000000-0005-0000-0000-00003A000000}"/>
    <cellStyle name="Comma 5 3 2 3 9 2" xfId="22934" xr:uid="{00000000-0005-0000-0000-00003A000000}"/>
    <cellStyle name="Comma 5 3 2 3 9 2 2" xfId="53174" xr:uid="{00000000-0005-0000-0000-00003A000000}"/>
    <cellStyle name="Comma 5 3 2 3 9 3" xfId="38054" xr:uid="{00000000-0005-0000-0000-00003A000000}"/>
    <cellStyle name="Comma 5 3 2 4" xfId="338" xr:uid="{00000000-0005-0000-0000-00001D000000}"/>
    <cellStyle name="Comma 5 3 2 4 10" xfId="30578" xr:uid="{00000000-0005-0000-0000-00001D000000}"/>
    <cellStyle name="Comma 5 3 2 4 2" xfId="1094" xr:uid="{00000000-0005-0000-0000-00001D000000}"/>
    <cellStyle name="Comma 5 3 2 4 2 2" xfId="2606" xr:uid="{00000000-0005-0000-0000-00001D000000}"/>
    <cellStyle name="Comma 5 3 2 4 2 2 2" xfId="11678" xr:uid="{00000000-0005-0000-0000-00001D000000}"/>
    <cellStyle name="Comma 5 3 2 4 2 2 2 2" xfId="26798" xr:uid="{00000000-0005-0000-0000-00001D000000}"/>
    <cellStyle name="Comma 5 3 2 4 2 2 2 2 2" xfId="57038" xr:uid="{00000000-0005-0000-0000-00001D000000}"/>
    <cellStyle name="Comma 5 3 2 4 2 2 2 3" xfId="41918" xr:uid="{00000000-0005-0000-0000-00001D000000}"/>
    <cellStyle name="Comma 5 3 2 4 2 2 3" xfId="17726" xr:uid="{00000000-0005-0000-0000-00001D000000}"/>
    <cellStyle name="Comma 5 3 2 4 2 2 3 2" xfId="47966" xr:uid="{00000000-0005-0000-0000-00001D000000}"/>
    <cellStyle name="Comma 5 3 2 4 2 2 4" xfId="32846" xr:uid="{00000000-0005-0000-0000-00001D000000}"/>
    <cellStyle name="Comma 5 3 2 4 2 3" xfId="4118" xr:uid="{00000000-0005-0000-0000-00001D000000}"/>
    <cellStyle name="Comma 5 3 2 4 2 3 2" xfId="13190" xr:uid="{00000000-0005-0000-0000-00001D000000}"/>
    <cellStyle name="Comma 5 3 2 4 2 3 2 2" xfId="28310" xr:uid="{00000000-0005-0000-0000-00001D000000}"/>
    <cellStyle name="Comma 5 3 2 4 2 3 2 2 2" xfId="58550" xr:uid="{00000000-0005-0000-0000-00001D000000}"/>
    <cellStyle name="Comma 5 3 2 4 2 3 2 3" xfId="43430" xr:uid="{00000000-0005-0000-0000-00001D000000}"/>
    <cellStyle name="Comma 5 3 2 4 2 3 3" xfId="19238" xr:uid="{00000000-0005-0000-0000-00001D000000}"/>
    <cellStyle name="Comma 5 3 2 4 2 3 3 2" xfId="49478" xr:uid="{00000000-0005-0000-0000-00001D000000}"/>
    <cellStyle name="Comma 5 3 2 4 2 3 4" xfId="34358" xr:uid="{00000000-0005-0000-0000-00001D000000}"/>
    <cellStyle name="Comma 5 3 2 4 2 4" xfId="5630" xr:uid="{00000000-0005-0000-0000-00001D000000}"/>
    <cellStyle name="Comma 5 3 2 4 2 4 2" xfId="14702" xr:uid="{00000000-0005-0000-0000-00001D000000}"/>
    <cellStyle name="Comma 5 3 2 4 2 4 2 2" xfId="29822" xr:uid="{00000000-0005-0000-0000-00001D000000}"/>
    <cellStyle name="Comma 5 3 2 4 2 4 2 2 2" xfId="60062" xr:uid="{00000000-0005-0000-0000-00001D000000}"/>
    <cellStyle name="Comma 5 3 2 4 2 4 2 3" xfId="44942" xr:uid="{00000000-0005-0000-0000-00001D000000}"/>
    <cellStyle name="Comma 5 3 2 4 2 4 3" xfId="20750" xr:uid="{00000000-0005-0000-0000-00001D000000}"/>
    <cellStyle name="Comma 5 3 2 4 2 4 3 2" xfId="50990" xr:uid="{00000000-0005-0000-0000-00001D000000}"/>
    <cellStyle name="Comma 5 3 2 4 2 4 4" xfId="35870" xr:uid="{00000000-0005-0000-0000-00001D000000}"/>
    <cellStyle name="Comma 5 3 2 4 2 5" xfId="7142" xr:uid="{00000000-0005-0000-0000-00001D000000}"/>
    <cellStyle name="Comma 5 3 2 4 2 5 2" xfId="22262" xr:uid="{00000000-0005-0000-0000-00001D000000}"/>
    <cellStyle name="Comma 5 3 2 4 2 5 2 2" xfId="52502" xr:uid="{00000000-0005-0000-0000-00001D000000}"/>
    <cellStyle name="Comma 5 3 2 4 2 5 3" xfId="37382" xr:uid="{00000000-0005-0000-0000-00001D000000}"/>
    <cellStyle name="Comma 5 3 2 4 2 6" xfId="8654" xr:uid="{00000000-0005-0000-0000-00001D000000}"/>
    <cellStyle name="Comma 5 3 2 4 2 6 2" xfId="23774" xr:uid="{00000000-0005-0000-0000-00001D000000}"/>
    <cellStyle name="Comma 5 3 2 4 2 6 2 2" xfId="54014" xr:uid="{00000000-0005-0000-0000-00001D000000}"/>
    <cellStyle name="Comma 5 3 2 4 2 6 3" xfId="38894" xr:uid="{00000000-0005-0000-0000-00001D000000}"/>
    <cellStyle name="Comma 5 3 2 4 2 7" xfId="10166" xr:uid="{00000000-0005-0000-0000-00001D000000}"/>
    <cellStyle name="Comma 5 3 2 4 2 7 2" xfId="25286" xr:uid="{00000000-0005-0000-0000-00001D000000}"/>
    <cellStyle name="Comma 5 3 2 4 2 7 2 2" xfId="55526" xr:uid="{00000000-0005-0000-0000-00001D000000}"/>
    <cellStyle name="Comma 5 3 2 4 2 7 3" xfId="40406" xr:uid="{00000000-0005-0000-0000-00001D000000}"/>
    <cellStyle name="Comma 5 3 2 4 2 8" xfId="16214" xr:uid="{00000000-0005-0000-0000-00001D000000}"/>
    <cellStyle name="Comma 5 3 2 4 2 8 2" xfId="46454" xr:uid="{00000000-0005-0000-0000-00001D000000}"/>
    <cellStyle name="Comma 5 3 2 4 2 9" xfId="31334" xr:uid="{00000000-0005-0000-0000-00001D000000}"/>
    <cellStyle name="Comma 5 3 2 4 3" xfId="1850" xr:uid="{00000000-0005-0000-0000-00001D000000}"/>
    <cellStyle name="Comma 5 3 2 4 3 2" xfId="10922" xr:uid="{00000000-0005-0000-0000-00001D000000}"/>
    <cellStyle name="Comma 5 3 2 4 3 2 2" xfId="26042" xr:uid="{00000000-0005-0000-0000-00001D000000}"/>
    <cellStyle name="Comma 5 3 2 4 3 2 2 2" xfId="56282" xr:uid="{00000000-0005-0000-0000-00001D000000}"/>
    <cellStyle name="Comma 5 3 2 4 3 2 3" xfId="41162" xr:uid="{00000000-0005-0000-0000-00001D000000}"/>
    <cellStyle name="Comma 5 3 2 4 3 3" xfId="16970" xr:uid="{00000000-0005-0000-0000-00001D000000}"/>
    <cellStyle name="Comma 5 3 2 4 3 3 2" xfId="47210" xr:uid="{00000000-0005-0000-0000-00001D000000}"/>
    <cellStyle name="Comma 5 3 2 4 3 4" xfId="32090" xr:uid="{00000000-0005-0000-0000-00001D000000}"/>
    <cellStyle name="Comma 5 3 2 4 4" xfId="3362" xr:uid="{00000000-0005-0000-0000-00001D000000}"/>
    <cellStyle name="Comma 5 3 2 4 4 2" xfId="12434" xr:uid="{00000000-0005-0000-0000-00001D000000}"/>
    <cellStyle name="Comma 5 3 2 4 4 2 2" xfId="27554" xr:uid="{00000000-0005-0000-0000-00001D000000}"/>
    <cellStyle name="Comma 5 3 2 4 4 2 2 2" xfId="57794" xr:uid="{00000000-0005-0000-0000-00001D000000}"/>
    <cellStyle name="Comma 5 3 2 4 4 2 3" xfId="42674" xr:uid="{00000000-0005-0000-0000-00001D000000}"/>
    <cellStyle name="Comma 5 3 2 4 4 3" xfId="18482" xr:uid="{00000000-0005-0000-0000-00001D000000}"/>
    <cellStyle name="Comma 5 3 2 4 4 3 2" xfId="48722" xr:uid="{00000000-0005-0000-0000-00001D000000}"/>
    <cellStyle name="Comma 5 3 2 4 4 4" xfId="33602" xr:uid="{00000000-0005-0000-0000-00001D000000}"/>
    <cellStyle name="Comma 5 3 2 4 5" xfId="4874" xr:uid="{00000000-0005-0000-0000-00001D000000}"/>
    <cellStyle name="Comma 5 3 2 4 5 2" xfId="13946" xr:uid="{00000000-0005-0000-0000-00001D000000}"/>
    <cellStyle name="Comma 5 3 2 4 5 2 2" xfId="29066" xr:uid="{00000000-0005-0000-0000-00001D000000}"/>
    <cellStyle name="Comma 5 3 2 4 5 2 2 2" xfId="59306" xr:uid="{00000000-0005-0000-0000-00001D000000}"/>
    <cellStyle name="Comma 5 3 2 4 5 2 3" xfId="44186" xr:uid="{00000000-0005-0000-0000-00001D000000}"/>
    <cellStyle name="Comma 5 3 2 4 5 3" xfId="19994" xr:uid="{00000000-0005-0000-0000-00001D000000}"/>
    <cellStyle name="Comma 5 3 2 4 5 3 2" xfId="50234" xr:uid="{00000000-0005-0000-0000-00001D000000}"/>
    <cellStyle name="Comma 5 3 2 4 5 4" xfId="35114" xr:uid="{00000000-0005-0000-0000-00001D000000}"/>
    <cellStyle name="Comma 5 3 2 4 6" xfId="6386" xr:uid="{00000000-0005-0000-0000-00001D000000}"/>
    <cellStyle name="Comma 5 3 2 4 6 2" xfId="21506" xr:uid="{00000000-0005-0000-0000-00001D000000}"/>
    <cellStyle name="Comma 5 3 2 4 6 2 2" xfId="51746" xr:uid="{00000000-0005-0000-0000-00001D000000}"/>
    <cellStyle name="Comma 5 3 2 4 6 3" xfId="36626" xr:uid="{00000000-0005-0000-0000-00001D000000}"/>
    <cellStyle name="Comma 5 3 2 4 7" xfId="7898" xr:uid="{00000000-0005-0000-0000-00001D000000}"/>
    <cellStyle name="Comma 5 3 2 4 7 2" xfId="23018" xr:uid="{00000000-0005-0000-0000-00001D000000}"/>
    <cellStyle name="Comma 5 3 2 4 7 2 2" xfId="53258" xr:uid="{00000000-0005-0000-0000-00001D000000}"/>
    <cellStyle name="Comma 5 3 2 4 7 3" xfId="38138" xr:uid="{00000000-0005-0000-0000-00001D000000}"/>
    <cellStyle name="Comma 5 3 2 4 8" xfId="9410" xr:uid="{00000000-0005-0000-0000-00001D000000}"/>
    <cellStyle name="Comma 5 3 2 4 8 2" xfId="24530" xr:uid="{00000000-0005-0000-0000-00001D000000}"/>
    <cellStyle name="Comma 5 3 2 4 8 2 2" xfId="54770" xr:uid="{00000000-0005-0000-0000-00001D000000}"/>
    <cellStyle name="Comma 5 3 2 4 8 3" xfId="39650" xr:uid="{00000000-0005-0000-0000-00001D000000}"/>
    <cellStyle name="Comma 5 3 2 4 9" xfId="15458" xr:uid="{00000000-0005-0000-0000-00001D000000}"/>
    <cellStyle name="Comma 5 3 2 4 9 2" xfId="45698" xr:uid="{00000000-0005-0000-0000-00001D000000}"/>
    <cellStyle name="Comma 5 3 2 5" xfId="590" xr:uid="{00000000-0005-0000-0000-0000AA000000}"/>
    <cellStyle name="Comma 5 3 2 5 10" xfId="30830" xr:uid="{00000000-0005-0000-0000-0000AA000000}"/>
    <cellStyle name="Comma 5 3 2 5 2" xfId="1346" xr:uid="{00000000-0005-0000-0000-0000AA000000}"/>
    <cellStyle name="Comma 5 3 2 5 2 2" xfId="2858" xr:uid="{00000000-0005-0000-0000-0000AA000000}"/>
    <cellStyle name="Comma 5 3 2 5 2 2 2" xfId="11930" xr:uid="{00000000-0005-0000-0000-0000AA000000}"/>
    <cellStyle name="Comma 5 3 2 5 2 2 2 2" xfId="27050" xr:uid="{00000000-0005-0000-0000-0000AA000000}"/>
    <cellStyle name="Comma 5 3 2 5 2 2 2 2 2" xfId="57290" xr:uid="{00000000-0005-0000-0000-0000AA000000}"/>
    <cellStyle name="Comma 5 3 2 5 2 2 2 3" xfId="42170" xr:uid="{00000000-0005-0000-0000-0000AA000000}"/>
    <cellStyle name="Comma 5 3 2 5 2 2 3" xfId="17978" xr:uid="{00000000-0005-0000-0000-0000AA000000}"/>
    <cellStyle name="Comma 5 3 2 5 2 2 3 2" xfId="48218" xr:uid="{00000000-0005-0000-0000-0000AA000000}"/>
    <cellStyle name="Comma 5 3 2 5 2 2 4" xfId="33098" xr:uid="{00000000-0005-0000-0000-0000AA000000}"/>
    <cellStyle name="Comma 5 3 2 5 2 3" xfId="4370" xr:uid="{00000000-0005-0000-0000-0000AA000000}"/>
    <cellStyle name="Comma 5 3 2 5 2 3 2" xfId="13442" xr:uid="{00000000-0005-0000-0000-0000AA000000}"/>
    <cellStyle name="Comma 5 3 2 5 2 3 2 2" xfId="28562" xr:uid="{00000000-0005-0000-0000-0000AA000000}"/>
    <cellStyle name="Comma 5 3 2 5 2 3 2 2 2" xfId="58802" xr:uid="{00000000-0005-0000-0000-0000AA000000}"/>
    <cellStyle name="Comma 5 3 2 5 2 3 2 3" xfId="43682" xr:uid="{00000000-0005-0000-0000-0000AA000000}"/>
    <cellStyle name="Comma 5 3 2 5 2 3 3" xfId="19490" xr:uid="{00000000-0005-0000-0000-0000AA000000}"/>
    <cellStyle name="Comma 5 3 2 5 2 3 3 2" xfId="49730" xr:uid="{00000000-0005-0000-0000-0000AA000000}"/>
    <cellStyle name="Comma 5 3 2 5 2 3 4" xfId="34610" xr:uid="{00000000-0005-0000-0000-0000AA000000}"/>
    <cellStyle name="Comma 5 3 2 5 2 4" xfId="5882" xr:uid="{00000000-0005-0000-0000-0000AA000000}"/>
    <cellStyle name="Comma 5 3 2 5 2 4 2" xfId="14954" xr:uid="{00000000-0005-0000-0000-0000AA000000}"/>
    <cellStyle name="Comma 5 3 2 5 2 4 2 2" xfId="30074" xr:uid="{00000000-0005-0000-0000-0000AA000000}"/>
    <cellStyle name="Comma 5 3 2 5 2 4 2 2 2" xfId="60314" xr:uid="{00000000-0005-0000-0000-0000AA000000}"/>
    <cellStyle name="Comma 5 3 2 5 2 4 2 3" xfId="45194" xr:uid="{00000000-0005-0000-0000-0000AA000000}"/>
    <cellStyle name="Comma 5 3 2 5 2 4 3" xfId="21002" xr:uid="{00000000-0005-0000-0000-0000AA000000}"/>
    <cellStyle name="Comma 5 3 2 5 2 4 3 2" xfId="51242" xr:uid="{00000000-0005-0000-0000-0000AA000000}"/>
    <cellStyle name="Comma 5 3 2 5 2 4 4" xfId="36122" xr:uid="{00000000-0005-0000-0000-0000AA000000}"/>
    <cellStyle name="Comma 5 3 2 5 2 5" xfId="7394" xr:uid="{00000000-0005-0000-0000-0000AA000000}"/>
    <cellStyle name="Comma 5 3 2 5 2 5 2" xfId="22514" xr:uid="{00000000-0005-0000-0000-0000AA000000}"/>
    <cellStyle name="Comma 5 3 2 5 2 5 2 2" xfId="52754" xr:uid="{00000000-0005-0000-0000-0000AA000000}"/>
    <cellStyle name="Comma 5 3 2 5 2 5 3" xfId="37634" xr:uid="{00000000-0005-0000-0000-0000AA000000}"/>
    <cellStyle name="Comma 5 3 2 5 2 6" xfId="8906" xr:uid="{00000000-0005-0000-0000-0000AA000000}"/>
    <cellStyle name="Comma 5 3 2 5 2 6 2" xfId="24026" xr:uid="{00000000-0005-0000-0000-0000AA000000}"/>
    <cellStyle name="Comma 5 3 2 5 2 6 2 2" xfId="54266" xr:uid="{00000000-0005-0000-0000-0000AA000000}"/>
    <cellStyle name="Comma 5 3 2 5 2 6 3" xfId="39146" xr:uid="{00000000-0005-0000-0000-0000AA000000}"/>
    <cellStyle name="Comma 5 3 2 5 2 7" xfId="10418" xr:uid="{00000000-0005-0000-0000-0000AA000000}"/>
    <cellStyle name="Comma 5 3 2 5 2 7 2" xfId="25538" xr:uid="{00000000-0005-0000-0000-0000AA000000}"/>
    <cellStyle name="Comma 5 3 2 5 2 7 2 2" xfId="55778" xr:uid="{00000000-0005-0000-0000-0000AA000000}"/>
    <cellStyle name="Comma 5 3 2 5 2 7 3" xfId="40658" xr:uid="{00000000-0005-0000-0000-0000AA000000}"/>
    <cellStyle name="Comma 5 3 2 5 2 8" xfId="16466" xr:uid="{00000000-0005-0000-0000-0000AA000000}"/>
    <cellStyle name="Comma 5 3 2 5 2 8 2" xfId="46706" xr:uid="{00000000-0005-0000-0000-0000AA000000}"/>
    <cellStyle name="Comma 5 3 2 5 2 9" xfId="31586" xr:uid="{00000000-0005-0000-0000-0000AA000000}"/>
    <cellStyle name="Comma 5 3 2 5 3" xfId="2102" xr:uid="{00000000-0005-0000-0000-0000AA000000}"/>
    <cellStyle name="Comma 5 3 2 5 3 2" xfId="11174" xr:uid="{00000000-0005-0000-0000-0000AA000000}"/>
    <cellStyle name="Comma 5 3 2 5 3 2 2" xfId="26294" xr:uid="{00000000-0005-0000-0000-0000AA000000}"/>
    <cellStyle name="Comma 5 3 2 5 3 2 2 2" xfId="56534" xr:uid="{00000000-0005-0000-0000-0000AA000000}"/>
    <cellStyle name="Comma 5 3 2 5 3 2 3" xfId="41414" xr:uid="{00000000-0005-0000-0000-0000AA000000}"/>
    <cellStyle name="Comma 5 3 2 5 3 3" xfId="17222" xr:uid="{00000000-0005-0000-0000-0000AA000000}"/>
    <cellStyle name="Comma 5 3 2 5 3 3 2" xfId="47462" xr:uid="{00000000-0005-0000-0000-0000AA000000}"/>
    <cellStyle name="Comma 5 3 2 5 3 4" xfId="32342" xr:uid="{00000000-0005-0000-0000-0000AA000000}"/>
    <cellStyle name="Comma 5 3 2 5 4" xfId="3614" xr:uid="{00000000-0005-0000-0000-0000AA000000}"/>
    <cellStyle name="Comma 5 3 2 5 4 2" xfId="12686" xr:uid="{00000000-0005-0000-0000-0000AA000000}"/>
    <cellStyle name="Comma 5 3 2 5 4 2 2" xfId="27806" xr:uid="{00000000-0005-0000-0000-0000AA000000}"/>
    <cellStyle name="Comma 5 3 2 5 4 2 2 2" xfId="58046" xr:uid="{00000000-0005-0000-0000-0000AA000000}"/>
    <cellStyle name="Comma 5 3 2 5 4 2 3" xfId="42926" xr:uid="{00000000-0005-0000-0000-0000AA000000}"/>
    <cellStyle name="Comma 5 3 2 5 4 3" xfId="18734" xr:uid="{00000000-0005-0000-0000-0000AA000000}"/>
    <cellStyle name="Comma 5 3 2 5 4 3 2" xfId="48974" xr:uid="{00000000-0005-0000-0000-0000AA000000}"/>
    <cellStyle name="Comma 5 3 2 5 4 4" xfId="33854" xr:uid="{00000000-0005-0000-0000-0000AA000000}"/>
    <cellStyle name="Comma 5 3 2 5 5" xfId="5126" xr:uid="{00000000-0005-0000-0000-0000AA000000}"/>
    <cellStyle name="Comma 5 3 2 5 5 2" xfId="14198" xr:uid="{00000000-0005-0000-0000-0000AA000000}"/>
    <cellStyle name="Comma 5 3 2 5 5 2 2" xfId="29318" xr:uid="{00000000-0005-0000-0000-0000AA000000}"/>
    <cellStyle name="Comma 5 3 2 5 5 2 2 2" xfId="59558" xr:uid="{00000000-0005-0000-0000-0000AA000000}"/>
    <cellStyle name="Comma 5 3 2 5 5 2 3" xfId="44438" xr:uid="{00000000-0005-0000-0000-0000AA000000}"/>
    <cellStyle name="Comma 5 3 2 5 5 3" xfId="20246" xr:uid="{00000000-0005-0000-0000-0000AA000000}"/>
    <cellStyle name="Comma 5 3 2 5 5 3 2" xfId="50486" xr:uid="{00000000-0005-0000-0000-0000AA000000}"/>
    <cellStyle name="Comma 5 3 2 5 5 4" xfId="35366" xr:uid="{00000000-0005-0000-0000-0000AA000000}"/>
    <cellStyle name="Comma 5 3 2 5 6" xfId="6638" xr:uid="{00000000-0005-0000-0000-0000AA000000}"/>
    <cellStyle name="Comma 5 3 2 5 6 2" xfId="21758" xr:uid="{00000000-0005-0000-0000-0000AA000000}"/>
    <cellStyle name="Comma 5 3 2 5 6 2 2" xfId="51998" xr:uid="{00000000-0005-0000-0000-0000AA000000}"/>
    <cellStyle name="Comma 5 3 2 5 6 3" xfId="36878" xr:uid="{00000000-0005-0000-0000-0000AA000000}"/>
    <cellStyle name="Comma 5 3 2 5 7" xfId="8150" xr:uid="{00000000-0005-0000-0000-0000AA000000}"/>
    <cellStyle name="Comma 5 3 2 5 7 2" xfId="23270" xr:uid="{00000000-0005-0000-0000-0000AA000000}"/>
    <cellStyle name="Comma 5 3 2 5 7 2 2" xfId="53510" xr:uid="{00000000-0005-0000-0000-0000AA000000}"/>
    <cellStyle name="Comma 5 3 2 5 7 3" xfId="38390" xr:uid="{00000000-0005-0000-0000-0000AA000000}"/>
    <cellStyle name="Comma 5 3 2 5 8" xfId="9662" xr:uid="{00000000-0005-0000-0000-0000AA000000}"/>
    <cellStyle name="Comma 5 3 2 5 8 2" xfId="24782" xr:uid="{00000000-0005-0000-0000-0000AA000000}"/>
    <cellStyle name="Comma 5 3 2 5 8 2 2" xfId="55022" xr:uid="{00000000-0005-0000-0000-0000AA000000}"/>
    <cellStyle name="Comma 5 3 2 5 8 3" xfId="39902" xr:uid="{00000000-0005-0000-0000-0000AA000000}"/>
    <cellStyle name="Comma 5 3 2 5 9" xfId="15710" xr:uid="{00000000-0005-0000-0000-0000AA000000}"/>
    <cellStyle name="Comma 5 3 2 5 9 2" xfId="45950" xr:uid="{00000000-0005-0000-0000-0000AA000000}"/>
    <cellStyle name="Comma 5 3 2 6" xfId="842" xr:uid="{00000000-0005-0000-0000-00001D000000}"/>
    <cellStyle name="Comma 5 3 2 6 2" xfId="2354" xr:uid="{00000000-0005-0000-0000-00001D000000}"/>
    <cellStyle name="Comma 5 3 2 6 2 2" xfId="11426" xr:uid="{00000000-0005-0000-0000-00001D000000}"/>
    <cellStyle name="Comma 5 3 2 6 2 2 2" xfId="26546" xr:uid="{00000000-0005-0000-0000-00001D000000}"/>
    <cellStyle name="Comma 5 3 2 6 2 2 2 2" xfId="56786" xr:uid="{00000000-0005-0000-0000-00001D000000}"/>
    <cellStyle name="Comma 5 3 2 6 2 2 3" xfId="41666" xr:uid="{00000000-0005-0000-0000-00001D000000}"/>
    <cellStyle name="Comma 5 3 2 6 2 3" xfId="17474" xr:uid="{00000000-0005-0000-0000-00001D000000}"/>
    <cellStyle name="Comma 5 3 2 6 2 3 2" xfId="47714" xr:uid="{00000000-0005-0000-0000-00001D000000}"/>
    <cellStyle name="Comma 5 3 2 6 2 4" xfId="32594" xr:uid="{00000000-0005-0000-0000-00001D000000}"/>
    <cellStyle name="Comma 5 3 2 6 3" xfId="3866" xr:uid="{00000000-0005-0000-0000-00001D000000}"/>
    <cellStyle name="Comma 5 3 2 6 3 2" xfId="12938" xr:uid="{00000000-0005-0000-0000-00001D000000}"/>
    <cellStyle name="Comma 5 3 2 6 3 2 2" xfId="28058" xr:uid="{00000000-0005-0000-0000-00001D000000}"/>
    <cellStyle name="Comma 5 3 2 6 3 2 2 2" xfId="58298" xr:uid="{00000000-0005-0000-0000-00001D000000}"/>
    <cellStyle name="Comma 5 3 2 6 3 2 3" xfId="43178" xr:uid="{00000000-0005-0000-0000-00001D000000}"/>
    <cellStyle name="Comma 5 3 2 6 3 3" xfId="18986" xr:uid="{00000000-0005-0000-0000-00001D000000}"/>
    <cellStyle name="Comma 5 3 2 6 3 3 2" xfId="49226" xr:uid="{00000000-0005-0000-0000-00001D000000}"/>
    <cellStyle name="Comma 5 3 2 6 3 4" xfId="34106" xr:uid="{00000000-0005-0000-0000-00001D000000}"/>
    <cellStyle name="Comma 5 3 2 6 4" xfId="5378" xr:uid="{00000000-0005-0000-0000-00001D000000}"/>
    <cellStyle name="Comma 5 3 2 6 4 2" xfId="14450" xr:uid="{00000000-0005-0000-0000-00001D000000}"/>
    <cellStyle name="Comma 5 3 2 6 4 2 2" xfId="29570" xr:uid="{00000000-0005-0000-0000-00001D000000}"/>
    <cellStyle name="Comma 5 3 2 6 4 2 2 2" xfId="59810" xr:uid="{00000000-0005-0000-0000-00001D000000}"/>
    <cellStyle name="Comma 5 3 2 6 4 2 3" xfId="44690" xr:uid="{00000000-0005-0000-0000-00001D000000}"/>
    <cellStyle name="Comma 5 3 2 6 4 3" xfId="20498" xr:uid="{00000000-0005-0000-0000-00001D000000}"/>
    <cellStyle name="Comma 5 3 2 6 4 3 2" xfId="50738" xr:uid="{00000000-0005-0000-0000-00001D000000}"/>
    <cellStyle name="Comma 5 3 2 6 4 4" xfId="35618" xr:uid="{00000000-0005-0000-0000-00001D000000}"/>
    <cellStyle name="Comma 5 3 2 6 5" xfId="6890" xr:uid="{00000000-0005-0000-0000-00001D000000}"/>
    <cellStyle name="Comma 5 3 2 6 5 2" xfId="22010" xr:uid="{00000000-0005-0000-0000-00001D000000}"/>
    <cellStyle name="Comma 5 3 2 6 5 2 2" xfId="52250" xr:uid="{00000000-0005-0000-0000-00001D000000}"/>
    <cellStyle name="Comma 5 3 2 6 5 3" xfId="37130" xr:uid="{00000000-0005-0000-0000-00001D000000}"/>
    <cellStyle name="Comma 5 3 2 6 6" xfId="8402" xr:uid="{00000000-0005-0000-0000-00001D000000}"/>
    <cellStyle name="Comma 5 3 2 6 6 2" xfId="23522" xr:uid="{00000000-0005-0000-0000-00001D000000}"/>
    <cellStyle name="Comma 5 3 2 6 6 2 2" xfId="53762" xr:uid="{00000000-0005-0000-0000-00001D000000}"/>
    <cellStyle name="Comma 5 3 2 6 6 3" xfId="38642" xr:uid="{00000000-0005-0000-0000-00001D000000}"/>
    <cellStyle name="Comma 5 3 2 6 7" xfId="9914" xr:uid="{00000000-0005-0000-0000-00001D000000}"/>
    <cellStyle name="Comma 5 3 2 6 7 2" xfId="25034" xr:uid="{00000000-0005-0000-0000-00001D000000}"/>
    <cellStyle name="Comma 5 3 2 6 7 2 2" xfId="55274" xr:uid="{00000000-0005-0000-0000-00001D000000}"/>
    <cellStyle name="Comma 5 3 2 6 7 3" xfId="40154" xr:uid="{00000000-0005-0000-0000-00001D000000}"/>
    <cellStyle name="Comma 5 3 2 6 8" xfId="15962" xr:uid="{00000000-0005-0000-0000-00001D000000}"/>
    <cellStyle name="Comma 5 3 2 6 8 2" xfId="46202" xr:uid="{00000000-0005-0000-0000-00001D000000}"/>
    <cellStyle name="Comma 5 3 2 6 9" xfId="31082" xr:uid="{00000000-0005-0000-0000-00001D000000}"/>
    <cellStyle name="Comma 5 3 2 7" xfId="1598" xr:uid="{00000000-0005-0000-0000-00001D000000}"/>
    <cellStyle name="Comma 5 3 2 7 2" xfId="10670" xr:uid="{00000000-0005-0000-0000-00001D000000}"/>
    <cellStyle name="Comma 5 3 2 7 2 2" xfId="25790" xr:uid="{00000000-0005-0000-0000-00001D000000}"/>
    <cellStyle name="Comma 5 3 2 7 2 2 2" xfId="56030" xr:uid="{00000000-0005-0000-0000-00001D000000}"/>
    <cellStyle name="Comma 5 3 2 7 2 3" xfId="40910" xr:uid="{00000000-0005-0000-0000-00001D000000}"/>
    <cellStyle name="Comma 5 3 2 7 3" xfId="16718" xr:uid="{00000000-0005-0000-0000-00001D000000}"/>
    <cellStyle name="Comma 5 3 2 7 3 2" xfId="46958" xr:uid="{00000000-0005-0000-0000-00001D000000}"/>
    <cellStyle name="Comma 5 3 2 7 4" xfId="31838" xr:uid="{00000000-0005-0000-0000-00001D000000}"/>
    <cellStyle name="Comma 5 3 2 8" xfId="3110" xr:uid="{00000000-0005-0000-0000-00001D000000}"/>
    <cellStyle name="Comma 5 3 2 8 2" xfId="12182" xr:uid="{00000000-0005-0000-0000-00001D000000}"/>
    <cellStyle name="Comma 5 3 2 8 2 2" xfId="27302" xr:uid="{00000000-0005-0000-0000-00001D000000}"/>
    <cellStyle name="Comma 5 3 2 8 2 2 2" xfId="57542" xr:uid="{00000000-0005-0000-0000-00001D000000}"/>
    <cellStyle name="Comma 5 3 2 8 2 3" xfId="42422" xr:uid="{00000000-0005-0000-0000-00001D000000}"/>
    <cellStyle name="Comma 5 3 2 8 3" xfId="18230" xr:uid="{00000000-0005-0000-0000-00001D000000}"/>
    <cellStyle name="Comma 5 3 2 8 3 2" xfId="48470" xr:uid="{00000000-0005-0000-0000-00001D000000}"/>
    <cellStyle name="Comma 5 3 2 8 4" xfId="33350" xr:uid="{00000000-0005-0000-0000-00001D000000}"/>
    <cellStyle name="Comma 5 3 2 9" xfId="4622" xr:uid="{00000000-0005-0000-0000-00001D000000}"/>
    <cellStyle name="Comma 5 3 2 9 2" xfId="13694" xr:uid="{00000000-0005-0000-0000-00001D000000}"/>
    <cellStyle name="Comma 5 3 2 9 2 2" xfId="28814" xr:uid="{00000000-0005-0000-0000-00001D000000}"/>
    <cellStyle name="Comma 5 3 2 9 2 2 2" xfId="59054" xr:uid="{00000000-0005-0000-0000-00001D000000}"/>
    <cellStyle name="Comma 5 3 2 9 2 3" xfId="43934" xr:uid="{00000000-0005-0000-0000-00001D000000}"/>
    <cellStyle name="Comma 5 3 2 9 3" xfId="19742" xr:uid="{00000000-0005-0000-0000-00001D000000}"/>
    <cellStyle name="Comma 5 3 2 9 3 2" xfId="49982" xr:uid="{00000000-0005-0000-0000-00001D000000}"/>
    <cellStyle name="Comma 5 3 2 9 4" xfId="34862" xr:uid="{00000000-0005-0000-0000-00001D000000}"/>
    <cellStyle name="Comma 5 3 3" xfId="128" xr:uid="{00000000-0005-0000-0000-000039000000}"/>
    <cellStyle name="Comma 5 3 3 10" xfId="9200" xr:uid="{00000000-0005-0000-0000-000039000000}"/>
    <cellStyle name="Comma 5 3 3 10 2" xfId="24320" xr:uid="{00000000-0005-0000-0000-000039000000}"/>
    <cellStyle name="Comma 5 3 3 10 2 2" xfId="54560" xr:uid="{00000000-0005-0000-0000-000039000000}"/>
    <cellStyle name="Comma 5 3 3 10 3" xfId="39440" xr:uid="{00000000-0005-0000-0000-000039000000}"/>
    <cellStyle name="Comma 5 3 3 11" xfId="15248" xr:uid="{00000000-0005-0000-0000-000039000000}"/>
    <cellStyle name="Comma 5 3 3 11 2" xfId="45488" xr:uid="{00000000-0005-0000-0000-000039000000}"/>
    <cellStyle name="Comma 5 3 3 12" xfId="30368" xr:uid="{00000000-0005-0000-0000-000039000000}"/>
    <cellStyle name="Comma 5 3 3 2" xfId="380" xr:uid="{00000000-0005-0000-0000-000039000000}"/>
    <cellStyle name="Comma 5 3 3 2 10" xfId="30620" xr:uid="{00000000-0005-0000-0000-000039000000}"/>
    <cellStyle name="Comma 5 3 3 2 2" xfId="1136" xr:uid="{00000000-0005-0000-0000-000039000000}"/>
    <cellStyle name="Comma 5 3 3 2 2 2" xfId="2648" xr:uid="{00000000-0005-0000-0000-000039000000}"/>
    <cellStyle name="Comma 5 3 3 2 2 2 2" xfId="11720" xr:uid="{00000000-0005-0000-0000-000039000000}"/>
    <cellStyle name="Comma 5 3 3 2 2 2 2 2" xfId="26840" xr:uid="{00000000-0005-0000-0000-000039000000}"/>
    <cellStyle name="Comma 5 3 3 2 2 2 2 2 2" xfId="57080" xr:uid="{00000000-0005-0000-0000-000039000000}"/>
    <cellStyle name="Comma 5 3 3 2 2 2 2 3" xfId="41960" xr:uid="{00000000-0005-0000-0000-000039000000}"/>
    <cellStyle name="Comma 5 3 3 2 2 2 3" xfId="17768" xr:uid="{00000000-0005-0000-0000-000039000000}"/>
    <cellStyle name="Comma 5 3 3 2 2 2 3 2" xfId="48008" xr:uid="{00000000-0005-0000-0000-000039000000}"/>
    <cellStyle name="Comma 5 3 3 2 2 2 4" xfId="32888" xr:uid="{00000000-0005-0000-0000-000039000000}"/>
    <cellStyle name="Comma 5 3 3 2 2 3" xfId="4160" xr:uid="{00000000-0005-0000-0000-000039000000}"/>
    <cellStyle name="Comma 5 3 3 2 2 3 2" xfId="13232" xr:uid="{00000000-0005-0000-0000-000039000000}"/>
    <cellStyle name="Comma 5 3 3 2 2 3 2 2" xfId="28352" xr:uid="{00000000-0005-0000-0000-000039000000}"/>
    <cellStyle name="Comma 5 3 3 2 2 3 2 2 2" xfId="58592" xr:uid="{00000000-0005-0000-0000-000039000000}"/>
    <cellStyle name="Comma 5 3 3 2 2 3 2 3" xfId="43472" xr:uid="{00000000-0005-0000-0000-000039000000}"/>
    <cellStyle name="Comma 5 3 3 2 2 3 3" xfId="19280" xr:uid="{00000000-0005-0000-0000-000039000000}"/>
    <cellStyle name="Comma 5 3 3 2 2 3 3 2" xfId="49520" xr:uid="{00000000-0005-0000-0000-000039000000}"/>
    <cellStyle name="Comma 5 3 3 2 2 3 4" xfId="34400" xr:uid="{00000000-0005-0000-0000-000039000000}"/>
    <cellStyle name="Comma 5 3 3 2 2 4" xfId="5672" xr:uid="{00000000-0005-0000-0000-000039000000}"/>
    <cellStyle name="Comma 5 3 3 2 2 4 2" xfId="14744" xr:uid="{00000000-0005-0000-0000-000039000000}"/>
    <cellStyle name="Comma 5 3 3 2 2 4 2 2" xfId="29864" xr:uid="{00000000-0005-0000-0000-000039000000}"/>
    <cellStyle name="Comma 5 3 3 2 2 4 2 2 2" xfId="60104" xr:uid="{00000000-0005-0000-0000-000039000000}"/>
    <cellStyle name="Comma 5 3 3 2 2 4 2 3" xfId="44984" xr:uid="{00000000-0005-0000-0000-000039000000}"/>
    <cellStyle name="Comma 5 3 3 2 2 4 3" xfId="20792" xr:uid="{00000000-0005-0000-0000-000039000000}"/>
    <cellStyle name="Comma 5 3 3 2 2 4 3 2" xfId="51032" xr:uid="{00000000-0005-0000-0000-000039000000}"/>
    <cellStyle name="Comma 5 3 3 2 2 4 4" xfId="35912" xr:uid="{00000000-0005-0000-0000-000039000000}"/>
    <cellStyle name="Comma 5 3 3 2 2 5" xfId="7184" xr:uid="{00000000-0005-0000-0000-000039000000}"/>
    <cellStyle name="Comma 5 3 3 2 2 5 2" xfId="22304" xr:uid="{00000000-0005-0000-0000-000039000000}"/>
    <cellStyle name="Comma 5 3 3 2 2 5 2 2" xfId="52544" xr:uid="{00000000-0005-0000-0000-000039000000}"/>
    <cellStyle name="Comma 5 3 3 2 2 5 3" xfId="37424" xr:uid="{00000000-0005-0000-0000-000039000000}"/>
    <cellStyle name="Comma 5 3 3 2 2 6" xfId="8696" xr:uid="{00000000-0005-0000-0000-000039000000}"/>
    <cellStyle name="Comma 5 3 3 2 2 6 2" xfId="23816" xr:uid="{00000000-0005-0000-0000-000039000000}"/>
    <cellStyle name="Comma 5 3 3 2 2 6 2 2" xfId="54056" xr:uid="{00000000-0005-0000-0000-000039000000}"/>
    <cellStyle name="Comma 5 3 3 2 2 6 3" xfId="38936" xr:uid="{00000000-0005-0000-0000-000039000000}"/>
    <cellStyle name="Comma 5 3 3 2 2 7" xfId="10208" xr:uid="{00000000-0005-0000-0000-000039000000}"/>
    <cellStyle name="Comma 5 3 3 2 2 7 2" xfId="25328" xr:uid="{00000000-0005-0000-0000-000039000000}"/>
    <cellStyle name="Comma 5 3 3 2 2 7 2 2" xfId="55568" xr:uid="{00000000-0005-0000-0000-000039000000}"/>
    <cellStyle name="Comma 5 3 3 2 2 7 3" xfId="40448" xr:uid="{00000000-0005-0000-0000-000039000000}"/>
    <cellStyle name="Comma 5 3 3 2 2 8" xfId="16256" xr:uid="{00000000-0005-0000-0000-000039000000}"/>
    <cellStyle name="Comma 5 3 3 2 2 8 2" xfId="46496" xr:uid="{00000000-0005-0000-0000-000039000000}"/>
    <cellStyle name="Comma 5 3 3 2 2 9" xfId="31376" xr:uid="{00000000-0005-0000-0000-000039000000}"/>
    <cellStyle name="Comma 5 3 3 2 3" xfId="1892" xr:uid="{00000000-0005-0000-0000-000039000000}"/>
    <cellStyle name="Comma 5 3 3 2 3 2" xfId="10964" xr:uid="{00000000-0005-0000-0000-000039000000}"/>
    <cellStyle name="Comma 5 3 3 2 3 2 2" xfId="26084" xr:uid="{00000000-0005-0000-0000-000039000000}"/>
    <cellStyle name="Comma 5 3 3 2 3 2 2 2" xfId="56324" xr:uid="{00000000-0005-0000-0000-000039000000}"/>
    <cellStyle name="Comma 5 3 3 2 3 2 3" xfId="41204" xr:uid="{00000000-0005-0000-0000-000039000000}"/>
    <cellStyle name="Comma 5 3 3 2 3 3" xfId="17012" xr:uid="{00000000-0005-0000-0000-000039000000}"/>
    <cellStyle name="Comma 5 3 3 2 3 3 2" xfId="47252" xr:uid="{00000000-0005-0000-0000-000039000000}"/>
    <cellStyle name="Comma 5 3 3 2 3 4" xfId="32132" xr:uid="{00000000-0005-0000-0000-000039000000}"/>
    <cellStyle name="Comma 5 3 3 2 4" xfId="3404" xr:uid="{00000000-0005-0000-0000-000039000000}"/>
    <cellStyle name="Comma 5 3 3 2 4 2" xfId="12476" xr:uid="{00000000-0005-0000-0000-000039000000}"/>
    <cellStyle name="Comma 5 3 3 2 4 2 2" xfId="27596" xr:uid="{00000000-0005-0000-0000-000039000000}"/>
    <cellStyle name="Comma 5 3 3 2 4 2 2 2" xfId="57836" xr:uid="{00000000-0005-0000-0000-000039000000}"/>
    <cellStyle name="Comma 5 3 3 2 4 2 3" xfId="42716" xr:uid="{00000000-0005-0000-0000-000039000000}"/>
    <cellStyle name="Comma 5 3 3 2 4 3" xfId="18524" xr:uid="{00000000-0005-0000-0000-000039000000}"/>
    <cellStyle name="Comma 5 3 3 2 4 3 2" xfId="48764" xr:uid="{00000000-0005-0000-0000-000039000000}"/>
    <cellStyle name="Comma 5 3 3 2 4 4" xfId="33644" xr:uid="{00000000-0005-0000-0000-000039000000}"/>
    <cellStyle name="Comma 5 3 3 2 5" xfId="4916" xr:uid="{00000000-0005-0000-0000-000039000000}"/>
    <cellStyle name="Comma 5 3 3 2 5 2" xfId="13988" xr:uid="{00000000-0005-0000-0000-000039000000}"/>
    <cellStyle name="Comma 5 3 3 2 5 2 2" xfId="29108" xr:uid="{00000000-0005-0000-0000-000039000000}"/>
    <cellStyle name="Comma 5 3 3 2 5 2 2 2" xfId="59348" xr:uid="{00000000-0005-0000-0000-000039000000}"/>
    <cellStyle name="Comma 5 3 3 2 5 2 3" xfId="44228" xr:uid="{00000000-0005-0000-0000-000039000000}"/>
    <cellStyle name="Comma 5 3 3 2 5 3" xfId="20036" xr:uid="{00000000-0005-0000-0000-000039000000}"/>
    <cellStyle name="Comma 5 3 3 2 5 3 2" xfId="50276" xr:uid="{00000000-0005-0000-0000-000039000000}"/>
    <cellStyle name="Comma 5 3 3 2 5 4" xfId="35156" xr:uid="{00000000-0005-0000-0000-000039000000}"/>
    <cellStyle name="Comma 5 3 3 2 6" xfId="6428" xr:uid="{00000000-0005-0000-0000-000039000000}"/>
    <cellStyle name="Comma 5 3 3 2 6 2" xfId="21548" xr:uid="{00000000-0005-0000-0000-000039000000}"/>
    <cellStyle name="Comma 5 3 3 2 6 2 2" xfId="51788" xr:uid="{00000000-0005-0000-0000-000039000000}"/>
    <cellStyle name="Comma 5 3 3 2 6 3" xfId="36668" xr:uid="{00000000-0005-0000-0000-000039000000}"/>
    <cellStyle name="Comma 5 3 3 2 7" xfId="7940" xr:uid="{00000000-0005-0000-0000-000039000000}"/>
    <cellStyle name="Comma 5 3 3 2 7 2" xfId="23060" xr:uid="{00000000-0005-0000-0000-000039000000}"/>
    <cellStyle name="Comma 5 3 3 2 7 2 2" xfId="53300" xr:uid="{00000000-0005-0000-0000-000039000000}"/>
    <cellStyle name="Comma 5 3 3 2 7 3" xfId="38180" xr:uid="{00000000-0005-0000-0000-000039000000}"/>
    <cellStyle name="Comma 5 3 3 2 8" xfId="9452" xr:uid="{00000000-0005-0000-0000-000039000000}"/>
    <cellStyle name="Comma 5 3 3 2 8 2" xfId="24572" xr:uid="{00000000-0005-0000-0000-000039000000}"/>
    <cellStyle name="Comma 5 3 3 2 8 2 2" xfId="54812" xr:uid="{00000000-0005-0000-0000-000039000000}"/>
    <cellStyle name="Comma 5 3 3 2 8 3" xfId="39692" xr:uid="{00000000-0005-0000-0000-000039000000}"/>
    <cellStyle name="Comma 5 3 3 2 9" xfId="15500" xr:uid="{00000000-0005-0000-0000-000039000000}"/>
    <cellStyle name="Comma 5 3 3 2 9 2" xfId="45740" xr:uid="{00000000-0005-0000-0000-000039000000}"/>
    <cellStyle name="Comma 5 3 3 3" xfId="632" xr:uid="{00000000-0005-0000-0000-0000AD000000}"/>
    <cellStyle name="Comma 5 3 3 3 10" xfId="30872" xr:uid="{00000000-0005-0000-0000-0000AD000000}"/>
    <cellStyle name="Comma 5 3 3 3 2" xfId="1388" xr:uid="{00000000-0005-0000-0000-0000AD000000}"/>
    <cellStyle name="Comma 5 3 3 3 2 2" xfId="2900" xr:uid="{00000000-0005-0000-0000-0000AD000000}"/>
    <cellStyle name="Comma 5 3 3 3 2 2 2" xfId="11972" xr:uid="{00000000-0005-0000-0000-0000AD000000}"/>
    <cellStyle name="Comma 5 3 3 3 2 2 2 2" xfId="27092" xr:uid="{00000000-0005-0000-0000-0000AD000000}"/>
    <cellStyle name="Comma 5 3 3 3 2 2 2 2 2" xfId="57332" xr:uid="{00000000-0005-0000-0000-0000AD000000}"/>
    <cellStyle name="Comma 5 3 3 3 2 2 2 3" xfId="42212" xr:uid="{00000000-0005-0000-0000-0000AD000000}"/>
    <cellStyle name="Comma 5 3 3 3 2 2 3" xfId="18020" xr:uid="{00000000-0005-0000-0000-0000AD000000}"/>
    <cellStyle name="Comma 5 3 3 3 2 2 3 2" xfId="48260" xr:uid="{00000000-0005-0000-0000-0000AD000000}"/>
    <cellStyle name="Comma 5 3 3 3 2 2 4" xfId="33140" xr:uid="{00000000-0005-0000-0000-0000AD000000}"/>
    <cellStyle name="Comma 5 3 3 3 2 3" xfId="4412" xr:uid="{00000000-0005-0000-0000-0000AD000000}"/>
    <cellStyle name="Comma 5 3 3 3 2 3 2" xfId="13484" xr:uid="{00000000-0005-0000-0000-0000AD000000}"/>
    <cellStyle name="Comma 5 3 3 3 2 3 2 2" xfId="28604" xr:uid="{00000000-0005-0000-0000-0000AD000000}"/>
    <cellStyle name="Comma 5 3 3 3 2 3 2 2 2" xfId="58844" xr:uid="{00000000-0005-0000-0000-0000AD000000}"/>
    <cellStyle name="Comma 5 3 3 3 2 3 2 3" xfId="43724" xr:uid="{00000000-0005-0000-0000-0000AD000000}"/>
    <cellStyle name="Comma 5 3 3 3 2 3 3" xfId="19532" xr:uid="{00000000-0005-0000-0000-0000AD000000}"/>
    <cellStyle name="Comma 5 3 3 3 2 3 3 2" xfId="49772" xr:uid="{00000000-0005-0000-0000-0000AD000000}"/>
    <cellStyle name="Comma 5 3 3 3 2 3 4" xfId="34652" xr:uid="{00000000-0005-0000-0000-0000AD000000}"/>
    <cellStyle name="Comma 5 3 3 3 2 4" xfId="5924" xr:uid="{00000000-0005-0000-0000-0000AD000000}"/>
    <cellStyle name="Comma 5 3 3 3 2 4 2" xfId="14996" xr:uid="{00000000-0005-0000-0000-0000AD000000}"/>
    <cellStyle name="Comma 5 3 3 3 2 4 2 2" xfId="30116" xr:uid="{00000000-0005-0000-0000-0000AD000000}"/>
    <cellStyle name="Comma 5 3 3 3 2 4 2 2 2" xfId="60356" xr:uid="{00000000-0005-0000-0000-0000AD000000}"/>
    <cellStyle name="Comma 5 3 3 3 2 4 2 3" xfId="45236" xr:uid="{00000000-0005-0000-0000-0000AD000000}"/>
    <cellStyle name="Comma 5 3 3 3 2 4 3" xfId="21044" xr:uid="{00000000-0005-0000-0000-0000AD000000}"/>
    <cellStyle name="Comma 5 3 3 3 2 4 3 2" xfId="51284" xr:uid="{00000000-0005-0000-0000-0000AD000000}"/>
    <cellStyle name="Comma 5 3 3 3 2 4 4" xfId="36164" xr:uid="{00000000-0005-0000-0000-0000AD000000}"/>
    <cellStyle name="Comma 5 3 3 3 2 5" xfId="7436" xr:uid="{00000000-0005-0000-0000-0000AD000000}"/>
    <cellStyle name="Comma 5 3 3 3 2 5 2" xfId="22556" xr:uid="{00000000-0005-0000-0000-0000AD000000}"/>
    <cellStyle name="Comma 5 3 3 3 2 5 2 2" xfId="52796" xr:uid="{00000000-0005-0000-0000-0000AD000000}"/>
    <cellStyle name="Comma 5 3 3 3 2 5 3" xfId="37676" xr:uid="{00000000-0005-0000-0000-0000AD000000}"/>
    <cellStyle name="Comma 5 3 3 3 2 6" xfId="8948" xr:uid="{00000000-0005-0000-0000-0000AD000000}"/>
    <cellStyle name="Comma 5 3 3 3 2 6 2" xfId="24068" xr:uid="{00000000-0005-0000-0000-0000AD000000}"/>
    <cellStyle name="Comma 5 3 3 3 2 6 2 2" xfId="54308" xr:uid="{00000000-0005-0000-0000-0000AD000000}"/>
    <cellStyle name="Comma 5 3 3 3 2 6 3" xfId="39188" xr:uid="{00000000-0005-0000-0000-0000AD000000}"/>
    <cellStyle name="Comma 5 3 3 3 2 7" xfId="10460" xr:uid="{00000000-0005-0000-0000-0000AD000000}"/>
    <cellStyle name="Comma 5 3 3 3 2 7 2" xfId="25580" xr:uid="{00000000-0005-0000-0000-0000AD000000}"/>
    <cellStyle name="Comma 5 3 3 3 2 7 2 2" xfId="55820" xr:uid="{00000000-0005-0000-0000-0000AD000000}"/>
    <cellStyle name="Comma 5 3 3 3 2 7 3" xfId="40700" xr:uid="{00000000-0005-0000-0000-0000AD000000}"/>
    <cellStyle name="Comma 5 3 3 3 2 8" xfId="16508" xr:uid="{00000000-0005-0000-0000-0000AD000000}"/>
    <cellStyle name="Comma 5 3 3 3 2 8 2" xfId="46748" xr:uid="{00000000-0005-0000-0000-0000AD000000}"/>
    <cellStyle name="Comma 5 3 3 3 2 9" xfId="31628" xr:uid="{00000000-0005-0000-0000-0000AD000000}"/>
    <cellStyle name="Comma 5 3 3 3 3" xfId="2144" xr:uid="{00000000-0005-0000-0000-0000AD000000}"/>
    <cellStyle name="Comma 5 3 3 3 3 2" xfId="11216" xr:uid="{00000000-0005-0000-0000-0000AD000000}"/>
    <cellStyle name="Comma 5 3 3 3 3 2 2" xfId="26336" xr:uid="{00000000-0005-0000-0000-0000AD000000}"/>
    <cellStyle name="Comma 5 3 3 3 3 2 2 2" xfId="56576" xr:uid="{00000000-0005-0000-0000-0000AD000000}"/>
    <cellStyle name="Comma 5 3 3 3 3 2 3" xfId="41456" xr:uid="{00000000-0005-0000-0000-0000AD000000}"/>
    <cellStyle name="Comma 5 3 3 3 3 3" xfId="17264" xr:uid="{00000000-0005-0000-0000-0000AD000000}"/>
    <cellStyle name="Comma 5 3 3 3 3 3 2" xfId="47504" xr:uid="{00000000-0005-0000-0000-0000AD000000}"/>
    <cellStyle name="Comma 5 3 3 3 3 4" xfId="32384" xr:uid="{00000000-0005-0000-0000-0000AD000000}"/>
    <cellStyle name="Comma 5 3 3 3 4" xfId="3656" xr:uid="{00000000-0005-0000-0000-0000AD000000}"/>
    <cellStyle name="Comma 5 3 3 3 4 2" xfId="12728" xr:uid="{00000000-0005-0000-0000-0000AD000000}"/>
    <cellStyle name="Comma 5 3 3 3 4 2 2" xfId="27848" xr:uid="{00000000-0005-0000-0000-0000AD000000}"/>
    <cellStyle name="Comma 5 3 3 3 4 2 2 2" xfId="58088" xr:uid="{00000000-0005-0000-0000-0000AD000000}"/>
    <cellStyle name="Comma 5 3 3 3 4 2 3" xfId="42968" xr:uid="{00000000-0005-0000-0000-0000AD000000}"/>
    <cellStyle name="Comma 5 3 3 3 4 3" xfId="18776" xr:uid="{00000000-0005-0000-0000-0000AD000000}"/>
    <cellStyle name="Comma 5 3 3 3 4 3 2" xfId="49016" xr:uid="{00000000-0005-0000-0000-0000AD000000}"/>
    <cellStyle name="Comma 5 3 3 3 4 4" xfId="33896" xr:uid="{00000000-0005-0000-0000-0000AD000000}"/>
    <cellStyle name="Comma 5 3 3 3 5" xfId="5168" xr:uid="{00000000-0005-0000-0000-0000AD000000}"/>
    <cellStyle name="Comma 5 3 3 3 5 2" xfId="14240" xr:uid="{00000000-0005-0000-0000-0000AD000000}"/>
    <cellStyle name="Comma 5 3 3 3 5 2 2" xfId="29360" xr:uid="{00000000-0005-0000-0000-0000AD000000}"/>
    <cellStyle name="Comma 5 3 3 3 5 2 2 2" xfId="59600" xr:uid="{00000000-0005-0000-0000-0000AD000000}"/>
    <cellStyle name="Comma 5 3 3 3 5 2 3" xfId="44480" xr:uid="{00000000-0005-0000-0000-0000AD000000}"/>
    <cellStyle name="Comma 5 3 3 3 5 3" xfId="20288" xr:uid="{00000000-0005-0000-0000-0000AD000000}"/>
    <cellStyle name="Comma 5 3 3 3 5 3 2" xfId="50528" xr:uid="{00000000-0005-0000-0000-0000AD000000}"/>
    <cellStyle name="Comma 5 3 3 3 5 4" xfId="35408" xr:uid="{00000000-0005-0000-0000-0000AD000000}"/>
    <cellStyle name="Comma 5 3 3 3 6" xfId="6680" xr:uid="{00000000-0005-0000-0000-0000AD000000}"/>
    <cellStyle name="Comma 5 3 3 3 6 2" xfId="21800" xr:uid="{00000000-0005-0000-0000-0000AD000000}"/>
    <cellStyle name="Comma 5 3 3 3 6 2 2" xfId="52040" xr:uid="{00000000-0005-0000-0000-0000AD000000}"/>
    <cellStyle name="Comma 5 3 3 3 6 3" xfId="36920" xr:uid="{00000000-0005-0000-0000-0000AD000000}"/>
    <cellStyle name="Comma 5 3 3 3 7" xfId="8192" xr:uid="{00000000-0005-0000-0000-0000AD000000}"/>
    <cellStyle name="Comma 5 3 3 3 7 2" xfId="23312" xr:uid="{00000000-0005-0000-0000-0000AD000000}"/>
    <cellStyle name="Comma 5 3 3 3 7 2 2" xfId="53552" xr:uid="{00000000-0005-0000-0000-0000AD000000}"/>
    <cellStyle name="Comma 5 3 3 3 7 3" xfId="38432" xr:uid="{00000000-0005-0000-0000-0000AD000000}"/>
    <cellStyle name="Comma 5 3 3 3 8" xfId="9704" xr:uid="{00000000-0005-0000-0000-0000AD000000}"/>
    <cellStyle name="Comma 5 3 3 3 8 2" xfId="24824" xr:uid="{00000000-0005-0000-0000-0000AD000000}"/>
    <cellStyle name="Comma 5 3 3 3 8 2 2" xfId="55064" xr:uid="{00000000-0005-0000-0000-0000AD000000}"/>
    <cellStyle name="Comma 5 3 3 3 8 3" xfId="39944" xr:uid="{00000000-0005-0000-0000-0000AD000000}"/>
    <cellStyle name="Comma 5 3 3 3 9" xfId="15752" xr:uid="{00000000-0005-0000-0000-0000AD000000}"/>
    <cellStyle name="Comma 5 3 3 3 9 2" xfId="45992" xr:uid="{00000000-0005-0000-0000-0000AD000000}"/>
    <cellStyle name="Comma 5 3 3 4" xfId="884" xr:uid="{00000000-0005-0000-0000-000039000000}"/>
    <cellStyle name="Comma 5 3 3 4 2" xfId="2396" xr:uid="{00000000-0005-0000-0000-000039000000}"/>
    <cellStyle name="Comma 5 3 3 4 2 2" xfId="11468" xr:uid="{00000000-0005-0000-0000-000039000000}"/>
    <cellStyle name="Comma 5 3 3 4 2 2 2" xfId="26588" xr:uid="{00000000-0005-0000-0000-000039000000}"/>
    <cellStyle name="Comma 5 3 3 4 2 2 2 2" xfId="56828" xr:uid="{00000000-0005-0000-0000-000039000000}"/>
    <cellStyle name="Comma 5 3 3 4 2 2 3" xfId="41708" xr:uid="{00000000-0005-0000-0000-000039000000}"/>
    <cellStyle name="Comma 5 3 3 4 2 3" xfId="17516" xr:uid="{00000000-0005-0000-0000-000039000000}"/>
    <cellStyle name="Comma 5 3 3 4 2 3 2" xfId="47756" xr:uid="{00000000-0005-0000-0000-000039000000}"/>
    <cellStyle name="Comma 5 3 3 4 2 4" xfId="32636" xr:uid="{00000000-0005-0000-0000-000039000000}"/>
    <cellStyle name="Comma 5 3 3 4 3" xfId="3908" xr:uid="{00000000-0005-0000-0000-000039000000}"/>
    <cellStyle name="Comma 5 3 3 4 3 2" xfId="12980" xr:uid="{00000000-0005-0000-0000-000039000000}"/>
    <cellStyle name="Comma 5 3 3 4 3 2 2" xfId="28100" xr:uid="{00000000-0005-0000-0000-000039000000}"/>
    <cellStyle name="Comma 5 3 3 4 3 2 2 2" xfId="58340" xr:uid="{00000000-0005-0000-0000-000039000000}"/>
    <cellStyle name="Comma 5 3 3 4 3 2 3" xfId="43220" xr:uid="{00000000-0005-0000-0000-000039000000}"/>
    <cellStyle name="Comma 5 3 3 4 3 3" xfId="19028" xr:uid="{00000000-0005-0000-0000-000039000000}"/>
    <cellStyle name="Comma 5 3 3 4 3 3 2" xfId="49268" xr:uid="{00000000-0005-0000-0000-000039000000}"/>
    <cellStyle name="Comma 5 3 3 4 3 4" xfId="34148" xr:uid="{00000000-0005-0000-0000-000039000000}"/>
    <cellStyle name="Comma 5 3 3 4 4" xfId="5420" xr:uid="{00000000-0005-0000-0000-000039000000}"/>
    <cellStyle name="Comma 5 3 3 4 4 2" xfId="14492" xr:uid="{00000000-0005-0000-0000-000039000000}"/>
    <cellStyle name="Comma 5 3 3 4 4 2 2" xfId="29612" xr:uid="{00000000-0005-0000-0000-000039000000}"/>
    <cellStyle name="Comma 5 3 3 4 4 2 2 2" xfId="59852" xr:uid="{00000000-0005-0000-0000-000039000000}"/>
    <cellStyle name="Comma 5 3 3 4 4 2 3" xfId="44732" xr:uid="{00000000-0005-0000-0000-000039000000}"/>
    <cellStyle name="Comma 5 3 3 4 4 3" xfId="20540" xr:uid="{00000000-0005-0000-0000-000039000000}"/>
    <cellStyle name="Comma 5 3 3 4 4 3 2" xfId="50780" xr:uid="{00000000-0005-0000-0000-000039000000}"/>
    <cellStyle name="Comma 5 3 3 4 4 4" xfId="35660" xr:uid="{00000000-0005-0000-0000-000039000000}"/>
    <cellStyle name="Comma 5 3 3 4 5" xfId="6932" xr:uid="{00000000-0005-0000-0000-000039000000}"/>
    <cellStyle name="Comma 5 3 3 4 5 2" xfId="22052" xr:uid="{00000000-0005-0000-0000-000039000000}"/>
    <cellStyle name="Comma 5 3 3 4 5 2 2" xfId="52292" xr:uid="{00000000-0005-0000-0000-000039000000}"/>
    <cellStyle name="Comma 5 3 3 4 5 3" xfId="37172" xr:uid="{00000000-0005-0000-0000-000039000000}"/>
    <cellStyle name="Comma 5 3 3 4 6" xfId="8444" xr:uid="{00000000-0005-0000-0000-000039000000}"/>
    <cellStyle name="Comma 5 3 3 4 6 2" xfId="23564" xr:uid="{00000000-0005-0000-0000-000039000000}"/>
    <cellStyle name="Comma 5 3 3 4 6 2 2" xfId="53804" xr:uid="{00000000-0005-0000-0000-000039000000}"/>
    <cellStyle name="Comma 5 3 3 4 6 3" xfId="38684" xr:uid="{00000000-0005-0000-0000-000039000000}"/>
    <cellStyle name="Comma 5 3 3 4 7" xfId="9956" xr:uid="{00000000-0005-0000-0000-000039000000}"/>
    <cellStyle name="Comma 5 3 3 4 7 2" xfId="25076" xr:uid="{00000000-0005-0000-0000-000039000000}"/>
    <cellStyle name="Comma 5 3 3 4 7 2 2" xfId="55316" xr:uid="{00000000-0005-0000-0000-000039000000}"/>
    <cellStyle name="Comma 5 3 3 4 7 3" xfId="40196" xr:uid="{00000000-0005-0000-0000-000039000000}"/>
    <cellStyle name="Comma 5 3 3 4 8" xfId="16004" xr:uid="{00000000-0005-0000-0000-000039000000}"/>
    <cellStyle name="Comma 5 3 3 4 8 2" xfId="46244" xr:uid="{00000000-0005-0000-0000-000039000000}"/>
    <cellStyle name="Comma 5 3 3 4 9" xfId="31124" xr:uid="{00000000-0005-0000-0000-000039000000}"/>
    <cellStyle name="Comma 5 3 3 5" xfId="1640" xr:uid="{00000000-0005-0000-0000-000039000000}"/>
    <cellStyle name="Comma 5 3 3 5 2" xfId="10712" xr:uid="{00000000-0005-0000-0000-000039000000}"/>
    <cellStyle name="Comma 5 3 3 5 2 2" xfId="25832" xr:uid="{00000000-0005-0000-0000-000039000000}"/>
    <cellStyle name="Comma 5 3 3 5 2 2 2" xfId="56072" xr:uid="{00000000-0005-0000-0000-000039000000}"/>
    <cellStyle name="Comma 5 3 3 5 2 3" xfId="40952" xr:uid="{00000000-0005-0000-0000-000039000000}"/>
    <cellStyle name="Comma 5 3 3 5 3" xfId="16760" xr:uid="{00000000-0005-0000-0000-000039000000}"/>
    <cellStyle name="Comma 5 3 3 5 3 2" xfId="47000" xr:uid="{00000000-0005-0000-0000-000039000000}"/>
    <cellStyle name="Comma 5 3 3 5 4" xfId="31880" xr:uid="{00000000-0005-0000-0000-000039000000}"/>
    <cellStyle name="Comma 5 3 3 6" xfId="3152" xr:uid="{00000000-0005-0000-0000-000039000000}"/>
    <cellStyle name="Comma 5 3 3 6 2" xfId="12224" xr:uid="{00000000-0005-0000-0000-000039000000}"/>
    <cellStyle name="Comma 5 3 3 6 2 2" xfId="27344" xr:uid="{00000000-0005-0000-0000-000039000000}"/>
    <cellStyle name="Comma 5 3 3 6 2 2 2" xfId="57584" xr:uid="{00000000-0005-0000-0000-000039000000}"/>
    <cellStyle name="Comma 5 3 3 6 2 3" xfId="42464" xr:uid="{00000000-0005-0000-0000-000039000000}"/>
    <cellStyle name="Comma 5 3 3 6 3" xfId="18272" xr:uid="{00000000-0005-0000-0000-000039000000}"/>
    <cellStyle name="Comma 5 3 3 6 3 2" xfId="48512" xr:uid="{00000000-0005-0000-0000-000039000000}"/>
    <cellStyle name="Comma 5 3 3 6 4" xfId="33392" xr:uid="{00000000-0005-0000-0000-000039000000}"/>
    <cellStyle name="Comma 5 3 3 7" xfId="4664" xr:uid="{00000000-0005-0000-0000-000039000000}"/>
    <cellStyle name="Comma 5 3 3 7 2" xfId="13736" xr:uid="{00000000-0005-0000-0000-000039000000}"/>
    <cellStyle name="Comma 5 3 3 7 2 2" xfId="28856" xr:uid="{00000000-0005-0000-0000-000039000000}"/>
    <cellStyle name="Comma 5 3 3 7 2 2 2" xfId="59096" xr:uid="{00000000-0005-0000-0000-000039000000}"/>
    <cellStyle name="Comma 5 3 3 7 2 3" xfId="43976" xr:uid="{00000000-0005-0000-0000-000039000000}"/>
    <cellStyle name="Comma 5 3 3 7 3" xfId="19784" xr:uid="{00000000-0005-0000-0000-000039000000}"/>
    <cellStyle name="Comma 5 3 3 7 3 2" xfId="50024" xr:uid="{00000000-0005-0000-0000-000039000000}"/>
    <cellStyle name="Comma 5 3 3 7 4" xfId="34904" xr:uid="{00000000-0005-0000-0000-000039000000}"/>
    <cellStyle name="Comma 5 3 3 8" xfId="6176" xr:uid="{00000000-0005-0000-0000-000039000000}"/>
    <cellStyle name="Comma 5 3 3 8 2" xfId="21296" xr:uid="{00000000-0005-0000-0000-000039000000}"/>
    <cellStyle name="Comma 5 3 3 8 2 2" xfId="51536" xr:uid="{00000000-0005-0000-0000-000039000000}"/>
    <cellStyle name="Comma 5 3 3 8 3" xfId="36416" xr:uid="{00000000-0005-0000-0000-000039000000}"/>
    <cellStyle name="Comma 5 3 3 9" xfId="7688" xr:uid="{00000000-0005-0000-0000-000039000000}"/>
    <cellStyle name="Comma 5 3 3 9 2" xfId="22808" xr:uid="{00000000-0005-0000-0000-000039000000}"/>
    <cellStyle name="Comma 5 3 3 9 2 2" xfId="53048" xr:uid="{00000000-0005-0000-0000-000039000000}"/>
    <cellStyle name="Comma 5 3 3 9 3" xfId="37928" xr:uid="{00000000-0005-0000-0000-000039000000}"/>
    <cellStyle name="Comma 5 3 4" xfId="212" xr:uid="{00000000-0005-0000-0000-000039000000}"/>
    <cellStyle name="Comma 5 3 4 10" xfId="9284" xr:uid="{00000000-0005-0000-0000-000039000000}"/>
    <cellStyle name="Comma 5 3 4 10 2" xfId="24404" xr:uid="{00000000-0005-0000-0000-000039000000}"/>
    <cellStyle name="Comma 5 3 4 10 2 2" xfId="54644" xr:uid="{00000000-0005-0000-0000-000039000000}"/>
    <cellStyle name="Comma 5 3 4 10 3" xfId="39524" xr:uid="{00000000-0005-0000-0000-000039000000}"/>
    <cellStyle name="Comma 5 3 4 11" xfId="15332" xr:uid="{00000000-0005-0000-0000-000039000000}"/>
    <cellStyle name="Comma 5 3 4 11 2" xfId="45572" xr:uid="{00000000-0005-0000-0000-000039000000}"/>
    <cellStyle name="Comma 5 3 4 12" xfId="30452" xr:uid="{00000000-0005-0000-0000-000039000000}"/>
    <cellStyle name="Comma 5 3 4 2" xfId="464" xr:uid="{00000000-0005-0000-0000-000039000000}"/>
    <cellStyle name="Comma 5 3 4 2 10" xfId="30704" xr:uid="{00000000-0005-0000-0000-000039000000}"/>
    <cellStyle name="Comma 5 3 4 2 2" xfId="1220" xr:uid="{00000000-0005-0000-0000-000039000000}"/>
    <cellStyle name="Comma 5 3 4 2 2 2" xfId="2732" xr:uid="{00000000-0005-0000-0000-000039000000}"/>
    <cellStyle name="Comma 5 3 4 2 2 2 2" xfId="11804" xr:uid="{00000000-0005-0000-0000-000039000000}"/>
    <cellStyle name="Comma 5 3 4 2 2 2 2 2" xfId="26924" xr:uid="{00000000-0005-0000-0000-000039000000}"/>
    <cellStyle name="Comma 5 3 4 2 2 2 2 2 2" xfId="57164" xr:uid="{00000000-0005-0000-0000-000039000000}"/>
    <cellStyle name="Comma 5 3 4 2 2 2 2 3" xfId="42044" xr:uid="{00000000-0005-0000-0000-000039000000}"/>
    <cellStyle name="Comma 5 3 4 2 2 2 3" xfId="17852" xr:uid="{00000000-0005-0000-0000-000039000000}"/>
    <cellStyle name="Comma 5 3 4 2 2 2 3 2" xfId="48092" xr:uid="{00000000-0005-0000-0000-000039000000}"/>
    <cellStyle name="Comma 5 3 4 2 2 2 4" xfId="32972" xr:uid="{00000000-0005-0000-0000-000039000000}"/>
    <cellStyle name="Comma 5 3 4 2 2 3" xfId="4244" xr:uid="{00000000-0005-0000-0000-000039000000}"/>
    <cellStyle name="Comma 5 3 4 2 2 3 2" xfId="13316" xr:uid="{00000000-0005-0000-0000-000039000000}"/>
    <cellStyle name="Comma 5 3 4 2 2 3 2 2" xfId="28436" xr:uid="{00000000-0005-0000-0000-000039000000}"/>
    <cellStyle name="Comma 5 3 4 2 2 3 2 2 2" xfId="58676" xr:uid="{00000000-0005-0000-0000-000039000000}"/>
    <cellStyle name="Comma 5 3 4 2 2 3 2 3" xfId="43556" xr:uid="{00000000-0005-0000-0000-000039000000}"/>
    <cellStyle name="Comma 5 3 4 2 2 3 3" xfId="19364" xr:uid="{00000000-0005-0000-0000-000039000000}"/>
    <cellStyle name="Comma 5 3 4 2 2 3 3 2" xfId="49604" xr:uid="{00000000-0005-0000-0000-000039000000}"/>
    <cellStyle name="Comma 5 3 4 2 2 3 4" xfId="34484" xr:uid="{00000000-0005-0000-0000-000039000000}"/>
    <cellStyle name="Comma 5 3 4 2 2 4" xfId="5756" xr:uid="{00000000-0005-0000-0000-000039000000}"/>
    <cellStyle name="Comma 5 3 4 2 2 4 2" xfId="14828" xr:uid="{00000000-0005-0000-0000-000039000000}"/>
    <cellStyle name="Comma 5 3 4 2 2 4 2 2" xfId="29948" xr:uid="{00000000-0005-0000-0000-000039000000}"/>
    <cellStyle name="Comma 5 3 4 2 2 4 2 2 2" xfId="60188" xr:uid="{00000000-0005-0000-0000-000039000000}"/>
    <cellStyle name="Comma 5 3 4 2 2 4 2 3" xfId="45068" xr:uid="{00000000-0005-0000-0000-000039000000}"/>
    <cellStyle name="Comma 5 3 4 2 2 4 3" xfId="20876" xr:uid="{00000000-0005-0000-0000-000039000000}"/>
    <cellStyle name="Comma 5 3 4 2 2 4 3 2" xfId="51116" xr:uid="{00000000-0005-0000-0000-000039000000}"/>
    <cellStyle name="Comma 5 3 4 2 2 4 4" xfId="35996" xr:uid="{00000000-0005-0000-0000-000039000000}"/>
    <cellStyle name="Comma 5 3 4 2 2 5" xfId="7268" xr:uid="{00000000-0005-0000-0000-000039000000}"/>
    <cellStyle name="Comma 5 3 4 2 2 5 2" xfId="22388" xr:uid="{00000000-0005-0000-0000-000039000000}"/>
    <cellStyle name="Comma 5 3 4 2 2 5 2 2" xfId="52628" xr:uid="{00000000-0005-0000-0000-000039000000}"/>
    <cellStyle name="Comma 5 3 4 2 2 5 3" xfId="37508" xr:uid="{00000000-0005-0000-0000-000039000000}"/>
    <cellStyle name="Comma 5 3 4 2 2 6" xfId="8780" xr:uid="{00000000-0005-0000-0000-000039000000}"/>
    <cellStyle name="Comma 5 3 4 2 2 6 2" xfId="23900" xr:uid="{00000000-0005-0000-0000-000039000000}"/>
    <cellStyle name="Comma 5 3 4 2 2 6 2 2" xfId="54140" xr:uid="{00000000-0005-0000-0000-000039000000}"/>
    <cellStyle name="Comma 5 3 4 2 2 6 3" xfId="39020" xr:uid="{00000000-0005-0000-0000-000039000000}"/>
    <cellStyle name="Comma 5 3 4 2 2 7" xfId="10292" xr:uid="{00000000-0005-0000-0000-000039000000}"/>
    <cellStyle name="Comma 5 3 4 2 2 7 2" xfId="25412" xr:uid="{00000000-0005-0000-0000-000039000000}"/>
    <cellStyle name="Comma 5 3 4 2 2 7 2 2" xfId="55652" xr:uid="{00000000-0005-0000-0000-000039000000}"/>
    <cellStyle name="Comma 5 3 4 2 2 7 3" xfId="40532" xr:uid="{00000000-0005-0000-0000-000039000000}"/>
    <cellStyle name="Comma 5 3 4 2 2 8" xfId="16340" xr:uid="{00000000-0005-0000-0000-000039000000}"/>
    <cellStyle name="Comma 5 3 4 2 2 8 2" xfId="46580" xr:uid="{00000000-0005-0000-0000-000039000000}"/>
    <cellStyle name="Comma 5 3 4 2 2 9" xfId="31460" xr:uid="{00000000-0005-0000-0000-000039000000}"/>
    <cellStyle name="Comma 5 3 4 2 3" xfId="1976" xr:uid="{00000000-0005-0000-0000-000039000000}"/>
    <cellStyle name="Comma 5 3 4 2 3 2" xfId="11048" xr:uid="{00000000-0005-0000-0000-000039000000}"/>
    <cellStyle name="Comma 5 3 4 2 3 2 2" xfId="26168" xr:uid="{00000000-0005-0000-0000-000039000000}"/>
    <cellStyle name="Comma 5 3 4 2 3 2 2 2" xfId="56408" xr:uid="{00000000-0005-0000-0000-000039000000}"/>
    <cellStyle name="Comma 5 3 4 2 3 2 3" xfId="41288" xr:uid="{00000000-0005-0000-0000-000039000000}"/>
    <cellStyle name="Comma 5 3 4 2 3 3" xfId="17096" xr:uid="{00000000-0005-0000-0000-000039000000}"/>
    <cellStyle name="Comma 5 3 4 2 3 3 2" xfId="47336" xr:uid="{00000000-0005-0000-0000-000039000000}"/>
    <cellStyle name="Comma 5 3 4 2 3 4" xfId="32216" xr:uid="{00000000-0005-0000-0000-000039000000}"/>
    <cellStyle name="Comma 5 3 4 2 4" xfId="3488" xr:uid="{00000000-0005-0000-0000-000039000000}"/>
    <cellStyle name="Comma 5 3 4 2 4 2" xfId="12560" xr:uid="{00000000-0005-0000-0000-000039000000}"/>
    <cellStyle name="Comma 5 3 4 2 4 2 2" xfId="27680" xr:uid="{00000000-0005-0000-0000-000039000000}"/>
    <cellStyle name="Comma 5 3 4 2 4 2 2 2" xfId="57920" xr:uid="{00000000-0005-0000-0000-000039000000}"/>
    <cellStyle name="Comma 5 3 4 2 4 2 3" xfId="42800" xr:uid="{00000000-0005-0000-0000-000039000000}"/>
    <cellStyle name="Comma 5 3 4 2 4 3" xfId="18608" xr:uid="{00000000-0005-0000-0000-000039000000}"/>
    <cellStyle name="Comma 5 3 4 2 4 3 2" xfId="48848" xr:uid="{00000000-0005-0000-0000-000039000000}"/>
    <cellStyle name="Comma 5 3 4 2 4 4" xfId="33728" xr:uid="{00000000-0005-0000-0000-000039000000}"/>
    <cellStyle name="Comma 5 3 4 2 5" xfId="5000" xr:uid="{00000000-0005-0000-0000-000039000000}"/>
    <cellStyle name="Comma 5 3 4 2 5 2" xfId="14072" xr:uid="{00000000-0005-0000-0000-000039000000}"/>
    <cellStyle name="Comma 5 3 4 2 5 2 2" xfId="29192" xr:uid="{00000000-0005-0000-0000-000039000000}"/>
    <cellStyle name="Comma 5 3 4 2 5 2 2 2" xfId="59432" xr:uid="{00000000-0005-0000-0000-000039000000}"/>
    <cellStyle name="Comma 5 3 4 2 5 2 3" xfId="44312" xr:uid="{00000000-0005-0000-0000-000039000000}"/>
    <cellStyle name="Comma 5 3 4 2 5 3" xfId="20120" xr:uid="{00000000-0005-0000-0000-000039000000}"/>
    <cellStyle name="Comma 5 3 4 2 5 3 2" xfId="50360" xr:uid="{00000000-0005-0000-0000-000039000000}"/>
    <cellStyle name="Comma 5 3 4 2 5 4" xfId="35240" xr:uid="{00000000-0005-0000-0000-000039000000}"/>
    <cellStyle name="Comma 5 3 4 2 6" xfId="6512" xr:uid="{00000000-0005-0000-0000-000039000000}"/>
    <cellStyle name="Comma 5 3 4 2 6 2" xfId="21632" xr:uid="{00000000-0005-0000-0000-000039000000}"/>
    <cellStyle name="Comma 5 3 4 2 6 2 2" xfId="51872" xr:uid="{00000000-0005-0000-0000-000039000000}"/>
    <cellStyle name="Comma 5 3 4 2 6 3" xfId="36752" xr:uid="{00000000-0005-0000-0000-000039000000}"/>
    <cellStyle name="Comma 5 3 4 2 7" xfId="8024" xr:uid="{00000000-0005-0000-0000-000039000000}"/>
    <cellStyle name="Comma 5 3 4 2 7 2" xfId="23144" xr:uid="{00000000-0005-0000-0000-000039000000}"/>
    <cellStyle name="Comma 5 3 4 2 7 2 2" xfId="53384" xr:uid="{00000000-0005-0000-0000-000039000000}"/>
    <cellStyle name="Comma 5 3 4 2 7 3" xfId="38264" xr:uid="{00000000-0005-0000-0000-000039000000}"/>
    <cellStyle name="Comma 5 3 4 2 8" xfId="9536" xr:uid="{00000000-0005-0000-0000-000039000000}"/>
    <cellStyle name="Comma 5 3 4 2 8 2" xfId="24656" xr:uid="{00000000-0005-0000-0000-000039000000}"/>
    <cellStyle name="Comma 5 3 4 2 8 2 2" xfId="54896" xr:uid="{00000000-0005-0000-0000-000039000000}"/>
    <cellStyle name="Comma 5 3 4 2 8 3" xfId="39776" xr:uid="{00000000-0005-0000-0000-000039000000}"/>
    <cellStyle name="Comma 5 3 4 2 9" xfId="15584" xr:uid="{00000000-0005-0000-0000-000039000000}"/>
    <cellStyle name="Comma 5 3 4 2 9 2" xfId="45824" xr:uid="{00000000-0005-0000-0000-000039000000}"/>
    <cellStyle name="Comma 5 3 4 3" xfId="716" xr:uid="{00000000-0005-0000-0000-0000AE000000}"/>
    <cellStyle name="Comma 5 3 4 3 10" xfId="30956" xr:uid="{00000000-0005-0000-0000-0000AE000000}"/>
    <cellStyle name="Comma 5 3 4 3 2" xfId="1472" xr:uid="{00000000-0005-0000-0000-0000AE000000}"/>
    <cellStyle name="Comma 5 3 4 3 2 2" xfId="2984" xr:uid="{00000000-0005-0000-0000-0000AE000000}"/>
    <cellStyle name="Comma 5 3 4 3 2 2 2" xfId="12056" xr:uid="{00000000-0005-0000-0000-0000AE000000}"/>
    <cellStyle name="Comma 5 3 4 3 2 2 2 2" xfId="27176" xr:uid="{00000000-0005-0000-0000-0000AE000000}"/>
    <cellStyle name="Comma 5 3 4 3 2 2 2 2 2" xfId="57416" xr:uid="{00000000-0005-0000-0000-0000AE000000}"/>
    <cellStyle name="Comma 5 3 4 3 2 2 2 3" xfId="42296" xr:uid="{00000000-0005-0000-0000-0000AE000000}"/>
    <cellStyle name="Comma 5 3 4 3 2 2 3" xfId="18104" xr:uid="{00000000-0005-0000-0000-0000AE000000}"/>
    <cellStyle name="Comma 5 3 4 3 2 2 3 2" xfId="48344" xr:uid="{00000000-0005-0000-0000-0000AE000000}"/>
    <cellStyle name="Comma 5 3 4 3 2 2 4" xfId="33224" xr:uid="{00000000-0005-0000-0000-0000AE000000}"/>
    <cellStyle name="Comma 5 3 4 3 2 3" xfId="4496" xr:uid="{00000000-0005-0000-0000-0000AE000000}"/>
    <cellStyle name="Comma 5 3 4 3 2 3 2" xfId="13568" xr:uid="{00000000-0005-0000-0000-0000AE000000}"/>
    <cellStyle name="Comma 5 3 4 3 2 3 2 2" xfId="28688" xr:uid="{00000000-0005-0000-0000-0000AE000000}"/>
    <cellStyle name="Comma 5 3 4 3 2 3 2 2 2" xfId="58928" xr:uid="{00000000-0005-0000-0000-0000AE000000}"/>
    <cellStyle name="Comma 5 3 4 3 2 3 2 3" xfId="43808" xr:uid="{00000000-0005-0000-0000-0000AE000000}"/>
    <cellStyle name="Comma 5 3 4 3 2 3 3" xfId="19616" xr:uid="{00000000-0005-0000-0000-0000AE000000}"/>
    <cellStyle name="Comma 5 3 4 3 2 3 3 2" xfId="49856" xr:uid="{00000000-0005-0000-0000-0000AE000000}"/>
    <cellStyle name="Comma 5 3 4 3 2 3 4" xfId="34736" xr:uid="{00000000-0005-0000-0000-0000AE000000}"/>
    <cellStyle name="Comma 5 3 4 3 2 4" xfId="6008" xr:uid="{00000000-0005-0000-0000-0000AE000000}"/>
    <cellStyle name="Comma 5 3 4 3 2 4 2" xfId="15080" xr:uid="{00000000-0005-0000-0000-0000AE000000}"/>
    <cellStyle name="Comma 5 3 4 3 2 4 2 2" xfId="30200" xr:uid="{00000000-0005-0000-0000-0000AE000000}"/>
    <cellStyle name="Comma 5 3 4 3 2 4 2 2 2" xfId="60440" xr:uid="{00000000-0005-0000-0000-0000AE000000}"/>
    <cellStyle name="Comma 5 3 4 3 2 4 2 3" xfId="45320" xr:uid="{00000000-0005-0000-0000-0000AE000000}"/>
    <cellStyle name="Comma 5 3 4 3 2 4 3" xfId="21128" xr:uid="{00000000-0005-0000-0000-0000AE000000}"/>
    <cellStyle name="Comma 5 3 4 3 2 4 3 2" xfId="51368" xr:uid="{00000000-0005-0000-0000-0000AE000000}"/>
    <cellStyle name="Comma 5 3 4 3 2 4 4" xfId="36248" xr:uid="{00000000-0005-0000-0000-0000AE000000}"/>
    <cellStyle name="Comma 5 3 4 3 2 5" xfId="7520" xr:uid="{00000000-0005-0000-0000-0000AE000000}"/>
    <cellStyle name="Comma 5 3 4 3 2 5 2" xfId="22640" xr:uid="{00000000-0005-0000-0000-0000AE000000}"/>
    <cellStyle name="Comma 5 3 4 3 2 5 2 2" xfId="52880" xr:uid="{00000000-0005-0000-0000-0000AE000000}"/>
    <cellStyle name="Comma 5 3 4 3 2 5 3" xfId="37760" xr:uid="{00000000-0005-0000-0000-0000AE000000}"/>
    <cellStyle name="Comma 5 3 4 3 2 6" xfId="9032" xr:uid="{00000000-0005-0000-0000-0000AE000000}"/>
    <cellStyle name="Comma 5 3 4 3 2 6 2" xfId="24152" xr:uid="{00000000-0005-0000-0000-0000AE000000}"/>
    <cellStyle name="Comma 5 3 4 3 2 6 2 2" xfId="54392" xr:uid="{00000000-0005-0000-0000-0000AE000000}"/>
    <cellStyle name="Comma 5 3 4 3 2 6 3" xfId="39272" xr:uid="{00000000-0005-0000-0000-0000AE000000}"/>
    <cellStyle name="Comma 5 3 4 3 2 7" xfId="10544" xr:uid="{00000000-0005-0000-0000-0000AE000000}"/>
    <cellStyle name="Comma 5 3 4 3 2 7 2" xfId="25664" xr:uid="{00000000-0005-0000-0000-0000AE000000}"/>
    <cellStyle name="Comma 5 3 4 3 2 7 2 2" xfId="55904" xr:uid="{00000000-0005-0000-0000-0000AE000000}"/>
    <cellStyle name="Comma 5 3 4 3 2 7 3" xfId="40784" xr:uid="{00000000-0005-0000-0000-0000AE000000}"/>
    <cellStyle name="Comma 5 3 4 3 2 8" xfId="16592" xr:uid="{00000000-0005-0000-0000-0000AE000000}"/>
    <cellStyle name="Comma 5 3 4 3 2 8 2" xfId="46832" xr:uid="{00000000-0005-0000-0000-0000AE000000}"/>
    <cellStyle name="Comma 5 3 4 3 2 9" xfId="31712" xr:uid="{00000000-0005-0000-0000-0000AE000000}"/>
    <cellStyle name="Comma 5 3 4 3 3" xfId="2228" xr:uid="{00000000-0005-0000-0000-0000AE000000}"/>
    <cellStyle name="Comma 5 3 4 3 3 2" xfId="11300" xr:uid="{00000000-0005-0000-0000-0000AE000000}"/>
    <cellStyle name="Comma 5 3 4 3 3 2 2" xfId="26420" xr:uid="{00000000-0005-0000-0000-0000AE000000}"/>
    <cellStyle name="Comma 5 3 4 3 3 2 2 2" xfId="56660" xr:uid="{00000000-0005-0000-0000-0000AE000000}"/>
    <cellStyle name="Comma 5 3 4 3 3 2 3" xfId="41540" xr:uid="{00000000-0005-0000-0000-0000AE000000}"/>
    <cellStyle name="Comma 5 3 4 3 3 3" xfId="17348" xr:uid="{00000000-0005-0000-0000-0000AE000000}"/>
    <cellStyle name="Comma 5 3 4 3 3 3 2" xfId="47588" xr:uid="{00000000-0005-0000-0000-0000AE000000}"/>
    <cellStyle name="Comma 5 3 4 3 3 4" xfId="32468" xr:uid="{00000000-0005-0000-0000-0000AE000000}"/>
    <cellStyle name="Comma 5 3 4 3 4" xfId="3740" xr:uid="{00000000-0005-0000-0000-0000AE000000}"/>
    <cellStyle name="Comma 5 3 4 3 4 2" xfId="12812" xr:uid="{00000000-0005-0000-0000-0000AE000000}"/>
    <cellStyle name="Comma 5 3 4 3 4 2 2" xfId="27932" xr:uid="{00000000-0005-0000-0000-0000AE000000}"/>
    <cellStyle name="Comma 5 3 4 3 4 2 2 2" xfId="58172" xr:uid="{00000000-0005-0000-0000-0000AE000000}"/>
    <cellStyle name="Comma 5 3 4 3 4 2 3" xfId="43052" xr:uid="{00000000-0005-0000-0000-0000AE000000}"/>
    <cellStyle name="Comma 5 3 4 3 4 3" xfId="18860" xr:uid="{00000000-0005-0000-0000-0000AE000000}"/>
    <cellStyle name="Comma 5 3 4 3 4 3 2" xfId="49100" xr:uid="{00000000-0005-0000-0000-0000AE000000}"/>
    <cellStyle name="Comma 5 3 4 3 4 4" xfId="33980" xr:uid="{00000000-0005-0000-0000-0000AE000000}"/>
    <cellStyle name="Comma 5 3 4 3 5" xfId="5252" xr:uid="{00000000-0005-0000-0000-0000AE000000}"/>
    <cellStyle name="Comma 5 3 4 3 5 2" xfId="14324" xr:uid="{00000000-0005-0000-0000-0000AE000000}"/>
    <cellStyle name="Comma 5 3 4 3 5 2 2" xfId="29444" xr:uid="{00000000-0005-0000-0000-0000AE000000}"/>
    <cellStyle name="Comma 5 3 4 3 5 2 2 2" xfId="59684" xr:uid="{00000000-0005-0000-0000-0000AE000000}"/>
    <cellStyle name="Comma 5 3 4 3 5 2 3" xfId="44564" xr:uid="{00000000-0005-0000-0000-0000AE000000}"/>
    <cellStyle name="Comma 5 3 4 3 5 3" xfId="20372" xr:uid="{00000000-0005-0000-0000-0000AE000000}"/>
    <cellStyle name="Comma 5 3 4 3 5 3 2" xfId="50612" xr:uid="{00000000-0005-0000-0000-0000AE000000}"/>
    <cellStyle name="Comma 5 3 4 3 5 4" xfId="35492" xr:uid="{00000000-0005-0000-0000-0000AE000000}"/>
    <cellStyle name="Comma 5 3 4 3 6" xfId="6764" xr:uid="{00000000-0005-0000-0000-0000AE000000}"/>
    <cellStyle name="Comma 5 3 4 3 6 2" xfId="21884" xr:uid="{00000000-0005-0000-0000-0000AE000000}"/>
    <cellStyle name="Comma 5 3 4 3 6 2 2" xfId="52124" xr:uid="{00000000-0005-0000-0000-0000AE000000}"/>
    <cellStyle name="Comma 5 3 4 3 6 3" xfId="37004" xr:uid="{00000000-0005-0000-0000-0000AE000000}"/>
    <cellStyle name="Comma 5 3 4 3 7" xfId="8276" xr:uid="{00000000-0005-0000-0000-0000AE000000}"/>
    <cellStyle name="Comma 5 3 4 3 7 2" xfId="23396" xr:uid="{00000000-0005-0000-0000-0000AE000000}"/>
    <cellStyle name="Comma 5 3 4 3 7 2 2" xfId="53636" xr:uid="{00000000-0005-0000-0000-0000AE000000}"/>
    <cellStyle name="Comma 5 3 4 3 7 3" xfId="38516" xr:uid="{00000000-0005-0000-0000-0000AE000000}"/>
    <cellStyle name="Comma 5 3 4 3 8" xfId="9788" xr:uid="{00000000-0005-0000-0000-0000AE000000}"/>
    <cellStyle name="Comma 5 3 4 3 8 2" xfId="24908" xr:uid="{00000000-0005-0000-0000-0000AE000000}"/>
    <cellStyle name="Comma 5 3 4 3 8 2 2" xfId="55148" xr:uid="{00000000-0005-0000-0000-0000AE000000}"/>
    <cellStyle name="Comma 5 3 4 3 8 3" xfId="40028" xr:uid="{00000000-0005-0000-0000-0000AE000000}"/>
    <cellStyle name="Comma 5 3 4 3 9" xfId="15836" xr:uid="{00000000-0005-0000-0000-0000AE000000}"/>
    <cellStyle name="Comma 5 3 4 3 9 2" xfId="46076" xr:uid="{00000000-0005-0000-0000-0000AE000000}"/>
    <cellStyle name="Comma 5 3 4 4" xfId="968" xr:uid="{00000000-0005-0000-0000-000039000000}"/>
    <cellStyle name="Comma 5 3 4 4 2" xfId="2480" xr:uid="{00000000-0005-0000-0000-000039000000}"/>
    <cellStyle name="Comma 5 3 4 4 2 2" xfId="11552" xr:uid="{00000000-0005-0000-0000-000039000000}"/>
    <cellStyle name="Comma 5 3 4 4 2 2 2" xfId="26672" xr:uid="{00000000-0005-0000-0000-000039000000}"/>
    <cellStyle name="Comma 5 3 4 4 2 2 2 2" xfId="56912" xr:uid="{00000000-0005-0000-0000-000039000000}"/>
    <cellStyle name="Comma 5 3 4 4 2 2 3" xfId="41792" xr:uid="{00000000-0005-0000-0000-000039000000}"/>
    <cellStyle name="Comma 5 3 4 4 2 3" xfId="17600" xr:uid="{00000000-0005-0000-0000-000039000000}"/>
    <cellStyle name="Comma 5 3 4 4 2 3 2" xfId="47840" xr:uid="{00000000-0005-0000-0000-000039000000}"/>
    <cellStyle name="Comma 5 3 4 4 2 4" xfId="32720" xr:uid="{00000000-0005-0000-0000-000039000000}"/>
    <cellStyle name="Comma 5 3 4 4 3" xfId="3992" xr:uid="{00000000-0005-0000-0000-000039000000}"/>
    <cellStyle name="Comma 5 3 4 4 3 2" xfId="13064" xr:uid="{00000000-0005-0000-0000-000039000000}"/>
    <cellStyle name="Comma 5 3 4 4 3 2 2" xfId="28184" xr:uid="{00000000-0005-0000-0000-000039000000}"/>
    <cellStyle name="Comma 5 3 4 4 3 2 2 2" xfId="58424" xr:uid="{00000000-0005-0000-0000-000039000000}"/>
    <cellStyle name="Comma 5 3 4 4 3 2 3" xfId="43304" xr:uid="{00000000-0005-0000-0000-000039000000}"/>
    <cellStyle name="Comma 5 3 4 4 3 3" xfId="19112" xr:uid="{00000000-0005-0000-0000-000039000000}"/>
    <cellStyle name="Comma 5 3 4 4 3 3 2" xfId="49352" xr:uid="{00000000-0005-0000-0000-000039000000}"/>
    <cellStyle name="Comma 5 3 4 4 3 4" xfId="34232" xr:uid="{00000000-0005-0000-0000-000039000000}"/>
    <cellStyle name="Comma 5 3 4 4 4" xfId="5504" xr:uid="{00000000-0005-0000-0000-000039000000}"/>
    <cellStyle name="Comma 5 3 4 4 4 2" xfId="14576" xr:uid="{00000000-0005-0000-0000-000039000000}"/>
    <cellStyle name="Comma 5 3 4 4 4 2 2" xfId="29696" xr:uid="{00000000-0005-0000-0000-000039000000}"/>
    <cellStyle name="Comma 5 3 4 4 4 2 2 2" xfId="59936" xr:uid="{00000000-0005-0000-0000-000039000000}"/>
    <cellStyle name="Comma 5 3 4 4 4 2 3" xfId="44816" xr:uid="{00000000-0005-0000-0000-000039000000}"/>
    <cellStyle name="Comma 5 3 4 4 4 3" xfId="20624" xr:uid="{00000000-0005-0000-0000-000039000000}"/>
    <cellStyle name="Comma 5 3 4 4 4 3 2" xfId="50864" xr:uid="{00000000-0005-0000-0000-000039000000}"/>
    <cellStyle name="Comma 5 3 4 4 4 4" xfId="35744" xr:uid="{00000000-0005-0000-0000-000039000000}"/>
    <cellStyle name="Comma 5 3 4 4 5" xfId="7016" xr:uid="{00000000-0005-0000-0000-000039000000}"/>
    <cellStyle name="Comma 5 3 4 4 5 2" xfId="22136" xr:uid="{00000000-0005-0000-0000-000039000000}"/>
    <cellStyle name="Comma 5 3 4 4 5 2 2" xfId="52376" xr:uid="{00000000-0005-0000-0000-000039000000}"/>
    <cellStyle name="Comma 5 3 4 4 5 3" xfId="37256" xr:uid="{00000000-0005-0000-0000-000039000000}"/>
    <cellStyle name="Comma 5 3 4 4 6" xfId="8528" xr:uid="{00000000-0005-0000-0000-000039000000}"/>
    <cellStyle name="Comma 5 3 4 4 6 2" xfId="23648" xr:uid="{00000000-0005-0000-0000-000039000000}"/>
    <cellStyle name="Comma 5 3 4 4 6 2 2" xfId="53888" xr:uid="{00000000-0005-0000-0000-000039000000}"/>
    <cellStyle name="Comma 5 3 4 4 6 3" xfId="38768" xr:uid="{00000000-0005-0000-0000-000039000000}"/>
    <cellStyle name="Comma 5 3 4 4 7" xfId="10040" xr:uid="{00000000-0005-0000-0000-000039000000}"/>
    <cellStyle name="Comma 5 3 4 4 7 2" xfId="25160" xr:uid="{00000000-0005-0000-0000-000039000000}"/>
    <cellStyle name="Comma 5 3 4 4 7 2 2" xfId="55400" xr:uid="{00000000-0005-0000-0000-000039000000}"/>
    <cellStyle name="Comma 5 3 4 4 7 3" xfId="40280" xr:uid="{00000000-0005-0000-0000-000039000000}"/>
    <cellStyle name="Comma 5 3 4 4 8" xfId="16088" xr:uid="{00000000-0005-0000-0000-000039000000}"/>
    <cellStyle name="Comma 5 3 4 4 8 2" xfId="46328" xr:uid="{00000000-0005-0000-0000-000039000000}"/>
    <cellStyle name="Comma 5 3 4 4 9" xfId="31208" xr:uid="{00000000-0005-0000-0000-000039000000}"/>
    <cellStyle name="Comma 5 3 4 5" xfId="1724" xr:uid="{00000000-0005-0000-0000-000039000000}"/>
    <cellStyle name="Comma 5 3 4 5 2" xfId="10796" xr:uid="{00000000-0005-0000-0000-000039000000}"/>
    <cellStyle name="Comma 5 3 4 5 2 2" xfId="25916" xr:uid="{00000000-0005-0000-0000-000039000000}"/>
    <cellStyle name="Comma 5 3 4 5 2 2 2" xfId="56156" xr:uid="{00000000-0005-0000-0000-000039000000}"/>
    <cellStyle name="Comma 5 3 4 5 2 3" xfId="41036" xr:uid="{00000000-0005-0000-0000-000039000000}"/>
    <cellStyle name="Comma 5 3 4 5 3" xfId="16844" xr:uid="{00000000-0005-0000-0000-000039000000}"/>
    <cellStyle name="Comma 5 3 4 5 3 2" xfId="47084" xr:uid="{00000000-0005-0000-0000-000039000000}"/>
    <cellStyle name="Comma 5 3 4 5 4" xfId="31964" xr:uid="{00000000-0005-0000-0000-000039000000}"/>
    <cellStyle name="Comma 5 3 4 6" xfId="3236" xr:uid="{00000000-0005-0000-0000-000039000000}"/>
    <cellStyle name="Comma 5 3 4 6 2" xfId="12308" xr:uid="{00000000-0005-0000-0000-000039000000}"/>
    <cellStyle name="Comma 5 3 4 6 2 2" xfId="27428" xr:uid="{00000000-0005-0000-0000-000039000000}"/>
    <cellStyle name="Comma 5 3 4 6 2 2 2" xfId="57668" xr:uid="{00000000-0005-0000-0000-000039000000}"/>
    <cellStyle name="Comma 5 3 4 6 2 3" xfId="42548" xr:uid="{00000000-0005-0000-0000-000039000000}"/>
    <cellStyle name="Comma 5 3 4 6 3" xfId="18356" xr:uid="{00000000-0005-0000-0000-000039000000}"/>
    <cellStyle name="Comma 5 3 4 6 3 2" xfId="48596" xr:uid="{00000000-0005-0000-0000-000039000000}"/>
    <cellStyle name="Comma 5 3 4 6 4" xfId="33476" xr:uid="{00000000-0005-0000-0000-000039000000}"/>
    <cellStyle name="Comma 5 3 4 7" xfId="4748" xr:uid="{00000000-0005-0000-0000-000039000000}"/>
    <cellStyle name="Comma 5 3 4 7 2" xfId="13820" xr:uid="{00000000-0005-0000-0000-000039000000}"/>
    <cellStyle name="Comma 5 3 4 7 2 2" xfId="28940" xr:uid="{00000000-0005-0000-0000-000039000000}"/>
    <cellStyle name="Comma 5 3 4 7 2 2 2" xfId="59180" xr:uid="{00000000-0005-0000-0000-000039000000}"/>
    <cellStyle name="Comma 5 3 4 7 2 3" xfId="44060" xr:uid="{00000000-0005-0000-0000-000039000000}"/>
    <cellStyle name="Comma 5 3 4 7 3" xfId="19868" xr:uid="{00000000-0005-0000-0000-000039000000}"/>
    <cellStyle name="Comma 5 3 4 7 3 2" xfId="50108" xr:uid="{00000000-0005-0000-0000-000039000000}"/>
    <cellStyle name="Comma 5 3 4 7 4" xfId="34988" xr:uid="{00000000-0005-0000-0000-000039000000}"/>
    <cellStyle name="Comma 5 3 4 8" xfId="6260" xr:uid="{00000000-0005-0000-0000-000039000000}"/>
    <cellStyle name="Comma 5 3 4 8 2" xfId="21380" xr:uid="{00000000-0005-0000-0000-000039000000}"/>
    <cellStyle name="Comma 5 3 4 8 2 2" xfId="51620" xr:uid="{00000000-0005-0000-0000-000039000000}"/>
    <cellStyle name="Comma 5 3 4 8 3" xfId="36500" xr:uid="{00000000-0005-0000-0000-000039000000}"/>
    <cellStyle name="Comma 5 3 4 9" xfId="7772" xr:uid="{00000000-0005-0000-0000-000039000000}"/>
    <cellStyle name="Comma 5 3 4 9 2" xfId="22892" xr:uid="{00000000-0005-0000-0000-000039000000}"/>
    <cellStyle name="Comma 5 3 4 9 2 2" xfId="53132" xr:uid="{00000000-0005-0000-0000-000039000000}"/>
    <cellStyle name="Comma 5 3 4 9 3" xfId="38012" xr:uid="{00000000-0005-0000-0000-000039000000}"/>
    <cellStyle name="Comma 5 3 5" xfId="296" xr:uid="{00000000-0005-0000-0000-000009000000}"/>
    <cellStyle name="Comma 5 3 5 10" xfId="30536" xr:uid="{00000000-0005-0000-0000-000009000000}"/>
    <cellStyle name="Comma 5 3 5 2" xfId="1052" xr:uid="{00000000-0005-0000-0000-000009000000}"/>
    <cellStyle name="Comma 5 3 5 2 2" xfId="2564" xr:uid="{00000000-0005-0000-0000-000009000000}"/>
    <cellStyle name="Comma 5 3 5 2 2 2" xfId="11636" xr:uid="{00000000-0005-0000-0000-000009000000}"/>
    <cellStyle name="Comma 5 3 5 2 2 2 2" xfId="26756" xr:uid="{00000000-0005-0000-0000-000009000000}"/>
    <cellStyle name="Comma 5 3 5 2 2 2 2 2" xfId="56996" xr:uid="{00000000-0005-0000-0000-000009000000}"/>
    <cellStyle name="Comma 5 3 5 2 2 2 3" xfId="41876" xr:uid="{00000000-0005-0000-0000-000009000000}"/>
    <cellStyle name="Comma 5 3 5 2 2 3" xfId="17684" xr:uid="{00000000-0005-0000-0000-000009000000}"/>
    <cellStyle name="Comma 5 3 5 2 2 3 2" xfId="47924" xr:uid="{00000000-0005-0000-0000-000009000000}"/>
    <cellStyle name="Comma 5 3 5 2 2 4" xfId="32804" xr:uid="{00000000-0005-0000-0000-000009000000}"/>
    <cellStyle name="Comma 5 3 5 2 3" xfId="4076" xr:uid="{00000000-0005-0000-0000-000009000000}"/>
    <cellStyle name="Comma 5 3 5 2 3 2" xfId="13148" xr:uid="{00000000-0005-0000-0000-000009000000}"/>
    <cellStyle name="Comma 5 3 5 2 3 2 2" xfId="28268" xr:uid="{00000000-0005-0000-0000-000009000000}"/>
    <cellStyle name="Comma 5 3 5 2 3 2 2 2" xfId="58508" xr:uid="{00000000-0005-0000-0000-000009000000}"/>
    <cellStyle name="Comma 5 3 5 2 3 2 3" xfId="43388" xr:uid="{00000000-0005-0000-0000-000009000000}"/>
    <cellStyle name="Comma 5 3 5 2 3 3" xfId="19196" xr:uid="{00000000-0005-0000-0000-000009000000}"/>
    <cellStyle name="Comma 5 3 5 2 3 3 2" xfId="49436" xr:uid="{00000000-0005-0000-0000-000009000000}"/>
    <cellStyle name="Comma 5 3 5 2 3 4" xfId="34316" xr:uid="{00000000-0005-0000-0000-000009000000}"/>
    <cellStyle name="Comma 5 3 5 2 4" xfId="5588" xr:uid="{00000000-0005-0000-0000-000009000000}"/>
    <cellStyle name="Comma 5 3 5 2 4 2" xfId="14660" xr:uid="{00000000-0005-0000-0000-000009000000}"/>
    <cellStyle name="Comma 5 3 5 2 4 2 2" xfId="29780" xr:uid="{00000000-0005-0000-0000-000009000000}"/>
    <cellStyle name="Comma 5 3 5 2 4 2 2 2" xfId="60020" xr:uid="{00000000-0005-0000-0000-000009000000}"/>
    <cellStyle name="Comma 5 3 5 2 4 2 3" xfId="44900" xr:uid="{00000000-0005-0000-0000-000009000000}"/>
    <cellStyle name="Comma 5 3 5 2 4 3" xfId="20708" xr:uid="{00000000-0005-0000-0000-000009000000}"/>
    <cellStyle name="Comma 5 3 5 2 4 3 2" xfId="50948" xr:uid="{00000000-0005-0000-0000-000009000000}"/>
    <cellStyle name="Comma 5 3 5 2 4 4" xfId="35828" xr:uid="{00000000-0005-0000-0000-000009000000}"/>
    <cellStyle name="Comma 5 3 5 2 5" xfId="7100" xr:uid="{00000000-0005-0000-0000-000009000000}"/>
    <cellStyle name="Comma 5 3 5 2 5 2" xfId="22220" xr:uid="{00000000-0005-0000-0000-000009000000}"/>
    <cellStyle name="Comma 5 3 5 2 5 2 2" xfId="52460" xr:uid="{00000000-0005-0000-0000-000009000000}"/>
    <cellStyle name="Comma 5 3 5 2 5 3" xfId="37340" xr:uid="{00000000-0005-0000-0000-000009000000}"/>
    <cellStyle name="Comma 5 3 5 2 6" xfId="8612" xr:uid="{00000000-0005-0000-0000-000009000000}"/>
    <cellStyle name="Comma 5 3 5 2 6 2" xfId="23732" xr:uid="{00000000-0005-0000-0000-000009000000}"/>
    <cellStyle name="Comma 5 3 5 2 6 2 2" xfId="53972" xr:uid="{00000000-0005-0000-0000-000009000000}"/>
    <cellStyle name="Comma 5 3 5 2 6 3" xfId="38852" xr:uid="{00000000-0005-0000-0000-000009000000}"/>
    <cellStyle name="Comma 5 3 5 2 7" xfId="10124" xr:uid="{00000000-0005-0000-0000-000009000000}"/>
    <cellStyle name="Comma 5 3 5 2 7 2" xfId="25244" xr:uid="{00000000-0005-0000-0000-000009000000}"/>
    <cellStyle name="Comma 5 3 5 2 7 2 2" xfId="55484" xr:uid="{00000000-0005-0000-0000-000009000000}"/>
    <cellStyle name="Comma 5 3 5 2 7 3" xfId="40364" xr:uid="{00000000-0005-0000-0000-000009000000}"/>
    <cellStyle name="Comma 5 3 5 2 8" xfId="16172" xr:uid="{00000000-0005-0000-0000-000009000000}"/>
    <cellStyle name="Comma 5 3 5 2 8 2" xfId="46412" xr:uid="{00000000-0005-0000-0000-000009000000}"/>
    <cellStyle name="Comma 5 3 5 2 9" xfId="31292" xr:uid="{00000000-0005-0000-0000-000009000000}"/>
    <cellStyle name="Comma 5 3 5 3" xfId="1808" xr:uid="{00000000-0005-0000-0000-000009000000}"/>
    <cellStyle name="Comma 5 3 5 3 2" xfId="10880" xr:uid="{00000000-0005-0000-0000-000009000000}"/>
    <cellStyle name="Comma 5 3 5 3 2 2" xfId="26000" xr:uid="{00000000-0005-0000-0000-000009000000}"/>
    <cellStyle name="Comma 5 3 5 3 2 2 2" xfId="56240" xr:uid="{00000000-0005-0000-0000-000009000000}"/>
    <cellStyle name="Comma 5 3 5 3 2 3" xfId="41120" xr:uid="{00000000-0005-0000-0000-000009000000}"/>
    <cellStyle name="Comma 5 3 5 3 3" xfId="16928" xr:uid="{00000000-0005-0000-0000-000009000000}"/>
    <cellStyle name="Comma 5 3 5 3 3 2" xfId="47168" xr:uid="{00000000-0005-0000-0000-000009000000}"/>
    <cellStyle name="Comma 5 3 5 3 4" xfId="32048" xr:uid="{00000000-0005-0000-0000-000009000000}"/>
    <cellStyle name="Comma 5 3 5 4" xfId="3320" xr:uid="{00000000-0005-0000-0000-000009000000}"/>
    <cellStyle name="Comma 5 3 5 4 2" xfId="12392" xr:uid="{00000000-0005-0000-0000-000009000000}"/>
    <cellStyle name="Comma 5 3 5 4 2 2" xfId="27512" xr:uid="{00000000-0005-0000-0000-000009000000}"/>
    <cellStyle name="Comma 5 3 5 4 2 2 2" xfId="57752" xr:uid="{00000000-0005-0000-0000-000009000000}"/>
    <cellStyle name="Comma 5 3 5 4 2 3" xfId="42632" xr:uid="{00000000-0005-0000-0000-000009000000}"/>
    <cellStyle name="Comma 5 3 5 4 3" xfId="18440" xr:uid="{00000000-0005-0000-0000-000009000000}"/>
    <cellStyle name="Comma 5 3 5 4 3 2" xfId="48680" xr:uid="{00000000-0005-0000-0000-000009000000}"/>
    <cellStyle name="Comma 5 3 5 4 4" xfId="33560" xr:uid="{00000000-0005-0000-0000-000009000000}"/>
    <cellStyle name="Comma 5 3 5 5" xfId="4832" xr:uid="{00000000-0005-0000-0000-000009000000}"/>
    <cellStyle name="Comma 5 3 5 5 2" xfId="13904" xr:uid="{00000000-0005-0000-0000-000009000000}"/>
    <cellStyle name="Comma 5 3 5 5 2 2" xfId="29024" xr:uid="{00000000-0005-0000-0000-000009000000}"/>
    <cellStyle name="Comma 5 3 5 5 2 2 2" xfId="59264" xr:uid="{00000000-0005-0000-0000-000009000000}"/>
    <cellStyle name="Comma 5 3 5 5 2 3" xfId="44144" xr:uid="{00000000-0005-0000-0000-000009000000}"/>
    <cellStyle name="Comma 5 3 5 5 3" xfId="19952" xr:uid="{00000000-0005-0000-0000-000009000000}"/>
    <cellStyle name="Comma 5 3 5 5 3 2" xfId="50192" xr:uid="{00000000-0005-0000-0000-000009000000}"/>
    <cellStyle name="Comma 5 3 5 5 4" xfId="35072" xr:uid="{00000000-0005-0000-0000-000009000000}"/>
    <cellStyle name="Comma 5 3 5 6" xfId="6344" xr:uid="{00000000-0005-0000-0000-000009000000}"/>
    <cellStyle name="Comma 5 3 5 6 2" xfId="21464" xr:uid="{00000000-0005-0000-0000-000009000000}"/>
    <cellStyle name="Comma 5 3 5 6 2 2" xfId="51704" xr:uid="{00000000-0005-0000-0000-000009000000}"/>
    <cellStyle name="Comma 5 3 5 6 3" xfId="36584" xr:uid="{00000000-0005-0000-0000-000009000000}"/>
    <cellStyle name="Comma 5 3 5 7" xfId="7856" xr:uid="{00000000-0005-0000-0000-000009000000}"/>
    <cellStyle name="Comma 5 3 5 7 2" xfId="22976" xr:uid="{00000000-0005-0000-0000-000009000000}"/>
    <cellStyle name="Comma 5 3 5 7 2 2" xfId="53216" xr:uid="{00000000-0005-0000-0000-000009000000}"/>
    <cellStyle name="Comma 5 3 5 7 3" xfId="38096" xr:uid="{00000000-0005-0000-0000-000009000000}"/>
    <cellStyle name="Comma 5 3 5 8" xfId="9368" xr:uid="{00000000-0005-0000-0000-000009000000}"/>
    <cellStyle name="Comma 5 3 5 8 2" xfId="24488" xr:uid="{00000000-0005-0000-0000-000009000000}"/>
    <cellStyle name="Comma 5 3 5 8 2 2" xfId="54728" xr:uid="{00000000-0005-0000-0000-000009000000}"/>
    <cellStyle name="Comma 5 3 5 8 3" xfId="39608" xr:uid="{00000000-0005-0000-0000-000009000000}"/>
    <cellStyle name="Comma 5 3 5 9" xfId="15416" xr:uid="{00000000-0005-0000-0000-000009000000}"/>
    <cellStyle name="Comma 5 3 5 9 2" xfId="45656" xr:uid="{00000000-0005-0000-0000-000009000000}"/>
    <cellStyle name="Comma 5 3 6" xfId="548" xr:uid="{00000000-0005-0000-0000-0000A9000000}"/>
    <cellStyle name="Comma 5 3 6 10" xfId="30788" xr:uid="{00000000-0005-0000-0000-0000A9000000}"/>
    <cellStyle name="Comma 5 3 6 2" xfId="1304" xr:uid="{00000000-0005-0000-0000-0000A9000000}"/>
    <cellStyle name="Comma 5 3 6 2 2" xfId="2816" xr:uid="{00000000-0005-0000-0000-0000A9000000}"/>
    <cellStyle name="Comma 5 3 6 2 2 2" xfId="11888" xr:uid="{00000000-0005-0000-0000-0000A9000000}"/>
    <cellStyle name="Comma 5 3 6 2 2 2 2" xfId="27008" xr:uid="{00000000-0005-0000-0000-0000A9000000}"/>
    <cellStyle name="Comma 5 3 6 2 2 2 2 2" xfId="57248" xr:uid="{00000000-0005-0000-0000-0000A9000000}"/>
    <cellStyle name="Comma 5 3 6 2 2 2 3" xfId="42128" xr:uid="{00000000-0005-0000-0000-0000A9000000}"/>
    <cellStyle name="Comma 5 3 6 2 2 3" xfId="17936" xr:uid="{00000000-0005-0000-0000-0000A9000000}"/>
    <cellStyle name="Comma 5 3 6 2 2 3 2" xfId="48176" xr:uid="{00000000-0005-0000-0000-0000A9000000}"/>
    <cellStyle name="Comma 5 3 6 2 2 4" xfId="33056" xr:uid="{00000000-0005-0000-0000-0000A9000000}"/>
    <cellStyle name="Comma 5 3 6 2 3" xfId="4328" xr:uid="{00000000-0005-0000-0000-0000A9000000}"/>
    <cellStyle name="Comma 5 3 6 2 3 2" xfId="13400" xr:uid="{00000000-0005-0000-0000-0000A9000000}"/>
    <cellStyle name="Comma 5 3 6 2 3 2 2" xfId="28520" xr:uid="{00000000-0005-0000-0000-0000A9000000}"/>
    <cellStyle name="Comma 5 3 6 2 3 2 2 2" xfId="58760" xr:uid="{00000000-0005-0000-0000-0000A9000000}"/>
    <cellStyle name="Comma 5 3 6 2 3 2 3" xfId="43640" xr:uid="{00000000-0005-0000-0000-0000A9000000}"/>
    <cellStyle name="Comma 5 3 6 2 3 3" xfId="19448" xr:uid="{00000000-0005-0000-0000-0000A9000000}"/>
    <cellStyle name="Comma 5 3 6 2 3 3 2" xfId="49688" xr:uid="{00000000-0005-0000-0000-0000A9000000}"/>
    <cellStyle name="Comma 5 3 6 2 3 4" xfId="34568" xr:uid="{00000000-0005-0000-0000-0000A9000000}"/>
    <cellStyle name="Comma 5 3 6 2 4" xfId="5840" xr:uid="{00000000-0005-0000-0000-0000A9000000}"/>
    <cellStyle name="Comma 5 3 6 2 4 2" xfId="14912" xr:uid="{00000000-0005-0000-0000-0000A9000000}"/>
    <cellStyle name="Comma 5 3 6 2 4 2 2" xfId="30032" xr:uid="{00000000-0005-0000-0000-0000A9000000}"/>
    <cellStyle name="Comma 5 3 6 2 4 2 2 2" xfId="60272" xr:uid="{00000000-0005-0000-0000-0000A9000000}"/>
    <cellStyle name="Comma 5 3 6 2 4 2 3" xfId="45152" xr:uid="{00000000-0005-0000-0000-0000A9000000}"/>
    <cellStyle name="Comma 5 3 6 2 4 3" xfId="20960" xr:uid="{00000000-0005-0000-0000-0000A9000000}"/>
    <cellStyle name="Comma 5 3 6 2 4 3 2" xfId="51200" xr:uid="{00000000-0005-0000-0000-0000A9000000}"/>
    <cellStyle name="Comma 5 3 6 2 4 4" xfId="36080" xr:uid="{00000000-0005-0000-0000-0000A9000000}"/>
    <cellStyle name="Comma 5 3 6 2 5" xfId="7352" xr:uid="{00000000-0005-0000-0000-0000A9000000}"/>
    <cellStyle name="Comma 5 3 6 2 5 2" xfId="22472" xr:uid="{00000000-0005-0000-0000-0000A9000000}"/>
    <cellStyle name="Comma 5 3 6 2 5 2 2" xfId="52712" xr:uid="{00000000-0005-0000-0000-0000A9000000}"/>
    <cellStyle name="Comma 5 3 6 2 5 3" xfId="37592" xr:uid="{00000000-0005-0000-0000-0000A9000000}"/>
    <cellStyle name="Comma 5 3 6 2 6" xfId="8864" xr:uid="{00000000-0005-0000-0000-0000A9000000}"/>
    <cellStyle name="Comma 5 3 6 2 6 2" xfId="23984" xr:uid="{00000000-0005-0000-0000-0000A9000000}"/>
    <cellStyle name="Comma 5 3 6 2 6 2 2" xfId="54224" xr:uid="{00000000-0005-0000-0000-0000A9000000}"/>
    <cellStyle name="Comma 5 3 6 2 6 3" xfId="39104" xr:uid="{00000000-0005-0000-0000-0000A9000000}"/>
    <cellStyle name="Comma 5 3 6 2 7" xfId="10376" xr:uid="{00000000-0005-0000-0000-0000A9000000}"/>
    <cellStyle name="Comma 5 3 6 2 7 2" xfId="25496" xr:uid="{00000000-0005-0000-0000-0000A9000000}"/>
    <cellStyle name="Comma 5 3 6 2 7 2 2" xfId="55736" xr:uid="{00000000-0005-0000-0000-0000A9000000}"/>
    <cellStyle name="Comma 5 3 6 2 7 3" xfId="40616" xr:uid="{00000000-0005-0000-0000-0000A9000000}"/>
    <cellStyle name="Comma 5 3 6 2 8" xfId="16424" xr:uid="{00000000-0005-0000-0000-0000A9000000}"/>
    <cellStyle name="Comma 5 3 6 2 8 2" xfId="46664" xr:uid="{00000000-0005-0000-0000-0000A9000000}"/>
    <cellStyle name="Comma 5 3 6 2 9" xfId="31544" xr:uid="{00000000-0005-0000-0000-0000A9000000}"/>
    <cellStyle name="Comma 5 3 6 3" xfId="2060" xr:uid="{00000000-0005-0000-0000-0000A9000000}"/>
    <cellStyle name="Comma 5 3 6 3 2" xfId="11132" xr:uid="{00000000-0005-0000-0000-0000A9000000}"/>
    <cellStyle name="Comma 5 3 6 3 2 2" xfId="26252" xr:uid="{00000000-0005-0000-0000-0000A9000000}"/>
    <cellStyle name="Comma 5 3 6 3 2 2 2" xfId="56492" xr:uid="{00000000-0005-0000-0000-0000A9000000}"/>
    <cellStyle name="Comma 5 3 6 3 2 3" xfId="41372" xr:uid="{00000000-0005-0000-0000-0000A9000000}"/>
    <cellStyle name="Comma 5 3 6 3 3" xfId="17180" xr:uid="{00000000-0005-0000-0000-0000A9000000}"/>
    <cellStyle name="Comma 5 3 6 3 3 2" xfId="47420" xr:uid="{00000000-0005-0000-0000-0000A9000000}"/>
    <cellStyle name="Comma 5 3 6 3 4" xfId="32300" xr:uid="{00000000-0005-0000-0000-0000A9000000}"/>
    <cellStyle name="Comma 5 3 6 4" xfId="3572" xr:uid="{00000000-0005-0000-0000-0000A9000000}"/>
    <cellStyle name="Comma 5 3 6 4 2" xfId="12644" xr:uid="{00000000-0005-0000-0000-0000A9000000}"/>
    <cellStyle name="Comma 5 3 6 4 2 2" xfId="27764" xr:uid="{00000000-0005-0000-0000-0000A9000000}"/>
    <cellStyle name="Comma 5 3 6 4 2 2 2" xfId="58004" xr:uid="{00000000-0005-0000-0000-0000A9000000}"/>
    <cellStyle name="Comma 5 3 6 4 2 3" xfId="42884" xr:uid="{00000000-0005-0000-0000-0000A9000000}"/>
    <cellStyle name="Comma 5 3 6 4 3" xfId="18692" xr:uid="{00000000-0005-0000-0000-0000A9000000}"/>
    <cellStyle name="Comma 5 3 6 4 3 2" xfId="48932" xr:uid="{00000000-0005-0000-0000-0000A9000000}"/>
    <cellStyle name="Comma 5 3 6 4 4" xfId="33812" xr:uid="{00000000-0005-0000-0000-0000A9000000}"/>
    <cellStyle name="Comma 5 3 6 5" xfId="5084" xr:uid="{00000000-0005-0000-0000-0000A9000000}"/>
    <cellStyle name="Comma 5 3 6 5 2" xfId="14156" xr:uid="{00000000-0005-0000-0000-0000A9000000}"/>
    <cellStyle name="Comma 5 3 6 5 2 2" xfId="29276" xr:uid="{00000000-0005-0000-0000-0000A9000000}"/>
    <cellStyle name="Comma 5 3 6 5 2 2 2" xfId="59516" xr:uid="{00000000-0005-0000-0000-0000A9000000}"/>
    <cellStyle name="Comma 5 3 6 5 2 3" xfId="44396" xr:uid="{00000000-0005-0000-0000-0000A9000000}"/>
    <cellStyle name="Comma 5 3 6 5 3" xfId="20204" xr:uid="{00000000-0005-0000-0000-0000A9000000}"/>
    <cellStyle name="Comma 5 3 6 5 3 2" xfId="50444" xr:uid="{00000000-0005-0000-0000-0000A9000000}"/>
    <cellStyle name="Comma 5 3 6 5 4" xfId="35324" xr:uid="{00000000-0005-0000-0000-0000A9000000}"/>
    <cellStyle name="Comma 5 3 6 6" xfId="6596" xr:uid="{00000000-0005-0000-0000-0000A9000000}"/>
    <cellStyle name="Comma 5 3 6 6 2" xfId="21716" xr:uid="{00000000-0005-0000-0000-0000A9000000}"/>
    <cellStyle name="Comma 5 3 6 6 2 2" xfId="51956" xr:uid="{00000000-0005-0000-0000-0000A9000000}"/>
    <cellStyle name="Comma 5 3 6 6 3" xfId="36836" xr:uid="{00000000-0005-0000-0000-0000A9000000}"/>
    <cellStyle name="Comma 5 3 6 7" xfId="8108" xr:uid="{00000000-0005-0000-0000-0000A9000000}"/>
    <cellStyle name="Comma 5 3 6 7 2" xfId="23228" xr:uid="{00000000-0005-0000-0000-0000A9000000}"/>
    <cellStyle name="Comma 5 3 6 7 2 2" xfId="53468" xr:uid="{00000000-0005-0000-0000-0000A9000000}"/>
    <cellStyle name="Comma 5 3 6 7 3" xfId="38348" xr:uid="{00000000-0005-0000-0000-0000A9000000}"/>
    <cellStyle name="Comma 5 3 6 8" xfId="9620" xr:uid="{00000000-0005-0000-0000-0000A9000000}"/>
    <cellStyle name="Comma 5 3 6 8 2" xfId="24740" xr:uid="{00000000-0005-0000-0000-0000A9000000}"/>
    <cellStyle name="Comma 5 3 6 8 2 2" xfId="54980" xr:uid="{00000000-0005-0000-0000-0000A9000000}"/>
    <cellStyle name="Comma 5 3 6 8 3" xfId="39860" xr:uid="{00000000-0005-0000-0000-0000A9000000}"/>
    <cellStyle name="Comma 5 3 6 9" xfId="15668" xr:uid="{00000000-0005-0000-0000-0000A9000000}"/>
    <cellStyle name="Comma 5 3 6 9 2" xfId="45908" xr:uid="{00000000-0005-0000-0000-0000A9000000}"/>
    <cellStyle name="Comma 5 3 7" xfId="800" xr:uid="{00000000-0005-0000-0000-000009000000}"/>
    <cellStyle name="Comma 5 3 7 2" xfId="2312" xr:uid="{00000000-0005-0000-0000-000009000000}"/>
    <cellStyle name="Comma 5 3 7 2 2" xfId="11384" xr:uid="{00000000-0005-0000-0000-000009000000}"/>
    <cellStyle name="Comma 5 3 7 2 2 2" xfId="26504" xr:uid="{00000000-0005-0000-0000-000009000000}"/>
    <cellStyle name="Comma 5 3 7 2 2 2 2" xfId="56744" xr:uid="{00000000-0005-0000-0000-000009000000}"/>
    <cellStyle name="Comma 5 3 7 2 2 3" xfId="41624" xr:uid="{00000000-0005-0000-0000-000009000000}"/>
    <cellStyle name="Comma 5 3 7 2 3" xfId="17432" xr:uid="{00000000-0005-0000-0000-000009000000}"/>
    <cellStyle name="Comma 5 3 7 2 3 2" xfId="47672" xr:uid="{00000000-0005-0000-0000-000009000000}"/>
    <cellStyle name="Comma 5 3 7 2 4" xfId="32552" xr:uid="{00000000-0005-0000-0000-000009000000}"/>
    <cellStyle name="Comma 5 3 7 3" xfId="3824" xr:uid="{00000000-0005-0000-0000-000009000000}"/>
    <cellStyle name="Comma 5 3 7 3 2" xfId="12896" xr:uid="{00000000-0005-0000-0000-000009000000}"/>
    <cellStyle name="Comma 5 3 7 3 2 2" xfId="28016" xr:uid="{00000000-0005-0000-0000-000009000000}"/>
    <cellStyle name="Comma 5 3 7 3 2 2 2" xfId="58256" xr:uid="{00000000-0005-0000-0000-000009000000}"/>
    <cellStyle name="Comma 5 3 7 3 2 3" xfId="43136" xr:uid="{00000000-0005-0000-0000-000009000000}"/>
    <cellStyle name="Comma 5 3 7 3 3" xfId="18944" xr:uid="{00000000-0005-0000-0000-000009000000}"/>
    <cellStyle name="Comma 5 3 7 3 3 2" xfId="49184" xr:uid="{00000000-0005-0000-0000-000009000000}"/>
    <cellStyle name="Comma 5 3 7 3 4" xfId="34064" xr:uid="{00000000-0005-0000-0000-000009000000}"/>
    <cellStyle name="Comma 5 3 7 4" xfId="5336" xr:uid="{00000000-0005-0000-0000-000009000000}"/>
    <cellStyle name="Comma 5 3 7 4 2" xfId="14408" xr:uid="{00000000-0005-0000-0000-000009000000}"/>
    <cellStyle name="Comma 5 3 7 4 2 2" xfId="29528" xr:uid="{00000000-0005-0000-0000-000009000000}"/>
    <cellStyle name="Comma 5 3 7 4 2 2 2" xfId="59768" xr:uid="{00000000-0005-0000-0000-000009000000}"/>
    <cellStyle name="Comma 5 3 7 4 2 3" xfId="44648" xr:uid="{00000000-0005-0000-0000-000009000000}"/>
    <cellStyle name="Comma 5 3 7 4 3" xfId="20456" xr:uid="{00000000-0005-0000-0000-000009000000}"/>
    <cellStyle name="Comma 5 3 7 4 3 2" xfId="50696" xr:uid="{00000000-0005-0000-0000-000009000000}"/>
    <cellStyle name="Comma 5 3 7 4 4" xfId="35576" xr:uid="{00000000-0005-0000-0000-000009000000}"/>
    <cellStyle name="Comma 5 3 7 5" xfId="6848" xr:uid="{00000000-0005-0000-0000-000009000000}"/>
    <cellStyle name="Comma 5 3 7 5 2" xfId="21968" xr:uid="{00000000-0005-0000-0000-000009000000}"/>
    <cellStyle name="Comma 5 3 7 5 2 2" xfId="52208" xr:uid="{00000000-0005-0000-0000-000009000000}"/>
    <cellStyle name="Comma 5 3 7 5 3" xfId="37088" xr:uid="{00000000-0005-0000-0000-000009000000}"/>
    <cellStyle name="Comma 5 3 7 6" xfId="8360" xr:uid="{00000000-0005-0000-0000-000009000000}"/>
    <cellStyle name="Comma 5 3 7 6 2" xfId="23480" xr:uid="{00000000-0005-0000-0000-000009000000}"/>
    <cellStyle name="Comma 5 3 7 6 2 2" xfId="53720" xr:uid="{00000000-0005-0000-0000-000009000000}"/>
    <cellStyle name="Comma 5 3 7 6 3" xfId="38600" xr:uid="{00000000-0005-0000-0000-000009000000}"/>
    <cellStyle name="Comma 5 3 7 7" xfId="9872" xr:uid="{00000000-0005-0000-0000-000009000000}"/>
    <cellStyle name="Comma 5 3 7 7 2" xfId="24992" xr:uid="{00000000-0005-0000-0000-000009000000}"/>
    <cellStyle name="Comma 5 3 7 7 2 2" xfId="55232" xr:uid="{00000000-0005-0000-0000-000009000000}"/>
    <cellStyle name="Comma 5 3 7 7 3" xfId="40112" xr:uid="{00000000-0005-0000-0000-000009000000}"/>
    <cellStyle name="Comma 5 3 7 8" xfId="15920" xr:uid="{00000000-0005-0000-0000-000009000000}"/>
    <cellStyle name="Comma 5 3 7 8 2" xfId="46160" xr:uid="{00000000-0005-0000-0000-000009000000}"/>
    <cellStyle name="Comma 5 3 7 9" xfId="31040" xr:uid="{00000000-0005-0000-0000-000009000000}"/>
    <cellStyle name="Comma 5 3 8" xfId="1556" xr:uid="{00000000-0005-0000-0000-000009000000}"/>
    <cellStyle name="Comma 5 3 8 2" xfId="10628" xr:uid="{00000000-0005-0000-0000-000009000000}"/>
    <cellStyle name="Comma 5 3 8 2 2" xfId="25748" xr:uid="{00000000-0005-0000-0000-000009000000}"/>
    <cellStyle name="Comma 5 3 8 2 2 2" xfId="55988" xr:uid="{00000000-0005-0000-0000-000009000000}"/>
    <cellStyle name="Comma 5 3 8 2 3" xfId="40868" xr:uid="{00000000-0005-0000-0000-000009000000}"/>
    <cellStyle name="Comma 5 3 8 3" xfId="16676" xr:uid="{00000000-0005-0000-0000-000009000000}"/>
    <cellStyle name="Comma 5 3 8 3 2" xfId="46916" xr:uid="{00000000-0005-0000-0000-000009000000}"/>
    <cellStyle name="Comma 5 3 8 4" xfId="31796" xr:uid="{00000000-0005-0000-0000-000009000000}"/>
    <cellStyle name="Comma 5 3 9" xfId="3068" xr:uid="{00000000-0005-0000-0000-000009000000}"/>
    <cellStyle name="Comma 5 3 9 2" xfId="12140" xr:uid="{00000000-0005-0000-0000-000009000000}"/>
    <cellStyle name="Comma 5 3 9 2 2" xfId="27260" xr:uid="{00000000-0005-0000-0000-000009000000}"/>
    <cellStyle name="Comma 5 3 9 2 2 2" xfId="57500" xr:uid="{00000000-0005-0000-0000-000009000000}"/>
    <cellStyle name="Comma 5 3 9 2 3" xfId="42380" xr:uid="{00000000-0005-0000-0000-000009000000}"/>
    <cellStyle name="Comma 5 3 9 3" xfId="18188" xr:uid="{00000000-0005-0000-0000-000009000000}"/>
    <cellStyle name="Comma 5 3 9 3 2" xfId="48428" xr:uid="{00000000-0005-0000-0000-000009000000}"/>
    <cellStyle name="Comma 5 3 9 4" xfId="33308" xr:uid="{00000000-0005-0000-0000-000009000000}"/>
    <cellStyle name="Comma 5 4" xfId="58" xr:uid="{00000000-0005-0000-0000-00001B000000}"/>
    <cellStyle name="Comma 5 4 10" xfId="6106" xr:uid="{00000000-0005-0000-0000-00001B000000}"/>
    <cellStyle name="Comma 5 4 10 2" xfId="21226" xr:uid="{00000000-0005-0000-0000-00001B000000}"/>
    <cellStyle name="Comma 5 4 10 2 2" xfId="51466" xr:uid="{00000000-0005-0000-0000-00001B000000}"/>
    <cellStyle name="Comma 5 4 10 3" xfId="36346" xr:uid="{00000000-0005-0000-0000-00001B000000}"/>
    <cellStyle name="Comma 5 4 11" xfId="7618" xr:uid="{00000000-0005-0000-0000-00001B000000}"/>
    <cellStyle name="Comma 5 4 11 2" xfId="22738" xr:uid="{00000000-0005-0000-0000-00001B000000}"/>
    <cellStyle name="Comma 5 4 11 2 2" xfId="52978" xr:uid="{00000000-0005-0000-0000-00001B000000}"/>
    <cellStyle name="Comma 5 4 11 3" xfId="37858" xr:uid="{00000000-0005-0000-0000-00001B000000}"/>
    <cellStyle name="Comma 5 4 12" xfId="9130" xr:uid="{00000000-0005-0000-0000-00001B000000}"/>
    <cellStyle name="Comma 5 4 12 2" xfId="24250" xr:uid="{00000000-0005-0000-0000-00001B000000}"/>
    <cellStyle name="Comma 5 4 12 2 2" xfId="54490" xr:uid="{00000000-0005-0000-0000-00001B000000}"/>
    <cellStyle name="Comma 5 4 12 3" xfId="39370" xr:uid="{00000000-0005-0000-0000-00001B000000}"/>
    <cellStyle name="Comma 5 4 13" xfId="15178" xr:uid="{00000000-0005-0000-0000-00001B000000}"/>
    <cellStyle name="Comma 5 4 13 2" xfId="45418" xr:uid="{00000000-0005-0000-0000-00001B000000}"/>
    <cellStyle name="Comma 5 4 14" xfId="30298" xr:uid="{00000000-0005-0000-0000-00001B000000}"/>
    <cellStyle name="Comma 5 4 2" xfId="142" xr:uid="{00000000-0005-0000-0000-00003B000000}"/>
    <cellStyle name="Comma 5 4 2 10" xfId="9214" xr:uid="{00000000-0005-0000-0000-00003B000000}"/>
    <cellStyle name="Comma 5 4 2 10 2" xfId="24334" xr:uid="{00000000-0005-0000-0000-00003B000000}"/>
    <cellStyle name="Comma 5 4 2 10 2 2" xfId="54574" xr:uid="{00000000-0005-0000-0000-00003B000000}"/>
    <cellStyle name="Comma 5 4 2 10 3" xfId="39454" xr:uid="{00000000-0005-0000-0000-00003B000000}"/>
    <cellStyle name="Comma 5 4 2 11" xfId="15262" xr:uid="{00000000-0005-0000-0000-00003B000000}"/>
    <cellStyle name="Comma 5 4 2 11 2" xfId="45502" xr:uid="{00000000-0005-0000-0000-00003B000000}"/>
    <cellStyle name="Comma 5 4 2 12" xfId="30382" xr:uid="{00000000-0005-0000-0000-00003B000000}"/>
    <cellStyle name="Comma 5 4 2 2" xfId="394" xr:uid="{00000000-0005-0000-0000-00003B000000}"/>
    <cellStyle name="Comma 5 4 2 2 10" xfId="30634" xr:uid="{00000000-0005-0000-0000-00003B000000}"/>
    <cellStyle name="Comma 5 4 2 2 2" xfId="1150" xr:uid="{00000000-0005-0000-0000-00003B000000}"/>
    <cellStyle name="Comma 5 4 2 2 2 2" xfId="2662" xr:uid="{00000000-0005-0000-0000-00003B000000}"/>
    <cellStyle name="Comma 5 4 2 2 2 2 2" xfId="11734" xr:uid="{00000000-0005-0000-0000-00003B000000}"/>
    <cellStyle name="Comma 5 4 2 2 2 2 2 2" xfId="26854" xr:uid="{00000000-0005-0000-0000-00003B000000}"/>
    <cellStyle name="Comma 5 4 2 2 2 2 2 2 2" xfId="57094" xr:uid="{00000000-0005-0000-0000-00003B000000}"/>
    <cellStyle name="Comma 5 4 2 2 2 2 2 3" xfId="41974" xr:uid="{00000000-0005-0000-0000-00003B000000}"/>
    <cellStyle name="Comma 5 4 2 2 2 2 3" xfId="17782" xr:uid="{00000000-0005-0000-0000-00003B000000}"/>
    <cellStyle name="Comma 5 4 2 2 2 2 3 2" xfId="48022" xr:uid="{00000000-0005-0000-0000-00003B000000}"/>
    <cellStyle name="Comma 5 4 2 2 2 2 4" xfId="32902" xr:uid="{00000000-0005-0000-0000-00003B000000}"/>
    <cellStyle name="Comma 5 4 2 2 2 3" xfId="4174" xr:uid="{00000000-0005-0000-0000-00003B000000}"/>
    <cellStyle name="Comma 5 4 2 2 2 3 2" xfId="13246" xr:uid="{00000000-0005-0000-0000-00003B000000}"/>
    <cellStyle name="Comma 5 4 2 2 2 3 2 2" xfId="28366" xr:uid="{00000000-0005-0000-0000-00003B000000}"/>
    <cellStyle name="Comma 5 4 2 2 2 3 2 2 2" xfId="58606" xr:uid="{00000000-0005-0000-0000-00003B000000}"/>
    <cellStyle name="Comma 5 4 2 2 2 3 2 3" xfId="43486" xr:uid="{00000000-0005-0000-0000-00003B000000}"/>
    <cellStyle name="Comma 5 4 2 2 2 3 3" xfId="19294" xr:uid="{00000000-0005-0000-0000-00003B000000}"/>
    <cellStyle name="Comma 5 4 2 2 2 3 3 2" xfId="49534" xr:uid="{00000000-0005-0000-0000-00003B000000}"/>
    <cellStyle name="Comma 5 4 2 2 2 3 4" xfId="34414" xr:uid="{00000000-0005-0000-0000-00003B000000}"/>
    <cellStyle name="Comma 5 4 2 2 2 4" xfId="5686" xr:uid="{00000000-0005-0000-0000-00003B000000}"/>
    <cellStyle name="Comma 5 4 2 2 2 4 2" xfId="14758" xr:uid="{00000000-0005-0000-0000-00003B000000}"/>
    <cellStyle name="Comma 5 4 2 2 2 4 2 2" xfId="29878" xr:uid="{00000000-0005-0000-0000-00003B000000}"/>
    <cellStyle name="Comma 5 4 2 2 2 4 2 2 2" xfId="60118" xr:uid="{00000000-0005-0000-0000-00003B000000}"/>
    <cellStyle name="Comma 5 4 2 2 2 4 2 3" xfId="44998" xr:uid="{00000000-0005-0000-0000-00003B000000}"/>
    <cellStyle name="Comma 5 4 2 2 2 4 3" xfId="20806" xr:uid="{00000000-0005-0000-0000-00003B000000}"/>
    <cellStyle name="Comma 5 4 2 2 2 4 3 2" xfId="51046" xr:uid="{00000000-0005-0000-0000-00003B000000}"/>
    <cellStyle name="Comma 5 4 2 2 2 4 4" xfId="35926" xr:uid="{00000000-0005-0000-0000-00003B000000}"/>
    <cellStyle name="Comma 5 4 2 2 2 5" xfId="7198" xr:uid="{00000000-0005-0000-0000-00003B000000}"/>
    <cellStyle name="Comma 5 4 2 2 2 5 2" xfId="22318" xr:uid="{00000000-0005-0000-0000-00003B000000}"/>
    <cellStyle name="Comma 5 4 2 2 2 5 2 2" xfId="52558" xr:uid="{00000000-0005-0000-0000-00003B000000}"/>
    <cellStyle name="Comma 5 4 2 2 2 5 3" xfId="37438" xr:uid="{00000000-0005-0000-0000-00003B000000}"/>
    <cellStyle name="Comma 5 4 2 2 2 6" xfId="8710" xr:uid="{00000000-0005-0000-0000-00003B000000}"/>
    <cellStyle name="Comma 5 4 2 2 2 6 2" xfId="23830" xr:uid="{00000000-0005-0000-0000-00003B000000}"/>
    <cellStyle name="Comma 5 4 2 2 2 6 2 2" xfId="54070" xr:uid="{00000000-0005-0000-0000-00003B000000}"/>
    <cellStyle name="Comma 5 4 2 2 2 6 3" xfId="38950" xr:uid="{00000000-0005-0000-0000-00003B000000}"/>
    <cellStyle name="Comma 5 4 2 2 2 7" xfId="10222" xr:uid="{00000000-0005-0000-0000-00003B000000}"/>
    <cellStyle name="Comma 5 4 2 2 2 7 2" xfId="25342" xr:uid="{00000000-0005-0000-0000-00003B000000}"/>
    <cellStyle name="Comma 5 4 2 2 2 7 2 2" xfId="55582" xr:uid="{00000000-0005-0000-0000-00003B000000}"/>
    <cellStyle name="Comma 5 4 2 2 2 7 3" xfId="40462" xr:uid="{00000000-0005-0000-0000-00003B000000}"/>
    <cellStyle name="Comma 5 4 2 2 2 8" xfId="16270" xr:uid="{00000000-0005-0000-0000-00003B000000}"/>
    <cellStyle name="Comma 5 4 2 2 2 8 2" xfId="46510" xr:uid="{00000000-0005-0000-0000-00003B000000}"/>
    <cellStyle name="Comma 5 4 2 2 2 9" xfId="31390" xr:uid="{00000000-0005-0000-0000-00003B000000}"/>
    <cellStyle name="Comma 5 4 2 2 3" xfId="1906" xr:uid="{00000000-0005-0000-0000-00003B000000}"/>
    <cellStyle name="Comma 5 4 2 2 3 2" xfId="10978" xr:uid="{00000000-0005-0000-0000-00003B000000}"/>
    <cellStyle name="Comma 5 4 2 2 3 2 2" xfId="26098" xr:uid="{00000000-0005-0000-0000-00003B000000}"/>
    <cellStyle name="Comma 5 4 2 2 3 2 2 2" xfId="56338" xr:uid="{00000000-0005-0000-0000-00003B000000}"/>
    <cellStyle name="Comma 5 4 2 2 3 2 3" xfId="41218" xr:uid="{00000000-0005-0000-0000-00003B000000}"/>
    <cellStyle name="Comma 5 4 2 2 3 3" xfId="17026" xr:uid="{00000000-0005-0000-0000-00003B000000}"/>
    <cellStyle name="Comma 5 4 2 2 3 3 2" xfId="47266" xr:uid="{00000000-0005-0000-0000-00003B000000}"/>
    <cellStyle name="Comma 5 4 2 2 3 4" xfId="32146" xr:uid="{00000000-0005-0000-0000-00003B000000}"/>
    <cellStyle name="Comma 5 4 2 2 4" xfId="3418" xr:uid="{00000000-0005-0000-0000-00003B000000}"/>
    <cellStyle name="Comma 5 4 2 2 4 2" xfId="12490" xr:uid="{00000000-0005-0000-0000-00003B000000}"/>
    <cellStyle name="Comma 5 4 2 2 4 2 2" xfId="27610" xr:uid="{00000000-0005-0000-0000-00003B000000}"/>
    <cellStyle name="Comma 5 4 2 2 4 2 2 2" xfId="57850" xr:uid="{00000000-0005-0000-0000-00003B000000}"/>
    <cellStyle name="Comma 5 4 2 2 4 2 3" xfId="42730" xr:uid="{00000000-0005-0000-0000-00003B000000}"/>
    <cellStyle name="Comma 5 4 2 2 4 3" xfId="18538" xr:uid="{00000000-0005-0000-0000-00003B000000}"/>
    <cellStyle name="Comma 5 4 2 2 4 3 2" xfId="48778" xr:uid="{00000000-0005-0000-0000-00003B000000}"/>
    <cellStyle name="Comma 5 4 2 2 4 4" xfId="33658" xr:uid="{00000000-0005-0000-0000-00003B000000}"/>
    <cellStyle name="Comma 5 4 2 2 5" xfId="4930" xr:uid="{00000000-0005-0000-0000-00003B000000}"/>
    <cellStyle name="Comma 5 4 2 2 5 2" xfId="14002" xr:uid="{00000000-0005-0000-0000-00003B000000}"/>
    <cellStyle name="Comma 5 4 2 2 5 2 2" xfId="29122" xr:uid="{00000000-0005-0000-0000-00003B000000}"/>
    <cellStyle name="Comma 5 4 2 2 5 2 2 2" xfId="59362" xr:uid="{00000000-0005-0000-0000-00003B000000}"/>
    <cellStyle name="Comma 5 4 2 2 5 2 3" xfId="44242" xr:uid="{00000000-0005-0000-0000-00003B000000}"/>
    <cellStyle name="Comma 5 4 2 2 5 3" xfId="20050" xr:uid="{00000000-0005-0000-0000-00003B000000}"/>
    <cellStyle name="Comma 5 4 2 2 5 3 2" xfId="50290" xr:uid="{00000000-0005-0000-0000-00003B000000}"/>
    <cellStyle name="Comma 5 4 2 2 5 4" xfId="35170" xr:uid="{00000000-0005-0000-0000-00003B000000}"/>
    <cellStyle name="Comma 5 4 2 2 6" xfId="6442" xr:uid="{00000000-0005-0000-0000-00003B000000}"/>
    <cellStyle name="Comma 5 4 2 2 6 2" xfId="21562" xr:uid="{00000000-0005-0000-0000-00003B000000}"/>
    <cellStyle name="Comma 5 4 2 2 6 2 2" xfId="51802" xr:uid="{00000000-0005-0000-0000-00003B000000}"/>
    <cellStyle name="Comma 5 4 2 2 6 3" xfId="36682" xr:uid="{00000000-0005-0000-0000-00003B000000}"/>
    <cellStyle name="Comma 5 4 2 2 7" xfId="7954" xr:uid="{00000000-0005-0000-0000-00003B000000}"/>
    <cellStyle name="Comma 5 4 2 2 7 2" xfId="23074" xr:uid="{00000000-0005-0000-0000-00003B000000}"/>
    <cellStyle name="Comma 5 4 2 2 7 2 2" xfId="53314" xr:uid="{00000000-0005-0000-0000-00003B000000}"/>
    <cellStyle name="Comma 5 4 2 2 7 3" xfId="38194" xr:uid="{00000000-0005-0000-0000-00003B000000}"/>
    <cellStyle name="Comma 5 4 2 2 8" xfId="9466" xr:uid="{00000000-0005-0000-0000-00003B000000}"/>
    <cellStyle name="Comma 5 4 2 2 8 2" xfId="24586" xr:uid="{00000000-0005-0000-0000-00003B000000}"/>
    <cellStyle name="Comma 5 4 2 2 8 2 2" xfId="54826" xr:uid="{00000000-0005-0000-0000-00003B000000}"/>
    <cellStyle name="Comma 5 4 2 2 8 3" xfId="39706" xr:uid="{00000000-0005-0000-0000-00003B000000}"/>
    <cellStyle name="Comma 5 4 2 2 9" xfId="15514" xr:uid="{00000000-0005-0000-0000-00003B000000}"/>
    <cellStyle name="Comma 5 4 2 2 9 2" xfId="45754" xr:uid="{00000000-0005-0000-0000-00003B000000}"/>
    <cellStyle name="Comma 5 4 2 3" xfId="646" xr:uid="{00000000-0005-0000-0000-0000B0000000}"/>
    <cellStyle name="Comma 5 4 2 3 10" xfId="30886" xr:uid="{00000000-0005-0000-0000-0000B0000000}"/>
    <cellStyle name="Comma 5 4 2 3 2" xfId="1402" xr:uid="{00000000-0005-0000-0000-0000B0000000}"/>
    <cellStyle name="Comma 5 4 2 3 2 2" xfId="2914" xr:uid="{00000000-0005-0000-0000-0000B0000000}"/>
    <cellStyle name="Comma 5 4 2 3 2 2 2" xfId="11986" xr:uid="{00000000-0005-0000-0000-0000B0000000}"/>
    <cellStyle name="Comma 5 4 2 3 2 2 2 2" xfId="27106" xr:uid="{00000000-0005-0000-0000-0000B0000000}"/>
    <cellStyle name="Comma 5 4 2 3 2 2 2 2 2" xfId="57346" xr:uid="{00000000-0005-0000-0000-0000B0000000}"/>
    <cellStyle name="Comma 5 4 2 3 2 2 2 3" xfId="42226" xr:uid="{00000000-0005-0000-0000-0000B0000000}"/>
    <cellStyle name="Comma 5 4 2 3 2 2 3" xfId="18034" xr:uid="{00000000-0005-0000-0000-0000B0000000}"/>
    <cellStyle name="Comma 5 4 2 3 2 2 3 2" xfId="48274" xr:uid="{00000000-0005-0000-0000-0000B0000000}"/>
    <cellStyle name="Comma 5 4 2 3 2 2 4" xfId="33154" xr:uid="{00000000-0005-0000-0000-0000B0000000}"/>
    <cellStyle name="Comma 5 4 2 3 2 3" xfId="4426" xr:uid="{00000000-0005-0000-0000-0000B0000000}"/>
    <cellStyle name="Comma 5 4 2 3 2 3 2" xfId="13498" xr:uid="{00000000-0005-0000-0000-0000B0000000}"/>
    <cellStyle name="Comma 5 4 2 3 2 3 2 2" xfId="28618" xr:uid="{00000000-0005-0000-0000-0000B0000000}"/>
    <cellStyle name="Comma 5 4 2 3 2 3 2 2 2" xfId="58858" xr:uid="{00000000-0005-0000-0000-0000B0000000}"/>
    <cellStyle name="Comma 5 4 2 3 2 3 2 3" xfId="43738" xr:uid="{00000000-0005-0000-0000-0000B0000000}"/>
    <cellStyle name="Comma 5 4 2 3 2 3 3" xfId="19546" xr:uid="{00000000-0005-0000-0000-0000B0000000}"/>
    <cellStyle name="Comma 5 4 2 3 2 3 3 2" xfId="49786" xr:uid="{00000000-0005-0000-0000-0000B0000000}"/>
    <cellStyle name="Comma 5 4 2 3 2 3 4" xfId="34666" xr:uid="{00000000-0005-0000-0000-0000B0000000}"/>
    <cellStyle name="Comma 5 4 2 3 2 4" xfId="5938" xr:uid="{00000000-0005-0000-0000-0000B0000000}"/>
    <cellStyle name="Comma 5 4 2 3 2 4 2" xfId="15010" xr:uid="{00000000-0005-0000-0000-0000B0000000}"/>
    <cellStyle name="Comma 5 4 2 3 2 4 2 2" xfId="30130" xr:uid="{00000000-0005-0000-0000-0000B0000000}"/>
    <cellStyle name="Comma 5 4 2 3 2 4 2 2 2" xfId="60370" xr:uid="{00000000-0005-0000-0000-0000B0000000}"/>
    <cellStyle name="Comma 5 4 2 3 2 4 2 3" xfId="45250" xr:uid="{00000000-0005-0000-0000-0000B0000000}"/>
    <cellStyle name="Comma 5 4 2 3 2 4 3" xfId="21058" xr:uid="{00000000-0005-0000-0000-0000B0000000}"/>
    <cellStyle name="Comma 5 4 2 3 2 4 3 2" xfId="51298" xr:uid="{00000000-0005-0000-0000-0000B0000000}"/>
    <cellStyle name="Comma 5 4 2 3 2 4 4" xfId="36178" xr:uid="{00000000-0005-0000-0000-0000B0000000}"/>
    <cellStyle name="Comma 5 4 2 3 2 5" xfId="7450" xr:uid="{00000000-0005-0000-0000-0000B0000000}"/>
    <cellStyle name="Comma 5 4 2 3 2 5 2" xfId="22570" xr:uid="{00000000-0005-0000-0000-0000B0000000}"/>
    <cellStyle name="Comma 5 4 2 3 2 5 2 2" xfId="52810" xr:uid="{00000000-0005-0000-0000-0000B0000000}"/>
    <cellStyle name="Comma 5 4 2 3 2 5 3" xfId="37690" xr:uid="{00000000-0005-0000-0000-0000B0000000}"/>
    <cellStyle name="Comma 5 4 2 3 2 6" xfId="8962" xr:uid="{00000000-0005-0000-0000-0000B0000000}"/>
    <cellStyle name="Comma 5 4 2 3 2 6 2" xfId="24082" xr:uid="{00000000-0005-0000-0000-0000B0000000}"/>
    <cellStyle name="Comma 5 4 2 3 2 6 2 2" xfId="54322" xr:uid="{00000000-0005-0000-0000-0000B0000000}"/>
    <cellStyle name="Comma 5 4 2 3 2 6 3" xfId="39202" xr:uid="{00000000-0005-0000-0000-0000B0000000}"/>
    <cellStyle name="Comma 5 4 2 3 2 7" xfId="10474" xr:uid="{00000000-0005-0000-0000-0000B0000000}"/>
    <cellStyle name="Comma 5 4 2 3 2 7 2" xfId="25594" xr:uid="{00000000-0005-0000-0000-0000B0000000}"/>
    <cellStyle name="Comma 5 4 2 3 2 7 2 2" xfId="55834" xr:uid="{00000000-0005-0000-0000-0000B0000000}"/>
    <cellStyle name="Comma 5 4 2 3 2 7 3" xfId="40714" xr:uid="{00000000-0005-0000-0000-0000B0000000}"/>
    <cellStyle name="Comma 5 4 2 3 2 8" xfId="16522" xr:uid="{00000000-0005-0000-0000-0000B0000000}"/>
    <cellStyle name="Comma 5 4 2 3 2 8 2" xfId="46762" xr:uid="{00000000-0005-0000-0000-0000B0000000}"/>
    <cellStyle name="Comma 5 4 2 3 2 9" xfId="31642" xr:uid="{00000000-0005-0000-0000-0000B0000000}"/>
    <cellStyle name="Comma 5 4 2 3 3" xfId="2158" xr:uid="{00000000-0005-0000-0000-0000B0000000}"/>
    <cellStyle name="Comma 5 4 2 3 3 2" xfId="11230" xr:uid="{00000000-0005-0000-0000-0000B0000000}"/>
    <cellStyle name="Comma 5 4 2 3 3 2 2" xfId="26350" xr:uid="{00000000-0005-0000-0000-0000B0000000}"/>
    <cellStyle name="Comma 5 4 2 3 3 2 2 2" xfId="56590" xr:uid="{00000000-0005-0000-0000-0000B0000000}"/>
    <cellStyle name="Comma 5 4 2 3 3 2 3" xfId="41470" xr:uid="{00000000-0005-0000-0000-0000B0000000}"/>
    <cellStyle name="Comma 5 4 2 3 3 3" xfId="17278" xr:uid="{00000000-0005-0000-0000-0000B0000000}"/>
    <cellStyle name="Comma 5 4 2 3 3 3 2" xfId="47518" xr:uid="{00000000-0005-0000-0000-0000B0000000}"/>
    <cellStyle name="Comma 5 4 2 3 3 4" xfId="32398" xr:uid="{00000000-0005-0000-0000-0000B0000000}"/>
    <cellStyle name="Comma 5 4 2 3 4" xfId="3670" xr:uid="{00000000-0005-0000-0000-0000B0000000}"/>
    <cellStyle name="Comma 5 4 2 3 4 2" xfId="12742" xr:uid="{00000000-0005-0000-0000-0000B0000000}"/>
    <cellStyle name="Comma 5 4 2 3 4 2 2" xfId="27862" xr:uid="{00000000-0005-0000-0000-0000B0000000}"/>
    <cellStyle name="Comma 5 4 2 3 4 2 2 2" xfId="58102" xr:uid="{00000000-0005-0000-0000-0000B0000000}"/>
    <cellStyle name="Comma 5 4 2 3 4 2 3" xfId="42982" xr:uid="{00000000-0005-0000-0000-0000B0000000}"/>
    <cellStyle name="Comma 5 4 2 3 4 3" xfId="18790" xr:uid="{00000000-0005-0000-0000-0000B0000000}"/>
    <cellStyle name="Comma 5 4 2 3 4 3 2" xfId="49030" xr:uid="{00000000-0005-0000-0000-0000B0000000}"/>
    <cellStyle name="Comma 5 4 2 3 4 4" xfId="33910" xr:uid="{00000000-0005-0000-0000-0000B0000000}"/>
    <cellStyle name="Comma 5 4 2 3 5" xfId="5182" xr:uid="{00000000-0005-0000-0000-0000B0000000}"/>
    <cellStyle name="Comma 5 4 2 3 5 2" xfId="14254" xr:uid="{00000000-0005-0000-0000-0000B0000000}"/>
    <cellStyle name="Comma 5 4 2 3 5 2 2" xfId="29374" xr:uid="{00000000-0005-0000-0000-0000B0000000}"/>
    <cellStyle name="Comma 5 4 2 3 5 2 2 2" xfId="59614" xr:uid="{00000000-0005-0000-0000-0000B0000000}"/>
    <cellStyle name="Comma 5 4 2 3 5 2 3" xfId="44494" xr:uid="{00000000-0005-0000-0000-0000B0000000}"/>
    <cellStyle name="Comma 5 4 2 3 5 3" xfId="20302" xr:uid="{00000000-0005-0000-0000-0000B0000000}"/>
    <cellStyle name="Comma 5 4 2 3 5 3 2" xfId="50542" xr:uid="{00000000-0005-0000-0000-0000B0000000}"/>
    <cellStyle name="Comma 5 4 2 3 5 4" xfId="35422" xr:uid="{00000000-0005-0000-0000-0000B0000000}"/>
    <cellStyle name="Comma 5 4 2 3 6" xfId="6694" xr:uid="{00000000-0005-0000-0000-0000B0000000}"/>
    <cellStyle name="Comma 5 4 2 3 6 2" xfId="21814" xr:uid="{00000000-0005-0000-0000-0000B0000000}"/>
    <cellStyle name="Comma 5 4 2 3 6 2 2" xfId="52054" xr:uid="{00000000-0005-0000-0000-0000B0000000}"/>
    <cellStyle name="Comma 5 4 2 3 6 3" xfId="36934" xr:uid="{00000000-0005-0000-0000-0000B0000000}"/>
    <cellStyle name="Comma 5 4 2 3 7" xfId="8206" xr:uid="{00000000-0005-0000-0000-0000B0000000}"/>
    <cellStyle name="Comma 5 4 2 3 7 2" xfId="23326" xr:uid="{00000000-0005-0000-0000-0000B0000000}"/>
    <cellStyle name="Comma 5 4 2 3 7 2 2" xfId="53566" xr:uid="{00000000-0005-0000-0000-0000B0000000}"/>
    <cellStyle name="Comma 5 4 2 3 7 3" xfId="38446" xr:uid="{00000000-0005-0000-0000-0000B0000000}"/>
    <cellStyle name="Comma 5 4 2 3 8" xfId="9718" xr:uid="{00000000-0005-0000-0000-0000B0000000}"/>
    <cellStyle name="Comma 5 4 2 3 8 2" xfId="24838" xr:uid="{00000000-0005-0000-0000-0000B0000000}"/>
    <cellStyle name="Comma 5 4 2 3 8 2 2" xfId="55078" xr:uid="{00000000-0005-0000-0000-0000B0000000}"/>
    <cellStyle name="Comma 5 4 2 3 8 3" xfId="39958" xr:uid="{00000000-0005-0000-0000-0000B0000000}"/>
    <cellStyle name="Comma 5 4 2 3 9" xfId="15766" xr:uid="{00000000-0005-0000-0000-0000B0000000}"/>
    <cellStyle name="Comma 5 4 2 3 9 2" xfId="46006" xr:uid="{00000000-0005-0000-0000-0000B0000000}"/>
    <cellStyle name="Comma 5 4 2 4" xfId="898" xr:uid="{00000000-0005-0000-0000-00003B000000}"/>
    <cellStyle name="Comma 5 4 2 4 2" xfId="2410" xr:uid="{00000000-0005-0000-0000-00003B000000}"/>
    <cellStyle name="Comma 5 4 2 4 2 2" xfId="11482" xr:uid="{00000000-0005-0000-0000-00003B000000}"/>
    <cellStyle name="Comma 5 4 2 4 2 2 2" xfId="26602" xr:uid="{00000000-0005-0000-0000-00003B000000}"/>
    <cellStyle name="Comma 5 4 2 4 2 2 2 2" xfId="56842" xr:uid="{00000000-0005-0000-0000-00003B000000}"/>
    <cellStyle name="Comma 5 4 2 4 2 2 3" xfId="41722" xr:uid="{00000000-0005-0000-0000-00003B000000}"/>
    <cellStyle name="Comma 5 4 2 4 2 3" xfId="17530" xr:uid="{00000000-0005-0000-0000-00003B000000}"/>
    <cellStyle name="Comma 5 4 2 4 2 3 2" xfId="47770" xr:uid="{00000000-0005-0000-0000-00003B000000}"/>
    <cellStyle name="Comma 5 4 2 4 2 4" xfId="32650" xr:uid="{00000000-0005-0000-0000-00003B000000}"/>
    <cellStyle name="Comma 5 4 2 4 3" xfId="3922" xr:uid="{00000000-0005-0000-0000-00003B000000}"/>
    <cellStyle name="Comma 5 4 2 4 3 2" xfId="12994" xr:uid="{00000000-0005-0000-0000-00003B000000}"/>
    <cellStyle name="Comma 5 4 2 4 3 2 2" xfId="28114" xr:uid="{00000000-0005-0000-0000-00003B000000}"/>
    <cellStyle name="Comma 5 4 2 4 3 2 2 2" xfId="58354" xr:uid="{00000000-0005-0000-0000-00003B000000}"/>
    <cellStyle name="Comma 5 4 2 4 3 2 3" xfId="43234" xr:uid="{00000000-0005-0000-0000-00003B000000}"/>
    <cellStyle name="Comma 5 4 2 4 3 3" xfId="19042" xr:uid="{00000000-0005-0000-0000-00003B000000}"/>
    <cellStyle name="Comma 5 4 2 4 3 3 2" xfId="49282" xr:uid="{00000000-0005-0000-0000-00003B000000}"/>
    <cellStyle name="Comma 5 4 2 4 3 4" xfId="34162" xr:uid="{00000000-0005-0000-0000-00003B000000}"/>
    <cellStyle name="Comma 5 4 2 4 4" xfId="5434" xr:uid="{00000000-0005-0000-0000-00003B000000}"/>
    <cellStyle name="Comma 5 4 2 4 4 2" xfId="14506" xr:uid="{00000000-0005-0000-0000-00003B000000}"/>
    <cellStyle name="Comma 5 4 2 4 4 2 2" xfId="29626" xr:uid="{00000000-0005-0000-0000-00003B000000}"/>
    <cellStyle name="Comma 5 4 2 4 4 2 2 2" xfId="59866" xr:uid="{00000000-0005-0000-0000-00003B000000}"/>
    <cellStyle name="Comma 5 4 2 4 4 2 3" xfId="44746" xr:uid="{00000000-0005-0000-0000-00003B000000}"/>
    <cellStyle name="Comma 5 4 2 4 4 3" xfId="20554" xr:uid="{00000000-0005-0000-0000-00003B000000}"/>
    <cellStyle name="Comma 5 4 2 4 4 3 2" xfId="50794" xr:uid="{00000000-0005-0000-0000-00003B000000}"/>
    <cellStyle name="Comma 5 4 2 4 4 4" xfId="35674" xr:uid="{00000000-0005-0000-0000-00003B000000}"/>
    <cellStyle name="Comma 5 4 2 4 5" xfId="6946" xr:uid="{00000000-0005-0000-0000-00003B000000}"/>
    <cellStyle name="Comma 5 4 2 4 5 2" xfId="22066" xr:uid="{00000000-0005-0000-0000-00003B000000}"/>
    <cellStyle name="Comma 5 4 2 4 5 2 2" xfId="52306" xr:uid="{00000000-0005-0000-0000-00003B000000}"/>
    <cellStyle name="Comma 5 4 2 4 5 3" xfId="37186" xr:uid="{00000000-0005-0000-0000-00003B000000}"/>
    <cellStyle name="Comma 5 4 2 4 6" xfId="8458" xr:uid="{00000000-0005-0000-0000-00003B000000}"/>
    <cellStyle name="Comma 5 4 2 4 6 2" xfId="23578" xr:uid="{00000000-0005-0000-0000-00003B000000}"/>
    <cellStyle name="Comma 5 4 2 4 6 2 2" xfId="53818" xr:uid="{00000000-0005-0000-0000-00003B000000}"/>
    <cellStyle name="Comma 5 4 2 4 6 3" xfId="38698" xr:uid="{00000000-0005-0000-0000-00003B000000}"/>
    <cellStyle name="Comma 5 4 2 4 7" xfId="9970" xr:uid="{00000000-0005-0000-0000-00003B000000}"/>
    <cellStyle name="Comma 5 4 2 4 7 2" xfId="25090" xr:uid="{00000000-0005-0000-0000-00003B000000}"/>
    <cellStyle name="Comma 5 4 2 4 7 2 2" xfId="55330" xr:uid="{00000000-0005-0000-0000-00003B000000}"/>
    <cellStyle name="Comma 5 4 2 4 7 3" xfId="40210" xr:uid="{00000000-0005-0000-0000-00003B000000}"/>
    <cellStyle name="Comma 5 4 2 4 8" xfId="16018" xr:uid="{00000000-0005-0000-0000-00003B000000}"/>
    <cellStyle name="Comma 5 4 2 4 8 2" xfId="46258" xr:uid="{00000000-0005-0000-0000-00003B000000}"/>
    <cellStyle name="Comma 5 4 2 4 9" xfId="31138" xr:uid="{00000000-0005-0000-0000-00003B000000}"/>
    <cellStyle name="Comma 5 4 2 5" xfId="1654" xr:uid="{00000000-0005-0000-0000-00003B000000}"/>
    <cellStyle name="Comma 5 4 2 5 2" xfId="10726" xr:uid="{00000000-0005-0000-0000-00003B000000}"/>
    <cellStyle name="Comma 5 4 2 5 2 2" xfId="25846" xr:uid="{00000000-0005-0000-0000-00003B000000}"/>
    <cellStyle name="Comma 5 4 2 5 2 2 2" xfId="56086" xr:uid="{00000000-0005-0000-0000-00003B000000}"/>
    <cellStyle name="Comma 5 4 2 5 2 3" xfId="40966" xr:uid="{00000000-0005-0000-0000-00003B000000}"/>
    <cellStyle name="Comma 5 4 2 5 3" xfId="16774" xr:uid="{00000000-0005-0000-0000-00003B000000}"/>
    <cellStyle name="Comma 5 4 2 5 3 2" xfId="47014" xr:uid="{00000000-0005-0000-0000-00003B000000}"/>
    <cellStyle name="Comma 5 4 2 5 4" xfId="31894" xr:uid="{00000000-0005-0000-0000-00003B000000}"/>
    <cellStyle name="Comma 5 4 2 6" xfId="3166" xr:uid="{00000000-0005-0000-0000-00003B000000}"/>
    <cellStyle name="Comma 5 4 2 6 2" xfId="12238" xr:uid="{00000000-0005-0000-0000-00003B000000}"/>
    <cellStyle name="Comma 5 4 2 6 2 2" xfId="27358" xr:uid="{00000000-0005-0000-0000-00003B000000}"/>
    <cellStyle name="Comma 5 4 2 6 2 2 2" xfId="57598" xr:uid="{00000000-0005-0000-0000-00003B000000}"/>
    <cellStyle name="Comma 5 4 2 6 2 3" xfId="42478" xr:uid="{00000000-0005-0000-0000-00003B000000}"/>
    <cellStyle name="Comma 5 4 2 6 3" xfId="18286" xr:uid="{00000000-0005-0000-0000-00003B000000}"/>
    <cellStyle name="Comma 5 4 2 6 3 2" xfId="48526" xr:uid="{00000000-0005-0000-0000-00003B000000}"/>
    <cellStyle name="Comma 5 4 2 6 4" xfId="33406" xr:uid="{00000000-0005-0000-0000-00003B000000}"/>
    <cellStyle name="Comma 5 4 2 7" xfId="4678" xr:uid="{00000000-0005-0000-0000-00003B000000}"/>
    <cellStyle name="Comma 5 4 2 7 2" xfId="13750" xr:uid="{00000000-0005-0000-0000-00003B000000}"/>
    <cellStyle name="Comma 5 4 2 7 2 2" xfId="28870" xr:uid="{00000000-0005-0000-0000-00003B000000}"/>
    <cellStyle name="Comma 5 4 2 7 2 2 2" xfId="59110" xr:uid="{00000000-0005-0000-0000-00003B000000}"/>
    <cellStyle name="Comma 5 4 2 7 2 3" xfId="43990" xr:uid="{00000000-0005-0000-0000-00003B000000}"/>
    <cellStyle name="Comma 5 4 2 7 3" xfId="19798" xr:uid="{00000000-0005-0000-0000-00003B000000}"/>
    <cellStyle name="Comma 5 4 2 7 3 2" xfId="50038" xr:uid="{00000000-0005-0000-0000-00003B000000}"/>
    <cellStyle name="Comma 5 4 2 7 4" xfId="34918" xr:uid="{00000000-0005-0000-0000-00003B000000}"/>
    <cellStyle name="Comma 5 4 2 8" xfId="6190" xr:uid="{00000000-0005-0000-0000-00003B000000}"/>
    <cellStyle name="Comma 5 4 2 8 2" xfId="21310" xr:uid="{00000000-0005-0000-0000-00003B000000}"/>
    <cellStyle name="Comma 5 4 2 8 2 2" xfId="51550" xr:uid="{00000000-0005-0000-0000-00003B000000}"/>
    <cellStyle name="Comma 5 4 2 8 3" xfId="36430" xr:uid="{00000000-0005-0000-0000-00003B000000}"/>
    <cellStyle name="Comma 5 4 2 9" xfId="7702" xr:uid="{00000000-0005-0000-0000-00003B000000}"/>
    <cellStyle name="Comma 5 4 2 9 2" xfId="22822" xr:uid="{00000000-0005-0000-0000-00003B000000}"/>
    <cellStyle name="Comma 5 4 2 9 2 2" xfId="53062" xr:uid="{00000000-0005-0000-0000-00003B000000}"/>
    <cellStyle name="Comma 5 4 2 9 3" xfId="37942" xr:uid="{00000000-0005-0000-0000-00003B000000}"/>
    <cellStyle name="Comma 5 4 3" xfId="226" xr:uid="{00000000-0005-0000-0000-00003B000000}"/>
    <cellStyle name="Comma 5 4 3 10" xfId="9298" xr:uid="{00000000-0005-0000-0000-00003B000000}"/>
    <cellStyle name="Comma 5 4 3 10 2" xfId="24418" xr:uid="{00000000-0005-0000-0000-00003B000000}"/>
    <cellStyle name="Comma 5 4 3 10 2 2" xfId="54658" xr:uid="{00000000-0005-0000-0000-00003B000000}"/>
    <cellStyle name="Comma 5 4 3 10 3" xfId="39538" xr:uid="{00000000-0005-0000-0000-00003B000000}"/>
    <cellStyle name="Comma 5 4 3 11" xfId="15346" xr:uid="{00000000-0005-0000-0000-00003B000000}"/>
    <cellStyle name="Comma 5 4 3 11 2" xfId="45586" xr:uid="{00000000-0005-0000-0000-00003B000000}"/>
    <cellStyle name="Comma 5 4 3 12" xfId="30466" xr:uid="{00000000-0005-0000-0000-00003B000000}"/>
    <cellStyle name="Comma 5 4 3 2" xfId="478" xr:uid="{00000000-0005-0000-0000-00003B000000}"/>
    <cellStyle name="Comma 5 4 3 2 10" xfId="30718" xr:uid="{00000000-0005-0000-0000-00003B000000}"/>
    <cellStyle name="Comma 5 4 3 2 2" xfId="1234" xr:uid="{00000000-0005-0000-0000-00003B000000}"/>
    <cellStyle name="Comma 5 4 3 2 2 2" xfId="2746" xr:uid="{00000000-0005-0000-0000-00003B000000}"/>
    <cellStyle name="Comma 5 4 3 2 2 2 2" xfId="11818" xr:uid="{00000000-0005-0000-0000-00003B000000}"/>
    <cellStyle name="Comma 5 4 3 2 2 2 2 2" xfId="26938" xr:uid="{00000000-0005-0000-0000-00003B000000}"/>
    <cellStyle name="Comma 5 4 3 2 2 2 2 2 2" xfId="57178" xr:uid="{00000000-0005-0000-0000-00003B000000}"/>
    <cellStyle name="Comma 5 4 3 2 2 2 2 3" xfId="42058" xr:uid="{00000000-0005-0000-0000-00003B000000}"/>
    <cellStyle name="Comma 5 4 3 2 2 2 3" xfId="17866" xr:uid="{00000000-0005-0000-0000-00003B000000}"/>
    <cellStyle name="Comma 5 4 3 2 2 2 3 2" xfId="48106" xr:uid="{00000000-0005-0000-0000-00003B000000}"/>
    <cellStyle name="Comma 5 4 3 2 2 2 4" xfId="32986" xr:uid="{00000000-0005-0000-0000-00003B000000}"/>
    <cellStyle name="Comma 5 4 3 2 2 3" xfId="4258" xr:uid="{00000000-0005-0000-0000-00003B000000}"/>
    <cellStyle name="Comma 5 4 3 2 2 3 2" xfId="13330" xr:uid="{00000000-0005-0000-0000-00003B000000}"/>
    <cellStyle name="Comma 5 4 3 2 2 3 2 2" xfId="28450" xr:uid="{00000000-0005-0000-0000-00003B000000}"/>
    <cellStyle name="Comma 5 4 3 2 2 3 2 2 2" xfId="58690" xr:uid="{00000000-0005-0000-0000-00003B000000}"/>
    <cellStyle name="Comma 5 4 3 2 2 3 2 3" xfId="43570" xr:uid="{00000000-0005-0000-0000-00003B000000}"/>
    <cellStyle name="Comma 5 4 3 2 2 3 3" xfId="19378" xr:uid="{00000000-0005-0000-0000-00003B000000}"/>
    <cellStyle name="Comma 5 4 3 2 2 3 3 2" xfId="49618" xr:uid="{00000000-0005-0000-0000-00003B000000}"/>
    <cellStyle name="Comma 5 4 3 2 2 3 4" xfId="34498" xr:uid="{00000000-0005-0000-0000-00003B000000}"/>
    <cellStyle name="Comma 5 4 3 2 2 4" xfId="5770" xr:uid="{00000000-0005-0000-0000-00003B000000}"/>
    <cellStyle name="Comma 5 4 3 2 2 4 2" xfId="14842" xr:uid="{00000000-0005-0000-0000-00003B000000}"/>
    <cellStyle name="Comma 5 4 3 2 2 4 2 2" xfId="29962" xr:uid="{00000000-0005-0000-0000-00003B000000}"/>
    <cellStyle name="Comma 5 4 3 2 2 4 2 2 2" xfId="60202" xr:uid="{00000000-0005-0000-0000-00003B000000}"/>
    <cellStyle name="Comma 5 4 3 2 2 4 2 3" xfId="45082" xr:uid="{00000000-0005-0000-0000-00003B000000}"/>
    <cellStyle name="Comma 5 4 3 2 2 4 3" xfId="20890" xr:uid="{00000000-0005-0000-0000-00003B000000}"/>
    <cellStyle name="Comma 5 4 3 2 2 4 3 2" xfId="51130" xr:uid="{00000000-0005-0000-0000-00003B000000}"/>
    <cellStyle name="Comma 5 4 3 2 2 4 4" xfId="36010" xr:uid="{00000000-0005-0000-0000-00003B000000}"/>
    <cellStyle name="Comma 5 4 3 2 2 5" xfId="7282" xr:uid="{00000000-0005-0000-0000-00003B000000}"/>
    <cellStyle name="Comma 5 4 3 2 2 5 2" xfId="22402" xr:uid="{00000000-0005-0000-0000-00003B000000}"/>
    <cellStyle name="Comma 5 4 3 2 2 5 2 2" xfId="52642" xr:uid="{00000000-0005-0000-0000-00003B000000}"/>
    <cellStyle name="Comma 5 4 3 2 2 5 3" xfId="37522" xr:uid="{00000000-0005-0000-0000-00003B000000}"/>
    <cellStyle name="Comma 5 4 3 2 2 6" xfId="8794" xr:uid="{00000000-0005-0000-0000-00003B000000}"/>
    <cellStyle name="Comma 5 4 3 2 2 6 2" xfId="23914" xr:uid="{00000000-0005-0000-0000-00003B000000}"/>
    <cellStyle name="Comma 5 4 3 2 2 6 2 2" xfId="54154" xr:uid="{00000000-0005-0000-0000-00003B000000}"/>
    <cellStyle name="Comma 5 4 3 2 2 6 3" xfId="39034" xr:uid="{00000000-0005-0000-0000-00003B000000}"/>
    <cellStyle name="Comma 5 4 3 2 2 7" xfId="10306" xr:uid="{00000000-0005-0000-0000-00003B000000}"/>
    <cellStyle name="Comma 5 4 3 2 2 7 2" xfId="25426" xr:uid="{00000000-0005-0000-0000-00003B000000}"/>
    <cellStyle name="Comma 5 4 3 2 2 7 2 2" xfId="55666" xr:uid="{00000000-0005-0000-0000-00003B000000}"/>
    <cellStyle name="Comma 5 4 3 2 2 7 3" xfId="40546" xr:uid="{00000000-0005-0000-0000-00003B000000}"/>
    <cellStyle name="Comma 5 4 3 2 2 8" xfId="16354" xr:uid="{00000000-0005-0000-0000-00003B000000}"/>
    <cellStyle name="Comma 5 4 3 2 2 8 2" xfId="46594" xr:uid="{00000000-0005-0000-0000-00003B000000}"/>
    <cellStyle name="Comma 5 4 3 2 2 9" xfId="31474" xr:uid="{00000000-0005-0000-0000-00003B000000}"/>
    <cellStyle name="Comma 5 4 3 2 3" xfId="1990" xr:uid="{00000000-0005-0000-0000-00003B000000}"/>
    <cellStyle name="Comma 5 4 3 2 3 2" xfId="11062" xr:uid="{00000000-0005-0000-0000-00003B000000}"/>
    <cellStyle name="Comma 5 4 3 2 3 2 2" xfId="26182" xr:uid="{00000000-0005-0000-0000-00003B000000}"/>
    <cellStyle name="Comma 5 4 3 2 3 2 2 2" xfId="56422" xr:uid="{00000000-0005-0000-0000-00003B000000}"/>
    <cellStyle name="Comma 5 4 3 2 3 2 3" xfId="41302" xr:uid="{00000000-0005-0000-0000-00003B000000}"/>
    <cellStyle name="Comma 5 4 3 2 3 3" xfId="17110" xr:uid="{00000000-0005-0000-0000-00003B000000}"/>
    <cellStyle name="Comma 5 4 3 2 3 3 2" xfId="47350" xr:uid="{00000000-0005-0000-0000-00003B000000}"/>
    <cellStyle name="Comma 5 4 3 2 3 4" xfId="32230" xr:uid="{00000000-0005-0000-0000-00003B000000}"/>
    <cellStyle name="Comma 5 4 3 2 4" xfId="3502" xr:uid="{00000000-0005-0000-0000-00003B000000}"/>
    <cellStyle name="Comma 5 4 3 2 4 2" xfId="12574" xr:uid="{00000000-0005-0000-0000-00003B000000}"/>
    <cellStyle name="Comma 5 4 3 2 4 2 2" xfId="27694" xr:uid="{00000000-0005-0000-0000-00003B000000}"/>
    <cellStyle name="Comma 5 4 3 2 4 2 2 2" xfId="57934" xr:uid="{00000000-0005-0000-0000-00003B000000}"/>
    <cellStyle name="Comma 5 4 3 2 4 2 3" xfId="42814" xr:uid="{00000000-0005-0000-0000-00003B000000}"/>
    <cellStyle name="Comma 5 4 3 2 4 3" xfId="18622" xr:uid="{00000000-0005-0000-0000-00003B000000}"/>
    <cellStyle name="Comma 5 4 3 2 4 3 2" xfId="48862" xr:uid="{00000000-0005-0000-0000-00003B000000}"/>
    <cellStyle name="Comma 5 4 3 2 4 4" xfId="33742" xr:uid="{00000000-0005-0000-0000-00003B000000}"/>
    <cellStyle name="Comma 5 4 3 2 5" xfId="5014" xr:uid="{00000000-0005-0000-0000-00003B000000}"/>
    <cellStyle name="Comma 5 4 3 2 5 2" xfId="14086" xr:uid="{00000000-0005-0000-0000-00003B000000}"/>
    <cellStyle name="Comma 5 4 3 2 5 2 2" xfId="29206" xr:uid="{00000000-0005-0000-0000-00003B000000}"/>
    <cellStyle name="Comma 5 4 3 2 5 2 2 2" xfId="59446" xr:uid="{00000000-0005-0000-0000-00003B000000}"/>
    <cellStyle name="Comma 5 4 3 2 5 2 3" xfId="44326" xr:uid="{00000000-0005-0000-0000-00003B000000}"/>
    <cellStyle name="Comma 5 4 3 2 5 3" xfId="20134" xr:uid="{00000000-0005-0000-0000-00003B000000}"/>
    <cellStyle name="Comma 5 4 3 2 5 3 2" xfId="50374" xr:uid="{00000000-0005-0000-0000-00003B000000}"/>
    <cellStyle name="Comma 5 4 3 2 5 4" xfId="35254" xr:uid="{00000000-0005-0000-0000-00003B000000}"/>
    <cellStyle name="Comma 5 4 3 2 6" xfId="6526" xr:uid="{00000000-0005-0000-0000-00003B000000}"/>
    <cellStyle name="Comma 5 4 3 2 6 2" xfId="21646" xr:uid="{00000000-0005-0000-0000-00003B000000}"/>
    <cellStyle name="Comma 5 4 3 2 6 2 2" xfId="51886" xr:uid="{00000000-0005-0000-0000-00003B000000}"/>
    <cellStyle name="Comma 5 4 3 2 6 3" xfId="36766" xr:uid="{00000000-0005-0000-0000-00003B000000}"/>
    <cellStyle name="Comma 5 4 3 2 7" xfId="8038" xr:uid="{00000000-0005-0000-0000-00003B000000}"/>
    <cellStyle name="Comma 5 4 3 2 7 2" xfId="23158" xr:uid="{00000000-0005-0000-0000-00003B000000}"/>
    <cellStyle name="Comma 5 4 3 2 7 2 2" xfId="53398" xr:uid="{00000000-0005-0000-0000-00003B000000}"/>
    <cellStyle name="Comma 5 4 3 2 7 3" xfId="38278" xr:uid="{00000000-0005-0000-0000-00003B000000}"/>
    <cellStyle name="Comma 5 4 3 2 8" xfId="9550" xr:uid="{00000000-0005-0000-0000-00003B000000}"/>
    <cellStyle name="Comma 5 4 3 2 8 2" xfId="24670" xr:uid="{00000000-0005-0000-0000-00003B000000}"/>
    <cellStyle name="Comma 5 4 3 2 8 2 2" xfId="54910" xr:uid="{00000000-0005-0000-0000-00003B000000}"/>
    <cellStyle name="Comma 5 4 3 2 8 3" xfId="39790" xr:uid="{00000000-0005-0000-0000-00003B000000}"/>
    <cellStyle name="Comma 5 4 3 2 9" xfId="15598" xr:uid="{00000000-0005-0000-0000-00003B000000}"/>
    <cellStyle name="Comma 5 4 3 2 9 2" xfId="45838" xr:uid="{00000000-0005-0000-0000-00003B000000}"/>
    <cellStyle name="Comma 5 4 3 3" xfId="730" xr:uid="{00000000-0005-0000-0000-0000B1000000}"/>
    <cellStyle name="Comma 5 4 3 3 10" xfId="30970" xr:uid="{00000000-0005-0000-0000-0000B1000000}"/>
    <cellStyle name="Comma 5 4 3 3 2" xfId="1486" xr:uid="{00000000-0005-0000-0000-0000B1000000}"/>
    <cellStyle name="Comma 5 4 3 3 2 2" xfId="2998" xr:uid="{00000000-0005-0000-0000-0000B1000000}"/>
    <cellStyle name="Comma 5 4 3 3 2 2 2" xfId="12070" xr:uid="{00000000-0005-0000-0000-0000B1000000}"/>
    <cellStyle name="Comma 5 4 3 3 2 2 2 2" xfId="27190" xr:uid="{00000000-0005-0000-0000-0000B1000000}"/>
    <cellStyle name="Comma 5 4 3 3 2 2 2 2 2" xfId="57430" xr:uid="{00000000-0005-0000-0000-0000B1000000}"/>
    <cellStyle name="Comma 5 4 3 3 2 2 2 3" xfId="42310" xr:uid="{00000000-0005-0000-0000-0000B1000000}"/>
    <cellStyle name="Comma 5 4 3 3 2 2 3" xfId="18118" xr:uid="{00000000-0005-0000-0000-0000B1000000}"/>
    <cellStyle name="Comma 5 4 3 3 2 2 3 2" xfId="48358" xr:uid="{00000000-0005-0000-0000-0000B1000000}"/>
    <cellStyle name="Comma 5 4 3 3 2 2 4" xfId="33238" xr:uid="{00000000-0005-0000-0000-0000B1000000}"/>
    <cellStyle name="Comma 5 4 3 3 2 3" xfId="4510" xr:uid="{00000000-0005-0000-0000-0000B1000000}"/>
    <cellStyle name="Comma 5 4 3 3 2 3 2" xfId="13582" xr:uid="{00000000-0005-0000-0000-0000B1000000}"/>
    <cellStyle name="Comma 5 4 3 3 2 3 2 2" xfId="28702" xr:uid="{00000000-0005-0000-0000-0000B1000000}"/>
    <cellStyle name="Comma 5 4 3 3 2 3 2 2 2" xfId="58942" xr:uid="{00000000-0005-0000-0000-0000B1000000}"/>
    <cellStyle name="Comma 5 4 3 3 2 3 2 3" xfId="43822" xr:uid="{00000000-0005-0000-0000-0000B1000000}"/>
    <cellStyle name="Comma 5 4 3 3 2 3 3" xfId="19630" xr:uid="{00000000-0005-0000-0000-0000B1000000}"/>
    <cellStyle name="Comma 5 4 3 3 2 3 3 2" xfId="49870" xr:uid="{00000000-0005-0000-0000-0000B1000000}"/>
    <cellStyle name="Comma 5 4 3 3 2 3 4" xfId="34750" xr:uid="{00000000-0005-0000-0000-0000B1000000}"/>
    <cellStyle name="Comma 5 4 3 3 2 4" xfId="6022" xr:uid="{00000000-0005-0000-0000-0000B1000000}"/>
    <cellStyle name="Comma 5 4 3 3 2 4 2" xfId="15094" xr:uid="{00000000-0005-0000-0000-0000B1000000}"/>
    <cellStyle name="Comma 5 4 3 3 2 4 2 2" xfId="30214" xr:uid="{00000000-0005-0000-0000-0000B1000000}"/>
    <cellStyle name="Comma 5 4 3 3 2 4 2 2 2" xfId="60454" xr:uid="{00000000-0005-0000-0000-0000B1000000}"/>
    <cellStyle name="Comma 5 4 3 3 2 4 2 3" xfId="45334" xr:uid="{00000000-0005-0000-0000-0000B1000000}"/>
    <cellStyle name="Comma 5 4 3 3 2 4 3" xfId="21142" xr:uid="{00000000-0005-0000-0000-0000B1000000}"/>
    <cellStyle name="Comma 5 4 3 3 2 4 3 2" xfId="51382" xr:uid="{00000000-0005-0000-0000-0000B1000000}"/>
    <cellStyle name="Comma 5 4 3 3 2 4 4" xfId="36262" xr:uid="{00000000-0005-0000-0000-0000B1000000}"/>
    <cellStyle name="Comma 5 4 3 3 2 5" xfId="7534" xr:uid="{00000000-0005-0000-0000-0000B1000000}"/>
    <cellStyle name="Comma 5 4 3 3 2 5 2" xfId="22654" xr:uid="{00000000-0005-0000-0000-0000B1000000}"/>
    <cellStyle name="Comma 5 4 3 3 2 5 2 2" xfId="52894" xr:uid="{00000000-0005-0000-0000-0000B1000000}"/>
    <cellStyle name="Comma 5 4 3 3 2 5 3" xfId="37774" xr:uid="{00000000-0005-0000-0000-0000B1000000}"/>
    <cellStyle name="Comma 5 4 3 3 2 6" xfId="9046" xr:uid="{00000000-0005-0000-0000-0000B1000000}"/>
    <cellStyle name="Comma 5 4 3 3 2 6 2" xfId="24166" xr:uid="{00000000-0005-0000-0000-0000B1000000}"/>
    <cellStyle name="Comma 5 4 3 3 2 6 2 2" xfId="54406" xr:uid="{00000000-0005-0000-0000-0000B1000000}"/>
    <cellStyle name="Comma 5 4 3 3 2 6 3" xfId="39286" xr:uid="{00000000-0005-0000-0000-0000B1000000}"/>
    <cellStyle name="Comma 5 4 3 3 2 7" xfId="10558" xr:uid="{00000000-0005-0000-0000-0000B1000000}"/>
    <cellStyle name="Comma 5 4 3 3 2 7 2" xfId="25678" xr:uid="{00000000-0005-0000-0000-0000B1000000}"/>
    <cellStyle name="Comma 5 4 3 3 2 7 2 2" xfId="55918" xr:uid="{00000000-0005-0000-0000-0000B1000000}"/>
    <cellStyle name="Comma 5 4 3 3 2 7 3" xfId="40798" xr:uid="{00000000-0005-0000-0000-0000B1000000}"/>
    <cellStyle name="Comma 5 4 3 3 2 8" xfId="16606" xr:uid="{00000000-0005-0000-0000-0000B1000000}"/>
    <cellStyle name="Comma 5 4 3 3 2 8 2" xfId="46846" xr:uid="{00000000-0005-0000-0000-0000B1000000}"/>
    <cellStyle name="Comma 5 4 3 3 2 9" xfId="31726" xr:uid="{00000000-0005-0000-0000-0000B1000000}"/>
    <cellStyle name="Comma 5 4 3 3 3" xfId="2242" xr:uid="{00000000-0005-0000-0000-0000B1000000}"/>
    <cellStyle name="Comma 5 4 3 3 3 2" xfId="11314" xr:uid="{00000000-0005-0000-0000-0000B1000000}"/>
    <cellStyle name="Comma 5 4 3 3 3 2 2" xfId="26434" xr:uid="{00000000-0005-0000-0000-0000B1000000}"/>
    <cellStyle name="Comma 5 4 3 3 3 2 2 2" xfId="56674" xr:uid="{00000000-0005-0000-0000-0000B1000000}"/>
    <cellStyle name="Comma 5 4 3 3 3 2 3" xfId="41554" xr:uid="{00000000-0005-0000-0000-0000B1000000}"/>
    <cellStyle name="Comma 5 4 3 3 3 3" xfId="17362" xr:uid="{00000000-0005-0000-0000-0000B1000000}"/>
    <cellStyle name="Comma 5 4 3 3 3 3 2" xfId="47602" xr:uid="{00000000-0005-0000-0000-0000B1000000}"/>
    <cellStyle name="Comma 5 4 3 3 3 4" xfId="32482" xr:uid="{00000000-0005-0000-0000-0000B1000000}"/>
    <cellStyle name="Comma 5 4 3 3 4" xfId="3754" xr:uid="{00000000-0005-0000-0000-0000B1000000}"/>
    <cellStyle name="Comma 5 4 3 3 4 2" xfId="12826" xr:uid="{00000000-0005-0000-0000-0000B1000000}"/>
    <cellStyle name="Comma 5 4 3 3 4 2 2" xfId="27946" xr:uid="{00000000-0005-0000-0000-0000B1000000}"/>
    <cellStyle name="Comma 5 4 3 3 4 2 2 2" xfId="58186" xr:uid="{00000000-0005-0000-0000-0000B1000000}"/>
    <cellStyle name="Comma 5 4 3 3 4 2 3" xfId="43066" xr:uid="{00000000-0005-0000-0000-0000B1000000}"/>
    <cellStyle name="Comma 5 4 3 3 4 3" xfId="18874" xr:uid="{00000000-0005-0000-0000-0000B1000000}"/>
    <cellStyle name="Comma 5 4 3 3 4 3 2" xfId="49114" xr:uid="{00000000-0005-0000-0000-0000B1000000}"/>
    <cellStyle name="Comma 5 4 3 3 4 4" xfId="33994" xr:uid="{00000000-0005-0000-0000-0000B1000000}"/>
    <cellStyle name="Comma 5 4 3 3 5" xfId="5266" xr:uid="{00000000-0005-0000-0000-0000B1000000}"/>
    <cellStyle name="Comma 5 4 3 3 5 2" xfId="14338" xr:uid="{00000000-0005-0000-0000-0000B1000000}"/>
    <cellStyle name="Comma 5 4 3 3 5 2 2" xfId="29458" xr:uid="{00000000-0005-0000-0000-0000B1000000}"/>
    <cellStyle name="Comma 5 4 3 3 5 2 2 2" xfId="59698" xr:uid="{00000000-0005-0000-0000-0000B1000000}"/>
    <cellStyle name="Comma 5 4 3 3 5 2 3" xfId="44578" xr:uid="{00000000-0005-0000-0000-0000B1000000}"/>
    <cellStyle name="Comma 5 4 3 3 5 3" xfId="20386" xr:uid="{00000000-0005-0000-0000-0000B1000000}"/>
    <cellStyle name="Comma 5 4 3 3 5 3 2" xfId="50626" xr:uid="{00000000-0005-0000-0000-0000B1000000}"/>
    <cellStyle name="Comma 5 4 3 3 5 4" xfId="35506" xr:uid="{00000000-0005-0000-0000-0000B1000000}"/>
    <cellStyle name="Comma 5 4 3 3 6" xfId="6778" xr:uid="{00000000-0005-0000-0000-0000B1000000}"/>
    <cellStyle name="Comma 5 4 3 3 6 2" xfId="21898" xr:uid="{00000000-0005-0000-0000-0000B1000000}"/>
    <cellStyle name="Comma 5 4 3 3 6 2 2" xfId="52138" xr:uid="{00000000-0005-0000-0000-0000B1000000}"/>
    <cellStyle name="Comma 5 4 3 3 6 3" xfId="37018" xr:uid="{00000000-0005-0000-0000-0000B1000000}"/>
    <cellStyle name="Comma 5 4 3 3 7" xfId="8290" xr:uid="{00000000-0005-0000-0000-0000B1000000}"/>
    <cellStyle name="Comma 5 4 3 3 7 2" xfId="23410" xr:uid="{00000000-0005-0000-0000-0000B1000000}"/>
    <cellStyle name="Comma 5 4 3 3 7 2 2" xfId="53650" xr:uid="{00000000-0005-0000-0000-0000B1000000}"/>
    <cellStyle name="Comma 5 4 3 3 7 3" xfId="38530" xr:uid="{00000000-0005-0000-0000-0000B1000000}"/>
    <cellStyle name="Comma 5 4 3 3 8" xfId="9802" xr:uid="{00000000-0005-0000-0000-0000B1000000}"/>
    <cellStyle name="Comma 5 4 3 3 8 2" xfId="24922" xr:uid="{00000000-0005-0000-0000-0000B1000000}"/>
    <cellStyle name="Comma 5 4 3 3 8 2 2" xfId="55162" xr:uid="{00000000-0005-0000-0000-0000B1000000}"/>
    <cellStyle name="Comma 5 4 3 3 8 3" xfId="40042" xr:uid="{00000000-0005-0000-0000-0000B1000000}"/>
    <cellStyle name="Comma 5 4 3 3 9" xfId="15850" xr:uid="{00000000-0005-0000-0000-0000B1000000}"/>
    <cellStyle name="Comma 5 4 3 3 9 2" xfId="46090" xr:uid="{00000000-0005-0000-0000-0000B1000000}"/>
    <cellStyle name="Comma 5 4 3 4" xfId="982" xr:uid="{00000000-0005-0000-0000-00003B000000}"/>
    <cellStyle name="Comma 5 4 3 4 2" xfId="2494" xr:uid="{00000000-0005-0000-0000-00003B000000}"/>
    <cellStyle name="Comma 5 4 3 4 2 2" xfId="11566" xr:uid="{00000000-0005-0000-0000-00003B000000}"/>
    <cellStyle name="Comma 5 4 3 4 2 2 2" xfId="26686" xr:uid="{00000000-0005-0000-0000-00003B000000}"/>
    <cellStyle name="Comma 5 4 3 4 2 2 2 2" xfId="56926" xr:uid="{00000000-0005-0000-0000-00003B000000}"/>
    <cellStyle name="Comma 5 4 3 4 2 2 3" xfId="41806" xr:uid="{00000000-0005-0000-0000-00003B000000}"/>
    <cellStyle name="Comma 5 4 3 4 2 3" xfId="17614" xr:uid="{00000000-0005-0000-0000-00003B000000}"/>
    <cellStyle name="Comma 5 4 3 4 2 3 2" xfId="47854" xr:uid="{00000000-0005-0000-0000-00003B000000}"/>
    <cellStyle name="Comma 5 4 3 4 2 4" xfId="32734" xr:uid="{00000000-0005-0000-0000-00003B000000}"/>
    <cellStyle name="Comma 5 4 3 4 3" xfId="4006" xr:uid="{00000000-0005-0000-0000-00003B000000}"/>
    <cellStyle name="Comma 5 4 3 4 3 2" xfId="13078" xr:uid="{00000000-0005-0000-0000-00003B000000}"/>
    <cellStyle name="Comma 5 4 3 4 3 2 2" xfId="28198" xr:uid="{00000000-0005-0000-0000-00003B000000}"/>
    <cellStyle name="Comma 5 4 3 4 3 2 2 2" xfId="58438" xr:uid="{00000000-0005-0000-0000-00003B000000}"/>
    <cellStyle name="Comma 5 4 3 4 3 2 3" xfId="43318" xr:uid="{00000000-0005-0000-0000-00003B000000}"/>
    <cellStyle name="Comma 5 4 3 4 3 3" xfId="19126" xr:uid="{00000000-0005-0000-0000-00003B000000}"/>
    <cellStyle name="Comma 5 4 3 4 3 3 2" xfId="49366" xr:uid="{00000000-0005-0000-0000-00003B000000}"/>
    <cellStyle name="Comma 5 4 3 4 3 4" xfId="34246" xr:uid="{00000000-0005-0000-0000-00003B000000}"/>
    <cellStyle name="Comma 5 4 3 4 4" xfId="5518" xr:uid="{00000000-0005-0000-0000-00003B000000}"/>
    <cellStyle name="Comma 5 4 3 4 4 2" xfId="14590" xr:uid="{00000000-0005-0000-0000-00003B000000}"/>
    <cellStyle name="Comma 5 4 3 4 4 2 2" xfId="29710" xr:uid="{00000000-0005-0000-0000-00003B000000}"/>
    <cellStyle name="Comma 5 4 3 4 4 2 2 2" xfId="59950" xr:uid="{00000000-0005-0000-0000-00003B000000}"/>
    <cellStyle name="Comma 5 4 3 4 4 2 3" xfId="44830" xr:uid="{00000000-0005-0000-0000-00003B000000}"/>
    <cellStyle name="Comma 5 4 3 4 4 3" xfId="20638" xr:uid="{00000000-0005-0000-0000-00003B000000}"/>
    <cellStyle name="Comma 5 4 3 4 4 3 2" xfId="50878" xr:uid="{00000000-0005-0000-0000-00003B000000}"/>
    <cellStyle name="Comma 5 4 3 4 4 4" xfId="35758" xr:uid="{00000000-0005-0000-0000-00003B000000}"/>
    <cellStyle name="Comma 5 4 3 4 5" xfId="7030" xr:uid="{00000000-0005-0000-0000-00003B000000}"/>
    <cellStyle name="Comma 5 4 3 4 5 2" xfId="22150" xr:uid="{00000000-0005-0000-0000-00003B000000}"/>
    <cellStyle name="Comma 5 4 3 4 5 2 2" xfId="52390" xr:uid="{00000000-0005-0000-0000-00003B000000}"/>
    <cellStyle name="Comma 5 4 3 4 5 3" xfId="37270" xr:uid="{00000000-0005-0000-0000-00003B000000}"/>
    <cellStyle name="Comma 5 4 3 4 6" xfId="8542" xr:uid="{00000000-0005-0000-0000-00003B000000}"/>
    <cellStyle name="Comma 5 4 3 4 6 2" xfId="23662" xr:uid="{00000000-0005-0000-0000-00003B000000}"/>
    <cellStyle name="Comma 5 4 3 4 6 2 2" xfId="53902" xr:uid="{00000000-0005-0000-0000-00003B000000}"/>
    <cellStyle name="Comma 5 4 3 4 6 3" xfId="38782" xr:uid="{00000000-0005-0000-0000-00003B000000}"/>
    <cellStyle name="Comma 5 4 3 4 7" xfId="10054" xr:uid="{00000000-0005-0000-0000-00003B000000}"/>
    <cellStyle name="Comma 5 4 3 4 7 2" xfId="25174" xr:uid="{00000000-0005-0000-0000-00003B000000}"/>
    <cellStyle name="Comma 5 4 3 4 7 2 2" xfId="55414" xr:uid="{00000000-0005-0000-0000-00003B000000}"/>
    <cellStyle name="Comma 5 4 3 4 7 3" xfId="40294" xr:uid="{00000000-0005-0000-0000-00003B000000}"/>
    <cellStyle name="Comma 5 4 3 4 8" xfId="16102" xr:uid="{00000000-0005-0000-0000-00003B000000}"/>
    <cellStyle name="Comma 5 4 3 4 8 2" xfId="46342" xr:uid="{00000000-0005-0000-0000-00003B000000}"/>
    <cellStyle name="Comma 5 4 3 4 9" xfId="31222" xr:uid="{00000000-0005-0000-0000-00003B000000}"/>
    <cellStyle name="Comma 5 4 3 5" xfId="1738" xr:uid="{00000000-0005-0000-0000-00003B000000}"/>
    <cellStyle name="Comma 5 4 3 5 2" xfId="10810" xr:uid="{00000000-0005-0000-0000-00003B000000}"/>
    <cellStyle name="Comma 5 4 3 5 2 2" xfId="25930" xr:uid="{00000000-0005-0000-0000-00003B000000}"/>
    <cellStyle name="Comma 5 4 3 5 2 2 2" xfId="56170" xr:uid="{00000000-0005-0000-0000-00003B000000}"/>
    <cellStyle name="Comma 5 4 3 5 2 3" xfId="41050" xr:uid="{00000000-0005-0000-0000-00003B000000}"/>
    <cellStyle name="Comma 5 4 3 5 3" xfId="16858" xr:uid="{00000000-0005-0000-0000-00003B000000}"/>
    <cellStyle name="Comma 5 4 3 5 3 2" xfId="47098" xr:uid="{00000000-0005-0000-0000-00003B000000}"/>
    <cellStyle name="Comma 5 4 3 5 4" xfId="31978" xr:uid="{00000000-0005-0000-0000-00003B000000}"/>
    <cellStyle name="Comma 5 4 3 6" xfId="3250" xr:uid="{00000000-0005-0000-0000-00003B000000}"/>
    <cellStyle name="Comma 5 4 3 6 2" xfId="12322" xr:uid="{00000000-0005-0000-0000-00003B000000}"/>
    <cellStyle name="Comma 5 4 3 6 2 2" xfId="27442" xr:uid="{00000000-0005-0000-0000-00003B000000}"/>
    <cellStyle name="Comma 5 4 3 6 2 2 2" xfId="57682" xr:uid="{00000000-0005-0000-0000-00003B000000}"/>
    <cellStyle name="Comma 5 4 3 6 2 3" xfId="42562" xr:uid="{00000000-0005-0000-0000-00003B000000}"/>
    <cellStyle name="Comma 5 4 3 6 3" xfId="18370" xr:uid="{00000000-0005-0000-0000-00003B000000}"/>
    <cellStyle name="Comma 5 4 3 6 3 2" xfId="48610" xr:uid="{00000000-0005-0000-0000-00003B000000}"/>
    <cellStyle name="Comma 5 4 3 6 4" xfId="33490" xr:uid="{00000000-0005-0000-0000-00003B000000}"/>
    <cellStyle name="Comma 5 4 3 7" xfId="4762" xr:uid="{00000000-0005-0000-0000-00003B000000}"/>
    <cellStyle name="Comma 5 4 3 7 2" xfId="13834" xr:uid="{00000000-0005-0000-0000-00003B000000}"/>
    <cellStyle name="Comma 5 4 3 7 2 2" xfId="28954" xr:uid="{00000000-0005-0000-0000-00003B000000}"/>
    <cellStyle name="Comma 5 4 3 7 2 2 2" xfId="59194" xr:uid="{00000000-0005-0000-0000-00003B000000}"/>
    <cellStyle name="Comma 5 4 3 7 2 3" xfId="44074" xr:uid="{00000000-0005-0000-0000-00003B000000}"/>
    <cellStyle name="Comma 5 4 3 7 3" xfId="19882" xr:uid="{00000000-0005-0000-0000-00003B000000}"/>
    <cellStyle name="Comma 5 4 3 7 3 2" xfId="50122" xr:uid="{00000000-0005-0000-0000-00003B000000}"/>
    <cellStyle name="Comma 5 4 3 7 4" xfId="35002" xr:uid="{00000000-0005-0000-0000-00003B000000}"/>
    <cellStyle name="Comma 5 4 3 8" xfId="6274" xr:uid="{00000000-0005-0000-0000-00003B000000}"/>
    <cellStyle name="Comma 5 4 3 8 2" xfId="21394" xr:uid="{00000000-0005-0000-0000-00003B000000}"/>
    <cellStyle name="Comma 5 4 3 8 2 2" xfId="51634" xr:uid="{00000000-0005-0000-0000-00003B000000}"/>
    <cellStyle name="Comma 5 4 3 8 3" xfId="36514" xr:uid="{00000000-0005-0000-0000-00003B000000}"/>
    <cellStyle name="Comma 5 4 3 9" xfId="7786" xr:uid="{00000000-0005-0000-0000-00003B000000}"/>
    <cellStyle name="Comma 5 4 3 9 2" xfId="22906" xr:uid="{00000000-0005-0000-0000-00003B000000}"/>
    <cellStyle name="Comma 5 4 3 9 2 2" xfId="53146" xr:uid="{00000000-0005-0000-0000-00003B000000}"/>
    <cellStyle name="Comma 5 4 3 9 3" xfId="38026" xr:uid="{00000000-0005-0000-0000-00003B000000}"/>
    <cellStyle name="Comma 5 4 4" xfId="310" xr:uid="{00000000-0005-0000-0000-00001B000000}"/>
    <cellStyle name="Comma 5 4 4 10" xfId="30550" xr:uid="{00000000-0005-0000-0000-00001B000000}"/>
    <cellStyle name="Comma 5 4 4 2" xfId="1066" xr:uid="{00000000-0005-0000-0000-00001B000000}"/>
    <cellStyle name="Comma 5 4 4 2 2" xfId="2578" xr:uid="{00000000-0005-0000-0000-00001B000000}"/>
    <cellStyle name="Comma 5 4 4 2 2 2" xfId="11650" xr:uid="{00000000-0005-0000-0000-00001B000000}"/>
    <cellStyle name="Comma 5 4 4 2 2 2 2" xfId="26770" xr:uid="{00000000-0005-0000-0000-00001B000000}"/>
    <cellStyle name="Comma 5 4 4 2 2 2 2 2" xfId="57010" xr:uid="{00000000-0005-0000-0000-00001B000000}"/>
    <cellStyle name="Comma 5 4 4 2 2 2 3" xfId="41890" xr:uid="{00000000-0005-0000-0000-00001B000000}"/>
    <cellStyle name="Comma 5 4 4 2 2 3" xfId="17698" xr:uid="{00000000-0005-0000-0000-00001B000000}"/>
    <cellStyle name="Comma 5 4 4 2 2 3 2" xfId="47938" xr:uid="{00000000-0005-0000-0000-00001B000000}"/>
    <cellStyle name="Comma 5 4 4 2 2 4" xfId="32818" xr:uid="{00000000-0005-0000-0000-00001B000000}"/>
    <cellStyle name="Comma 5 4 4 2 3" xfId="4090" xr:uid="{00000000-0005-0000-0000-00001B000000}"/>
    <cellStyle name="Comma 5 4 4 2 3 2" xfId="13162" xr:uid="{00000000-0005-0000-0000-00001B000000}"/>
    <cellStyle name="Comma 5 4 4 2 3 2 2" xfId="28282" xr:uid="{00000000-0005-0000-0000-00001B000000}"/>
    <cellStyle name="Comma 5 4 4 2 3 2 2 2" xfId="58522" xr:uid="{00000000-0005-0000-0000-00001B000000}"/>
    <cellStyle name="Comma 5 4 4 2 3 2 3" xfId="43402" xr:uid="{00000000-0005-0000-0000-00001B000000}"/>
    <cellStyle name="Comma 5 4 4 2 3 3" xfId="19210" xr:uid="{00000000-0005-0000-0000-00001B000000}"/>
    <cellStyle name="Comma 5 4 4 2 3 3 2" xfId="49450" xr:uid="{00000000-0005-0000-0000-00001B000000}"/>
    <cellStyle name="Comma 5 4 4 2 3 4" xfId="34330" xr:uid="{00000000-0005-0000-0000-00001B000000}"/>
    <cellStyle name="Comma 5 4 4 2 4" xfId="5602" xr:uid="{00000000-0005-0000-0000-00001B000000}"/>
    <cellStyle name="Comma 5 4 4 2 4 2" xfId="14674" xr:uid="{00000000-0005-0000-0000-00001B000000}"/>
    <cellStyle name="Comma 5 4 4 2 4 2 2" xfId="29794" xr:uid="{00000000-0005-0000-0000-00001B000000}"/>
    <cellStyle name="Comma 5 4 4 2 4 2 2 2" xfId="60034" xr:uid="{00000000-0005-0000-0000-00001B000000}"/>
    <cellStyle name="Comma 5 4 4 2 4 2 3" xfId="44914" xr:uid="{00000000-0005-0000-0000-00001B000000}"/>
    <cellStyle name="Comma 5 4 4 2 4 3" xfId="20722" xr:uid="{00000000-0005-0000-0000-00001B000000}"/>
    <cellStyle name="Comma 5 4 4 2 4 3 2" xfId="50962" xr:uid="{00000000-0005-0000-0000-00001B000000}"/>
    <cellStyle name="Comma 5 4 4 2 4 4" xfId="35842" xr:uid="{00000000-0005-0000-0000-00001B000000}"/>
    <cellStyle name="Comma 5 4 4 2 5" xfId="7114" xr:uid="{00000000-0005-0000-0000-00001B000000}"/>
    <cellStyle name="Comma 5 4 4 2 5 2" xfId="22234" xr:uid="{00000000-0005-0000-0000-00001B000000}"/>
    <cellStyle name="Comma 5 4 4 2 5 2 2" xfId="52474" xr:uid="{00000000-0005-0000-0000-00001B000000}"/>
    <cellStyle name="Comma 5 4 4 2 5 3" xfId="37354" xr:uid="{00000000-0005-0000-0000-00001B000000}"/>
    <cellStyle name="Comma 5 4 4 2 6" xfId="8626" xr:uid="{00000000-0005-0000-0000-00001B000000}"/>
    <cellStyle name="Comma 5 4 4 2 6 2" xfId="23746" xr:uid="{00000000-0005-0000-0000-00001B000000}"/>
    <cellStyle name="Comma 5 4 4 2 6 2 2" xfId="53986" xr:uid="{00000000-0005-0000-0000-00001B000000}"/>
    <cellStyle name="Comma 5 4 4 2 6 3" xfId="38866" xr:uid="{00000000-0005-0000-0000-00001B000000}"/>
    <cellStyle name="Comma 5 4 4 2 7" xfId="10138" xr:uid="{00000000-0005-0000-0000-00001B000000}"/>
    <cellStyle name="Comma 5 4 4 2 7 2" xfId="25258" xr:uid="{00000000-0005-0000-0000-00001B000000}"/>
    <cellStyle name="Comma 5 4 4 2 7 2 2" xfId="55498" xr:uid="{00000000-0005-0000-0000-00001B000000}"/>
    <cellStyle name="Comma 5 4 4 2 7 3" xfId="40378" xr:uid="{00000000-0005-0000-0000-00001B000000}"/>
    <cellStyle name="Comma 5 4 4 2 8" xfId="16186" xr:uid="{00000000-0005-0000-0000-00001B000000}"/>
    <cellStyle name="Comma 5 4 4 2 8 2" xfId="46426" xr:uid="{00000000-0005-0000-0000-00001B000000}"/>
    <cellStyle name="Comma 5 4 4 2 9" xfId="31306" xr:uid="{00000000-0005-0000-0000-00001B000000}"/>
    <cellStyle name="Comma 5 4 4 3" xfId="1822" xr:uid="{00000000-0005-0000-0000-00001B000000}"/>
    <cellStyle name="Comma 5 4 4 3 2" xfId="10894" xr:uid="{00000000-0005-0000-0000-00001B000000}"/>
    <cellStyle name="Comma 5 4 4 3 2 2" xfId="26014" xr:uid="{00000000-0005-0000-0000-00001B000000}"/>
    <cellStyle name="Comma 5 4 4 3 2 2 2" xfId="56254" xr:uid="{00000000-0005-0000-0000-00001B000000}"/>
    <cellStyle name="Comma 5 4 4 3 2 3" xfId="41134" xr:uid="{00000000-0005-0000-0000-00001B000000}"/>
    <cellStyle name="Comma 5 4 4 3 3" xfId="16942" xr:uid="{00000000-0005-0000-0000-00001B000000}"/>
    <cellStyle name="Comma 5 4 4 3 3 2" xfId="47182" xr:uid="{00000000-0005-0000-0000-00001B000000}"/>
    <cellStyle name="Comma 5 4 4 3 4" xfId="32062" xr:uid="{00000000-0005-0000-0000-00001B000000}"/>
    <cellStyle name="Comma 5 4 4 4" xfId="3334" xr:uid="{00000000-0005-0000-0000-00001B000000}"/>
    <cellStyle name="Comma 5 4 4 4 2" xfId="12406" xr:uid="{00000000-0005-0000-0000-00001B000000}"/>
    <cellStyle name="Comma 5 4 4 4 2 2" xfId="27526" xr:uid="{00000000-0005-0000-0000-00001B000000}"/>
    <cellStyle name="Comma 5 4 4 4 2 2 2" xfId="57766" xr:uid="{00000000-0005-0000-0000-00001B000000}"/>
    <cellStyle name="Comma 5 4 4 4 2 3" xfId="42646" xr:uid="{00000000-0005-0000-0000-00001B000000}"/>
    <cellStyle name="Comma 5 4 4 4 3" xfId="18454" xr:uid="{00000000-0005-0000-0000-00001B000000}"/>
    <cellStyle name="Comma 5 4 4 4 3 2" xfId="48694" xr:uid="{00000000-0005-0000-0000-00001B000000}"/>
    <cellStyle name="Comma 5 4 4 4 4" xfId="33574" xr:uid="{00000000-0005-0000-0000-00001B000000}"/>
    <cellStyle name="Comma 5 4 4 5" xfId="4846" xr:uid="{00000000-0005-0000-0000-00001B000000}"/>
    <cellStyle name="Comma 5 4 4 5 2" xfId="13918" xr:uid="{00000000-0005-0000-0000-00001B000000}"/>
    <cellStyle name="Comma 5 4 4 5 2 2" xfId="29038" xr:uid="{00000000-0005-0000-0000-00001B000000}"/>
    <cellStyle name="Comma 5 4 4 5 2 2 2" xfId="59278" xr:uid="{00000000-0005-0000-0000-00001B000000}"/>
    <cellStyle name="Comma 5 4 4 5 2 3" xfId="44158" xr:uid="{00000000-0005-0000-0000-00001B000000}"/>
    <cellStyle name="Comma 5 4 4 5 3" xfId="19966" xr:uid="{00000000-0005-0000-0000-00001B000000}"/>
    <cellStyle name="Comma 5 4 4 5 3 2" xfId="50206" xr:uid="{00000000-0005-0000-0000-00001B000000}"/>
    <cellStyle name="Comma 5 4 4 5 4" xfId="35086" xr:uid="{00000000-0005-0000-0000-00001B000000}"/>
    <cellStyle name="Comma 5 4 4 6" xfId="6358" xr:uid="{00000000-0005-0000-0000-00001B000000}"/>
    <cellStyle name="Comma 5 4 4 6 2" xfId="21478" xr:uid="{00000000-0005-0000-0000-00001B000000}"/>
    <cellStyle name="Comma 5 4 4 6 2 2" xfId="51718" xr:uid="{00000000-0005-0000-0000-00001B000000}"/>
    <cellStyle name="Comma 5 4 4 6 3" xfId="36598" xr:uid="{00000000-0005-0000-0000-00001B000000}"/>
    <cellStyle name="Comma 5 4 4 7" xfId="7870" xr:uid="{00000000-0005-0000-0000-00001B000000}"/>
    <cellStyle name="Comma 5 4 4 7 2" xfId="22990" xr:uid="{00000000-0005-0000-0000-00001B000000}"/>
    <cellStyle name="Comma 5 4 4 7 2 2" xfId="53230" xr:uid="{00000000-0005-0000-0000-00001B000000}"/>
    <cellStyle name="Comma 5 4 4 7 3" xfId="38110" xr:uid="{00000000-0005-0000-0000-00001B000000}"/>
    <cellStyle name="Comma 5 4 4 8" xfId="9382" xr:uid="{00000000-0005-0000-0000-00001B000000}"/>
    <cellStyle name="Comma 5 4 4 8 2" xfId="24502" xr:uid="{00000000-0005-0000-0000-00001B000000}"/>
    <cellStyle name="Comma 5 4 4 8 2 2" xfId="54742" xr:uid="{00000000-0005-0000-0000-00001B000000}"/>
    <cellStyle name="Comma 5 4 4 8 3" xfId="39622" xr:uid="{00000000-0005-0000-0000-00001B000000}"/>
    <cellStyle name="Comma 5 4 4 9" xfId="15430" xr:uid="{00000000-0005-0000-0000-00001B000000}"/>
    <cellStyle name="Comma 5 4 4 9 2" xfId="45670" xr:uid="{00000000-0005-0000-0000-00001B000000}"/>
    <cellStyle name="Comma 5 4 5" xfId="562" xr:uid="{00000000-0005-0000-0000-0000AF000000}"/>
    <cellStyle name="Comma 5 4 5 10" xfId="30802" xr:uid="{00000000-0005-0000-0000-0000AF000000}"/>
    <cellStyle name="Comma 5 4 5 2" xfId="1318" xr:uid="{00000000-0005-0000-0000-0000AF000000}"/>
    <cellStyle name="Comma 5 4 5 2 2" xfId="2830" xr:uid="{00000000-0005-0000-0000-0000AF000000}"/>
    <cellStyle name="Comma 5 4 5 2 2 2" xfId="11902" xr:uid="{00000000-0005-0000-0000-0000AF000000}"/>
    <cellStyle name="Comma 5 4 5 2 2 2 2" xfId="27022" xr:uid="{00000000-0005-0000-0000-0000AF000000}"/>
    <cellStyle name="Comma 5 4 5 2 2 2 2 2" xfId="57262" xr:uid="{00000000-0005-0000-0000-0000AF000000}"/>
    <cellStyle name="Comma 5 4 5 2 2 2 3" xfId="42142" xr:uid="{00000000-0005-0000-0000-0000AF000000}"/>
    <cellStyle name="Comma 5 4 5 2 2 3" xfId="17950" xr:uid="{00000000-0005-0000-0000-0000AF000000}"/>
    <cellStyle name="Comma 5 4 5 2 2 3 2" xfId="48190" xr:uid="{00000000-0005-0000-0000-0000AF000000}"/>
    <cellStyle name="Comma 5 4 5 2 2 4" xfId="33070" xr:uid="{00000000-0005-0000-0000-0000AF000000}"/>
    <cellStyle name="Comma 5 4 5 2 3" xfId="4342" xr:uid="{00000000-0005-0000-0000-0000AF000000}"/>
    <cellStyle name="Comma 5 4 5 2 3 2" xfId="13414" xr:uid="{00000000-0005-0000-0000-0000AF000000}"/>
    <cellStyle name="Comma 5 4 5 2 3 2 2" xfId="28534" xr:uid="{00000000-0005-0000-0000-0000AF000000}"/>
    <cellStyle name="Comma 5 4 5 2 3 2 2 2" xfId="58774" xr:uid="{00000000-0005-0000-0000-0000AF000000}"/>
    <cellStyle name="Comma 5 4 5 2 3 2 3" xfId="43654" xr:uid="{00000000-0005-0000-0000-0000AF000000}"/>
    <cellStyle name="Comma 5 4 5 2 3 3" xfId="19462" xr:uid="{00000000-0005-0000-0000-0000AF000000}"/>
    <cellStyle name="Comma 5 4 5 2 3 3 2" xfId="49702" xr:uid="{00000000-0005-0000-0000-0000AF000000}"/>
    <cellStyle name="Comma 5 4 5 2 3 4" xfId="34582" xr:uid="{00000000-0005-0000-0000-0000AF000000}"/>
    <cellStyle name="Comma 5 4 5 2 4" xfId="5854" xr:uid="{00000000-0005-0000-0000-0000AF000000}"/>
    <cellStyle name="Comma 5 4 5 2 4 2" xfId="14926" xr:uid="{00000000-0005-0000-0000-0000AF000000}"/>
    <cellStyle name="Comma 5 4 5 2 4 2 2" xfId="30046" xr:uid="{00000000-0005-0000-0000-0000AF000000}"/>
    <cellStyle name="Comma 5 4 5 2 4 2 2 2" xfId="60286" xr:uid="{00000000-0005-0000-0000-0000AF000000}"/>
    <cellStyle name="Comma 5 4 5 2 4 2 3" xfId="45166" xr:uid="{00000000-0005-0000-0000-0000AF000000}"/>
    <cellStyle name="Comma 5 4 5 2 4 3" xfId="20974" xr:uid="{00000000-0005-0000-0000-0000AF000000}"/>
    <cellStyle name="Comma 5 4 5 2 4 3 2" xfId="51214" xr:uid="{00000000-0005-0000-0000-0000AF000000}"/>
    <cellStyle name="Comma 5 4 5 2 4 4" xfId="36094" xr:uid="{00000000-0005-0000-0000-0000AF000000}"/>
    <cellStyle name="Comma 5 4 5 2 5" xfId="7366" xr:uid="{00000000-0005-0000-0000-0000AF000000}"/>
    <cellStyle name="Comma 5 4 5 2 5 2" xfId="22486" xr:uid="{00000000-0005-0000-0000-0000AF000000}"/>
    <cellStyle name="Comma 5 4 5 2 5 2 2" xfId="52726" xr:uid="{00000000-0005-0000-0000-0000AF000000}"/>
    <cellStyle name="Comma 5 4 5 2 5 3" xfId="37606" xr:uid="{00000000-0005-0000-0000-0000AF000000}"/>
    <cellStyle name="Comma 5 4 5 2 6" xfId="8878" xr:uid="{00000000-0005-0000-0000-0000AF000000}"/>
    <cellStyle name="Comma 5 4 5 2 6 2" xfId="23998" xr:uid="{00000000-0005-0000-0000-0000AF000000}"/>
    <cellStyle name="Comma 5 4 5 2 6 2 2" xfId="54238" xr:uid="{00000000-0005-0000-0000-0000AF000000}"/>
    <cellStyle name="Comma 5 4 5 2 6 3" xfId="39118" xr:uid="{00000000-0005-0000-0000-0000AF000000}"/>
    <cellStyle name="Comma 5 4 5 2 7" xfId="10390" xr:uid="{00000000-0005-0000-0000-0000AF000000}"/>
    <cellStyle name="Comma 5 4 5 2 7 2" xfId="25510" xr:uid="{00000000-0005-0000-0000-0000AF000000}"/>
    <cellStyle name="Comma 5 4 5 2 7 2 2" xfId="55750" xr:uid="{00000000-0005-0000-0000-0000AF000000}"/>
    <cellStyle name="Comma 5 4 5 2 7 3" xfId="40630" xr:uid="{00000000-0005-0000-0000-0000AF000000}"/>
    <cellStyle name="Comma 5 4 5 2 8" xfId="16438" xr:uid="{00000000-0005-0000-0000-0000AF000000}"/>
    <cellStyle name="Comma 5 4 5 2 8 2" xfId="46678" xr:uid="{00000000-0005-0000-0000-0000AF000000}"/>
    <cellStyle name="Comma 5 4 5 2 9" xfId="31558" xr:uid="{00000000-0005-0000-0000-0000AF000000}"/>
    <cellStyle name="Comma 5 4 5 3" xfId="2074" xr:uid="{00000000-0005-0000-0000-0000AF000000}"/>
    <cellStyle name="Comma 5 4 5 3 2" xfId="11146" xr:uid="{00000000-0005-0000-0000-0000AF000000}"/>
    <cellStyle name="Comma 5 4 5 3 2 2" xfId="26266" xr:uid="{00000000-0005-0000-0000-0000AF000000}"/>
    <cellStyle name="Comma 5 4 5 3 2 2 2" xfId="56506" xr:uid="{00000000-0005-0000-0000-0000AF000000}"/>
    <cellStyle name="Comma 5 4 5 3 2 3" xfId="41386" xr:uid="{00000000-0005-0000-0000-0000AF000000}"/>
    <cellStyle name="Comma 5 4 5 3 3" xfId="17194" xr:uid="{00000000-0005-0000-0000-0000AF000000}"/>
    <cellStyle name="Comma 5 4 5 3 3 2" xfId="47434" xr:uid="{00000000-0005-0000-0000-0000AF000000}"/>
    <cellStyle name="Comma 5 4 5 3 4" xfId="32314" xr:uid="{00000000-0005-0000-0000-0000AF000000}"/>
    <cellStyle name="Comma 5 4 5 4" xfId="3586" xr:uid="{00000000-0005-0000-0000-0000AF000000}"/>
    <cellStyle name="Comma 5 4 5 4 2" xfId="12658" xr:uid="{00000000-0005-0000-0000-0000AF000000}"/>
    <cellStyle name="Comma 5 4 5 4 2 2" xfId="27778" xr:uid="{00000000-0005-0000-0000-0000AF000000}"/>
    <cellStyle name="Comma 5 4 5 4 2 2 2" xfId="58018" xr:uid="{00000000-0005-0000-0000-0000AF000000}"/>
    <cellStyle name="Comma 5 4 5 4 2 3" xfId="42898" xr:uid="{00000000-0005-0000-0000-0000AF000000}"/>
    <cellStyle name="Comma 5 4 5 4 3" xfId="18706" xr:uid="{00000000-0005-0000-0000-0000AF000000}"/>
    <cellStyle name="Comma 5 4 5 4 3 2" xfId="48946" xr:uid="{00000000-0005-0000-0000-0000AF000000}"/>
    <cellStyle name="Comma 5 4 5 4 4" xfId="33826" xr:uid="{00000000-0005-0000-0000-0000AF000000}"/>
    <cellStyle name="Comma 5 4 5 5" xfId="5098" xr:uid="{00000000-0005-0000-0000-0000AF000000}"/>
    <cellStyle name="Comma 5 4 5 5 2" xfId="14170" xr:uid="{00000000-0005-0000-0000-0000AF000000}"/>
    <cellStyle name="Comma 5 4 5 5 2 2" xfId="29290" xr:uid="{00000000-0005-0000-0000-0000AF000000}"/>
    <cellStyle name="Comma 5 4 5 5 2 2 2" xfId="59530" xr:uid="{00000000-0005-0000-0000-0000AF000000}"/>
    <cellStyle name="Comma 5 4 5 5 2 3" xfId="44410" xr:uid="{00000000-0005-0000-0000-0000AF000000}"/>
    <cellStyle name="Comma 5 4 5 5 3" xfId="20218" xr:uid="{00000000-0005-0000-0000-0000AF000000}"/>
    <cellStyle name="Comma 5 4 5 5 3 2" xfId="50458" xr:uid="{00000000-0005-0000-0000-0000AF000000}"/>
    <cellStyle name="Comma 5 4 5 5 4" xfId="35338" xr:uid="{00000000-0005-0000-0000-0000AF000000}"/>
    <cellStyle name="Comma 5 4 5 6" xfId="6610" xr:uid="{00000000-0005-0000-0000-0000AF000000}"/>
    <cellStyle name="Comma 5 4 5 6 2" xfId="21730" xr:uid="{00000000-0005-0000-0000-0000AF000000}"/>
    <cellStyle name="Comma 5 4 5 6 2 2" xfId="51970" xr:uid="{00000000-0005-0000-0000-0000AF000000}"/>
    <cellStyle name="Comma 5 4 5 6 3" xfId="36850" xr:uid="{00000000-0005-0000-0000-0000AF000000}"/>
    <cellStyle name="Comma 5 4 5 7" xfId="8122" xr:uid="{00000000-0005-0000-0000-0000AF000000}"/>
    <cellStyle name="Comma 5 4 5 7 2" xfId="23242" xr:uid="{00000000-0005-0000-0000-0000AF000000}"/>
    <cellStyle name="Comma 5 4 5 7 2 2" xfId="53482" xr:uid="{00000000-0005-0000-0000-0000AF000000}"/>
    <cellStyle name="Comma 5 4 5 7 3" xfId="38362" xr:uid="{00000000-0005-0000-0000-0000AF000000}"/>
    <cellStyle name="Comma 5 4 5 8" xfId="9634" xr:uid="{00000000-0005-0000-0000-0000AF000000}"/>
    <cellStyle name="Comma 5 4 5 8 2" xfId="24754" xr:uid="{00000000-0005-0000-0000-0000AF000000}"/>
    <cellStyle name="Comma 5 4 5 8 2 2" xfId="54994" xr:uid="{00000000-0005-0000-0000-0000AF000000}"/>
    <cellStyle name="Comma 5 4 5 8 3" xfId="39874" xr:uid="{00000000-0005-0000-0000-0000AF000000}"/>
    <cellStyle name="Comma 5 4 5 9" xfId="15682" xr:uid="{00000000-0005-0000-0000-0000AF000000}"/>
    <cellStyle name="Comma 5 4 5 9 2" xfId="45922" xr:uid="{00000000-0005-0000-0000-0000AF000000}"/>
    <cellStyle name="Comma 5 4 6" xfId="814" xr:uid="{00000000-0005-0000-0000-00001B000000}"/>
    <cellStyle name="Comma 5 4 6 2" xfId="2326" xr:uid="{00000000-0005-0000-0000-00001B000000}"/>
    <cellStyle name="Comma 5 4 6 2 2" xfId="11398" xr:uid="{00000000-0005-0000-0000-00001B000000}"/>
    <cellStyle name="Comma 5 4 6 2 2 2" xfId="26518" xr:uid="{00000000-0005-0000-0000-00001B000000}"/>
    <cellStyle name="Comma 5 4 6 2 2 2 2" xfId="56758" xr:uid="{00000000-0005-0000-0000-00001B000000}"/>
    <cellStyle name="Comma 5 4 6 2 2 3" xfId="41638" xr:uid="{00000000-0005-0000-0000-00001B000000}"/>
    <cellStyle name="Comma 5 4 6 2 3" xfId="17446" xr:uid="{00000000-0005-0000-0000-00001B000000}"/>
    <cellStyle name="Comma 5 4 6 2 3 2" xfId="47686" xr:uid="{00000000-0005-0000-0000-00001B000000}"/>
    <cellStyle name="Comma 5 4 6 2 4" xfId="32566" xr:uid="{00000000-0005-0000-0000-00001B000000}"/>
    <cellStyle name="Comma 5 4 6 3" xfId="3838" xr:uid="{00000000-0005-0000-0000-00001B000000}"/>
    <cellStyle name="Comma 5 4 6 3 2" xfId="12910" xr:uid="{00000000-0005-0000-0000-00001B000000}"/>
    <cellStyle name="Comma 5 4 6 3 2 2" xfId="28030" xr:uid="{00000000-0005-0000-0000-00001B000000}"/>
    <cellStyle name="Comma 5 4 6 3 2 2 2" xfId="58270" xr:uid="{00000000-0005-0000-0000-00001B000000}"/>
    <cellStyle name="Comma 5 4 6 3 2 3" xfId="43150" xr:uid="{00000000-0005-0000-0000-00001B000000}"/>
    <cellStyle name="Comma 5 4 6 3 3" xfId="18958" xr:uid="{00000000-0005-0000-0000-00001B000000}"/>
    <cellStyle name="Comma 5 4 6 3 3 2" xfId="49198" xr:uid="{00000000-0005-0000-0000-00001B000000}"/>
    <cellStyle name="Comma 5 4 6 3 4" xfId="34078" xr:uid="{00000000-0005-0000-0000-00001B000000}"/>
    <cellStyle name="Comma 5 4 6 4" xfId="5350" xr:uid="{00000000-0005-0000-0000-00001B000000}"/>
    <cellStyle name="Comma 5 4 6 4 2" xfId="14422" xr:uid="{00000000-0005-0000-0000-00001B000000}"/>
    <cellStyle name="Comma 5 4 6 4 2 2" xfId="29542" xr:uid="{00000000-0005-0000-0000-00001B000000}"/>
    <cellStyle name="Comma 5 4 6 4 2 2 2" xfId="59782" xr:uid="{00000000-0005-0000-0000-00001B000000}"/>
    <cellStyle name="Comma 5 4 6 4 2 3" xfId="44662" xr:uid="{00000000-0005-0000-0000-00001B000000}"/>
    <cellStyle name="Comma 5 4 6 4 3" xfId="20470" xr:uid="{00000000-0005-0000-0000-00001B000000}"/>
    <cellStyle name="Comma 5 4 6 4 3 2" xfId="50710" xr:uid="{00000000-0005-0000-0000-00001B000000}"/>
    <cellStyle name="Comma 5 4 6 4 4" xfId="35590" xr:uid="{00000000-0005-0000-0000-00001B000000}"/>
    <cellStyle name="Comma 5 4 6 5" xfId="6862" xr:uid="{00000000-0005-0000-0000-00001B000000}"/>
    <cellStyle name="Comma 5 4 6 5 2" xfId="21982" xr:uid="{00000000-0005-0000-0000-00001B000000}"/>
    <cellStyle name="Comma 5 4 6 5 2 2" xfId="52222" xr:uid="{00000000-0005-0000-0000-00001B000000}"/>
    <cellStyle name="Comma 5 4 6 5 3" xfId="37102" xr:uid="{00000000-0005-0000-0000-00001B000000}"/>
    <cellStyle name="Comma 5 4 6 6" xfId="8374" xr:uid="{00000000-0005-0000-0000-00001B000000}"/>
    <cellStyle name="Comma 5 4 6 6 2" xfId="23494" xr:uid="{00000000-0005-0000-0000-00001B000000}"/>
    <cellStyle name="Comma 5 4 6 6 2 2" xfId="53734" xr:uid="{00000000-0005-0000-0000-00001B000000}"/>
    <cellStyle name="Comma 5 4 6 6 3" xfId="38614" xr:uid="{00000000-0005-0000-0000-00001B000000}"/>
    <cellStyle name="Comma 5 4 6 7" xfId="9886" xr:uid="{00000000-0005-0000-0000-00001B000000}"/>
    <cellStyle name="Comma 5 4 6 7 2" xfId="25006" xr:uid="{00000000-0005-0000-0000-00001B000000}"/>
    <cellStyle name="Comma 5 4 6 7 2 2" xfId="55246" xr:uid="{00000000-0005-0000-0000-00001B000000}"/>
    <cellStyle name="Comma 5 4 6 7 3" xfId="40126" xr:uid="{00000000-0005-0000-0000-00001B000000}"/>
    <cellStyle name="Comma 5 4 6 8" xfId="15934" xr:uid="{00000000-0005-0000-0000-00001B000000}"/>
    <cellStyle name="Comma 5 4 6 8 2" xfId="46174" xr:uid="{00000000-0005-0000-0000-00001B000000}"/>
    <cellStyle name="Comma 5 4 6 9" xfId="31054" xr:uid="{00000000-0005-0000-0000-00001B000000}"/>
    <cellStyle name="Comma 5 4 7" xfId="1570" xr:uid="{00000000-0005-0000-0000-00001B000000}"/>
    <cellStyle name="Comma 5 4 7 2" xfId="10642" xr:uid="{00000000-0005-0000-0000-00001B000000}"/>
    <cellStyle name="Comma 5 4 7 2 2" xfId="25762" xr:uid="{00000000-0005-0000-0000-00001B000000}"/>
    <cellStyle name="Comma 5 4 7 2 2 2" xfId="56002" xr:uid="{00000000-0005-0000-0000-00001B000000}"/>
    <cellStyle name="Comma 5 4 7 2 3" xfId="40882" xr:uid="{00000000-0005-0000-0000-00001B000000}"/>
    <cellStyle name="Comma 5 4 7 3" xfId="16690" xr:uid="{00000000-0005-0000-0000-00001B000000}"/>
    <cellStyle name="Comma 5 4 7 3 2" xfId="46930" xr:uid="{00000000-0005-0000-0000-00001B000000}"/>
    <cellStyle name="Comma 5 4 7 4" xfId="31810" xr:uid="{00000000-0005-0000-0000-00001B000000}"/>
    <cellStyle name="Comma 5 4 8" xfId="3082" xr:uid="{00000000-0005-0000-0000-00001B000000}"/>
    <cellStyle name="Comma 5 4 8 2" xfId="12154" xr:uid="{00000000-0005-0000-0000-00001B000000}"/>
    <cellStyle name="Comma 5 4 8 2 2" xfId="27274" xr:uid="{00000000-0005-0000-0000-00001B000000}"/>
    <cellStyle name="Comma 5 4 8 2 2 2" xfId="57514" xr:uid="{00000000-0005-0000-0000-00001B000000}"/>
    <cellStyle name="Comma 5 4 8 2 3" xfId="42394" xr:uid="{00000000-0005-0000-0000-00001B000000}"/>
    <cellStyle name="Comma 5 4 8 3" xfId="18202" xr:uid="{00000000-0005-0000-0000-00001B000000}"/>
    <cellStyle name="Comma 5 4 8 3 2" xfId="48442" xr:uid="{00000000-0005-0000-0000-00001B000000}"/>
    <cellStyle name="Comma 5 4 8 4" xfId="33322" xr:uid="{00000000-0005-0000-0000-00001B000000}"/>
    <cellStyle name="Comma 5 4 9" xfId="4594" xr:uid="{00000000-0005-0000-0000-00001B000000}"/>
    <cellStyle name="Comma 5 4 9 2" xfId="13666" xr:uid="{00000000-0005-0000-0000-00001B000000}"/>
    <cellStyle name="Comma 5 4 9 2 2" xfId="28786" xr:uid="{00000000-0005-0000-0000-00001B000000}"/>
    <cellStyle name="Comma 5 4 9 2 2 2" xfId="59026" xr:uid="{00000000-0005-0000-0000-00001B000000}"/>
    <cellStyle name="Comma 5 4 9 2 3" xfId="43906" xr:uid="{00000000-0005-0000-0000-00001B000000}"/>
    <cellStyle name="Comma 5 4 9 3" xfId="19714" xr:uid="{00000000-0005-0000-0000-00001B000000}"/>
    <cellStyle name="Comma 5 4 9 3 2" xfId="49954" xr:uid="{00000000-0005-0000-0000-00001B000000}"/>
    <cellStyle name="Comma 5 4 9 4" xfId="34834" xr:uid="{00000000-0005-0000-0000-00001B000000}"/>
    <cellStyle name="Comma 5 5" xfId="100" xr:uid="{00000000-0005-0000-0000-000036000000}"/>
    <cellStyle name="Comma 5 5 10" xfId="9172" xr:uid="{00000000-0005-0000-0000-000036000000}"/>
    <cellStyle name="Comma 5 5 10 2" xfId="24292" xr:uid="{00000000-0005-0000-0000-000036000000}"/>
    <cellStyle name="Comma 5 5 10 2 2" xfId="54532" xr:uid="{00000000-0005-0000-0000-000036000000}"/>
    <cellStyle name="Comma 5 5 10 3" xfId="39412" xr:uid="{00000000-0005-0000-0000-000036000000}"/>
    <cellStyle name="Comma 5 5 11" xfId="15220" xr:uid="{00000000-0005-0000-0000-000036000000}"/>
    <cellStyle name="Comma 5 5 11 2" xfId="45460" xr:uid="{00000000-0005-0000-0000-000036000000}"/>
    <cellStyle name="Comma 5 5 12" xfId="30340" xr:uid="{00000000-0005-0000-0000-000036000000}"/>
    <cellStyle name="Comma 5 5 2" xfId="352" xr:uid="{00000000-0005-0000-0000-000036000000}"/>
    <cellStyle name="Comma 5 5 2 10" xfId="30592" xr:uid="{00000000-0005-0000-0000-000036000000}"/>
    <cellStyle name="Comma 5 5 2 2" xfId="1108" xr:uid="{00000000-0005-0000-0000-000036000000}"/>
    <cellStyle name="Comma 5 5 2 2 2" xfId="2620" xr:uid="{00000000-0005-0000-0000-000036000000}"/>
    <cellStyle name="Comma 5 5 2 2 2 2" xfId="11692" xr:uid="{00000000-0005-0000-0000-000036000000}"/>
    <cellStyle name="Comma 5 5 2 2 2 2 2" xfId="26812" xr:uid="{00000000-0005-0000-0000-000036000000}"/>
    <cellStyle name="Comma 5 5 2 2 2 2 2 2" xfId="57052" xr:uid="{00000000-0005-0000-0000-000036000000}"/>
    <cellStyle name="Comma 5 5 2 2 2 2 3" xfId="41932" xr:uid="{00000000-0005-0000-0000-000036000000}"/>
    <cellStyle name="Comma 5 5 2 2 2 3" xfId="17740" xr:uid="{00000000-0005-0000-0000-000036000000}"/>
    <cellStyle name="Comma 5 5 2 2 2 3 2" xfId="47980" xr:uid="{00000000-0005-0000-0000-000036000000}"/>
    <cellStyle name="Comma 5 5 2 2 2 4" xfId="32860" xr:uid="{00000000-0005-0000-0000-000036000000}"/>
    <cellStyle name="Comma 5 5 2 2 3" xfId="4132" xr:uid="{00000000-0005-0000-0000-000036000000}"/>
    <cellStyle name="Comma 5 5 2 2 3 2" xfId="13204" xr:uid="{00000000-0005-0000-0000-000036000000}"/>
    <cellStyle name="Comma 5 5 2 2 3 2 2" xfId="28324" xr:uid="{00000000-0005-0000-0000-000036000000}"/>
    <cellStyle name="Comma 5 5 2 2 3 2 2 2" xfId="58564" xr:uid="{00000000-0005-0000-0000-000036000000}"/>
    <cellStyle name="Comma 5 5 2 2 3 2 3" xfId="43444" xr:uid="{00000000-0005-0000-0000-000036000000}"/>
    <cellStyle name="Comma 5 5 2 2 3 3" xfId="19252" xr:uid="{00000000-0005-0000-0000-000036000000}"/>
    <cellStyle name="Comma 5 5 2 2 3 3 2" xfId="49492" xr:uid="{00000000-0005-0000-0000-000036000000}"/>
    <cellStyle name="Comma 5 5 2 2 3 4" xfId="34372" xr:uid="{00000000-0005-0000-0000-000036000000}"/>
    <cellStyle name="Comma 5 5 2 2 4" xfId="5644" xr:uid="{00000000-0005-0000-0000-000036000000}"/>
    <cellStyle name="Comma 5 5 2 2 4 2" xfId="14716" xr:uid="{00000000-0005-0000-0000-000036000000}"/>
    <cellStyle name="Comma 5 5 2 2 4 2 2" xfId="29836" xr:uid="{00000000-0005-0000-0000-000036000000}"/>
    <cellStyle name="Comma 5 5 2 2 4 2 2 2" xfId="60076" xr:uid="{00000000-0005-0000-0000-000036000000}"/>
    <cellStyle name="Comma 5 5 2 2 4 2 3" xfId="44956" xr:uid="{00000000-0005-0000-0000-000036000000}"/>
    <cellStyle name="Comma 5 5 2 2 4 3" xfId="20764" xr:uid="{00000000-0005-0000-0000-000036000000}"/>
    <cellStyle name="Comma 5 5 2 2 4 3 2" xfId="51004" xr:uid="{00000000-0005-0000-0000-000036000000}"/>
    <cellStyle name="Comma 5 5 2 2 4 4" xfId="35884" xr:uid="{00000000-0005-0000-0000-000036000000}"/>
    <cellStyle name="Comma 5 5 2 2 5" xfId="7156" xr:uid="{00000000-0005-0000-0000-000036000000}"/>
    <cellStyle name="Comma 5 5 2 2 5 2" xfId="22276" xr:uid="{00000000-0005-0000-0000-000036000000}"/>
    <cellStyle name="Comma 5 5 2 2 5 2 2" xfId="52516" xr:uid="{00000000-0005-0000-0000-000036000000}"/>
    <cellStyle name="Comma 5 5 2 2 5 3" xfId="37396" xr:uid="{00000000-0005-0000-0000-000036000000}"/>
    <cellStyle name="Comma 5 5 2 2 6" xfId="8668" xr:uid="{00000000-0005-0000-0000-000036000000}"/>
    <cellStyle name="Comma 5 5 2 2 6 2" xfId="23788" xr:uid="{00000000-0005-0000-0000-000036000000}"/>
    <cellStyle name="Comma 5 5 2 2 6 2 2" xfId="54028" xr:uid="{00000000-0005-0000-0000-000036000000}"/>
    <cellStyle name="Comma 5 5 2 2 6 3" xfId="38908" xr:uid="{00000000-0005-0000-0000-000036000000}"/>
    <cellStyle name="Comma 5 5 2 2 7" xfId="10180" xr:uid="{00000000-0005-0000-0000-000036000000}"/>
    <cellStyle name="Comma 5 5 2 2 7 2" xfId="25300" xr:uid="{00000000-0005-0000-0000-000036000000}"/>
    <cellStyle name="Comma 5 5 2 2 7 2 2" xfId="55540" xr:uid="{00000000-0005-0000-0000-000036000000}"/>
    <cellStyle name="Comma 5 5 2 2 7 3" xfId="40420" xr:uid="{00000000-0005-0000-0000-000036000000}"/>
    <cellStyle name="Comma 5 5 2 2 8" xfId="16228" xr:uid="{00000000-0005-0000-0000-000036000000}"/>
    <cellStyle name="Comma 5 5 2 2 8 2" xfId="46468" xr:uid="{00000000-0005-0000-0000-000036000000}"/>
    <cellStyle name="Comma 5 5 2 2 9" xfId="31348" xr:uid="{00000000-0005-0000-0000-000036000000}"/>
    <cellStyle name="Comma 5 5 2 3" xfId="1864" xr:uid="{00000000-0005-0000-0000-000036000000}"/>
    <cellStyle name="Comma 5 5 2 3 2" xfId="10936" xr:uid="{00000000-0005-0000-0000-000036000000}"/>
    <cellStyle name="Comma 5 5 2 3 2 2" xfId="26056" xr:uid="{00000000-0005-0000-0000-000036000000}"/>
    <cellStyle name="Comma 5 5 2 3 2 2 2" xfId="56296" xr:uid="{00000000-0005-0000-0000-000036000000}"/>
    <cellStyle name="Comma 5 5 2 3 2 3" xfId="41176" xr:uid="{00000000-0005-0000-0000-000036000000}"/>
    <cellStyle name="Comma 5 5 2 3 3" xfId="16984" xr:uid="{00000000-0005-0000-0000-000036000000}"/>
    <cellStyle name="Comma 5 5 2 3 3 2" xfId="47224" xr:uid="{00000000-0005-0000-0000-000036000000}"/>
    <cellStyle name="Comma 5 5 2 3 4" xfId="32104" xr:uid="{00000000-0005-0000-0000-000036000000}"/>
    <cellStyle name="Comma 5 5 2 4" xfId="3376" xr:uid="{00000000-0005-0000-0000-000036000000}"/>
    <cellStyle name="Comma 5 5 2 4 2" xfId="12448" xr:uid="{00000000-0005-0000-0000-000036000000}"/>
    <cellStyle name="Comma 5 5 2 4 2 2" xfId="27568" xr:uid="{00000000-0005-0000-0000-000036000000}"/>
    <cellStyle name="Comma 5 5 2 4 2 2 2" xfId="57808" xr:uid="{00000000-0005-0000-0000-000036000000}"/>
    <cellStyle name="Comma 5 5 2 4 2 3" xfId="42688" xr:uid="{00000000-0005-0000-0000-000036000000}"/>
    <cellStyle name="Comma 5 5 2 4 3" xfId="18496" xr:uid="{00000000-0005-0000-0000-000036000000}"/>
    <cellStyle name="Comma 5 5 2 4 3 2" xfId="48736" xr:uid="{00000000-0005-0000-0000-000036000000}"/>
    <cellStyle name="Comma 5 5 2 4 4" xfId="33616" xr:uid="{00000000-0005-0000-0000-000036000000}"/>
    <cellStyle name="Comma 5 5 2 5" xfId="4888" xr:uid="{00000000-0005-0000-0000-000036000000}"/>
    <cellStyle name="Comma 5 5 2 5 2" xfId="13960" xr:uid="{00000000-0005-0000-0000-000036000000}"/>
    <cellStyle name="Comma 5 5 2 5 2 2" xfId="29080" xr:uid="{00000000-0005-0000-0000-000036000000}"/>
    <cellStyle name="Comma 5 5 2 5 2 2 2" xfId="59320" xr:uid="{00000000-0005-0000-0000-000036000000}"/>
    <cellStyle name="Comma 5 5 2 5 2 3" xfId="44200" xr:uid="{00000000-0005-0000-0000-000036000000}"/>
    <cellStyle name="Comma 5 5 2 5 3" xfId="20008" xr:uid="{00000000-0005-0000-0000-000036000000}"/>
    <cellStyle name="Comma 5 5 2 5 3 2" xfId="50248" xr:uid="{00000000-0005-0000-0000-000036000000}"/>
    <cellStyle name="Comma 5 5 2 5 4" xfId="35128" xr:uid="{00000000-0005-0000-0000-000036000000}"/>
    <cellStyle name="Comma 5 5 2 6" xfId="6400" xr:uid="{00000000-0005-0000-0000-000036000000}"/>
    <cellStyle name="Comma 5 5 2 6 2" xfId="21520" xr:uid="{00000000-0005-0000-0000-000036000000}"/>
    <cellStyle name="Comma 5 5 2 6 2 2" xfId="51760" xr:uid="{00000000-0005-0000-0000-000036000000}"/>
    <cellStyle name="Comma 5 5 2 6 3" xfId="36640" xr:uid="{00000000-0005-0000-0000-000036000000}"/>
    <cellStyle name="Comma 5 5 2 7" xfId="7912" xr:uid="{00000000-0005-0000-0000-000036000000}"/>
    <cellStyle name="Comma 5 5 2 7 2" xfId="23032" xr:uid="{00000000-0005-0000-0000-000036000000}"/>
    <cellStyle name="Comma 5 5 2 7 2 2" xfId="53272" xr:uid="{00000000-0005-0000-0000-000036000000}"/>
    <cellStyle name="Comma 5 5 2 7 3" xfId="38152" xr:uid="{00000000-0005-0000-0000-000036000000}"/>
    <cellStyle name="Comma 5 5 2 8" xfId="9424" xr:uid="{00000000-0005-0000-0000-000036000000}"/>
    <cellStyle name="Comma 5 5 2 8 2" xfId="24544" xr:uid="{00000000-0005-0000-0000-000036000000}"/>
    <cellStyle name="Comma 5 5 2 8 2 2" xfId="54784" xr:uid="{00000000-0005-0000-0000-000036000000}"/>
    <cellStyle name="Comma 5 5 2 8 3" xfId="39664" xr:uid="{00000000-0005-0000-0000-000036000000}"/>
    <cellStyle name="Comma 5 5 2 9" xfId="15472" xr:uid="{00000000-0005-0000-0000-000036000000}"/>
    <cellStyle name="Comma 5 5 2 9 2" xfId="45712" xr:uid="{00000000-0005-0000-0000-000036000000}"/>
    <cellStyle name="Comma 5 5 3" xfId="604" xr:uid="{00000000-0005-0000-0000-0000B2000000}"/>
    <cellStyle name="Comma 5 5 3 10" xfId="30844" xr:uid="{00000000-0005-0000-0000-0000B2000000}"/>
    <cellStyle name="Comma 5 5 3 2" xfId="1360" xr:uid="{00000000-0005-0000-0000-0000B2000000}"/>
    <cellStyle name="Comma 5 5 3 2 2" xfId="2872" xr:uid="{00000000-0005-0000-0000-0000B2000000}"/>
    <cellStyle name="Comma 5 5 3 2 2 2" xfId="11944" xr:uid="{00000000-0005-0000-0000-0000B2000000}"/>
    <cellStyle name="Comma 5 5 3 2 2 2 2" xfId="27064" xr:uid="{00000000-0005-0000-0000-0000B2000000}"/>
    <cellStyle name="Comma 5 5 3 2 2 2 2 2" xfId="57304" xr:uid="{00000000-0005-0000-0000-0000B2000000}"/>
    <cellStyle name="Comma 5 5 3 2 2 2 3" xfId="42184" xr:uid="{00000000-0005-0000-0000-0000B2000000}"/>
    <cellStyle name="Comma 5 5 3 2 2 3" xfId="17992" xr:uid="{00000000-0005-0000-0000-0000B2000000}"/>
    <cellStyle name="Comma 5 5 3 2 2 3 2" xfId="48232" xr:uid="{00000000-0005-0000-0000-0000B2000000}"/>
    <cellStyle name="Comma 5 5 3 2 2 4" xfId="33112" xr:uid="{00000000-0005-0000-0000-0000B2000000}"/>
    <cellStyle name="Comma 5 5 3 2 3" xfId="4384" xr:uid="{00000000-0005-0000-0000-0000B2000000}"/>
    <cellStyle name="Comma 5 5 3 2 3 2" xfId="13456" xr:uid="{00000000-0005-0000-0000-0000B2000000}"/>
    <cellStyle name="Comma 5 5 3 2 3 2 2" xfId="28576" xr:uid="{00000000-0005-0000-0000-0000B2000000}"/>
    <cellStyle name="Comma 5 5 3 2 3 2 2 2" xfId="58816" xr:uid="{00000000-0005-0000-0000-0000B2000000}"/>
    <cellStyle name="Comma 5 5 3 2 3 2 3" xfId="43696" xr:uid="{00000000-0005-0000-0000-0000B2000000}"/>
    <cellStyle name="Comma 5 5 3 2 3 3" xfId="19504" xr:uid="{00000000-0005-0000-0000-0000B2000000}"/>
    <cellStyle name="Comma 5 5 3 2 3 3 2" xfId="49744" xr:uid="{00000000-0005-0000-0000-0000B2000000}"/>
    <cellStyle name="Comma 5 5 3 2 3 4" xfId="34624" xr:uid="{00000000-0005-0000-0000-0000B2000000}"/>
    <cellStyle name="Comma 5 5 3 2 4" xfId="5896" xr:uid="{00000000-0005-0000-0000-0000B2000000}"/>
    <cellStyle name="Comma 5 5 3 2 4 2" xfId="14968" xr:uid="{00000000-0005-0000-0000-0000B2000000}"/>
    <cellStyle name="Comma 5 5 3 2 4 2 2" xfId="30088" xr:uid="{00000000-0005-0000-0000-0000B2000000}"/>
    <cellStyle name="Comma 5 5 3 2 4 2 2 2" xfId="60328" xr:uid="{00000000-0005-0000-0000-0000B2000000}"/>
    <cellStyle name="Comma 5 5 3 2 4 2 3" xfId="45208" xr:uid="{00000000-0005-0000-0000-0000B2000000}"/>
    <cellStyle name="Comma 5 5 3 2 4 3" xfId="21016" xr:uid="{00000000-0005-0000-0000-0000B2000000}"/>
    <cellStyle name="Comma 5 5 3 2 4 3 2" xfId="51256" xr:uid="{00000000-0005-0000-0000-0000B2000000}"/>
    <cellStyle name="Comma 5 5 3 2 4 4" xfId="36136" xr:uid="{00000000-0005-0000-0000-0000B2000000}"/>
    <cellStyle name="Comma 5 5 3 2 5" xfId="7408" xr:uid="{00000000-0005-0000-0000-0000B2000000}"/>
    <cellStyle name="Comma 5 5 3 2 5 2" xfId="22528" xr:uid="{00000000-0005-0000-0000-0000B2000000}"/>
    <cellStyle name="Comma 5 5 3 2 5 2 2" xfId="52768" xr:uid="{00000000-0005-0000-0000-0000B2000000}"/>
    <cellStyle name="Comma 5 5 3 2 5 3" xfId="37648" xr:uid="{00000000-0005-0000-0000-0000B2000000}"/>
    <cellStyle name="Comma 5 5 3 2 6" xfId="8920" xr:uid="{00000000-0005-0000-0000-0000B2000000}"/>
    <cellStyle name="Comma 5 5 3 2 6 2" xfId="24040" xr:uid="{00000000-0005-0000-0000-0000B2000000}"/>
    <cellStyle name="Comma 5 5 3 2 6 2 2" xfId="54280" xr:uid="{00000000-0005-0000-0000-0000B2000000}"/>
    <cellStyle name="Comma 5 5 3 2 6 3" xfId="39160" xr:uid="{00000000-0005-0000-0000-0000B2000000}"/>
    <cellStyle name="Comma 5 5 3 2 7" xfId="10432" xr:uid="{00000000-0005-0000-0000-0000B2000000}"/>
    <cellStyle name="Comma 5 5 3 2 7 2" xfId="25552" xr:uid="{00000000-0005-0000-0000-0000B2000000}"/>
    <cellStyle name="Comma 5 5 3 2 7 2 2" xfId="55792" xr:uid="{00000000-0005-0000-0000-0000B2000000}"/>
    <cellStyle name="Comma 5 5 3 2 7 3" xfId="40672" xr:uid="{00000000-0005-0000-0000-0000B2000000}"/>
    <cellStyle name="Comma 5 5 3 2 8" xfId="16480" xr:uid="{00000000-0005-0000-0000-0000B2000000}"/>
    <cellStyle name="Comma 5 5 3 2 8 2" xfId="46720" xr:uid="{00000000-0005-0000-0000-0000B2000000}"/>
    <cellStyle name="Comma 5 5 3 2 9" xfId="31600" xr:uid="{00000000-0005-0000-0000-0000B2000000}"/>
    <cellStyle name="Comma 5 5 3 3" xfId="2116" xr:uid="{00000000-0005-0000-0000-0000B2000000}"/>
    <cellStyle name="Comma 5 5 3 3 2" xfId="11188" xr:uid="{00000000-0005-0000-0000-0000B2000000}"/>
    <cellStyle name="Comma 5 5 3 3 2 2" xfId="26308" xr:uid="{00000000-0005-0000-0000-0000B2000000}"/>
    <cellStyle name="Comma 5 5 3 3 2 2 2" xfId="56548" xr:uid="{00000000-0005-0000-0000-0000B2000000}"/>
    <cellStyle name="Comma 5 5 3 3 2 3" xfId="41428" xr:uid="{00000000-0005-0000-0000-0000B2000000}"/>
    <cellStyle name="Comma 5 5 3 3 3" xfId="17236" xr:uid="{00000000-0005-0000-0000-0000B2000000}"/>
    <cellStyle name="Comma 5 5 3 3 3 2" xfId="47476" xr:uid="{00000000-0005-0000-0000-0000B2000000}"/>
    <cellStyle name="Comma 5 5 3 3 4" xfId="32356" xr:uid="{00000000-0005-0000-0000-0000B2000000}"/>
    <cellStyle name="Comma 5 5 3 4" xfId="3628" xr:uid="{00000000-0005-0000-0000-0000B2000000}"/>
    <cellStyle name="Comma 5 5 3 4 2" xfId="12700" xr:uid="{00000000-0005-0000-0000-0000B2000000}"/>
    <cellStyle name="Comma 5 5 3 4 2 2" xfId="27820" xr:uid="{00000000-0005-0000-0000-0000B2000000}"/>
    <cellStyle name="Comma 5 5 3 4 2 2 2" xfId="58060" xr:uid="{00000000-0005-0000-0000-0000B2000000}"/>
    <cellStyle name="Comma 5 5 3 4 2 3" xfId="42940" xr:uid="{00000000-0005-0000-0000-0000B2000000}"/>
    <cellStyle name="Comma 5 5 3 4 3" xfId="18748" xr:uid="{00000000-0005-0000-0000-0000B2000000}"/>
    <cellStyle name="Comma 5 5 3 4 3 2" xfId="48988" xr:uid="{00000000-0005-0000-0000-0000B2000000}"/>
    <cellStyle name="Comma 5 5 3 4 4" xfId="33868" xr:uid="{00000000-0005-0000-0000-0000B2000000}"/>
    <cellStyle name="Comma 5 5 3 5" xfId="5140" xr:uid="{00000000-0005-0000-0000-0000B2000000}"/>
    <cellStyle name="Comma 5 5 3 5 2" xfId="14212" xr:uid="{00000000-0005-0000-0000-0000B2000000}"/>
    <cellStyle name="Comma 5 5 3 5 2 2" xfId="29332" xr:uid="{00000000-0005-0000-0000-0000B2000000}"/>
    <cellStyle name="Comma 5 5 3 5 2 2 2" xfId="59572" xr:uid="{00000000-0005-0000-0000-0000B2000000}"/>
    <cellStyle name="Comma 5 5 3 5 2 3" xfId="44452" xr:uid="{00000000-0005-0000-0000-0000B2000000}"/>
    <cellStyle name="Comma 5 5 3 5 3" xfId="20260" xr:uid="{00000000-0005-0000-0000-0000B2000000}"/>
    <cellStyle name="Comma 5 5 3 5 3 2" xfId="50500" xr:uid="{00000000-0005-0000-0000-0000B2000000}"/>
    <cellStyle name="Comma 5 5 3 5 4" xfId="35380" xr:uid="{00000000-0005-0000-0000-0000B2000000}"/>
    <cellStyle name="Comma 5 5 3 6" xfId="6652" xr:uid="{00000000-0005-0000-0000-0000B2000000}"/>
    <cellStyle name="Comma 5 5 3 6 2" xfId="21772" xr:uid="{00000000-0005-0000-0000-0000B2000000}"/>
    <cellStyle name="Comma 5 5 3 6 2 2" xfId="52012" xr:uid="{00000000-0005-0000-0000-0000B2000000}"/>
    <cellStyle name="Comma 5 5 3 6 3" xfId="36892" xr:uid="{00000000-0005-0000-0000-0000B2000000}"/>
    <cellStyle name="Comma 5 5 3 7" xfId="8164" xr:uid="{00000000-0005-0000-0000-0000B2000000}"/>
    <cellStyle name="Comma 5 5 3 7 2" xfId="23284" xr:uid="{00000000-0005-0000-0000-0000B2000000}"/>
    <cellStyle name="Comma 5 5 3 7 2 2" xfId="53524" xr:uid="{00000000-0005-0000-0000-0000B2000000}"/>
    <cellStyle name="Comma 5 5 3 7 3" xfId="38404" xr:uid="{00000000-0005-0000-0000-0000B2000000}"/>
    <cellStyle name="Comma 5 5 3 8" xfId="9676" xr:uid="{00000000-0005-0000-0000-0000B2000000}"/>
    <cellStyle name="Comma 5 5 3 8 2" xfId="24796" xr:uid="{00000000-0005-0000-0000-0000B2000000}"/>
    <cellStyle name="Comma 5 5 3 8 2 2" xfId="55036" xr:uid="{00000000-0005-0000-0000-0000B2000000}"/>
    <cellStyle name="Comma 5 5 3 8 3" xfId="39916" xr:uid="{00000000-0005-0000-0000-0000B2000000}"/>
    <cellStyle name="Comma 5 5 3 9" xfId="15724" xr:uid="{00000000-0005-0000-0000-0000B2000000}"/>
    <cellStyle name="Comma 5 5 3 9 2" xfId="45964" xr:uid="{00000000-0005-0000-0000-0000B2000000}"/>
    <cellStyle name="Comma 5 5 4" xfId="856" xr:uid="{00000000-0005-0000-0000-000036000000}"/>
    <cellStyle name="Comma 5 5 4 2" xfId="2368" xr:uid="{00000000-0005-0000-0000-000036000000}"/>
    <cellStyle name="Comma 5 5 4 2 2" xfId="11440" xr:uid="{00000000-0005-0000-0000-000036000000}"/>
    <cellStyle name="Comma 5 5 4 2 2 2" xfId="26560" xr:uid="{00000000-0005-0000-0000-000036000000}"/>
    <cellStyle name="Comma 5 5 4 2 2 2 2" xfId="56800" xr:uid="{00000000-0005-0000-0000-000036000000}"/>
    <cellStyle name="Comma 5 5 4 2 2 3" xfId="41680" xr:uid="{00000000-0005-0000-0000-000036000000}"/>
    <cellStyle name="Comma 5 5 4 2 3" xfId="17488" xr:uid="{00000000-0005-0000-0000-000036000000}"/>
    <cellStyle name="Comma 5 5 4 2 3 2" xfId="47728" xr:uid="{00000000-0005-0000-0000-000036000000}"/>
    <cellStyle name="Comma 5 5 4 2 4" xfId="32608" xr:uid="{00000000-0005-0000-0000-000036000000}"/>
    <cellStyle name="Comma 5 5 4 3" xfId="3880" xr:uid="{00000000-0005-0000-0000-000036000000}"/>
    <cellStyle name="Comma 5 5 4 3 2" xfId="12952" xr:uid="{00000000-0005-0000-0000-000036000000}"/>
    <cellStyle name="Comma 5 5 4 3 2 2" xfId="28072" xr:uid="{00000000-0005-0000-0000-000036000000}"/>
    <cellStyle name="Comma 5 5 4 3 2 2 2" xfId="58312" xr:uid="{00000000-0005-0000-0000-000036000000}"/>
    <cellStyle name="Comma 5 5 4 3 2 3" xfId="43192" xr:uid="{00000000-0005-0000-0000-000036000000}"/>
    <cellStyle name="Comma 5 5 4 3 3" xfId="19000" xr:uid="{00000000-0005-0000-0000-000036000000}"/>
    <cellStyle name="Comma 5 5 4 3 3 2" xfId="49240" xr:uid="{00000000-0005-0000-0000-000036000000}"/>
    <cellStyle name="Comma 5 5 4 3 4" xfId="34120" xr:uid="{00000000-0005-0000-0000-000036000000}"/>
    <cellStyle name="Comma 5 5 4 4" xfId="5392" xr:uid="{00000000-0005-0000-0000-000036000000}"/>
    <cellStyle name="Comma 5 5 4 4 2" xfId="14464" xr:uid="{00000000-0005-0000-0000-000036000000}"/>
    <cellStyle name="Comma 5 5 4 4 2 2" xfId="29584" xr:uid="{00000000-0005-0000-0000-000036000000}"/>
    <cellStyle name="Comma 5 5 4 4 2 2 2" xfId="59824" xr:uid="{00000000-0005-0000-0000-000036000000}"/>
    <cellStyle name="Comma 5 5 4 4 2 3" xfId="44704" xr:uid="{00000000-0005-0000-0000-000036000000}"/>
    <cellStyle name="Comma 5 5 4 4 3" xfId="20512" xr:uid="{00000000-0005-0000-0000-000036000000}"/>
    <cellStyle name="Comma 5 5 4 4 3 2" xfId="50752" xr:uid="{00000000-0005-0000-0000-000036000000}"/>
    <cellStyle name="Comma 5 5 4 4 4" xfId="35632" xr:uid="{00000000-0005-0000-0000-000036000000}"/>
    <cellStyle name="Comma 5 5 4 5" xfId="6904" xr:uid="{00000000-0005-0000-0000-000036000000}"/>
    <cellStyle name="Comma 5 5 4 5 2" xfId="22024" xr:uid="{00000000-0005-0000-0000-000036000000}"/>
    <cellStyle name="Comma 5 5 4 5 2 2" xfId="52264" xr:uid="{00000000-0005-0000-0000-000036000000}"/>
    <cellStyle name="Comma 5 5 4 5 3" xfId="37144" xr:uid="{00000000-0005-0000-0000-000036000000}"/>
    <cellStyle name="Comma 5 5 4 6" xfId="8416" xr:uid="{00000000-0005-0000-0000-000036000000}"/>
    <cellStyle name="Comma 5 5 4 6 2" xfId="23536" xr:uid="{00000000-0005-0000-0000-000036000000}"/>
    <cellStyle name="Comma 5 5 4 6 2 2" xfId="53776" xr:uid="{00000000-0005-0000-0000-000036000000}"/>
    <cellStyle name="Comma 5 5 4 6 3" xfId="38656" xr:uid="{00000000-0005-0000-0000-000036000000}"/>
    <cellStyle name="Comma 5 5 4 7" xfId="9928" xr:uid="{00000000-0005-0000-0000-000036000000}"/>
    <cellStyle name="Comma 5 5 4 7 2" xfId="25048" xr:uid="{00000000-0005-0000-0000-000036000000}"/>
    <cellStyle name="Comma 5 5 4 7 2 2" xfId="55288" xr:uid="{00000000-0005-0000-0000-000036000000}"/>
    <cellStyle name="Comma 5 5 4 7 3" xfId="40168" xr:uid="{00000000-0005-0000-0000-000036000000}"/>
    <cellStyle name="Comma 5 5 4 8" xfId="15976" xr:uid="{00000000-0005-0000-0000-000036000000}"/>
    <cellStyle name="Comma 5 5 4 8 2" xfId="46216" xr:uid="{00000000-0005-0000-0000-000036000000}"/>
    <cellStyle name="Comma 5 5 4 9" xfId="31096" xr:uid="{00000000-0005-0000-0000-000036000000}"/>
    <cellStyle name="Comma 5 5 5" xfId="1612" xr:uid="{00000000-0005-0000-0000-000036000000}"/>
    <cellStyle name="Comma 5 5 5 2" xfId="10684" xr:uid="{00000000-0005-0000-0000-000036000000}"/>
    <cellStyle name="Comma 5 5 5 2 2" xfId="25804" xr:uid="{00000000-0005-0000-0000-000036000000}"/>
    <cellStyle name="Comma 5 5 5 2 2 2" xfId="56044" xr:uid="{00000000-0005-0000-0000-000036000000}"/>
    <cellStyle name="Comma 5 5 5 2 3" xfId="40924" xr:uid="{00000000-0005-0000-0000-000036000000}"/>
    <cellStyle name="Comma 5 5 5 3" xfId="16732" xr:uid="{00000000-0005-0000-0000-000036000000}"/>
    <cellStyle name="Comma 5 5 5 3 2" xfId="46972" xr:uid="{00000000-0005-0000-0000-000036000000}"/>
    <cellStyle name="Comma 5 5 5 4" xfId="31852" xr:uid="{00000000-0005-0000-0000-000036000000}"/>
    <cellStyle name="Comma 5 5 6" xfId="3124" xr:uid="{00000000-0005-0000-0000-000036000000}"/>
    <cellStyle name="Comma 5 5 6 2" xfId="12196" xr:uid="{00000000-0005-0000-0000-000036000000}"/>
    <cellStyle name="Comma 5 5 6 2 2" xfId="27316" xr:uid="{00000000-0005-0000-0000-000036000000}"/>
    <cellStyle name="Comma 5 5 6 2 2 2" xfId="57556" xr:uid="{00000000-0005-0000-0000-000036000000}"/>
    <cellStyle name="Comma 5 5 6 2 3" xfId="42436" xr:uid="{00000000-0005-0000-0000-000036000000}"/>
    <cellStyle name="Comma 5 5 6 3" xfId="18244" xr:uid="{00000000-0005-0000-0000-000036000000}"/>
    <cellStyle name="Comma 5 5 6 3 2" xfId="48484" xr:uid="{00000000-0005-0000-0000-000036000000}"/>
    <cellStyle name="Comma 5 5 6 4" xfId="33364" xr:uid="{00000000-0005-0000-0000-000036000000}"/>
    <cellStyle name="Comma 5 5 7" xfId="4636" xr:uid="{00000000-0005-0000-0000-000036000000}"/>
    <cellStyle name="Comma 5 5 7 2" xfId="13708" xr:uid="{00000000-0005-0000-0000-000036000000}"/>
    <cellStyle name="Comma 5 5 7 2 2" xfId="28828" xr:uid="{00000000-0005-0000-0000-000036000000}"/>
    <cellStyle name="Comma 5 5 7 2 2 2" xfId="59068" xr:uid="{00000000-0005-0000-0000-000036000000}"/>
    <cellStyle name="Comma 5 5 7 2 3" xfId="43948" xr:uid="{00000000-0005-0000-0000-000036000000}"/>
    <cellStyle name="Comma 5 5 7 3" xfId="19756" xr:uid="{00000000-0005-0000-0000-000036000000}"/>
    <cellStyle name="Comma 5 5 7 3 2" xfId="49996" xr:uid="{00000000-0005-0000-0000-000036000000}"/>
    <cellStyle name="Comma 5 5 7 4" xfId="34876" xr:uid="{00000000-0005-0000-0000-000036000000}"/>
    <cellStyle name="Comma 5 5 8" xfId="6148" xr:uid="{00000000-0005-0000-0000-000036000000}"/>
    <cellStyle name="Comma 5 5 8 2" xfId="21268" xr:uid="{00000000-0005-0000-0000-000036000000}"/>
    <cellStyle name="Comma 5 5 8 2 2" xfId="51508" xr:uid="{00000000-0005-0000-0000-000036000000}"/>
    <cellStyle name="Comma 5 5 8 3" xfId="36388" xr:uid="{00000000-0005-0000-0000-000036000000}"/>
    <cellStyle name="Comma 5 5 9" xfId="7660" xr:uid="{00000000-0005-0000-0000-000036000000}"/>
    <cellStyle name="Comma 5 5 9 2" xfId="22780" xr:uid="{00000000-0005-0000-0000-000036000000}"/>
    <cellStyle name="Comma 5 5 9 2 2" xfId="53020" xr:uid="{00000000-0005-0000-0000-000036000000}"/>
    <cellStyle name="Comma 5 5 9 3" xfId="37900" xr:uid="{00000000-0005-0000-0000-000036000000}"/>
    <cellStyle name="Comma 5 6" xfId="184" xr:uid="{00000000-0005-0000-0000-000036000000}"/>
    <cellStyle name="Comma 5 6 10" xfId="9256" xr:uid="{00000000-0005-0000-0000-000036000000}"/>
    <cellStyle name="Comma 5 6 10 2" xfId="24376" xr:uid="{00000000-0005-0000-0000-000036000000}"/>
    <cellStyle name="Comma 5 6 10 2 2" xfId="54616" xr:uid="{00000000-0005-0000-0000-000036000000}"/>
    <cellStyle name="Comma 5 6 10 3" xfId="39496" xr:uid="{00000000-0005-0000-0000-000036000000}"/>
    <cellStyle name="Comma 5 6 11" xfId="15304" xr:uid="{00000000-0005-0000-0000-000036000000}"/>
    <cellStyle name="Comma 5 6 11 2" xfId="45544" xr:uid="{00000000-0005-0000-0000-000036000000}"/>
    <cellStyle name="Comma 5 6 12" xfId="30424" xr:uid="{00000000-0005-0000-0000-000036000000}"/>
    <cellStyle name="Comma 5 6 2" xfId="436" xr:uid="{00000000-0005-0000-0000-000036000000}"/>
    <cellStyle name="Comma 5 6 2 10" xfId="30676" xr:uid="{00000000-0005-0000-0000-000036000000}"/>
    <cellStyle name="Comma 5 6 2 2" xfId="1192" xr:uid="{00000000-0005-0000-0000-000036000000}"/>
    <cellStyle name="Comma 5 6 2 2 2" xfId="2704" xr:uid="{00000000-0005-0000-0000-000036000000}"/>
    <cellStyle name="Comma 5 6 2 2 2 2" xfId="11776" xr:uid="{00000000-0005-0000-0000-000036000000}"/>
    <cellStyle name="Comma 5 6 2 2 2 2 2" xfId="26896" xr:uid="{00000000-0005-0000-0000-000036000000}"/>
    <cellStyle name="Comma 5 6 2 2 2 2 2 2" xfId="57136" xr:uid="{00000000-0005-0000-0000-000036000000}"/>
    <cellStyle name="Comma 5 6 2 2 2 2 3" xfId="42016" xr:uid="{00000000-0005-0000-0000-000036000000}"/>
    <cellStyle name="Comma 5 6 2 2 2 3" xfId="17824" xr:uid="{00000000-0005-0000-0000-000036000000}"/>
    <cellStyle name="Comma 5 6 2 2 2 3 2" xfId="48064" xr:uid="{00000000-0005-0000-0000-000036000000}"/>
    <cellStyle name="Comma 5 6 2 2 2 4" xfId="32944" xr:uid="{00000000-0005-0000-0000-000036000000}"/>
    <cellStyle name="Comma 5 6 2 2 3" xfId="4216" xr:uid="{00000000-0005-0000-0000-000036000000}"/>
    <cellStyle name="Comma 5 6 2 2 3 2" xfId="13288" xr:uid="{00000000-0005-0000-0000-000036000000}"/>
    <cellStyle name="Comma 5 6 2 2 3 2 2" xfId="28408" xr:uid="{00000000-0005-0000-0000-000036000000}"/>
    <cellStyle name="Comma 5 6 2 2 3 2 2 2" xfId="58648" xr:uid="{00000000-0005-0000-0000-000036000000}"/>
    <cellStyle name="Comma 5 6 2 2 3 2 3" xfId="43528" xr:uid="{00000000-0005-0000-0000-000036000000}"/>
    <cellStyle name="Comma 5 6 2 2 3 3" xfId="19336" xr:uid="{00000000-0005-0000-0000-000036000000}"/>
    <cellStyle name="Comma 5 6 2 2 3 3 2" xfId="49576" xr:uid="{00000000-0005-0000-0000-000036000000}"/>
    <cellStyle name="Comma 5 6 2 2 3 4" xfId="34456" xr:uid="{00000000-0005-0000-0000-000036000000}"/>
    <cellStyle name="Comma 5 6 2 2 4" xfId="5728" xr:uid="{00000000-0005-0000-0000-000036000000}"/>
    <cellStyle name="Comma 5 6 2 2 4 2" xfId="14800" xr:uid="{00000000-0005-0000-0000-000036000000}"/>
    <cellStyle name="Comma 5 6 2 2 4 2 2" xfId="29920" xr:uid="{00000000-0005-0000-0000-000036000000}"/>
    <cellStyle name="Comma 5 6 2 2 4 2 2 2" xfId="60160" xr:uid="{00000000-0005-0000-0000-000036000000}"/>
    <cellStyle name="Comma 5 6 2 2 4 2 3" xfId="45040" xr:uid="{00000000-0005-0000-0000-000036000000}"/>
    <cellStyle name="Comma 5 6 2 2 4 3" xfId="20848" xr:uid="{00000000-0005-0000-0000-000036000000}"/>
    <cellStyle name="Comma 5 6 2 2 4 3 2" xfId="51088" xr:uid="{00000000-0005-0000-0000-000036000000}"/>
    <cellStyle name="Comma 5 6 2 2 4 4" xfId="35968" xr:uid="{00000000-0005-0000-0000-000036000000}"/>
    <cellStyle name="Comma 5 6 2 2 5" xfId="7240" xr:uid="{00000000-0005-0000-0000-000036000000}"/>
    <cellStyle name="Comma 5 6 2 2 5 2" xfId="22360" xr:uid="{00000000-0005-0000-0000-000036000000}"/>
    <cellStyle name="Comma 5 6 2 2 5 2 2" xfId="52600" xr:uid="{00000000-0005-0000-0000-000036000000}"/>
    <cellStyle name="Comma 5 6 2 2 5 3" xfId="37480" xr:uid="{00000000-0005-0000-0000-000036000000}"/>
    <cellStyle name="Comma 5 6 2 2 6" xfId="8752" xr:uid="{00000000-0005-0000-0000-000036000000}"/>
    <cellStyle name="Comma 5 6 2 2 6 2" xfId="23872" xr:uid="{00000000-0005-0000-0000-000036000000}"/>
    <cellStyle name="Comma 5 6 2 2 6 2 2" xfId="54112" xr:uid="{00000000-0005-0000-0000-000036000000}"/>
    <cellStyle name="Comma 5 6 2 2 6 3" xfId="38992" xr:uid="{00000000-0005-0000-0000-000036000000}"/>
    <cellStyle name="Comma 5 6 2 2 7" xfId="10264" xr:uid="{00000000-0005-0000-0000-000036000000}"/>
    <cellStyle name="Comma 5 6 2 2 7 2" xfId="25384" xr:uid="{00000000-0005-0000-0000-000036000000}"/>
    <cellStyle name="Comma 5 6 2 2 7 2 2" xfId="55624" xr:uid="{00000000-0005-0000-0000-000036000000}"/>
    <cellStyle name="Comma 5 6 2 2 7 3" xfId="40504" xr:uid="{00000000-0005-0000-0000-000036000000}"/>
    <cellStyle name="Comma 5 6 2 2 8" xfId="16312" xr:uid="{00000000-0005-0000-0000-000036000000}"/>
    <cellStyle name="Comma 5 6 2 2 8 2" xfId="46552" xr:uid="{00000000-0005-0000-0000-000036000000}"/>
    <cellStyle name="Comma 5 6 2 2 9" xfId="31432" xr:uid="{00000000-0005-0000-0000-000036000000}"/>
    <cellStyle name="Comma 5 6 2 3" xfId="1948" xr:uid="{00000000-0005-0000-0000-000036000000}"/>
    <cellStyle name="Comma 5 6 2 3 2" xfId="11020" xr:uid="{00000000-0005-0000-0000-000036000000}"/>
    <cellStyle name="Comma 5 6 2 3 2 2" xfId="26140" xr:uid="{00000000-0005-0000-0000-000036000000}"/>
    <cellStyle name="Comma 5 6 2 3 2 2 2" xfId="56380" xr:uid="{00000000-0005-0000-0000-000036000000}"/>
    <cellStyle name="Comma 5 6 2 3 2 3" xfId="41260" xr:uid="{00000000-0005-0000-0000-000036000000}"/>
    <cellStyle name="Comma 5 6 2 3 3" xfId="17068" xr:uid="{00000000-0005-0000-0000-000036000000}"/>
    <cellStyle name="Comma 5 6 2 3 3 2" xfId="47308" xr:uid="{00000000-0005-0000-0000-000036000000}"/>
    <cellStyle name="Comma 5 6 2 3 4" xfId="32188" xr:uid="{00000000-0005-0000-0000-000036000000}"/>
    <cellStyle name="Comma 5 6 2 4" xfId="3460" xr:uid="{00000000-0005-0000-0000-000036000000}"/>
    <cellStyle name="Comma 5 6 2 4 2" xfId="12532" xr:uid="{00000000-0005-0000-0000-000036000000}"/>
    <cellStyle name="Comma 5 6 2 4 2 2" xfId="27652" xr:uid="{00000000-0005-0000-0000-000036000000}"/>
    <cellStyle name="Comma 5 6 2 4 2 2 2" xfId="57892" xr:uid="{00000000-0005-0000-0000-000036000000}"/>
    <cellStyle name="Comma 5 6 2 4 2 3" xfId="42772" xr:uid="{00000000-0005-0000-0000-000036000000}"/>
    <cellStyle name="Comma 5 6 2 4 3" xfId="18580" xr:uid="{00000000-0005-0000-0000-000036000000}"/>
    <cellStyle name="Comma 5 6 2 4 3 2" xfId="48820" xr:uid="{00000000-0005-0000-0000-000036000000}"/>
    <cellStyle name="Comma 5 6 2 4 4" xfId="33700" xr:uid="{00000000-0005-0000-0000-000036000000}"/>
    <cellStyle name="Comma 5 6 2 5" xfId="4972" xr:uid="{00000000-0005-0000-0000-000036000000}"/>
    <cellStyle name="Comma 5 6 2 5 2" xfId="14044" xr:uid="{00000000-0005-0000-0000-000036000000}"/>
    <cellStyle name="Comma 5 6 2 5 2 2" xfId="29164" xr:uid="{00000000-0005-0000-0000-000036000000}"/>
    <cellStyle name="Comma 5 6 2 5 2 2 2" xfId="59404" xr:uid="{00000000-0005-0000-0000-000036000000}"/>
    <cellStyle name="Comma 5 6 2 5 2 3" xfId="44284" xr:uid="{00000000-0005-0000-0000-000036000000}"/>
    <cellStyle name="Comma 5 6 2 5 3" xfId="20092" xr:uid="{00000000-0005-0000-0000-000036000000}"/>
    <cellStyle name="Comma 5 6 2 5 3 2" xfId="50332" xr:uid="{00000000-0005-0000-0000-000036000000}"/>
    <cellStyle name="Comma 5 6 2 5 4" xfId="35212" xr:uid="{00000000-0005-0000-0000-000036000000}"/>
    <cellStyle name="Comma 5 6 2 6" xfId="6484" xr:uid="{00000000-0005-0000-0000-000036000000}"/>
    <cellStyle name="Comma 5 6 2 6 2" xfId="21604" xr:uid="{00000000-0005-0000-0000-000036000000}"/>
    <cellStyle name="Comma 5 6 2 6 2 2" xfId="51844" xr:uid="{00000000-0005-0000-0000-000036000000}"/>
    <cellStyle name="Comma 5 6 2 6 3" xfId="36724" xr:uid="{00000000-0005-0000-0000-000036000000}"/>
    <cellStyle name="Comma 5 6 2 7" xfId="7996" xr:uid="{00000000-0005-0000-0000-000036000000}"/>
    <cellStyle name="Comma 5 6 2 7 2" xfId="23116" xr:uid="{00000000-0005-0000-0000-000036000000}"/>
    <cellStyle name="Comma 5 6 2 7 2 2" xfId="53356" xr:uid="{00000000-0005-0000-0000-000036000000}"/>
    <cellStyle name="Comma 5 6 2 7 3" xfId="38236" xr:uid="{00000000-0005-0000-0000-000036000000}"/>
    <cellStyle name="Comma 5 6 2 8" xfId="9508" xr:uid="{00000000-0005-0000-0000-000036000000}"/>
    <cellStyle name="Comma 5 6 2 8 2" xfId="24628" xr:uid="{00000000-0005-0000-0000-000036000000}"/>
    <cellStyle name="Comma 5 6 2 8 2 2" xfId="54868" xr:uid="{00000000-0005-0000-0000-000036000000}"/>
    <cellStyle name="Comma 5 6 2 8 3" xfId="39748" xr:uid="{00000000-0005-0000-0000-000036000000}"/>
    <cellStyle name="Comma 5 6 2 9" xfId="15556" xr:uid="{00000000-0005-0000-0000-000036000000}"/>
    <cellStyle name="Comma 5 6 2 9 2" xfId="45796" xr:uid="{00000000-0005-0000-0000-000036000000}"/>
    <cellStyle name="Comma 5 6 3" xfId="688" xr:uid="{00000000-0005-0000-0000-0000B3000000}"/>
    <cellStyle name="Comma 5 6 3 10" xfId="30928" xr:uid="{00000000-0005-0000-0000-0000B3000000}"/>
    <cellStyle name="Comma 5 6 3 2" xfId="1444" xr:uid="{00000000-0005-0000-0000-0000B3000000}"/>
    <cellStyle name="Comma 5 6 3 2 2" xfId="2956" xr:uid="{00000000-0005-0000-0000-0000B3000000}"/>
    <cellStyle name="Comma 5 6 3 2 2 2" xfId="12028" xr:uid="{00000000-0005-0000-0000-0000B3000000}"/>
    <cellStyle name="Comma 5 6 3 2 2 2 2" xfId="27148" xr:uid="{00000000-0005-0000-0000-0000B3000000}"/>
    <cellStyle name="Comma 5 6 3 2 2 2 2 2" xfId="57388" xr:uid="{00000000-0005-0000-0000-0000B3000000}"/>
    <cellStyle name="Comma 5 6 3 2 2 2 3" xfId="42268" xr:uid="{00000000-0005-0000-0000-0000B3000000}"/>
    <cellStyle name="Comma 5 6 3 2 2 3" xfId="18076" xr:uid="{00000000-0005-0000-0000-0000B3000000}"/>
    <cellStyle name="Comma 5 6 3 2 2 3 2" xfId="48316" xr:uid="{00000000-0005-0000-0000-0000B3000000}"/>
    <cellStyle name="Comma 5 6 3 2 2 4" xfId="33196" xr:uid="{00000000-0005-0000-0000-0000B3000000}"/>
    <cellStyle name="Comma 5 6 3 2 3" xfId="4468" xr:uid="{00000000-0005-0000-0000-0000B3000000}"/>
    <cellStyle name="Comma 5 6 3 2 3 2" xfId="13540" xr:uid="{00000000-0005-0000-0000-0000B3000000}"/>
    <cellStyle name="Comma 5 6 3 2 3 2 2" xfId="28660" xr:uid="{00000000-0005-0000-0000-0000B3000000}"/>
    <cellStyle name="Comma 5 6 3 2 3 2 2 2" xfId="58900" xr:uid="{00000000-0005-0000-0000-0000B3000000}"/>
    <cellStyle name="Comma 5 6 3 2 3 2 3" xfId="43780" xr:uid="{00000000-0005-0000-0000-0000B3000000}"/>
    <cellStyle name="Comma 5 6 3 2 3 3" xfId="19588" xr:uid="{00000000-0005-0000-0000-0000B3000000}"/>
    <cellStyle name="Comma 5 6 3 2 3 3 2" xfId="49828" xr:uid="{00000000-0005-0000-0000-0000B3000000}"/>
    <cellStyle name="Comma 5 6 3 2 3 4" xfId="34708" xr:uid="{00000000-0005-0000-0000-0000B3000000}"/>
    <cellStyle name="Comma 5 6 3 2 4" xfId="5980" xr:uid="{00000000-0005-0000-0000-0000B3000000}"/>
    <cellStyle name="Comma 5 6 3 2 4 2" xfId="15052" xr:uid="{00000000-0005-0000-0000-0000B3000000}"/>
    <cellStyle name="Comma 5 6 3 2 4 2 2" xfId="30172" xr:uid="{00000000-0005-0000-0000-0000B3000000}"/>
    <cellStyle name="Comma 5 6 3 2 4 2 2 2" xfId="60412" xr:uid="{00000000-0005-0000-0000-0000B3000000}"/>
    <cellStyle name="Comma 5 6 3 2 4 2 3" xfId="45292" xr:uid="{00000000-0005-0000-0000-0000B3000000}"/>
    <cellStyle name="Comma 5 6 3 2 4 3" xfId="21100" xr:uid="{00000000-0005-0000-0000-0000B3000000}"/>
    <cellStyle name="Comma 5 6 3 2 4 3 2" xfId="51340" xr:uid="{00000000-0005-0000-0000-0000B3000000}"/>
    <cellStyle name="Comma 5 6 3 2 4 4" xfId="36220" xr:uid="{00000000-0005-0000-0000-0000B3000000}"/>
    <cellStyle name="Comma 5 6 3 2 5" xfId="7492" xr:uid="{00000000-0005-0000-0000-0000B3000000}"/>
    <cellStyle name="Comma 5 6 3 2 5 2" xfId="22612" xr:uid="{00000000-0005-0000-0000-0000B3000000}"/>
    <cellStyle name="Comma 5 6 3 2 5 2 2" xfId="52852" xr:uid="{00000000-0005-0000-0000-0000B3000000}"/>
    <cellStyle name="Comma 5 6 3 2 5 3" xfId="37732" xr:uid="{00000000-0005-0000-0000-0000B3000000}"/>
    <cellStyle name="Comma 5 6 3 2 6" xfId="9004" xr:uid="{00000000-0005-0000-0000-0000B3000000}"/>
    <cellStyle name="Comma 5 6 3 2 6 2" xfId="24124" xr:uid="{00000000-0005-0000-0000-0000B3000000}"/>
    <cellStyle name="Comma 5 6 3 2 6 2 2" xfId="54364" xr:uid="{00000000-0005-0000-0000-0000B3000000}"/>
    <cellStyle name="Comma 5 6 3 2 6 3" xfId="39244" xr:uid="{00000000-0005-0000-0000-0000B3000000}"/>
    <cellStyle name="Comma 5 6 3 2 7" xfId="10516" xr:uid="{00000000-0005-0000-0000-0000B3000000}"/>
    <cellStyle name="Comma 5 6 3 2 7 2" xfId="25636" xr:uid="{00000000-0005-0000-0000-0000B3000000}"/>
    <cellStyle name="Comma 5 6 3 2 7 2 2" xfId="55876" xr:uid="{00000000-0005-0000-0000-0000B3000000}"/>
    <cellStyle name="Comma 5 6 3 2 7 3" xfId="40756" xr:uid="{00000000-0005-0000-0000-0000B3000000}"/>
    <cellStyle name="Comma 5 6 3 2 8" xfId="16564" xr:uid="{00000000-0005-0000-0000-0000B3000000}"/>
    <cellStyle name="Comma 5 6 3 2 8 2" xfId="46804" xr:uid="{00000000-0005-0000-0000-0000B3000000}"/>
    <cellStyle name="Comma 5 6 3 2 9" xfId="31684" xr:uid="{00000000-0005-0000-0000-0000B3000000}"/>
    <cellStyle name="Comma 5 6 3 3" xfId="2200" xr:uid="{00000000-0005-0000-0000-0000B3000000}"/>
    <cellStyle name="Comma 5 6 3 3 2" xfId="11272" xr:uid="{00000000-0005-0000-0000-0000B3000000}"/>
    <cellStyle name="Comma 5 6 3 3 2 2" xfId="26392" xr:uid="{00000000-0005-0000-0000-0000B3000000}"/>
    <cellStyle name="Comma 5 6 3 3 2 2 2" xfId="56632" xr:uid="{00000000-0005-0000-0000-0000B3000000}"/>
    <cellStyle name="Comma 5 6 3 3 2 3" xfId="41512" xr:uid="{00000000-0005-0000-0000-0000B3000000}"/>
    <cellStyle name="Comma 5 6 3 3 3" xfId="17320" xr:uid="{00000000-0005-0000-0000-0000B3000000}"/>
    <cellStyle name="Comma 5 6 3 3 3 2" xfId="47560" xr:uid="{00000000-0005-0000-0000-0000B3000000}"/>
    <cellStyle name="Comma 5 6 3 3 4" xfId="32440" xr:uid="{00000000-0005-0000-0000-0000B3000000}"/>
    <cellStyle name="Comma 5 6 3 4" xfId="3712" xr:uid="{00000000-0005-0000-0000-0000B3000000}"/>
    <cellStyle name="Comma 5 6 3 4 2" xfId="12784" xr:uid="{00000000-0005-0000-0000-0000B3000000}"/>
    <cellStyle name="Comma 5 6 3 4 2 2" xfId="27904" xr:uid="{00000000-0005-0000-0000-0000B3000000}"/>
    <cellStyle name="Comma 5 6 3 4 2 2 2" xfId="58144" xr:uid="{00000000-0005-0000-0000-0000B3000000}"/>
    <cellStyle name="Comma 5 6 3 4 2 3" xfId="43024" xr:uid="{00000000-0005-0000-0000-0000B3000000}"/>
    <cellStyle name="Comma 5 6 3 4 3" xfId="18832" xr:uid="{00000000-0005-0000-0000-0000B3000000}"/>
    <cellStyle name="Comma 5 6 3 4 3 2" xfId="49072" xr:uid="{00000000-0005-0000-0000-0000B3000000}"/>
    <cellStyle name="Comma 5 6 3 4 4" xfId="33952" xr:uid="{00000000-0005-0000-0000-0000B3000000}"/>
    <cellStyle name="Comma 5 6 3 5" xfId="5224" xr:uid="{00000000-0005-0000-0000-0000B3000000}"/>
    <cellStyle name="Comma 5 6 3 5 2" xfId="14296" xr:uid="{00000000-0005-0000-0000-0000B3000000}"/>
    <cellStyle name="Comma 5 6 3 5 2 2" xfId="29416" xr:uid="{00000000-0005-0000-0000-0000B3000000}"/>
    <cellStyle name="Comma 5 6 3 5 2 2 2" xfId="59656" xr:uid="{00000000-0005-0000-0000-0000B3000000}"/>
    <cellStyle name="Comma 5 6 3 5 2 3" xfId="44536" xr:uid="{00000000-0005-0000-0000-0000B3000000}"/>
    <cellStyle name="Comma 5 6 3 5 3" xfId="20344" xr:uid="{00000000-0005-0000-0000-0000B3000000}"/>
    <cellStyle name="Comma 5 6 3 5 3 2" xfId="50584" xr:uid="{00000000-0005-0000-0000-0000B3000000}"/>
    <cellStyle name="Comma 5 6 3 5 4" xfId="35464" xr:uid="{00000000-0005-0000-0000-0000B3000000}"/>
    <cellStyle name="Comma 5 6 3 6" xfId="6736" xr:uid="{00000000-0005-0000-0000-0000B3000000}"/>
    <cellStyle name="Comma 5 6 3 6 2" xfId="21856" xr:uid="{00000000-0005-0000-0000-0000B3000000}"/>
    <cellStyle name="Comma 5 6 3 6 2 2" xfId="52096" xr:uid="{00000000-0005-0000-0000-0000B3000000}"/>
    <cellStyle name="Comma 5 6 3 6 3" xfId="36976" xr:uid="{00000000-0005-0000-0000-0000B3000000}"/>
    <cellStyle name="Comma 5 6 3 7" xfId="8248" xr:uid="{00000000-0005-0000-0000-0000B3000000}"/>
    <cellStyle name="Comma 5 6 3 7 2" xfId="23368" xr:uid="{00000000-0005-0000-0000-0000B3000000}"/>
    <cellStyle name="Comma 5 6 3 7 2 2" xfId="53608" xr:uid="{00000000-0005-0000-0000-0000B3000000}"/>
    <cellStyle name="Comma 5 6 3 7 3" xfId="38488" xr:uid="{00000000-0005-0000-0000-0000B3000000}"/>
    <cellStyle name="Comma 5 6 3 8" xfId="9760" xr:uid="{00000000-0005-0000-0000-0000B3000000}"/>
    <cellStyle name="Comma 5 6 3 8 2" xfId="24880" xr:uid="{00000000-0005-0000-0000-0000B3000000}"/>
    <cellStyle name="Comma 5 6 3 8 2 2" xfId="55120" xr:uid="{00000000-0005-0000-0000-0000B3000000}"/>
    <cellStyle name="Comma 5 6 3 8 3" xfId="40000" xr:uid="{00000000-0005-0000-0000-0000B3000000}"/>
    <cellStyle name="Comma 5 6 3 9" xfId="15808" xr:uid="{00000000-0005-0000-0000-0000B3000000}"/>
    <cellStyle name="Comma 5 6 3 9 2" xfId="46048" xr:uid="{00000000-0005-0000-0000-0000B3000000}"/>
    <cellStyle name="Comma 5 6 4" xfId="940" xr:uid="{00000000-0005-0000-0000-000036000000}"/>
    <cellStyle name="Comma 5 6 4 2" xfId="2452" xr:uid="{00000000-0005-0000-0000-000036000000}"/>
    <cellStyle name="Comma 5 6 4 2 2" xfId="11524" xr:uid="{00000000-0005-0000-0000-000036000000}"/>
    <cellStyle name="Comma 5 6 4 2 2 2" xfId="26644" xr:uid="{00000000-0005-0000-0000-000036000000}"/>
    <cellStyle name="Comma 5 6 4 2 2 2 2" xfId="56884" xr:uid="{00000000-0005-0000-0000-000036000000}"/>
    <cellStyle name="Comma 5 6 4 2 2 3" xfId="41764" xr:uid="{00000000-0005-0000-0000-000036000000}"/>
    <cellStyle name="Comma 5 6 4 2 3" xfId="17572" xr:uid="{00000000-0005-0000-0000-000036000000}"/>
    <cellStyle name="Comma 5 6 4 2 3 2" xfId="47812" xr:uid="{00000000-0005-0000-0000-000036000000}"/>
    <cellStyle name="Comma 5 6 4 2 4" xfId="32692" xr:uid="{00000000-0005-0000-0000-000036000000}"/>
    <cellStyle name="Comma 5 6 4 3" xfId="3964" xr:uid="{00000000-0005-0000-0000-000036000000}"/>
    <cellStyle name="Comma 5 6 4 3 2" xfId="13036" xr:uid="{00000000-0005-0000-0000-000036000000}"/>
    <cellStyle name="Comma 5 6 4 3 2 2" xfId="28156" xr:uid="{00000000-0005-0000-0000-000036000000}"/>
    <cellStyle name="Comma 5 6 4 3 2 2 2" xfId="58396" xr:uid="{00000000-0005-0000-0000-000036000000}"/>
    <cellStyle name="Comma 5 6 4 3 2 3" xfId="43276" xr:uid="{00000000-0005-0000-0000-000036000000}"/>
    <cellStyle name="Comma 5 6 4 3 3" xfId="19084" xr:uid="{00000000-0005-0000-0000-000036000000}"/>
    <cellStyle name="Comma 5 6 4 3 3 2" xfId="49324" xr:uid="{00000000-0005-0000-0000-000036000000}"/>
    <cellStyle name="Comma 5 6 4 3 4" xfId="34204" xr:uid="{00000000-0005-0000-0000-000036000000}"/>
    <cellStyle name="Comma 5 6 4 4" xfId="5476" xr:uid="{00000000-0005-0000-0000-000036000000}"/>
    <cellStyle name="Comma 5 6 4 4 2" xfId="14548" xr:uid="{00000000-0005-0000-0000-000036000000}"/>
    <cellStyle name="Comma 5 6 4 4 2 2" xfId="29668" xr:uid="{00000000-0005-0000-0000-000036000000}"/>
    <cellStyle name="Comma 5 6 4 4 2 2 2" xfId="59908" xr:uid="{00000000-0005-0000-0000-000036000000}"/>
    <cellStyle name="Comma 5 6 4 4 2 3" xfId="44788" xr:uid="{00000000-0005-0000-0000-000036000000}"/>
    <cellStyle name="Comma 5 6 4 4 3" xfId="20596" xr:uid="{00000000-0005-0000-0000-000036000000}"/>
    <cellStyle name="Comma 5 6 4 4 3 2" xfId="50836" xr:uid="{00000000-0005-0000-0000-000036000000}"/>
    <cellStyle name="Comma 5 6 4 4 4" xfId="35716" xr:uid="{00000000-0005-0000-0000-000036000000}"/>
    <cellStyle name="Comma 5 6 4 5" xfId="6988" xr:uid="{00000000-0005-0000-0000-000036000000}"/>
    <cellStyle name="Comma 5 6 4 5 2" xfId="22108" xr:uid="{00000000-0005-0000-0000-000036000000}"/>
    <cellStyle name="Comma 5 6 4 5 2 2" xfId="52348" xr:uid="{00000000-0005-0000-0000-000036000000}"/>
    <cellStyle name="Comma 5 6 4 5 3" xfId="37228" xr:uid="{00000000-0005-0000-0000-000036000000}"/>
    <cellStyle name="Comma 5 6 4 6" xfId="8500" xr:uid="{00000000-0005-0000-0000-000036000000}"/>
    <cellStyle name="Comma 5 6 4 6 2" xfId="23620" xr:uid="{00000000-0005-0000-0000-000036000000}"/>
    <cellStyle name="Comma 5 6 4 6 2 2" xfId="53860" xr:uid="{00000000-0005-0000-0000-000036000000}"/>
    <cellStyle name="Comma 5 6 4 6 3" xfId="38740" xr:uid="{00000000-0005-0000-0000-000036000000}"/>
    <cellStyle name="Comma 5 6 4 7" xfId="10012" xr:uid="{00000000-0005-0000-0000-000036000000}"/>
    <cellStyle name="Comma 5 6 4 7 2" xfId="25132" xr:uid="{00000000-0005-0000-0000-000036000000}"/>
    <cellStyle name="Comma 5 6 4 7 2 2" xfId="55372" xr:uid="{00000000-0005-0000-0000-000036000000}"/>
    <cellStyle name="Comma 5 6 4 7 3" xfId="40252" xr:uid="{00000000-0005-0000-0000-000036000000}"/>
    <cellStyle name="Comma 5 6 4 8" xfId="16060" xr:uid="{00000000-0005-0000-0000-000036000000}"/>
    <cellStyle name="Comma 5 6 4 8 2" xfId="46300" xr:uid="{00000000-0005-0000-0000-000036000000}"/>
    <cellStyle name="Comma 5 6 4 9" xfId="31180" xr:uid="{00000000-0005-0000-0000-000036000000}"/>
    <cellStyle name="Comma 5 6 5" xfId="1696" xr:uid="{00000000-0005-0000-0000-000036000000}"/>
    <cellStyle name="Comma 5 6 5 2" xfId="10768" xr:uid="{00000000-0005-0000-0000-000036000000}"/>
    <cellStyle name="Comma 5 6 5 2 2" xfId="25888" xr:uid="{00000000-0005-0000-0000-000036000000}"/>
    <cellStyle name="Comma 5 6 5 2 2 2" xfId="56128" xr:uid="{00000000-0005-0000-0000-000036000000}"/>
    <cellStyle name="Comma 5 6 5 2 3" xfId="41008" xr:uid="{00000000-0005-0000-0000-000036000000}"/>
    <cellStyle name="Comma 5 6 5 3" xfId="16816" xr:uid="{00000000-0005-0000-0000-000036000000}"/>
    <cellStyle name="Comma 5 6 5 3 2" xfId="47056" xr:uid="{00000000-0005-0000-0000-000036000000}"/>
    <cellStyle name="Comma 5 6 5 4" xfId="31936" xr:uid="{00000000-0005-0000-0000-000036000000}"/>
    <cellStyle name="Comma 5 6 6" xfId="3208" xr:uid="{00000000-0005-0000-0000-000036000000}"/>
    <cellStyle name="Comma 5 6 6 2" xfId="12280" xr:uid="{00000000-0005-0000-0000-000036000000}"/>
    <cellStyle name="Comma 5 6 6 2 2" xfId="27400" xr:uid="{00000000-0005-0000-0000-000036000000}"/>
    <cellStyle name="Comma 5 6 6 2 2 2" xfId="57640" xr:uid="{00000000-0005-0000-0000-000036000000}"/>
    <cellStyle name="Comma 5 6 6 2 3" xfId="42520" xr:uid="{00000000-0005-0000-0000-000036000000}"/>
    <cellStyle name="Comma 5 6 6 3" xfId="18328" xr:uid="{00000000-0005-0000-0000-000036000000}"/>
    <cellStyle name="Comma 5 6 6 3 2" xfId="48568" xr:uid="{00000000-0005-0000-0000-000036000000}"/>
    <cellStyle name="Comma 5 6 6 4" xfId="33448" xr:uid="{00000000-0005-0000-0000-000036000000}"/>
    <cellStyle name="Comma 5 6 7" xfId="4720" xr:uid="{00000000-0005-0000-0000-000036000000}"/>
    <cellStyle name="Comma 5 6 7 2" xfId="13792" xr:uid="{00000000-0005-0000-0000-000036000000}"/>
    <cellStyle name="Comma 5 6 7 2 2" xfId="28912" xr:uid="{00000000-0005-0000-0000-000036000000}"/>
    <cellStyle name="Comma 5 6 7 2 2 2" xfId="59152" xr:uid="{00000000-0005-0000-0000-000036000000}"/>
    <cellStyle name="Comma 5 6 7 2 3" xfId="44032" xr:uid="{00000000-0005-0000-0000-000036000000}"/>
    <cellStyle name="Comma 5 6 7 3" xfId="19840" xr:uid="{00000000-0005-0000-0000-000036000000}"/>
    <cellStyle name="Comma 5 6 7 3 2" xfId="50080" xr:uid="{00000000-0005-0000-0000-000036000000}"/>
    <cellStyle name="Comma 5 6 7 4" xfId="34960" xr:uid="{00000000-0005-0000-0000-000036000000}"/>
    <cellStyle name="Comma 5 6 8" xfId="6232" xr:uid="{00000000-0005-0000-0000-000036000000}"/>
    <cellStyle name="Comma 5 6 8 2" xfId="21352" xr:uid="{00000000-0005-0000-0000-000036000000}"/>
    <cellStyle name="Comma 5 6 8 2 2" xfId="51592" xr:uid="{00000000-0005-0000-0000-000036000000}"/>
    <cellStyle name="Comma 5 6 8 3" xfId="36472" xr:uid="{00000000-0005-0000-0000-000036000000}"/>
    <cellStyle name="Comma 5 6 9" xfId="7744" xr:uid="{00000000-0005-0000-0000-000036000000}"/>
    <cellStyle name="Comma 5 6 9 2" xfId="22864" xr:uid="{00000000-0005-0000-0000-000036000000}"/>
    <cellStyle name="Comma 5 6 9 2 2" xfId="53104" xr:uid="{00000000-0005-0000-0000-000036000000}"/>
    <cellStyle name="Comma 5 6 9 3" xfId="37984" xr:uid="{00000000-0005-0000-0000-000036000000}"/>
    <cellStyle name="Comma 5 7" xfId="268" xr:uid="{00000000-0005-0000-0000-000036000000}"/>
    <cellStyle name="Comma 5 7 10" xfId="30508" xr:uid="{00000000-0005-0000-0000-000036000000}"/>
    <cellStyle name="Comma 5 7 2" xfId="1024" xr:uid="{00000000-0005-0000-0000-000036000000}"/>
    <cellStyle name="Comma 5 7 2 2" xfId="2536" xr:uid="{00000000-0005-0000-0000-000036000000}"/>
    <cellStyle name="Comma 5 7 2 2 2" xfId="11608" xr:uid="{00000000-0005-0000-0000-000036000000}"/>
    <cellStyle name="Comma 5 7 2 2 2 2" xfId="26728" xr:uid="{00000000-0005-0000-0000-000036000000}"/>
    <cellStyle name="Comma 5 7 2 2 2 2 2" xfId="56968" xr:uid="{00000000-0005-0000-0000-000036000000}"/>
    <cellStyle name="Comma 5 7 2 2 2 3" xfId="41848" xr:uid="{00000000-0005-0000-0000-000036000000}"/>
    <cellStyle name="Comma 5 7 2 2 3" xfId="17656" xr:uid="{00000000-0005-0000-0000-000036000000}"/>
    <cellStyle name="Comma 5 7 2 2 3 2" xfId="47896" xr:uid="{00000000-0005-0000-0000-000036000000}"/>
    <cellStyle name="Comma 5 7 2 2 4" xfId="32776" xr:uid="{00000000-0005-0000-0000-000036000000}"/>
    <cellStyle name="Comma 5 7 2 3" xfId="4048" xr:uid="{00000000-0005-0000-0000-000036000000}"/>
    <cellStyle name="Comma 5 7 2 3 2" xfId="13120" xr:uid="{00000000-0005-0000-0000-000036000000}"/>
    <cellStyle name="Comma 5 7 2 3 2 2" xfId="28240" xr:uid="{00000000-0005-0000-0000-000036000000}"/>
    <cellStyle name="Comma 5 7 2 3 2 2 2" xfId="58480" xr:uid="{00000000-0005-0000-0000-000036000000}"/>
    <cellStyle name="Comma 5 7 2 3 2 3" xfId="43360" xr:uid="{00000000-0005-0000-0000-000036000000}"/>
    <cellStyle name="Comma 5 7 2 3 3" xfId="19168" xr:uid="{00000000-0005-0000-0000-000036000000}"/>
    <cellStyle name="Comma 5 7 2 3 3 2" xfId="49408" xr:uid="{00000000-0005-0000-0000-000036000000}"/>
    <cellStyle name="Comma 5 7 2 3 4" xfId="34288" xr:uid="{00000000-0005-0000-0000-000036000000}"/>
    <cellStyle name="Comma 5 7 2 4" xfId="5560" xr:uid="{00000000-0005-0000-0000-000036000000}"/>
    <cellStyle name="Comma 5 7 2 4 2" xfId="14632" xr:uid="{00000000-0005-0000-0000-000036000000}"/>
    <cellStyle name="Comma 5 7 2 4 2 2" xfId="29752" xr:uid="{00000000-0005-0000-0000-000036000000}"/>
    <cellStyle name="Comma 5 7 2 4 2 2 2" xfId="59992" xr:uid="{00000000-0005-0000-0000-000036000000}"/>
    <cellStyle name="Comma 5 7 2 4 2 3" xfId="44872" xr:uid="{00000000-0005-0000-0000-000036000000}"/>
    <cellStyle name="Comma 5 7 2 4 3" xfId="20680" xr:uid="{00000000-0005-0000-0000-000036000000}"/>
    <cellStyle name="Comma 5 7 2 4 3 2" xfId="50920" xr:uid="{00000000-0005-0000-0000-000036000000}"/>
    <cellStyle name="Comma 5 7 2 4 4" xfId="35800" xr:uid="{00000000-0005-0000-0000-000036000000}"/>
    <cellStyle name="Comma 5 7 2 5" xfId="7072" xr:uid="{00000000-0005-0000-0000-000036000000}"/>
    <cellStyle name="Comma 5 7 2 5 2" xfId="22192" xr:uid="{00000000-0005-0000-0000-000036000000}"/>
    <cellStyle name="Comma 5 7 2 5 2 2" xfId="52432" xr:uid="{00000000-0005-0000-0000-000036000000}"/>
    <cellStyle name="Comma 5 7 2 5 3" xfId="37312" xr:uid="{00000000-0005-0000-0000-000036000000}"/>
    <cellStyle name="Comma 5 7 2 6" xfId="8584" xr:uid="{00000000-0005-0000-0000-000036000000}"/>
    <cellStyle name="Comma 5 7 2 6 2" xfId="23704" xr:uid="{00000000-0005-0000-0000-000036000000}"/>
    <cellStyle name="Comma 5 7 2 6 2 2" xfId="53944" xr:uid="{00000000-0005-0000-0000-000036000000}"/>
    <cellStyle name="Comma 5 7 2 6 3" xfId="38824" xr:uid="{00000000-0005-0000-0000-000036000000}"/>
    <cellStyle name="Comma 5 7 2 7" xfId="10096" xr:uid="{00000000-0005-0000-0000-000036000000}"/>
    <cellStyle name="Comma 5 7 2 7 2" xfId="25216" xr:uid="{00000000-0005-0000-0000-000036000000}"/>
    <cellStyle name="Comma 5 7 2 7 2 2" xfId="55456" xr:uid="{00000000-0005-0000-0000-000036000000}"/>
    <cellStyle name="Comma 5 7 2 7 3" xfId="40336" xr:uid="{00000000-0005-0000-0000-000036000000}"/>
    <cellStyle name="Comma 5 7 2 8" xfId="16144" xr:uid="{00000000-0005-0000-0000-000036000000}"/>
    <cellStyle name="Comma 5 7 2 8 2" xfId="46384" xr:uid="{00000000-0005-0000-0000-000036000000}"/>
    <cellStyle name="Comma 5 7 2 9" xfId="31264" xr:uid="{00000000-0005-0000-0000-000036000000}"/>
    <cellStyle name="Comma 5 7 3" xfId="1780" xr:uid="{00000000-0005-0000-0000-000036000000}"/>
    <cellStyle name="Comma 5 7 3 2" xfId="10852" xr:uid="{00000000-0005-0000-0000-000036000000}"/>
    <cellStyle name="Comma 5 7 3 2 2" xfId="25972" xr:uid="{00000000-0005-0000-0000-000036000000}"/>
    <cellStyle name="Comma 5 7 3 2 2 2" xfId="56212" xr:uid="{00000000-0005-0000-0000-000036000000}"/>
    <cellStyle name="Comma 5 7 3 2 3" xfId="41092" xr:uid="{00000000-0005-0000-0000-000036000000}"/>
    <cellStyle name="Comma 5 7 3 3" xfId="16900" xr:uid="{00000000-0005-0000-0000-000036000000}"/>
    <cellStyle name="Comma 5 7 3 3 2" xfId="47140" xr:uid="{00000000-0005-0000-0000-000036000000}"/>
    <cellStyle name="Comma 5 7 3 4" xfId="32020" xr:uid="{00000000-0005-0000-0000-000036000000}"/>
    <cellStyle name="Comma 5 7 4" xfId="3292" xr:uid="{00000000-0005-0000-0000-000036000000}"/>
    <cellStyle name="Comma 5 7 4 2" xfId="12364" xr:uid="{00000000-0005-0000-0000-000036000000}"/>
    <cellStyle name="Comma 5 7 4 2 2" xfId="27484" xr:uid="{00000000-0005-0000-0000-000036000000}"/>
    <cellStyle name="Comma 5 7 4 2 2 2" xfId="57724" xr:uid="{00000000-0005-0000-0000-000036000000}"/>
    <cellStyle name="Comma 5 7 4 2 3" xfId="42604" xr:uid="{00000000-0005-0000-0000-000036000000}"/>
    <cellStyle name="Comma 5 7 4 3" xfId="18412" xr:uid="{00000000-0005-0000-0000-000036000000}"/>
    <cellStyle name="Comma 5 7 4 3 2" xfId="48652" xr:uid="{00000000-0005-0000-0000-000036000000}"/>
    <cellStyle name="Comma 5 7 4 4" xfId="33532" xr:uid="{00000000-0005-0000-0000-000036000000}"/>
    <cellStyle name="Comma 5 7 5" xfId="4804" xr:uid="{00000000-0005-0000-0000-000036000000}"/>
    <cellStyle name="Comma 5 7 5 2" xfId="13876" xr:uid="{00000000-0005-0000-0000-000036000000}"/>
    <cellStyle name="Comma 5 7 5 2 2" xfId="28996" xr:uid="{00000000-0005-0000-0000-000036000000}"/>
    <cellStyle name="Comma 5 7 5 2 2 2" xfId="59236" xr:uid="{00000000-0005-0000-0000-000036000000}"/>
    <cellStyle name="Comma 5 7 5 2 3" xfId="44116" xr:uid="{00000000-0005-0000-0000-000036000000}"/>
    <cellStyle name="Comma 5 7 5 3" xfId="19924" xr:uid="{00000000-0005-0000-0000-000036000000}"/>
    <cellStyle name="Comma 5 7 5 3 2" xfId="50164" xr:uid="{00000000-0005-0000-0000-000036000000}"/>
    <cellStyle name="Comma 5 7 5 4" xfId="35044" xr:uid="{00000000-0005-0000-0000-000036000000}"/>
    <cellStyle name="Comma 5 7 6" xfId="6316" xr:uid="{00000000-0005-0000-0000-000036000000}"/>
    <cellStyle name="Comma 5 7 6 2" xfId="21436" xr:uid="{00000000-0005-0000-0000-000036000000}"/>
    <cellStyle name="Comma 5 7 6 2 2" xfId="51676" xr:uid="{00000000-0005-0000-0000-000036000000}"/>
    <cellStyle name="Comma 5 7 6 3" xfId="36556" xr:uid="{00000000-0005-0000-0000-000036000000}"/>
    <cellStyle name="Comma 5 7 7" xfId="7828" xr:uid="{00000000-0005-0000-0000-000036000000}"/>
    <cellStyle name="Comma 5 7 7 2" xfId="22948" xr:uid="{00000000-0005-0000-0000-000036000000}"/>
    <cellStyle name="Comma 5 7 7 2 2" xfId="53188" xr:uid="{00000000-0005-0000-0000-000036000000}"/>
    <cellStyle name="Comma 5 7 7 3" xfId="38068" xr:uid="{00000000-0005-0000-0000-000036000000}"/>
    <cellStyle name="Comma 5 7 8" xfId="9340" xr:uid="{00000000-0005-0000-0000-000036000000}"/>
    <cellStyle name="Comma 5 7 8 2" xfId="24460" xr:uid="{00000000-0005-0000-0000-000036000000}"/>
    <cellStyle name="Comma 5 7 8 2 2" xfId="54700" xr:uid="{00000000-0005-0000-0000-000036000000}"/>
    <cellStyle name="Comma 5 7 8 3" xfId="39580" xr:uid="{00000000-0005-0000-0000-000036000000}"/>
    <cellStyle name="Comma 5 7 9" xfId="15388" xr:uid="{00000000-0005-0000-0000-000036000000}"/>
    <cellStyle name="Comma 5 7 9 2" xfId="45628" xr:uid="{00000000-0005-0000-0000-000036000000}"/>
    <cellStyle name="Comma 5 8" xfId="520" xr:uid="{00000000-0005-0000-0000-0000A2000000}"/>
    <cellStyle name="Comma 5 8 10" xfId="30760" xr:uid="{00000000-0005-0000-0000-0000A2000000}"/>
    <cellStyle name="Comma 5 8 2" xfId="1276" xr:uid="{00000000-0005-0000-0000-0000A2000000}"/>
    <cellStyle name="Comma 5 8 2 2" xfId="2788" xr:uid="{00000000-0005-0000-0000-0000A2000000}"/>
    <cellStyle name="Comma 5 8 2 2 2" xfId="11860" xr:uid="{00000000-0005-0000-0000-0000A2000000}"/>
    <cellStyle name="Comma 5 8 2 2 2 2" xfId="26980" xr:uid="{00000000-0005-0000-0000-0000A2000000}"/>
    <cellStyle name="Comma 5 8 2 2 2 2 2" xfId="57220" xr:uid="{00000000-0005-0000-0000-0000A2000000}"/>
    <cellStyle name="Comma 5 8 2 2 2 3" xfId="42100" xr:uid="{00000000-0005-0000-0000-0000A2000000}"/>
    <cellStyle name="Comma 5 8 2 2 3" xfId="17908" xr:uid="{00000000-0005-0000-0000-0000A2000000}"/>
    <cellStyle name="Comma 5 8 2 2 3 2" xfId="48148" xr:uid="{00000000-0005-0000-0000-0000A2000000}"/>
    <cellStyle name="Comma 5 8 2 2 4" xfId="33028" xr:uid="{00000000-0005-0000-0000-0000A2000000}"/>
    <cellStyle name="Comma 5 8 2 3" xfId="4300" xr:uid="{00000000-0005-0000-0000-0000A2000000}"/>
    <cellStyle name="Comma 5 8 2 3 2" xfId="13372" xr:uid="{00000000-0005-0000-0000-0000A2000000}"/>
    <cellStyle name="Comma 5 8 2 3 2 2" xfId="28492" xr:uid="{00000000-0005-0000-0000-0000A2000000}"/>
    <cellStyle name="Comma 5 8 2 3 2 2 2" xfId="58732" xr:uid="{00000000-0005-0000-0000-0000A2000000}"/>
    <cellStyle name="Comma 5 8 2 3 2 3" xfId="43612" xr:uid="{00000000-0005-0000-0000-0000A2000000}"/>
    <cellStyle name="Comma 5 8 2 3 3" xfId="19420" xr:uid="{00000000-0005-0000-0000-0000A2000000}"/>
    <cellStyle name="Comma 5 8 2 3 3 2" xfId="49660" xr:uid="{00000000-0005-0000-0000-0000A2000000}"/>
    <cellStyle name="Comma 5 8 2 3 4" xfId="34540" xr:uid="{00000000-0005-0000-0000-0000A2000000}"/>
    <cellStyle name="Comma 5 8 2 4" xfId="5812" xr:uid="{00000000-0005-0000-0000-0000A2000000}"/>
    <cellStyle name="Comma 5 8 2 4 2" xfId="14884" xr:uid="{00000000-0005-0000-0000-0000A2000000}"/>
    <cellStyle name="Comma 5 8 2 4 2 2" xfId="30004" xr:uid="{00000000-0005-0000-0000-0000A2000000}"/>
    <cellStyle name="Comma 5 8 2 4 2 2 2" xfId="60244" xr:uid="{00000000-0005-0000-0000-0000A2000000}"/>
    <cellStyle name="Comma 5 8 2 4 2 3" xfId="45124" xr:uid="{00000000-0005-0000-0000-0000A2000000}"/>
    <cellStyle name="Comma 5 8 2 4 3" xfId="20932" xr:uid="{00000000-0005-0000-0000-0000A2000000}"/>
    <cellStyle name="Comma 5 8 2 4 3 2" xfId="51172" xr:uid="{00000000-0005-0000-0000-0000A2000000}"/>
    <cellStyle name="Comma 5 8 2 4 4" xfId="36052" xr:uid="{00000000-0005-0000-0000-0000A2000000}"/>
    <cellStyle name="Comma 5 8 2 5" xfId="7324" xr:uid="{00000000-0005-0000-0000-0000A2000000}"/>
    <cellStyle name="Comma 5 8 2 5 2" xfId="22444" xr:uid="{00000000-0005-0000-0000-0000A2000000}"/>
    <cellStyle name="Comma 5 8 2 5 2 2" xfId="52684" xr:uid="{00000000-0005-0000-0000-0000A2000000}"/>
    <cellStyle name="Comma 5 8 2 5 3" xfId="37564" xr:uid="{00000000-0005-0000-0000-0000A2000000}"/>
    <cellStyle name="Comma 5 8 2 6" xfId="8836" xr:uid="{00000000-0005-0000-0000-0000A2000000}"/>
    <cellStyle name="Comma 5 8 2 6 2" xfId="23956" xr:uid="{00000000-0005-0000-0000-0000A2000000}"/>
    <cellStyle name="Comma 5 8 2 6 2 2" xfId="54196" xr:uid="{00000000-0005-0000-0000-0000A2000000}"/>
    <cellStyle name="Comma 5 8 2 6 3" xfId="39076" xr:uid="{00000000-0005-0000-0000-0000A2000000}"/>
    <cellStyle name="Comma 5 8 2 7" xfId="10348" xr:uid="{00000000-0005-0000-0000-0000A2000000}"/>
    <cellStyle name="Comma 5 8 2 7 2" xfId="25468" xr:uid="{00000000-0005-0000-0000-0000A2000000}"/>
    <cellStyle name="Comma 5 8 2 7 2 2" xfId="55708" xr:uid="{00000000-0005-0000-0000-0000A2000000}"/>
    <cellStyle name="Comma 5 8 2 7 3" xfId="40588" xr:uid="{00000000-0005-0000-0000-0000A2000000}"/>
    <cellStyle name="Comma 5 8 2 8" xfId="16396" xr:uid="{00000000-0005-0000-0000-0000A2000000}"/>
    <cellStyle name="Comma 5 8 2 8 2" xfId="46636" xr:uid="{00000000-0005-0000-0000-0000A2000000}"/>
    <cellStyle name="Comma 5 8 2 9" xfId="31516" xr:uid="{00000000-0005-0000-0000-0000A2000000}"/>
    <cellStyle name="Comma 5 8 3" xfId="2032" xr:uid="{00000000-0005-0000-0000-0000A2000000}"/>
    <cellStyle name="Comma 5 8 3 2" xfId="11104" xr:uid="{00000000-0005-0000-0000-0000A2000000}"/>
    <cellStyle name="Comma 5 8 3 2 2" xfId="26224" xr:uid="{00000000-0005-0000-0000-0000A2000000}"/>
    <cellStyle name="Comma 5 8 3 2 2 2" xfId="56464" xr:uid="{00000000-0005-0000-0000-0000A2000000}"/>
    <cellStyle name="Comma 5 8 3 2 3" xfId="41344" xr:uid="{00000000-0005-0000-0000-0000A2000000}"/>
    <cellStyle name="Comma 5 8 3 3" xfId="17152" xr:uid="{00000000-0005-0000-0000-0000A2000000}"/>
    <cellStyle name="Comma 5 8 3 3 2" xfId="47392" xr:uid="{00000000-0005-0000-0000-0000A2000000}"/>
    <cellStyle name="Comma 5 8 3 4" xfId="32272" xr:uid="{00000000-0005-0000-0000-0000A2000000}"/>
    <cellStyle name="Comma 5 8 4" xfId="3544" xr:uid="{00000000-0005-0000-0000-0000A2000000}"/>
    <cellStyle name="Comma 5 8 4 2" xfId="12616" xr:uid="{00000000-0005-0000-0000-0000A2000000}"/>
    <cellStyle name="Comma 5 8 4 2 2" xfId="27736" xr:uid="{00000000-0005-0000-0000-0000A2000000}"/>
    <cellStyle name="Comma 5 8 4 2 2 2" xfId="57976" xr:uid="{00000000-0005-0000-0000-0000A2000000}"/>
    <cellStyle name="Comma 5 8 4 2 3" xfId="42856" xr:uid="{00000000-0005-0000-0000-0000A2000000}"/>
    <cellStyle name="Comma 5 8 4 3" xfId="18664" xr:uid="{00000000-0005-0000-0000-0000A2000000}"/>
    <cellStyle name="Comma 5 8 4 3 2" xfId="48904" xr:uid="{00000000-0005-0000-0000-0000A2000000}"/>
    <cellStyle name="Comma 5 8 4 4" xfId="33784" xr:uid="{00000000-0005-0000-0000-0000A2000000}"/>
    <cellStyle name="Comma 5 8 5" xfId="5056" xr:uid="{00000000-0005-0000-0000-0000A2000000}"/>
    <cellStyle name="Comma 5 8 5 2" xfId="14128" xr:uid="{00000000-0005-0000-0000-0000A2000000}"/>
    <cellStyle name="Comma 5 8 5 2 2" xfId="29248" xr:uid="{00000000-0005-0000-0000-0000A2000000}"/>
    <cellStyle name="Comma 5 8 5 2 2 2" xfId="59488" xr:uid="{00000000-0005-0000-0000-0000A2000000}"/>
    <cellStyle name="Comma 5 8 5 2 3" xfId="44368" xr:uid="{00000000-0005-0000-0000-0000A2000000}"/>
    <cellStyle name="Comma 5 8 5 3" xfId="20176" xr:uid="{00000000-0005-0000-0000-0000A2000000}"/>
    <cellStyle name="Comma 5 8 5 3 2" xfId="50416" xr:uid="{00000000-0005-0000-0000-0000A2000000}"/>
    <cellStyle name="Comma 5 8 5 4" xfId="35296" xr:uid="{00000000-0005-0000-0000-0000A2000000}"/>
    <cellStyle name="Comma 5 8 6" xfId="6568" xr:uid="{00000000-0005-0000-0000-0000A2000000}"/>
    <cellStyle name="Comma 5 8 6 2" xfId="21688" xr:uid="{00000000-0005-0000-0000-0000A2000000}"/>
    <cellStyle name="Comma 5 8 6 2 2" xfId="51928" xr:uid="{00000000-0005-0000-0000-0000A2000000}"/>
    <cellStyle name="Comma 5 8 6 3" xfId="36808" xr:uid="{00000000-0005-0000-0000-0000A2000000}"/>
    <cellStyle name="Comma 5 8 7" xfId="8080" xr:uid="{00000000-0005-0000-0000-0000A2000000}"/>
    <cellStyle name="Comma 5 8 7 2" xfId="23200" xr:uid="{00000000-0005-0000-0000-0000A2000000}"/>
    <cellStyle name="Comma 5 8 7 2 2" xfId="53440" xr:uid="{00000000-0005-0000-0000-0000A2000000}"/>
    <cellStyle name="Comma 5 8 7 3" xfId="38320" xr:uid="{00000000-0005-0000-0000-0000A2000000}"/>
    <cellStyle name="Comma 5 8 8" xfId="9592" xr:uid="{00000000-0005-0000-0000-0000A2000000}"/>
    <cellStyle name="Comma 5 8 8 2" xfId="24712" xr:uid="{00000000-0005-0000-0000-0000A2000000}"/>
    <cellStyle name="Comma 5 8 8 2 2" xfId="54952" xr:uid="{00000000-0005-0000-0000-0000A2000000}"/>
    <cellStyle name="Comma 5 8 8 3" xfId="39832" xr:uid="{00000000-0005-0000-0000-0000A2000000}"/>
    <cellStyle name="Comma 5 8 9" xfId="15640" xr:uid="{00000000-0005-0000-0000-0000A2000000}"/>
    <cellStyle name="Comma 5 8 9 2" xfId="45880" xr:uid="{00000000-0005-0000-0000-0000A2000000}"/>
    <cellStyle name="Comma 5 9" xfId="772" xr:uid="{00000000-0005-0000-0000-000036000000}"/>
    <cellStyle name="Comma 5 9 2" xfId="2284" xr:uid="{00000000-0005-0000-0000-000036000000}"/>
    <cellStyle name="Comma 5 9 2 2" xfId="11356" xr:uid="{00000000-0005-0000-0000-000036000000}"/>
    <cellStyle name="Comma 5 9 2 2 2" xfId="26476" xr:uid="{00000000-0005-0000-0000-000036000000}"/>
    <cellStyle name="Comma 5 9 2 2 2 2" xfId="56716" xr:uid="{00000000-0005-0000-0000-000036000000}"/>
    <cellStyle name="Comma 5 9 2 2 3" xfId="41596" xr:uid="{00000000-0005-0000-0000-000036000000}"/>
    <cellStyle name="Comma 5 9 2 3" xfId="17404" xr:uid="{00000000-0005-0000-0000-000036000000}"/>
    <cellStyle name="Comma 5 9 2 3 2" xfId="47644" xr:uid="{00000000-0005-0000-0000-000036000000}"/>
    <cellStyle name="Comma 5 9 2 4" xfId="32524" xr:uid="{00000000-0005-0000-0000-000036000000}"/>
    <cellStyle name="Comma 5 9 3" xfId="3796" xr:uid="{00000000-0005-0000-0000-000036000000}"/>
    <cellStyle name="Comma 5 9 3 2" xfId="12868" xr:uid="{00000000-0005-0000-0000-000036000000}"/>
    <cellStyle name="Comma 5 9 3 2 2" xfId="27988" xr:uid="{00000000-0005-0000-0000-000036000000}"/>
    <cellStyle name="Comma 5 9 3 2 2 2" xfId="58228" xr:uid="{00000000-0005-0000-0000-000036000000}"/>
    <cellStyle name="Comma 5 9 3 2 3" xfId="43108" xr:uid="{00000000-0005-0000-0000-000036000000}"/>
    <cellStyle name="Comma 5 9 3 3" xfId="18916" xr:uid="{00000000-0005-0000-0000-000036000000}"/>
    <cellStyle name="Comma 5 9 3 3 2" xfId="49156" xr:uid="{00000000-0005-0000-0000-000036000000}"/>
    <cellStyle name="Comma 5 9 3 4" xfId="34036" xr:uid="{00000000-0005-0000-0000-000036000000}"/>
    <cellStyle name="Comma 5 9 4" xfId="5308" xr:uid="{00000000-0005-0000-0000-000036000000}"/>
    <cellStyle name="Comma 5 9 4 2" xfId="14380" xr:uid="{00000000-0005-0000-0000-000036000000}"/>
    <cellStyle name="Comma 5 9 4 2 2" xfId="29500" xr:uid="{00000000-0005-0000-0000-000036000000}"/>
    <cellStyle name="Comma 5 9 4 2 2 2" xfId="59740" xr:uid="{00000000-0005-0000-0000-000036000000}"/>
    <cellStyle name="Comma 5 9 4 2 3" xfId="44620" xr:uid="{00000000-0005-0000-0000-000036000000}"/>
    <cellStyle name="Comma 5 9 4 3" xfId="20428" xr:uid="{00000000-0005-0000-0000-000036000000}"/>
    <cellStyle name="Comma 5 9 4 3 2" xfId="50668" xr:uid="{00000000-0005-0000-0000-000036000000}"/>
    <cellStyle name="Comma 5 9 4 4" xfId="35548" xr:uid="{00000000-0005-0000-0000-000036000000}"/>
    <cellStyle name="Comma 5 9 5" xfId="6820" xr:uid="{00000000-0005-0000-0000-000036000000}"/>
    <cellStyle name="Comma 5 9 5 2" xfId="21940" xr:uid="{00000000-0005-0000-0000-000036000000}"/>
    <cellStyle name="Comma 5 9 5 2 2" xfId="52180" xr:uid="{00000000-0005-0000-0000-000036000000}"/>
    <cellStyle name="Comma 5 9 5 3" xfId="37060" xr:uid="{00000000-0005-0000-0000-000036000000}"/>
    <cellStyle name="Comma 5 9 6" xfId="8332" xr:uid="{00000000-0005-0000-0000-000036000000}"/>
    <cellStyle name="Comma 5 9 6 2" xfId="23452" xr:uid="{00000000-0005-0000-0000-000036000000}"/>
    <cellStyle name="Comma 5 9 6 2 2" xfId="53692" xr:uid="{00000000-0005-0000-0000-000036000000}"/>
    <cellStyle name="Comma 5 9 6 3" xfId="38572" xr:uid="{00000000-0005-0000-0000-000036000000}"/>
    <cellStyle name="Comma 5 9 7" xfId="9844" xr:uid="{00000000-0005-0000-0000-000036000000}"/>
    <cellStyle name="Comma 5 9 7 2" xfId="24964" xr:uid="{00000000-0005-0000-0000-000036000000}"/>
    <cellStyle name="Comma 5 9 7 2 2" xfId="55204" xr:uid="{00000000-0005-0000-0000-000036000000}"/>
    <cellStyle name="Comma 5 9 7 3" xfId="40084" xr:uid="{00000000-0005-0000-0000-000036000000}"/>
    <cellStyle name="Comma 5 9 8" xfId="15892" xr:uid="{00000000-0005-0000-0000-000036000000}"/>
    <cellStyle name="Comma 5 9 8 2" xfId="46132" xr:uid="{00000000-0005-0000-0000-000036000000}"/>
    <cellStyle name="Comma 5 9 9" xfId="31012" xr:uid="{00000000-0005-0000-0000-000036000000}"/>
    <cellStyle name="Comma 6" xfId="17" xr:uid="{00000000-0005-0000-0000-000037000000}"/>
    <cellStyle name="Comma 6 10" xfId="1529" xr:uid="{00000000-0005-0000-0000-000037000000}"/>
    <cellStyle name="Comma 6 10 2" xfId="10601" xr:uid="{00000000-0005-0000-0000-000037000000}"/>
    <cellStyle name="Comma 6 10 2 2" xfId="25721" xr:uid="{00000000-0005-0000-0000-000037000000}"/>
    <cellStyle name="Comma 6 10 2 2 2" xfId="55961" xr:uid="{00000000-0005-0000-0000-000037000000}"/>
    <cellStyle name="Comma 6 10 2 3" xfId="40841" xr:uid="{00000000-0005-0000-0000-000037000000}"/>
    <cellStyle name="Comma 6 10 3" xfId="16649" xr:uid="{00000000-0005-0000-0000-000037000000}"/>
    <cellStyle name="Comma 6 10 3 2" xfId="46889" xr:uid="{00000000-0005-0000-0000-000037000000}"/>
    <cellStyle name="Comma 6 10 4" xfId="31769" xr:uid="{00000000-0005-0000-0000-000037000000}"/>
    <cellStyle name="Comma 6 11" xfId="3041" xr:uid="{00000000-0005-0000-0000-000037000000}"/>
    <cellStyle name="Comma 6 11 2" xfId="12113" xr:uid="{00000000-0005-0000-0000-000037000000}"/>
    <cellStyle name="Comma 6 11 2 2" xfId="27233" xr:uid="{00000000-0005-0000-0000-000037000000}"/>
    <cellStyle name="Comma 6 11 2 2 2" xfId="57473" xr:uid="{00000000-0005-0000-0000-000037000000}"/>
    <cellStyle name="Comma 6 11 2 3" xfId="42353" xr:uid="{00000000-0005-0000-0000-000037000000}"/>
    <cellStyle name="Comma 6 11 3" xfId="18161" xr:uid="{00000000-0005-0000-0000-000037000000}"/>
    <cellStyle name="Comma 6 11 3 2" xfId="48401" xr:uid="{00000000-0005-0000-0000-000037000000}"/>
    <cellStyle name="Comma 6 11 4" xfId="33281" xr:uid="{00000000-0005-0000-0000-000037000000}"/>
    <cellStyle name="Comma 6 12" xfId="4553" xr:uid="{00000000-0005-0000-0000-000037000000}"/>
    <cellStyle name="Comma 6 12 2" xfId="13625" xr:uid="{00000000-0005-0000-0000-000037000000}"/>
    <cellStyle name="Comma 6 12 2 2" xfId="28745" xr:uid="{00000000-0005-0000-0000-000037000000}"/>
    <cellStyle name="Comma 6 12 2 2 2" xfId="58985" xr:uid="{00000000-0005-0000-0000-000037000000}"/>
    <cellStyle name="Comma 6 12 2 3" xfId="43865" xr:uid="{00000000-0005-0000-0000-000037000000}"/>
    <cellStyle name="Comma 6 12 3" xfId="19673" xr:uid="{00000000-0005-0000-0000-000037000000}"/>
    <cellStyle name="Comma 6 12 3 2" xfId="49913" xr:uid="{00000000-0005-0000-0000-000037000000}"/>
    <cellStyle name="Comma 6 12 4" xfId="34793" xr:uid="{00000000-0005-0000-0000-000037000000}"/>
    <cellStyle name="Comma 6 13" xfId="6065" xr:uid="{00000000-0005-0000-0000-000037000000}"/>
    <cellStyle name="Comma 6 13 2" xfId="21185" xr:uid="{00000000-0005-0000-0000-000037000000}"/>
    <cellStyle name="Comma 6 13 2 2" xfId="51425" xr:uid="{00000000-0005-0000-0000-000037000000}"/>
    <cellStyle name="Comma 6 13 3" xfId="36305" xr:uid="{00000000-0005-0000-0000-000037000000}"/>
    <cellStyle name="Comma 6 14" xfId="7577" xr:uid="{00000000-0005-0000-0000-000037000000}"/>
    <cellStyle name="Comma 6 14 2" xfId="22697" xr:uid="{00000000-0005-0000-0000-000037000000}"/>
    <cellStyle name="Comma 6 14 2 2" xfId="52937" xr:uid="{00000000-0005-0000-0000-000037000000}"/>
    <cellStyle name="Comma 6 14 3" xfId="37817" xr:uid="{00000000-0005-0000-0000-000037000000}"/>
    <cellStyle name="Comma 6 15" xfId="9089" xr:uid="{00000000-0005-0000-0000-000037000000}"/>
    <cellStyle name="Comma 6 15 2" xfId="24209" xr:uid="{00000000-0005-0000-0000-000037000000}"/>
    <cellStyle name="Comma 6 15 2 2" xfId="54449" xr:uid="{00000000-0005-0000-0000-000037000000}"/>
    <cellStyle name="Comma 6 15 3" xfId="39329" xr:uid="{00000000-0005-0000-0000-000037000000}"/>
    <cellStyle name="Comma 6 16" xfId="15137" xr:uid="{00000000-0005-0000-0000-000037000000}"/>
    <cellStyle name="Comma 6 16 2" xfId="45377" xr:uid="{00000000-0005-0000-0000-000037000000}"/>
    <cellStyle name="Comma 6 17" xfId="30257" xr:uid="{00000000-0005-0000-0000-000037000000}"/>
    <cellStyle name="Comma 6 2" xfId="31" xr:uid="{00000000-0005-0000-0000-000037000000}"/>
    <cellStyle name="Comma 6 2 10" xfId="4567" xr:uid="{00000000-0005-0000-0000-000037000000}"/>
    <cellStyle name="Comma 6 2 10 2" xfId="13639" xr:uid="{00000000-0005-0000-0000-000037000000}"/>
    <cellStyle name="Comma 6 2 10 2 2" xfId="28759" xr:uid="{00000000-0005-0000-0000-000037000000}"/>
    <cellStyle name="Comma 6 2 10 2 2 2" xfId="58999" xr:uid="{00000000-0005-0000-0000-000037000000}"/>
    <cellStyle name="Comma 6 2 10 2 3" xfId="43879" xr:uid="{00000000-0005-0000-0000-000037000000}"/>
    <cellStyle name="Comma 6 2 10 3" xfId="19687" xr:uid="{00000000-0005-0000-0000-000037000000}"/>
    <cellStyle name="Comma 6 2 10 3 2" xfId="49927" xr:uid="{00000000-0005-0000-0000-000037000000}"/>
    <cellStyle name="Comma 6 2 10 4" xfId="34807" xr:uid="{00000000-0005-0000-0000-000037000000}"/>
    <cellStyle name="Comma 6 2 11" xfId="6079" xr:uid="{00000000-0005-0000-0000-000037000000}"/>
    <cellStyle name="Comma 6 2 11 2" xfId="21199" xr:uid="{00000000-0005-0000-0000-000037000000}"/>
    <cellStyle name="Comma 6 2 11 2 2" xfId="51439" xr:uid="{00000000-0005-0000-0000-000037000000}"/>
    <cellStyle name="Comma 6 2 11 3" xfId="36319" xr:uid="{00000000-0005-0000-0000-000037000000}"/>
    <cellStyle name="Comma 6 2 12" xfId="7591" xr:uid="{00000000-0005-0000-0000-000037000000}"/>
    <cellStyle name="Comma 6 2 12 2" xfId="22711" xr:uid="{00000000-0005-0000-0000-000037000000}"/>
    <cellStyle name="Comma 6 2 12 2 2" xfId="52951" xr:uid="{00000000-0005-0000-0000-000037000000}"/>
    <cellStyle name="Comma 6 2 12 3" xfId="37831" xr:uid="{00000000-0005-0000-0000-000037000000}"/>
    <cellStyle name="Comma 6 2 13" xfId="9103" xr:uid="{00000000-0005-0000-0000-000037000000}"/>
    <cellStyle name="Comma 6 2 13 2" xfId="24223" xr:uid="{00000000-0005-0000-0000-000037000000}"/>
    <cellStyle name="Comma 6 2 13 2 2" xfId="54463" xr:uid="{00000000-0005-0000-0000-000037000000}"/>
    <cellStyle name="Comma 6 2 13 3" xfId="39343" xr:uid="{00000000-0005-0000-0000-000037000000}"/>
    <cellStyle name="Comma 6 2 14" xfId="15151" xr:uid="{00000000-0005-0000-0000-000037000000}"/>
    <cellStyle name="Comma 6 2 14 2" xfId="45391" xr:uid="{00000000-0005-0000-0000-000037000000}"/>
    <cellStyle name="Comma 6 2 15" xfId="30271" xr:uid="{00000000-0005-0000-0000-000037000000}"/>
    <cellStyle name="Comma 6 2 2" xfId="73" xr:uid="{00000000-0005-0000-0000-00001F000000}"/>
    <cellStyle name="Comma 6 2 2 10" xfId="6121" xr:uid="{00000000-0005-0000-0000-00001F000000}"/>
    <cellStyle name="Comma 6 2 2 10 2" xfId="21241" xr:uid="{00000000-0005-0000-0000-00001F000000}"/>
    <cellStyle name="Comma 6 2 2 10 2 2" xfId="51481" xr:uid="{00000000-0005-0000-0000-00001F000000}"/>
    <cellStyle name="Comma 6 2 2 10 3" xfId="36361" xr:uid="{00000000-0005-0000-0000-00001F000000}"/>
    <cellStyle name="Comma 6 2 2 11" xfId="7633" xr:uid="{00000000-0005-0000-0000-00001F000000}"/>
    <cellStyle name="Comma 6 2 2 11 2" xfId="22753" xr:uid="{00000000-0005-0000-0000-00001F000000}"/>
    <cellStyle name="Comma 6 2 2 11 2 2" xfId="52993" xr:uid="{00000000-0005-0000-0000-00001F000000}"/>
    <cellStyle name="Comma 6 2 2 11 3" xfId="37873" xr:uid="{00000000-0005-0000-0000-00001F000000}"/>
    <cellStyle name="Comma 6 2 2 12" xfId="9145" xr:uid="{00000000-0005-0000-0000-00001F000000}"/>
    <cellStyle name="Comma 6 2 2 12 2" xfId="24265" xr:uid="{00000000-0005-0000-0000-00001F000000}"/>
    <cellStyle name="Comma 6 2 2 12 2 2" xfId="54505" xr:uid="{00000000-0005-0000-0000-00001F000000}"/>
    <cellStyle name="Comma 6 2 2 12 3" xfId="39385" xr:uid="{00000000-0005-0000-0000-00001F000000}"/>
    <cellStyle name="Comma 6 2 2 13" xfId="15193" xr:uid="{00000000-0005-0000-0000-00001F000000}"/>
    <cellStyle name="Comma 6 2 2 13 2" xfId="45433" xr:uid="{00000000-0005-0000-0000-00001F000000}"/>
    <cellStyle name="Comma 6 2 2 14" xfId="30313" xr:uid="{00000000-0005-0000-0000-00001F000000}"/>
    <cellStyle name="Comma 6 2 2 2" xfId="157" xr:uid="{00000000-0005-0000-0000-00003E000000}"/>
    <cellStyle name="Comma 6 2 2 2 10" xfId="9229" xr:uid="{00000000-0005-0000-0000-00003E000000}"/>
    <cellStyle name="Comma 6 2 2 2 10 2" xfId="24349" xr:uid="{00000000-0005-0000-0000-00003E000000}"/>
    <cellStyle name="Comma 6 2 2 2 10 2 2" xfId="54589" xr:uid="{00000000-0005-0000-0000-00003E000000}"/>
    <cellStyle name="Comma 6 2 2 2 10 3" xfId="39469" xr:uid="{00000000-0005-0000-0000-00003E000000}"/>
    <cellStyle name="Comma 6 2 2 2 11" xfId="15277" xr:uid="{00000000-0005-0000-0000-00003E000000}"/>
    <cellStyle name="Comma 6 2 2 2 11 2" xfId="45517" xr:uid="{00000000-0005-0000-0000-00003E000000}"/>
    <cellStyle name="Comma 6 2 2 2 12" xfId="30397" xr:uid="{00000000-0005-0000-0000-00003E000000}"/>
    <cellStyle name="Comma 6 2 2 2 2" xfId="409" xr:uid="{00000000-0005-0000-0000-00003E000000}"/>
    <cellStyle name="Comma 6 2 2 2 2 10" xfId="30649" xr:uid="{00000000-0005-0000-0000-00003E000000}"/>
    <cellStyle name="Comma 6 2 2 2 2 2" xfId="1165" xr:uid="{00000000-0005-0000-0000-00003E000000}"/>
    <cellStyle name="Comma 6 2 2 2 2 2 2" xfId="2677" xr:uid="{00000000-0005-0000-0000-00003E000000}"/>
    <cellStyle name="Comma 6 2 2 2 2 2 2 2" xfId="11749" xr:uid="{00000000-0005-0000-0000-00003E000000}"/>
    <cellStyle name="Comma 6 2 2 2 2 2 2 2 2" xfId="26869" xr:uid="{00000000-0005-0000-0000-00003E000000}"/>
    <cellStyle name="Comma 6 2 2 2 2 2 2 2 2 2" xfId="57109" xr:uid="{00000000-0005-0000-0000-00003E000000}"/>
    <cellStyle name="Comma 6 2 2 2 2 2 2 2 3" xfId="41989" xr:uid="{00000000-0005-0000-0000-00003E000000}"/>
    <cellStyle name="Comma 6 2 2 2 2 2 2 3" xfId="17797" xr:uid="{00000000-0005-0000-0000-00003E000000}"/>
    <cellStyle name="Comma 6 2 2 2 2 2 2 3 2" xfId="48037" xr:uid="{00000000-0005-0000-0000-00003E000000}"/>
    <cellStyle name="Comma 6 2 2 2 2 2 2 4" xfId="32917" xr:uid="{00000000-0005-0000-0000-00003E000000}"/>
    <cellStyle name="Comma 6 2 2 2 2 2 3" xfId="4189" xr:uid="{00000000-0005-0000-0000-00003E000000}"/>
    <cellStyle name="Comma 6 2 2 2 2 2 3 2" xfId="13261" xr:uid="{00000000-0005-0000-0000-00003E000000}"/>
    <cellStyle name="Comma 6 2 2 2 2 2 3 2 2" xfId="28381" xr:uid="{00000000-0005-0000-0000-00003E000000}"/>
    <cellStyle name="Comma 6 2 2 2 2 2 3 2 2 2" xfId="58621" xr:uid="{00000000-0005-0000-0000-00003E000000}"/>
    <cellStyle name="Comma 6 2 2 2 2 2 3 2 3" xfId="43501" xr:uid="{00000000-0005-0000-0000-00003E000000}"/>
    <cellStyle name="Comma 6 2 2 2 2 2 3 3" xfId="19309" xr:uid="{00000000-0005-0000-0000-00003E000000}"/>
    <cellStyle name="Comma 6 2 2 2 2 2 3 3 2" xfId="49549" xr:uid="{00000000-0005-0000-0000-00003E000000}"/>
    <cellStyle name="Comma 6 2 2 2 2 2 3 4" xfId="34429" xr:uid="{00000000-0005-0000-0000-00003E000000}"/>
    <cellStyle name="Comma 6 2 2 2 2 2 4" xfId="5701" xr:uid="{00000000-0005-0000-0000-00003E000000}"/>
    <cellStyle name="Comma 6 2 2 2 2 2 4 2" xfId="14773" xr:uid="{00000000-0005-0000-0000-00003E000000}"/>
    <cellStyle name="Comma 6 2 2 2 2 2 4 2 2" xfId="29893" xr:uid="{00000000-0005-0000-0000-00003E000000}"/>
    <cellStyle name="Comma 6 2 2 2 2 2 4 2 2 2" xfId="60133" xr:uid="{00000000-0005-0000-0000-00003E000000}"/>
    <cellStyle name="Comma 6 2 2 2 2 2 4 2 3" xfId="45013" xr:uid="{00000000-0005-0000-0000-00003E000000}"/>
    <cellStyle name="Comma 6 2 2 2 2 2 4 3" xfId="20821" xr:uid="{00000000-0005-0000-0000-00003E000000}"/>
    <cellStyle name="Comma 6 2 2 2 2 2 4 3 2" xfId="51061" xr:uid="{00000000-0005-0000-0000-00003E000000}"/>
    <cellStyle name="Comma 6 2 2 2 2 2 4 4" xfId="35941" xr:uid="{00000000-0005-0000-0000-00003E000000}"/>
    <cellStyle name="Comma 6 2 2 2 2 2 5" xfId="7213" xr:uid="{00000000-0005-0000-0000-00003E000000}"/>
    <cellStyle name="Comma 6 2 2 2 2 2 5 2" xfId="22333" xr:uid="{00000000-0005-0000-0000-00003E000000}"/>
    <cellStyle name="Comma 6 2 2 2 2 2 5 2 2" xfId="52573" xr:uid="{00000000-0005-0000-0000-00003E000000}"/>
    <cellStyle name="Comma 6 2 2 2 2 2 5 3" xfId="37453" xr:uid="{00000000-0005-0000-0000-00003E000000}"/>
    <cellStyle name="Comma 6 2 2 2 2 2 6" xfId="8725" xr:uid="{00000000-0005-0000-0000-00003E000000}"/>
    <cellStyle name="Comma 6 2 2 2 2 2 6 2" xfId="23845" xr:uid="{00000000-0005-0000-0000-00003E000000}"/>
    <cellStyle name="Comma 6 2 2 2 2 2 6 2 2" xfId="54085" xr:uid="{00000000-0005-0000-0000-00003E000000}"/>
    <cellStyle name="Comma 6 2 2 2 2 2 6 3" xfId="38965" xr:uid="{00000000-0005-0000-0000-00003E000000}"/>
    <cellStyle name="Comma 6 2 2 2 2 2 7" xfId="10237" xr:uid="{00000000-0005-0000-0000-00003E000000}"/>
    <cellStyle name="Comma 6 2 2 2 2 2 7 2" xfId="25357" xr:uid="{00000000-0005-0000-0000-00003E000000}"/>
    <cellStyle name="Comma 6 2 2 2 2 2 7 2 2" xfId="55597" xr:uid="{00000000-0005-0000-0000-00003E000000}"/>
    <cellStyle name="Comma 6 2 2 2 2 2 7 3" xfId="40477" xr:uid="{00000000-0005-0000-0000-00003E000000}"/>
    <cellStyle name="Comma 6 2 2 2 2 2 8" xfId="16285" xr:uid="{00000000-0005-0000-0000-00003E000000}"/>
    <cellStyle name="Comma 6 2 2 2 2 2 8 2" xfId="46525" xr:uid="{00000000-0005-0000-0000-00003E000000}"/>
    <cellStyle name="Comma 6 2 2 2 2 2 9" xfId="31405" xr:uid="{00000000-0005-0000-0000-00003E000000}"/>
    <cellStyle name="Comma 6 2 2 2 2 3" xfId="1921" xr:uid="{00000000-0005-0000-0000-00003E000000}"/>
    <cellStyle name="Comma 6 2 2 2 2 3 2" xfId="10993" xr:uid="{00000000-0005-0000-0000-00003E000000}"/>
    <cellStyle name="Comma 6 2 2 2 2 3 2 2" xfId="26113" xr:uid="{00000000-0005-0000-0000-00003E000000}"/>
    <cellStyle name="Comma 6 2 2 2 2 3 2 2 2" xfId="56353" xr:uid="{00000000-0005-0000-0000-00003E000000}"/>
    <cellStyle name="Comma 6 2 2 2 2 3 2 3" xfId="41233" xr:uid="{00000000-0005-0000-0000-00003E000000}"/>
    <cellStyle name="Comma 6 2 2 2 2 3 3" xfId="17041" xr:uid="{00000000-0005-0000-0000-00003E000000}"/>
    <cellStyle name="Comma 6 2 2 2 2 3 3 2" xfId="47281" xr:uid="{00000000-0005-0000-0000-00003E000000}"/>
    <cellStyle name="Comma 6 2 2 2 2 3 4" xfId="32161" xr:uid="{00000000-0005-0000-0000-00003E000000}"/>
    <cellStyle name="Comma 6 2 2 2 2 4" xfId="3433" xr:uid="{00000000-0005-0000-0000-00003E000000}"/>
    <cellStyle name="Comma 6 2 2 2 2 4 2" xfId="12505" xr:uid="{00000000-0005-0000-0000-00003E000000}"/>
    <cellStyle name="Comma 6 2 2 2 2 4 2 2" xfId="27625" xr:uid="{00000000-0005-0000-0000-00003E000000}"/>
    <cellStyle name="Comma 6 2 2 2 2 4 2 2 2" xfId="57865" xr:uid="{00000000-0005-0000-0000-00003E000000}"/>
    <cellStyle name="Comma 6 2 2 2 2 4 2 3" xfId="42745" xr:uid="{00000000-0005-0000-0000-00003E000000}"/>
    <cellStyle name="Comma 6 2 2 2 2 4 3" xfId="18553" xr:uid="{00000000-0005-0000-0000-00003E000000}"/>
    <cellStyle name="Comma 6 2 2 2 2 4 3 2" xfId="48793" xr:uid="{00000000-0005-0000-0000-00003E000000}"/>
    <cellStyle name="Comma 6 2 2 2 2 4 4" xfId="33673" xr:uid="{00000000-0005-0000-0000-00003E000000}"/>
    <cellStyle name="Comma 6 2 2 2 2 5" xfId="4945" xr:uid="{00000000-0005-0000-0000-00003E000000}"/>
    <cellStyle name="Comma 6 2 2 2 2 5 2" xfId="14017" xr:uid="{00000000-0005-0000-0000-00003E000000}"/>
    <cellStyle name="Comma 6 2 2 2 2 5 2 2" xfId="29137" xr:uid="{00000000-0005-0000-0000-00003E000000}"/>
    <cellStyle name="Comma 6 2 2 2 2 5 2 2 2" xfId="59377" xr:uid="{00000000-0005-0000-0000-00003E000000}"/>
    <cellStyle name="Comma 6 2 2 2 2 5 2 3" xfId="44257" xr:uid="{00000000-0005-0000-0000-00003E000000}"/>
    <cellStyle name="Comma 6 2 2 2 2 5 3" xfId="20065" xr:uid="{00000000-0005-0000-0000-00003E000000}"/>
    <cellStyle name="Comma 6 2 2 2 2 5 3 2" xfId="50305" xr:uid="{00000000-0005-0000-0000-00003E000000}"/>
    <cellStyle name="Comma 6 2 2 2 2 5 4" xfId="35185" xr:uid="{00000000-0005-0000-0000-00003E000000}"/>
    <cellStyle name="Comma 6 2 2 2 2 6" xfId="6457" xr:uid="{00000000-0005-0000-0000-00003E000000}"/>
    <cellStyle name="Comma 6 2 2 2 2 6 2" xfId="21577" xr:uid="{00000000-0005-0000-0000-00003E000000}"/>
    <cellStyle name="Comma 6 2 2 2 2 6 2 2" xfId="51817" xr:uid="{00000000-0005-0000-0000-00003E000000}"/>
    <cellStyle name="Comma 6 2 2 2 2 6 3" xfId="36697" xr:uid="{00000000-0005-0000-0000-00003E000000}"/>
    <cellStyle name="Comma 6 2 2 2 2 7" xfId="7969" xr:uid="{00000000-0005-0000-0000-00003E000000}"/>
    <cellStyle name="Comma 6 2 2 2 2 7 2" xfId="23089" xr:uid="{00000000-0005-0000-0000-00003E000000}"/>
    <cellStyle name="Comma 6 2 2 2 2 7 2 2" xfId="53329" xr:uid="{00000000-0005-0000-0000-00003E000000}"/>
    <cellStyle name="Comma 6 2 2 2 2 7 3" xfId="38209" xr:uid="{00000000-0005-0000-0000-00003E000000}"/>
    <cellStyle name="Comma 6 2 2 2 2 8" xfId="9481" xr:uid="{00000000-0005-0000-0000-00003E000000}"/>
    <cellStyle name="Comma 6 2 2 2 2 8 2" xfId="24601" xr:uid="{00000000-0005-0000-0000-00003E000000}"/>
    <cellStyle name="Comma 6 2 2 2 2 8 2 2" xfId="54841" xr:uid="{00000000-0005-0000-0000-00003E000000}"/>
    <cellStyle name="Comma 6 2 2 2 2 8 3" xfId="39721" xr:uid="{00000000-0005-0000-0000-00003E000000}"/>
    <cellStyle name="Comma 6 2 2 2 2 9" xfId="15529" xr:uid="{00000000-0005-0000-0000-00003E000000}"/>
    <cellStyle name="Comma 6 2 2 2 2 9 2" xfId="45769" xr:uid="{00000000-0005-0000-0000-00003E000000}"/>
    <cellStyle name="Comma 6 2 2 2 3" xfId="661" xr:uid="{00000000-0005-0000-0000-0000B7000000}"/>
    <cellStyle name="Comma 6 2 2 2 3 10" xfId="30901" xr:uid="{00000000-0005-0000-0000-0000B7000000}"/>
    <cellStyle name="Comma 6 2 2 2 3 2" xfId="1417" xr:uid="{00000000-0005-0000-0000-0000B7000000}"/>
    <cellStyle name="Comma 6 2 2 2 3 2 2" xfId="2929" xr:uid="{00000000-0005-0000-0000-0000B7000000}"/>
    <cellStyle name="Comma 6 2 2 2 3 2 2 2" xfId="12001" xr:uid="{00000000-0005-0000-0000-0000B7000000}"/>
    <cellStyle name="Comma 6 2 2 2 3 2 2 2 2" xfId="27121" xr:uid="{00000000-0005-0000-0000-0000B7000000}"/>
    <cellStyle name="Comma 6 2 2 2 3 2 2 2 2 2" xfId="57361" xr:uid="{00000000-0005-0000-0000-0000B7000000}"/>
    <cellStyle name="Comma 6 2 2 2 3 2 2 2 3" xfId="42241" xr:uid="{00000000-0005-0000-0000-0000B7000000}"/>
    <cellStyle name="Comma 6 2 2 2 3 2 2 3" xfId="18049" xr:uid="{00000000-0005-0000-0000-0000B7000000}"/>
    <cellStyle name="Comma 6 2 2 2 3 2 2 3 2" xfId="48289" xr:uid="{00000000-0005-0000-0000-0000B7000000}"/>
    <cellStyle name="Comma 6 2 2 2 3 2 2 4" xfId="33169" xr:uid="{00000000-0005-0000-0000-0000B7000000}"/>
    <cellStyle name="Comma 6 2 2 2 3 2 3" xfId="4441" xr:uid="{00000000-0005-0000-0000-0000B7000000}"/>
    <cellStyle name="Comma 6 2 2 2 3 2 3 2" xfId="13513" xr:uid="{00000000-0005-0000-0000-0000B7000000}"/>
    <cellStyle name="Comma 6 2 2 2 3 2 3 2 2" xfId="28633" xr:uid="{00000000-0005-0000-0000-0000B7000000}"/>
    <cellStyle name="Comma 6 2 2 2 3 2 3 2 2 2" xfId="58873" xr:uid="{00000000-0005-0000-0000-0000B7000000}"/>
    <cellStyle name="Comma 6 2 2 2 3 2 3 2 3" xfId="43753" xr:uid="{00000000-0005-0000-0000-0000B7000000}"/>
    <cellStyle name="Comma 6 2 2 2 3 2 3 3" xfId="19561" xr:uid="{00000000-0005-0000-0000-0000B7000000}"/>
    <cellStyle name="Comma 6 2 2 2 3 2 3 3 2" xfId="49801" xr:uid="{00000000-0005-0000-0000-0000B7000000}"/>
    <cellStyle name="Comma 6 2 2 2 3 2 3 4" xfId="34681" xr:uid="{00000000-0005-0000-0000-0000B7000000}"/>
    <cellStyle name="Comma 6 2 2 2 3 2 4" xfId="5953" xr:uid="{00000000-0005-0000-0000-0000B7000000}"/>
    <cellStyle name="Comma 6 2 2 2 3 2 4 2" xfId="15025" xr:uid="{00000000-0005-0000-0000-0000B7000000}"/>
    <cellStyle name="Comma 6 2 2 2 3 2 4 2 2" xfId="30145" xr:uid="{00000000-0005-0000-0000-0000B7000000}"/>
    <cellStyle name="Comma 6 2 2 2 3 2 4 2 2 2" xfId="60385" xr:uid="{00000000-0005-0000-0000-0000B7000000}"/>
    <cellStyle name="Comma 6 2 2 2 3 2 4 2 3" xfId="45265" xr:uid="{00000000-0005-0000-0000-0000B7000000}"/>
    <cellStyle name="Comma 6 2 2 2 3 2 4 3" xfId="21073" xr:uid="{00000000-0005-0000-0000-0000B7000000}"/>
    <cellStyle name="Comma 6 2 2 2 3 2 4 3 2" xfId="51313" xr:uid="{00000000-0005-0000-0000-0000B7000000}"/>
    <cellStyle name="Comma 6 2 2 2 3 2 4 4" xfId="36193" xr:uid="{00000000-0005-0000-0000-0000B7000000}"/>
    <cellStyle name="Comma 6 2 2 2 3 2 5" xfId="7465" xr:uid="{00000000-0005-0000-0000-0000B7000000}"/>
    <cellStyle name="Comma 6 2 2 2 3 2 5 2" xfId="22585" xr:uid="{00000000-0005-0000-0000-0000B7000000}"/>
    <cellStyle name="Comma 6 2 2 2 3 2 5 2 2" xfId="52825" xr:uid="{00000000-0005-0000-0000-0000B7000000}"/>
    <cellStyle name="Comma 6 2 2 2 3 2 5 3" xfId="37705" xr:uid="{00000000-0005-0000-0000-0000B7000000}"/>
    <cellStyle name="Comma 6 2 2 2 3 2 6" xfId="8977" xr:uid="{00000000-0005-0000-0000-0000B7000000}"/>
    <cellStyle name="Comma 6 2 2 2 3 2 6 2" xfId="24097" xr:uid="{00000000-0005-0000-0000-0000B7000000}"/>
    <cellStyle name="Comma 6 2 2 2 3 2 6 2 2" xfId="54337" xr:uid="{00000000-0005-0000-0000-0000B7000000}"/>
    <cellStyle name="Comma 6 2 2 2 3 2 6 3" xfId="39217" xr:uid="{00000000-0005-0000-0000-0000B7000000}"/>
    <cellStyle name="Comma 6 2 2 2 3 2 7" xfId="10489" xr:uid="{00000000-0005-0000-0000-0000B7000000}"/>
    <cellStyle name="Comma 6 2 2 2 3 2 7 2" xfId="25609" xr:uid="{00000000-0005-0000-0000-0000B7000000}"/>
    <cellStyle name="Comma 6 2 2 2 3 2 7 2 2" xfId="55849" xr:uid="{00000000-0005-0000-0000-0000B7000000}"/>
    <cellStyle name="Comma 6 2 2 2 3 2 7 3" xfId="40729" xr:uid="{00000000-0005-0000-0000-0000B7000000}"/>
    <cellStyle name="Comma 6 2 2 2 3 2 8" xfId="16537" xr:uid="{00000000-0005-0000-0000-0000B7000000}"/>
    <cellStyle name="Comma 6 2 2 2 3 2 8 2" xfId="46777" xr:uid="{00000000-0005-0000-0000-0000B7000000}"/>
    <cellStyle name="Comma 6 2 2 2 3 2 9" xfId="31657" xr:uid="{00000000-0005-0000-0000-0000B7000000}"/>
    <cellStyle name="Comma 6 2 2 2 3 3" xfId="2173" xr:uid="{00000000-0005-0000-0000-0000B7000000}"/>
    <cellStyle name="Comma 6 2 2 2 3 3 2" xfId="11245" xr:uid="{00000000-0005-0000-0000-0000B7000000}"/>
    <cellStyle name="Comma 6 2 2 2 3 3 2 2" xfId="26365" xr:uid="{00000000-0005-0000-0000-0000B7000000}"/>
    <cellStyle name="Comma 6 2 2 2 3 3 2 2 2" xfId="56605" xr:uid="{00000000-0005-0000-0000-0000B7000000}"/>
    <cellStyle name="Comma 6 2 2 2 3 3 2 3" xfId="41485" xr:uid="{00000000-0005-0000-0000-0000B7000000}"/>
    <cellStyle name="Comma 6 2 2 2 3 3 3" xfId="17293" xr:uid="{00000000-0005-0000-0000-0000B7000000}"/>
    <cellStyle name="Comma 6 2 2 2 3 3 3 2" xfId="47533" xr:uid="{00000000-0005-0000-0000-0000B7000000}"/>
    <cellStyle name="Comma 6 2 2 2 3 3 4" xfId="32413" xr:uid="{00000000-0005-0000-0000-0000B7000000}"/>
    <cellStyle name="Comma 6 2 2 2 3 4" xfId="3685" xr:uid="{00000000-0005-0000-0000-0000B7000000}"/>
    <cellStyle name="Comma 6 2 2 2 3 4 2" xfId="12757" xr:uid="{00000000-0005-0000-0000-0000B7000000}"/>
    <cellStyle name="Comma 6 2 2 2 3 4 2 2" xfId="27877" xr:uid="{00000000-0005-0000-0000-0000B7000000}"/>
    <cellStyle name="Comma 6 2 2 2 3 4 2 2 2" xfId="58117" xr:uid="{00000000-0005-0000-0000-0000B7000000}"/>
    <cellStyle name="Comma 6 2 2 2 3 4 2 3" xfId="42997" xr:uid="{00000000-0005-0000-0000-0000B7000000}"/>
    <cellStyle name="Comma 6 2 2 2 3 4 3" xfId="18805" xr:uid="{00000000-0005-0000-0000-0000B7000000}"/>
    <cellStyle name="Comma 6 2 2 2 3 4 3 2" xfId="49045" xr:uid="{00000000-0005-0000-0000-0000B7000000}"/>
    <cellStyle name="Comma 6 2 2 2 3 4 4" xfId="33925" xr:uid="{00000000-0005-0000-0000-0000B7000000}"/>
    <cellStyle name="Comma 6 2 2 2 3 5" xfId="5197" xr:uid="{00000000-0005-0000-0000-0000B7000000}"/>
    <cellStyle name="Comma 6 2 2 2 3 5 2" xfId="14269" xr:uid="{00000000-0005-0000-0000-0000B7000000}"/>
    <cellStyle name="Comma 6 2 2 2 3 5 2 2" xfId="29389" xr:uid="{00000000-0005-0000-0000-0000B7000000}"/>
    <cellStyle name="Comma 6 2 2 2 3 5 2 2 2" xfId="59629" xr:uid="{00000000-0005-0000-0000-0000B7000000}"/>
    <cellStyle name="Comma 6 2 2 2 3 5 2 3" xfId="44509" xr:uid="{00000000-0005-0000-0000-0000B7000000}"/>
    <cellStyle name="Comma 6 2 2 2 3 5 3" xfId="20317" xr:uid="{00000000-0005-0000-0000-0000B7000000}"/>
    <cellStyle name="Comma 6 2 2 2 3 5 3 2" xfId="50557" xr:uid="{00000000-0005-0000-0000-0000B7000000}"/>
    <cellStyle name="Comma 6 2 2 2 3 5 4" xfId="35437" xr:uid="{00000000-0005-0000-0000-0000B7000000}"/>
    <cellStyle name="Comma 6 2 2 2 3 6" xfId="6709" xr:uid="{00000000-0005-0000-0000-0000B7000000}"/>
    <cellStyle name="Comma 6 2 2 2 3 6 2" xfId="21829" xr:uid="{00000000-0005-0000-0000-0000B7000000}"/>
    <cellStyle name="Comma 6 2 2 2 3 6 2 2" xfId="52069" xr:uid="{00000000-0005-0000-0000-0000B7000000}"/>
    <cellStyle name="Comma 6 2 2 2 3 6 3" xfId="36949" xr:uid="{00000000-0005-0000-0000-0000B7000000}"/>
    <cellStyle name="Comma 6 2 2 2 3 7" xfId="8221" xr:uid="{00000000-0005-0000-0000-0000B7000000}"/>
    <cellStyle name="Comma 6 2 2 2 3 7 2" xfId="23341" xr:uid="{00000000-0005-0000-0000-0000B7000000}"/>
    <cellStyle name="Comma 6 2 2 2 3 7 2 2" xfId="53581" xr:uid="{00000000-0005-0000-0000-0000B7000000}"/>
    <cellStyle name="Comma 6 2 2 2 3 7 3" xfId="38461" xr:uid="{00000000-0005-0000-0000-0000B7000000}"/>
    <cellStyle name="Comma 6 2 2 2 3 8" xfId="9733" xr:uid="{00000000-0005-0000-0000-0000B7000000}"/>
    <cellStyle name="Comma 6 2 2 2 3 8 2" xfId="24853" xr:uid="{00000000-0005-0000-0000-0000B7000000}"/>
    <cellStyle name="Comma 6 2 2 2 3 8 2 2" xfId="55093" xr:uid="{00000000-0005-0000-0000-0000B7000000}"/>
    <cellStyle name="Comma 6 2 2 2 3 8 3" xfId="39973" xr:uid="{00000000-0005-0000-0000-0000B7000000}"/>
    <cellStyle name="Comma 6 2 2 2 3 9" xfId="15781" xr:uid="{00000000-0005-0000-0000-0000B7000000}"/>
    <cellStyle name="Comma 6 2 2 2 3 9 2" xfId="46021" xr:uid="{00000000-0005-0000-0000-0000B7000000}"/>
    <cellStyle name="Comma 6 2 2 2 4" xfId="913" xr:uid="{00000000-0005-0000-0000-00003E000000}"/>
    <cellStyle name="Comma 6 2 2 2 4 2" xfId="2425" xr:uid="{00000000-0005-0000-0000-00003E000000}"/>
    <cellStyle name="Comma 6 2 2 2 4 2 2" xfId="11497" xr:uid="{00000000-0005-0000-0000-00003E000000}"/>
    <cellStyle name="Comma 6 2 2 2 4 2 2 2" xfId="26617" xr:uid="{00000000-0005-0000-0000-00003E000000}"/>
    <cellStyle name="Comma 6 2 2 2 4 2 2 2 2" xfId="56857" xr:uid="{00000000-0005-0000-0000-00003E000000}"/>
    <cellStyle name="Comma 6 2 2 2 4 2 2 3" xfId="41737" xr:uid="{00000000-0005-0000-0000-00003E000000}"/>
    <cellStyle name="Comma 6 2 2 2 4 2 3" xfId="17545" xr:uid="{00000000-0005-0000-0000-00003E000000}"/>
    <cellStyle name="Comma 6 2 2 2 4 2 3 2" xfId="47785" xr:uid="{00000000-0005-0000-0000-00003E000000}"/>
    <cellStyle name="Comma 6 2 2 2 4 2 4" xfId="32665" xr:uid="{00000000-0005-0000-0000-00003E000000}"/>
    <cellStyle name="Comma 6 2 2 2 4 3" xfId="3937" xr:uid="{00000000-0005-0000-0000-00003E000000}"/>
    <cellStyle name="Comma 6 2 2 2 4 3 2" xfId="13009" xr:uid="{00000000-0005-0000-0000-00003E000000}"/>
    <cellStyle name="Comma 6 2 2 2 4 3 2 2" xfId="28129" xr:uid="{00000000-0005-0000-0000-00003E000000}"/>
    <cellStyle name="Comma 6 2 2 2 4 3 2 2 2" xfId="58369" xr:uid="{00000000-0005-0000-0000-00003E000000}"/>
    <cellStyle name="Comma 6 2 2 2 4 3 2 3" xfId="43249" xr:uid="{00000000-0005-0000-0000-00003E000000}"/>
    <cellStyle name="Comma 6 2 2 2 4 3 3" xfId="19057" xr:uid="{00000000-0005-0000-0000-00003E000000}"/>
    <cellStyle name="Comma 6 2 2 2 4 3 3 2" xfId="49297" xr:uid="{00000000-0005-0000-0000-00003E000000}"/>
    <cellStyle name="Comma 6 2 2 2 4 3 4" xfId="34177" xr:uid="{00000000-0005-0000-0000-00003E000000}"/>
    <cellStyle name="Comma 6 2 2 2 4 4" xfId="5449" xr:uid="{00000000-0005-0000-0000-00003E000000}"/>
    <cellStyle name="Comma 6 2 2 2 4 4 2" xfId="14521" xr:uid="{00000000-0005-0000-0000-00003E000000}"/>
    <cellStyle name="Comma 6 2 2 2 4 4 2 2" xfId="29641" xr:uid="{00000000-0005-0000-0000-00003E000000}"/>
    <cellStyle name="Comma 6 2 2 2 4 4 2 2 2" xfId="59881" xr:uid="{00000000-0005-0000-0000-00003E000000}"/>
    <cellStyle name="Comma 6 2 2 2 4 4 2 3" xfId="44761" xr:uid="{00000000-0005-0000-0000-00003E000000}"/>
    <cellStyle name="Comma 6 2 2 2 4 4 3" xfId="20569" xr:uid="{00000000-0005-0000-0000-00003E000000}"/>
    <cellStyle name="Comma 6 2 2 2 4 4 3 2" xfId="50809" xr:uid="{00000000-0005-0000-0000-00003E000000}"/>
    <cellStyle name="Comma 6 2 2 2 4 4 4" xfId="35689" xr:uid="{00000000-0005-0000-0000-00003E000000}"/>
    <cellStyle name="Comma 6 2 2 2 4 5" xfId="6961" xr:uid="{00000000-0005-0000-0000-00003E000000}"/>
    <cellStyle name="Comma 6 2 2 2 4 5 2" xfId="22081" xr:uid="{00000000-0005-0000-0000-00003E000000}"/>
    <cellStyle name="Comma 6 2 2 2 4 5 2 2" xfId="52321" xr:uid="{00000000-0005-0000-0000-00003E000000}"/>
    <cellStyle name="Comma 6 2 2 2 4 5 3" xfId="37201" xr:uid="{00000000-0005-0000-0000-00003E000000}"/>
    <cellStyle name="Comma 6 2 2 2 4 6" xfId="8473" xr:uid="{00000000-0005-0000-0000-00003E000000}"/>
    <cellStyle name="Comma 6 2 2 2 4 6 2" xfId="23593" xr:uid="{00000000-0005-0000-0000-00003E000000}"/>
    <cellStyle name="Comma 6 2 2 2 4 6 2 2" xfId="53833" xr:uid="{00000000-0005-0000-0000-00003E000000}"/>
    <cellStyle name="Comma 6 2 2 2 4 6 3" xfId="38713" xr:uid="{00000000-0005-0000-0000-00003E000000}"/>
    <cellStyle name="Comma 6 2 2 2 4 7" xfId="9985" xr:uid="{00000000-0005-0000-0000-00003E000000}"/>
    <cellStyle name="Comma 6 2 2 2 4 7 2" xfId="25105" xr:uid="{00000000-0005-0000-0000-00003E000000}"/>
    <cellStyle name="Comma 6 2 2 2 4 7 2 2" xfId="55345" xr:uid="{00000000-0005-0000-0000-00003E000000}"/>
    <cellStyle name="Comma 6 2 2 2 4 7 3" xfId="40225" xr:uid="{00000000-0005-0000-0000-00003E000000}"/>
    <cellStyle name="Comma 6 2 2 2 4 8" xfId="16033" xr:uid="{00000000-0005-0000-0000-00003E000000}"/>
    <cellStyle name="Comma 6 2 2 2 4 8 2" xfId="46273" xr:uid="{00000000-0005-0000-0000-00003E000000}"/>
    <cellStyle name="Comma 6 2 2 2 4 9" xfId="31153" xr:uid="{00000000-0005-0000-0000-00003E000000}"/>
    <cellStyle name="Comma 6 2 2 2 5" xfId="1669" xr:uid="{00000000-0005-0000-0000-00003E000000}"/>
    <cellStyle name="Comma 6 2 2 2 5 2" xfId="10741" xr:uid="{00000000-0005-0000-0000-00003E000000}"/>
    <cellStyle name="Comma 6 2 2 2 5 2 2" xfId="25861" xr:uid="{00000000-0005-0000-0000-00003E000000}"/>
    <cellStyle name="Comma 6 2 2 2 5 2 2 2" xfId="56101" xr:uid="{00000000-0005-0000-0000-00003E000000}"/>
    <cellStyle name="Comma 6 2 2 2 5 2 3" xfId="40981" xr:uid="{00000000-0005-0000-0000-00003E000000}"/>
    <cellStyle name="Comma 6 2 2 2 5 3" xfId="16789" xr:uid="{00000000-0005-0000-0000-00003E000000}"/>
    <cellStyle name="Comma 6 2 2 2 5 3 2" xfId="47029" xr:uid="{00000000-0005-0000-0000-00003E000000}"/>
    <cellStyle name="Comma 6 2 2 2 5 4" xfId="31909" xr:uid="{00000000-0005-0000-0000-00003E000000}"/>
    <cellStyle name="Comma 6 2 2 2 6" xfId="3181" xr:uid="{00000000-0005-0000-0000-00003E000000}"/>
    <cellStyle name="Comma 6 2 2 2 6 2" xfId="12253" xr:uid="{00000000-0005-0000-0000-00003E000000}"/>
    <cellStyle name="Comma 6 2 2 2 6 2 2" xfId="27373" xr:uid="{00000000-0005-0000-0000-00003E000000}"/>
    <cellStyle name="Comma 6 2 2 2 6 2 2 2" xfId="57613" xr:uid="{00000000-0005-0000-0000-00003E000000}"/>
    <cellStyle name="Comma 6 2 2 2 6 2 3" xfId="42493" xr:uid="{00000000-0005-0000-0000-00003E000000}"/>
    <cellStyle name="Comma 6 2 2 2 6 3" xfId="18301" xr:uid="{00000000-0005-0000-0000-00003E000000}"/>
    <cellStyle name="Comma 6 2 2 2 6 3 2" xfId="48541" xr:uid="{00000000-0005-0000-0000-00003E000000}"/>
    <cellStyle name="Comma 6 2 2 2 6 4" xfId="33421" xr:uid="{00000000-0005-0000-0000-00003E000000}"/>
    <cellStyle name="Comma 6 2 2 2 7" xfId="4693" xr:uid="{00000000-0005-0000-0000-00003E000000}"/>
    <cellStyle name="Comma 6 2 2 2 7 2" xfId="13765" xr:uid="{00000000-0005-0000-0000-00003E000000}"/>
    <cellStyle name="Comma 6 2 2 2 7 2 2" xfId="28885" xr:uid="{00000000-0005-0000-0000-00003E000000}"/>
    <cellStyle name="Comma 6 2 2 2 7 2 2 2" xfId="59125" xr:uid="{00000000-0005-0000-0000-00003E000000}"/>
    <cellStyle name="Comma 6 2 2 2 7 2 3" xfId="44005" xr:uid="{00000000-0005-0000-0000-00003E000000}"/>
    <cellStyle name="Comma 6 2 2 2 7 3" xfId="19813" xr:uid="{00000000-0005-0000-0000-00003E000000}"/>
    <cellStyle name="Comma 6 2 2 2 7 3 2" xfId="50053" xr:uid="{00000000-0005-0000-0000-00003E000000}"/>
    <cellStyle name="Comma 6 2 2 2 7 4" xfId="34933" xr:uid="{00000000-0005-0000-0000-00003E000000}"/>
    <cellStyle name="Comma 6 2 2 2 8" xfId="6205" xr:uid="{00000000-0005-0000-0000-00003E000000}"/>
    <cellStyle name="Comma 6 2 2 2 8 2" xfId="21325" xr:uid="{00000000-0005-0000-0000-00003E000000}"/>
    <cellStyle name="Comma 6 2 2 2 8 2 2" xfId="51565" xr:uid="{00000000-0005-0000-0000-00003E000000}"/>
    <cellStyle name="Comma 6 2 2 2 8 3" xfId="36445" xr:uid="{00000000-0005-0000-0000-00003E000000}"/>
    <cellStyle name="Comma 6 2 2 2 9" xfId="7717" xr:uid="{00000000-0005-0000-0000-00003E000000}"/>
    <cellStyle name="Comma 6 2 2 2 9 2" xfId="22837" xr:uid="{00000000-0005-0000-0000-00003E000000}"/>
    <cellStyle name="Comma 6 2 2 2 9 2 2" xfId="53077" xr:uid="{00000000-0005-0000-0000-00003E000000}"/>
    <cellStyle name="Comma 6 2 2 2 9 3" xfId="37957" xr:uid="{00000000-0005-0000-0000-00003E000000}"/>
    <cellStyle name="Comma 6 2 2 3" xfId="241" xr:uid="{00000000-0005-0000-0000-00003E000000}"/>
    <cellStyle name="Comma 6 2 2 3 10" xfId="9313" xr:uid="{00000000-0005-0000-0000-00003E000000}"/>
    <cellStyle name="Comma 6 2 2 3 10 2" xfId="24433" xr:uid="{00000000-0005-0000-0000-00003E000000}"/>
    <cellStyle name="Comma 6 2 2 3 10 2 2" xfId="54673" xr:uid="{00000000-0005-0000-0000-00003E000000}"/>
    <cellStyle name="Comma 6 2 2 3 10 3" xfId="39553" xr:uid="{00000000-0005-0000-0000-00003E000000}"/>
    <cellStyle name="Comma 6 2 2 3 11" xfId="15361" xr:uid="{00000000-0005-0000-0000-00003E000000}"/>
    <cellStyle name="Comma 6 2 2 3 11 2" xfId="45601" xr:uid="{00000000-0005-0000-0000-00003E000000}"/>
    <cellStyle name="Comma 6 2 2 3 12" xfId="30481" xr:uid="{00000000-0005-0000-0000-00003E000000}"/>
    <cellStyle name="Comma 6 2 2 3 2" xfId="493" xr:uid="{00000000-0005-0000-0000-00003E000000}"/>
    <cellStyle name="Comma 6 2 2 3 2 10" xfId="30733" xr:uid="{00000000-0005-0000-0000-00003E000000}"/>
    <cellStyle name="Comma 6 2 2 3 2 2" xfId="1249" xr:uid="{00000000-0005-0000-0000-00003E000000}"/>
    <cellStyle name="Comma 6 2 2 3 2 2 2" xfId="2761" xr:uid="{00000000-0005-0000-0000-00003E000000}"/>
    <cellStyle name="Comma 6 2 2 3 2 2 2 2" xfId="11833" xr:uid="{00000000-0005-0000-0000-00003E000000}"/>
    <cellStyle name="Comma 6 2 2 3 2 2 2 2 2" xfId="26953" xr:uid="{00000000-0005-0000-0000-00003E000000}"/>
    <cellStyle name="Comma 6 2 2 3 2 2 2 2 2 2" xfId="57193" xr:uid="{00000000-0005-0000-0000-00003E000000}"/>
    <cellStyle name="Comma 6 2 2 3 2 2 2 2 3" xfId="42073" xr:uid="{00000000-0005-0000-0000-00003E000000}"/>
    <cellStyle name="Comma 6 2 2 3 2 2 2 3" xfId="17881" xr:uid="{00000000-0005-0000-0000-00003E000000}"/>
    <cellStyle name="Comma 6 2 2 3 2 2 2 3 2" xfId="48121" xr:uid="{00000000-0005-0000-0000-00003E000000}"/>
    <cellStyle name="Comma 6 2 2 3 2 2 2 4" xfId="33001" xr:uid="{00000000-0005-0000-0000-00003E000000}"/>
    <cellStyle name="Comma 6 2 2 3 2 2 3" xfId="4273" xr:uid="{00000000-0005-0000-0000-00003E000000}"/>
    <cellStyle name="Comma 6 2 2 3 2 2 3 2" xfId="13345" xr:uid="{00000000-0005-0000-0000-00003E000000}"/>
    <cellStyle name="Comma 6 2 2 3 2 2 3 2 2" xfId="28465" xr:uid="{00000000-0005-0000-0000-00003E000000}"/>
    <cellStyle name="Comma 6 2 2 3 2 2 3 2 2 2" xfId="58705" xr:uid="{00000000-0005-0000-0000-00003E000000}"/>
    <cellStyle name="Comma 6 2 2 3 2 2 3 2 3" xfId="43585" xr:uid="{00000000-0005-0000-0000-00003E000000}"/>
    <cellStyle name="Comma 6 2 2 3 2 2 3 3" xfId="19393" xr:uid="{00000000-0005-0000-0000-00003E000000}"/>
    <cellStyle name="Comma 6 2 2 3 2 2 3 3 2" xfId="49633" xr:uid="{00000000-0005-0000-0000-00003E000000}"/>
    <cellStyle name="Comma 6 2 2 3 2 2 3 4" xfId="34513" xr:uid="{00000000-0005-0000-0000-00003E000000}"/>
    <cellStyle name="Comma 6 2 2 3 2 2 4" xfId="5785" xr:uid="{00000000-0005-0000-0000-00003E000000}"/>
    <cellStyle name="Comma 6 2 2 3 2 2 4 2" xfId="14857" xr:uid="{00000000-0005-0000-0000-00003E000000}"/>
    <cellStyle name="Comma 6 2 2 3 2 2 4 2 2" xfId="29977" xr:uid="{00000000-0005-0000-0000-00003E000000}"/>
    <cellStyle name="Comma 6 2 2 3 2 2 4 2 2 2" xfId="60217" xr:uid="{00000000-0005-0000-0000-00003E000000}"/>
    <cellStyle name="Comma 6 2 2 3 2 2 4 2 3" xfId="45097" xr:uid="{00000000-0005-0000-0000-00003E000000}"/>
    <cellStyle name="Comma 6 2 2 3 2 2 4 3" xfId="20905" xr:uid="{00000000-0005-0000-0000-00003E000000}"/>
    <cellStyle name="Comma 6 2 2 3 2 2 4 3 2" xfId="51145" xr:uid="{00000000-0005-0000-0000-00003E000000}"/>
    <cellStyle name="Comma 6 2 2 3 2 2 4 4" xfId="36025" xr:uid="{00000000-0005-0000-0000-00003E000000}"/>
    <cellStyle name="Comma 6 2 2 3 2 2 5" xfId="7297" xr:uid="{00000000-0005-0000-0000-00003E000000}"/>
    <cellStyle name="Comma 6 2 2 3 2 2 5 2" xfId="22417" xr:uid="{00000000-0005-0000-0000-00003E000000}"/>
    <cellStyle name="Comma 6 2 2 3 2 2 5 2 2" xfId="52657" xr:uid="{00000000-0005-0000-0000-00003E000000}"/>
    <cellStyle name="Comma 6 2 2 3 2 2 5 3" xfId="37537" xr:uid="{00000000-0005-0000-0000-00003E000000}"/>
    <cellStyle name="Comma 6 2 2 3 2 2 6" xfId="8809" xr:uid="{00000000-0005-0000-0000-00003E000000}"/>
    <cellStyle name="Comma 6 2 2 3 2 2 6 2" xfId="23929" xr:uid="{00000000-0005-0000-0000-00003E000000}"/>
    <cellStyle name="Comma 6 2 2 3 2 2 6 2 2" xfId="54169" xr:uid="{00000000-0005-0000-0000-00003E000000}"/>
    <cellStyle name="Comma 6 2 2 3 2 2 6 3" xfId="39049" xr:uid="{00000000-0005-0000-0000-00003E000000}"/>
    <cellStyle name="Comma 6 2 2 3 2 2 7" xfId="10321" xr:uid="{00000000-0005-0000-0000-00003E000000}"/>
    <cellStyle name="Comma 6 2 2 3 2 2 7 2" xfId="25441" xr:uid="{00000000-0005-0000-0000-00003E000000}"/>
    <cellStyle name="Comma 6 2 2 3 2 2 7 2 2" xfId="55681" xr:uid="{00000000-0005-0000-0000-00003E000000}"/>
    <cellStyle name="Comma 6 2 2 3 2 2 7 3" xfId="40561" xr:uid="{00000000-0005-0000-0000-00003E000000}"/>
    <cellStyle name="Comma 6 2 2 3 2 2 8" xfId="16369" xr:uid="{00000000-0005-0000-0000-00003E000000}"/>
    <cellStyle name="Comma 6 2 2 3 2 2 8 2" xfId="46609" xr:uid="{00000000-0005-0000-0000-00003E000000}"/>
    <cellStyle name="Comma 6 2 2 3 2 2 9" xfId="31489" xr:uid="{00000000-0005-0000-0000-00003E000000}"/>
    <cellStyle name="Comma 6 2 2 3 2 3" xfId="2005" xr:uid="{00000000-0005-0000-0000-00003E000000}"/>
    <cellStyle name="Comma 6 2 2 3 2 3 2" xfId="11077" xr:uid="{00000000-0005-0000-0000-00003E000000}"/>
    <cellStyle name="Comma 6 2 2 3 2 3 2 2" xfId="26197" xr:uid="{00000000-0005-0000-0000-00003E000000}"/>
    <cellStyle name="Comma 6 2 2 3 2 3 2 2 2" xfId="56437" xr:uid="{00000000-0005-0000-0000-00003E000000}"/>
    <cellStyle name="Comma 6 2 2 3 2 3 2 3" xfId="41317" xr:uid="{00000000-0005-0000-0000-00003E000000}"/>
    <cellStyle name="Comma 6 2 2 3 2 3 3" xfId="17125" xr:uid="{00000000-0005-0000-0000-00003E000000}"/>
    <cellStyle name="Comma 6 2 2 3 2 3 3 2" xfId="47365" xr:uid="{00000000-0005-0000-0000-00003E000000}"/>
    <cellStyle name="Comma 6 2 2 3 2 3 4" xfId="32245" xr:uid="{00000000-0005-0000-0000-00003E000000}"/>
    <cellStyle name="Comma 6 2 2 3 2 4" xfId="3517" xr:uid="{00000000-0005-0000-0000-00003E000000}"/>
    <cellStyle name="Comma 6 2 2 3 2 4 2" xfId="12589" xr:uid="{00000000-0005-0000-0000-00003E000000}"/>
    <cellStyle name="Comma 6 2 2 3 2 4 2 2" xfId="27709" xr:uid="{00000000-0005-0000-0000-00003E000000}"/>
    <cellStyle name="Comma 6 2 2 3 2 4 2 2 2" xfId="57949" xr:uid="{00000000-0005-0000-0000-00003E000000}"/>
    <cellStyle name="Comma 6 2 2 3 2 4 2 3" xfId="42829" xr:uid="{00000000-0005-0000-0000-00003E000000}"/>
    <cellStyle name="Comma 6 2 2 3 2 4 3" xfId="18637" xr:uid="{00000000-0005-0000-0000-00003E000000}"/>
    <cellStyle name="Comma 6 2 2 3 2 4 3 2" xfId="48877" xr:uid="{00000000-0005-0000-0000-00003E000000}"/>
    <cellStyle name="Comma 6 2 2 3 2 4 4" xfId="33757" xr:uid="{00000000-0005-0000-0000-00003E000000}"/>
    <cellStyle name="Comma 6 2 2 3 2 5" xfId="5029" xr:uid="{00000000-0005-0000-0000-00003E000000}"/>
    <cellStyle name="Comma 6 2 2 3 2 5 2" xfId="14101" xr:uid="{00000000-0005-0000-0000-00003E000000}"/>
    <cellStyle name="Comma 6 2 2 3 2 5 2 2" xfId="29221" xr:uid="{00000000-0005-0000-0000-00003E000000}"/>
    <cellStyle name="Comma 6 2 2 3 2 5 2 2 2" xfId="59461" xr:uid="{00000000-0005-0000-0000-00003E000000}"/>
    <cellStyle name="Comma 6 2 2 3 2 5 2 3" xfId="44341" xr:uid="{00000000-0005-0000-0000-00003E000000}"/>
    <cellStyle name="Comma 6 2 2 3 2 5 3" xfId="20149" xr:uid="{00000000-0005-0000-0000-00003E000000}"/>
    <cellStyle name="Comma 6 2 2 3 2 5 3 2" xfId="50389" xr:uid="{00000000-0005-0000-0000-00003E000000}"/>
    <cellStyle name="Comma 6 2 2 3 2 5 4" xfId="35269" xr:uid="{00000000-0005-0000-0000-00003E000000}"/>
    <cellStyle name="Comma 6 2 2 3 2 6" xfId="6541" xr:uid="{00000000-0005-0000-0000-00003E000000}"/>
    <cellStyle name="Comma 6 2 2 3 2 6 2" xfId="21661" xr:uid="{00000000-0005-0000-0000-00003E000000}"/>
    <cellStyle name="Comma 6 2 2 3 2 6 2 2" xfId="51901" xr:uid="{00000000-0005-0000-0000-00003E000000}"/>
    <cellStyle name="Comma 6 2 2 3 2 6 3" xfId="36781" xr:uid="{00000000-0005-0000-0000-00003E000000}"/>
    <cellStyle name="Comma 6 2 2 3 2 7" xfId="8053" xr:uid="{00000000-0005-0000-0000-00003E000000}"/>
    <cellStyle name="Comma 6 2 2 3 2 7 2" xfId="23173" xr:uid="{00000000-0005-0000-0000-00003E000000}"/>
    <cellStyle name="Comma 6 2 2 3 2 7 2 2" xfId="53413" xr:uid="{00000000-0005-0000-0000-00003E000000}"/>
    <cellStyle name="Comma 6 2 2 3 2 7 3" xfId="38293" xr:uid="{00000000-0005-0000-0000-00003E000000}"/>
    <cellStyle name="Comma 6 2 2 3 2 8" xfId="9565" xr:uid="{00000000-0005-0000-0000-00003E000000}"/>
    <cellStyle name="Comma 6 2 2 3 2 8 2" xfId="24685" xr:uid="{00000000-0005-0000-0000-00003E000000}"/>
    <cellStyle name="Comma 6 2 2 3 2 8 2 2" xfId="54925" xr:uid="{00000000-0005-0000-0000-00003E000000}"/>
    <cellStyle name="Comma 6 2 2 3 2 8 3" xfId="39805" xr:uid="{00000000-0005-0000-0000-00003E000000}"/>
    <cellStyle name="Comma 6 2 2 3 2 9" xfId="15613" xr:uid="{00000000-0005-0000-0000-00003E000000}"/>
    <cellStyle name="Comma 6 2 2 3 2 9 2" xfId="45853" xr:uid="{00000000-0005-0000-0000-00003E000000}"/>
    <cellStyle name="Comma 6 2 2 3 3" xfId="745" xr:uid="{00000000-0005-0000-0000-0000B8000000}"/>
    <cellStyle name="Comma 6 2 2 3 3 10" xfId="30985" xr:uid="{00000000-0005-0000-0000-0000B8000000}"/>
    <cellStyle name="Comma 6 2 2 3 3 2" xfId="1501" xr:uid="{00000000-0005-0000-0000-0000B8000000}"/>
    <cellStyle name="Comma 6 2 2 3 3 2 2" xfId="3013" xr:uid="{00000000-0005-0000-0000-0000B8000000}"/>
    <cellStyle name="Comma 6 2 2 3 3 2 2 2" xfId="12085" xr:uid="{00000000-0005-0000-0000-0000B8000000}"/>
    <cellStyle name="Comma 6 2 2 3 3 2 2 2 2" xfId="27205" xr:uid="{00000000-0005-0000-0000-0000B8000000}"/>
    <cellStyle name="Comma 6 2 2 3 3 2 2 2 2 2" xfId="57445" xr:uid="{00000000-0005-0000-0000-0000B8000000}"/>
    <cellStyle name="Comma 6 2 2 3 3 2 2 2 3" xfId="42325" xr:uid="{00000000-0005-0000-0000-0000B8000000}"/>
    <cellStyle name="Comma 6 2 2 3 3 2 2 3" xfId="18133" xr:uid="{00000000-0005-0000-0000-0000B8000000}"/>
    <cellStyle name="Comma 6 2 2 3 3 2 2 3 2" xfId="48373" xr:uid="{00000000-0005-0000-0000-0000B8000000}"/>
    <cellStyle name="Comma 6 2 2 3 3 2 2 4" xfId="33253" xr:uid="{00000000-0005-0000-0000-0000B8000000}"/>
    <cellStyle name="Comma 6 2 2 3 3 2 3" xfId="4525" xr:uid="{00000000-0005-0000-0000-0000B8000000}"/>
    <cellStyle name="Comma 6 2 2 3 3 2 3 2" xfId="13597" xr:uid="{00000000-0005-0000-0000-0000B8000000}"/>
    <cellStyle name="Comma 6 2 2 3 3 2 3 2 2" xfId="28717" xr:uid="{00000000-0005-0000-0000-0000B8000000}"/>
    <cellStyle name="Comma 6 2 2 3 3 2 3 2 2 2" xfId="58957" xr:uid="{00000000-0005-0000-0000-0000B8000000}"/>
    <cellStyle name="Comma 6 2 2 3 3 2 3 2 3" xfId="43837" xr:uid="{00000000-0005-0000-0000-0000B8000000}"/>
    <cellStyle name="Comma 6 2 2 3 3 2 3 3" xfId="19645" xr:uid="{00000000-0005-0000-0000-0000B8000000}"/>
    <cellStyle name="Comma 6 2 2 3 3 2 3 3 2" xfId="49885" xr:uid="{00000000-0005-0000-0000-0000B8000000}"/>
    <cellStyle name="Comma 6 2 2 3 3 2 3 4" xfId="34765" xr:uid="{00000000-0005-0000-0000-0000B8000000}"/>
    <cellStyle name="Comma 6 2 2 3 3 2 4" xfId="6037" xr:uid="{00000000-0005-0000-0000-0000B8000000}"/>
    <cellStyle name="Comma 6 2 2 3 3 2 4 2" xfId="15109" xr:uid="{00000000-0005-0000-0000-0000B8000000}"/>
    <cellStyle name="Comma 6 2 2 3 3 2 4 2 2" xfId="30229" xr:uid="{00000000-0005-0000-0000-0000B8000000}"/>
    <cellStyle name="Comma 6 2 2 3 3 2 4 2 2 2" xfId="60469" xr:uid="{00000000-0005-0000-0000-0000B8000000}"/>
    <cellStyle name="Comma 6 2 2 3 3 2 4 2 3" xfId="45349" xr:uid="{00000000-0005-0000-0000-0000B8000000}"/>
    <cellStyle name="Comma 6 2 2 3 3 2 4 3" xfId="21157" xr:uid="{00000000-0005-0000-0000-0000B8000000}"/>
    <cellStyle name="Comma 6 2 2 3 3 2 4 3 2" xfId="51397" xr:uid="{00000000-0005-0000-0000-0000B8000000}"/>
    <cellStyle name="Comma 6 2 2 3 3 2 4 4" xfId="36277" xr:uid="{00000000-0005-0000-0000-0000B8000000}"/>
    <cellStyle name="Comma 6 2 2 3 3 2 5" xfId="7549" xr:uid="{00000000-0005-0000-0000-0000B8000000}"/>
    <cellStyle name="Comma 6 2 2 3 3 2 5 2" xfId="22669" xr:uid="{00000000-0005-0000-0000-0000B8000000}"/>
    <cellStyle name="Comma 6 2 2 3 3 2 5 2 2" xfId="52909" xr:uid="{00000000-0005-0000-0000-0000B8000000}"/>
    <cellStyle name="Comma 6 2 2 3 3 2 5 3" xfId="37789" xr:uid="{00000000-0005-0000-0000-0000B8000000}"/>
    <cellStyle name="Comma 6 2 2 3 3 2 6" xfId="9061" xr:uid="{00000000-0005-0000-0000-0000B8000000}"/>
    <cellStyle name="Comma 6 2 2 3 3 2 6 2" xfId="24181" xr:uid="{00000000-0005-0000-0000-0000B8000000}"/>
    <cellStyle name="Comma 6 2 2 3 3 2 6 2 2" xfId="54421" xr:uid="{00000000-0005-0000-0000-0000B8000000}"/>
    <cellStyle name="Comma 6 2 2 3 3 2 6 3" xfId="39301" xr:uid="{00000000-0005-0000-0000-0000B8000000}"/>
    <cellStyle name="Comma 6 2 2 3 3 2 7" xfId="10573" xr:uid="{00000000-0005-0000-0000-0000B8000000}"/>
    <cellStyle name="Comma 6 2 2 3 3 2 7 2" xfId="25693" xr:uid="{00000000-0005-0000-0000-0000B8000000}"/>
    <cellStyle name="Comma 6 2 2 3 3 2 7 2 2" xfId="55933" xr:uid="{00000000-0005-0000-0000-0000B8000000}"/>
    <cellStyle name="Comma 6 2 2 3 3 2 7 3" xfId="40813" xr:uid="{00000000-0005-0000-0000-0000B8000000}"/>
    <cellStyle name="Comma 6 2 2 3 3 2 8" xfId="16621" xr:uid="{00000000-0005-0000-0000-0000B8000000}"/>
    <cellStyle name="Comma 6 2 2 3 3 2 8 2" xfId="46861" xr:uid="{00000000-0005-0000-0000-0000B8000000}"/>
    <cellStyle name="Comma 6 2 2 3 3 2 9" xfId="31741" xr:uid="{00000000-0005-0000-0000-0000B8000000}"/>
    <cellStyle name="Comma 6 2 2 3 3 3" xfId="2257" xr:uid="{00000000-0005-0000-0000-0000B8000000}"/>
    <cellStyle name="Comma 6 2 2 3 3 3 2" xfId="11329" xr:uid="{00000000-0005-0000-0000-0000B8000000}"/>
    <cellStyle name="Comma 6 2 2 3 3 3 2 2" xfId="26449" xr:uid="{00000000-0005-0000-0000-0000B8000000}"/>
    <cellStyle name="Comma 6 2 2 3 3 3 2 2 2" xfId="56689" xr:uid="{00000000-0005-0000-0000-0000B8000000}"/>
    <cellStyle name="Comma 6 2 2 3 3 3 2 3" xfId="41569" xr:uid="{00000000-0005-0000-0000-0000B8000000}"/>
    <cellStyle name="Comma 6 2 2 3 3 3 3" xfId="17377" xr:uid="{00000000-0005-0000-0000-0000B8000000}"/>
    <cellStyle name="Comma 6 2 2 3 3 3 3 2" xfId="47617" xr:uid="{00000000-0005-0000-0000-0000B8000000}"/>
    <cellStyle name="Comma 6 2 2 3 3 3 4" xfId="32497" xr:uid="{00000000-0005-0000-0000-0000B8000000}"/>
    <cellStyle name="Comma 6 2 2 3 3 4" xfId="3769" xr:uid="{00000000-0005-0000-0000-0000B8000000}"/>
    <cellStyle name="Comma 6 2 2 3 3 4 2" xfId="12841" xr:uid="{00000000-0005-0000-0000-0000B8000000}"/>
    <cellStyle name="Comma 6 2 2 3 3 4 2 2" xfId="27961" xr:uid="{00000000-0005-0000-0000-0000B8000000}"/>
    <cellStyle name="Comma 6 2 2 3 3 4 2 2 2" xfId="58201" xr:uid="{00000000-0005-0000-0000-0000B8000000}"/>
    <cellStyle name="Comma 6 2 2 3 3 4 2 3" xfId="43081" xr:uid="{00000000-0005-0000-0000-0000B8000000}"/>
    <cellStyle name="Comma 6 2 2 3 3 4 3" xfId="18889" xr:uid="{00000000-0005-0000-0000-0000B8000000}"/>
    <cellStyle name="Comma 6 2 2 3 3 4 3 2" xfId="49129" xr:uid="{00000000-0005-0000-0000-0000B8000000}"/>
    <cellStyle name="Comma 6 2 2 3 3 4 4" xfId="34009" xr:uid="{00000000-0005-0000-0000-0000B8000000}"/>
    <cellStyle name="Comma 6 2 2 3 3 5" xfId="5281" xr:uid="{00000000-0005-0000-0000-0000B8000000}"/>
    <cellStyle name="Comma 6 2 2 3 3 5 2" xfId="14353" xr:uid="{00000000-0005-0000-0000-0000B8000000}"/>
    <cellStyle name="Comma 6 2 2 3 3 5 2 2" xfId="29473" xr:uid="{00000000-0005-0000-0000-0000B8000000}"/>
    <cellStyle name="Comma 6 2 2 3 3 5 2 2 2" xfId="59713" xr:uid="{00000000-0005-0000-0000-0000B8000000}"/>
    <cellStyle name="Comma 6 2 2 3 3 5 2 3" xfId="44593" xr:uid="{00000000-0005-0000-0000-0000B8000000}"/>
    <cellStyle name="Comma 6 2 2 3 3 5 3" xfId="20401" xr:uid="{00000000-0005-0000-0000-0000B8000000}"/>
    <cellStyle name="Comma 6 2 2 3 3 5 3 2" xfId="50641" xr:uid="{00000000-0005-0000-0000-0000B8000000}"/>
    <cellStyle name="Comma 6 2 2 3 3 5 4" xfId="35521" xr:uid="{00000000-0005-0000-0000-0000B8000000}"/>
    <cellStyle name="Comma 6 2 2 3 3 6" xfId="6793" xr:uid="{00000000-0005-0000-0000-0000B8000000}"/>
    <cellStyle name="Comma 6 2 2 3 3 6 2" xfId="21913" xr:uid="{00000000-0005-0000-0000-0000B8000000}"/>
    <cellStyle name="Comma 6 2 2 3 3 6 2 2" xfId="52153" xr:uid="{00000000-0005-0000-0000-0000B8000000}"/>
    <cellStyle name="Comma 6 2 2 3 3 6 3" xfId="37033" xr:uid="{00000000-0005-0000-0000-0000B8000000}"/>
    <cellStyle name="Comma 6 2 2 3 3 7" xfId="8305" xr:uid="{00000000-0005-0000-0000-0000B8000000}"/>
    <cellStyle name="Comma 6 2 2 3 3 7 2" xfId="23425" xr:uid="{00000000-0005-0000-0000-0000B8000000}"/>
    <cellStyle name="Comma 6 2 2 3 3 7 2 2" xfId="53665" xr:uid="{00000000-0005-0000-0000-0000B8000000}"/>
    <cellStyle name="Comma 6 2 2 3 3 7 3" xfId="38545" xr:uid="{00000000-0005-0000-0000-0000B8000000}"/>
    <cellStyle name="Comma 6 2 2 3 3 8" xfId="9817" xr:uid="{00000000-0005-0000-0000-0000B8000000}"/>
    <cellStyle name="Comma 6 2 2 3 3 8 2" xfId="24937" xr:uid="{00000000-0005-0000-0000-0000B8000000}"/>
    <cellStyle name="Comma 6 2 2 3 3 8 2 2" xfId="55177" xr:uid="{00000000-0005-0000-0000-0000B8000000}"/>
    <cellStyle name="Comma 6 2 2 3 3 8 3" xfId="40057" xr:uid="{00000000-0005-0000-0000-0000B8000000}"/>
    <cellStyle name="Comma 6 2 2 3 3 9" xfId="15865" xr:uid="{00000000-0005-0000-0000-0000B8000000}"/>
    <cellStyle name="Comma 6 2 2 3 3 9 2" xfId="46105" xr:uid="{00000000-0005-0000-0000-0000B8000000}"/>
    <cellStyle name="Comma 6 2 2 3 4" xfId="997" xr:uid="{00000000-0005-0000-0000-00003E000000}"/>
    <cellStyle name="Comma 6 2 2 3 4 2" xfId="2509" xr:uid="{00000000-0005-0000-0000-00003E000000}"/>
    <cellStyle name="Comma 6 2 2 3 4 2 2" xfId="11581" xr:uid="{00000000-0005-0000-0000-00003E000000}"/>
    <cellStyle name="Comma 6 2 2 3 4 2 2 2" xfId="26701" xr:uid="{00000000-0005-0000-0000-00003E000000}"/>
    <cellStyle name="Comma 6 2 2 3 4 2 2 2 2" xfId="56941" xr:uid="{00000000-0005-0000-0000-00003E000000}"/>
    <cellStyle name="Comma 6 2 2 3 4 2 2 3" xfId="41821" xr:uid="{00000000-0005-0000-0000-00003E000000}"/>
    <cellStyle name="Comma 6 2 2 3 4 2 3" xfId="17629" xr:uid="{00000000-0005-0000-0000-00003E000000}"/>
    <cellStyle name="Comma 6 2 2 3 4 2 3 2" xfId="47869" xr:uid="{00000000-0005-0000-0000-00003E000000}"/>
    <cellStyle name="Comma 6 2 2 3 4 2 4" xfId="32749" xr:uid="{00000000-0005-0000-0000-00003E000000}"/>
    <cellStyle name="Comma 6 2 2 3 4 3" xfId="4021" xr:uid="{00000000-0005-0000-0000-00003E000000}"/>
    <cellStyle name="Comma 6 2 2 3 4 3 2" xfId="13093" xr:uid="{00000000-0005-0000-0000-00003E000000}"/>
    <cellStyle name="Comma 6 2 2 3 4 3 2 2" xfId="28213" xr:uid="{00000000-0005-0000-0000-00003E000000}"/>
    <cellStyle name="Comma 6 2 2 3 4 3 2 2 2" xfId="58453" xr:uid="{00000000-0005-0000-0000-00003E000000}"/>
    <cellStyle name="Comma 6 2 2 3 4 3 2 3" xfId="43333" xr:uid="{00000000-0005-0000-0000-00003E000000}"/>
    <cellStyle name="Comma 6 2 2 3 4 3 3" xfId="19141" xr:uid="{00000000-0005-0000-0000-00003E000000}"/>
    <cellStyle name="Comma 6 2 2 3 4 3 3 2" xfId="49381" xr:uid="{00000000-0005-0000-0000-00003E000000}"/>
    <cellStyle name="Comma 6 2 2 3 4 3 4" xfId="34261" xr:uid="{00000000-0005-0000-0000-00003E000000}"/>
    <cellStyle name="Comma 6 2 2 3 4 4" xfId="5533" xr:uid="{00000000-0005-0000-0000-00003E000000}"/>
    <cellStyle name="Comma 6 2 2 3 4 4 2" xfId="14605" xr:uid="{00000000-0005-0000-0000-00003E000000}"/>
    <cellStyle name="Comma 6 2 2 3 4 4 2 2" xfId="29725" xr:uid="{00000000-0005-0000-0000-00003E000000}"/>
    <cellStyle name="Comma 6 2 2 3 4 4 2 2 2" xfId="59965" xr:uid="{00000000-0005-0000-0000-00003E000000}"/>
    <cellStyle name="Comma 6 2 2 3 4 4 2 3" xfId="44845" xr:uid="{00000000-0005-0000-0000-00003E000000}"/>
    <cellStyle name="Comma 6 2 2 3 4 4 3" xfId="20653" xr:uid="{00000000-0005-0000-0000-00003E000000}"/>
    <cellStyle name="Comma 6 2 2 3 4 4 3 2" xfId="50893" xr:uid="{00000000-0005-0000-0000-00003E000000}"/>
    <cellStyle name="Comma 6 2 2 3 4 4 4" xfId="35773" xr:uid="{00000000-0005-0000-0000-00003E000000}"/>
    <cellStyle name="Comma 6 2 2 3 4 5" xfId="7045" xr:uid="{00000000-0005-0000-0000-00003E000000}"/>
    <cellStyle name="Comma 6 2 2 3 4 5 2" xfId="22165" xr:uid="{00000000-0005-0000-0000-00003E000000}"/>
    <cellStyle name="Comma 6 2 2 3 4 5 2 2" xfId="52405" xr:uid="{00000000-0005-0000-0000-00003E000000}"/>
    <cellStyle name="Comma 6 2 2 3 4 5 3" xfId="37285" xr:uid="{00000000-0005-0000-0000-00003E000000}"/>
    <cellStyle name="Comma 6 2 2 3 4 6" xfId="8557" xr:uid="{00000000-0005-0000-0000-00003E000000}"/>
    <cellStyle name="Comma 6 2 2 3 4 6 2" xfId="23677" xr:uid="{00000000-0005-0000-0000-00003E000000}"/>
    <cellStyle name="Comma 6 2 2 3 4 6 2 2" xfId="53917" xr:uid="{00000000-0005-0000-0000-00003E000000}"/>
    <cellStyle name="Comma 6 2 2 3 4 6 3" xfId="38797" xr:uid="{00000000-0005-0000-0000-00003E000000}"/>
    <cellStyle name="Comma 6 2 2 3 4 7" xfId="10069" xr:uid="{00000000-0005-0000-0000-00003E000000}"/>
    <cellStyle name="Comma 6 2 2 3 4 7 2" xfId="25189" xr:uid="{00000000-0005-0000-0000-00003E000000}"/>
    <cellStyle name="Comma 6 2 2 3 4 7 2 2" xfId="55429" xr:uid="{00000000-0005-0000-0000-00003E000000}"/>
    <cellStyle name="Comma 6 2 2 3 4 7 3" xfId="40309" xr:uid="{00000000-0005-0000-0000-00003E000000}"/>
    <cellStyle name="Comma 6 2 2 3 4 8" xfId="16117" xr:uid="{00000000-0005-0000-0000-00003E000000}"/>
    <cellStyle name="Comma 6 2 2 3 4 8 2" xfId="46357" xr:uid="{00000000-0005-0000-0000-00003E000000}"/>
    <cellStyle name="Comma 6 2 2 3 4 9" xfId="31237" xr:uid="{00000000-0005-0000-0000-00003E000000}"/>
    <cellStyle name="Comma 6 2 2 3 5" xfId="1753" xr:uid="{00000000-0005-0000-0000-00003E000000}"/>
    <cellStyle name="Comma 6 2 2 3 5 2" xfId="10825" xr:uid="{00000000-0005-0000-0000-00003E000000}"/>
    <cellStyle name="Comma 6 2 2 3 5 2 2" xfId="25945" xr:uid="{00000000-0005-0000-0000-00003E000000}"/>
    <cellStyle name="Comma 6 2 2 3 5 2 2 2" xfId="56185" xr:uid="{00000000-0005-0000-0000-00003E000000}"/>
    <cellStyle name="Comma 6 2 2 3 5 2 3" xfId="41065" xr:uid="{00000000-0005-0000-0000-00003E000000}"/>
    <cellStyle name="Comma 6 2 2 3 5 3" xfId="16873" xr:uid="{00000000-0005-0000-0000-00003E000000}"/>
    <cellStyle name="Comma 6 2 2 3 5 3 2" xfId="47113" xr:uid="{00000000-0005-0000-0000-00003E000000}"/>
    <cellStyle name="Comma 6 2 2 3 5 4" xfId="31993" xr:uid="{00000000-0005-0000-0000-00003E000000}"/>
    <cellStyle name="Comma 6 2 2 3 6" xfId="3265" xr:uid="{00000000-0005-0000-0000-00003E000000}"/>
    <cellStyle name="Comma 6 2 2 3 6 2" xfId="12337" xr:uid="{00000000-0005-0000-0000-00003E000000}"/>
    <cellStyle name="Comma 6 2 2 3 6 2 2" xfId="27457" xr:uid="{00000000-0005-0000-0000-00003E000000}"/>
    <cellStyle name="Comma 6 2 2 3 6 2 2 2" xfId="57697" xr:uid="{00000000-0005-0000-0000-00003E000000}"/>
    <cellStyle name="Comma 6 2 2 3 6 2 3" xfId="42577" xr:uid="{00000000-0005-0000-0000-00003E000000}"/>
    <cellStyle name="Comma 6 2 2 3 6 3" xfId="18385" xr:uid="{00000000-0005-0000-0000-00003E000000}"/>
    <cellStyle name="Comma 6 2 2 3 6 3 2" xfId="48625" xr:uid="{00000000-0005-0000-0000-00003E000000}"/>
    <cellStyle name="Comma 6 2 2 3 6 4" xfId="33505" xr:uid="{00000000-0005-0000-0000-00003E000000}"/>
    <cellStyle name="Comma 6 2 2 3 7" xfId="4777" xr:uid="{00000000-0005-0000-0000-00003E000000}"/>
    <cellStyle name="Comma 6 2 2 3 7 2" xfId="13849" xr:uid="{00000000-0005-0000-0000-00003E000000}"/>
    <cellStyle name="Comma 6 2 2 3 7 2 2" xfId="28969" xr:uid="{00000000-0005-0000-0000-00003E000000}"/>
    <cellStyle name="Comma 6 2 2 3 7 2 2 2" xfId="59209" xr:uid="{00000000-0005-0000-0000-00003E000000}"/>
    <cellStyle name="Comma 6 2 2 3 7 2 3" xfId="44089" xr:uid="{00000000-0005-0000-0000-00003E000000}"/>
    <cellStyle name="Comma 6 2 2 3 7 3" xfId="19897" xr:uid="{00000000-0005-0000-0000-00003E000000}"/>
    <cellStyle name="Comma 6 2 2 3 7 3 2" xfId="50137" xr:uid="{00000000-0005-0000-0000-00003E000000}"/>
    <cellStyle name="Comma 6 2 2 3 7 4" xfId="35017" xr:uid="{00000000-0005-0000-0000-00003E000000}"/>
    <cellStyle name="Comma 6 2 2 3 8" xfId="6289" xr:uid="{00000000-0005-0000-0000-00003E000000}"/>
    <cellStyle name="Comma 6 2 2 3 8 2" xfId="21409" xr:uid="{00000000-0005-0000-0000-00003E000000}"/>
    <cellStyle name="Comma 6 2 2 3 8 2 2" xfId="51649" xr:uid="{00000000-0005-0000-0000-00003E000000}"/>
    <cellStyle name="Comma 6 2 2 3 8 3" xfId="36529" xr:uid="{00000000-0005-0000-0000-00003E000000}"/>
    <cellStyle name="Comma 6 2 2 3 9" xfId="7801" xr:uid="{00000000-0005-0000-0000-00003E000000}"/>
    <cellStyle name="Comma 6 2 2 3 9 2" xfId="22921" xr:uid="{00000000-0005-0000-0000-00003E000000}"/>
    <cellStyle name="Comma 6 2 2 3 9 2 2" xfId="53161" xr:uid="{00000000-0005-0000-0000-00003E000000}"/>
    <cellStyle name="Comma 6 2 2 3 9 3" xfId="38041" xr:uid="{00000000-0005-0000-0000-00003E000000}"/>
    <cellStyle name="Comma 6 2 2 4" xfId="325" xr:uid="{00000000-0005-0000-0000-00001F000000}"/>
    <cellStyle name="Comma 6 2 2 4 10" xfId="30565" xr:uid="{00000000-0005-0000-0000-00001F000000}"/>
    <cellStyle name="Comma 6 2 2 4 2" xfId="1081" xr:uid="{00000000-0005-0000-0000-00001F000000}"/>
    <cellStyle name="Comma 6 2 2 4 2 2" xfId="2593" xr:uid="{00000000-0005-0000-0000-00001F000000}"/>
    <cellStyle name="Comma 6 2 2 4 2 2 2" xfId="11665" xr:uid="{00000000-0005-0000-0000-00001F000000}"/>
    <cellStyle name="Comma 6 2 2 4 2 2 2 2" xfId="26785" xr:uid="{00000000-0005-0000-0000-00001F000000}"/>
    <cellStyle name="Comma 6 2 2 4 2 2 2 2 2" xfId="57025" xr:uid="{00000000-0005-0000-0000-00001F000000}"/>
    <cellStyle name="Comma 6 2 2 4 2 2 2 3" xfId="41905" xr:uid="{00000000-0005-0000-0000-00001F000000}"/>
    <cellStyle name="Comma 6 2 2 4 2 2 3" xfId="17713" xr:uid="{00000000-0005-0000-0000-00001F000000}"/>
    <cellStyle name="Comma 6 2 2 4 2 2 3 2" xfId="47953" xr:uid="{00000000-0005-0000-0000-00001F000000}"/>
    <cellStyle name="Comma 6 2 2 4 2 2 4" xfId="32833" xr:uid="{00000000-0005-0000-0000-00001F000000}"/>
    <cellStyle name="Comma 6 2 2 4 2 3" xfId="4105" xr:uid="{00000000-0005-0000-0000-00001F000000}"/>
    <cellStyle name="Comma 6 2 2 4 2 3 2" xfId="13177" xr:uid="{00000000-0005-0000-0000-00001F000000}"/>
    <cellStyle name="Comma 6 2 2 4 2 3 2 2" xfId="28297" xr:uid="{00000000-0005-0000-0000-00001F000000}"/>
    <cellStyle name="Comma 6 2 2 4 2 3 2 2 2" xfId="58537" xr:uid="{00000000-0005-0000-0000-00001F000000}"/>
    <cellStyle name="Comma 6 2 2 4 2 3 2 3" xfId="43417" xr:uid="{00000000-0005-0000-0000-00001F000000}"/>
    <cellStyle name="Comma 6 2 2 4 2 3 3" xfId="19225" xr:uid="{00000000-0005-0000-0000-00001F000000}"/>
    <cellStyle name="Comma 6 2 2 4 2 3 3 2" xfId="49465" xr:uid="{00000000-0005-0000-0000-00001F000000}"/>
    <cellStyle name="Comma 6 2 2 4 2 3 4" xfId="34345" xr:uid="{00000000-0005-0000-0000-00001F000000}"/>
    <cellStyle name="Comma 6 2 2 4 2 4" xfId="5617" xr:uid="{00000000-0005-0000-0000-00001F000000}"/>
    <cellStyle name="Comma 6 2 2 4 2 4 2" xfId="14689" xr:uid="{00000000-0005-0000-0000-00001F000000}"/>
    <cellStyle name="Comma 6 2 2 4 2 4 2 2" xfId="29809" xr:uid="{00000000-0005-0000-0000-00001F000000}"/>
    <cellStyle name="Comma 6 2 2 4 2 4 2 2 2" xfId="60049" xr:uid="{00000000-0005-0000-0000-00001F000000}"/>
    <cellStyle name="Comma 6 2 2 4 2 4 2 3" xfId="44929" xr:uid="{00000000-0005-0000-0000-00001F000000}"/>
    <cellStyle name="Comma 6 2 2 4 2 4 3" xfId="20737" xr:uid="{00000000-0005-0000-0000-00001F000000}"/>
    <cellStyle name="Comma 6 2 2 4 2 4 3 2" xfId="50977" xr:uid="{00000000-0005-0000-0000-00001F000000}"/>
    <cellStyle name="Comma 6 2 2 4 2 4 4" xfId="35857" xr:uid="{00000000-0005-0000-0000-00001F000000}"/>
    <cellStyle name="Comma 6 2 2 4 2 5" xfId="7129" xr:uid="{00000000-0005-0000-0000-00001F000000}"/>
    <cellStyle name="Comma 6 2 2 4 2 5 2" xfId="22249" xr:uid="{00000000-0005-0000-0000-00001F000000}"/>
    <cellStyle name="Comma 6 2 2 4 2 5 2 2" xfId="52489" xr:uid="{00000000-0005-0000-0000-00001F000000}"/>
    <cellStyle name="Comma 6 2 2 4 2 5 3" xfId="37369" xr:uid="{00000000-0005-0000-0000-00001F000000}"/>
    <cellStyle name="Comma 6 2 2 4 2 6" xfId="8641" xr:uid="{00000000-0005-0000-0000-00001F000000}"/>
    <cellStyle name="Comma 6 2 2 4 2 6 2" xfId="23761" xr:uid="{00000000-0005-0000-0000-00001F000000}"/>
    <cellStyle name="Comma 6 2 2 4 2 6 2 2" xfId="54001" xr:uid="{00000000-0005-0000-0000-00001F000000}"/>
    <cellStyle name="Comma 6 2 2 4 2 6 3" xfId="38881" xr:uid="{00000000-0005-0000-0000-00001F000000}"/>
    <cellStyle name="Comma 6 2 2 4 2 7" xfId="10153" xr:uid="{00000000-0005-0000-0000-00001F000000}"/>
    <cellStyle name="Comma 6 2 2 4 2 7 2" xfId="25273" xr:uid="{00000000-0005-0000-0000-00001F000000}"/>
    <cellStyle name="Comma 6 2 2 4 2 7 2 2" xfId="55513" xr:uid="{00000000-0005-0000-0000-00001F000000}"/>
    <cellStyle name="Comma 6 2 2 4 2 7 3" xfId="40393" xr:uid="{00000000-0005-0000-0000-00001F000000}"/>
    <cellStyle name="Comma 6 2 2 4 2 8" xfId="16201" xr:uid="{00000000-0005-0000-0000-00001F000000}"/>
    <cellStyle name="Comma 6 2 2 4 2 8 2" xfId="46441" xr:uid="{00000000-0005-0000-0000-00001F000000}"/>
    <cellStyle name="Comma 6 2 2 4 2 9" xfId="31321" xr:uid="{00000000-0005-0000-0000-00001F000000}"/>
    <cellStyle name="Comma 6 2 2 4 3" xfId="1837" xr:uid="{00000000-0005-0000-0000-00001F000000}"/>
    <cellStyle name="Comma 6 2 2 4 3 2" xfId="10909" xr:uid="{00000000-0005-0000-0000-00001F000000}"/>
    <cellStyle name="Comma 6 2 2 4 3 2 2" xfId="26029" xr:uid="{00000000-0005-0000-0000-00001F000000}"/>
    <cellStyle name="Comma 6 2 2 4 3 2 2 2" xfId="56269" xr:uid="{00000000-0005-0000-0000-00001F000000}"/>
    <cellStyle name="Comma 6 2 2 4 3 2 3" xfId="41149" xr:uid="{00000000-0005-0000-0000-00001F000000}"/>
    <cellStyle name="Comma 6 2 2 4 3 3" xfId="16957" xr:uid="{00000000-0005-0000-0000-00001F000000}"/>
    <cellStyle name="Comma 6 2 2 4 3 3 2" xfId="47197" xr:uid="{00000000-0005-0000-0000-00001F000000}"/>
    <cellStyle name="Comma 6 2 2 4 3 4" xfId="32077" xr:uid="{00000000-0005-0000-0000-00001F000000}"/>
    <cellStyle name="Comma 6 2 2 4 4" xfId="3349" xr:uid="{00000000-0005-0000-0000-00001F000000}"/>
    <cellStyle name="Comma 6 2 2 4 4 2" xfId="12421" xr:uid="{00000000-0005-0000-0000-00001F000000}"/>
    <cellStyle name="Comma 6 2 2 4 4 2 2" xfId="27541" xr:uid="{00000000-0005-0000-0000-00001F000000}"/>
    <cellStyle name="Comma 6 2 2 4 4 2 2 2" xfId="57781" xr:uid="{00000000-0005-0000-0000-00001F000000}"/>
    <cellStyle name="Comma 6 2 2 4 4 2 3" xfId="42661" xr:uid="{00000000-0005-0000-0000-00001F000000}"/>
    <cellStyle name="Comma 6 2 2 4 4 3" xfId="18469" xr:uid="{00000000-0005-0000-0000-00001F000000}"/>
    <cellStyle name="Comma 6 2 2 4 4 3 2" xfId="48709" xr:uid="{00000000-0005-0000-0000-00001F000000}"/>
    <cellStyle name="Comma 6 2 2 4 4 4" xfId="33589" xr:uid="{00000000-0005-0000-0000-00001F000000}"/>
    <cellStyle name="Comma 6 2 2 4 5" xfId="4861" xr:uid="{00000000-0005-0000-0000-00001F000000}"/>
    <cellStyle name="Comma 6 2 2 4 5 2" xfId="13933" xr:uid="{00000000-0005-0000-0000-00001F000000}"/>
    <cellStyle name="Comma 6 2 2 4 5 2 2" xfId="29053" xr:uid="{00000000-0005-0000-0000-00001F000000}"/>
    <cellStyle name="Comma 6 2 2 4 5 2 2 2" xfId="59293" xr:uid="{00000000-0005-0000-0000-00001F000000}"/>
    <cellStyle name="Comma 6 2 2 4 5 2 3" xfId="44173" xr:uid="{00000000-0005-0000-0000-00001F000000}"/>
    <cellStyle name="Comma 6 2 2 4 5 3" xfId="19981" xr:uid="{00000000-0005-0000-0000-00001F000000}"/>
    <cellStyle name="Comma 6 2 2 4 5 3 2" xfId="50221" xr:uid="{00000000-0005-0000-0000-00001F000000}"/>
    <cellStyle name="Comma 6 2 2 4 5 4" xfId="35101" xr:uid="{00000000-0005-0000-0000-00001F000000}"/>
    <cellStyle name="Comma 6 2 2 4 6" xfId="6373" xr:uid="{00000000-0005-0000-0000-00001F000000}"/>
    <cellStyle name="Comma 6 2 2 4 6 2" xfId="21493" xr:uid="{00000000-0005-0000-0000-00001F000000}"/>
    <cellStyle name="Comma 6 2 2 4 6 2 2" xfId="51733" xr:uid="{00000000-0005-0000-0000-00001F000000}"/>
    <cellStyle name="Comma 6 2 2 4 6 3" xfId="36613" xr:uid="{00000000-0005-0000-0000-00001F000000}"/>
    <cellStyle name="Comma 6 2 2 4 7" xfId="7885" xr:uid="{00000000-0005-0000-0000-00001F000000}"/>
    <cellStyle name="Comma 6 2 2 4 7 2" xfId="23005" xr:uid="{00000000-0005-0000-0000-00001F000000}"/>
    <cellStyle name="Comma 6 2 2 4 7 2 2" xfId="53245" xr:uid="{00000000-0005-0000-0000-00001F000000}"/>
    <cellStyle name="Comma 6 2 2 4 7 3" xfId="38125" xr:uid="{00000000-0005-0000-0000-00001F000000}"/>
    <cellStyle name="Comma 6 2 2 4 8" xfId="9397" xr:uid="{00000000-0005-0000-0000-00001F000000}"/>
    <cellStyle name="Comma 6 2 2 4 8 2" xfId="24517" xr:uid="{00000000-0005-0000-0000-00001F000000}"/>
    <cellStyle name="Comma 6 2 2 4 8 2 2" xfId="54757" xr:uid="{00000000-0005-0000-0000-00001F000000}"/>
    <cellStyle name="Comma 6 2 2 4 8 3" xfId="39637" xr:uid="{00000000-0005-0000-0000-00001F000000}"/>
    <cellStyle name="Comma 6 2 2 4 9" xfId="15445" xr:uid="{00000000-0005-0000-0000-00001F000000}"/>
    <cellStyle name="Comma 6 2 2 4 9 2" xfId="45685" xr:uid="{00000000-0005-0000-0000-00001F000000}"/>
    <cellStyle name="Comma 6 2 2 5" xfId="577" xr:uid="{00000000-0005-0000-0000-0000B6000000}"/>
    <cellStyle name="Comma 6 2 2 5 10" xfId="30817" xr:uid="{00000000-0005-0000-0000-0000B6000000}"/>
    <cellStyle name="Comma 6 2 2 5 2" xfId="1333" xr:uid="{00000000-0005-0000-0000-0000B6000000}"/>
    <cellStyle name="Comma 6 2 2 5 2 2" xfId="2845" xr:uid="{00000000-0005-0000-0000-0000B6000000}"/>
    <cellStyle name="Comma 6 2 2 5 2 2 2" xfId="11917" xr:uid="{00000000-0005-0000-0000-0000B6000000}"/>
    <cellStyle name="Comma 6 2 2 5 2 2 2 2" xfId="27037" xr:uid="{00000000-0005-0000-0000-0000B6000000}"/>
    <cellStyle name="Comma 6 2 2 5 2 2 2 2 2" xfId="57277" xr:uid="{00000000-0005-0000-0000-0000B6000000}"/>
    <cellStyle name="Comma 6 2 2 5 2 2 2 3" xfId="42157" xr:uid="{00000000-0005-0000-0000-0000B6000000}"/>
    <cellStyle name="Comma 6 2 2 5 2 2 3" xfId="17965" xr:uid="{00000000-0005-0000-0000-0000B6000000}"/>
    <cellStyle name="Comma 6 2 2 5 2 2 3 2" xfId="48205" xr:uid="{00000000-0005-0000-0000-0000B6000000}"/>
    <cellStyle name="Comma 6 2 2 5 2 2 4" xfId="33085" xr:uid="{00000000-0005-0000-0000-0000B6000000}"/>
    <cellStyle name="Comma 6 2 2 5 2 3" xfId="4357" xr:uid="{00000000-0005-0000-0000-0000B6000000}"/>
    <cellStyle name="Comma 6 2 2 5 2 3 2" xfId="13429" xr:uid="{00000000-0005-0000-0000-0000B6000000}"/>
    <cellStyle name="Comma 6 2 2 5 2 3 2 2" xfId="28549" xr:uid="{00000000-0005-0000-0000-0000B6000000}"/>
    <cellStyle name="Comma 6 2 2 5 2 3 2 2 2" xfId="58789" xr:uid="{00000000-0005-0000-0000-0000B6000000}"/>
    <cellStyle name="Comma 6 2 2 5 2 3 2 3" xfId="43669" xr:uid="{00000000-0005-0000-0000-0000B6000000}"/>
    <cellStyle name="Comma 6 2 2 5 2 3 3" xfId="19477" xr:uid="{00000000-0005-0000-0000-0000B6000000}"/>
    <cellStyle name="Comma 6 2 2 5 2 3 3 2" xfId="49717" xr:uid="{00000000-0005-0000-0000-0000B6000000}"/>
    <cellStyle name="Comma 6 2 2 5 2 3 4" xfId="34597" xr:uid="{00000000-0005-0000-0000-0000B6000000}"/>
    <cellStyle name="Comma 6 2 2 5 2 4" xfId="5869" xr:uid="{00000000-0005-0000-0000-0000B6000000}"/>
    <cellStyle name="Comma 6 2 2 5 2 4 2" xfId="14941" xr:uid="{00000000-0005-0000-0000-0000B6000000}"/>
    <cellStyle name="Comma 6 2 2 5 2 4 2 2" xfId="30061" xr:uid="{00000000-0005-0000-0000-0000B6000000}"/>
    <cellStyle name="Comma 6 2 2 5 2 4 2 2 2" xfId="60301" xr:uid="{00000000-0005-0000-0000-0000B6000000}"/>
    <cellStyle name="Comma 6 2 2 5 2 4 2 3" xfId="45181" xr:uid="{00000000-0005-0000-0000-0000B6000000}"/>
    <cellStyle name="Comma 6 2 2 5 2 4 3" xfId="20989" xr:uid="{00000000-0005-0000-0000-0000B6000000}"/>
    <cellStyle name="Comma 6 2 2 5 2 4 3 2" xfId="51229" xr:uid="{00000000-0005-0000-0000-0000B6000000}"/>
    <cellStyle name="Comma 6 2 2 5 2 4 4" xfId="36109" xr:uid="{00000000-0005-0000-0000-0000B6000000}"/>
    <cellStyle name="Comma 6 2 2 5 2 5" xfId="7381" xr:uid="{00000000-0005-0000-0000-0000B6000000}"/>
    <cellStyle name="Comma 6 2 2 5 2 5 2" xfId="22501" xr:uid="{00000000-0005-0000-0000-0000B6000000}"/>
    <cellStyle name="Comma 6 2 2 5 2 5 2 2" xfId="52741" xr:uid="{00000000-0005-0000-0000-0000B6000000}"/>
    <cellStyle name="Comma 6 2 2 5 2 5 3" xfId="37621" xr:uid="{00000000-0005-0000-0000-0000B6000000}"/>
    <cellStyle name="Comma 6 2 2 5 2 6" xfId="8893" xr:uid="{00000000-0005-0000-0000-0000B6000000}"/>
    <cellStyle name="Comma 6 2 2 5 2 6 2" xfId="24013" xr:uid="{00000000-0005-0000-0000-0000B6000000}"/>
    <cellStyle name="Comma 6 2 2 5 2 6 2 2" xfId="54253" xr:uid="{00000000-0005-0000-0000-0000B6000000}"/>
    <cellStyle name="Comma 6 2 2 5 2 6 3" xfId="39133" xr:uid="{00000000-0005-0000-0000-0000B6000000}"/>
    <cellStyle name="Comma 6 2 2 5 2 7" xfId="10405" xr:uid="{00000000-0005-0000-0000-0000B6000000}"/>
    <cellStyle name="Comma 6 2 2 5 2 7 2" xfId="25525" xr:uid="{00000000-0005-0000-0000-0000B6000000}"/>
    <cellStyle name="Comma 6 2 2 5 2 7 2 2" xfId="55765" xr:uid="{00000000-0005-0000-0000-0000B6000000}"/>
    <cellStyle name="Comma 6 2 2 5 2 7 3" xfId="40645" xr:uid="{00000000-0005-0000-0000-0000B6000000}"/>
    <cellStyle name="Comma 6 2 2 5 2 8" xfId="16453" xr:uid="{00000000-0005-0000-0000-0000B6000000}"/>
    <cellStyle name="Comma 6 2 2 5 2 8 2" xfId="46693" xr:uid="{00000000-0005-0000-0000-0000B6000000}"/>
    <cellStyle name="Comma 6 2 2 5 2 9" xfId="31573" xr:uid="{00000000-0005-0000-0000-0000B6000000}"/>
    <cellStyle name="Comma 6 2 2 5 3" xfId="2089" xr:uid="{00000000-0005-0000-0000-0000B6000000}"/>
    <cellStyle name="Comma 6 2 2 5 3 2" xfId="11161" xr:uid="{00000000-0005-0000-0000-0000B6000000}"/>
    <cellStyle name="Comma 6 2 2 5 3 2 2" xfId="26281" xr:uid="{00000000-0005-0000-0000-0000B6000000}"/>
    <cellStyle name="Comma 6 2 2 5 3 2 2 2" xfId="56521" xr:uid="{00000000-0005-0000-0000-0000B6000000}"/>
    <cellStyle name="Comma 6 2 2 5 3 2 3" xfId="41401" xr:uid="{00000000-0005-0000-0000-0000B6000000}"/>
    <cellStyle name="Comma 6 2 2 5 3 3" xfId="17209" xr:uid="{00000000-0005-0000-0000-0000B6000000}"/>
    <cellStyle name="Comma 6 2 2 5 3 3 2" xfId="47449" xr:uid="{00000000-0005-0000-0000-0000B6000000}"/>
    <cellStyle name="Comma 6 2 2 5 3 4" xfId="32329" xr:uid="{00000000-0005-0000-0000-0000B6000000}"/>
    <cellStyle name="Comma 6 2 2 5 4" xfId="3601" xr:uid="{00000000-0005-0000-0000-0000B6000000}"/>
    <cellStyle name="Comma 6 2 2 5 4 2" xfId="12673" xr:uid="{00000000-0005-0000-0000-0000B6000000}"/>
    <cellStyle name="Comma 6 2 2 5 4 2 2" xfId="27793" xr:uid="{00000000-0005-0000-0000-0000B6000000}"/>
    <cellStyle name="Comma 6 2 2 5 4 2 2 2" xfId="58033" xr:uid="{00000000-0005-0000-0000-0000B6000000}"/>
    <cellStyle name="Comma 6 2 2 5 4 2 3" xfId="42913" xr:uid="{00000000-0005-0000-0000-0000B6000000}"/>
    <cellStyle name="Comma 6 2 2 5 4 3" xfId="18721" xr:uid="{00000000-0005-0000-0000-0000B6000000}"/>
    <cellStyle name="Comma 6 2 2 5 4 3 2" xfId="48961" xr:uid="{00000000-0005-0000-0000-0000B6000000}"/>
    <cellStyle name="Comma 6 2 2 5 4 4" xfId="33841" xr:uid="{00000000-0005-0000-0000-0000B6000000}"/>
    <cellStyle name="Comma 6 2 2 5 5" xfId="5113" xr:uid="{00000000-0005-0000-0000-0000B6000000}"/>
    <cellStyle name="Comma 6 2 2 5 5 2" xfId="14185" xr:uid="{00000000-0005-0000-0000-0000B6000000}"/>
    <cellStyle name="Comma 6 2 2 5 5 2 2" xfId="29305" xr:uid="{00000000-0005-0000-0000-0000B6000000}"/>
    <cellStyle name="Comma 6 2 2 5 5 2 2 2" xfId="59545" xr:uid="{00000000-0005-0000-0000-0000B6000000}"/>
    <cellStyle name="Comma 6 2 2 5 5 2 3" xfId="44425" xr:uid="{00000000-0005-0000-0000-0000B6000000}"/>
    <cellStyle name="Comma 6 2 2 5 5 3" xfId="20233" xr:uid="{00000000-0005-0000-0000-0000B6000000}"/>
    <cellStyle name="Comma 6 2 2 5 5 3 2" xfId="50473" xr:uid="{00000000-0005-0000-0000-0000B6000000}"/>
    <cellStyle name="Comma 6 2 2 5 5 4" xfId="35353" xr:uid="{00000000-0005-0000-0000-0000B6000000}"/>
    <cellStyle name="Comma 6 2 2 5 6" xfId="6625" xr:uid="{00000000-0005-0000-0000-0000B6000000}"/>
    <cellStyle name="Comma 6 2 2 5 6 2" xfId="21745" xr:uid="{00000000-0005-0000-0000-0000B6000000}"/>
    <cellStyle name="Comma 6 2 2 5 6 2 2" xfId="51985" xr:uid="{00000000-0005-0000-0000-0000B6000000}"/>
    <cellStyle name="Comma 6 2 2 5 6 3" xfId="36865" xr:uid="{00000000-0005-0000-0000-0000B6000000}"/>
    <cellStyle name="Comma 6 2 2 5 7" xfId="8137" xr:uid="{00000000-0005-0000-0000-0000B6000000}"/>
    <cellStyle name="Comma 6 2 2 5 7 2" xfId="23257" xr:uid="{00000000-0005-0000-0000-0000B6000000}"/>
    <cellStyle name="Comma 6 2 2 5 7 2 2" xfId="53497" xr:uid="{00000000-0005-0000-0000-0000B6000000}"/>
    <cellStyle name="Comma 6 2 2 5 7 3" xfId="38377" xr:uid="{00000000-0005-0000-0000-0000B6000000}"/>
    <cellStyle name="Comma 6 2 2 5 8" xfId="9649" xr:uid="{00000000-0005-0000-0000-0000B6000000}"/>
    <cellStyle name="Comma 6 2 2 5 8 2" xfId="24769" xr:uid="{00000000-0005-0000-0000-0000B6000000}"/>
    <cellStyle name="Comma 6 2 2 5 8 2 2" xfId="55009" xr:uid="{00000000-0005-0000-0000-0000B6000000}"/>
    <cellStyle name="Comma 6 2 2 5 8 3" xfId="39889" xr:uid="{00000000-0005-0000-0000-0000B6000000}"/>
    <cellStyle name="Comma 6 2 2 5 9" xfId="15697" xr:uid="{00000000-0005-0000-0000-0000B6000000}"/>
    <cellStyle name="Comma 6 2 2 5 9 2" xfId="45937" xr:uid="{00000000-0005-0000-0000-0000B6000000}"/>
    <cellStyle name="Comma 6 2 2 6" xfId="829" xr:uid="{00000000-0005-0000-0000-00001F000000}"/>
    <cellStyle name="Comma 6 2 2 6 2" xfId="2341" xr:uid="{00000000-0005-0000-0000-00001F000000}"/>
    <cellStyle name="Comma 6 2 2 6 2 2" xfId="11413" xr:uid="{00000000-0005-0000-0000-00001F000000}"/>
    <cellStyle name="Comma 6 2 2 6 2 2 2" xfId="26533" xr:uid="{00000000-0005-0000-0000-00001F000000}"/>
    <cellStyle name="Comma 6 2 2 6 2 2 2 2" xfId="56773" xr:uid="{00000000-0005-0000-0000-00001F000000}"/>
    <cellStyle name="Comma 6 2 2 6 2 2 3" xfId="41653" xr:uid="{00000000-0005-0000-0000-00001F000000}"/>
    <cellStyle name="Comma 6 2 2 6 2 3" xfId="17461" xr:uid="{00000000-0005-0000-0000-00001F000000}"/>
    <cellStyle name="Comma 6 2 2 6 2 3 2" xfId="47701" xr:uid="{00000000-0005-0000-0000-00001F000000}"/>
    <cellStyle name="Comma 6 2 2 6 2 4" xfId="32581" xr:uid="{00000000-0005-0000-0000-00001F000000}"/>
    <cellStyle name="Comma 6 2 2 6 3" xfId="3853" xr:uid="{00000000-0005-0000-0000-00001F000000}"/>
    <cellStyle name="Comma 6 2 2 6 3 2" xfId="12925" xr:uid="{00000000-0005-0000-0000-00001F000000}"/>
    <cellStyle name="Comma 6 2 2 6 3 2 2" xfId="28045" xr:uid="{00000000-0005-0000-0000-00001F000000}"/>
    <cellStyle name="Comma 6 2 2 6 3 2 2 2" xfId="58285" xr:uid="{00000000-0005-0000-0000-00001F000000}"/>
    <cellStyle name="Comma 6 2 2 6 3 2 3" xfId="43165" xr:uid="{00000000-0005-0000-0000-00001F000000}"/>
    <cellStyle name="Comma 6 2 2 6 3 3" xfId="18973" xr:uid="{00000000-0005-0000-0000-00001F000000}"/>
    <cellStyle name="Comma 6 2 2 6 3 3 2" xfId="49213" xr:uid="{00000000-0005-0000-0000-00001F000000}"/>
    <cellStyle name="Comma 6 2 2 6 3 4" xfId="34093" xr:uid="{00000000-0005-0000-0000-00001F000000}"/>
    <cellStyle name="Comma 6 2 2 6 4" xfId="5365" xr:uid="{00000000-0005-0000-0000-00001F000000}"/>
    <cellStyle name="Comma 6 2 2 6 4 2" xfId="14437" xr:uid="{00000000-0005-0000-0000-00001F000000}"/>
    <cellStyle name="Comma 6 2 2 6 4 2 2" xfId="29557" xr:uid="{00000000-0005-0000-0000-00001F000000}"/>
    <cellStyle name="Comma 6 2 2 6 4 2 2 2" xfId="59797" xr:uid="{00000000-0005-0000-0000-00001F000000}"/>
    <cellStyle name="Comma 6 2 2 6 4 2 3" xfId="44677" xr:uid="{00000000-0005-0000-0000-00001F000000}"/>
    <cellStyle name="Comma 6 2 2 6 4 3" xfId="20485" xr:uid="{00000000-0005-0000-0000-00001F000000}"/>
    <cellStyle name="Comma 6 2 2 6 4 3 2" xfId="50725" xr:uid="{00000000-0005-0000-0000-00001F000000}"/>
    <cellStyle name="Comma 6 2 2 6 4 4" xfId="35605" xr:uid="{00000000-0005-0000-0000-00001F000000}"/>
    <cellStyle name="Comma 6 2 2 6 5" xfId="6877" xr:uid="{00000000-0005-0000-0000-00001F000000}"/>
    <cellStyle name="Comma 6 2 2 6 5 2" xfId="21997" xr:uid="{00000000-0005-0000-0000-00001F000000}"/>
    <cellStyle name="Comma 6 2 2 6 5 2 2" xfId="52237" xr:uid="{00000000-0005-0000-0000-00001F000000}"/>
    <cellStyle name="Comma 6 2 2 6 5 3" xfId="37117" xr:uid="{00000000-0005-0000-0000-00001F000000}"/>
    <cellStyle name="Comma 6 2 2 6 6" xfId="8389" xr:uid="{00000000-0005-0000-0000-00001F000000}"/>
    <cellStyle name="Comma 6 2 2 6 6 2" xfId="23509" xr:uid="{00000000-0005-0000-0000-00001F000000}"/>
    <cellStyle name="Comma 6 2 2 6 6 2 2" xfId="53749" xr:uid="{00000000-0005-0000-0000-00001F000000}"/>
    <cellStyle name="Comma 6 2 2 6 6 3" xfId="38629" xr:uid="{00000000-0005-0000-0000-00001F000000}"/>
    <cellStyle name="Comma 6 2 2 6 7" xfId="9901" xr:uid="{00000000-0005-0000-0000-00001F000000}"/>
    <cellStyle name="Comma 6 2 2 6 7 2" xfId="25021" xr:uid="{00000000-0005-0000-0000-00001F000000}"/>
    <cellStyle name="Comma 6 2 2 6 7 2 2" xfId="55261" xr:uid="{00000000-0005-0000-0000-00001F000000}"/>
    <cellStyle name="Comma 6 2 2 6 7 3" xfId="40141" xr:uid="{00000000-0005-0000-0000-00001F000000}"/>
    <cellStyle name="Comma 6 2 2 6 8" xfId="15949" xr:uid="{00000000-0005-0000-0000-00001F000000}"/>
    <cellStyle name="Comma 6 2 2 6 8 2" xfId="46189" xr:uid="{00000000-0005-0000-0000-00001F000000}"/>
    <cellStyle name="Comma 6 2 2 6 9" xfId="31069" xr:uid="{00000000-0005-0000-0000-00001F000000}"/>
    <cellStyle name="Comma 6 2 2 7" xfId="1585" xr:uid="{00000000-0005-0000-0000-00001F000000}"/>
    <cellStyle name="Comma 6 2 2 7 2" xfId="10657" xr:uid="{00000000-0005-0000-0000-00001F000000}"/>
    <cellStyle name="Comma 6 2 2 7 2 2" xfId="25777" xr:uid="{00000000-0005-0000-0000-00001F000000}"/>
    <cellStyle name="Comma 6 2 2 7 2 2 2" xfId="56017" xr:uid="{00000000-0005-0000-0000-00001F000000}"/>
    <cellStyle name="Comma 6 2 2 7 2 3" xfId="40897" xr:uid="{00000000-0005-0000-0000-00001F000000}"/>
    <cellStyle name="Comma 6 2 2 7 3" xfId="16705" xr:uid="{00000000-0005-0000-0000-00001F000000}"/>
    <cellStyle name="Comma 6 2 2 7 3 2" xfId="46945" xr:uid="{00000000-0005-0000-0000-00001F000000}"/>
    <cellStyle name="Comma 6 2 2 7 4" xfId="31825" xr:uid="{00000000-0005-0000-0000-00001F000000}"/>
    <cellStyle name="Comma 6 2 2 8" xfId="3097" xr:uid="{00000000-0005-0000-0000-00001F000000}"/>
    <cellStyle name="Comma 6 2 2 8 2" xfId="12169" xr:uid="{00000000-0005-0000-0000-00001F000000}"/>
    <cellStyle name="Comma 6 2 2 8 2 2" xfId="27289" xr:uid="{00000000-0005-0000-0000-00001F000000}"/>
    <cellStyle name="Comma 6 2 2 8 2 2 2" xfId="57529" xr:uid="{00000000-0005-0000-0000-00001F000000}"/>
    <cellStyle name="Comma 6 2 2 8 2 3" xfId="42409" xr:uid="{00000000-0005-0000-0000-00001F000000}"/>
    <cellStyle name="Comma 6 2 2 8 3" xfId="18217" xr:uid="{00000000-0005-0000-0000-00001F000000}"/>
    <cellStyle name="Comma 6 2 2 8 3 2" xfId="48457" xr:uid="{00000000-0005-0000-0000-00001F000000}"/>
    <cellStyle name="Comma 6 2 2 8 4" xfId="33337" xr:uid="{00000000-0005-0000-0000-00001F000000}"/>
    <cellStyle name="Comma 6 2 2 9" xfId="4609" xr:uid="{00000000-0005-0000-0000-00001F000000}"/>
    <cellStyle name="Comma 6 2 2 9 2" xfId="13681" xr:uid="{00000000-0005-0000-0000-00001F000000}"/>
    <cellStyle name="Comma 6 2 2 9 2 2" xfId="28801" xr:uid="{00000000-0005-0000-0000-00001F000000}"/>
    <cellStyle name="Comma 6 2 2 9 2 2 2" xfId="59041" xr:uid="{00000000-0005-0000-0000-00001F000000}"/>
    <cellStyle name="Comma 6 2 2 9 2 3" xfId="43921" xr:uid="{00000000-0005-0000-0000-00001F000000}"/>
    <cellStyle name="Comma 6 2 2 9 3" xfId="19729" xr:uid="{00000000-0005-0000-0000-00001F000000}"/>
    <cellStyle name="Comma 6 2 2 9 3 2" xfId="49969" xr:uid="{00000000-0005-0000-0000-00001F000000}"/>
    <cellStyle name="Comma 6 2 2 9 4" xfId="34849" xr:uid="{00000000-0005-0000-0000-00001F000000}"/>
    <cellStyle name="Comma 6 2 3" xfId="115" xr:uid="{00000000-0005-0000-0000-00003D000000}"/>
    <cellStyle name="Comma 6 2 3 10" xfId="9187" xr:uid="{00000000-0005-0000-0000-00003D000000}"/>
    <cellStyle name="Comma 6 2 3 10 2" xfId="24307" xr:uid="{00000000-0005-0000-0000-00003D000000}"/>
    <cellStyle name="Comma 6 2 3 10 2 2" xfId="54547" xr:uid="{00000000-0005-0000-0000-00003D000000}"/>
    <cellStyle name="Comma 6 2 3 10 3" xfId="39427" xr:uid="{00000000-0005-0000-0000-00003D000000}"/>
    <cellStyle name="Comma 6 2 3 11" xfId="15235" xr:uid="{00000000-0005-0000-0000-00003D000000}"/>
    <cellStyle name="Comma 6 2 3 11 2" xfId="45475" xr:uid="{00000000-0005-0000-0000-00003D000000}"/>
    <cellStyle name="Comma 6 2 3 12" xfId="30355" xr:uid="{00000000-0005-0000-0000-00003D000000}"/>
    <cellStyle name="Comma 6 2 3 2" xfId="367" xr:uid="{00000000-0005-0000-0000-00003D000000}"/>
    <cellStyle name="Comma 6 2 3 2 10" xfId="30607" xr:uid="{00000000-0005-0000-0000-00003D000000}"/>
    <cellStyle name="Comma 6 2 3 2 2" xfId="1123" xr:uid="{00000000-0005-0000-0000-00003D000000}"/>
    <cellStyle name="Comma 6 2 3 2 2 2" xfId="2635" xr:uid="{00000000-0005-0000-0000-00003D000000}"/>
    <cellStyle name="Comma 6 2 3 2 2 2 2" xfId="11707" xr:uid="{00000000-0005-0000-0000-00003D000000}"/>
    <cellStyle name="Comma 6 2 3 2 2 2 2 2" xfId="26827" xr:uid="{00000000-0005-0000-0000-00003D000000}"/>
    <cellStyle name="Comma 6 2 3 2 2 2 2 2 2" xfId="57067" xr:uid="{00000000-0005-0000-0000-00003D000000}"/>
    <cellStyle name="Comma 6 2 3 2 2 2 2 3" xfId="41947" xr:uid="{00000000-0005-0000-0000-00003D000000}"/>
    <cellStyle name="Comma 6 2 3 2 2 2 3" xfId="17755" xr:uid="{00000000-0005-0000-0000-00003D000000}"/>
    <cellStyle name="Comma 6 2 3 2 2 2 3 2" xfId="47995" xr:uid="{00000000-0005-0000-0000-00003D000000}"/>
    <cellStyle name="Comma 6 2 3 2 2 2 4" xfId="32875" xr:uid="{00000000-0005-0000-0000-00003D000000}"/>
    <cellStyle name="Comma 6 2 3 2 2 3" xfId="4147" xr:uid="{00000000-0005-0000-0000-00003D000000}"/>
    <cellStyle name="Comma 6 2 3 2 2 3 2" xfId="13219" xr:uid="{00000000-0005-0000-0000-00003D000000}"/>
    <cellStyle name="Comma 6 2 3 2 2 3 2 2" xfId="28339" xr:uid="{00000000-0005-0000-0000-00003D000000}"/>
    <cellStyle name="Comma 6 2 3 2 2 3 2 2 2" xfId="58579" xr:uid="{00000000-0005-0000-0000-00003D000000}"/>
    <cellStyle name="Comma 6 2 3 2 2 3 2 3" xfId="43459" xr:uid="{00000000-0005-0000-0000-00003D000000}"/>
    <cellStyle name="Comma 6 2 3 2 2 3 3" xfId="19267" xr:uid="{00000000-0005-0000-0000-00003D000000}"/>
    <cellStyle name="Comma 6 2 3 2 2 3 3 2" xfId="49507" xr:uid="{00000000-0005-0000-0000-00003D000000}"/>
    <cellStyle name="Comma 6 2 3 2 2 3 4" xfId="34387" xr:uid="{00000000-0005-0000-0000-00003D000000}"/>
    <cellStyle name="Comma 6 2 3 2 2 4" xfId="5659" xr:uid="{00000000-0005-0000-0000-00003D000000}"/>
    <cellStyle name="Comma 6 2 3 2 2 4 2" xfId="14731" xr:uid="{00000000-0005-0000-0000-00003D000000}"/>
    <cellStyle name="Comma 6 2 3 2 2 4 2 2" xfId="29851" xr:uid="{00000000-0005-0000-0000-00003D000000}"/>
    <cellStyle name="Comma 6 2 3 2 2 4 2 2 2" xfId="60091" xr:uid="{00000000-0005-0000-0000-00003D000000}"/>
    <cellStyle name="Comma 6 2 3 2 2 4 2 3" xfId="44971" xr:uid="{00000000-0005-0000-0000-00003D000000}"/>
    <cellStyle name="Comma 6 2 3 2 2 4 3" xfId="20779" xr:uid="{00000000-0005-0000-0000-00003D000000}"/>
    <cellStyle name="Comma 6 2 3 2 2 4 3 2" xfId="51019" xr:uid="{00000000-0005-0000-0000-00003D000000}"/>
    <cellStyle name="Comma 6 2 3 2 2 4 4" xfId="35899" xr:uid="{00000000-0005-0000-0000-00003D000000}"/>
    <cellStyle name="Comma 6 2 3 2 2 5" xfId="7171" xr:uid="{00000000-0005-0000-0000-00003D000000}"/>
    <cellStyle name="Comma 6 2 3 2 2 5 2" xfId="22291" xr:uid="{00000000-0005-0000-0000-00003D000000}"/>
    <cellStyle name="Comma 6 2 3 2 2 5 2 2" xfId="52531" xr:uid="{00000000-0005-0000-0000-00003D000000}"/>
    <cellStyle name="Comma 6 2 3 2 2 5 3" xfId="37411" xr:uid="{00000000-0005-0000-0000-00003D000000}"/>
    <cellStyle name="Comma 6 2 3 2 2 6" xfId="8683" xr:uid="{00000000-0005-0000-0000-00003D000000}"/>
    <cellStyle name="Comma 6 2 3 2 2 6 2" xfId="23803" xr:uid="{00000000-0005-0000-0000-00003D000000}"/>
    <cellStyle name="Comma 6 2 3 2 2 6 2 2" xfId="54043" xr:uid="{00000000-0005-0000-0000-00003D000000}"/>
    <cellStyle name="Comma 6 2 3 2 2 6 3" xfId="38923" xr:uid="{00000000-0005-0000-0000-00003D000000}"/>
    <cellStyle name="Comma 6 2 3 2 2 7" xfId="10195" xr:uid="{00000000-0005-0000-0000-00003D000000}"/>
    <cellStyle name="Comma 6 2 3 2 2 7 2" xfId="25315" xr:uid="{00000000-0005-0000-0000-00003D000000}"/>
    <cellStyle name="Comma 6 2 3 2 2 7 2 2" xfId="55555" xr:uid="{00000000-0005-0000-0000-00003D000000}"/>
    <cellStyle name="Comma 6 2 3 2 2 7 3" xfId="40435" xr:uid="{00000000-0005-0000-0000-00003D000000}"/>
    <cellStyle name="Comma 6 2 3 2 2 8" xfId="16243" xr:uid="{00000000-0005-0000-0000-00003D000000}"/>
    <cellStyle name="Comma 6 2 3 2 2 8 2" xfId="46483" xr:uid="{00000000-0005-0000-0000-00003D000000}"/>
    <cellStyle name="Comma 6 2 3 2 2 9" xfId="31363" xr:uid="{00000000-0005-0000-0000-00003D000000}"/>
    <cellStyle name="Comma 6 2 3 2 3" xfId="1879" xr:uid="{00000000-0005-0000-0000-00003D000000}"/>
    <cellStyle name="Comma 6 2 3 2 3 2" xfId="10951" xr:uid="{00000000-0005-0000-0000-00003D000000}"/>
    <cellStyle name="Comma 6 2 3 2 3 2 2" xfId="26071" xr:uid="{00000000-0005-0000-0000-00003D000000}"/>
    <cellStyle name="Comma 6 2 3 2 3 2 2 2" xfId="56311" xr:uid="{00000000-0005-0000-0000-00003D000000}"/>
    <cellStyle name="Comma 6 2 3 2 3 2 3" xfId="41191" xr:uid="{00000000-0005-0000-0000-00003D000000}"/>
    <cellStyle name="Comma 6 2 3 2 3 3" xfId="16999" xr:uid="{00000000-0005-0000-0000-00003D000000}"/>
    <cellStyle name="Comma 6 2 3 2 3 3 2" xfId="47239" xr:uid="{00000000-0005-0000-0000-00003D000000}"/>
    <cellStyle name="Comma 6 2 3 2 3 4" xfId="32119" xr:uid="{00000000-0005-0000-0000-00003D000000}"/>
    <cellStyle name="Comma 6 2 3 2 4" xfId="3391" xr:uid="{00000000-0005-0000-0000-00003D000000}"/>
    <cellStyle name="Comma 6 2 3 2 4 2" xfId="12463" xr:uid="{00000000-0005-0000-0000-00003D000000}"/>
    <cellStyle name="Comma 6 2 3 2 4 2 2" xfId="27583" xr:uid="{00000000-0005-0000-0000-00003D000000}"/>
    <cellStyle name="Comma 6 2 3 2 4 2 2 2" xfId="57823" xr:uid="{00000000-0005-0000-0000-00003D000000}"/>
    <cellStyle name="Comma 6 2 3 2 4 2 3" xfId="42703" xr:uid="{00000000-0005-0000-0000-00003D000000}"/>
    <cellStyle name="Comma 6 2 3 2 4 3" xfId="18511" xr:uid="{00000000-0005-0000-0000-00003D000000}"/>
    <cellStyle name="Comma 6 2 3 2 4 3 2" xfId="48751" xr:uid="{00000000-0005-0000-0000-00003D000000}"/>
    <cellStyle name="Comma 6 2 3 2 4 4" xfId="33631" xr:uid="{00000000-0005-0000-0000-00003D000000}"/>
    <cellStyle name="Comma 6 2 3 2 5" xfId="4903" xr:uid="{00000000-0005-0000-0000-00003D000000}"/>
    <cellStyle name="Comma 6 2 3 2 5 2" xfId="13975" xr:uid="{00000000-0005-0000-0000-00003D000000}"/>
    <cellStyle name="Comma 6 2 3 2 5 2 2" xfId="29095" xr:uid="{00000000-0005-0000-0000-00003D000000}"/>
    <cellStyle name="Comma 6 2 3 2 5 2 2 2" xfId="59335" xr:uid="{00000000-0005-0000-0000-00003D000000}"/>
    <cellStyle name="Comma 6 2 3 2 5 2 3" xfId="44215" xr:uid="{00000000-0005-0000-0000-00003D000000}"/>
    <cellStyle name="Comma 6 2 3 2 5 3" xfId="20023" xr:uid="{00000000-0005-0000-0000-00003D000000}"/>
    <cellStyle name="Comma 6 2 3 2 5 3 2" xfId="50263" xr:uid="{00000000-0005-0000-0000-00003D000000}"/>
    <cellStyle name="Comma 6 2 3 2 5 4" xfId="35143" xr:uid="{00000000-0005-0000-0000-00003D000000}"/>
    <cellStyle name="Comma 6 2 3 2 6" xfId="6415" xr:uid="{00000000-0005-0000-0000-00003D000000}"/>
    <cellStyle name="Comma 6 2 3 2 6 2" xfId="21535" xr:uid="{00000000-0005-0000-0000-00003D000000}"/>
    <cellStyle name="Comma 6 2 3 2 6 2 2" xfId="51775" xr:uid="{00000000-0005-0000-0000-00003D000000}"/>
    <cellStyle name="Comma 6 2 3 2 6 3" xfId="36655" xr:uid="{00000000-0005-0000-0000-00003D000000}"/>
    <cellStyle name="Comma 6 2 3 2 7" xfId="7927" xr:uid="{00000000-0005-0000-0000-00003D000000}"/>
    <cellStyle name="Comma 6 2 3 2 7 2" xfId="23047" xr:uid="{00000000-0005-0000-0000-00003D000000}"/>
    <cellStyle name="Comma 6 2 3 2 7 2 2" xfId="53287" xr:uid="{00000000-0005-0000-0000-00003D000000}"/>
    <cellStyle name="Comma 6 2 3 2 7 3" xfId="38167" xr:uid="{00000000-0005-0000-0000-00003D000000}"/>
    <cellStyle name="Comma 6 2 3 2 8" xfId="9439" xr:uid="{00000000-0005-0000-0000-00003D000000}"/>
    <cellStyle name="Comma 6 2 3 2 8 2" xfId="24559" xr:uid="{00000000-0005-0000-0000-00003D000000}"/>
    <cellStyle name="Comma 6 2 3 2 8 2 2" xfId="54799" xr:uid="{00000000-0005-0000-0000-00003D000000}"/>
    <cellStyle name="Comma 6 2 3 2 8 3" xfId="39679" xr:uid="{00000000-0005-0000-0000-00003D000000}"/>
    <cellStyle name="Comma 6 2 3 2 9" xfId="15487" xr:uid="{00000000-0005-0000-0000-00003D000000}"/>
    <cellStyle name="Comma 6 2 3 2 9 2" xfId="45727" xr:uid="{00000000-0005-0000-0000-00003D000000}"/>
    <cellStyle name="Comma 6 2 3 3" xfId="619" xr:uid="{00000000-0005-0000-0000-0000B9000000}"/>
    <cellStyle name="Comma 6 2 3 3 10" xfId="30859" xr:uid="{00000000-0005-0000-0000-0000B9000000}"/>
    <cellStyle name="Comma 6 2 3 3 2" xfId="1375" xr:uid="{00000000-0005-0000-0000-0000B9000000}"/>
    <cellStyle name="Comma 6 2 3 3 2 2" xfId="2887" xr:uid="{00000000-0005-0000-0000-0000B9000000}"/>
    <cellStyle name="Comma 6 2 3 3 2 2 2" xfId="11959" xr:uid="{00000000-0005-0000-0000-0000B9000000}"/>
    <cellStyle name="Comma 6 2 3 3 2 2 2 2" xfId="27079" xr:uid="{00000000-0005-0000-0000-0000B9000000}"/>
    <cellStyle name="Comma 6 2 3 3 2 2 2 2 2" xfId="57319" xr:uid="{00000000-0005-0000-0000-0000B9000000}"/>
    <cellStyle name="Comma 6 2 3 3 2 2 2 3" xfId="42199" xr:uid="{00000000-0005-0000-0000-0000B9000000}"/>
    <cellStyle name="Comma 6 2 3 3 2 2 3" xfId="18007" xr:uid="{00000000-0005-0000-0000-0000B9000000}"/>
    <cellStyle name="Comma 6 2 3 3 2 2 3 2" xfId="48247" xr:uid="{00000000-0005-0000-0000-0000B9000000}"/>
    <cellStyle name="Comma 6 2 3 3 2 2 4" xfId="33127" xr:uid="{00000000-0005-0000-0000-0000B9000000}"/>
    <cellStyle name="Comma 6 2 3 3 2 3" xfId="4399" xr:uid="{00000000-0005-0000-0000-0000B9000000}"/>
    <cellStyle name="Comma 6 2 3 3 2 3 2" xfId="13471" xr:uid="{00000000-0005-0000-0000-0000B9000000}"/>
    <cellStyle name="Comma 6 2 3 3 2 3 2 2" xfId="28591" xr:uid="{00000000-0005-0000-0000-0000B9000000}"/>
    <cellStyle name="Comma 6 2 3 3 2 3 2 2 2" xfId="58831" xr:uid="{00000000-0005-0000-0000-0000B9000000}"/>
    <cellStyle name="Comma 6 2 3 3 2 3 2 3" xfId="43711" xr:uid="{00000000-0005-0000-0000-0000B9000000}"/>
    <cellStyle name="Comma 6 2 3 3 2 3 3" xfId="19519" xr:uid="{00000000-0005-0000-0000-0000B9000000}"/>
    <cellStyle name="Comma 6 2 3 3 2 3 3 2" xfId="49759" xr:uid="{00000000-0005-0000-0000-0000B9000000}"/>
    <cellStyle name="Comma 6 2 3 3 2 3 4" xfId="34639" xr:uid="{00000000-0005-0000-0000-0000B9000000}"/>
    <cellStyle name="Comma 6 2 3 3 2 4" xfId="5911" xr:uid="{00000000-0005-0000-0000-0000B9000000}"/>
    <cellStyle name="Comma 6 2 3 3 2 4 2" xfId="14983" xr:uid="{00000000-0005-0000-0000-0000B9000000}"/>
    <cellStyle name="Comma 6 2 3 3 2 4 2 2" xfId="30103" xr:uid="{00000000-0005-0000-0000-0000B9000000}"/>
    <cellStyle name="Comma 6 2 3 3 2 4 2 2 2" xfId="60343" xr:uid="{00000000-0005-0000-0000-0000B9000000}"/>
    <cellStyle name="Comma 6 2 3 3 2 4 2 3" xfId="45223" xr:uid="{00000000-0005-0000-0000-0000B9000000}"/>
    <cellStyle name="Comma 6 2 3 3 2 4 3" xfId="21031" xr:uid="{00000000-0005-0000-0000-0000B9000000}"/>
    <cellStyle name="Comma 6 2 3 3 2 4 3 2" xfId="51271" xr:uid="{00000000-0005-0000-0000-0000B9000000}"/>
    <cellStyle name="Comma 6 2 3 3 2 4 4" xfId="36151" xr:uid="{00000000-0005-0000-0000-0000B9000000}"/>
    <cellStyle name="Comma 6 2 3 3 2 5" xfId="7423" xr:uid="{00000000-0005-0000-0000-0000B9000000}"/>
    <cellStyle name="Comma 6 2 3 3 2 5 2" xfId="22543" xr:uid="{00000000-0005-0000-0000-0000B9000000}"/>
    <cellStyle name="Comma 6 2 3 3 2 5 2 2" xfId="52783" xr:uid="{00000000-0005-0000-0000-0000B9000000}"/>
    <cellStyle name="Comma 6 2 3 3 2 5 3" xfId="37663" xr:uid="{00000000-0005-0000-0000-0000B9000000}"/>
    <cellStyle name="Comma 6 2 3 3 2 6" xfId="8935" xr:uid="{00000000-0005-0000-0000-0000B9000000}"/>
    <cellStyle name="Comma 6 2 3 3 2 6 2" xfId="24055" xr:uid="{00000000-0005-0000-0000-0000B9000000}"/>
    <cellStyle name="Comma 6 2 3 3 2 6 2 2" xfId="54295" xr:uid="{00000000-0005-0000-0000-0000B9000000}"/>
    <cellStyle name="Comma 6 2 3 3 2 6 3" xfId="39175" xr:uid="{00000000-0005-0000-0000-0000B9000000}"/>
    <cellStyle name="Comma 6 2 3 3 2 7" xfId="10447" xr:uid="{00000000-0005-0000-0000-0000B9000000}"/>
    <cellStyle name="Comma 6 2 3 3 2 7 2" xfId="25567" xr:uid="{00000000-0005-0000-0000-0000B9000000}"/>
    <cellStyle name="Comma 6 2 3 3 2 7 2 2" xfId="55807" xr:uid="{00000000-0005-0000-0000-0000B9000000}"/>
    <cellStyle name="Comma 6 2 3 3 2 7 3" xfId="40687" xr:uid="{00000000-0005-0000-0000-0000B9000000}"/>
    <cellStyle name="Comma 6 2 3 3 2 8" xfId="16495" xr:uid="{00000000-0005-0000-0000-0000B9000000}"/>
    <cellStyle name="Comma 6 2 3 3 2 8 2" xfId="46735" xr:uid="{00000000-0005-0000-0000-0000B9000000}"/>
    <cellStyle name="Comma 6 2 3 3 2 9" xfId="31615" xr:uid="{00000000-0005-0000-0000-0000B9000000}"/>
    <cellStyle name="Comma 6 2 3 3 3" xfId="2131" xr:uid="{00000000-0005-0000-0000-0000B9000000}"/>
    <cellStyle name="Comma 6 2 3 3 3 2" xfId="11203" xr:uid="{00000000-0005-0000-0000-0000B9000000}"/>
    <cellStyle name="Comma 6 2 3 3 3 2 2" xfId="26323" xr:uid="{00000000-0005-0000-0000-0000B9000000}"/>
    <cellStyle name="Comma 6 2 3 3 3 2 2 2" xfId="56563" xr:uid="{00000000-0005-0000-0000-0000B9000000}"/>
    <cellStyle name="Comma 6 2 3 3 3 2 3" xfId="41443" xr:uid="{00000000-0005-0000-0000-0000B9000000}"/>
    <cellStyle name="Comma 6 2 3 3 3 3" xfId="17251" xr:uid="{00000000-0005-0000-0000-0000B9000000}"/>
    <cellStyle name="Comma 6 2 3 3 3 3 2" xfId="47491" xr:uid="{00000000-0005-0000-0000-0000B9000000}"/>
    <cellStyle name="Comma 6 2 3 3 3 4" xfId="32371" xr:uid="{00000000-0005-0000-0000-0000B9000000}"/>
    <cellStyle name="Comma 6 2 3 3 4" xfId="3643" xr:uid="{00000000-0005-0000-0000-0000B9000000}"/>
    <cellStyle name="Comma 6 2 3 3 4 2" xfId="12715" xr:uid="{00000000-0005-0000-0000-0000B9000000}"/>
    <cellStyle name="Comma 6 2 3 3 4 2 2" xfId="27835" xr:uid="{00000000-0005-0000-0000-0000B9000000}"/>
    <cellStyle name="Comma 6 2 3 3 4 2 2 2" xfId="58075" xr:uid="{00000000-0005-0000-0000-0000B9000000}"/>
    <cellStyle name="Comma 6 2 3 3 4 2 3" xfId="42955" xr:uid="{00000000-0005-0000-0000-0000B9000000}"/>
    <cellStyle name="Comma 6 2 3 3 4 3" xfId="18763" xr:uid="{00000000-0005-0000-0000-0000B9000000}"/>
    <cellStyle name="Comma 6 2 3 3 4 3 2" xfId="49003" xr:uid="{00000000-0005-0000-0000-0000B9000000}"/>
    <cellStyle name="Comma 6 2 3 3 4 4" xfId="33883" xr:uid="{00000000-0005-0000-0000-0000B9000000}"/>
    <cellStyle name="Comma 6 2 3 3 5" xfId="5155" xr:uid="{00000000-0005-0000-0000-0000B9000000}"/>
    <cellStyle name="Comma 6 2 3 3 5 2" xfId="14227" xr:uid="{00000000-0005-0000-0000-0000B9000000}"/>
    <cellStyle name="Comma 6 2 3 3 5 2 2" xfId="29347" xr:uid="{00000000-0005-0000-0000-0000B9000000}"/>
    <cellStyle name="Comma 6 2 3 3 5 2 2 2" xfId="59587" xr:uid="{00000000-0005-0000-0000-0000B9000000}"/>
    <cellStyle name="Comma 6 2 3 3 5 2 3" xfId="44467" xr:uid="{00000000-0005-0000-0000-0000B9000000}"/>
    <cellStyle name="Comma 6 2 3 3 5 3" xfId="20275" xr:uid="{00000000-0005-0000-0000-0000B9000000}"/>
    <cellStyle name="Comma 6 2 3 3 5 3 2" xfId="50515" xr:uid="{00000000-0005-0000-0000-0000B9000000}"/>
    <cellStyle name="Comma 6 2 3 3 5 4" xfId="35395" xr:uid="{00000000-0005-0000-0000-0000B9000000}"/>
    <cellStyle name="Comma 6 2 3 3 6" xfId="6667" xr:uid="{00000000-0005-0000-0000-0000B9000000}"/>
    <cellStyle name="Comma 6 2 3 3 6 2" xfId="21787" xr:uid="{00000000-0005-0000-0000-0000B9000000}"/>
    <cellStyle name="Comma 6 2 3 3 6 2 2" xfId="52027" xr:uid="{00000000-0005-0000-0000-0000B9000000}"/>
    <cellStyle name="Comma 6 2 3 3 6 3" xfId="36907" xr:uid="{00000000-0005-0000-0000-0000B9000000}"/>
    <cellStyle name="Comma 6 2 3 3 7" xfId="8179" xr:uid="{00000000-0005-0000-0000-0000B9000000}"/>
    <cellStyle name="Comma 6 2 3 3 7 2" xfId="23299" xr:uid="{00000000-0005-0000-0000-0000B9000000}"/>
    <cellStyle name="Comma 6 2 3 3 7 2 2" xfId="53539" xr:uid="{00000000-0005-0000-0000-0000B9000000}"/>
    <cellStyle name="Comma 6 2 3 3 7 3" xfId="38419" xr:uid="{00000000-0005-0000-0000-0000B9000000}"/>
    <cellStyle name="Comma 6 2 3 3 8" xfId="9691" xr:uid="{00000000-0005-0000-0000-0000B9000000}"/>
    <cellStyle name="Comma 6 2 3 3 8 2" xfId="24811" xr:uid="{00000000-0005-0000-0000-0000B9000000}"/>
    <cellStyle name="Comma 6 2 3 3 8 2 2" xfId="55051" xr:uid="{00000000-0005-0000-0000-0000B9000000}"/>
    <cellStyle name="Comma 6 2 3 3 8 3" xfId="39931" xr:uid="{00000000-0005-0000-0000-0000B9000000}"/>
    <cellStyle name="Comma 6 2 3 3 9" xfId="15739" xr:uid="{00000000-0005-0000-0000-0000B9000000}"/>
    <cellStyle name="Comma 6 2 3 3 9 2" xfId="45979" xr:uid="{00000000-0005-0000-0000-0000B9000000}"/>
    <cellStyle name="Comma 6 2 3 4" xfId="871" xr:uid="{00000000-0005-0000-0000-00003D000000}"/>
    <cellStyle name="Comma 6 2 3 4 2" xfId="2383" xr:uid="{00000000-0005-0000-0000-00003D000000}"/>
    <cellStyle name="Comma 6 2 3 4 2 2" xfId="11455" xr:uid="{00000000-0005-0000-0000-00003D000000}"/>
    <cellStyle name="Comma 6 2 3 4 2 2 2" xfId="26575" xr:uid="{00000000-0005-0000-0000-00003D000000}"/>
    <cellStyle name="Comma 6 2 3 4 2 2 2 2" xfId="56815" xr:uid="{00000000-0005-0000-0000-00003D000000}"/>
    <cellStyle name="Comma 6 2 3 4 2 2 3" xfId="41695" xr:uid="{00000000-0005-0000-0000-00003D000000}"/>
    <cellStyle name="Comma 6 2 3 4 2 3" xfId="17503" xr:uid="{00000000-0005-0000-0000-00003D000000}"/>
    <cellStyle name="Comma 6 2 3 4 2 3 2" xfId="47743" xr:uid="{00000000-0005-0000-0000-00003D000000}"/>
    <cellStyle name="Comma 6 2 3 4 2 4" xfId="32623" xr:uid="{00000000-0005-0000-0000-00003D000000}"/>
    <cellStyle name="Comma 6 2 3 4 3" xfId="3895" xr:uid="{00000000-0005-0000-0000-00003D000000}"/>
    <cellStyle name="Comma 6 2 3 4 3 2" xfId="12967" xr:uid="{00000000-0005-0000-0000-00003D000000}"/>
    <cellStyle name="Comma 6 2 3 4 3 2 2" xfId="28087" xr:uid="{00000000-0005-0000-0000-00003D000000}"/>
    <cellStyle name="Comma 6 2 3 4 3 2 2 2" xfId="58327" xr:uid="{00000000-0005-0000-0000-00003D000000}"/>
    <cellStyle name="Comma 6 2 3 4 3 2 3" xfId="43207" xr:uid="{00000000-0005-0000-0000-00003D000000}"/>
    <cellStyle name="Comma 6 2 3 4 3 3" xfId="19015" xr:uid="{00000000-0005-0000-0000-00003D000000}"/>
    <cellStyle name="Comma 6 2 3 4 3 3 2" xfId="49255" xr:uid="{00000000-0005-0000-0000-00003D000000}"/>
    <cellStyle name="Comma 6 2 3 4 3 4" xfId="34135" xr:uid="{00000000-0005-0000-0000-00003D000000}"/>
    <cellStyle name="Comma 6 2 3 4 4" xfId="5407" xr:uid="{00000000-0005-0000-0000-00003D000000}"/>
    <cellStyle name="Comma 6 2 3 4 4 2" xfId="14479" xr:uid="{00000000-0005-0000-0000-00003D000000}"/>
    <cellStyle name="Comma 6 2 3 4 4 2 2" xfId="29599" xr:uid="{00000000-0005-0000-0000-00003D000000}"/>
    <cellStyle name="Comma 6 2 3 4 4 2 2 2" xfId="59839" xr:uid="{00000000-0005-0000-0000-00003D000000}"/>
    <cellStyle name="Comma 6 2 3 4 4 2 3" xfId="44719" xr:uid="{00000000-0005-0000-0000-00003D000000}"/>
    <cellStyle name="Comma 6 2 3 4 4 3" xfId="20527" xr:uid="{00000000-0005-0000-0000-00003D000000}"/>
    <cellStyle name="Comma 6 2 3 4 4 3 2" xfId="50767" xr:uid="{00000000-0005-0000-0000-00003D000000}"/>
    <cellStyle name="Comma 6 2 3 4 4 4" xfId="35647" xr:uid="{00000000-0005-0000-0000-00003D000000}"/>
    <cellStyle name="Comma 6 2 3 4 5" xfId="6919" xr:uid="{00000000-0005-0000-0000-00003D000000}"/>
    <cellStyle name="Comma 6 2 3 4 5 2" xfId="22039" xr:uid="{00000000-0005-0000-0000-00003D000000}"/>
    <cellStyle name="Comma 6 2 3 4 5 2 2" xfId="52279" xr:uid="{00000000-0005-0000-0000-00003D000000}"/>
    <cellStyle name="Comma 6 2 3 4 5 3" xfId="37159" xr:uid="{00000000-0005-0000-0000-00003D000000}"/>
    <cellStyle name="Comma 6 2 3 4 6" xfId="8431" xr:uid="{00000000-0005-0000-0000-00003D000000}"/>
    <cellStyle name="Comma 6 2 3 4 6 2" xfId="23551" xr:uid="{00000000-0005-0000-0000-00003D000000}"/>
    <cellStyle name="Comma 6 2 3 4 6 2 2" xfId="53791" xr:uid="{00000000-0005-0000-0000-00003D000000}"/>
    <cellStyle name="Comma 6 2 3 4 6 3" xfId="38671" xr:uid="{00000000-0005-0000-0000-00003D000000}"/>
    <cellStyle name="Comma 6 2 3 4 7" xfId="9943" xr:uid="{00000000-0005-0000-0000-00003D000000}"/>
    <cellStyle name="Comma 6 2 3 4 7 2" xfId="25063" xr:uid="{00000000-0005-0000-0000-00003D000000}"/>
    <cellStyle name="Comma 6 2 3 4 7 2 2" xfId="55303" xr:uid="{00000000-0005-0000-0000-00003D000000}"/>
    <cellStyle name="Comma 6 2 3 4 7 3" xfId="40183" xr:uid="{00000000-0005-0000-0000-00003D000000}"/>
    <cellStyle name="Comma 6 2 3 4 8" xfId="15991" xr:uid="{00000000-0005-0000-0000-00003D000000}"/>
    <cellStyle name="Comma 6 2 3 4 8 2" xfId="46231" xr:uid="{00000000-0005-0000-0000-00003D000000}"/>
    <cellStyle name="Comma 6 2 3 4 9" xfId="31111" xr:uid="{00000000-0005-0000-0000-00003D000000}"/>
    <cellStyle name="Comma 6 2 3 5" xfId="1627" xr:uid="{00000000-0005-0000-0000-00003D000000}"/>
    <cellStyle name="Comma 6 2 3 5 2" xfId="10699" xr:uid="{00000000-0005-0000-0000-00003D000000}"/>
    <cellStyle name="Comma 6 2 3 5 2 2" xfId="25819" xr:uid="{00000000-0005-0000-0000-00003D000000}"/>
    <cellStyle name="Comma 6 2 3 5 2 2 2" xfId="56059" xr:uid="{00000000-0005-0000-0000-00003D000000}"/>
    <cellStyle name="Comma 6 2 3 5 2 3" xfId="40939" xr:uid="{00000000-0005-0000-0000-00003D000000}"/>
    <cellStyle name="Comma 6 2 3 5 3" xfId="16747" xr:uid="{00000000-0005-0000-0000-00003D000000}"/>
    <cellStyle name="Comma 6 2 3 5 3 2" xfId="46987" xr:uid="{00000000-0005-0000-0000-00003D000000}"/>
    <cellStyle name="Comma 6 2 3 5 4" xfId="31867" xr:uid="{00000000-0005-0000-0000-00003D000000}"/>
    <cellStyle name="Comma 6 2 3 6" xfId="3139" xr:uid="{00000000-0005-0000-0000-00003D000000}"/>
    <cellStyle name="Comma 6 2 3 6 2" xfId="12211" xr:uid="{00000000-0005-0000-0000-00003D000000}"/>
    <cellStyle name="Comma 6 2 3 6 2 2" xfId="27331" xr:uid="{00000000-0005-0000-0000-00003D000000}"/>
    <cellStyle name="Comma 6 2 3 6 2 2 2" xfId="57571" xr:uid="{00000000-0005-0000-0000-00003D000000}"/>
    <cellStyle name="Comma 6 2 3 6 2 3" xfId="42451" xr:uid="{00000000-0005-0000-0000-00003D000000}"/>
    <cellStyle name="Comma 6 2 3 6 3" xfId="18259" xr:uid="{00000000-0005-0000-0000-00003D000000}"/>
    <cellStyle name="Comma 6 2 3 6 3 2" xfId="48499" xr:uid="{00000000-0005-0000-0000-00003D000000}"/>
    <cellStyle name="Comma 6 2 3 6 4" xfId="33379" xr:uid="{00000000-0005-0000-0000-00003D000000}"/>
    <cellStyle name="Comma 6 2 3 7" xfId="4651" xr:uid="{00000000-0005-0000-0000-00003D000000}"/>
    <cellStyle name="Comma 6 2 3 7 2" xfId="13723" xr:uid="{00000000-0005-0000-0000-00003D000000}"/>
    <cellStyle name="Comma 6 2 3 7 2 2" xfId="28843" xr:uid="{00000000-0005-0000-0000-00003D000000}"/>
    <cellStyle name="Comma 6 2 3 7 2 2 2" xfId="59083" xr:uid="{00000000-0005-0000-0000-00003D000000}"/>
    <cellStyle name="Comma 6 2 3 7 2 3" xfId="43963" xr:uid="{00000000-0005-0000-0000-00003D000000}"/>
    <cellStyle name="Comma 6 2 3 7 3" xfId="19771" xr:uid="{00000000-0005-0000-0000-00003D000000}"/>
    <cellStyle name="Comma 6 2 3 7 3 2" xfId="50011" xr:uid="{00000000-0005-0000-0000-00003D000000}"/>
    <cellStyle name="Comma 6 2 3 7 4" xfId="34891" xr:uid="{00000000-0005-0000-0000-00003D000000}"/>
    <cellStyle name="Comma 6 2 3 8" xfId="6163" xr:uid="{00000000-0005-0000-0000-00003D000000}"/>
    <cellStyle name="Comma 6 2 3 8 2" xfId="21283" xr:uid="{00000000-0005-0000-0000-00003D000000}"/>
    <cellStyle name="Comma 6 2 3 8 2 2" xfId="51523" xr:uid="{00000000-0005-0000-0000-00003D000000}"/>
    <cellStyle name="Comma 6 2 3 8 3" xfId="36403" xr:uid="{00000000-0005-0000-0000-00003D000000}"/>
    <cellStyle name="Comma 6 2 3 9" xfId="7675" xr:uid="{00000000-0005-0000-0000-00003D000000}"/>
    <cellStyle name="Comma 6 2 3 9 2" xfId="22795" xr:uid="{00000000-0005-0000-0000-00003D000000}"/>
    <cellStyle name="Comma 6 2 3 9 2 2" xfId="53035" xr:uid="{00000000-0005-0000-0000-00003D000000}"/>
    <cellStyle name="Comma 6 2 3 9 3" xfId="37915" xr:uid="{00000000-0005-0000-0000-00003D000000}"/>
    <cellStyle name="Comma 6 2 4" xfId="199" xr:uid="{00000000-0005-0000-0000-00003D000000}"/>
    <cellStyle name="Comma 6 2 4 10" xfId="9271" xr:uid="{00000000-0005-0000-0000-00003D000000}"/>
    <cellStyle name="Comma 6 2 4 10 2" xfId="24391" xr:uid="{00000000-0005-0000-0000-00003D000000}"/>
    <cellStyle name="Comma 6 2 4 10 2 2" xfId="54631" xr:uid="{00000000-0005-0000-0000-00003D000000}"/>
    <cellStyle name="Comma 6 2 4 10 3" xfId="39511" xr:uid="{00000000-0005-0000-0000-00003D000000}"/>
    <cellStyle name="Comma 6 2 4 11" xfId="15319" xr:uid="{00000000-0005-0000-0000-00003D000000}"/>
    <cellStyle name="Comma 6 2 4 11 2" xfId="45559" xr:uid="{00000000-0005-0000-0000-00003D000000}"/>
    <cellStyle name="Comma 6 2 4 12" xfId="30439" xr:uid="{00000000-0005-0000-0000-00003D000000}"/>
    <cellStyle name="Comma 6 2 4 2" xfId="451" xr:uid="{00000000-0005-0000-0000-00003D000000}"/>
    <cellStyle name="Comma 6 2 4 2 10" xfId="30691" xr:uid="{00000000-0005-0000-0000-00003D000000}"/>
    <cellStyle name="Comma 6 2 4 2 2" xfId="1207" xr:uid="{00000000-0005-0000-0000-00003D000000}"/>
    <cellStyle name="Comma 6 2 4 2 2 2" xfId="2719" xr:uid="{00000000-0005-0000-0000-00003D000000}"/>
    <cellStyle name="Comma 6 2 4 2 2 2 2" xfId="11791" xr:uid="{00000000-0005-0000-0000-00003D000000}"/>
    <cellStyle name="Comma 6 2 4 2 2 2 2 2" xfId="26911" xr:uid="{00000000-0005-0000-0000-00003D000000}"/>
    <cellStyle name="Comma 6 2 4 2 2 2 2 2 2" xfId="57151" xr:uid="{00000000-0005-0000-0000-00003D000000}"/>
    <cellStyle name="Comma 6 2 4 2 2 2 2 3" xfId="42031" xr:uid="{00000000-0005-0000-0000-00003D000000}"/>
    <cellStyle name="Comma 6 2 4 2 2 2 3" xfId="17839" xr:uid="{00000000-0005-0000-0000-00003D000000}"/>
    <cellStyle name="Comma 6 2 4 2 2 2 3 2" xfId="48079" xr:uid="{00000000-0005-0000-0000-00003D000000}"/>
    <cellStyle name="Comma 6 2 4 2 2 2 4" xfId="32959" xr:uid="{00000000-0005-0000-0000-00003D000000}"/>
    <cellStyle name="Comma 6 2 4 2 2 3" xfId="4231" xr:uid="{00000000-0005-0000-0000-00003D000000}"/>
    <cellStyle name="Comma 6 2 4 2 2 3 2" xfId="13303" xr:uid="{00000000-0005-0000-0000-00003D000000}"/>
    <cellStyle name="Comma 6 2 4 2 2 3 2 2" xfId="28423" xr:uid="{00000000-0005-0000-0000-00003D000000}"/>
    <cellStyle name="Comma 6 2 4 2 2 3 2 2 2" xfId="58663" xr:uid="{00000000-0005-0000-0000-00003D000000}"/>
    <cellStyle name="Comma 6 2 4 2 2 3 2 3" xfId="43543" xr:uid="{00000000-0005-0000-0000-00003D000000}"/>
    <cellStyle name="Comma 6 2 4 2 2 3 3" xfId="19351" xr:uid="{00000000-0005-0000-0000-00003D000000}"/>
    <cellStyle name="Comma 6 2 4 2 2 3 3 2" xfId="49591" xr:uid="{00000000-0005-0000-0000-00003D000000}"/>
    <cellStyle name="Comma 6 2 4 2 2 3 4" xfId="34471" xr:uid="{00000000-0005-0000-0000-00003D000000}"/>
    <cellStyle name="Comma 6 2 4 2 2 4" xfId="5743" xr:uid="{00000000-0005-0000-0000-00003D000000}"/>
    <cellStyle name="Comma 6 2 4 2 2 4 2" xfId="14815" xr:uid="{00000000-0005-0000-0000-00003D000000}"/>
    <cellStyle name="Comma 6 2 4 2 2 4 2 2" xfId="29935" xr:uid="{00000000-0005-0000-0000-00003D000000}"/>
    <cellStyle name="Comma 6 2 4 2 2 4 2 2 2" xfId="60175" xr:uid="{00000000-0005-0000-0000-00003D000000}"/>
    <cellStyle name="Comma 6 2 4 2 2 4 2 3" xfId="45055" xr:uid="{00000000-0005-0000-0000-00003D000000}"/>
    <cellStyle name="Comma 6 2 4 2 2 4 3" xfId="20863" xr:uid="{00000000-0005-0000-0000-00003D000000}"/>
    <cellStyle name="Comma 6 2 4 2 2 4 3 2" xfId="51103" xr:uid="{00000000-0005-0000-0000-00003D000000}"/>
    <cellStyle name="Comma 6 2 4 2 2 4 4" xfId="35983" xr:uid="{00000000-0005-0000-0000-00003D000000}"/>
    <cellStyle name="Comma 6 2 4 2 2 5" xfId="7255" xr:uid="{00000000-0005-0000-0000-00003D000000}"/>
    <cellStyle name="Comma 6 2 4 2 2 5 2" xfId="22375" xr:uid="{00000000-0005-0000-0000-00003D000000}"/>
    <cellStyle name="Comma 6 2 4 2 2 5 2 2" xfId="52615" xr:uid="{00000000-0005-0000-0000-00003D000000}"/>
    <cellStyle name="Comma 6 2 4 2 2 5 3" xfId="37495" xr:uid="{00000000-0005-0000-0000-00003D000000}"/>
    <cellStyle name="Comma 6 2 4 2 2 6" xfId="8767" xr:uid="{00000000-0005-0000-0000-00003D000000}"/>
    <cellStyle name="Comma 6 2 4 2 2 6 2" xfId="23887" xr:uid="{00000000-0005-0000-0000-00003D000000}"/>
    <cellStyle name="Comma 6 2 4 2 2 6 2 2" xfId="54127" xr:uid="{00000000-0005-0000-0000-00003D000000}"/>
    <cellStyle name="Comma 6 2 4 2 2 6 3" xfId="39007" xr:uid="{00000000-0005-0000-0000-00003D000000}"/>
    <cellStyle name="Comma 6 2 4 2 2 7" xfId="10279" xr:uid="{00000000-0005-0000-0000-00003D000000}"/>
    <cellStyle name="Comma 6 2 4 2 2 7 2" xfId="25399" xr:uid="{00000000-0005-0000-0000-00003D000000}"/>
    <cellStyle name="Comma 6 2 4 2 2 7 2 2" xfId="55639" xr:uid="{00000000-0005-0000-0000-00003D000000}"/>
    <cellStyle name="Comma 6 2 4 2 2 7 3" xfId="40519" xr:uid="{00000000-0005-0000-0000-00003D000000}"/>
    <cellStyle name="Comma 6 2 4 2 2 8" xfId="16327" xr:uid="{00000000-0005-0000-0000-00003D000000}"/>
    <cellStyle name="Comma 6 2 4 2 2 8 2" xfId="46567" xr:uid="{00000000-0005-0000-0000-00003D000000}"/>
    <cellStyle name="Comma 6 2 4 2 2 9" xfId="31447" xr:uid="{00000000-0005-0000-0000-00003D000000}"/>
    <cellStyle name="Comma 6 2 4 2 3" xfId="1963" xr:uid="{00000000-0005-0000-0000-00003D000000}"/>
    <cellStyle name="Comma 6 2 4 2 3 2" xfId="11035" xr:uid="{00000000-0005-0000-0000-00003D000000}"/>
    <cellStyle name="Comma 6 2 4 2 3 2 2" xfId="26155" xr:uid="{00000000-0005-0000-0000-00003D000000}"/>
    <cellStyle name="Comma 6 2 4 2 3 2 2 2" xfId="56395" xr:uid="{00000000-0005-0000-0000-00003D000000}"/>
    <cellStyle name="Comma 6 2 4 2 3 2 3" xfId="41275" xr:uid="{00000000-0005-0000-0000-00003D000000}"/>
    <cellStyle name="Comma 6 2 4 2 3 3" xfId="17083" xr:uid="{00000000-0005-0000-0000-00003D000000}"/>
    <cellStyle name="Comma 6 2 4 2 3 3 2" xfId="47323" xr:uid="{00000000-0005-0000-0000-00003D000000}"/>
    <cellStyle name="Comma 6 2 4 2 3 4" xfId="32203" xr:uid="{00000000-0005-0000-0000-00003D000000}"/>
    <cellStyle name="Comma 6 2 4 2 4" xfId="3475" xr:uid="{00000000-0005-0000-0000-00003D000000}"/>
    <cellStyle name="Comma 6 2 4 2 4 2" xfId="12547" xr:uid="{00000000-0005-0000-0000-00003D000000}"/>
    <cellStyle name="Comma 6 2 4 2 4 2 2" xfId="27667" xr:uid="{00000000-0005-0000-0000-00003D000000}"/>
    <cellStyle name="Comma 6 2 4 2 4 2 2 2" xfId="57907" xr:uid="{00000000-0005-0000-0000-00003D000000}"/>
    <cellStyle name="Comma 6 2 4 2 4 2 3" xfId="42787" xr:uid="{00000000-0005-0000-0000-00003D000000}"/>
    <cellStyle name="Comma 6 2 4 2 4 3" xfId="18595" xr:uid="{00000000-0005-0000-0000-00003D000000}"/>
    <cellStyle name="Comma 6 2 4 2 4 3 2" xfId="48835" xr:uid="{00000000-0005-0000-0000-00003D000000}"/>
    <cellStyle name="Comma 6 2 4 2 4 4" xfId="33715" xr:uid="{00000000-0005-0000-0000-00003D000000}"/>
    <cellStyle name="Comma 6 2 4 2 5" xfId="4987" xr:uid="{00000000-0005-0000-0000-00003D000000}"/>
    <cellStyle name="Comma 6 2 4 2 5 2" xfId="14059" xr:uid="{00000000-0005-0000-0000-00003D000000}"/>
    <cellStyle name="Comma 6 2 4 2 5 2 2" xfId="29179" xr:uid="{00000000-0005-0000-0000-00003D000000}"/>
    <cellStyle name="Comma 6 2 4 2 5 2 2 2" xfId="59419" xr:uid="{00000000-0005-0000-0000-00003D000000}"/>
    <cellStyle name="Comma 6 2 4 2 5 2 3" xfId="44299" xr:uid="{00000000-0005-0000-0000-00003D000000}"/>
    <cellStyle name="Comma 6 2 4 2 5 3" xfId="20107" xr:uid="{00000000-0005-0000-0000-00003D000000}"/>
    <cellStyle name="Comma 6 2 4 2 5 3 2" xfId="50347" xr:uid="{00000000-0005-0000-0000-00003D000000}"/>
    <cellStyle name="Comma 6 2 4 2 5 4" xfId="35227" xr:uid="{00000000-0005-0000-0000-00003D000000}"/>
    <cellStyle name="Comma 6 2 4 2 6" xfId="6499" xr:uid="{00000000-0005-0000-0000-00003D000000}"/>
    <cellStyle name="Comma 6 2 4 2 6 2" xfId="21619" xr:uid="{00000000-0005-0000-0000-00003D000000}"/>
    <cellStyle name="Comma 6 2 4 2 6 2 2" xfId="51859" xr:uid="{00000000-0005-0000-0000-00003D000000}"/>
    <cellStyle name="Comma 6 2 4 2 6 3" xfId="36739" xr:uid="{00000000-0005-0000-0000-00003D000000}"/>
    <cellStyle name="Comma 6 2 4 2 7" xfId="8011" xr:uid="{00000000-0005-0000-0000-00003D000000}"/>
    <cellStyle name="Comma 6 2 4 2 7 2" xfId="23131" xr:uid="{00000000-0005-0000-0000-00003D000000}"/>
    <cellStyle name="Comma 6 2 4 2 7 2 2" xfId="53371" xr:uid="{00000000-0005-0000-0000-00003D000000}"/>
    <cellStyle name="Comma 6 2 4 2 7 3" xfId="38251" xr:uid="{00000000-0005-0000-0000-00003D000000}"/>
    <cellStyle name="Comma 6 2 4 2 8" xfId="9523" xr:uid="{00000000-0005-0000-0000-00003D000000}"/>
    <cellStyle name="Comma 6 2 4 2 8 2" xfId="24643" xr:uid="{00000000-0005-0000-0000-00003D000000}"/>
    <cellStyle name="Comma 6 2 4 2 8 2 2" xfId="54883" xr:uid="{00000000-0005-0000-0000-00003D000000}"/>
    <cellStyle name="Comma 6 2 4 2 8 3" xfId="39763" xr:uid="{00000000-0005-0000-0000-00003D000000}"/>
    <cellStyle name="Comma 6 2 4 2 9" xfId="15571" xr:uid="{00000000-0005-0000-0000-00003D000000}"/>
    <cellStyle name="Comma 6 2 4 2 9 2" xfId="45811" xr:uid="{00000000-0005-0000-0000-00003D000000}"/>
    <cellStyle name="Comma 6 2 4 3" xfId="703" xr:uid="{00000000-0005-0000-0000-0000BA000000}"/>
    <cellStyle name="Comma 6 2 4 3 10" xfId="30943" xr:uid="{00000000-0005-0000-0000-0000BA000000}"/>
    <cellStyle name="Comma 6 2 4 3 2" xfId="1459" xr:uid="{00000000-0005-0000-0000-0000BA000000}"/>
    <cellStyle name="Comma 6 2 4 3 2 2" xfId="2971" xr:uid="{00000000-0005-0000-0000-0000BA000000}"/>
    <cellStyle name="Comma 6 2 4 3 2 2 2" xfId="12043" xr:uid="{00000000-0005-0000-0000-0000BA000000}"/>
    <cellStyle name="Comma 6 2 4 3 2 2 2 2" xfId="27163" xr:uid="{00000000-0005-0000-0000-0000BA000000}"/>
    <cellStyle name="Comma 6 2 4 3 2 2 2 2 2" xfId="57403" xr:uid="{00000000-0005-0000-0000-0000BA000000}"/>
    <cellStyle name="Comma 6 2 4 3 2 2 2 3" xfId="42283" xr:uid="{00000000-0005-0000-0000-0000BA000000}"/>
    <cellStyle name="Comma 6 2 4 3 2 2 3" xfId="18091" xr:uid="{00000000-0005-0000-0000-0000BA000000}"/>
    <cellStyle name="Comma 6 2 4 3 2 2 3 2" xfId="48331" xr:uid="{00000000-0005-0000-0000-0000BA000000}"/>
    <cellStyle name="Comma 6 2 4 3 2 2 4" xfId="33211" xr:uid="{00000000-0005-0000-0000-0000BA000000}"/>
    <cellStyle name="Comma 6 2 4 3 2 3" xfId="4483" xr:uid="{00000000-0005-0000-0000-0000BA000000}"/>
    <cellStyle name="Comma 6 2 4 3 2 3 2" xfId="13555" xr:uid="{00000000-0005-0000-0000-0000BA000000}"/>
    <cellStyle name="Comma 6 2 4 3 2 3 2 2" xfId="28675" xr:uid="{00000000-0005-0000-0000-0000BA000000}"/>
    <cellStyle name="Comma 6 2 4 3 2 3 2 2 2" xfId="58915" xr:uid="{00000000-0005-0000-0000-0000BA000000}"/>
    <cellStyle name="Comma 6 2 4 3 2 3 2 3" xfId="43795" xr:uid="{00000000-0005-0000-0000-0000BA000000}"/>
    <cellStyle name="Comma 6 2 4 3 2 3 3" xfId="19603" xr:uid="{00000000-0005-0000-0000-0000BA000000}"/>
    <cellStyle name="Comma 6 2 4 3 2 3 3 2" xfId="49843" xr:uid="{00000000-0005-0000-0000-0000BA000000}"/>
    <cellStyle name="Comma 6 2 4 3 2 3 4" xfId="34723" xr:uid="{00000000-0005-0000-0000-0000BA000000}"/>
    <cellStyle name="Comma 6 2 4 3 2 4" xfId="5995" xr:uid="{00000000-0005-0000-0000-0000BA000000}"/>
    <cellStyle name="Comma 6 2 4 3 2 4 2" xfId="15067" xr:uid="{00000000-0005-0000-0000-0000BA000000}"/>
    <cellStyle name="Comma 6 2 4 3 2 4 2 2" xfId="30187" xr:uid="{00000000-0005-0000-0000-0000BA000000}"/>
    <cellStyle name="Comma 6 2 4 3 2 4 2 2 2" xfId="60427" xr:uid="{00000000-0005-0000-0000-0000BA000000}"/>
    <cellStyle name="Comma 6 2 4 3 2 4 2 3" xfId="45307" xr:uid="{00000000-0005-0000-0000-0000BA000000}"/>
    <cellStyle name="Comma 6 2 4 3 2 4 3" xfId="21115" xr:uid="{00000000-0005-0000-0000-0000BA000000}"/>
    <cellStyle name="Comma 6 2 4 3 2 4 3 2" xfId="51355" xr:uid="{00000000-0005-0000-0000-0000BA000000}"/>
    <cellStyle name="Comma 6 2 4 3 2 4 4" xfId="36235" xr:uid="{00000000-0005-0000-0000-0000BA000000}"/>
    <cellStyle name="Comma 6 2 4 3 2 5" xfId="7507" xr:uid="{00000000-0005-0000-0000-0000BA000000}"/>
    <cellStyle name="Comma 6 2 4 3 2 5 2" xfId="22627" xr:uid="{00000000-0005-0000-0000-0000BA000000}"/>
    <cellStyle name="Comma 6 2 4 3 2 5 2 2" xfId="52867" xr:uid="{00000000-0005-0000-0000-0000BA000000}"/>
    <cellStyle name="Comma 6 2 4 3 2 5 3" xfId="37747" xr:uid="{00000000-0005-0000-0000-0000BA000000}"/>
    <cellStyle name="Comma 6 2 4 3 2 6" xfId="9019" xr:uid="{00000000-0005-0000-0000-0000BA000000}"/>
    <cellStyle name="Comma 6 2 4 3 2 6 2" xfId="24139" xr:uid="{00000000-0005-0000-0000-0000BA000000}"/>
    <cellStyle name="Comma 6 2 4 3 2 6 2 2" xfId="54379" xr:uid="{00000000-0005-0000-0000-0000BA000000}"/>
    <cellStyle name="Comma 6 2 4 3 2 6 3" xfId="39259" xr:uid="{00000000-0005-0000-0000-0000BA000000}"/>
    <cellStyle name="Comma 6 2 4 3 2 7" xfId="10531" xr:uid="{00000000-0005-0000-0000-0000BA000000}"/>
    <cellStyle name="Comma 6 2 4 3 2 7 2" xfId="25651" xr:uid="{00000000-0005-0000-0000-0000BA000000}"/>
    <cellStyle name="Comma 6 2 4 3 2 7 2 2" xfId="55891" xr:uid="{00000000-0005-0000-0000-0000BA000000}"/>
    <cellStyle name="Comma 6 2 4 3 2 7 3" xfId="40771" xr:uid="{00000000-0005-0000-0000-0000BA000000}"/>
    <cellStyle name="Comma 6 2 4 3 2 8" xfId="16579" xr:uid="{00000000-0005-0000-0000-0000BA000000}"/>
    <cellStyle name="Comma 6 2 4 3 2 8 2" xfId="46819" xr:uid="{00000000-0005-0000-0000-0000BA000000}"/>
    <cellStyle name="Comma 6 2 4 3 2 9" xfId="31699" xr:uid="{00000000-0005-0000-0000-0000BA000000}"/>
    <cellStyle name="Comma 6 2 4 3 3" xfId="2215" xr:uid="{00000000-0005-0000-0000-0000BA000000}"/>
    <cellStyle name="Comma 6 2 4 3 3 2" xfId="11287" xr:uid="{00000000-0005-0000-0000-0000BA000000}"/>
    <cellStyle name="Comma 6 2 4 3 3 2 2" xfId="26407" xr:uid="{00000000-0005-0000-0000-0000BA000000}"/>
    <cellStyle name="Comma 6 2 4 3 3 2 2 2" xfId="56647" xr:uid="{00000000-0005-0000-0000-0000BA000000}"/>
    <cellStyle name="Comma 6 2 4 3 3 2 3" xfId="41527" xr:uid="{00000000-0005-0000-0000-0000BA000000}"/>
    <cellStyle name="Comma 6 2 4 3 3 3" xfId="17335" xr:uid="{00000000-0005-0000-0000-0000BA000000}"/>
    <cellStyle name="Comma 6 2 4 3 3 3 2" xfId="47575" xr:uid="{00000000-0005-0000-0000-0000BA000000}"/>
    <cellStyle name="Comma 6 2 4 3 3 4" xfId="32455" xr:uid="{00000000-0005-0000-0000-0000BA000000}"/>
    <cellStyle name="Comma 6 2 4 3 4" xfId="3727" xr:uid="{00000000-0005-0000-0000-0000BA000000}"/>
    <cellStyle name="Comma 6 2 4 3 4 2" xfId="12799" xr:uid="{00000000-0005-0000-0000-0000BA000000}"/>
    <cellStyle name="Comma 6 2 4 3 4 2 2" xfId="27919" xr:uid="{00000000-0005-0000-0000-0000BA000000}"/>
    <cellStyle name="Comma 6 2 4 3 4 2 2 2" xfId="58159" xr:uid="{00000000-0005-0000-0000-0000BA000000}"/>
    <cellStyle name="Comma 6 2 4 3 4 2 3" xfId="43039" xr:uid="{00000000-0005-0000-0000-0000BA000000}"/>
    <cellStyle name="Comma 6 2 4 3 4 3" xfId="18847" xr:uid="{00000000-0005-0000-0000-0000BA000000}"/>
    <cellStyle name="Comma 6 2 4 3 4 3 2" xfId="49087" xr:uid="{00000000-0005-0000-0000-0000BA000000}"/>
    <cellStyle name="Comma 6 2 4 3 4 4" xfId="33967" xr:uid="{00000000-0005-0000-0000-0000BA000000}"/>
    <cellStyle name="Comma 6 2 4 3 5" xfId="5239" xr:uid="{00000000-0005-0000-0000-0000BA000000}"/>
    <cellStyle name="Comma 6 2 4 3 5 2" xfId="14311" xr:uid="{00000000-0005-0000-0000-0000BA000000}"/>
    <cellStyle name="Comma 6 2 4 3 5 2 2" xfId="29431" xr:uid="{00000000-0005-0000-0000-0000BA000000}"/>
    <cellStyle name="Comma 6 2 4 3 5 2 2 2" xfId="59671" xr:uid="{00000000-0005-0000-0000-0000BA000000}"/>
    <cellStyle name="Comma 6 2 4 3 5 2 3" xfId="44551" xr:uid="{00000000-0005-0000-0000-0000BA000000}"/>
    <cellStyle name="Comma 6 2 4 3 5 3" xfId="20359" xr:uid="{00000000-0005-0000-0000-0000BA000000}"/>
    <cellStyle name="Comma 6 2 4 3 5 3 2" xfId="50599" xr:uid="{00000000-0005-0000-0000-0000BA000000}"/>
    <cellStyle name="Comma 6 2 4 3 5 4" xfId="35479" xr:uid="{00000000-0005-0000-0000-0000BA000000}"/>
    <cellStyle name="Comma 6 2 4 3 6" xfId="6751" xr:uid="{00000000-0005-0000-0000-0000BA000000}"/>
    <cellStyle name="Comma 6 2 4 3 6 2" xfId="21871" xr:uid="{00000000-0005-0000-0000-0000BA000000}"/>
    <cellStyle name="Comma 6 2 4 3 6 2 2" xfId="52111" xr:uid="{00000000-0005-0000-0000-0000BA000000}"/>
    <cellStyle name="Comma 6 2 4 3 6 3" xfId="36991" xr:uid="{00000000-0005-0000-0000-0000BA000000}"/>
    <cellStyle name="Comma 6 2 4 3 7" xfId="8263" xr:uid="{00000000-0005-0000-0000-0000BA000000}"/>
    <cellStyle name="Comma 6 2 4 3 7 2" xfId="23383" xr:uid="{00000000-0005-0000-0000-0000BA000000}"/>
    <cellStyle name="Comma 6 2 4 3 7 2 2" xfId="53623" xr:uid="{00000000-0005-0000-0000-0000BA000000}"/>
    <cellStyle name="Comma 6 2 4 3 7 3" xfId="38503" xr:uid="{00000000-0005-0000-0000-0000BA000000}"/>
    <cellStyle name="Comma 6 2 4 3 8" xfId="9775" xr:uid="{00000000-0005-0000-0000-0000BA000000}"/>
    <cellStyle name="Comma 6 2 4 3 8 2" xfId="24895" xr:uid="{00000000-0005-0000-0000-0000BA000000}"/>
    <cellStyle name="Comma 6 2 4 3 8 2 2" xfId="55135" xr:uid="{00000000-0005-0000-0000-0000BA000000}"/>
    <cellStyle name="Comma 6 2 4 3 8 3" xfId="40015" xr:uid="{00000000-0005-0000-0000-0000BA000000}"/>
    <cellStyle name="Comma 6 2 4 3 9" xfId="15823" xr:uid="{00000000-0005-0000-0000-0000BA000000}"/>
    <cellStyle name="Comma 6 2 4 3 9 2" xfId="46063" xr:uid="{00000000-0005-0000-0000-0000BA000000}"/>
    <cellStyle name="Comma 6 2 4 4" xfId="955" xr:uid="{00000000-0005-0000-0000-00003D000000}"/>
    <cellStyle name="Comma 6 2 4 4 2" xfId="2467" xr:uid="{00000000-0005-0000-0000-00003D000000}"/>
    <cellStyle name="Comma 6 2 4 4 2 2" xfId="11539" xr:uid="{00000000-0005-0000-0000-00003D000000}"/>
    <cellStyle name="Comma 6 2 4 4 2 2 2" xfId="26659" xr:uid="{00000000-0005-0000-0000-00003D000000}"/>
    <cellStyle name="Comma 6 2 4 4 2 2 2 2" xfId="56899" xr:uid="{00000000-0005-0000-0000-00003D000000}"/>
    <cellStyle name="Comma 6 2 4 4 2 2 3" xfId="41779" xr:uid="{00000000-0005-0000-0000-00003D000000}"/>
    <cellStyle name="Comma 6 2 4 4 2 3" xfId="17587" xr:uid="{00000000-0005-0000-0000-00003D000000}"/>
    <cellStyle name="Comma 6 2 4 4 2 3 2" xfId="47827" xr:uid="{00000000-0005-0000-0000-00003D000000}"/>
    <cellStyle name="Comma 6 2 4 4 2 4" xfId="32707" xr:uid="{00000000-0005-0000-0000-00003D000000}"/>
    <cellStyle name="Comma 6 2 4 4 3" xfId="3979" xr:uid="{00000000-0005-0000-0000-00003D000000}"/>
    <cellStyle name="Comma 6 2 4 4 3 2" xfId="13051" xr:uid="{00000000-0005-0000-0000-00003D000000}"/>
    <cellStyle name="Comma 6 2 4 4 3 2 2" xfId="28171" xr:uid="{00000000-0005-0000-0000-00003D000000}"/>
    <cellStyle name="Comma 6 2 4 4 3 2 2 2" xfId="58411" xr:uid="{00000000-0005-0000-0000-00003D000000}"/>
    <cellStyle name="Comma 6 2 4 4 3 2 3" xfId="43291" xr:uid="{00000000-0005-0000-0000-00003D000000}"/>
    <cellStyle name="Comma 6 2 4 4 3 3" xfId="19099" xr:uid="{00000000-0005-0000-0000-00003D000000}"/>
    <cellStyle name="Comma 6 2 4 4 3 3 2" xfId="49339" xr:uid="{00000000-0005-0000-0000-00003D000000}"/>
    <cellStyle name="Comma 6 2 4 4 3 4" xfId="34219" xr:uid="{00000000-0005-0000-0000-00003D000000}"/>
    <cellStyle name="Comma 6 2 4 4 4" xfId="5491" xr:uid="{00000000-0005-0000-0000-00003D000000}"/>
    <cellStyle name="Comma 6 2 4 4 4 2" xfId="14563" xr:uid="{00000000-0005-0000-0000-00003D000000}"/>
    <cellStyle name="Comma 6 2 4 4 4 2 2" xfId="29683" xr:uid="{00000000-0005-0000-0000-00003D000000}"/>
    <cellStyle name="Comma 6 2 4 4 4 2 2 2" xfId="59923" xr:uid="{00000000-0005-0000-0000-00003D000000}"/>
    <cellStyle name="Comma 6 2 4 4 4 2 3" xfId="44803" xr:uid="{00000000-0005-0000-0000-00003D000000}"/>
    <cellStyle name="Comma 6 2 4 4 4 3" xfId="20611" xr:uid="{00000000-0005-0000-0000-00003D000000}"/>
    <cellStyle name="Comma 6 2 4 4 4 3 2" xfId="50851" xr:uid="{00000000-0005-0000-0000-00003D000000}"/>
    <cellStyle name="Comma 6 2 4 4 4 4" xfId="35731" xr:uid="{00000000-0005-0000-0000-00003D000000}"/>
    <cellStyle name="Comma 6 2 4 4 5" xfId="7003" xr:uid="{00000000-0005-0000-0000-00003D000000}"/>
    <cellStyle name="Comma 6 2 4 4 5 2" xfId="22123" xr:uid="{00000000-0005-0000-0000-00003D000000}"/>
    <cellStyle name="Comma 6 2 4 4 5 2 2" xfId="52363" xr:uid="{00000000-0005-0000-0000-00003D000000}"/>
    <cellStyle name="Comma 6 2 4 4 5 3" xfId="37243" xr:uid="{00000000-0005-0000-0000-00003D000000}"/>
    <cellStyle name="Comma 6 2 4 4 6" xfId="8515" xr:uid="{00000000-0005-0000-0000-00003D000000}"/>
    <cellStyle name="Comma 6 2 4 4 6 2" xfId="23635" xr:uid="{00000000-0005-0000-0000-00003D000000}"/>
    <cellStyle name="Comma 6 2 4 4 6 2 2" xfId="53875" xr:uid="{00000000-0005-0000-0000-00003D000000}"/>
    <cellStyle name="Comma 6 2 4 4 6 3" xfId="38755" xr:uid="{00000000-0005-0000-0000-00003D000000}"/>
    <cellStyle name="Comma 6 2 4 4 7" xfId="10027" xr:uid="{00000000-0005-0000-0000-00003D000000}"/>
    <cellStyle name="Comma 6 2 4 4 7 2" xfId="25147" xr:uid="{00000000-0005-0000-0000-00003D000000}"/>
    <cellStyle name="Comma 6 2 4 4 7 2 2" xfId="55387" xr:uid="{00000000-0005-0000-0000-00003D000000}"/>
    <cellStyle name="Comma 6 2 4 4 7 3" xfId="40267" xr:uid="{00000000-0005-0000-0000-00003D000000}"/>
    <cellStyle name="Comma 6 2 4 4 8" xfId="16075" xr:uid="{00000000-0005-0000-0000-00003D000000}"/>
    <cellStyle name="Comma 6 2 4 4 8 2" xfId="46315" xr:uid="{00000000-0005-0000-0000-00003D000000}"/>
    <cellStyle name="Comma 6 2 4 4 9" xfId="31195" xr:uid="{00000000-0005-0000-0000-00003D000000}"/>
    <cellStyle name="Comma 6 2 4 5" xfId="1711" xr:uid="{00000000-0005-0000-0000-00003D000000}"/>
    <cellStyle name="Comma 6 2 4 5 2" xfId="10783" xr:uid="{00000000-0005-0000-0000-00003D000000}"/>
    <cellStyle name="Comma 6 2 4 5 2 2" xfId="25903" xr:uid="{00000000-0005-0000-0000-00003D000000}"/>
    <cellStyle name="Comma 6 2 4 5 2 2 2" xfId="56143" xr:uid="{00000000-0005-0000-0000-00003D000000}"/>
    <cellStyle name="Comma 6 2 4 5 2 3" xfId="41023" xr:uid="{00000000-0005-0000-0000-00003D000000}"/>
    <cellStyle name="Comma 6 2 4 5 3" xfId="16831" xr:uid="{00000000-0005-0000-0000-00003D000000}"/>
    <cellStyle name="Comma 6 2 4 5 3 2" xfId="47071" xr:uid="{00000000-0005-0000-0000-00003D000000}"/>
    <cellStyle name="Comma 6 2 4 5 4" xfId="31951" xr:uid="{00000000-0005-0000-0000-00003D000000}"/>
    <cellStyle name="Comma 6 2 4 6" xfId="3223" xr:uid="{00000000-0005-0000-0000-00003D000000}"/>
    <cellStyle name="Comma 6 2 4 6 2" xfId="12295" xr:uid="{00000000-0005-0000-0000-00003D000000}"/>
    <cellStyle name="Comma 6 2 4 6 2 2" xfId="27415" xr:uid="{00000000-0005-0000-0000-00003D000000}"/>
    <cellStyle name="Comma 6 2 4 6 2 2 2" xfId="57655" xr:uid="{00000000-0005-0000-0000-00003D000000}"/>
    <cellStyle name="Comma 6 2 4 6 2 3" xfId="42535" xr:uid="{00000000-0005-0000-0000-00003D000000}"/>
    <cellStyle name="Comma 6 2 4 6 3" xfId="18343" xr:uid="{00000000-0005-0000-0000-00003D000000}"/>
    <cellStyle name="Comma 6 2 4 6 3 2" xfId="48583" xr:uid="{00000000-0005-0000-0000-00003D000000}"/>
    <cellStyle name="Comma 6 2 4 6 4" xfId="33463" xr:uid="{00000000-0005-0000-0000-00003D000000}"/>
    <cellStyle name="Comma 6 2 4 7" xfId="4735" xr:uid="{00000000-0005-0000-0000-00003D000000}"/>
    <cellStyle name="Comma 6 2 4 7 2" xfId="13807" xr:uid="{00000000-0005-0000-0000-00003D000000}"/>
    <cellStyle name="Comma 6 2 4 7 2 2" xfId="28927" xr:uid="{00000000-0005-0000-0000-00003D000000}"/>
    <cellStyle name="Comma 6 2 4 7 2 2 2" xfId="59167" xr:uid="{00000000-0005-0000-0000-00003D000000}"/>
    <cellStyle name="Comma 6 2 4 7 2 3" xfId="44047" xr:uid="{00000000-0005-0000-0000-00003D000000}"/>
    <cellStyle name="Comma 6 2 4 7 3" xfId="19855" xr:uid="{00000000-0005-0000-0000-00003D000000}"/>
    <cellStyle name="Comma 6 2 4 7 3 2" xfId="50095" xr:uid="{00000000-0005-0000-0000-00003D000000}"/>
    <cellStyle name="Comma 6 2 4 7 4" xfId="34975" xr:uid="{00000000-0005-0000-0000-00003D000000}"/>
    <cellStyle name="Comma 6 2 4 8" xfId="6247" xr:uid="{00000000-0005-0000-0000-00003D000000}"/>
    <cellStyle name="Comma 6 2 4 8 2" xfId="21367" xr:uid="{00000000-0005-0000-0000-00003D000000}"/>
    <cellStyle name="Comma 6 2 4 8 2 2" xfId="51607" xr:uid="{00000000-0005-0000-0000-00003D000000}"/>
    <cellStyle name="Comma 6 2 4 8 3" xfId="36487" xr:uid="{00000000-0005-0000-0000-00003D000000}"/>
    <cellStyle name="Comma 6 2 4 9" xfId="7759" xr:uid="{00000000-0005-0000-0000-00003D000000}"/>
    <cellStyle name="Comma 6 2 4 9 2" xfId="22879" xr:uid="{00000000-0005-0000-0000-00003D000000}"/>
    <cellStyle name="Comma 6 2 4 9 2 2" xfId="53119" xr:uid="{00000000-0005-0000-0000-00003D000000}"/>
    <cellStyle name="Comma 6 2 4 9 3" xfId="37999" xr:uid="{00000000-0005-0000-0000-00003D000000}"/>
    <cellStyle name="Comma 6 2 5" xfId="283" xr:uid="{00000000-0005-0000-0000-000037000000}"/>
    <cellStyle name="Comma 6 2 5 10" xfId="30523" xr:uid="{00000000-0005-0000-0000-000037000000}"/>
    <cellStyle name="Comma 6 2 5 2" xfId="1039" xr:uid="{00000000-0005-0000-0000-000037000000}"/>
    <cellStyle name="Comma 6 2 5 2 2" xfId="2551" xr:uid="{00000000-0005-0000-0000-000037000000}"/>
    <cellStyle name="Comma 6 2 5 2 2 2" xfId="11623" xr:uid="{00000000-0005-0000-0000-000037000000}"/>
    <cellStyle name="Comma 6 2 5 2 2 2 2" xfId="26743" xr:uid="{00000000-0005-0000-0000-000037000000}"/>
    <cellStyle name="Comma 6 2 5 2 2 2 2 2" xfId="56983" xr:uid="{00000000-0005-0000-0000-000037000000}"/>
    <cellStyle name="Comma 6 2 5 2 2 2 3" xfId="41863" xr:uid="{00000000-0005-0000-0000-000037000000}"/>
    <cellStyle name="Comma 6 2 5 2 2 3" xfId="17671" xr:uid="{00000000-0005-0000-0000-000037000000}"/>
    <cellStyle name="Comma 6 2 5 2 2 3 2" xfId="47911" xr:uid="{00000000-0005-0000-0000-000037000000}"/>
    <cellStyle name="Comma 6 2 5 2 2 4" xfId="32791" xr:uid="{00000000-0005-0000-0000-000037000000}"/>
    <cellStyle name="Comma 6 2 5 2 3" xfId="4063" xr:uid="{00000000-0005-0000-0000-000037000000}"/>
    <cellStyle name="Comma 6 2 5 2 3 2" xfId="13135" xr:uid="{00000000-0005-0000-0000-000037000000}"/>
    <cellStyle name="Comma 6 2 5 2 3 2 2" xfId="28255" xr:uid="{00000000-0005-0000-0000-000037000000}"/>
    <cellStyle name="Comma 6 2 5 2 3 2 2 2" xfId="58495" xr:uid="{00000000-0005-0000-0000-000037000000}"/>
    <cellStyle name="Comma 6 2 5 2 3 2 3" xfId="43375" xr:uid="{00000000-0005-0000-0000-000037000000}"/>
    <cellStyle name="Comma 6 2 5 2 3 3" xfId="19183" xr:uid="{00000000-0005-0000-0000-000037000000}"/>
    <cellStyle name="Comma 6 2 5 2 3 3 2" xfId="49423" xr:uid="{00000000-0005-0000-0000-000037000000}"/>
    <cellStyle name="Comma 6 2 5 2 3 4" xfId="34303" xr:uid="{00000000-0005-0000-0000-000037000000}"/>
    <cellStyle name="Comma 6 2 5 2 4" xfId="5575" xr:uid="{00000000-0005-0000-0000-000037000000}"/>
    <cellStyle name="Comma 6 2 5 2 4 2" xfId="14647" xr:uid="{00000000-0005-0000-0000-000037000000}"/>
    <cellStyle name="Comma 6 2 5 2 4 2 2" xfId="29767" xr:uid="{00000000-0005-0000-0000-000037000000}"/>
    <cellStyle name="Comma 6 2 5 2 4 2 2 2" xfId="60007" xr:uid="{00000000-0005-0000-0000-000037000000}"/>
    <cellStyle name="Comma 6 2 5 2 4 2 3" xfId="44887" xr:uid="{00000000-0005-0000-0000-000037000000}"/>
    <cellStyle name="Comma 6 2 5 2 4 3" xfId="20695" xr:uid="{00000000-0005-0000-0000-000037000000}"/>
    <cellStyle name="Comma 6 2 5 2 4 3 2" xfId="50935" xr:uid="{00000000-0005-0000-0000-000037000000}"/>
    <cellStyle name="Comma 6 2 5 2 4 4" xfId="35815" xr:uid="{00000000-0005-0000-0000-000037000000}"/>
    <cellStyle name="Comma 6 2 5 2 5" xfId="7087" xr:uid="{00000000-0005-0000-0000-000037000000}"/>
    <cellStyle name="Comma 6 2 5 2 5 2" xfId="22207" xr:uid="{00000000-0005-0000-0000-000037000000}"/>
    <cellStyle name="Comma 6 2 5 2 5 2 2" xfId="52447" xr:uid="{00000000-0005-0000-0000-000037000000}"/>
    <cellStyle name="Comma 6 2 5 2 5 3" xfId="37327" xr:uid="{00000000-0005-0000-0000-000037000000}"/>
    <cellStyle name="Comma 6 2 5 2 6" xfId="8599" xr:uid="{00000000-0005-0000-0000-000037000000}"/>
    <cellStyle name="Comma 6 2 5 2 6 2" xfId="23719" xr:uid="{00000000-0005-0000-0000-000037000000}"/>
    <cellStyle name="Comma 6 2 5 2 6 2 2" xfId="53959" xr:uid="{00000000-0005-0000-0000-000037000000}"/>
    <cellStyle name="Comma 6 2 5 2 6 3" xfId="38839" xr:uid="{00000000-0005-0000-0000-000037000000}"/>
    <cellStyle name="Comma 6 2 5 2 7" xfId="10111" xr:uid="{00000000-0005-0000-0000-000037000000}"/>
    <cellStyle name="Comma 6 2 5 2 7 2" xfId="25231" xr:uid="{00000000-0005-0000-0000-000037000000}"/>
    <cellStyle name="Comma 6 2 5 2 7 2 2" xfId="55471" xr:uid="{00000000-0005-0000-0000-000037000000}"/>
    <cellStyle name="Comma 6 2 5 2 7 3" xfId="40351" xr:uid="{00000000-0005-0000-0000-000037000000}"/>
    <cellStyle name="Comma 6 2 5 2 8" xfId="16159" xr:uid="{00000000-0005-0000-0000-000037000000}"/>
    <cellStyle name="Comma 6 2 5 2 8 2" xfId="46399" xr:uid="{00000000-0005-0000-0000-000037000000}"/>
    <cellStyle name="Comma 6 2 5 2 9" xfId="31279" xr:uid="{00000000-0005-0000-0000-000037000000}"/>
    <cellStyle name="Comma 6 2 5 3" xfId="1795" xr:uid="{00000000-0005-0000-0000-000037000000}"/>
    <cellStyle name="Comma 6 2 5 3 2" xfId="10867" xr:uid="{00000000-0005-0000-0000-000037000000}"/>
    <cellStyle name="Comma 6 2 5 3 2 2" xfId="25987" xr:uid="{00000000-0005-0000-0000-000037000000}"/>
    <cellStyle name="Comma 6 2 5 3 2 2 2" xfId="56227" xr:uid="{00000000-0005-0000-0000-000037000000}"/>
    <cellStyle name="Comma 6 2 5 3 2 3" xfId="41107" xr:uid="{00000000-0005-0000-0000-000037000000}"/>
    <cellStyle name="Comma 6 2 5 3 3" xfId="16915" xr:uid="{00000000-0005-0000-0000-000037000000}"/>
    <cellStyle name="Comma 6 2 5 3 3 2" xfId="47155" xr:uid="{00000000-0005-0000-0000-000037000000}"/>
    <cellStyle name="Comma 6 2 5 3 4" xfId="32035" xr:uid="{00000000-0005-0000-0000-000037000000}"/>
    <cellStyle name="Comma 6 2 5 4" xfId="3307" xr:uid="{00000000-0005-0000-0000-000037000000}"/>
    <cellStyle name="Comma 6 2 5 4 2" xfId="12379" xr:uid="{00000000-0005-0000-0000-000037000000}"/>
    <cellStyle name="Comma 6 2 5 4 2 2" xfId="27499" xr:uid="{00000000-0005-0000-0000-000037000000}"/>
    <cellStyle name="Comma 6 2 5 4 2 2 2" xfId="57739" xr:uid="{00000000-0005-0000-0000-000037000000}"/>
    <cellStyle name="Comma 6 2 5 4 2 3" xfId="42619" xr:uid="{00000000-0005-0000-0000-000037000000}"/>
    <cellStyle name="Comma 6 2 5 4 3" xfId="18427" xr:uid="{00000000-0005-0000-0000-000037000000}"/>
    <cellStyle name="Comma 6 2 5 4 3 2" xfId="48667" xr:uid="{00000000-0005-0000-0000-000037000000}"/>
    <cellStyle name="Comma 6 2 5 4 4" xfId="33547" xr:uid="{00000000-0005-0000-0000-000037000000}"/>
    <cellStyle name="Comma 6 2 5 5" xfId="4819" xr:uid="{00000000-0005-0000-0000-000037000000}"/>
    <cellStyle name="Comma 6 2 5 5 2" xfId="13891" xr:uid="{00000000-0005-0000-0000-000037000000}"/>
    <cellStyle name="Comma 6 2 5 5 2 2" xfId="29011" xr:uid="{00000000-0005-0000-0000-000037000000}"/>
    <cellStyle name="Comma 6 2 5 5 2 2 2" xfId="59251" xr:uid="{00000000-0005-0000-0000-000037000000}"/>
    <cellStyle name="Comma 6 2 5 5 2 3" xfId="44131" xr:uid="{00000000-0005-0000-0000-000037000000}"/>
    <cellStyle name="Comma 6 2 5 5 3" xfId="19939" xr:uid="{00000000-0005-0000-0000-000037000000}"/>
    <cellStyle name="Comma 6 2 5 5 3 2" xfId="50179" xr:uid="{00000000-0005-0000-0000-000037000000}"/>
    <cellStyle name="Comma 6 2 5 5 4" xfId="35059" xr:uid="{00000000-0005-0000-0000-000037000000}"/>
    <cellStyle name="Comma 6 2 5 6" xfId="6331" xr:uid="{00000000-0005-0000-0000-000037000000}"/>
    <cellStyle name="Comma 6 2 5 6 2" xfId="21451" xr:uid="{00000000-0005-0000-0000-000037000000}"/>
    <cellStyle name="Comma 6 2 5 6 2 2" xfId="51691" xr:uid="{00000000-0005-0000-0000-000037000000}"/>
    <cellStyle name="Comma 6 2 5 6 3" xfId="36571" xr:uid="{00000000-0005-0000-0000-000037000000}"/>
    <cellStyle name="Comma 6 2 5 7" xfId="7843" xr:uid="{00000000-0005-0000-0000-000037000000}"/>
    <cellStyle name="Comma 6 2 5 7 2" xfId="22963" xr:uid="{00000000-0005-0000-0000-000037000000}"/>
    <cellStyle name="Comma 6 2 5 7 2 2" xfId="53203" xr:uid="{00000000-0005-0000-0000-000037000000}"/>
    <cellStyle name="Comma 6 2 5 7 3" xfId="38083" xr:uid="{00000000-0005-0000-0000-000037000000}"/>
    <cellStyle name="Comma 6 2 5 8" xfId="9355" xr:uid="{00000000-0005-0000-0000-000037000000}"/>
    <cellStyle name="Comma 6 2 5 8 2" xfId="24475" xr:uid="{00000000-0005-0000-0000-000037000000}"/>
    <cellStyle name="Comma 6 2 5 8 2 2" xfId="54715" xr:uid="{00000000-0005-0000-0000-000037000000}"/>
    <cellStyle name="Comma 6 2 5 8 3" xfId="39595" xr:uid="{00000000-0005-0000-0000-000037000000}"/>
    <cellStyle name="Comma 6 2 5 9" xfId="15403" xr:uid="{00000000-0005-0000-0000-000037000000}"/>
    <cellStyle name="Comma 6 2 5 9 2" xfId="45643" xr:uid="{00000000-0005-0000-0000-000037000000}"/>
    <cellStyle name="Comma 6 2 6" xfId="535" xr:uid="{00000000-0005-0000-0000-0000B5000000}"/>
    <cellStyle name="Comma 6 2 6 10" xfId="30775" xr:uid="{00000000-0005-0000-0000-0000B5000000}"/>
    <cellStyle name="Comma 6 2 6 2" xfId="1291" xr:uid="{00000000-0005-0000-0000-0000B5000000}"/>
    <cellStyle name="Comma 6 2 6 2 2" xfId="2803" xr:uid="{00000000-0005-0000-0000-0000B5000000}"/>
    <cellStyle name="Comma 6 2 6 2 2 2" xfId="11875" xr:uid="{00000000-0005-0000-0000-0000B5000000}"/>
    <cellStyle name="Comma 6 2 6 2 2 2 2" xfId="26995" xr:uid="{00000000-0005-0000-0000-0000B5000000}"/>
    <cellStyle name="Comma 6 2 6 2 2 2 2 2" xfId="57235" xr:uid="{00000000-0005-0000-0000-0000B5000000}"/>
    <cellStyle name="Comma 6 2 6 2 2 2 3" xfId="42115" xr:uid="{00000000-0005-0000-0000-0000B5000000}"/>
    <cellStyle name="Comma 6 2 6 2 2 3" xfId="17923" xr:uid="{00000000-0005-0000-0000-0000B5000000}"/>
    <cellStyle name="Comma 6 2 6 2 2 3 2" xfId="48163" xr:uid="{00000000-0005-0000-0000-0000B5000000}"/>
    <cellStyle name="Comma 6 2 6 2 2 4" xfId="33043" xr:uid="{00000000-0005-0000-0000-0000B5000000}"/>
    <cellStyle name="Comma 6 2 6 2 3" xfId="4315" xr:uid="{00000000-0005-0000-0000-0000B5000000}"/>
    <cellStyle name="Comma 6 2 6 2 3 2" xfId="13387" xr:uid="{00000000-0005-0000-0000-0000B5000000}"/>
    <cellStyle name="Comma 6 2 6 2 3 2 2" xfId="28507" xr:uid="{00000000-0005-0000-0000-0000B5000000}"/>
    <cellStyle name="Comma 6 2 6 2 3 2 2 2" xfId="58747" xr:uid="{00000000-0005-0000-0000-0000B5000000}"/>
    <cellStyle name="Comma 6 2 6 2 3 2 3" xfId="43627" xr:uid="{00000000-0005-0000-0000-0000B5000000}"/>
    <cellStyle name="Comma 6 2 6 2 3 3" xfId="19435" xr:uid="{00000000-0005-0000-0000-0000B5000000}"/>
    <cellStyle name="Comma 6 2 6 2 3 3 2" xfId="49675" xr:uid="{00000000-0005-0000-0000-0000B5000000}"/>
    <cellStyle name="Comma 6 2 6 2 3 4" xfId="34555" xr:uid="{00000000-0005-0000-0000-0000B5000000}"/>
    <cellStyle name="Comma 6 2 6 2 4" xfId="5827" xr:uid="{00000000-0005-0000-0000-0000B5000000}"/>
    <cellStyle name="Comma 6 2 6 2 4 2" xfId="14899" xr:uid="{00000000-0005-0000-0000-0000B5000000}"/>
    <cellStyle name="Comma 6 2 6 2 4 2 2" xfId="30019" xr:uid="{00000000-0005-0000-0000-0000B5000000}"/>
    <cellStyle name="Comma 6 2 6 2 4 2 2 2" xfId="60259" xr:uid="{00000000-0005-0000-0000-0000B5000000}"/>
    <cellStyle name="Comma 6 2 6 2 4 2 3" xfId="45139" xr:uid="{00000000-0005-0000-0000-0000B5000000}"/>
    <cellStyle name="Comma 6 2 6 2 4 3" xfId="20947" xr:uid="{00000000-0005-0000-0000-0000B5000000}"/>
    <cellStyle name="Comma 6 2 6 2 4 3 2" xfId="51187" xr:uid="{00000000-0005-0000-0000-0000B5000000}"/>
    <cellStyle name="Comma 6 2 6 2 4 4" xfId="36067" xr:uid="{00000000-0005-0000-0000-0000B5000000}"/>
    <cellStyle name="Comma 6 2 6 2 5" xfId="7339" xr:uid="{00000000-0005-0000-0000-0000B5000000}"/>
    <cellStyle name="Comma 6 2 6 2 5 2" xfId="22459" xr:uid="{00000000-0005-0000-0000-0000B5000000}"/>
    <cellStyle name="Comma 6 2 6 2 5 2 2" xfId="52699" xr:uid="{00000000-0005-0000-0000-0000B5000000}"/>
    <cellStyle name="Comma 6 2 6 2 5 3" xfId="37579" xr:uid="{00000000-0005-0000-0000-0000B5000000}"/>
    <cellStyle name="Comma 6 2 6 2 6" xfId="8851" xr:uid="{00000000-0005-0000-0000-0000B5000000}"/>
    <cellStyle name="Comma 6 2 6 2 6 2" xfId="23971" xr:uid="{00000000-0005-0000-0000-0000B5000000}"/>
    <cellStyle name="Comma 6 2 6 2 6 2 2" xfId="54211" xr:uid="{00000000-0005-0000-0000-0000B5000000}"/>
    <cellStyle name="Comma 6 2 6 2 6 3" xfId="39091" xr:uid="{00000000-0005-0000-0000-0000B5000000}"/>
    <cellStyle name="Comma 6 2 6 2 7" xfId="10363" xr:uid="{00000000-0005-0000-0000-0000B5000000}"/>
    <cellStyle name="Comma 6 2 6 2 7 2" xfId="25483" xr:uid="{00000000-0005-0000-0000-0000B5000000}"/>
    <cellStyle name="Comma 6 2 6 2 7 2 2" xfId="55723" xr:uid="{00000000-0005-0000-0000-0000B5000000}"/>
    <cellStyle name="Comma 6 2 6 2 7 3" xfId="40603" xr:uid="{00000000-0005-0000-0000-0000B5000000}"/>
    <cellStyle name="Comma 6 2 6 2 8" xfId="16411" xr:uid="{00000000-0005-0000-0000-0000B5000000}"/>
    <cellStyle name="Comma 6 2 6 2 8 2" xfId="46651" xr:uid="{00000000-0005-0000-0000-0000B5000000}"/>
    <cellStyle name="Comma 6 2 6 2 9" xfId="31531" xr:uid="{00000000-0005-0000-0000-0000B5000000}"/>
    <cellStyle name="Comma 6 2 6 3" xfId="2047" xr:uid="{00000000-0005-0000-0000-0000B5000000}"/>
    <cellStyle name="Comma 6 2 6 3 2" xfId="11119" xr:uid="{00000000-0005-0000-0000-0000B5000000}"/>
    <cellStyle name="Comma 6 2 6 3 2 2" xfId="26239" xr:uid="{00000000-0005-0000-0000-0000B5000000}"/>
    <cellStyle name="Comma 6 2 6 3 2 2 2" xfId="56479" xr:uid="{00000000-0005-0000-0000-0000B5000000}"/>
    <cellStyle name="Comma 6 2 6 3 2 3" xfId="41359" xr:uid="{00000000-0005-0000-0000-0000B5000000}"/>
    <cellStyle name="Comma 6 2 6 3 3" xfId="17167" xr:uid="{00000000-0005-0000-0000-0000B5000000}"/>
    <cellStyle name="Comma 6 2 6 3 3 2" xfId="47407" xr:uid="{00000000-0005-0000-0000-0000B5000000}"/>
    <cellStyle name="Comma 6 2 6 3 4" xfId="32287" xr:uid="{00000000-0005-0000-0000-0000B5000000}"/>
    <cellStyle name="Comma 6 2 6 4" xfId="3559" xr:uid="{00000000-0005-0000-0000-0000B5000000}"/>
    <cellStyle name="Comma 6 2 6 4 2" xfId="12631" xr:uid="{00000000-0005-0000-0000-0000B5000000}"/>
    <cellStyle name="Comma 6 2 6 4 2 2" xfId="27751" xr:uid="{00000000-0005-0000-0000-0000B5000000}"/>
    <cellStyle name="Comma 6 2 6 4 2 2 2" xfId="57991" xr:uid="{00000000-0005-0000-0000-0000B5000000}"/>
    <cellStyle name="Comma 6 2 6 4 2 3" xfId="42871" xr:uid="{00000000-0005-0000-0000-0000B5000000}"/>
    <cellStyle name="Comma 6 2 6 4 3" xfId="18679" xr:uid="{00000000-0005-0000-0000-0000B5000000}"/>
    <cellStyle name="Comma 6 2 6 4 3 2" xfId="48919" xr:uid="{00000000-0005-0000-0000-0000B5000000}"/>
    <cellStyle name="Comma 6 2 6 4 4" xfId="33799" xr:uid="{00000000-0005-0000-0000-0000B5000000}"/>
    <cellStyle name="Comma 6 2 6 5" xfId="5071" xr:uid="{00000000-0005-0000-0000-0000B5000000}"/>
    <cellStyle name="Comma 6 2 6 5 2" xfId="14143" xr:uid="{00000000-0005-0000-0000-0000B5000000}"/>
    <cellStyle name="Comma 6 2 6 5 2 2" xfId="29263" xr:uid="{00000000-0005-0000-0000-0000B5000000}"/>
    <cellStyle name="Comma 6 2 6 5 2 2 2" xfId="59503" xr:uid="{00000000-0005-0000-0000-0000B5000000}"/>
    <cellStyle name="Comma 6 2 6 5 2 3" xfId="44383" xr:uid="{00000000-0005-0000-0000-0000B5000000}"/>
    <cellStyle name="Comma 6 2 6 5 3" xfId="20191" xr:uid="{00000000-0005-0000-0000-0000B5000000}"/>
    <cellStyle name="Comma 6 2 6 5 3 2" xfId="50431" xr:uid="{00000000-0005-0000-0000-0000B5000000}"/>
    <cellStyle name="Comma 6 2 6 5 4" xfId="35311" xr:uid="{00000000-0005-0000-0000-0000B5000000}"/>
    <cellStyle name="Comma 6 2 6 6" xfId="6583" xr:uid="{00000000-0005-0000-0000-0000B5000000}"/>
    <cellStyle name="Comma 6 2 6 6 2" xfId="21703" xr:uid="{00000000-0005-0000-0000-0000B5000000}"/>
    <cellStyle name="Comma 6 2 6 6 2 2" xfId="51943" xr:uid="{00000000-0005-0000-0000-0000B5000000}"/>
    <cellStyle name="Comma 6 2 6 6 3" xfId="36823" xr:uid="{00000000-0005-0000-0000-0000B5000000}"/>
    <cellStyle name="Comma 6 2 6 7" xfId="8095" xr:uid="{00000000-0005-0000-0000-0000B5000000}"/>
    <cellStyle name="Comma 6 2 6 7 2" xfId="23215" xr:uid="{00000000-0005-0000-0000-0000B5000000}"/>
    <cellStyle name="Comma 6 2 6 7 2 2" xfId="53455" xr:uid="{00000000-0005-0000-0000-0000B5000000}"/>
    <cellStyle name="Comma 6 2 6 7 3" xfId="38335" xr:uid="{00000000-0005-0000-0000-0000B5000000}"/>
    <cellStyle name="Comma 6 2 6 8" xfId="9607" xr:uid="{00000000-0005-0000-0000-0000B5000000}"/>
    <cellStyle name="Comma 6 2 6 8 2" xfId="24727" xr:uid="{00000000-0005-0000-0000-0000B5000000}"/>
    <cellStyle name="Comma 6 2 6 8 2 2" xfId="54967" xr:uid="{00000000-0005-0000-0000-0000B5000000}"/>
    <cellStyle name="Comma 6 2 6 8 3" xfId="39847" xr:uid="{00000000-0005-0000-0000-0000B5000000}"/>
    <cellStyle name="Comma 6 2 6 9" xfId="15655" xr:uid="{00000000-0005-0000-0000-0000B5000000}"/>
    <cellStyle name="Comma 6 2 6 9 2" xfId="45895" xr:uid="{00000000-0005-0000-0000-0000B5000000}"/>
    <cellStyle name="Comma 6 2 7" xfId="787" xr:uid="{00000000-0005-0000-0000-000037000000}"/>
    <cellStyle name="Comma 6 2 7 2" xfId="2299" xr:uid="{00000000-0005-0000-0000-000037000000}"/>
    <cellStyle name="Comma 6 2 7 2 2" xfId="11371" xr:uid="{00000000-0005-0000-0000-000037000000}"/>
    <cellStyle name="Comma 6 2 7 2 2 2" xfId="26491" xr:uid="{00000000-0005-0000-0000-000037000000}"/>
    <cellStyle name="Comma 6 2 7 2 2 2 2" xfId="56731" xr:uid="{00000000-0005-0000-0000-000037000000}"/>
    <cellStyle name="Comma 6 2 7 2 2 3" xfId="41611" xr:uid="{00000000-0005-0000-0000-000037000000}"/>
    <cellStyle name="Comma 6 2 7 2 3" xfId="17419" xr:uid="{00000000-0005-0000-0000-000037000000}"/>
    <cellStyle name="Comma 6 2 7 2 3 2" xfId="47659" xr:uid="{00000000-0005-0000-0000-000037000000}"/>
    <cellStyle name="Comma 6 2 7 2 4" xfId="32539" xr:uid="{00000000-0005-0000-0000-000037000000}"/>
    <cellStyle name="Comma 6 2 7 3" xfId="3811" xr:uid="{00000000-0005-0000-0000-000037000000}"/>
    <cellStyle name="Comma 6 2 7 3 2" xfId="12883" xr:uid="{00000000-0005-0000-0000-000037000000}"/>
    <cellStyle name="Comma 6 2 7 3 2 2" xfId="28003" xr:uid="{00000000-0005-0000-0000-000037000000}"/>
    <cellStyle name="Comma 6 2 7 3 2 2 2" xfId="58243" xr:uid="{00000000-0005-0000-0000-000037000000}"/>
    <cellStyle name="Comma 6 2 7 3 2 3" xfId="43123" xr:uid="{00000000-0005-0000-0000-000037000000}"/>
    <cellStyle name="Comma 6 2 7 3 3" xfId="18931" xr:uid="{00000000-0005-0000-0000-000037000000}"/>
    <cellStyle name="Comma 6 2 7 3 3 2" xfId="49171" xr:uid="{00000000-0005-0000-0000-000037000000}"/>
    <cellStyle name="Comma 6 2 7 3 4" xfId="34051" xr:uid="{00000000-0005-0000-0000-000037000000}"/>
    <cellStyle name="Comma 6 2 7 4" xfId="5323" xr:uid="{00000000-0005-0000-0000-000037000000}"/>
    <cellStyle name="Comma 6 2 7 4 2" xfId="14395" xr:uid="{00000000-0005-0000-0000-000037000000}"/>
    <cellStyle name="Comma 6 2 7 4 2 2" xfId="29515" xr:uid="{00000000-0005-0000-0000-000037000000}"/>
    <cellStyle name="Comma 6 2 7 4 2 2 2" xfId="59755" xr:uid="{00000000-0005-0000-0000-000037000000}"/>
    <cellStyle name="Comma 6 2 7 4 2 3" xfId="44635" xr:uid="{00000000-0005-0000-0000-000037000000}"/>
    <cellStyle name="Comma 6 2 7 4 3" xfId="20443" xr:uid="{00000000-0005-0000-0000-000037000000}"/>
    <cellStyle name="Comma 6 2 7 4 3 2" xfId="50683" xr:uid="{00000000-0005-0000-0000-000037000000}"/>
    <cellStyle name="Comma 6 2 7 4 4" xfId="35563" xr:uid="{00000000-0005-0000-0000-000037000000}"/>
    <cellStyle name="Comma 6 2 7 5" xfId="6835" xr:uid="{00000000-0005-0000-0000-000037000000}"/>
    <cellStyle name="Comma 6 2 7 5 2" xfId="21955" xr:uid="{00000000-0005-0000-0000-000037000000}"/>
    <cellStyle name="Comma 6 2 7 5 2 2" xfId="52195" xr:uid="{00000000-0005-0000-0000-000037000000}"/>
    <cellStyle name="Comma 6 2 7 5 3" xfId="37075" xr:uid="{00000000-0005-0000-0000-000037000000}"/>
    <cellStyle name="Comma 6 2 7 6" xfId="8347" xr:uid="{00000000-0005-0000-0000-000037000000}"/>
    <cellStyle name="Comma 6 2 7 6 2" xfId="23467" xr:uid="{00000000-0005-0000-0000-000037000000}"/>
    <cellStyle name="Comma 6 2 7 6 2 2" xfId="53707" xr:uid="{00000000-0005-0000-0000-000037000000}"/>
    <cellStyle name="Comma 6 2 7 6 3" xfId="38587" xr:uid="{00000000-0005-0000-0000-000037000000}"/>
    <cellStyle name="Comma 6 2 7 7" xfId="9859" xr:uid="{00000000-0005-0000-0000-000037000000}"/>
    <cellStyle name="Comma 6 2 7 7 2" xfId="24979" xr:uid="{00000000-0005-0000-0000-000037000000}"/>
    <cellStyle name="Comma 6 2 7 7 2 2" xfId="55219" xr:uid="{00000000-0005-0000-0000-000037000000}"/>
    <cellStyle name="Comma 6 2 7 7 3" xfId="40099" xr:uid="{00000000-0005-0000-0000-000037000000}"/>
    <cellStyle name="Comma 6 2 7 8" xfId="15907" xr:uid="{00000000-0005-0000-0000-000037000000}"/>
    <cellStyle name="Comma 6 2 7 8 2" xfId="46147" xr:uid="{00000000-0005-0000-0000-000037000000}"/>
    <cellStyle name="Comma 6 2 7 9" xfId="31027" xr:uid="{00000000-0005-0000-0000-000037000000}"/>
    <cellStyle name="Comma 6 2 8" xfId="1543" xr:uid="{00000000-0005-0000-0000-000037000000}"/>
    <cellStyle name="Comma 6 2 8 2" xfId="10615" xr:uid="{00000000-0005-0000-0000-000037000000}"/>
    <cellStyle name="Comma 6 2 8 2 2" xfId="25735" xr:uid="{00000000-0005-0000-0000-000037000000}"/>
    <cellStyle name="Comma 6 2 8 2 2 2" xfId="55975" xr:uid="{00000000-0005-0000-0000-000037000000}"/>
    <cellStyle name="Comma 6 2 8 2 3" xfId="40855" xr:uid="{00000000-0005-0000-0000-000037000000}"/>
    <cellStyle name="Comma 6 2 8 3" xfId="16663" xr:uid="{00000000-0005-0000-0000-000037000000}"/>
    <cellStyle name="Comma 6 2 8 3 2" xfId="46903" xr:uid="{00000000-0005-0000-0000-000037000000}"/>
    <cellStyle name="Comma 6 2 8 4" xfId="31783" xr:uid="{00000000-0005-0000-0000-000037000000}"/>
    <cellStyle name="Comma 6 2 9" xfId="3055" xr:uid="{00000000-0005-0000-0000-000037000000}"/>
    <cellStyle name="Comma 6 2 9 2" xfId="12127" xr:uid="{00000000-0005-0000-0000-000037000000}"/>
    <cellStyle name="Comma 6 2 9 2 2" xfId="27247" xr:uid="{00000000-0005-0000-0000-000037000000}"/>
    <cellStyle name="Comma 6 2 9 2 2 2" xfId="57487" xr:uid="{00000000-0005-0000-0000-000037000000}"/>
    <cellStyle name="Comma 6 2 9 2 3" xfId="42367" xr:uid="{00000000-0005-0000-0000-000037000000}"/>
    <cellStyle name="Comma 6 2 9 3" xfId="18175" xr:uid="{00000000-0005-0000-0000-000037000000}"/>
    <cellStyle name="Comma 6 2 9 3 2" xfId="48415" xr:uid="{00000000-0005-0000-0000-000037000000}"/>
    <cellStyle name="Comma 6 2 9 4" xfId="33295" xr:uid="{00000000-0005-0000-0000-000037000000}"/>
    <cellStyle name="Comma 6 3" xfId="45" xr:uid="{00000000-0005-0000-0000-00000A000000}"/>
    <cellStyle name="Comma 6 3 10" xfId="4581" xr:uid="{00000000-0005-0000-0000-00000A000000}"/>
    <cellStyle name="Comma 6 3 10 2" xfId="13653" xr:uid="{00000000-0005-0000-0000-00000A000000}"/>
    <cellStyle name="Comma 6 3 10 2 2" xfId="28773" xr:uid="{00000000-0005-0000-0000-00000A000000}"/>
    <cellStyle name="Comma 6 3 10 2 2 2" xfId="59013" xr:uid="{00000000-0005-0000-0000-00000A000000}"/>
    <cellStyle name="Comma 6 3 10 2 3" xfId="43893" xr:uid="{00000000-0005-0000-0000-00000A000000}"/>
    <cellStyle name="Comma 6 3 10 3" xfId="19701" xr:uid="{00000000-0005-0000-0000-00000A000000}"/>
    <cellStyle name="Comma 6 3 10 3 2" xfId="49941" xr:uid="{00000000-0005-0000-0000-00000A000000}"/>
    <cellStyle name="Comma 6 3 10 4" xfId="34821" xr:uid="{00000000-0005-0000-0000-00000A000000}"/>
    <cellStyle name="Comma 6 3 11" xfId="6093" xr:uid="{00000000-0005-0000-0000-00000A000000}"/>
    <cellStyle name="Comma 6 3 11 2" xfId="21213" xr:uid="{00000000-0005-0000-0000-00000A000000}"/>
    <cellStyle name="Comma 6 3 11 2 2" xfId="51453" xr:uid="{00000000-0005-0000-0000-00000A000000}"/>
    <cellStyle name="Comma 6 3 11 3" xfId="36333" xr:uid="{00000000-0005-0000-0000-00000A000000}"/>
    <cellStyle name="Comma 6 3 12" xfId="7605" xr:uid="{00000000-0005-0000-0000-00000A000000}"/>
    <cellStyle name="Comma 6 3 12 2" xfId="22725" xr:uid="{00000000-0005-0000-0000-00000A000000}"/>
    <cellStyle name="Comma 6 3 12 2 2" xfId="52965" xr:uid="{00000000-0005-0000-0000-00000A000000}"/>
    <cellStyle name="Comma 6 3 12 3" xfId="37845" xr:uid="{00000000-0005-0000-0000-00000A000000}"/>
    <cellStyle name="Comma 6 3 13" xfId="9117" xr:uid="{00000000-0005-0000-0000-00000A000000}"/>
    <cellStyle name="Comma 6 3 13 2" xfId="24237" xr:uid="{00000000-0005-0000-0000-00000A000000}"/>
    <cellStyle name="Comma 6 3 13 2 2" xfId="54477" xr:uid="{00000000-0005-0000-0000-00000A000000}"/>
    <cellStyle name="Comma 6 3 13 3" xfId="39357" xr:uid="{00000000-0005-0000-0000-00000A000000}"/>
    <cellStyle name="Comma 6 3 14" xfId="15165" xr:uid="{00000000-0005-0000-0000-00000A000000}"/>
    <cellStyle name="Comma 6 3 14 2" xfId="45405" xr:uid="{00000000-0005-0000-0000-00000A000000}"/>
    <cellStyle name="Comma 6 3 15" xfId="30285" xr:uid="{00000000-0005-0000-0000-00000A000000}"/>
    <cellStyle name="Comma 6 3 2" xfId="87" xr:uid="{00000000-0005-0000-0000-000020000000}"/>
    <cellStyle name="Comma 6 3 2 10" xfId="6135" xr:uid="{00000000-0005-0000-0000-000020000000}"/>
    <cellStyle name="Comma 6 3 2 10 2" xfId="21255" xr:uid="{00000000-0005-0000-0000-000020000000}"/>
    <cellStyle name="Comma 6 3 2 10 2 2" xfId="51495" xr:uid="{00000000-0005-0000-0000-000020000000}"/>
    <cellStyle name="Comma 6 3 2 10 3" xfId="36375" xr:uid="{00000000-0005-0000-0000-000020000000}"/>
    <cellStyle name="Comma 6 3 2 11" xfId="7647" xr:uid="{00000000-0005-0000-0000-000020000000}"/>
    <cellStyle name="Comma 6 3 2 11 2" xfId="22767" xr:uid="{00000000-0005-0000-0000-000020000000}"/>
    <cellStyle name="Comma 6 3 2 11 2 2" xfId="53007" xr:uid="{00000000-0005-0000-0000-000020000000}"/>
    <cellStyle name="Comma 6 3 2 11 3" xfId="37887" xr:uid="{00000000-0005-0000-0000-000020000000}"/>
    <cellStyle name="Comma 6 3 2 12" xfId="9159" xr:uid="{00000000-0005-0000-0000-000020000000}"/>
    <cellStyle name="Comma 6 3 2 12 2" xfId="24279" xr:uid="{00000000-0005-0000-0000-000020000000}"/>
    <cellStyle name="Comma 6 3 2 12 2 2" xfId="54519" xr:uid="{00000000-0005-0000-0000-000020000000}"/>
    <cellStyle name="Comma 6 3 2 12 3" xfId="39399" xr:uid="{00000000-0005-0000-0000-000020000000}"/>
    <cellStyle name="Comma 6 3 2 13" xfId="15207" xr:uid="{00000000-0005-0000-0000-000020000000}"/>
    <cellStyle name="Comma 6 3 2 13 2" xfId="45447" xr:uid="{00000000-0005-0000-0000-000020000000}"/>
    <cellStyle name="Comma 6 3 2 14" xfId="30327" xr:uid="{00000000-0005-0000-0000-000020000000}"/>
    <cellStyle name="Comma 6 3 2 2" xfId="171" xr:uid="{00000000-0005-0000-0000-000040000000}"/>
    <cellStyle name="Comma 6 3 2 2 10" xfId="9243" xr:uid="{00000000-0005-0000-0000-000040000000}"/>
    <cellStyle name="Comma 6 3 2 2 10 2" xfId="24363" xr:uid="{00000000-0005-0000-0000-000040000000}"/>
    <cellStyle name="Comma 6 3 2 2 10 2 2" xfId="54603" xr:uid="{00000000-0005-0000-0000-000040000000}"/>
    <cellStyle name="Comma 6 3 2 2 10 3" xfId="39483" xr:uid="{00000000-0005-0000-0000-000040000000}"/>
    <cellStyle name="Comma 6 3 2 2 11" xfId="15291" xr:uid="{00000000-0005-0000-0000-000040000000}"/>
    <cellStyle name="Comma 6 3 2 2 11 2" xfId="45531" xr:uid="{00000000-0005-0000-0000-000040000000}"/>
    <cellStyle name="Comma 6 3 2 2 12" xfId="30411" xr:uid="{00000000-0005-0000-0000-000040000000}"/>
    <cellStyle name="Comma 6 3 2 2 2" xfId="423" xr:uid="{00000000-0005-0000-0000-000040000000}"/>
    <cellStyle name="Comma 6 3 2 2 2 10" xfId="30663" xr:uid="{00000000-0005-0000-0000-000040000000}"/>
    <cellStyle name="Comma 6 3 2 2 2 2" xfId="1179" xr:uid="{00000000-0005-0000-0000-000040000000}"/>
    <cellStyle name="Comma 6 3 2 2 2 2 2" xfId="2691" xr:uid="{00000000-0005-0000-0000-000040000000}"/>
    <cellStyle name="Comma 6 3 2 2 2 2 2 2" xfId="11763" xr:uid="{00000000-0005-0000-0000-000040000000}"/>
    <cellStyle name="Comma 6 3 2 2 2 2 2 2 2" xfId="26883" xr:uid="{00000000-0005-0000-0000-000040000000}"/>
    <cellStyle name="Comma 6 3 2 2 2 2 2 2 2 2" xfId="57123" xr:uid="{00000000-0005-0000-0000-000040000000}"/>
    <cellStyle name="Comma 6 3 2 2 2 2 2 2 3" xfId="42003" xr:uid="{00000000-0005-0000-0000-000040000000}"/>
    <cellStyle name="Comma 6 3 2 2 2 2 2 3" xfId="17811" xr:uid="{00000000-0005-0000-0000-000040000000}"/>
    <cellStyle name="Comma 6 3 2 2 2 2 2 3 2" xfId="48051" xr:uid="{00000000-0005-0000-0000-000040000000}"/>
    <cellStyle name="Comma 6 3 2 2 2 2 2 4" xfId="32931" xr:uid="{00000000-0005-0000-0000-000040000000}"/>
    <cellStyle name="Comma 6 3 2 2 2 2 3" xfId="4203" xr:uid="{00000000-0005-0000-0000-000040000000}"/>
    <cellStyle name="Comma 6 3 2 2 2 2 3 2" xfId="13275" xr:uid="{00000000-0005-0000-0000-000040000000}"/>
    <cellStyle name="Comma 6 3 2 2 2 2 3 2 2" xfId="28395" xr:uid="{00000000-0005-0000-0000-000040000000}"/>
    <cellStyle name="Comma 6 3 2 2 2 2 3 2 2 2" xfId="58635" xr:uid="{00000000-0005-0000-0000-000040000000}"/>
    <cellStyle name="Comma 6 3 2 2 2 2 3 2 3" xfId="43515" xr:uid="{00000000-0005-0000-0000-000040000000}"/>
    <cellStyle name="Comma 6 3 2 2 2 2 3 3" xfId="19323" xr:uid="{00000000-0005-0000-0000-000040000000}"/>
    <cellStyle name="Comma 6 3 2 2 2 2 3 3 2" xfId="49563" xr:uid="{00000000-0005-0000-0000-000040000000}"/>
    <cellStyle name="Comma 6 3 2 2 2 2 3 4" xfId="34443" xr:uid="{00000000-0005-0000-0000-000040000000}"/>
    <cellStyle name="Comma 6 3 2 2 2 2 4" xfId="5715" xr:uid="{00000000-0005-0000-0000-000040000000}"/>
    <cellStyle name="Comma 6 3 2 2 2 2 4 2" xfId="14787" xr:uid="{00000000-0005-0000-0000-000040000000}"/>
    <cellStyle name="Comma 6 3 2 2 2 2 4 2 2" xfId="29907" xr:uid="{00000000-0005-0000-0000-000040000000}"/>
    <cellStyle name="Comma 6 3 2 2 2 2 4 2 2 2" xfId="60147" xr:uid="{00000000-0005-0000-0000-000040000000}"/>
    <cellStyle name="Comma 6 3 2 2 2 2 4 2 3" xfId="45027" xr:uid="{00000000-0005-0000-0000-000040000000}"/>
    <cellStyle name="Comma 6 3 2 2 2 2 4 3" xfId="20835" xr:uid="{00000000-0005-0000-0000-000040000000}"/>
    <cellStyle name="Comma 6 3 2 2 2 2 4 3 2" xfId="51075" xr:uid="{00000000-0005-0000-0000-000040000000}"/>
    <cellStyle name="Comma 6 3 2 2 2 2 4 4" xfId="35955" xr:uid="{00000000-0005-0000-0000-000040000000}"/>
    <cellStyle name="Comma 6 3 2 2 2 2 5" xfId="7227" xr:uid="{00000000-0005-0000-0000-000040000000}"/>
    <cellStyle name="Comma 6 3 2 2 2 2 5 2" xfId="22347" xr:uid="{00000000-0005-0000-0000-000040000000}"/>
    <cellStyle name="Comma 6 3 2 2 2 2 5 2 2" xfId="52587" xr:uid="{00000000-0005-0000-0000-000040000000}"/>
    <cellStyle name="Comma 6 3 2 2 2 2 5 3" xfId="37467" xr:uid="{00000000-0005-0000-0000-000040000000}"/>
    <cellStyle name="Comma 6 3 2 2 2 2 6" xfId="8739" xr:uid="{00000000-0005-0000-0000-000040000000}"/>
    <cellStyle name="Comma 6 3 2 2 2 2 6 2" xfId="23859" xr:uid="{00000000-0005-0000-0000-000040000000}"/>
    <cellStyle name="Comma 6 3 2 2 2 2 6 2 2" xfId="54099" xr:uid="{00000000-0005-0000-0000-000040000000}"/>
    <cellStyle name="Comma 6 3 2 2 2 2 6 3" xfId="38979" xr:uid="{00000000-0005-0000-0000-000040000000}"/>
    <cellStyle name="Comma 6 3 2 2 2 2 7" xfId="10251" xr:uid="{00000000-0005-0000-0000-000040000000}"/>
    <cellStyle name="Comma 6 3 2 2 2 2 7 2" xfId="25371" xr:uid="{00000000-0005-0000-0000-000040000000}"/>
    <cellStyle name="Comma 6 3 2 2 2 2 7 2 2" xfId="55611" xr:uid="{00000000-0005-0000-0000-000040000000}"/>
    <cellStyle name="Comma 6 3 2 2 2 2 7 3" xfId="40491" xr:uid="{00000000-0005-0000-0000-000040000000}"/>
    <cellStyle name="Comma 6 3 2 2 2 2 8" xfId="16299" xr:uid="{00000000-0005-0000-0000-000040000000}"/>
    <cellStyle name="Comma 6 3 2 2 2 2 8 2" xfId="46539" xr:uid="{00000000-0005-0000-0000-000040000000}"/>
    <cellStyle name="Comma 6 3 2 2 2 2 9" xfId="31419" xr:uid="{00000000-0005-0000-0000-000040000000}"/>
    <cellStyle name="Comma 6 3 2 2 2 3" xfId="1935" xr:uid="{00000000-0005-0000-0000-000040000000}"/>
    <cellStyle name="Comma 6 3 2 2 2 3 2" xfId="11007" xr:uid="{00000000-0005-0000-0000-000040000000}"/>
    <cellStyle name="Comma 6 3 2 2 2 3 2 2" xfId="26127" xr:uid="{00000000-0005-0000-0000-000040000000}"/>
    <cellStyle name="Comma 6 3 2 2 2 3 2 2 2" xfId="56367" xr:uid="{00000000-0005-0000-0000-000040000000}"/>
    <cellStyle name="Comma 6 3 2 2 2 3 2 3" xfId="41247" xr:uid="{00000000-0005-0000-0000-000040000000}"/>
    <cellStyle name="Comma 6 3 2 2 2 3 3" xfId="17055" xr:uid="{00000000-0005-0000-0000-000040000000}"/>
    <cellStyle name="Comma 6 3 2 2 2 3 3 2" xfId="47295" xr:uid="{00000000-0005-0000-0000-000040000000}"/>
    <cellStyle name="Comma 6 3 2 2 2 3 4" xfId="32175" xr:uid="{00000000-0005-0000-0000-000040000000}"/>
    <cellStyle name="Comma 6 3 2 2 2 4" xfId="3447" xr:uid="{00000000-0005-0000-0000-000040000000}"/>
    <cellStyle name="Comma 6 3 2 2 2 4 2" xfId="12519" xr:uid="{00000000-0005-0000-0000-000040000000}"/>
    <cellStyle name="Comma 6 3 2 2 2 4 2 2" xfId="27639" xr:uid="{00000000-0005-0000-0000-000040000000}"/>
    <cellStyle name="Comma 6 3 2 2 2 4 2 2 2" xfId="57879" xr:uid="{00000000-0005-0000-0000-000040000000}"/>
    <cellStyle name="Comma 6 3 2 2 2 4 2 3" xfId="42759" xr:uid="{00000000-0005-0000-0000-000040000000}"/>
    <cellStyle name="Comma 6 3 2 2 2 4 3" xfId="18567" xr:uid="{00000000-0005-0000-0000-000040000000}"/>
    <cellStyle name="Comma 6 3 2 2 2 4 3 2" xfId="48807" xr:uid="{00000000-0005-0000-0000-000040000000}"/>
    <cellStyle name="Comma 6 3 2 2 2 4 4" xfId="33687" xr:uid="{00000000-0005-0000-0000-000040000000}"/>
    <cellStyle name="Comma 6 3 2 2 2 5" xfId="4959" xr:uid="{00000000-0005-0000-0000-000040000000}"/>
    <cellStyle name="Comma 6 3 2 2 2 5 2" xfId="14031" xr:uid="{00000000-0005-0000-0000-000040000000}"/>
    <cellStyle name="Comma 6 3 2 2 2 5 2 2" xfId="29151" xr:uid="{00000000-0005-0000-0000-000040000000}"/>
    <cellStyle name="Comma 6 3 2 2 2 5 2 2 2" xfId="59391" xr:uid="{00000000-0005-0000-0000-000040000000}"/>
    <cellStyle name="Comma 6 3 2 2 2 5 2 3" xfId="44271" xr:uid="{00000000-0005-0000-0000-000040000000}"/>
    <cellStyle name="Comma 6 3 2 2 2 5 3" xfId="20079" xr:uid="{00000000-0005-0000-0000-000040000000}"/>
    <cellStyle name="Comma 6 3 2 2 2 5 3 2" xfId="50319" xr:uid="{00000000-0005-0000-0000-000040000000}"/>
    <cellStyle name="Comma 6 3 2 2 2 5 4" xfId="35199" xr:uid="{00000000-0005-0000-0000-000040000000}"/>
    <cellStyle name="Comma 6 3 2 2 2 6" xfId="6471" xr:uid="{00000000-0005-0000-0000-000040000000}"/>
    <cellStyle name="Comma 6 3 2 2 2 6 2" xfId="21591" xr:uid="{00000000-0005-0000-0000-000040000000}"/>
    <cellStyle name="Comma 6 3 2 2 2 6 2 2" xfId="51831" xr:uid="{00000000-0005-0000-0000-000040000000}"/>
    <cellStyle name="Comma 6 3 2 2 2 6 3" xfId="36711" xr:uid="{00000000-0005-0000-0000-000040000000}"/>
    <cellStyle name="Comma 6 3 2 2 2 7" xfId="7983" xr:uid="{00000000-0005-0000-0000-000040000000}"/>
    <cellStyle name="Comma 6 3 2 2 2 7 2" xfId="23103" xr:uid="{00000000-0005-0000-0000-000040000000}"/>
    <cellStyle name="Comma 6 3 2 2 2 7 2 2" xfId="53343" xr:uid="{00000000-0005-0000-0000-000040000000}"/>
    <cellStyle name="Comma 6 3 2 2 2 7 3" xfId="38223" xr:uid="{00000000-0005-0000-0000-000040000000}"/>
    <cellStyle name="Comma 6 3 2 2 2 8" xfId="9495" xr:uid="{00000000-0005-0000-0000-000040000000}"/>
    <cellStyle name="Comma 6 3 2 2 2 8 2" xfId="24615" xr:uid="{00000000-0005-0000-0000-000040000000}"/>
    <cellStyle name="Comma 6 3 2 2 2 8 2 2" xfId="54855" xr:uid="{00000000-0005-0000-0000-000040000000}"/>
    <cellStyle name="Comma 6 3 2 2 2 8 3" xfId="39735" xr:uid="{00000000-0005-0000-0000-000040000000}"/>
    <cellStyle name="Comma 6 3 2 2 2 9" xfId="15543" xr:uid="{00000000-0005-0000-0000-000040000000}"/>
    <cellStyle name="Comma 6 3 2 2 2 9 2" xfId="45783" xr:uid="{00000000-0005-0000-0000-000040000000}"/>
    <cellStyle name="Comma 6 3 2 2 3" xfId="675" xr:uid="{00000000-0005-0000-0000-0000BD000000}"/>
    <cellStyle name="Comma 6 3 2 2 3 10" xfId="30915" xr:uid="{00000000-0005-0000-0000-0000BD000000}"/>
    <cellStyle name="Comma 6 3 2 2 3 2" xfId="1431" xr:uid="{00000000-0005-0000-0000-0000BD000000}"/>
    <cellStyle name="Comma 6 3 2 2 3 2 2" xfId="2943" xr:uid="{00000000-0005-0000-0000-0000BD000000}"/>
    <cellStyle name="Comma 6 3 2 2 3 2 2 2" xfId="12015" xr:uid="{00000000-0005-0000-0000-0000BD000000}"/>
    <cellStyle name="Comma 6 3 2 2 3 2 2 2 2" xfId="27135" xr:uid="{00000000-0005-0000-0000-0000BD000000}"/>
    <cellStyle name="Comma 6 3 2 2 3 2 2 2 2 2" xfId="57375" xr:uid="{00000000-0005-0000-0000-0000BD000000}"/>
    <cellStyle name="Comma 6 3 2 2 3 2 2 2 3" xfId="42255" xr:uid="{00000000-0005-0000-0000-0000BD000000}"/>
    <cellStyle name="Comma 6 3 2 2 3 2 2 3" xfId="18063" xr:uid="{00000000-0005-0000-0000-0000BD000000}"/>
    <cellStyle name="Comma 6 3 2 2 3 2 2 3 2" xfId="48303" xr:uid="{00000000-0005-0000-0000-0000BD000000}"/>
    <cellStyle name="Comma 6 3 2 2 3 2 2 4" xfId="33183" xr:uid="{00000000-0005-0000-0000-0000BD000000}"/>
    <cellStyle name="Comma 6 3 2 2 3 2 3" xfId="4455" xr:uid="{00000000-0005-0000-0000-0000BD000000}"/>
    <cellStyle name="Comma 6 3 2 2 3 2 3 2" xfId="13527" xr:uid="{00000000-0005-0000-0000-0000BD000000}"/>
    <cellStyle name="Comma 6 3 2 2 3 2 3 2 2" xfId="28647" xr:uid="{00000000-0005-0000-0000-0000BD000000}"/>
    <cellStyle name="Comma 6 3 2 2 3 2 3 2 2 2" xfId="58887" xr:uid="{00000000-0005-0000-0000-0000BD000000}"/>
    <cellStyle name="Comma 6 3 2 2 3 2 3 2 3" xfId="43767" xr:uid="{00000000-0005-0000-0000-0000BD000000}"/>
    <cellStyle name="Comma 6 3 2 2 3 2 3 3" xfId="19575" xr:uid="{00000000-0005-0000-0000-0000BD000000}"/>
    <cellStyle name="Comma 6 3 2 2 3 2 3 3 2" xfId="49815" xr:uid="{00000000-0005-0000-0000-0000BD000000}"/>
    <cellStyle name="Comma 6 3 2 2 3 2 3 4" xfId="34695" xr:uid="{00000000-0005-0000-0000-0000BD000000}"/>
    <cellStyle name="Comma 6 3 2 2 3 2 4" xfId="5967" xr:uid="{00000000-0005-0000-0000-0000BD000000}"/>
    <cellStyle name="Comma 6 3 2 2 3 2 4 2" xfId="15039" xr:uid="{00000000-0005-0000-0000-0000BD000000}"/>
    <cellStyle name="Comma 6 3 2 2 3 2 4 2 2" xfId="30159" xr:uid="{00000000-0005-0000-0000-0000BD000000}"/>
    <cellStyle name="Comma 6 3 2 2 3 2 4 2 2 2" xfId="60399" xr:uid="{00000000-0005-0000-0000-0000BD000000}"/>
    <cellStyle name="Comma 6 3 2 2 3 2 4 2 3" xfId="45279" xr:uid="{00000000-0005-0000-0000-0000BD000000}"/>
    <cellStyle name="Comma 6 3 2 2 3 2 4 3" xfId="21087" xr:uid="{00000000-0005-0000-0000-0000BD000000}"/>
    <cellStyle name="Comma 6 3 2 2 3 2 4 3 2" xfId="51327" xr:uid="{00000000-0005-0000-0000-0000BD000000}"/>
    <cellStyle name="Comma 6 3 2 2 3 2 4 4" xfId="36207" xr:uid="{00000000-0005-0000-0000-0000BD000000}"/>
    <cellStyle name="Comma 6 3 2 2 3 2 5" xfId="7479" xr:uid="{00000000-0005-0000-0000-0000BD000000}"/>
    <cellStyle name="Comma 6 3 2 2 3 2 5 2" xfId="22599" xr:uid="{00000000-0005-0000-0000-0000BD000000}"/>
    <cellStyle name="Comma 6 3 2 2 3 2 5 2 2" xfId="52839" xr:uid="{00000000-0005-0000-0000-0000BD000000}"/>
    <cellStyle name="Comma 6 3 2 2 3 2 5 3" xfId="37719" xr:uid="{00000000-0005-0000-0000-0000BD000000}"/>
    <cellStyle name="Comma 6 3 2 2 3 2 6" xfId="8991" xr:uid="{00000000-0005-0000-0000-0000BD000000}"/>
    <cellStyle name="Comma 6 3 2 2 3 2 6 2" xfId="24111" xr:uid="{00000000-0005-0000-0000-0000BD000000}"/>
    <cellStyle name="Comma 6 3 2 2 3 2 6 2 2" xfId="54351" xr:uid="{00000000-0005-0000-0000-0000BD000000}"/>
    <cellStyle name="Comma 6 3 2 2 3 2 6 3" xfId="39231" xr:uid="{00000000-0005-0000-0000-0000BD000000}"/>
    <cellStyle name="Comma 6 3 2 2 3 2 7" xfId="10503" xr:uid="{00000000-0005-0000-0000-0000BD000000}"/>
    <cellStyle name="Comma 6 3 2 2 3 2 7 2" xfId="25623" xr:uid="{00000000-0005-0000-0000-0000BD000000}"/>
    <cellStyle name="Comma 6 3 2 2 3 2 7 2 2" xfId="55863" xr:uid="{00000000-0005-0000-0000-0000BD000000}"/>
    <cellStyle name="Comma 6 3 2 2 3 2 7 3" xfId="40743" xr:uid="{00000000-0005-0000-0000-0000BD000000}"/>
    <cellStyle name="Comma 6 3 2 2 3 2 8" xfId="16551" xr:uid="{00000000-0005-0000-0000-0000BD000000}"/>
    <cellStyle name="Comma 6 3 2 2 3 2 8 2" xfId="46791" xr:uid="{00000000-0005-0000-0000-0000BD000000}"/>
    <cellStyle name="Comma 6 3 2 2 3 2 9" xfId="31671" xr:uid="{00000000-0005-0000-0000-0000BD000000}"/>
    <cellStyle name="Comma 6 3 2 2 3 3" xfId="2187" xr:uid="{00000000-0005-0000-0000-0000BD000000}"/>
    <cellStyle name="Comma 6 3 2 2 3 3 2" xfId="11259" xr:uid="{00000000-0005-0000-0000-0000BD000000}"/>
    <cellStyle name="Comma 6 3 2 2 3 3 2 2" xfId="26379" xr:uid="{00000000-0005-0000-0000-0000BD000000}"/>
    <cellStyle name="Comma 6 3 2 2 3 3 2 2 2" xfId="56619" xr:uid="{00000000-0005-0000-0000-0000BD000000}"/>
    <cellStyle name="Comma 6 3 2 2 3 3 2 3" xfId="41499" xr:uid="{00000000-0005-0000-0000-0000BD000000}"/>
    <cellStyle name="Comma 6 3 2 2 3 3 3" xfId="17307" xr:uid="{00000000-0005-0000-0000-0000BD000000}"/>
    <cellStyle name="Comma 6 3 2 2 3 3 3 2" xfId="47547" xr:uid="{00000000-0005-0000-0000-0000BD000000}"/>
    <cellStyle name="Comma 6 3 2 2 3 3 4" xfId="32427" xr:uid="{00000000-0005-0000-0000-0000BD000000}"/>
    <cellStyle name="Comma 6 3 2 2 3 4" xfId="3699" xr:uid="{00000000-0005-0000-0000-0000BD000000}"/>
    <cellStyle name="Comma 6 3 2 2 3 4 2" xfId="12771" xr:uid="{00000000-0005-0000-0000-0000BD000000}"/>
    <cellStyle name="Comma 6 3 2 2 3 4 2 2" xfId="27891" xr:uid="{00000000-0005-0000-0000-0000BD000000}"/>
    <cellStyle name="Comma 6 3 2 2 3 4 2 2 2" xfId="58131" xr:uid="{00000000-0005-0000-0000-0000BD000000}"/>
    <cellStyle name="Comma 6 3 2 2 3 4 2 3" xfId="43011" xr:uid="{00000000-0005-0000-0000-0000BD000000}"/>
    <cellStyle name="Comma 6 3 2 2 3 4 3" xfId="18819" xr:uid="{00000000-0005-0000-0000-0000BD000000}"/>
    <cellStyle name="Comma 6 3 2 2 3 4 3 2" xfId="49059" xr:uid="{00000000-0005-0000-0000-0000BD000000}"/>
    <cellStyle name="Comma 6 3 2 2 3 4 4" xfId="33939" xr:uid="{00000000-0005-0000-0000-0000BD000000}"/>
    <cellStyle name="Comma 6 3 2 2 3 5" xfId="5211" xr:uid="{00000000-0005-0000-0000-0000BD000000}"/>
    <cellStyle name="Comma 6 3 2 2 3 5 2" xfId="14283" xr:uid="{00000000-0005-0000-0000-0000BD000000}"/>
    <cellStyle name="Comma 6 3 2 2 3 5 2 2" xfId="29403" xr:uid="{00000000-0005-0000-0000-0000BD000000}"/>
    <cellStyle name="Comma 6 3 2 2 3 5 2 2 2" xfId="59643" xr:uid="{00000000-0005-0000-0000-0000BD000000}"/>
    <cellStyle name="Comma 6 3 2 2 3 5 2 3" xfId="44523" xr:uid="{00000000-0005-0000-0000-0000BD000000}"/>
    <cellStyle name="Comma 6 3 2 2 3 5 3" xfId="20331" xr:uid="{00000000-0005-0000-0000-0000BD000000}"/>
    <cellStyle name="Comma 6 3 2 2 3 5 3 2" xfId="50571" xr:uid="{00000000-0005-0000-0000-0000BD000000}"/>
    <cellStyle name="Comma 6 3 2 2 3 5 4" xfId="35451" xr:uid="{00000000-0005-0000-0000-0000BD000000}"/>
    <cellStyle name="Comma 6 3 2 2 3 6" xfId="6723" xr:uid="{00000000-0005-0000-0000-0000BD000000}"/>
    <cellStyle name="Comma 6 3 2 2 3 6 2" xfId="21843" xr:uid="{00000000-0005-0000-0000-0000BD000000}"/>
    <cellStyle name="Comma 6 3 2 2 3 6 2 2" xfId="52083" xr:uid="{00000000-0005-0000-0000-0000BD000000}"/>
    <cellStyle name="Comma 6 3 2 2 3 6 3" xfId="36963" xr:uid="{00000000-0005-0000-0000-0000BD000000}"/>
    <cellStyle name="Comma 6 3 2 2 3 7" xfId="8235" xr:uid="{00000000-0005-0000-0000-0000BD000000}"/>
    <cellStyle name="Comma 6 3 2 2 3 7 2" xfId="23355" xr:uid="{00000000-0005-0000-0000-0000BD000000}"/>
    <cellStyle name="Comma 6 3 2 2 3 7 2 2" xfId="53595" xr:uid="{00000000-0005-0000-0000-0000BD000000}"/>
    <cellStyle name="Comma 6 3 2 2 3 7 3" xfId="38475" xr:uid="{00000000-0005-0000-0000-0000BD000000}"/>
    <cellStyle name="Comma 6 3 2 2 3 8" xfId="9747" xr:uid="{00000000-0005-0000-0000-0000BD000000}"/>
    <cellStyle name="Comma 6 3 2 2 3 8 2" xfId="24867" xr:uid="{00000000-0005-0000-0000-0000BD000000}"/>
    <cellStyle name="Comma 6 3 2 2 3 8 2 2" xfId="55107" xr:uid="{00000000-0005-0000-0000-0000BD000000}"/>
    <cellStyle name="Comma 6 3 2 2 3 8 3" xfId="39987" xr:uid="{00000000-0005-0000-0000-0000BD000000}"/>
    <cellStyle name="Comma 6 3 2 2 3 9" xfId="15795" xr:uid="{00000000-0005-0000-0000-0000BD000000}"/>
    <cellStyle name="Comma 6 3 2 2 3 9 2" xfId="46035" xr:uid="{00000000-0005-0000-0000-0000BD000000}"/>
    <cellStyle name="Comma 6 3 2 2 4" xfId="927" xr:uid="{00000000-0005-0000-0000-000040000000}"/>
    <cellStyle name="Comma 6 3 2 2 4 2" xfId="2439" xr:uid="{00000000-0005-0000-0000-000040000000}"/>
    <cellStyle name="Comma 6 3 2 2 4 2 2" xfId="11511" xr:uid="{00000000-0005-0000-0000-000040000000}"/>
    <cellStyle name="Comma 6 3 2 2 4 2 2 2" xfId="26631" xr:uid="{00000000-0005-0000-0000-000040000000}"/>
    <cellStyle name="Comma 6 3 2 2 4 2 2 2 2" xfId="56871" xr:uid="{00000000-0005-0000-0000-000040000000}"/>
    <cellStyle name="Comma 6 3 2 2 4 2 2 3" xfId="41751" xr:uid="{00000000-0005-0000-0000-000040000000}"/>
    <cellStyle name="Comma 6 3 2 2 4 2 3" xfId="17559" xr:uid="{00000000-0005-0000-0000-000040000000}"/>
    <cellStyle name="Comma 6 3 2 2 4 2 3 2" xfId="47799" xr:uid="{00000000-0005-0000-0000-000040000000}"/>
    <cellStyle name="Comma 6 3 2 2 4 2 4" xfId="32679" xr:uid="{00000000-0005-0000-0000-000040000000}"/>
    <cellStyle name="Comma 6 3 2 2 4 3" xfId="3951" xr:uid="{00000000-0005-0000-0000-000040000000}"/>
    <cellStyle name="Comma 6 3 2 2 4 3 2" xfId="13023" xr:uid="{00000000-0005-0000-0000-000040000000}"/>
    <cellStyle name="Comma 6 3 2 2 4 3 2 2" xfId="28143" xr:uid="{00000000-0005-0000-0000-000040000000}"/>
    <cellStyle name="Comma 6 3 2 2 4 3 2 2 2" xfId="58383" xr:uid="{00000000-0005-0000-0000-000040000000}"/>
    <cellStyle name="Comma 6 3 2 2 4 3 2 3" xfId="43263" xr:uid="{00000000-0005-0000-0000-000040000000}"/>
    <cellStyle name="Comma 6 3 2 2 4 3 3" xfId="19071" xr:uid="{00000000-0005-0000-0000-000040000000}"/>
    <cellStyle name="Comma 6 3 2 2 4 3 3 2" xfId="49311" xr:uid="{00000000-0005-0000-0000-000040000000}"/>
    <cellStyle name="Comma 6 3 2 2 4 3 4" xfId="34191" xr:uid="{00000000-0005-0000-0000-000040000000}"/>
    <cellStyle name="Comma 6 3 2 2 4 4" xfId="5463" xr:uid="{00000000-0005-0000-0000-000040000000}"/>
    <cellStyle name="Comma 6 3 2 2 4 4 2" xfId="14535" xr:uid="{00000000-0005-0000-0000-000040000000}"/>
    <cellStyle name="Comma 6 3 2 2 4 4 2 2" xfId="29655" xr:uid="{00000000-0005-0000-0000-000040000000}"/>
    <cellStyle name="Comma 6 3 2 2 4 4 2 2 2" xfId="59895" xr:uid="{00000000-0005-0000-0000-000040000000}"/>
    <cellStyle name="Comma 6 3 2 2 4 4 2 3" xfId="44775" xr:uid="{00000000-0005-0000-0000-000040000000}"/>
    <cellStyle name="Comma 6 3 2 2 4 4 3" xfId="20583" xr:uid="{00000000-0005-0000-0000-000040000000}"/>
    <cellStyle name="Comma 6 3 2 2 4 4 3 2" xfId="50823" xr:uid="{00000000-0005-0000-0000-000040000000}"/>
    <cellStyle name="Comma 6 3 2 2 4 4 4" xfId="35703" xr:uid="{00000000-0005-0000-0000-000040000000}"/>
    <cellStyle name="Comma 6 3 2 2 4 5" xfId="6975" xr:uid="{00000000-0005-0000-0000-000040000000}"/>
    <cellStyle name="Comma 6 3 2 2 4 5 2" xfId="22095" xr:uid="{00000000-0005-0000-0000-000040000000}"/>
    <cellStyle name="Comma 6 3 2 2 4 5 2 2" xfId="52335" xr:uid="{00000000-0005-0000-0000-000040000000}"/>
    <cellStyle name="Comma 6 3 2 2 4 5 3" xfId="37215" xr:uid="{00000000-0005-0000-0000-000040000000}"/>
    <cellStyle name="Comma 6 3 2 2 4 6" xfId="8487" xr:uid="{00000000-0005-0000-0000-000040000000}"/>
    <cellStyle name="Comma 6 3 2 2 4 6 2" xfId="23607" xr:uid="{00000000-0005-0000-0000-000040000000}"/>
    <cellStyle name="Comma 6 3 2 2 4 6 2 2" xfId="53847" xr:uid="{00000000-0005-0000-0000-000040000000}"/>
    <cellStyle name="Comma 6 3 2 2 4 6 3" xfId="38727" xr:uid="{00000000-0005-0000-0000-000040000000}"/>
    <cellStyle name="Comma 6 3 2 2 4 7" xfId="9999" xr:uid="{00000000-0005-0000-0000-000040000000}"/>
    <cellStyle name="Comma 6 3 2 2 4 7 2" xfId="25119" xr:uid="{00000000-0005-0000-0000-000040000000}"/>
    <cellStyle name="Comma 6 3 2 2 4 7 2 2" xfId="55359" xr:uid="{00000000-0005-0000-0000-000040000000}"/>
    <cellStyle name="Comma 6 3 2 2 4 7 3" xfId="40239" xr:uid="{00000000-0005-0000-0000-000040000000}"/>
    <cellStyle name="Comma 6 3 2 2 4 8" xfId="16047" xr:uid="{00000000-0005-0000-0000-000040000000}"/>
    <cellStyle name="Comma 6 3 2 2 4 8 2" xfId="46287" xr:uid="{00000000-0005-0000-0000-000040000000}"/>
    <cellStyle name="Comma 6 3 2 2 4 9" xfId="31167" xr:uid="{00000000-0005-0000-0000-000040000000}"/>
    <cellStyle name="Comma 6 3 2 2 5" xfId="1683" xr:uid="{00000000-0005-0000-0000-000040000000}"/>
    <cellStyle name="Comma 6 3 2 2 5 2" xfId="10755" xr:uid="{00000000-0005-0000-0000-000040000000}"/>
    <cellStyle name="Comma 6 3 2 2 5 2 2" xfId="25875" xr:uid="{00000000-0005-0000-0000-000040000000}"/>
    <cellStyle name="Comma 6 3 2 2 5 2 2 2" xfId="56115" xr:uid="{00000000-0005-0000-0000-000040000000}"/>
    <cellStyle name="Comma 6 3 2 2 5 2 3" xfId="40995" xr:uid="{00000000-0005-0000-0000-000040000000}"/>
    <cellStyle name="Comma 6 3 2 2 5 3" xfId="16803" xr:uid="{00000000-0005-0000-0000-000040000000}"/>
    <cellStyle name="Comma 6 3 2 2 5 3 2" xfId="47043" xr:uid="{00000000-0005-0000-0000-000040000000}"/>
    <cellStyle name="Comma 6 3 2 2 5 4" xfId="31923" xr:uid="{00000000-0005-0000-0000-000040000000}"/>
    <cellStyle name="Comma 6 3 2 2 6" xfId="3195" xr:uid="{00000000-0005-0000-0000-000040000000}"/>
    <cellStyle name="Comma 6 3 2 2 6 2" xfId="12267" xr:uid="{00000000-0005-0000-0000-000040000000}"/>
    <cellStyle name="Comma 6 3 2 2 6 2 2" xfId="27387" xr:uid="{00000000-0005-0000-0000-000040000000}"/>
    <cellStyle name="Comma 6 3 2 2 6 2 2 2" xfId="57627" xr:uid="{00000000-0005-0000-0000-000040000000}"/>
    <cellStyle name="Comma 6 3 2 2 6 2 3" xfId="42507" xr:uid="{00000000-0005-0000-0000-000040000000}"/>
    <cellStyle name="Comma 6 3 2 2 6 3" xfId="18315" xr:uid="{00000000-0005-0000-0000-000040000000}"/>
    <cellStyle name="Comma 6 3 2 2 6 3 2" xfId="48555" xr:uid="{00000000-0005-0000-0000-000040000000}"/>
    <cellStyle name="Comma 6 3 2 2 6 4" xfId="33435" xr:uid="{00000000-0005-0000-0000-000040000000}"/>
    <cellStyle name="Comma 6 3 2 2 7" xfId="4707" xr:uid="{00000000-0005-0000-0000-000040000000}"/>
    <cellStyle name="Comma 6 3 2 2 7 2" xfId="13779" xr:uid="{00000000-0005-0000-0000-000040000000}"/>
    <cellStyle name="Comma 6 3 2 2 7 2 2" xfId="28899" xr:uid="{00000000-0005-0000-0000-000040000000}"/>
    <cellStyle name="Comma 6 3 2 2 7 2 2 2" xfId="59139" xr:uid="{00000000-0005-0000-0000-000040000000}"/>
    <cellStyle name="Comma 6 3 2 2 7 2 3" xfId="44019" xr:uid="{00000000-0005-0000-0000-000040000000}"/>
    <cellStyle name="Comma 6 3 2 2 7 3" xfId="19827" xr:uid="{00000000-0005-0000-0000-000040000000}"/>
    <cellStyle name="Comma 6 3 2 2 7 3 2" xfId="50067" xr:uid="{00000000-0005-0000-0000-000040000000}"/>
    <cellStyle name="Comma 6 3 2 2 7 4" xfId="34947" xr:uid="{00000000-0005-0000-0000-000040000000}"/>
    <cellStyle name="Comma 6 3 2 2 8" xfId="6219" xr:uid="{00000000-0005-0000-0000-000040000000}"/>
    <cellStyle name="Comma 6 3 2 2 8 2" xfId="21339" xr:uid="{00000000-0005-0000-0000-000040000000}"/>
    <cellStyle name="Comma 6 3 2 2 8 2 2" xfId="51579" xr:uid="{00000000-0005-0000-0000-000040000000}"/>
    <cellStyle name="Comma 6 3 2 2 8 3" xfId="36459" xr:uid="{00000000-0005-0000-0000-000040000000}"/>
    <cellStyle name="Comma 6 3 2 2 9" xfId="7731" xr:uid="{00000000-0005-0000-0000-000040000000}"/>
    <cellStyle name="Comma 6 3 2 2 9 2" xfId="22851" xr:uid="{00000000-0005-0000-0000-000040000000}"/>
    <cellStyle name="Comma 6 3 2 2 9 2 2" xfId="53091" xr:uid="{00000000-0005-0000-0000-000040000000}"/>
    <cellStyle name="Comma 6 3 2 2 9 3" xfId="37971" xr:uid="{00000000-0005-0000-0000-000040000000}"/>
    <cellStyle name="Comma 6 3 2 3" xfId="255" xr:uid="{00000000-0005-0000-0000-000040000000}"/>
    <cellStyle name="Comma 6 3 2 3 10" xfId="9327" xr:uid="{00000000-0005-0000-0000-000040000000}"/>
    <cellStyle name="Comma 6 3 2 3 10 2" xfId="24447" xr:uid="{00000000-0005-0000-0000-000040000000}"/>
    <cellStyle name="Comma 6 3 2 3 10 2 2" xfId="54687" xr:uid="{00000000-0005-0000-0000-000040000000}"/>
    <cellStyle name="Comma 6 3 2 3 10 3" xfId="39567" xr:uid="{00000000-0005-0000-0000-000040000000}"/>
    <cellStyle name="Comma 6 3 2 3 11" xfId="15375" xr:uid="{00000000-0005-0000-0000-000040000000}"/>
    <cellStyle name="Comma 6 3 2 3 11 2" xfId="45615" xr:uid="{00000000-0005-0000-0000-000040000000}"/>
    <cellStyle name="Comma 6 3 2 3 12" xfId="30495" xr:uid="{00000000-0005-0000-0000-000040000000}"/>
    <cellStyle name="Comma 6 3 2 3 2" xfId="507" xr:uid="{00000000-0005-0000-0000-000040000000}"/>
    <cellStyle name="Comma 6 3 2 3 2 10" xfId="30747" xr:uid="{00000000-0005-0000-0000-000040000000}"/>
    <cellStyle name="Comma 6 3 2 3 2 2" xfId="1263" xr:uid="{00000000-0005-0000-0000-000040000000}"/>
    <cellStyle name="Comma 6 3 2 3 2 2 2" xfId="2775" xr:uid="{00000000-0005-0000-0000-000040000000}"/>
    <cellStyle name="Comma 6 3 2 3 2 2 2 2" xfId="11847" xr:uid="{00000000-0005-0000-0000-000040000000}"/>
    <cellStyle name="Comma 6 3 2 3 2 2 2 2 2" xfId="26967" xr:uid="{00000000-0005-0000-0000-000040000000}"/>
    <cellStyle name="Comma 6 3 2 3 2 2 2 2 2 2" xfId="57207" xr:uid="{00000000-0005-0000-0000-000040000000}"/>
    <cellStyle name="Comma 6 3 2 3 2 2 2 2 3" xfId="42087" xr:uid="{00000000-0005-0000-0000-000040000000}"/>
    <cellStyle name="Comma 6 3 2 3 2 2 2 3" xfId="17895" xr:uid="{00000000-0005-0000-0000-000040000000}"/>
    <cellStyle name="Comma 6 3 2 3 2 2 2 3 2" xfId="48135" xr:uid="{00000000-0005-0000-0000-000040000000}"/>
    <cellStyle name="Comma 6 3 2 3 2 2 2 4" xfId="33015" xr:uid="{00000000-0005-0000-0000-000040000000}"/>
    <cellStyle name="Comma 6 3 2 3 2 2 3" xfId="4287" xr:uid="{00000000-0005-0000-0000-000040000000}"/>
    <cellStyle name="Comma 6 3 2 3 2 2 3 2" xfId="13359" xr:uid="{00000000-0005-0000-0000-000040000000}"/>
    <cellStyle name="Comma 6 3 2 3 2 2 3 2 2" xfId="28479" xr:uid="{00000000-0005-0000-0000-000040000000}"/>
    <cellStyle name="Comma 6 3 2 3 2 2 3 2 2 2" xfId="58719" xr:uid="{00000000-0005-0000-0000-000040000000}"/>
    <cellStyle name="Comma 6 3 2 3 2 2 3 2 3" xfId="43599" xr:uid="{00000000-0005-0000-0000-000040000000}"/>
    <cellStyle name="Comma 6 3 2 3 2 2 3 3" xfId="19407" xr:uid="{00000000-0005-0000-0000-000040000000}"/>
    <cellStyle name="Comma 6 3 2 3 2 2 3 3 2" xfId="49647" xr:uid="{00000000-0005-0000-0000-000040000000}"/>
    <cellStyle name="Comma 6 3 2 3 2 2 3 4" xfId="34527" xr:uid="{00000000-0005-0000-0000-000040000000}"/>
    <cellStyle name="Comma 6 3 2 3 2 2 4" xfId="5799" xr:uid="{00000000-0005-0000-0000-000040000000}"/>
    <cellStyle name="Comma 6 3 2 3 2 2 4 2" xfId="14871" xr:uid="{00000000-0005-0000-0000-000040000000}"/>
    <cellStyle name="Comma 6 3 2 3 2 2 4 2 2" xfId="29991" xr:uid="{00000000-0005-0000-0000-000040000000}"/>
    <cellStyle name="Comma 6 3 2 3 2 2 4 2 2 2" xfId="60231" xr:uid="{00000000-0005-0000-0000-000040000000}"/>
    <cellStyle name="Comma 6 3 2 3 2 2 4 2 3" xfId="45111" xr:uid="{00000000-0005-0000-0000-000040000000}"/>
    <cellStyle name="Comma 6 3 2 3 2 2 4 3" xfId="20919" xr:uid="{00000000-0005-0000-0000-000040000000}"/>
    <cellStyle name="Comma 6 3 2 3 2 2 4 3 2" xfId="51159" xr:uid="{00000000-0005-0000-0000-000040000000}"/>
    <cellStyle name="Comma 6 3 2 3 2 2 4 4" xfId="36039" xr:uid="{00000000-0005-0000-0000-000040000000}"/>
    <cellStyle name="Comma 6 3 2 3 2 2 5" xfId="7311" xr:uid="{00000000-0005-0000-0000-000040000000}"/>
    <cellStyle name="Comma 6 3 2 3 2 2 5 2" xfId="22431" xr:uid="{00000000-0005-0000-0000-000040000000}"/>
    <cellStyle name="Comma 6 3 2 3 2 2 5 2 2" xfId="52671" xr:uid="{00000000-0005-0000-0000-000040000000}"/>
    <cellStyle name="Comma 6 3 2 3 2 2 5 3" xfId="37551" xr:uid="{00000000-0005-0000-0000-000040000000}"/>
    <cellStyle name="Comma 6 3 2 3 2 2 6" xfId="8823" xr:uid="{00000000-0005-0000-0000-000040000000}"/>
    <cellStyle name="Comma 6 3 2 3 2 2 6 2" xfId="23943" xr:uid="{00000000-0005-0000-0000-000040000000}"/>
    <cellStyle name="Comma 6 3 2 3 2 2 6 2 2" xfId="54183" xr:uid="{00000000-0005-0000-0000-000040000000}"/>
    <cellStyle name="Comma 6 3 2 3 2 2 6 3" xfId="39063" xr:uid="{00000000-0005-0000-0000-000040000000}"/>
    <cellStyle name="Comma 6 3 2 3 2 2 7" xfId="10335" xr:uid="{00000000-0005-0000-0000-000040000000}"/>
    <cellStyle name="Comma 6 3 2 3 2 2 7 2" xfId="25455" xr:uid="{00000000-0005-0000-0000-000040000000}"/>
    <cellStyle name="Comma 6 3 2 3 2 2 7 2 2" xfId="55695" xr:uid="{00000000-0005-0000-0000-000040000000}"/>
    <cellStyle name="Comma 6 3 2 3 2 2 7 3" xfId="40575" xr:uid="{00000000-0005-0000-0000-000040000000}"/>
    <cellStyle name="Comma 6 3 2 3 2 2 8" xfId="16383" xr:uid="{00000000-0005-0000-0000-000040000000}"/>
    <cellStyle name="Comma 6 3 2 3 2 2 8 2" xfId="46623" xr:uid="{00000000-0005-0000-0000-000040000000}"/>
    <cellStyle name="Comma 6 3 2 3 2 2 9" xfId="31503" xr:uid="{00000000-0005-0000-0000-000040000000}"/>
    <cellStyle name="Comma 6 3 2 3 2 3" xfId="2019" xr:uid="{00000000-0005-0000-0000-000040000000}"/>
    <cellStyle name="Comma 6 3 2 3 2 3 2" xfId="11091" xr:uid="{00000000-0005-0000-0000-000040000000}"/>
    <cellStyle name="Comma 6 3 2 3 2 3 2 2" xfId="26211" xr:uid="{00000000-0005-0000-0000-000040000000}"/>
    <cellStyle name="Comma 6 3 2 3 2 3 2 2 2" xfId="56451" xr:uid="{00000000-0005-0000-0000-000040000000}"/>
    <cellStyle name="Comma 6 3 2 3 2 3 2 3" xfId="41331" xr:uid="{00000000-0005-0000-0000-000040000000}"/>
    <cellStyle name="Comma 6 3 2 3 2 3 3" xfId="17139" xr:uid="{00000000-0005-0000-0000-000040000000}"/>
    <cellStyle name="Comma 6 3 2 3 2 3 3 2" xfId="47379" xr:uid="{00000000-0005-0000-0000-000040000000}"/>
    <cellStyle name="Comma 6 3 2 3 2 3 4" xfId="32259" xr:uid="{00000000-0005-0000-0000-000040000000}"/>
    <cellStyle name="Comma 6 3 2 3 2 4" xfId="3531" xr:uid="{00000000-0005-0000-0000-000040000000}"/>
    <cellStyle name="Comma 6 3 2 3 2 4 2" xfId="12603" xr:uid="{00000000-0005-0000-0000-000040000000}"/>
    <cellStyle name="Comma 6 3 2 3 2 4 2 2" xfId="27723" xr:uid="{00000000-0005-0000-0000-000040000000}"/>
    <cellStyle name="Comma 6 3 2 3 2 4 2 2 2" xfId="57963" xr:uid="{00000000-0005-0000-0000-000040000000}"/>
    <cellStyle name="Comma 6 3 2 3 2 4 2 3" xfId="42843" xr:uid="{00000000-0005-0000-0000-000040000000}"/>
    <cellStyle name="Comma 6 3 2 3 2 4 3" xfId="18651" xr:uid="{00000000-0005-0000-0000-000040000000}"/>
    <cellStyle name="Comma 6 3 2 3 2 4 3 2" xfId="48891" xr:uid="{00000000-0005-0000-0000-000040000000}"/>
    <cellStyle name="Comma 6 3 2 3 2 4 4" xfId="33771" xr:uid="{00000000-0005-0000-0000-000040000000}"/>
    <cellStyle name="Comma 6 3 2 3 2 5" xfId="5043" xr:uid="{00000000-0005-0000-0000-000040000000}"/>
    <cellStyle name="Comma 6 3 2 3 2 5 2" xfId="14115" xr:uid="{00000000-0005-0000-0000-000040000000}"/>
    <cellStyle name="Comma 6 3 2 3 2 5 2 2" xfId="29235" xr:uid="{00000000-0005-0000-0000-000040000000}"/>
    <cellStyle name="Comma 6 3 2 3 2 5 2 2 2" xfId="59475" xr:uid="{00000000-0005-0000-0000-000040000000}"/>
    <cellStyle name="Comma 6 3 2 3 2 5 2 3" xfId="44355" xr:uid="{00000000-0005-0000-0000-000040000000}"/>
    <cellStyle name="Comma 6 3 2 3 2 5 3" xfId="20163" xr:uid="{00000000-0005-0000-0000-000040000000}"/>
    <cellStyle name="Comma 6 3 2 3 2 5 3 2" xfId="50403" xr:uid="{00000000-0005-0000-0000-000040000000}"/>
    <cellStyle name="Comma 6 3 2 3 2 5 4" xfId="35283" xr:uid="{00000000-0005-0000-0000-000040000000}"/>
    <cellStyle name="Comma 6 3 2 3 2 6" xfId="6555" xr:uid="{00000000-0005-0000-0000-000040000000}"/>
    <cellStyle name="Comma 6 3 2 3 2 6 2" xfId="21675" xr:uid="{00000000-0005-0000-0000-000040000000}"/>
    <cellStyle name="Comma 6 3 2 3 2 6 2 2" xfId="51915" xr:uid="{00000000-0005-0000-0000-000040000000}"/>
    <cellStyle name="Comma 6 3 2 3 2 6 3" xfId="36795" xr:uid="{00000000-0005-0000-0000-000040000000}"/>
    <cellStyle name="Comma 6 3 2 3 2 7" xfId="8067" xr:uid="{00000000-0005-0000-0000-000040000000}"/>
    <cellStyle name="Comma 6 3 2 3 2 7 2" xfId="23187" xr:uid="{00000000-0005-0000-0000-000040000000}"/>
    <cellStyle name="Comma 6 3 2 3 2 7 2 2" xfId="53427" xr:uid="{00000000-0005-0000-0000-000040000000}"/>
    <cellStyle name="Comma 6 3 2 3 2 7 3" xfId="38307" xr:uid="{00000000-0005-0000-0000-000040000000}"/>
    <cellStyle name="Comma 6 3 2 3 2 8" xfId="9579" xr:uid="{00000000-0005-0000-0000-000040000000}"/>
    <cellStyle name="Comma 6 3 2 3 2 8 2" xfId="24699" xr:uid="{00000000-0005-0000-0000-000040000000}"/>
    <cellStyle name="Comma 6 3 2 3 2 8 2 2" xfId="54939" xr:uid="{00000000-0005-0000-0000-000040000000}"/>
    <cellStyle name="Comma 6 3 2 3 2 8 3" xfId="39819" xr:uid="{00000000-0005-0000-0000-000040000000}"/>
    <cellStyle name="Comma 6 3 2 3 2 9" xfId="15627" xr:uid="{00000000-0005-0000-0000-000040000000}"/>
    <cellStyle name="Comma 6 3 2 3 2 9 2" xfId="45867" xr:uid="{00000000-0005-0000-0000-000040000000}"/>
    <cellStyle name="Comma 6 3 2 3 3" xfId="759" xr:uid="{00000000-0005-0000-0000-0000BE000000}"/>
    <cellStyle name="Comma 6 3 2 3 3 10" xfId="30999" xr:uid="{00000000-0005-0000-0000-0000BE000000}"/>
    <cellStyle name="Comma 6 3 2 3 3 2" xfId="1515" xr:uid="{00000000-0005-0000-0000-0000BE000000}"/>
    <cellStyle name="Comma 6 3 2 3 3 2 2" xfId="3027" xr:uid="{00000000-0005-0000-0000-0000BE000000}"/>
    <cellStyle name="Comma 6 3 2 3 3 2 2 2" xfId="12099" xr:uid="{00000000-0005-0000-0000-0000BE000000}"/>
    <cellStyle name="Comma 6 3 2 3 3 2 2 2 2" xfId="27219" xr:uid="{00000000-0005-0000-0000-0000BE000000}"/>
    <cellStyle name="Comma 6 3 2 3 3 2 2 2 2 2" xfId="57459" xr:uid="{00000000-0005-0000-0000-0000BE000000}"/>
    <cellStyle name="Comma 6 3 2 3 3 2 2 2 3" xfId="42339" xr:uid="{00000000-0005-0000-0000-0000BE000000}"/>
    <cellStyle name="Comma 6 3 2 3 3 2 2 3" xfId="18147" xr:uid="{00000000-0005-0000-0000-0000BE000000}"/>
    <cellStyle name="Comma 6 3 2 3 3 2 2 3 2" xfId="48387" xr:uid="{00000000-0005-0000-0000-0000BE000000}"/>
    <cellStyle name="Comma 6 3 2 3 3 2 2 4" xfId="33267" xr:uid="{00000000-0005-0000-0000-0000BE000000}"/>
    <cellStyle name="Comma 6 3 2 3 3 2 3" xfId="4539" xr:uid="{00000000-0005-0000-0000-0000BE000000}"/>
    <cellStyle name="Comma 6 3 2 3 3 2 3 2" xfId="13611" xr:uid="{00000000-0005-0000-0000-0000BE000000}"/>
    <cellStyle name="Comma 6 3 2 3 3 2 3 2 2" xfId="28731" xr:uid="{00000000-0005-0000-0000-0000BE000000}"/>
    <cellStyle name="Comma 6 3 2 3 3 2 3 2 2 2" xfId="58971" xr:uid="{00000000-0005-0000-0000-0000BE000000}"/>
    <cellStyle name="Comma 6 3 2 3 3 2 3 2 3" xfId="43851" xr:uid="{00000000-0005-0000-0000-0000BE000000}"/>
    <cellStyle name="Comma 6 3 2 3 3 2 3 3" xfId="19659" xr:uid="{00000000-0005-0000-0000-0000BE000000}"/>
    <cellStyle name="Comma 6 3 2 3 3 2 3 3 2" xfId="49899" xr:uid="{00000000-0005-0000-0000-0000BE000000}"/>
    <cellStyle name="Comma 6 3 2 3 3 2 3 4" xfId="34779" xr:uid="{00000000-0005-0000-0000-0000BE000000}"/>
    <cellStyle name="Comma 6 3 2 3 3 2 4" xfId="6051" xr:uid="{00000000-0005-0000-0000-0000BE000000}"/>
    <cellStyle name="Comma 6 3 2 3 3 2 4 2" xfId="15123" xr:uid="{00000000-0005-0000-0000-0000BE000000}"/>
    <cellStyle name="Comma 6 3 2 3 3 2 4 2 2" xfId="30243" xr:uid="{00000000-0005-0000-0000-0000BE000000}"/>
    <cellStyle name="Comma 6 3 2 3 3 2 4 2 2 2" xfId="60483" xr:uid="{00000000-0005-0000-0000-0000BE000000}"/>
    <cellStyle name="Comma 6 3 2 3 3 2 4 2 3" xfId="45363" xr:uid="{00000000-0005-0000-0000-0000BE000000}"/>
    <cellStyle name="Comma 6 3 2 3 3 2 4 3" xfId="21171" xr:uid="{00000000-0005-0000-0000-0000BE000000}"/>
    <cellStyle name="Comma 6 3 2 3 3 2 4 3 2" xfId="51411" xr:uid="{00000000-0005-0000-0000-0000BE000000}"/>
    <cellStyle name="Comma 6 3 2 3 3 2 4 4" xfId="36291" xr:uid="{00000000-0005-0000-0000-0000BE000000}"/>
    <cellStyle name="Comma 6 3 2 3 3 2 5" xfId="7563" xr:uid="{00000000-0005-0000-0000-0000BE000000}"/>
    <cellStyle name="Comma 6 3 2 3 3 2 5 2" xfId="22683" xr:uid="{00000000-0005-0000-0000-0000BE000000}"/>
    <cellStyle name="Comma 6 3 2 3 3 2 5 2 2" xfId="52923" xr:uid="{00000000-0005-0000-0000-0000BE000000}"/>
    <cellStyle name="Comma 6 3 2 3 3 2 5 3" xfId="37803" xr:uid="{00000000-0005-0000-0000-0000BE000000}"/>
    <cellStyle name="Comma 6 3 2 3 3 2 6" xfId="9075" xr:uid="{00000000-0005-0000-0000-0000BE000000}"/>
    <cellStyle name="Comma 6 3 2 3 3 2 6 2" xfId="24195" xr:uid="{00000000-0005-0000-0000-0000BE000000}"/>
    <cellStyle name="Comma 6 3 2 3 3 2 6 2 2" xfId="54435" xr:uid="{00000000-0005-0000-0000-0000BE000000}"/>
    <cellStyle name="Comma 6 3 2 3 3 2 6 3" xfId="39315" xr:uid="{00000000-0005-0000-0000-0000BE000000}"/>
    <cellStyle name="Comma 6 3 2 3 3 2 7" xfId="10587" xr:uid="{00000000-0005-0000-0000-0000BE000000}"/>
    <cellStyle name="Comma 6 3 2 3 3 2 7 2" xfId="25707" xr:uid="{00000000-0005-0000-0000-0000BE000000}"/>
    <cellStyle name="Comma 6 3 2 3 3 2 7 2 2" xfId="55947" xr:uid="{00000000-0005-0000-0000-0000BE000000}"/>
    <cellStyle name="Comma 6 3 2 3 3 2 7 3" xfId="40827" xr:uid="{00000000-0005-0000-0000-0000BE000000}"/>
    <cellStyle name="Comma 6 3 2 3 3 2 8" xfId="16635" xr:uid="{00000000-0005-0000-0000-0000BE000000}"/>
    <cellStyle name="Comma 6 3 2 3 3 2 8 2" xfId="46875" xr:uid="{00000000-0005-0000-0000-0000BE000000}"/>
    <cellStyle name="Comma 6 3 2 3 3 2 9" xfId="31755" xr:uid="{00000000-0005-0000-0000-0000BE000000}"/>
    <cellStyle name="Comma 6 3 2 3 3 3" xfId="2271" xr:uid="{00000000-0005-0000-0000-0000BE000000}"/>
    <cellStyle name="Comma 6 3 2 3 3 3 2" xfId="11343" xr:uid="{00000000-0005-0000-0000-0000BE000000}"/>
    <cellStyle name="Comma 6 3 2 3 3 3 2 2" xfId="26463" xr:uid="{00000000-0005-0000-0000-0000BE000000}"/>
    <cellStyle name="Comma 6 3 2 3 3 3 2 2 2" xfId="56703" xr:uid="{00000000-0005-0000-0000-0000BE000000}"/>
    <cellStyle name="Comma 6 3 2 3 3 3 2 3" xfId="41583" xr:uid="{00000000-0005-0000-0000-0000BE000000}"/>
    <cellStyle name="Comma 6 3 2 3 3 3 3" xfId="17391" xr:uid="{00000000-0005-0000-0000-0000BE000000}"/>
    <cellStyle name="Comma 6 3 2 3 3 3 3 2" xfId="47631" xr:uid="{00000000-0005-0000-0000-0000BE000000}"/>
    <cellStyle name="Comma 6 3 2 3 3 3 4" xfId="32511" xr:uid="{00000000-0005-0000-0000-0000BE000000}"/>
    <cellStyle name="Comma 6 3 2 3 3 4" xfId="3783" xr:uid="{00000000-0005-0000-0000-0000BE000000}"/>
    <cellStyle name="Comma 6 3 2 3 3 4 2" xfId="12855" xr:uid="{00000000-0005-0000-0000-0000BE000000}"/>
    <cellStyle name="Comma 6 3 2 3 3 4 2 2" xfId="27975" xr:uid="{00000000-0005-0000-0000-0000BE000000}"/>
    <cellStyle name="Comma 6 3 2 3 3 4 2 2 2" xfId="58215" xr:uid="{00000000-0005-0000-0000-0000BE000000}"/>
    <cellStyle name="Comma 6 3 2 3 3 4 2 3" xfId="43095" xr:uid="{00000000-0005-0000-0000-0000BE000000}"/>
    <cellStyle name="Comma 6 3 2 3 3 4 3" xfId="18903" xr:uid="{00000000-0005-0000-0000-0000BE000000}"/>
    <cellStyle name="Comma 6 3 2 3 3 4 3 2" xfId="49143" xr:uid="{00000000-0005-0000-0000-0000BE000000}"/>
    <cellStyle name="Comma 6 3 2 3 3 4 4" xfId="34023" xr:uid="{00000000-0005-0000-0000-0000BE000000}"/>
    <cellStyle name="Comma 6 3 2 3 3 5" xfId="5295" xr:uid="{00000000-0005-0000-0000-0000BE000000}"/>
    <cellStyle name="Comma 6 3 2 3 3 5 2" xfId="14367" xr:uid="{00000000-0005-0000-0000-0000BE000000}"/>
    <cellStyle name="Comma 6 3 2 3 3 5 2 2" xfId="29487" xr:uid="{00000000-0005-0000-0000-0000BE000000}"/>
    <cellStyle name="Comma 6 3 2 3 3 5 2 2 2" xfId="59727" xr:uid="{00000000-0005-0000-0000-0000BE000000}"/>
    <cellStyle name="Comma 6 3 2 3 3 5 2 3" xfId="44607" xr:uid="{00000000-0005-0000-0000-0000BE000000}"/>
    <cellStyle name="Comma 6 3 2 3 3 5 3" xfId="20415" xr:uid="{00000000-0005-0000-0000-0000BE000000}"/>
    <cellStyle name="Comma 6 3 2 3 3 5 3 2" xfId="50655" xr:uid="{00000000-0005-0000-0000-0000BE000000}"/>
    <cellStyle name="Comma 6 3 2 3 3 5 4" xfId="35535" xr:uid="{00000000-0005-0000-0000-0000BE000000}"/>
    <cellStyle name="Comma 6 3 2 3 3 6" xfId="6807" xr:uid="{00000000-0005-0000-0000-0000BE000000}"/>
    <cellStyle name="Comma 6 3 2 3 3 6 2" xfId="21927" xr:uid="{00000000-0005-0000-0000-0000BE000000}"/>
    <cellStyle name="Comma 6 3 2 3 3 6 2 2" xfId="52167" xr:uid="{00000000-0005-0000-0000-0000BE000000}"/>
    <cellStyle name="Comma 6 3 2 3 3 6 3" xfId="37047" xr:uid="{00000000-0005-0000-0000-0000BE000000}"/>
    <cellStyle name="Comma 6 3 2 3 3 7" xfId="8319" xr:uid="{00000000-0005-0000-0000-0000BE000000}"/>
    <cellStyle name="Comma 6 3 2 3 3 7 2" xfId="23439" xr:uid="{00000000-0005-0000-0000-0000BE000000}"/>
    <cellStyle name="Comma 6 3 2 3 3 7 2 2" xfId="53679" xr:uid="{00000000-0005-0000-0000-0000BE000000}"/>
    <cellStyle name="Comma 6 3 2 3 3 7 3" xfId="38559" xr:uid="{00000000-0005-0000-0000-0000BE000000}"/>
    <cellStyle name="Comma 6 3 2 3 3 8" xfId="9831" xr:uid="{00000000-0005-0000-0000-0000BE000000}"/>
    <cellStyle name="Comma 6 3 2 3 3 8 2" xfId="24951" xr:uid="{00000000-0005-0000-0000-0000BE000000}"/>
    <cellStyle name="Comma 6 3 2 3 3 8 2 2" xfId="55191" xr:uid="{00000000-0005-0000-0000-0000BE000000}"/>
    <cellStyle name="Comma 6 3 2 3 3 8 3" xfId="40071" xr:uid="{00000000-0005-0000-0000-0000BE000000}"/>
    <cellStyle name="Comma 6 3 2 3 3 9" xfId="15879" xr:uid="{00000000-0005-0000-0000-0000BE000000}"/>
    <cellStyle name="Comma 6 3 2 3 3 9 2" xfId="46119" xr:uid="{00000000-0005-0000-0000-0000BE000000}"/>
    <cellStyle name="Comma 6 3 2 3 4" xfId="1011" xr:uid="{00000000-0005-0000-0000-000040000000}"/>
    <cellStyle name="Comma 6 3 2 3 4 2" xfId="2523" xr:uid="{00000000-0005-0000-0000-000040000000}"/>
    <cellStyle name="Comma 6 3 2 3 4 2 2" xfId="11595" xr:uid="{00000000-0005-0000-0000-000040000000}"/>
    <cellStyle name="Comma 6 3 2 3 4 2 2 2" xfId="26715" xr:uid="{00000000-0005-0000-0000-000040000000}"/>
    <cellStyle name="Comma 6 3 2 3 4 2 2 2 2" xfId="56955" xr:uid="{00000000-0005-0000-0000-000040000000}"/>
    <cellStyle name="Comma 6 3 2 3 4 2 2 3" xfId="41835" xr:uid="{00000000-0005-0000-0000-000040000000}"/>
    <cellStyle name="Comma 6 3 2 3 4 2 3" xfId="17643" xr:uid="{00000000-0005-0000-0000-000040000000}"/>
    <cellStyle name="Comma 6 3 2 3 4 2 3 2" xfId="47883" xr:uid="{00000000-0005-0000-0000-000040000000}"/>
    <cellStyle name="Comma 6 3 2 3 4 2 4" xfId="32763" xr:uid="{00000000-0005-0000-0000-000040000000}"/>
    <cellStyle name="Comma 6 3 2 3 4 3" xfId="4035" xr:uid="{00000000-0005-0000-0000-000040000000}"/>
    <cellStyle name="Comma 6 3 2 3 4 3 2" xfId="13107" xr:uid="{00000000-0005-0000-0000-000040000000}"/>
    <cellStyle name="Comma 6 3 2 3 4 3 2 2" xfId="28227" xr:uid="{00000000-0005-0000-0000-000040000000}"/>
    <cellStyle name="Comma 6 3 2 3 4 3 2 2 2" xfId="58467" xr:uid="{00000000-0005-0000-0000-000040000000}"/>
    <cellStyle name="Comma 6 3 2 3 4 3 2 3" xfId="43347" xr:uid="{00000000-0005-0000-0000-000040000000}"/>
    <cellStyle name="Comma 6 3 2 3 4 3 3" xfId="19155" xr:uid="{00000000-0005-0000-0000-000040000000}"/>
    <cellStyle name="Comma 6 3 2 3 4 3 3 2" xfId="49395" xr:uid="{00000000-0005-0000-0000-000040000000}"/>
    <cellStyle name="Comma 6 3 2 3 4 3 4" xfId="34275" xr:uid="{00000000-0005-0000-0000-000040000000}"/>
    <cellStyle name="Comma 6 3 2 3 4 4" xfId="5547" xr:uid="{00000000-0005-0000-0000-000040000000}"/>
    <cellStyle name="Comma 6 3 2 3 4 4 2" xfId="14619" xr:uid="{00000000-0005-0000-0000-000040000000}"/>
    <cellStyle name="Comma 6 3 2 3 4 4 2 2" xfId="29739" xr:uid="{00000000-0005-0000-0000-000040000000}"/>
    <cellStyle name="Comma 6 3 2 3 4 4 2 2 2" xfId="59979" xr:uid="{00000000-0005-0000-0000-000040000000}"/>
    <cellStyle name="Comma 6 3 2 3 4 4 2 3" xfId="44859" xr:uid="{00000000-0005-0000-0000-000040000000}"/>
    <cellStyle name="Comma 6 3 2 3 4 4 3" xfId="20667" xr:uid="{00000000-0005-0000-0000-000040000000}"/>
    <cellStyle name="Comma 6 3 2 3 4 4 3 2" xfId="50907" xr:uid="{00000000-0005-0000-0000-000040000000}"/>
    <cellStyle name="Comma 6 3 2 3 4 4 4" xfId="35787" xr:uid="{00000000-0005-0000-0000-000040000000}"/>
    <cellStyle name="Comma 6 3 2 3 4 5" xfId="7059" xr:uid="{00000000-0005-0000-0000-000040000000}"/>
    <cellStyle name="Comma 6 3 2 3 4 5 2" xfId="22179" xr:uid="{00000000-0005-0000-0000-000040000000}"/>
    <cellStyle name="Comma 6 3 2 3 4 5 2 2" xfId="52419" xr:uid="{00000000-0005-0000-0000-000040000000}"/>
    <cellStyle name="Comma 6 3 2 3 4 5 3" xfId="37299" xr:uid="{00000000-0005-0000-0000-000040000000}"/>
    <cellStyle name="Comma 6 3 2 3 4 6" xfId="8571" xr:uid="{00000000-0005-0000-0000-000040000000}"/>
    <cellStyle name="Comma 6 3 2 3 4 6 2" xfId="23691" xr:uid="{00000000-0005-0000-0000-000040000000}"/>
    <cellStyle name="Comma 6 3 2 3 4 6 2 2" xfId="53931" xr:uid="{00000000-0005-0000-0000-000040000000}"/>
    <cellStyle name="Comma 6 3 2 3 4 6 3" xfId="38811" xr:uid="{00000000-0005-0000-0000-000040000000}"/>
    <cellStyle name="Comma 6 3 2 3 4 7" xfId="10083" xr:uid="{00000000-0005-0000-0000-000040000000}"/>
    <cellStyle name="Comma 6 3 2 3 4 7 2" xfId="25203" xr:uid="{00000000-0005-0000-0000-000040000000}"/>
    <cellStyle name="Comma 6 3 2 3 4 7 2 2" xfId="55443" xr:uid="{00000000-0005-0000-0000-000040000000}"/>
    <cellStyle name="Comma 6 3 2 3 4 7 3" xfId="40323" xr:uid="{00000000-0005-0000-0000-000040000000}"/>
    <cellStyle name="Comma 6 3 2 3 4 8" xfId="16131" xr:uid="{00000000-0005-0000-0000-000040000000}"/>
    <cellStyle name="Comma 6 3 2 3 4 8 2" xfId="46371" xr:uid="{00000000-0005-0000-0000-000040000000}"/>
    <cellStyle name="Comma 6 3 2 3 4 9" xfId="31251" xr:uid="{00000000-0005-0000-0000-000040000000}"/>
    <cellStyle name="Comma 6 3 2 3 5" xfId="1767" xr:uid="{00000000-0005-0000-0000-000040000000}"/>
    <cellStyle name="Comma 6 3 2 3 5 2" xfId="10839" xr:uid="{00000000-0005-0000-0000-000040000000}"/>
    <cellStyle name="Comma 6 3 2 3 5 2 2" xfId="25959" xr:uid="{00000000-0005-0000-0000-000040000000}"/>
    <cellStyle name="Comma 6 3 2 3 5 2 2 2" xfId="56199" xr:uid="{00000000-0005-0000-0000-000040000000}"/>
    <cellStyle name="Comma 6 3 2 3 5 2 3" xfId="41079" xr:uid="{00000000-0005-0000-0000-000040000000}"/>
    <cellStyle name="Comma 6 3 2 3 5 3" xfId="16887" xr:uid="{00000000-0005-0000-0000-000040000000}"/>
    <cellStyle name="Comma 6 3 2 3 5 3 2" xfId="47127" xr:uid="{00000000-0005-0000-0000-000040000000}"/>
    <cellStyle name="Comma 6 3 2 3 5 4" xfId="32007" xr:uid="{00000000-0005-0000-0000-000040000000}"/>
    <cellStyle name="Comma 6 3 2 3 6" xfId="3279" xr:uid="{00000000-0005-0000-0000-000040000000}"/>
    <cellStyle name="Comma 6 3 2 3 6 2" xfId="12351" xr:uid="{00000000-0005-0000-0000-000040000000}"/>
    <cellStyle name="Comma 6 3 2 3 6 2 2" xfId="27471" xr:uid="{00000000-0005-0000-0000-000040000000}"/>
    <cellStyle name="Comma 6 3 2 3 6 2 2 2" xfId="57711" xr:uid="{00000000-0005-0000-0000-000040000000}"/>
    <cellStyle name="Comma 6 3 2 3 6 2 3" xfId="42591" xr:uid="{00000000-0005-0000-0000-000040000000}"/>
    <cellStyle name="Comma 6 3 2 3 6 3" xfId="18399" xr:uid="{00000000-0005-0000-0000-000040000000}"/>
    <cellStyle name="Comma 6 3 2 3 6 3 2" xfId="48639" xr:uid="{00000000-0005-0000-0000-000040000000}"/>
    <cellStyle name="Comma 6 3 2 3 6 4" xfId="33519" xr:uid="{00000000-0005-0000-0000-000040000000}"/>
    <cellStyle name="Comma 6 3 2 3 7" xfId="4791" xr:uid="{00000000-0005-0000-0000-000040000000}"/>
    <cellStyle name="Comma 6 3 2 3 7 2" xfId="13863" xr:uid="{00000000-0005-0000-0000-000040000000}"/>
    <cellStyle name="Comma 6 3 2 3 7 2 2" xfId="28983" xr:uid="{00000000-0005-0000-0000-000040000000}"/>
    <cellStyle name="Comma 6 3 2 3 7 2 2 2" xfId="59223" xr:uid="{00000000-0005-0000-0000-000040000000}"/>
    <cellStyle name="Comma 6 3 2 3 7 2 3" xfId="44103" xr:uid="{00000000-0005-0000-0000-000040000000}"/>
    <cellStyle name="Comma 6 3 2 3 7 3" xfId="19911" xr:uid="{00000000-0005-0000-0000-000040000000}"/>
    <cellStyle name="Comma 6 3 2 3 7 3 2" xfId="50151" xr:uid="{00000000-0005-0000-0000-000040000000}"/>
    <cellStyle name="Comma 6 3 2 3 7 4" xfId="35031" xr:uid="{00000000-0005-0000-0000-000040000000}"/>
    <cellStyle name="Comma 6 3 2 3 8" xfId="6303" xr:uid="{00000000-0005-0000-0000-000040000000}"/>
    <cellStyle name="Comma 6 3 2 3 8 2" xfId="21423" xr:uid="{00000000-0005-0000-0000-000040000000}"/>
    <cellStyle name="Comma 6 3 2 3 8 2 2" xfId="51663" xr:uid="{00000000-0005-0000-0000-000040000000}"/>
    <cellStyle name="Comma 6 3 2 3 8 3" xfId="36543" xr:uid="{00000000-0005-0000-0000-000040000000}"/>
    <cellStyle name="Comma 6 3 2 3 9" xfId="7815" xr:uid="{00000000-0005-0000-0000-000040000000}"/>
    <cellStyle name="Comma 6 3 2 3 9 2" xfId="22935" xr:uid="{00000000-0005-0000-0000-000040000000}"/>
    <cellStyle name="Comma 6 3 2 3 9 2 2" xfId="53175" xr:uid="{00000000-0005-0000-0000-000040000000}"/>
    <cellStyle name="Comma 6 3 2 3 9 3" xfId="38055" xr:uid="{00000000-0005-0000-0000-000040000000}"/>
    <cellStyle name="Comma 6 3 2 4" xfId="339" xr:uid="{00000000-0005-0000-0000-000020000000}"/>
    <cellStyle name="Comma 6 3 2 4 10" xfId="30579" xr:uid="{00000000-0005-0000-0000-000020000000}"/>
    <cellStyle name="Comma 6 3 2 4 2" xfId="1095" xr:uid="{00000000-0005-0000-0000-000020000000}"/>
    <cellStyle name="Comma 6 3 2 4 2 2" xfId="2607" xr:uid="{00000000-0005-0000-0000-000020000000}"/>
    <cellStyle name="Comma 6 3 2 4 2 2 2" xfId="11679" xr:uid="{00000000-0005-0000-0000-000020000000}"/>
    <cellStyle name="Comma 6 3 2 4 2 2 2 2" xfId="26799" xr:uid="{00000000-0005-0000-0000-000020000000}"/>
    <cellStyle name="Comma 6 3 2 4 2 2 2 2 2" xfId="57039" xr:uid="{00000000-0005-0000-0000-000020000000}"/>
    <cellStyle name="Comma 6 3 2 4 2 2 2 3" xfId="41919" xr:uid="{00000000-0005-0000-0000-000020000000}"/>
    <cellStyle name="Comma 6 3 2 4 2 2 3" xfId="17727" xr:uid="{00000000-0005-0000-0000-000020000000}"/>
    <cellStyle name="Comma 6 3 2 4 2 2 3 2" xfId="47967" xr:uid="{00000000-0005-0000-0000-000020000000}"/>
    <cellStyle name="Comma 6 3 2 4 2 2 4" xfId="32847" xr:uid="{00000000-0005-0000-0000-000020000000}"/>
    <cellStyle name="Comma 6 3 2 4 2 3" xfId="4119" xr:uid="{00000000-0005-0000-0000-000020000000}"/>
    <cellStyle name="Comma 6 3 2 4 2 3 2" xfId="13191" xr:uid="{00000000-0005-0000-0000-000020000000}"/>
    <cellStyle name="Comma 6 3 2 4 2 3 2 2" xfId="28311" xr:uid="{00000000-0005-0000-0000-000020000000}"/>
    <cellStyle name="Comma 6 3 2 4 2 3 2 2 2" xfId="58551" xr:uid="{00000000-0005-0000-0000-000020000000}"/>
    <cellStyle name="Comma 6 3 2 4 2 3 2 3" xfId="43431" xr:uid="{00000000-0005-0000-0000-000020000000}"/>
    <cellStyle name="Comma 6 3 2 4 2 3 3" xfId="19239" xr:uid="{00000000-0005-0000-0000-000020000000}"/>
    <cellStyle name="Comma 6 3 2 4 2 3 3 2" xfId="49479" xr:uid="{00000000-0005-0000-0000-000020000000}"/>
    <cellStyle name="Comma 6 3 2 4 2 3 4" xfId="34359" xr:uid="{00000000-0005-0000-0000-000020000000}"/>
    <cellStyle name="Comma 6 3 2 4 2 4" xfId="5631" xr:uid="{00000000-0005-0000-0000-000020000000}"/>
    <cellStyle name="Comma 6 3 2 4 2 4 2" xfId="14703" xr:uid="{00000000-0005-0000-0000-000020000000}"/>
    <cellStyle name="Comma 6 3 2 4 2 4 2 2" xfId="29823" xr:uid="{00000000-0005-0000-0000-000020000000}"/>
    <cellStyle name="Comma 6 3 2 4 2 4 2 2 2" xfId="60063" xr:uid="{00000000-0005-0000-0000-000020000000}"/>
    <cellStyle name="Comma 6 3 2 4 2 4 2 3" xfId="44943" xr:uid="{00000000-0005-0000-0000-000020000000}"/>
    <cellStyle name="Comma 6 3 2 4 2 4 3" xfId="20751" xr:uid="{00000000-0005-0000-0000-000020000000}"/>
    <cellStyle name="Comma 6 3 2 4 2 4 3 2" xfId="50991" xr:uid="{00000000-0005-0000-0000-000020000000}"/>
    <cellStyle name="Comma 6 3 2 4 2 4 4" xfId="35871" xr:uid="{00000000-0005-0000-0000-000020000000}"/>
    <cellStyle name="Comma 6 3 2 4 2 5" xfId="7143" xr:uid="{00000000-0005-0000-0000-000020000000}"/>
    <cellStyle name="Comma 6 3 2 4 2 5 2" xfId="22263" xr:uid="{00000000-0005-0000-0000-000020000000}"/>
    <cellStyle name="Comma 6 3 2 4 2 5 2 2" xfId="52503" xr:uid="{00000000-0005-0000-0000-000020000000}"/>
    <cellStyle name="Comma 6 3 2 4 2 5 3" xfId="37383" xr:uid="{00000000-0005-0000-0000-000020000000}"/>
    <cellStyle name="Comma 6 3 2 4 2 6" xfId="8655" xr:uid="{00000000-0005-0000-0000-000020000000}"/>
    <cellStyle name="Comma 6 3 2 4 2 6 2" xfId="23775" xr:uid="{00000000-0005-0000-0000-000020000000}"/>
    <cellStyle name="Comma 6 3 2 4 2 6 2 2" xfId="54015" xr:uid="{00000000-0005-0000-0000-000020000000}"/>
    <cellStyle name="Comma 6 3 2 4 2 6 3" xfId="38895" xr:uid="{00000000-0005-0000-0000-000020000000}"/>
    <cellStyle name="Comma 6 3 2 4 2 7" xfId="10167" xr:uid="{00000000-0005-0000-0000-000020000000}"/>
    <cellStyle name="Comma 6 3 2 4 2 7 2" xfId="25287" xr:uid="{00000000-0005-0000-0000-000020000000}"/>
    <cellStyle name="Comma 6 3 2 4 2 7 2 2" xfId="55527" xr:uid="{00000000-0005-0000-0000-000020000000}"/>
    <cellStyle name="Comma 6 3 2 4 2 7 3" xfId="40407" xr:uid="{00000000-0005-0000-0000-000020000000}"/>
    <cellStyle name="Comma 6 3 2 4 2 8" xfId="16215" xr:uid="{00000000-0005-0000-0000-000020000000}"/>
    <cellStyle name="Comma 6 3 2 4 2 8 2" xfId="46455" xr:uid="{00000000-0005-0000-0000-000020000000}"/>
    <cellStyle name="Comma 6 3 2 4 2 9" xfId="31335" xr:uid="{00000000-0005-0000-0000-000020000000}"/>
    <cellStyle name="Comma 6 3 2 4 3" xfId="1851" xr:uid="{00000000-0005-0000-0000-000020000000}"/>
    <cellStyle name="Comma 6 3 2 4 3 2" xfId="10923" xr:uid="{00000000-0005-0000-0000-000020000000}"/>
    <cellStyle name="Comma 6 3 2 4 3 2 2" xfId="26043" xr:uid="{00000000-0005-0000-0000-000020000000}"/>
    <cellStyle name="Comma 6 3 2 4 3 2 2 2" xfId="56283" xr:uid="{00000000-0005-0000-0000-000020000000}"/>
    <cellStyle name="Comma 6 3 2 4 3 2 3" xfId="41163" xr:uid="{00000000-0005-0000-0000-000020000000}"/>
    <cellStyle name="Comma 6 3 2 4 3 3" xfId="16971" xr:uid="{00000000-0005-0000-0000-000020000000}"/>
    <cellStyle name="Comma 6 3 2 4 3 3 2" xfId="47211" xr:uid="{00000000-0005-0000-0000-000020000000}"/>
    <cellStyle name="Comma 6 3 2 4 3 4" xfId="32091" xr:uid="{00000000-0005-0000-0000-000020000000}"/>
    <cellStyle name="Comma 6 3 2 4 4" xfId="3363" xr:uid="{00000000-0005-0000-0000-000020000000}"/>
    <cellStyle name="Comma 6 3 2 4 4 2" xfId="12435" xr:uid="{00000000-0005-0000-0000-000020000000}"/>
    <cellStyle name="Comma 6 3 2 4 4 2 2" xfId="27555" xr:uid="{00000000-0005-0000-0000-000020000000}"/>
    <cellStyle name="Comma 6 3 2 4 4 2 2 2" xfId="57795" xr:uid="{00000000-0005-0000-0000-000020000000}"/>
    <cellStyle name="Comma 6 3 2 4 4 2 3" xfId="42675" xr:uid="{00000000-0005-0000-0000-000020000000}"/>
    <cellStyle name="Comma 6 3 2 4 4 3" xfId="18483" xr:uid="{00000000-0005-0000-0000-000020000000}"/>
    <cellStyle name="Comma 6 3 2 4 4 3 2" xfId="48723" xr:uid="{00000000-0005-0000-0000-000020000000}"/>
    <cellStyle name="Comma 6 3 2 4 4 4" xfId="33603" xr:uid="{00000000-0005-0000-0000-000020000000}"/>
    <cellStyle name="Comma 6 3 2 4 5" xfId="4875" xr:uid="{00000000-0005-0000-0000-000020000000}"/>
    <cellStyle name="Comma 6 3 2 4 5 2" xfId="13947" xr:uid="{00000000-0005-0000-0000-000020000000}"/>
    <cellStyle name="Comma 6 3 2 4 5 2 2" xfId="29067" xr:uid="{00000000-0005-0000-0000-000020000000}"/>
    <cellStyle name="Comma 6 3 2 4 5 2 2 2" xfId="59307" xr:uid="{00000000-0005-0000-0000-000020000000}"/>
    <cellStyle name="Comma 6 3 2 4 5 2 3" xfId="44187" xr:uid="{00000000-0005-0000-0000-000020000000}"/>
    <cellStyle name="Comma 6 3 2 4 5 3" xfId="19995" xr:uid="{00000000-0005-0000-0000-000020000000}"/>
    <cellStyle name="Comma 6 3 2 4 5 3 2" xfId="50235" xr:uid="{00000000-0005-0000-0000-000020000000}"/>
    <cellStyle name="Comma 6 3 2 4 5 4" xfId="35115" xr:uid="{00000000-0005-0000-0000-000020000000}"/>
    <cellStyle name="Comma 6 3 2 4 6" xfId="6387" xr:uid="{00000000-0005-0000-0000-000020000000}"/>
    <cellStyle name="Comma 6 3 2 4 6 2" xfId="21507" xr:uid="{00000000-0005-0000-0000-000020000000}"/>
    <cellStyle name="Comma 6 3 2 4 6 2 2" xfId="51747" xr:uid="{00000000-0005-0000-0000-000020000000}"/>
    <cellStyle name="Comma 6 3 2 4 6 3" xfId="36627" xr:uid="{00000000-0005-0000-0000-000020000000}"/>
    <cellStyle name="Comma 6 3 2 4 7" xfId="7899" xr:uid="{00000000-0005-0000-0000-000020000000}"/>
    <cellStyle name="Comma 6 3 2 4 7 2" xfId="23019" xr:uid="{00000000-0005-0000-0000-000020000000}"/>
    <cellStyle name="Comma 6 3 2 4 7 2 2" xfId="53259" xr:uid="{00000000-0005-0000-0000-000020000000}"/>
    <cellStyle name="Comma 6 3 2 4 7 3" xfId="38139" xr:uid="{00000000-0005-0000-0000-000020000000}"/>
    <cellStyle name="Comma 6 3 2 4 8" xfId="9411" xr:uid="{00000000-0005-0000-0000-000020000000}"/>
    <cellStyle name="Comma 6 3 2 4 8 2" xfId="24531" xr:uid="{00000000-0005-0000-0000-000020000000}"/>
    <cellStyle name="Comma 6 3 2 4 8 2 2" xfId="54771" xr:uid="{00000000-0005-0000-0000-000020000000}"/>
    <cellStyle name="Comma 6 3 2 4 8 3" xfId="39651" xr:uid="{00000000-0005-0000-0000-000020000000}"/>
    <cellStyle name="Comma 6 3 2 4 9" xfId="15459" xr:uid="{00000000-0005-0000-0000-000020000000}"/>
    <cellStyle name="Comma 6 3 2 4 9 2" xfId="45699" xr:uid="{00000000-0005-0000-0000-000020000000}"/>
    <cellStyle name="Comma 6 3 2 5" xfId="591" xr:uid="{00000000-0005-0000-0000-0000BC000000}"/>
    <cellStyle name="Comma 6 3 2 5 10" xfId="30831" xr:uid="{00000000-0005-0000-0000-0000BC000000}"/>
    <cellStyle name="Comma 6 3 2 5 2" xfId="1347" xr:uid="{00000000-0005-0000-0000-0000BC000000}"/>
    <cellStyle name="Comma 6 3 2 5 2 2" xfId="2859" xr:uid="{00000000-0005-0000-0000-0000BC000000}"/>
    <cellStyle name="Comma 6 3 2 5 2 2 2" xfId="11931" xr:uid="{00000000-0005-0000-0000-0000BC000000}"/>
    <cellStyle name="Comma 6 3 2 5 2 2 2 2" xfId="27051" xr:uid="{00000000-0005-0000-0000-0000BC000000}"/>
    <cellStyle name="Comma 6 3 2 5 2 2 2 2 2" xfId="57291" xr:uid="{00000000-0005-0000-0000-0000BC000000}"/>
    <cellStyle name="Comma 6 3 2 5 2 2 2 3" xfId="42171" xr:uid="{00000000-0005-0000-0000-0000BC000000}"/>
    <cellStyle name="Comma 6 3 2 5 2 2 3" xfId="17979" xr:uid="{00000000-0005-0000-0000-0000BC000000}"/>
    <cellStyle name="Comma 6 3 2 5 2 2 3 2" xfId="48219" xr:uid="{00000000-0005-0000-0000-0000BC000000}"/>
    <cellStyle name="Comma 6 3 2 5 2 2 4" xfId="33099" xr:uid="{00000000-0005-0000-0000-0000BC000000}"/>
    <cellStyle name="Comma 6 3 2 5 2 3" xfId="4371" xr:uid="{00000000-0005-0000-0000-0000BC000000}"/>
    <cellStyle name="Comma 6 3 2 5 2 3 2" xfId="13443" xr:uid="{00000000-0005-0000-0000-0000BC000000}"/>
    <cellStyle name="Comma 6 3 2 5 2 3 2 2" xfId="28563" xr:uid="{00000000-0005-0000-0000-0000BC000000}"/>
    <cellStyle name="Comma 6 3 2 5 2 3 2 2 2" xfId="58803" xr:uid="{00000000-0005-0000-0000-0000BC000000}"/>
    <cellStyle name="Comma 6 3 2 5 2 3 2 3" xfId="43683" xr:uid="{00000000-0005-0000-0000-0000BC000000}"/>
    <cellStyle name="Comma 6 3 2 5 2 3 3" xfId="19491" xr:uid="{00000000-0005-0000-0000-0000BC000000}"/>
    <cellStyle name="Comma 6 3 2 5 2 3 3 2" xfId="49731" xr:uid="{00000000-0005-0000-0000-0000BC000000}"/>
    <cellStyle name="Comma 6 3 2 5 2 3 4" xfId="34611" xr:uid="{00000000-0005-0000-0000-0000BC000000}"/>
    <cellStyle name="Comma 6 3 2 5 2 4" xfId="5883" xr:uid="{00000000-0005-0000-0000-0000BC000000}"/>
    <cellStyle name="Comma 6 3 2 5 2 4 2" xfId="14955" xr:uid="{00000000-0005-0000-0000-0000BC000000}"/>
    <cellStyle name="Comma 6 3 2 5 2 4 2 2" xfId="30075" xr:uid="{00000000-0005-0000-0000-0000BC000000}"/>
    <cellStyle name="Comma 6 3 2 5 2 4 2 2 2" xfId="60315" xr:uid="{00000000-0005-0000-0000-0000BC000000}"/>
    <cellStyle name="Comma 6 3 2 5 2 4 2 3" xfId="45195" xr:uid="{00000000-0005-0000-0000-0000BC000000}"/>
    <cellStyle name="Comma 6 3 2 5 2 4 3" xfId="21003" xr:uid="{00000000-0005-0000-0000-0000BC000000}"/>
    <cellStyle name="Comma 6 3 2 5 2 4 3 2" xfId="51243" xr:uid="{00000000-0005-0000-0000-0000BC000000}"/>
    <cellStyle name="Comma 6 3 2 5 2 4 4" xfId="36123" xr:uid="{00000000-0005-0000-0000-0000BC000000}"/>
    <cellStyle name="Comma 6 3 2 5 2 5" xfId="7395" xr:uid="{00000000-0005-0000-0000-0000BC000000}"/>
    <cellStyle name="Comma 6 3 2 5 2 5 2" xfId="22515" xr:uid="{00000000-0005-0000-0000-0000BC000000}"/>
    <cellStyle name="Comma 6 3 2 5 2 5 2 2" xfId="52755" xr:uid="{00000000-0005-0000-0000-0000BC000000}"/>
    <cellStyle name="Comma 6 3 2 5 2 5 3" xfId="37635" xr:uid="{00000000-0005-0000-0000-0000BC000000}"/>
    <cellStyle name="Comma 6 3 2 5 2 6" xfId="8907" xr:uid="{00000000-0005-0000-0000-0000BC000000}"/>
    <cellStyle name="Comma 6 3 2 5 2 6 2" xfId="24027" xr:uid="{00000000-0005-0000-0000-0000BC000000}"/>
    <cellStyle name="Comma 6 3 2 5 2 6 2 2" xfId="54267" xr:uid="{00000000-0005-0000-0000-0000BC000000}"/>
    <cellStyle name="Comma 6 3 2 5 2 6 3" xfId="39147" xr:uid="{00000000-0005-0000-0000-0000BC000000}"/>
    <cellStyle name="Comma 6 3 2 5 2 7" xfId="10419" xr:uid="{00000000-0005-0000-0000-0000BC000000}"/>
    <cellStyle name="Comma 6 3 2 5 2 7 2" xfId="25539" xr:uid="{00000000-0005-0000-0000-0000BC000000}"/>
    <cellStyle name="Comma 6 3 2 5 2 7 2 2" xfId="55779" xr:uid="{00000000-0005-0000-0000-0000BC000000}"/>
    <cellStyle name="Comma 6 3 2 5 2 7 3" xfId="40659" xr:uid="{00000000-0005-0000-0000-0000BC000000}"/>
    <cellStyle name="Comma 6 3 2 5 2 8" xfId="16467" xr:uid="{00000000-0005-0000-0000-0000BC000000}"/>
    <cellStyle name="Comma 6 3 2 5 2 8 2" xfId="46707" xr:uid="{00000000-0005-0000-0000-0000BC000000}"/>
    <cellStyle name="Comma 6 3 2 5 2 9" xfId="31587" xr:uid="{00000000-0005-0000-0000-0000BC000000}"/>
    <cellStyle name="Comma 6 3 2 5 3" xfId="2103" xr:uid="{00000000-0005-0000-0000-0000BC000000}"/>
    <cellStyle name="Comma 6 3 2 5 3 2" xfId="11175" xr:uid="{00000000-0005-0000-0000-0000BC000000}"/>
    <cellStyle name="Comma 6 3 2 5 3 2 2" xfId="26295" xr:uid="{00000000-0005-0000-0000-0000BC000000}"/>
    <cellStyle name="Comma 6 3 2 5 3 2 2 2" xfId="56535" xr:uid="{00000000-0005-0000-0000-0000BC000000}"/>
    <cellStyle name="Comma 6 3 2 5 3 2 3" xfId="41415" xr:uid="{00000000-0005-0000-0000-0000BC000000}"/>
    <cellStyle name="Comma 6 3 2 5 3 3" xfId="17223" xr:uid="{00000000-0005-0000-0000-0000BC000000}"/>
    <cellStyle name="Comma 6 3 2 5 3 3 2" xfId="47463" xr:uid="{00000000-0005-0000-0000-0000BC000000}"/>
    <cellStyle name="Comma 6 3 2 5 3 4" xfId="32343" xr:uid="{00000000-0005-0000-0000-0000BC000000}"/>
    <cellStyle name="Comma 6 3 2 5 4" xfId="3615" xr:uid="{00000000-0005-0000-0000-0000BC000000}"/>
    <cellStyle name="Comma 6 3 2 5 4 2" xfId="12687" xr:uid="{00000000-0005-0000-0000-0000BC000000}"/>
    <cellStyle name="Comma 6 3 2 5 4 2 2" xfId="27807" xr:uid="{00000000-0005-0000-0000-0000BC000000}"/>
    <cellStyle name="Comma 6 3 2 5 4 2 2 2" xfId="58047" xr:uid="{00000000-0005-0000-0000-0000BC000000}"/>
    <cellStyle name="Comma 6 3 2 5 4 2 3" xfId="42927" xr:uid="{00000000-0005-0000-0000-0000BC000000}"/>
    <cellStyle name="Comma 6 3 2 5 4 3" xfId="18735" xr:uid="{00000000-0005-0000-0000-0000BC000000}"/>
    <cellStyle name="Comma 6 3 2 5 4 3 2" xfId="48975" xr:uid="{00000000-0005-0000-0000-0000BC000000}"/>
    <cellStyle name="Comma 6 3 2 5 4 4" xfId="33855" xr:uid="{00000000-0005-0000-0000-0000BC000000}"/>
    <cellStyle name="Comma 6 3 2 5 5" xfId="5127" xr:uid="{00000000-0005-0000-0000-0000BC000000}"/>
    <cellStyle name="Comma 6 3 2 5 5 2" xfId="14199" xr:uid="{00000000-0005-0000-0000-0000BC000000}"/>
    <cellStyle name="Comma 6 3 2 5 5 2 2" xfId="29319" xr:uid="{00000000-0005-0000-0000-0000BC000000}"/>
    <cellStyle name="Comma 6 3 2 5 5 2 2 2" xfId="59559" xr:uid="{00000000-0005-0000-0000-0000BC000000}"/>
    <cellStyle name="Comma 6 3 2 5 5 2 3" xfId="44439" xr:uid="{00000000-0005-0000-0000-0000BC000000}"/>
    <cellStyle name="Comma 6 3 2 5 5 3" xfId="20247" xr:uid="{00000000-0005-0000-0000-0000BC000000}"/>
    <cellStyle name="Comma 6 3 2 5 5 3 2" xfId="50487" xr:uid="{00000000-0005-0000-0000-0000BC000000}"/>
    <cellStyle name="Comma 6 3 2 5 5 4" xfId="35367" xr:uid="{00000000-0005-0000-0000-0000BC000000}"/>
    <cellStyle name="Comma 6 3 2 5 6" xfId="6639" xr:uid="{00000000-0005-0000-0000-0000BC000000}"/>
    <cellStyle name="Comma 6 3 2 5 6 2" xfId="21759" xr:uid="{00000000-0005-0000-0000-0000BC000000}"/>
    <cellStyle name="Comma 6 3 2 5 6 2 2" xfId="51999" xr:uid="{00000000-0005-0000-0000-0000BC000000}"/>
    <cellStyle name="Comma 6 3 2 5 6 3" xfId="36879" xr:uid="{00000000-0005-0000-0000-0000BC000000}"/>
    <cellStyle name="Comma 6 3 2 5 7" xfId="8151" xr:uid="{00000000-0005-0000-0000-0000BC000000}"/>
    <cellStyle name="Comma 6 3 2 5 7 2" xfId="23271" xr:uid="{00000000-0005-0000-0000-0000BC000000}"/>
    <cellStyle name="Comma 6 3 2 5 7 2 2" xfId="53511" xr:uid="{00000000-0005-0000-0000-0000BC000000}"/>
    <cellStyle name="Comma 6 3 2 5 7 3" xfId="38391" xr:uid="{00000000-0005-0000-0000-0000BC000000}"/>
    <cellStyle name="Comma 6 3 2 5 8" xfId="9663" xr:uid="{00000000-0005-0000-0000-0000BC000000}"/>
    <cellStyle name="Comma 6 3 2 5 8 2" xfId="24783" xr:uid="{00000000-0005-0000-0000-0000BC000000}"/>
    <cellStyle name="Comma 6 3 2 5 8 2 2" xfId="55023" xr:uid="{00000000-0005-0000-0000-0000BC000000}"/>
    <cellStyle name="Comma 6 3 2 5 8 3" xfId="39903" xr:uid="{00000000-0005-0000-0000-0000BC000000}"/>
    <cellStyle name="Comma 6 3 2 5 9" xfId="15711" xr:uid="{00000000-0005-0000-0000-0000BC000000}"/>
    <cellStyle name="Comma 6 3 2 5 9 2" xfId="45951" xr:uid="{00000000-0005-0000-0000-0000BC000000}"/>
    <cellStyle name="Comma 6 3 2 6" xfId="843" xr:uid="{00000000-0005-0000-0000-000020000000}"/>
    <cellStyle name="Comma 6 3 2 6 2" xfId="2355" xr:uid="{00000000-0005-0000-0000-000020000000}"/>
    <cellStyle name="Comma 6 3 2 6 2 2" xfId="11427" xr:uid="{00000000-0005-0000-0000-000020000000}"/>
    <cellStyle name="Comma 6 3 2 6 2 2 2" xfId="26547" xr:uid="{00000000-0005-0000-0000-000020000000}"/>
    <cellStyle name="Comma 6 3 2 6 2 2 2 2" xfId="56787" xr:uid="{00000000-0005-0000-0000-000020000000}"/>
    <cellStyle name="Comma 6 3 2 6 2 2 3" xfId="41667" xr:uid="{00000000-0005-0000-0000-000020000000}"/>
    <cellStyle name="Comma 6 3 2 6 2 3" xfId="17475" xr:uid="{00000000-0005-0000-0000-000020000000}"/>
    <cellStyle name="Comma 6 3 2 6 2 3 2" xfId="47715" xr:uid="{00000000-0005-0000-0000-000020000000}"/>
    <cellStyle name="Comma 6 3 2 6 2 4" xfId="32595" xr:uid="{00000000-0005-0000-0000-000020000000}"/>
    <cellStyle name="Comma 6 3 2 6 3" xfId="3867" xr:uid="{00000000-0005-0000-0000-000020000000}"/>
    <cellStyle name="Comma 6 3 2 6 3 2" xfId="12939" xr:uid="{00000000-0005-0000-0000-000020000000}"/>
    <cellStyle name="Comma 6 3 2 6 3 2 2" xfId="28059" xr:uid="{00000000-0005-0000-0000-000020000000}"/>
    <cellStyle name="Comma 6 3 2 6 3 2 2 2" xfId="58299" xr:uid="{00000000-0005-0000-0000-000020000000}"/>
    <cellStyle name="Comma 6 3 2 6 3 2 3" xfId="43179" xr:uid="{00000000-0005-0000-0000-000020000000}"/>
    <cellStyle name="Comma 6 3 2 6 3 3" xfId="18987" xr:uid="{00000000-0005-0000-0000-000020000000}"/>
    <cellStyle name="Comma 6 3 2 6 3 3 2" xfId="49227" xr:uid="{00000000-0005-0000-0000-000020000000}"/>
    <cellStyle name="Comma 6 3 2 6 3 4" xfId="34107" xr:uid="{00000000-0005-0000-0000-000020000000}"/>
    <cellStyle name="Comma 6 3 2 6 4" xfId="5379" xr:uid="{00000000-0005-0000-0000-000020000000}"/>
    <cellStyle name="Comma 6 3 2 6 4 2" xfId="14451" xr:uid="{00000000-0005-0000-0000-000020000000}"/>
    <cellStyle name="Comma 6 3 2 6 4 2 2" xfId="29571" xr:uid="{00000000-0005-0000-0000-000020000000}"/>
    <cellStyle name="Comma 6 3 2 6 4 2 2 2" xfId="59811" xr:uid="{00000000-0005-0000-0000-000020000000}"/>
    <cellStyle name="Comma 6 3 2 6 4 2 3" xfId="44691" xr:uid="{00000000-0005-0000-0000-000020000000}"/>
    <cellStyle name="Comma 6 3 2 6 4 3" xfId="20499" xr:uid="{00000000-0005-0000-0000-000020000000}"/>
    <cellStyle name="Comma 6 3 2 6 4 3 2" xfId="50739" xr:uid="{00000000-0005-0000-0000-000020000000}"/>
    <cellStyle name="Comma 6 3 2 6 4 4" xfId="35619" xr:uid="{00000000-0005-0000-0000-000020000000}"/>
    <cellStyle name="Comma 6 3 2 6 5" xfId="6891" xr:uid="{00000000-0005-0000-0000-000020000000}"/>
    <cellStyle name="Comma 6 3 2 6 5 2" xfId="22011" xr:uid="{00000000-0005-0000-0000-000020000000}"/>
    <cellStyle name="Comma 6 3 2 6 5 2 2" xfId="52251" xr:uid="{00000000-0005-0000-0000-000020000000}"/>
    <cellStyle name="Comma 6 3 2 6 5 3" xfId="37131" xr:uid="{00000000-0005-0000-0000-000020000000}"/>
    <cellStyle name="Comma 6 3 2 6 6" xfId="8403" xr:uid="{00000000-0005-0000-0000-000020000000}"/>
    <cellStyle name="Comma 6 3 2 6 6 2" xfId="23523" xr:uid="{00000000-0005-0000-0000-000020000000}"/>
    <cellStyle name="Comma 6 3 2 6 6 2 2" xfId="53763" xr:uid="{00000000-0005-0000-0000-000020000000}"/>
    <cellStyle name="Comma 6 3 2 6 6 3" xfId="38643" xr:uid="{00000000-0005-0000-0000-000020000000}"/>
    <cellStyle name="Comma 6 3 2 6 7" xfId="9915" xr:uid="{00000000-0005-0000-0000-000020000000}"/>
    <cellStyle name="Comma 6 3 2 6 7 2" xfId="25035" xr:uid="{00000000-0005-0000-0000-000020000000}"/>
    <cellStyle name="Comma 6 3 2 6 7 2 2" xfId="55275" xr:uid="{00000000-0005-0000-0000-000020000000}"/>
    <cellStyle name="Comma 6 3 2 6 7 3" xfId="40155" xr:uid="{00000000-0005-0000-0000-000020000000}"/>
    <cellStyle name="Comma 6 3 2 6 8" xfId="15963" xr:uid="{00000000-0005-0000-0000-000020000000}"/>
    <cellStyle name="Comma 6 3 2 6 8 2" xfId="46203" xr:uid="{00000000-0005-0000-0000-000020000000}"/>
    <cellStyle name="Comma 6 3 2 6 9" xfId="31083" xr:uid="{00000000-0005-0000-0000-000020000000}"/>
    <cellStyle name="Comma 6 3 2 7" xfId="1599" xr:uid="{00000000-0005-0000-0000-000020000000}"/>
    <cellStyle name="Comma 6 3 2 7 2" xfId="10671" xr:uid="{00000000-0005-0000-0000-000020000000}"/>
    <cellStyle name="Comma 6 3 2 7 2 2" xfId="25791" xr:uid="{00000000-0005-0000-0000-000020000000}"/>
    <cellStyle name="Comma 6 3 2 7 2 2 2" xfId="56031" xr:uid="{00000000-0005-0000-0000-000020000000}"/>
    <cellStyle name="Comma 6 3 2 7 2 3" xfId="40911" xr:uid="{00000000-0005-0000-0000-000020000000}"/>
    <cellStyle name="Comma 6 3 2 7 3" xfId="16719" xr:uid="{00000000-0005-0000-0000-000020000000}"/>
    <cellStyle name="Comma 6 3 2 7 3 2" xfId="46959" xr:uid="{00000000-0005-0000-0000-000020000000}"/>
    <cellStyle name="Comma 6 3 2 7 4" xfId="31839" xr:uid="{00000000-0005-0000-0000-000020000000}"/>
    <cellStyle name="Comma 6 3 2 8" xfId="3111" xr:uid="{00000000-0005-0000-0000-000020000000}"/>
    <cellStyle name="Comma 6 3 2 8 2" xfId="12183" xr:uid="{00000000-0005-0000-0000-000020000000}"/>
    <cellStyle name="Comma 6 3 2 8 2 2" xfId="27303" xr:uid="{00000000-0005-0000-0000-000020000000}"/>
    <cellStyle name="Comma 6 3 2 8 2 2 2" xfId="57543" xr:uid="{00000000-0005-0000-0000-000020000000}"/>
    <cellStyle name="Comma 6 3 2 8 2 3" xfId="42423" xr:uid="{00000000-0005-0000-0000-000020000000}"/>
    <cellStyle name="Comma 6 3 2 8 3" xfId="18231" xr:uid="{00000000-0005-0000-0000-000020000000}"/>
    <cellStyle name="Comma 6 3 2 8 3 2" xfId="48471" xr:uid="{00000000-0005-0000-0000-000020000000}"/>
    <cellStyle name="Comma 6 3 2 8 4" xfId="33351" xr:uid="{00000000-0005-0000-0000-000020000000}"/>
    <cellStyle name="Comma 6 3 2 9" xfId="4623" xr:uid="{00000000-0005-0000-0000-000020000000}"/>
    <cellStyle name="Comma 6 3 2 9 2" xfId="13695" xr:uid="{00000000-0005-0000-0000-000020000000}"/>
    <cellStyle name="Comma 6 3 2 9 2 2" xfId="28815" xr:uid="{00000000-0005-0000-0000-000020000000}"/>
    <cellStyle name="Comma 6 3 2 9 2 2 2" xfId="59055" xr:uid="{00000000-0005-0000-0000-000020000000}"/>
    <cellStyle name="Comma 6 3 2 9 2 3" xfId="43935" xr:uid="{00000000-0005-0000-0000-000020000000}"/>
    <cellStyle name="Comma 6 3 2 9 3" xfId="19743" xr:uid="{00000000-0005-0000-0000-000020000000}"/>
    <cellStyle name="Comma 6 3 2 9 3 2" xfId="49983" xr:uid="{00000000-0005-0000-0000-000020000000}"/>
    <cellStyle name="Comma 6 3 2 9 4" xfId="34863" xr:uid="{00000000-0005-0000-0000-000020000000}"/>
    <cellStyle name="Comma 6 3 3" xfId="129" xr:uid="{00000000-0005-0000-0000-00003F000000}"/>
    <cellStyle name="Comma 6 3 3 10" xfId="9201" xr:uid="{00000000-0005-0000-0000-00003F000000}"/>
    <cellStyle name="Comma 6 3 3 10 2" xfId="24321" xr:uid="{00000000-0005-0000-0000-00003F000000}"/>
    <cellStyle name="Comma 6 3 3 10 2 2" xfId="54561" xr:uid="{00000000-0005-0000-0000-00003F000000}"/>
    <cellStyle name="Comma 6 3 3 10 3" xfId="39441" xr:uid="{00000000-0005-0000-0000-00003F000000}"/>
    <cellStyle name="Comma 6 3 3 11" xfId="15249" xr:uid="{00000000-0005-0000-0000-00003F000000}"/>
    <cellStyle name="Comma 6 3 3 11 2" xfId="45489" xr:uid="{00000000-0005-0000-0000-00003F000000}"/>
    <cellStyle name="Comma 6 3 3 12" xfId="30369" xr:uid="{00000000-0005-0000-0000-00003F000000}"/>
    <cellStyle name="Comma 6 3 3 2" xfId="381" xr:uid="{00000000-0005-0000-0000-00003F000000}"/>
    <cellStyle name="Comma 6 3 3 2 10" xfId="30621" xr:uid="{00000000-0005-0000-0000-00003F000000}"/>
    <cellStyle name="Comma 6 3 3 2 2" xfId="1137" xr:uid="{00000000-0005-0000-0000-00003F000000}"/>
    <cellStyle name="Comma 6 3 3 2 2 2" xfId="2649" xr:uid="{00000000-0005-0000-0000-00003F000000}"/>
    <cellStyle name="Comma 6 3 3 2 2 2 2" xfId="11721" xr:uid="{00000000-0005-0000-0000-00003F000000}"/>
    <cellStyle name="Comma 6 3 3 2 2 2 2 2" xfId="26841" xr:uid="{00000000-0005-0000-0000-00003F000000}"/>
    <cellStyle name="Comma 6 3 3 2 2 2 2 2 2" xfId="57081" xr:uid="{00000000-0005-0000-0000-00003F000000}"/>
    <cellStyle name="Comma 6 3 3 2 2 2 2 3" xfId="41961" xr:uid="{00000000-0005-0000-0000-00003F000000}"/>
    <cellStyle name="Comma 6 3 3 2 2 2 3" xfId="17769" xr:uid="{00000000-0005-0000-0000-00003F000000}"/>
    <cellStyle name="Comma 6 3 3 2 2 2 3 2" xfId="48009" xr:uid="{00000000-0005-0000-0000-00003F000000}"/>
    <cellStyle name="Comma 6 3 3 2 2 2 4" xfId="32889" xr:uid="{00000000-0005-0000-0000-00003F000000}"/>
    <cellStyle name="Comma 6 3 3 2 2 3" xfId="4161" xr:uid="{00000000-0005-0000-0000-00003F000000}"/>
    <cellStyle name="Comma 6 3 3 2 2 3 2" xfId="13233" xr:uid="{00000000-0005-0000-0000-00003F000000}"/>
    <cellStyle name="Comma 6 3 3 2 2 3 2 2" xfId="28353" xr:uid="{00000000-0005-0000-0000-00003F000000}"/>
    <cellStyle name="Comma 6 3 3 2 2 3 2 2 2" xfId="58593" xr:uid="{00000000-0005-0000-0000-00003F000000}"/>
    <cellStyle name="Comma 6 3 3 2 2 3 2 3" xfId="43473" xr:uid="{00000000-0005-0000-0000-00003F000000}"/>
    <cellStyle name="Comma 6 3 3 2 2 3 3" xfId="19281" xr:uid="{00000000-0005-0000-0000-00003F000000}"/>
    <cellStyle name="Comma 6 3 3 2 2 3 3 2" xfId="49521" xr:uid="{00000000-0005-0000-0000-00003F000000}"/>
    <cellStyle name="Comma 6 3 3 2 2 3 4" xfId="34401" xr:uid="{00000000-0005-0000-0000-00003F000000}"/>
    <cellStyle name="Comma 6 3 3 2 2 4" xfId="5673" xr:uid="{00000000-0005-0000-0000-00003F000000}"/>
    <cellStyle name="Comma 6 3 3 2 2 4 2" xfId="14745" xr:uid="{00000000-0005-0000-0000-00003F000000}"/>
    <cellStyle name="Comma 6 3 3 2 2 4 2 2" xfId="29865" xr:uid="{00000000-0005-0000-0000-00003F000000}"/>
    <cellStyle name="Comma 6 3 3 2 2 4 2 2 2" xfId="60105" xr:uid="{00000000-0005-0000-0000-00003F000000}"/>
    <cellStyle name="Comma 6 3 3 2 2 4 2 3" xfId="44985" xr:uid="{00000000-0005-0000-0000-00003F000000}"/>
    <cellStyle name="Comma 6 3 3 2 2 4 3" xfId="20793" xr:uid="{00000000-0005-0000-0000-00003F000000}"/>
    <cellStyle name="Comma 6 3 3 2 2 4 3 2" xfId="51033" xr:uid="{00000000-0005-0000-0000-00003F000000}"/>
    <cellStyle name="Comma 6 3 3 2 2 4 4" xfId="35913" xr:uid="{00000000-0005-0000-0000-00003F000000}"/>
    <cellStyle name="Comma 6 3 3 2 2 5" xfId="7185" xr:uid="{00000000-0005-0000-0000-00003F000000}"/>
    <cellStyle name="Comma 6 3 3 2 2 5 2" xfId="22305" xr:uid="{00000000-0005-0000-0000-00003F000000}"/>
    <cellStyle name="Comma 6 3 3 2 2 5 2 2" xfId="52545" xr:uid="{00000000-0005-0000-0000-00003F000000}"/>
    <cellStyle name="Comma 6 3 3 2 2 5 3" xfId="37425" xr:uid="{00000000-0005-0000-0000-00003F000000}"/>
    <cellStyle name="Comma 6 3 3 2 2 6" xfId="8697" xr:uid="{00000000-0005-0000-0000-00003F000000}"/>
    <cellStyle name="Comma 6 3 3 2 2 6 2" xfId="23817" xr:uid="{00000000-0005-0000-0000-00003F000000}"/>
    <cellStyle name="Comma 6 3 3 2 2 6 2 2" xfId="54057" xr:uid="{00000000-0005-0000-0000-00003F000000}"/>
    <cellStyle name="Comma 6 3 3 2 2 6 3" xfId="38937" xr:uid="{00000000-0005-0000-0000-00003F000000}"/>
    <cellStyle name="Comma 6 3 3 2 2 7" xfId="10209" xr:uid="{00000000-0005-0000-0000-00003F000000}"/>
    <cellStyle name="Comma 6 3 3 2 2 7 2" xfId="25329" xr:uid="{00000000-0005-0000-0000-00003F000000}"/>
    <cellStyle name="Comma 6 3 3 2 2 7 2 2" xfId="55569" xr:uid="{00000000-0005-0000-0000-00003F000000}"/>
    <cellStyle name="Comma 6 3 3 2 2 7 3" xfId="40449" xr:uid="{00000000-0005-0000-0000-00003F000000}"/>
    <cellStyle name="Comma 6 3 3 2 2 8" xfId="16257" xr:uid="{00000000-0005-0000-0000-00003F000000}"/>
    <cellStyle name="Comma 6 3 3 2 2 8 2" xfId="46497" xr:uid="{00000000-0005-0000-0000-00003F000000}"/>
    <cellStyle name="Comma 6 3 3 2 2 9" xfId="31377" xr:uid="{00000000-0005-0000-0000-00003F000000}"/>
    <cellStyle name="Comma 6 3 3 2 3" xfId="1893" xr:uid="{00000000-0005-0000-0000-00003F000000}"/>
    <cellStyle name="Comma 6 3 3 2 3 2" xfId="10965" xr:uid="{00000000-0005-0000-0000-00003F000000}"/>
    <cellStyle name="Comma 6 3 3 2 3 2 2" xfId="26085" xr:uid="{00000000-0005-0000-0000-00003F000000}"/>
    <cellStyle name="Comma 6 3 3 2 3 2 2 2" xfId="56325" xr:uid="{00000000-0005-0000-0000-00003F000000}"/>
    <cellStyle name="Comma 6 3 3 2 3 2 3" xfId="41205" xr:uid="{00000000-0005-0000-0000-00003F000000}"/>
    <cellStyle name="Comma 6 3 3 2 3 3" xfId="17013" xr:uid="{00000000-0005-0000-0000-00003F000000}"/>
    <cellStyle name="Comma 6 3 3 2 3 3 2" xfId="47253" xr:uid="{00000000-0005-0000-0000-00003F000000}"/>
    <cellStyle name="Comma 6 3 3 2 3 4" xfId="32133" xr:uid="{00000000-0005-0000-0000-00003F000000}"/>
    <cellStyle name="Comma 6 3 3 2 4" xfId="3405" xr:uid="{00000000-0005-0000-0000-00003F000000}"/>
    <cellStyle name="Comma 6 3 3 2 4 2" xfId="12477" xr:uid="{00000000-0005-0000-0000-00003F000000}"/>
    <cellStyle name="Comma 6 3 3 2 4 2 2" xfId="27597" xr:uid="{00000000-0005-0000-0000-00003F000000}"/>
    <cellStyle name="Comma 6 3 3 2 4 2 2 2" xfId="57837" xr:uid="{00000000-0005-0000-0000-00003F000000}"/>
    <cellStyle name="Comma 6 3 3 2 4 2 3" xfId="42717" xr:uid="{00000000-0005-0000-0000-00003F000000}"/>
    <cellStyle name="Comma 6 3 3 2 4 3" xfId="18525" xr:uid="{00000000-0005-0000-0000-00003F000000}"/>
    <cellStyle name="Comma 6 3 3 2 4 3 2" xfId="48765" xr:uid="{00000000-0005-0000-0000-00003F000000}"/>
    <cellStyle name="Comma 6 3 3 2 4 4" xfId="33645" xr:uid="{00000000-0005-0000-0000-00003F000000}"/>
    <cellStyle name="Comma 6 3 3 2 5" xfId="4917" xr:uid="{00000000-0005-0000-0000-00003F000000}"/>
    <cellStyle name="Comma 6 3 3 2 5 2" xfId="13989" xr:uid="{00000000-0005-0000-0000-00003F000000}"/>
    <cellStyle name="Comma 6 3 3 2 5 2 2" xfId="29109" xr:uid="{00000000-0005-0000-0000-00003F000000}"/>
    <cellStyle name="Comma 6 3 3 2 5 2 2 2" xfId="59349" xr:uid="{00000000-0005-0000-0000-00003F000000}"/>
    <cellStyle name="Comma 6 3 3 2 5 2 3" xfId="44229" xr:uid="{00000000-0005-0000-0000-00003F000000}"/>
    <cellStyle name="Comma 6 3 3 2 5 3" xfId="20037" xr:uid="{00000000-0005-0000-0000-00003F000000}"/>
    <cellStyle name="Comma 6 3 3 2 5 3 2" xfId="50277" xr:uid="{00000000-0005-0000-0000-00003F000000}"/>
    <cellStyle name="Comma 6 3 3 2 5 4" xfId="35157" xr:uid="{00000000-0005-0000-0000-00003F000000}"/>
    <cellStyle name="Comma 6 3 3 2 6" xfId="6429" xr:uid="{00000000-0005-0000-0000-00003F000000}"/>
    <cellStyle name="Comma 6 3 3 2 6 2" xfId="21549" xr:uid="{00000000-0005-0000-0000-00003F000000}"/>
    <cellStyle name="Comma 6 3 3 2 6 2 2" xfId="51789" xr:uid="{00000000-0005-0000-0000-00003F000000}"/>
    <cellStyle name="Comma 6 3 3 2 6 3" xfId="36669" xr:uid="{00000000-0005-0000-0000-00003F000000}"/>
    <cellStyle name="Comma 6 3 3 2 7" xfId="7941" xr:uid="{00000000-0005-0000-0000-00003F000000}"/>
    <cellStyle name="Comma 6 3 3 2 7 2" xfId="23061" xr:uid="{00000000-0005-0000-0000-00003F000000}"/>
    <cellStyle name="Comma 6 3 3 2 7 2 2" xfId="53301" xr:uid="{00000000-0005-0000-0000-00003F000000}"/>
    <cellStyle name="Comma 6 3 3 2 7 3" xfId="38181" xr:uid="{00000000-0005-0000-0000-00003F000000}"/>
    <cellStyle name="Comma 6 3 3 2 8" xfId="9453" xr:uid="{00000000-0005-0000-0000-00003F000000}"/>
    <cellStyle name="Comma 6 3 3 2 8 2" xfId="24573" xr:uid="{00000000-0005-0000-0000-00003F000000}"/>
    <cellStyle name="Comma 6 3 3 2 8 2 2" xfId="54813" xr:uid="{00000000-0005-0000-0000-00003F000000}"/>
    <cellStyle name="Comma 6 3 3 2 8 3" xfId="39693" xr:uid="{00000000-0005-0000-0000-00003F000000}"/>
    <cellStyle name="Comma 6 3 3 2 9" xfId="15501" xr:uid="{00000000-0005-0000-0000-00003F000000}"/>
    <cellStyle name="Comma 6 3 3 2 9 2" xfId="45741" xr:uid="{00000000-0005-0000-0000-00003F000000}"/>
    <cellStyle name="Comma 6 3 3 3" xfId="633" xr:uid="{00000000-0005-0000-0000-0000BF000000}"/>
    <cellStyle name="Comma 6 3 3 3 10" xfId="30873" xr:uid="{00000000-0005-0000-0000-0000BF000000}"/>
    <cellStyle name="Comma 6 3 3 3 2" xfId="1389" xr:uid="{00000000-0005-0000-0000-0000BF000000}"/>
    <cellStyle name="Comma 6 3 3 3 2 2" xfId="2901" xr:uid="{00000000-0005-0000-0000-0000BF000000}"/>
    <cellStyle name="Comma 6 3 3 3 2 2 2" xfId="11973" xr:uid="{00000000-0005-0000-0000-0000BF000000}"/>
    <cellStyle name="Comma 6 3 3 3 2 2 2 2" xfId="27093" xr:uid="{00000000-0005-0000-0000-0000BF000000}"/>
    <cellStyle name="Comma 6 3 3 3 2 2 2 2 2" xfId="57333" xr:uid="{00000000-0005-0000-0000-0000BF000000}"/>
    <cellStyle name="Comma 6 3 3 3 2 2 2 3" xfId="42213" xr:uid="{00000000-0005-0000-0000-0000BF000000}"/>
    <cellStyle name="Comma 6 3 3 3 2 2 3" xfId="18021" xr:uid="{00000000-0005-0000-0000-0000BF000000}"/>
    <cellStyle name="Comma 6 3 3 3 2 2 3 2" xfId="48261" xr:uid="{00000000-0005-0000-0000-0000BF000000}"/>
    <cellStyle name="Comma 6 3 3 3 2 2 4" xfId="33141" xr:uid="{00000000-0005-0000-0000-0000BF000000}"/>
    <cellStyle name="Comma 6 3 3 3 2 3" xfId="4413" xr:uid="{00000000-0005-0000-0000-0000BF000000}"/>
    <cellStyle name="Comma 6 3 3 3 2 3 2" xfId="13485" xr:uid="{00000000-0005-0000-0000-0000BF000000}"/>
    <cellStyle name="Comma 6 3 3 3 2 3 2 2" xfId="28605" xr:uid="{00000000-0005-0000-0000-0000BF000000}"/>
    <cellStyle name="Comma 6 3 3 3 2 3 2 2 2" xfId="58845" xr:uid="{00000000-0005-0000-0000-0000BF000000}"/>
    <cellStyle name="Comma 6 3 3 3 2 3 2 3" xfId="43725" xr:uid="{00000000-0005-0000-0000-0000BF000000}"/>
    <cellStyle name="Comma 6 3 3 3 2 3 3" xfId="19533" xr:uid="{00000000-0005-0000-0000-0000BF000000}"/>
    <cellStyle name="Comma 6 3 3 3 2 3 3 2" xfId="49773" xr:uid="{00000000-0005-0000-0000-0000BF000000}"/>
    <cellStyle name="Comma 6 3 3 3 2 3 4" xfId="34653" xr:uid="{00000000-0005-0000-0000-0000BF000000}"/>
    <cellStyle name="Comma 6 3 3 3 2 4" xfId="5925" xr:uid="{00000000-0005-0000-0000-0000BF000000}"/>
    <cellStyle name="Comma 6 3 3 3 2 4 2" xfId="14997" xr:uid="{00000000-0005-0000-0000-0000BF000000}"/>
    <cellStyle name="Comma 6 3 3 3 2 4 2 2" xfId="30117" xr:uid="{00000000-0005-0000-0000-0000BF000000}"/>
    <cellStyle name="Comma 6 3 3 3 2 4 2 2 2" xfId="60357" xr:uid="{00000000-0005-0000-0000-0000BF000000}"/>
    <cellStyle name="Comma 6 3 3 3 2 4 2 3" xfId="45237" xr:uid="{00000000-0005-0000-0000-0000BF000000}"/>
    <cellStyle name="Comma 6 3 3 3 2 4 3" xfId="21045" xr:uid="{00000000-0005-0000-0000-0000BF000000}"/>
    <cellStyle name="Comma 6 3 3 3 2 4 3 2" xfId="51285" xr:uid="{00000000-0005-0000-0000-0000BF000000}"/>
    <cellStyle name="Comma 6 3 3 3 2 4 4" xfId="36165" xr:uid="{00000000-0005-0000-0000-0000BF000000}"/>
    <cellStyle name="Comma 6 3 3 3 2 5" xfId="7437" xr:uid="{00000000-0005-0000-0000-0000BF000000}"/>
    <cellStyle name="Comma 6 3 3 3 2 5 2" xfId="22557" xr:uid="{00000000-0005-0000-0000-0000BF000000}"/>
    <cellStyle name="Comma 6 3 3 3 2 5 2 2" xfId="52797" xr:uid="{00000000-0005-0000-0000-0000BF000000}"/>
    <cellStyle name="Comma 6 3 3 3 2 5 3" xfId="37677" xr:uid="{00000000-0005-0000-0000-0000BF000000}"/>
    <cellStyle name="Comma 6 3 3 3 2 6" xfId="8949" xr:uid="{00000000-0005-0000-0000-0000BF000000}"/>
    <cellStyle name="Comma 6 3 3 3 2 6 2" xfId="24069" xr:uid="{00000000-0005-0000-0000-0000BF000000}"/>
    <cellStyle name="Comma 6 3 3 3 2 6 2 2" xfId="54309" xr:uid="{00000000-0005-0000-0000-0000BF000000}"/>
    <cellStyle name="Comma 6 3 3 3 2 6 3" xfId="39189" xr:uid="{00000000-0005-0000-0000-0000BF000000}"/>
    <cellStyle name="Comma 6 3 3 3 2 7" xfId="10461" xr:uid="{00000000-0005-0000-0000-0000BF000000}"/>
    <cellStyle name="Comma 6 3 3 3 2 7 2" xfId="25581" xr:uid="{00000000-0005-0000-0000-0000BF000000}"/>
    <cellStyle name="Comma 6 3 3 3 2 7 2 2" xfId="55821" xr:uid="{00000000-0005-0000-0000-0000BF000000}"/>
    <cellStyle name="Comma 6 3 3 3 2 7 3" xfId="40701" xr:uid="{00000000-0005-0000-0000-0000BF000000}"/>
    <cellStyle name="Comma 6 3 3 3 2 8" xfId="16509" xr:uid="{00000000-0005-0000-0000-0000BF000000}"/>
    <cellStyle name="Comma 6 3 3 3 2 8 2" xfId="46749" xr:uid="{00000000-0005-0000-0000-0000BF000000}"/>
    <cellStyle name="Comma 6 3 3 3 2 9" xfId="31629" xr:uid="{00000000-0005-0000-0000-0000BF000000}"/>
    <cellStyle name="Comma 6 3 3 3 3" xfId="2145" xr:uid="{00000000-0005-0000-0000-0000BF000000}"/>
    <cellStyle name="Comma 6 3 3 3 3 2" xfId="11217" xr:uid="{00000000-0005-0000-0000-0000BF000000}"/>
    <cellStyle name="Comma 6 3 3 3 3 2 2" xfId="26337" xr:uid="{00000000-0005-0000-0000-0000BF000000}"/>
    <cellStyle name="Comma 6 3 3 3 3 2 2 2" xfId="56577" xr:uid="{00000000-0005-0000-0000-0000BF000000}"/>
    <cellStyle name="Comma 6 3 3 3 3 2 3" xfId="41457" xr:uid="{00000000-0005-0000-0000-0000BF000000}"/>
    <cellStyle name="Comma 6 3 3 3 3 3" xfId="17265" xr:uid="{00000000-0005-0000-0000-0000BF000000}"/>
    <cellStyle name="Comma 6 3 3 3 3 3 2" xfId="47505" xr:uid="{00000000-0005-0000-0000-0000BF000000}"/>
    <cellStyle name="Comma 6 3 3 3 3 4" xfId="32385" xr:uid="{00000000-0005-0000-0000-0000BF000000}"/>
    <cellStyle name="Comma 6 3 3 3 4" xfId="3657" xr:uid="{00000000-0005-0000-0000-0000BF000000}"/>
    <cellStyle name="Comma 6 3 3 3 4 2" xfId="12729" xr:uid="{00000000-0005-0000-0000-0000BF000000}"/>
    <cellStyle name="Comma 6 3 3 3 4 2 2" xfId="27849" xr:uid="{00000000-0005-0000-0000-0000BF000000}"/>
    <cellStyle name="Comma 6 3 3 3 4 2 2 2" xfId="58089" xr:uid="{00000000-0005-0000-0000-0000BF000000}"/>
    <cellStyle name="Comma 6 3 3 3 4 2 3" xfId="42969" xr:uid="{00000000-0005-0000-0000-0000BF000000}"/>
    <cellStyle name="Comma 6 3 3 3 4 3" xfId="18777" xr:uid="{00000000-0005-0000-0000-0000BF000000}"/>
    <cellStyle name="Comma 6 3 3 3 4 3 2" xfId="49017" xr:uid="{00000000-0005-0000-0000-0000BF000000}"/>
    <cellStyle name="Comma 6 3 3 3 4 4" xfId="33897" xr:uid="{00000000-0005-0000-0000-0000BF000000}"/>
    <cellStyle name="Comma 6 3 3 3 5" xfId="5169" xr:uid="{00000000-0005-0000-0000-0000BF000000}"/>
    <cellStyle name="Comma 6 3 3 3 5 2" xfId="14241" xr:uid="{00000000-0005-0000-0000-0000BF000000}"/>
    <cellStyle name="Comma 6 3 3 3 5 2 2" xfId="29361" xr:uid="{00000000-0005-0000-0000-0000BF000000}"/>
    <cellStyle name="Comma 6 3 3 3 5 2 2 2" xfId="59601" xr:uid="{00000000-0005-0000-0000-0000BF000000}"/>
    <cellStyle name="Comma 6 3 3 3 5 2 3" xfId="44481" xr:uid="{00000000-0005-0000-0000-0000BF000000}"/>
    <cellStyle name="Comma 6 3 3 3 5 3" xfId="20289" xr:uid="{00000000-0005-0000-0000-0000BF000000}"/>
    <cellStyle name="Comma 6 3 3 3 5 3 2" xfId="50529" xr:uid="{00000000-0005-0000-0000-0000BF000000}"/>
    <cellStyle name="Comma 6 3 3 3 5 4" xfId="35409" xr:uid="{00000000-0005-0000-0000-0000BF000000}"/>
    <cellStyle name="Comma 6 3 3 3 6" xfId="6681" xr:uid="{00000000-0005-0000-0000-0000BF000000}"/>
    <cellStyle name="Comma 6 3 3 3 6 2" xfId="21801" xr:uid="{00000000-0005-0000-0000-0000BF000000}"/>
    <cellStyle name="Comma 6 3 3 3 6 2 2" xfId="52041" xr:uid="{00000000-0005-0000-0000-0000BF000000}"/>
    <cellStyle name="Comma 6 3 3 3 6 3" xfId="36921" xr:uid="{00000000-0005-0000-0000-0000BF000000}"/>
    <cellStyle name="Comma 6 3 3 3 7" xfId="8193" xr:uid="{00000000-0005-0000-0000-0000BF000000}"/>
    <cellStyle name="Comma 6 3 3 3 7 2" xfId="23313" xr:uid="{00000000-0005-0000-0000-0000BF000000}"/>
    <cellStyle name="Comma 6 3 3 3 7 2 2" xfId="53553" xr:uid="{00000000-0005-0000-0000-0000BF000000}"/>
    <cellStyle name="Comma 6 3 3 3 7 3" xfId="38433" xr:uid="{00000000-0005-0000-0000-0000BF000000}"/>
    <cellStyle name="Comma 6 3 3 3 8" xfId="9705" xr:uid="{00000000-0005-0000-0000-0000BF000000}"/>
    <cellStyle name="Comma 6 3 3 3 8 2" xfId="24825" xr:uid="{00000000-0005-0000-0000-0000BF000000}"/>
    <cellStyle name="Comma 6 3 3 3 8 2 2" xfId="55065" xr:uid="{00000000-0005-0000-0000-0000BF000000}"/>
    <cellStyle name="Comma 6 3 3 3 8 3" xfId="39945" xr:uid="{00000000-0005-0000-0000-0000BF000000}"/>
    <cellStyle name="Comma 6 3 3 3 9" xfId="15753" xr:uid="{00000000-0005-0000-0000-0000BF000000}"/>
    <cellStyle name="Comma 6 3 3 3 9 2" xfId="45993" xr:uid="{00000000-0005-0000-0000-0000BF000000}"/>
    <cellStyle name="Comma 6 3 3 4" xfId="885" xr:uid="{00000000-0005-0000-0000-00003F000000}"/>
    <cellStyle name="Comma 6 3 3 4 2" xfId="2397" xr:uid="{00000000-0005-0000-0000-00003F000000}"/>
    <cellStyle name="Comma 6 3 3 4 2 2" xfId="11469" xr:uid="{00000000-0005-0000-0000-00003F000000}"/>
    <cellStyle name="Comma 6 3 3 4 2 2 2" xfId="26589" xr:uid="{00000000-0005-0000-0000-00003F000000}"/>
    <cellStyle name="Comma 6 3 3 4 2 2 2 2" xfId="56829" xr:uid="{00000000-0005-0000-0000-00003F000000}"/>
    <cellStyle name="Comma 6 3 3 4 2 2 3" xfId="41709" xr:uid="{00000000-0005-0000-0000-00003F000000}"/>
    <cellStyle name="Comma 6 3 3 4 2 3" xfId="17517" xr:uid="{00000000-0005-0000-0000-00003F000000}"/>
    <cellStyle name="Comma 6 3 3 4 2 3 2" xfId="47757" xr:uid="{00000000-0005-0000-0000-00003F000000}"/>
    <cellStyle name="Comma 6 3 3 4 2 4" xfId="32637" xr:uid="{00000000-0005-0000-0000-00003F000000}"/>
    <cellStyle name="Comma 6 3 3 4 3" xfId="3909" xr:uid="{00000000-0005-0000-0000-00003F000000}"/>
    <cellStyle name="Comma 6 3 3 4 3 2" xfId="12981" xr:uid="{00000000-0005-0000-0000-00003F000000}"/>
    <cellStyle name="Comma 6 3 3 4 3 2 2" xfId="28101" xr:uid="{00000000-0005-0000-0000-00003F000000}"/>
    <cellStyle name="Comma 6 3 3 4 3 2 2 2" xfId="58341" xr:uid="{00000000-0005-0000-0000-00003F000000}"/>
    <cellStyle name="Comma 6 3 3 4 3 2 3" xfId="43221" xr:uid="{00000000-0005-0000-0000-00003F000000}"/>
    <cellStyle name="Comma 6 3 3 4 3 3" xfId="19029" xr:uid="{00000000-0005-0000-0000-00003F000000}"/>
    <cellStyle name="Comma 6 3 3 4 3 3 2" xfId="49269" xr:uid="{00000000-0005-0000-0000-00003F000000}"/>
    <cellStyle name="Comma 6 3 3 4 3 4" xfId="34149" xr:uid="{00000000-0005-0000-0000-00003F000000}"/>
    <cellStyle name="Comma 6 3 3 4 4" xfId="5421" xr:uid="{00000000-0005-0000-0000-00003F000000}"/>
    <cellStyle name="Comma 6 3 3 4 4 2" xfId="14493" xr:uid="{00000000-0005-0000-0000-00003F000000}"/>
    <cellStyle name="Comma 6 3 3 4 4 2 2" xfId="29613" xr:uid="{00000000-0005-0000-0000-00003F000000}"/>
    <cellStyle name="Comma 6 3 3 4 4 2 2 2" xfId="59853" xr:uid="{00000000-0005-0000-0000-00003F000000}"/>
    <cellStyle name="Comma 6 3 3 4 4 2 3" xfId="44733" xr:uid="{00000000-0005-0000-0000-00003F000000}"/>
    <cellStyle name="Comma 6 3 3 4 4 3" xfId="20541" xr:uid="{00000000-0005-0000-0000-00003F000000}"/>
    <cellStyle name="Comma 6 3 3 4 4 3 2" xfId="50781" xr:uid="{00000000-0005-0000-0000-00003F000000}"/>
    <cellStyle name="Comma 6 3 3 4 4 4" xfId="35661" xr:uid="{00000000-0005-0000-0000-00003F000000}"/>
    <cellStyle name="Comma 6 3 3 4 5" xfId="6933" xr:uid="{00000000-0005-0000-0000-00003F000000}"/>
    <cellStyle name="Comma 6 3 3 4 5 2" xfId="22053" xr:uid="{00000000-0005-0000-0000-00003F000000}"/>
    <cellStyle name="Comma 6 3 3 4 5 2 2" xfId="52293" xr:uid="{00000000-0005-0000-0000-00003F000000}"/>
    <cellStyle name="Comma 6 3 3 4 5 3" xfId="37173" xr:uid="{00000000-0005-0000-0000-00003F000000}"/>
    <cellStyle name="Comma 6 3 3 4 6" xfId="8445" xr:uid="{00000000-0005-0000-0000-00003F000000}"/>
    <cellStyle name="Comma 6 3 3 4 6 2" xfId="23565" xr:uid="{00000000-0005-0000-0000-00003F000000}"/>
    <cellStyle name="Comma 6 3 3 4 6 2 2" xfId="53805" xr:uid="{00000000-0005-0000-0000-00003F000000}"/>
    <cellStyle name="Comma 6 3 3 4 6 3" xfId="38685" xr:uid="{00000000-0005-0000-0000-00003F000000}"/>
    <cellStyle name="Comma 6 3 3 4 7" xfId="9957" xr:uid="{00000000-0005-0000-0000-00003F000000}"/>
    <cellStyle name="Comma 6 3 3 4 7 2" xfId="25077" xr:uid="{00000000-0005-0000-0000-00003F000000}"/>
    <cellStyle name="Comma 6 3 3 4 7 2 2" xfId="55317" xr:uid="{00000000-0005-0000-0000-00003F000000}"/>
    <cellStyle name="Comma 6 3 3 4 7 3" xfId="40197" xr:uid="{00000000-0005-0000-0000-00003F000000}"/>
    <cellStyle name="Comma 6 3 3 4 8" xfId="16005" xr:uid="{00000000-0005-0000-0000-00003F000000}"/>
    <cellStyle name="Comma 6 3 3 4 8 2" xfId="46245" xr:uid="{00000000-0005-0000-0000-00003F000000}"/>
    <cellStyle name="Comma 6 3 3 4 9" xfId="31125" xr:uid="{00000000-0005-0000-0000-00003F000000}"/>
    <cellStyle name="Comma 6 3 3 5" xfId="1641" xr:uid="{00000000-0005-0000-0000-00003F000000}"/>
    <cellStyle name="Comma 6 3 3 5 2" xfId="10713" xr:uid="{00000000-0005-0000-0000-00003F000000}"/>
    <cellStyle name="Comma 6 3 3 5 2 2" xfId="25833" xr:uid="{00000000-0005-0000-0000-00003F000000}"/>
    <cellStyle name="Comma 6 3 3 5 2 2 2" xfId="56073" xr:uid="{00000000-0005-0000-0000-00003F000000}"/>
    <cellStyle name="Comma 6 3 3 5 2 3" xfId="40953" xr:uid="{00000000-0005-0000-0000-00003F000000}"/>
    <cellStyle name="Comma 6 3 3 5 3" xfId="16761" xr:uid="{00000000-0005-0000-0000-00003F000000}"/>
    <cellStyle name="Comma 6 3 3 5 3 2" xfId="47001" xr:uid="{00000000-0005-0000-0000-00003F000000}"/>
    <cellStyle name="Comma 6 3 3 5 4" xfId="31881" xr:uid="{00000000-0005-0000-0000-00003F000000}"/>
    <cellStyle name="Comma 6 3 3 6" xfId="3153" xr:uid="{00000000-0005-0000-0000-00003F000000}"/>
    <cellStyle name="Comma 6 3 3 6 2" xfId="12225" xr:uid="{00000000-0005-0000-0000-00003F000000}"/>
    <cellStyle name="Comma 6 3 3 6 2 2" xfId="27345" xr:uid="{00000000-0005-0000-0000-00003F000000}"/>
    <cellStyle name="Comma 6 3 3 6 2 2 2" xfId="57585" xr:uid="{00000000-0005-0000-0000-00003F000000}"/>
    <cellStyle name="Comma 6 3 3 6 2 3" xfId="42465" xr:uid="{00000000-0005-0000-0000-00003F000000}"/>
    <cellStyle name="Comma 6 3 3 6 3" xfId="18273" xr:uid="{00000000-0005-0000-0000-00003F000000}"/>
    <cellStyle name="Comma 6 3 3 6 3 2" xfId="48513" xr:uid="{00000000-0005-0000-0000-00003F000000}"/>
    <cellStyle name="Comma 6 3 3 6 4" xfId="33393" xr:uid="{00000000-0005-0000-0000-00003F000000}"/>
    <cellStyle name="Comma 6 3 3 7" xfId="4665" xr:uid="{00000000-0005-0000-0000-00003F000000}"/>
    <cellStyle name="Comma 6 3 3 7 2" xfId="13737" xr:uid="{00000000-0005-0000-0000-00003F000000}"/>
    <cellStyle name="Comma 6 3 3 7 2 2" xfId="28857" xr:uid="{00000000-0005-0000-0000-00003F000000}"/>
    <cellStyle name="Comma 6 3 3 7 2 2 2" xfId="59097" xr:uid="{00000000-0005-0000-0000-00003F000000}"/>
    <cellStyle name="Comma 6 3 3 7 2 3" xfId="43977" xr:uid="{00000000-0005-0000-0000-00003F000000}"/>
    <cellStyle name="Comma 6 3 3 7 3" xfId="19785" xr:uid="{00000000-0005-0000-0000-00003F000000}"/>
    <cellStyle name="Comma 6 3 3 7 3 2" xfId="50025" xr:uid="{00000000-0005-0000-0000-00003F000000}"/>
    <cellStyle name="Comma 6 3 3 7 4" xfId="34905" xr:uid="{00000000-0005-0000-0000-00003F000000}"/>
    <cellStyle name="Comma 6 3 3 8" xfId="6177" xr:uid="{00000000-0005-0000-0000-00003F000000}"/>
    <cellStyle name="Comma 6 3 3 8 2" xfId="21297" xr:uid="{00000000-0005-0000-0000-00003F000000}"/>
    <cellStyle name="Comma 6 3 3 8 2 2" xfId="51537" xr:uid="{00000000-0005-0000-0000-00003F000000}"/>
    <cellStyle name="Comma 6 3 3 8 3" xfId="36417" xr:uid="{00000000-0005-0000-0000-00003F000000}"/>
    <cellStyle name="Comma 6 3 3 9" xfId="7689" xr:uid="{00000000-0005-0000-0000-00003F000000}"/>
    <cellStyle name="Comma 6 3 3 9 2" xfId="22809" xr:uid="{00000000-0005-0000-0000-00003F000000}"/>
    <cellStyle name="Comma 6 3 3 9 2 2" xfId="53049" xr:uid="{00000000-0005-0000-0000-00003F000000}"/>
    <cellStyle name="Comma 6 3 3 9 3" xfId="37929" xr:uid="{00000000-0005-0000-0000-00003F000000}"/>
    <cellStyle name="Comma 6 3 4" xfId="213" xr:uid="{00000000-0005-0000-0000-00003F000000}"/>
    <cellStyle name="Comma 6 3 4 10" xfId="9285" xr:uid="{00000000-0005-0000-0000-00003F000000}"/>
    <cellStyle name="Comma 6 3 4 10 2" xfId="24405" xr:uid="{00000000-0005-0000-0000-00003F000000}"/>
    <cellStyle name="Comma 6 3 4 10 2 2" xfId="54645" xr:uid="{00000000-0005-0000-0000-00003F000000}"/>
    <cellStyle name="Comma 6 3 4 10 3" xfId="39525" xr:uid="{00000000-0005-0000-0000-00003F000000}"/>
    <cellStyle name="Comma 6 3 4 11" xfId="15333" xr:uid="{00000000-0005-0000-0000-00003F000000}"/>
    <cellStyle name="Comma 6 3 4 11 2" xfId="45573" xr:uid="{00000000-0005-0000-0000-00003F000000}"/>
    <cellStyle name="Comma 6 3 4 12" xfId="30453" xr:uid="{00000000-0005-0000-0000-00003F000000}"/>
    <cellStyle name="Comma 6 3 4 2" xfId="465" xr:uid="{00000000-0005-0000-0000-00003F000000}"/>
    <cellStyle name="Comma 6 3 4 2 10" xfId="30705" xr:uid="{00000000-0005-0000-0000-00003F000000}"/>
    <cellStyle name="Comma 6 3 4 2 2" xfId="1221" xr:uid="{00000000-0005-0000-0000-00003F000000}"/>
    <cellStyle name="Comma 6 3 4 2 2 2" xfId="2733" xr:uid="{00000000-0005-0000-0000-00003F000000}"/>
    <cellStyle name="Comma 6 3 4 2 2 2 2" xfId="11805" xr:uid="{00000000-0005-0000-0000-00003F000000}"/>
    <cellStyle name="Comma 6 3 4 2 2 2 2 2" xfId="26925" xr:uid="{00000000-0005-0000-0000-00003F000000}"/>
    <cellStyle name="Comma 6 3 4 2 2 2 2 2 2" xfId="57165" xr:uid="{00000000-0005-0000-0000-00003F000000}"/>
    <cellStyle name="Comma 6 3 4 2 2 2 2 3" xfId="42045" xr:uid="{00000000-0005-0000-0000-00003F000000}"/>
    <cellStyle name="Comma 6 3 4 2 2 2 3" xfId="17853" xr:uid="{00000000-0005-0000-0000-00003F000000}"/>
    <cellStyle name="Comma 6 3 4 2 2 2 3 2" xfId="48093" xr:uid="{00000000-0005-0000-0000-00003F000000}"/>
    <cellStyle name="Comma 6 3 4 2 2 2 4" xfId="32973" xr:uid="{00000000-0005-0000-0000-00003F000000}"/>
    <cellStyle name="Comma 6 3 4 2 2 3" xfId="4245" xr:uid="{00000000-0005-0000-0000-00003F000000}"/>
    <cellStyle name="Comma 6 3 4 2 2 3 2" xfId="13317" xr:uid="{00000000-0005-0000-0000-00003F000000}"/>
    <cellStyle name="Comma 6 3 4 2 2 3 2 2" xfId="28437" xr:uid="{00000000-0005-0000-0000-00003F000000}"/>
    <cellStyle name="Comma 6 3 4 2 2 3 2 2 2" xfId="58677" xr:uid="{00000000-0005-0000-0000-00003F000000}"/>
    <cellStyle name="Comma 6 3 4 2 2 3 2 3" xfId="43557" xr:uid="{00000000-0005-0000-0000-00003F000000}"/>
    <cellStyle name="Comma 6 3 4 2 2 3 3" xfId="19365" xr:uid="{00000000-0005-0000-0000-00003F000000}"/>
    <cellStyle name="Comma 6 3 4 2 2 3 3 2" xfId="49605" xr:uid="{00000000-0005-0000-0000-00003F000000}"/>
    <cellStyle name="Comma 6 3 4 2 2 3 4" xfId="34485" xr:uid="{00000000-0005-0000-0000-00003F000000}"/>
    <cellStyle name="Comma 6 3 4 2 2 4" xfId="5757" xr:uid="{00000000-0005-0000-0000-00003F000000}"/>
    <cellStyle name="Comma 6 3 4 2 2 4 2" xfId="14829" xr:uid="{00000000-0005-0000-0000-00003F000000}"/>
    <cellStyle name="Comma 6 3 4 2 2 4 2 2" xfId="29949" xr:uid="{00000000-0005-0000-0000-00003F000000}"/>
    <cellStyle name="Comma 6 3 4 2 2 4 2 2 2" xfId="60189" xr:uid="{00000000-0005-0000-0000-00003F000000}"/>
    <cellStyle name="Comma 6 3 4 2 2 4 2 3" xfId="45069" xr:uid="{00000000-0005-0000-0000-00003F000000}"/>
    <cellStyle name="Comma 6 3 4 2 2 4 3" xfId="20877" xr:uid="{00000000-0005-0000-0000-00003F000000}"/>
    <cellStyle name="Comma 6 3 4 2 2 4 3 2" xfId="51117" xr:uid="{00000000-0005-0000-0000-00003F000000}"/>
    <cellStyle name="Comma 6 3 4 2 2 4 4" xfId="35997" xr:uid="{00000000-0005-0000-0000-00003F000000}"/>
    <cellStyle name="Comma 6 3 4 2 2 5" xfId="7269" xr:uid="{00000000-0005-0000-0000-00003F000000}"/>
    <cellStyle name="Comma 6 3 4 2 2 5 2" xfId="22389" xr:uid="{00000000-0005-0000-0000-00003F000000}"/>
    <cellStyle name="Comma 6 3 4 2 2 5 2 2" xfId="52629" xr:uid="{00000000-0005-0000-0000-00003F000000}"/>
    <cellStyle name="Comma 6 3 4 2 2 5 3" xfId="37509" xr:uid="{00000000-0005-0000-0000-00003F000000}"/>
    <cellStyle name="Comma 6 3 4 2 2 6" xfId="8781" xr:uid="{00000000-0005-0000-0000-00003F000000}"/>
    <cellStyle name="Comma 6 3 4 2 2 6 2" xfId="23901" xr:uid="{00000000-0005-0000-0000-00003F000000}"/>
    <cellStyle name="Comma 6 3 4 2 2 6 2 2" xfId="54141" xr:uid="{00000000-0005-0000-0000-00003F000000}"/>
    <cellStyle name="Comma 6 3 4 2 2 6 3" xfId="39021" xr:uid="{00000000-0005-0000-0000-00003F000000}"/>
    <cellStyle name="Comma 6 3 4 2 2 7" xfId="10293" xr:uid="{00000000-0005-0000-0000-00003F000000}"/>
    <cellStyle name="Comma 6 3 4 2 2 7 2" xfId="25413" xr:uid="{00000000-0005-0000-0000-00003F000000}"/>
    <cellStyle name="Comma 6 3 4 2 2 7 2 2" xfId="55653" xr:uid="{00000000-0005-0000-0000-00003F000000}"/>
    <cellStyle name="Comma 6 3 4 2 2 7 3" xfId="40533" xr:uid="{00000000-0005-0000-0000-00003F000000}"/>
    <cellStyle name="Comma 6 3 4 2 2 8" xfId="16341" xr:uid="{00000000-0005-0000-0000-00003F000000}"/>
    <cellStyle name="Comma 6 3 4 2 2 8 2" xfId="46581" xr:uid="{00000000-0005-0000-0000-00003F000000}"/>
    <cellStyle name="Comma 6 3 4 2 2 9" xfId="31461" xr:uid="{00000000-0005-0000-0000-00003F000000}"/>
    <cellStyle name="Comma 6 3 4 2 3" xfId="1977" xr:uid="{00000000-0005-0000-0000-00003F000000}"/>
    <cellStyle name="Comma 6 3 4 2 3 2" xfId="11049" xr:uid="{00000000-0005-0000-0000-00003F000000}"/>
    <cellStyle name="Comma 6 3 4 2 3 2 2" xfId="26169" xr:uid="{00000000-0005-0000-0000-00003F000000}"/>
    <cellStyle name="Comma 6 3 4 2 3 2 2 2" xfId="56409" xr:uid="{00000000-0005-0000-0000-00003F000000}"/>
    <cellStyle name="Comma 6 3 4 2 3 2 3" xfId="41289" xr:uid="{00000000-0005-0000-0000-00003F000000}"/>
    <cellStyle name="Comma 6 3 4 2 3 3" xfId="17097" xr:uid="{00000000-0005-0000-0000-00003F000000}"/>
    <cellStyle name="Comma 6 3 4 2 3 3 2" xfId="47337" xr:uid="{00000000-0005-0000-0000-00003F000000}"/>
    <cellStyle name="Comma 6 3 4 2 3 4" xfId="32217" xr:uid="{00000000-0005-0000-0000-00003F000000}"/>
    <cellStyle name="Comma 6 3 4 2 4" xfId="3489" xr:uid="{00000000-0005-0000-0000-00003F000000}"/>
    <cellStyle name="Comma 6 3 4 2 4 2" xfId="12561" xr:uid="{00000000-0005-0000-0000-00003F000000}"/>
    <cellStyle name="Comma 6 3 4 2 4 2 2" xfId="27681" xr:uid="{00000000-0005-0000-0000-00003F000000}"/>
    <cellStyle name="Comma 6 3 4 2 4 2 2 2" xfId="57921" xr:uid="{00000000-0005-0000-0000-00003F000000}"/>
    <cellStyle name="Comma 6 3 4 2 4 2 3" xfId="42801" xr:uid="{00000000-0005-0000-0000-00003F000000}"/>
    <cellStyle name="Comma 6 3 4 2 4 3" xfId="18609" xr:uid="{00000000-0005-0000-0000-00003F000000}"/>
    <cellStyle name="Comma 6 3 4 2 4 3 2" xfId="48849" xr:uid="{00000000-0005-0000-0000-00003F000000}"/>
    <cellStyle name="Comma 6 3 4 2 4 4" xfId="33729" xr:uid="{00000000-0005-0000-0000-00003F000000}"/>
    <cellStyle name="Comma 6 3 4 2 5" xfId="5001" xr:uid="{00000000-0005-0000-0000-00003F000000}"/>
    <cellStyle name="Comma 6 3 4 2 5 2" xfId="14073" xr:uid="{00000000-0005-0000-0000-00003F000000}"/>
    <cellStyle name="Comma 6 3 4 2 5 2 2" xfId="29193" xr:uid="{00000000-0005-0000-0000-00003F000000}"/>
    <cellStyle name="Comma 6 3 4 2 5 2 2 2" xfId="59433" xr:uid="{00000000-0005-0000-0000-00003F000000}"/>
    <cellStyle name="Comma 6 3 4 2 5 2 3" xfId="44313" xr:uid="{00000000-0005-0000-0000-00003F000000}"/>
    <cellStyle name="Comma 6 3 4 2 5 3" xfId="20121" xr:uid="{00000000-0005-0000-0000-00003F000000}"/>
    <cellStyle name="Comma 6 3 4 2 5 3 2" xfId="50361" xr:uid="{00000000-0005-0000-0000-00003F000000}"/>
    <cellStyle name="Comma 6 3 4 2 5 4" xfId="35241" xr:uid="{00000000-0005-0000-0000-00003F000000}"/>
    <cellStyle name="Comma 6 3 4 2 6" xfId="6513" xr:uid="{00000000-0005-0000-0000-00003F000000}"/>
    <cellStyle name="Comma 6 3 4 2 6 2" xfId="21633" xr:uid="{00000000-0005-0000-0000-00003F000000}"/>
    <cellStyle name="Comma 6 3 4 2 6 2 2" xfId="51873" xr:uid="{00000000-0005-0000-0000-00003F000000}"/>
    <cellStyle name="Comma 6 3 4 2 6 3" xfId="36753" xr:uid="{00000000-0005-0000-0000-00003F000000}"/>
    <cellStyle name="Comma 6 3 4 2 7" xfId="8025" xr:uid="{00000000-0005-0000-0000-00003F000000}"/>
    <cellStyle name="Comma 6 3 4 2 7 2" xfId="23145" xr:uid="{00000000-0005-0000-0000-00003F000000}"/>
    <cellStyle name="Comma 6 3 4 2 7 2 2" xfId="53385" xr:uid="{00000000-0005-0000-0000-00003F000000}"/>
    <cellStyle name="Comma 6 3 4 2 7 3" xfId="38265" xr:uid="{00000000-0005-0000-0000-00003F000000}"/>
    <cellStyle name="Comma 6 3 4 2 8" xfId="9537" xr:uid="{00000000-0005-0000-0000-00003F000000}"/>
    <cellStyle name="Comma 6 3 4 2 8 2" xfId="24657" xr:uid="{00000000-0005-0000-0000-00003F000000}"/>
    <cellStyle name="Comma 6 3 4 2 8 2 2" xfId="54897" xr:uid="{00000000-0005-0000-0000-00003F000000}"/>
    <cellStyle name="Comma 6 3 4 2 8 3" xfId="39777" xr:uid="{00000000-0005-0000-0000-00003F000000}"/>
    <cellStyle name="Comma 6 3 4 2 9" xfId="15585" xr:uid="{00000000-0005-0000-0000-00003F000000}"/>
    <cellStyle name="Comma 6 3 4 2 9 2" xfId="45825" xr:uid="{00000000-0005-0000-0000-00003F000000}"/>
    <cellStyle name="Comma 6 3 4 3" xfId="717" xr:uid="{00000000-0005-0000-0000-0000C0000000}"/>
    <cellStyle name="Comma 6 3 4 3 10" xfId="30957" xr:uid="{00000000-0005-0000-0000-0000C0000000}"/>
    <cellStyle name="Comma 6 3 4 3 2" xfId="1473" xr:uid="{00000000-0005-0000-0000-0000C0000000}"/>
    <cellStyle name="Comma 6 3 4 3 2 2" xfId="2985" xr:uid="{00000000-0005-0000-0000-0000C0000000}"/>
    <cellStyle name="Comma 6 3 4 3 2 2 2" xfId="12057" xr:uid="{00000000-0005-0000-0000-0000C0000000}"/>
    <cellStyle name="Comma 6 3 4 3 2 2 2 2" xfId="27177" xr:uid="{00000000-0005-0000-0000-0000C0000000}"/>
    <cellStyle name="Comma 6 3 4 3 2 2 2 2 2" xfId="57417" xr:uid="{00000000-0005-0000-0000-0000C0000000}"/>
    <cellStyle name="Comma 6 3 4 3 2 2 2 3" xfId="42297" xr:uid="{00000000-0005-0000-0000-0000C0000000}"/>
    <cellStyle name="Comma 6 3 4 3 2 2 3" xfId="18105" xr:uid="{00000000-0005-0000-0000-0000C0000000}"/>
    <cellStyle name="Comma 6 3 4 3 2 2 3 2" xfId="48345" xr:uid="{00000000-0005-0000-0000-0000C0000000}"/>
    <cellStyle name="Comma 6 3 4 3 2 2 4" xfId="33225" xr:uid="{00000000-0005-0000-0000-0000C0000000}"/>
    <cellStyle name="Comma 6 3 4 3 2 3" xfId="4497" xr:uid="{00000000-0005-0000-0000-0000C0000000}"/>
    <cellStyle name="Comma 6 3 4 3 2 3 2" xfId="13569" xr:uid="{00000000-0005-0000-0000-0000C0000000}"/>
    <cellStyle name="Comma 6 3 4 3 2 3 2 2" xfId="28689" xr:uid="{00000000-0005-0000-0000-0000C0000000}"/>
    <cellStyle name="Comma 6 3 4 3 2 3 2 2 2" xfId="58929" xr:uid="{00000000-0005-0000-0000-0000C0000000}"/>
    <cellStyle name="Comma 6 3 4 3 2 3 2 3" xfId="43809" xr:uid="{00000000-0005-0000-0000-0000C0000000}"/>
    <cellStyle name="Comma 6 3 4 3 2 3 3" xfId="19617" xr:uid="{00000000-0005-0000-0000-0000C0000000}"/>
    <cellStyle name="Comma 6 3 4 3 2 3 3 2" xfId="49857" xr:uid="{00000000-0005-0000-0000-0000C0000000}"/>
    <cellStyle name="Comma 6 3 4 3 2 3 4" xfId="34737" xr:uid="{00000000-0005-0000-0000-0000C0000000}"/>
    <cellStyle name="Comma 6 3 4 3 2 4" xfId="6009" xr:uid="{00000000-0005-0000-0000-0000C0000000}"/>
    <cellStyle name="Comma 6 3 4 3 2 4 2" xfId="15081" xr:uid="{00000000-0005-0000-0000-0000C0000000}"/>
    <cellStyle name="Comma 6 3 4 3 2 4 2 2" xfId="30201" xr:uid="{00000000-0005-0000-0000-0000C0000000}"/>
    <cellStyle name="Comma 6 3 4 3 2 4 2 2 2" xfId="60441" xr:uid="{00000000-0005-0000-0000-0000C0000000}"/>
    <cellStyle name="Comma 6 3 4 3 2 4 2 3" xfId="45321" xr:uid="{00000000-0005-0000-0000-0000C0000000}"/>
    <cellStyle name="Comma 6 3 4 3 2 4 3" xfId="21129" xr:uid="{00000000-0005-0000-0000-0000C0000000}"/>
    <cellStyle name="Comma 6 3 4 3 2 4 3 2" xfId="51369" xr:uid="{00000000-0005-0000-0000-0000C0000000}"/>
    <cellStyle name="Comma 6 3 4 3 2 4 4" xfId="36249" xr:uid="{00000000-0005-0000-0000-0000C0000000}"/>
    <cellStyle name="Comma 6 3 4 3 2 5" xfId="7521" xr:uid="{00000000-0005-0000-0000-0000C0000000}"/>
    <cellStyle name="Comma 6 3 4 3 2 5 2" xfId="22641" xr:uid="{00000000-0005-0000-0000-0000C0000000}"/>
    <cellStyle name="Comma 6 3 4 3 2 5 2 2" xfId="52881" xr:uid="{00000000-0005-0000-0000-0000C0000000}"/>
    <cellStyle name="Comma 6 3 4 3 2 5 3" xfId="37761" xr:uid="{00000000-0005-0000-0000-0000C0000000}"/>
    <cellStyle name="Comma 6 3 4 3 2 6" xfId="9033" xr:uid="{00000000-0005-0000-0000-0000C0000000}"/>
    <cellStyle name="Comma 6 3 4 3 2 6 2" xfId="24153" xr:uid="{00000000-0005-0000-0000-0000C0000000}"/>
    <cellStyle name="Comma 6 3 4 3 2 6 2 2" xfId="54393" xr:uid="{00000000-0005-0000-0000-0000C0000000}"/>
    <cellStyle name="Comma 6 3 4 3 2 6 3" xfId="39273" xr:uid="{00000000-0005-0000-0000-0000C0000000}"/>
    <cellStyle name="Comma 6 3 4 3 2 7" xfId="10545" xr:uid="{00000000-0005-0000-0000-0000C0000000}"/>
    <cellStyle name="Comma 6 3 4 3 2 7 2" xfId="25665" xr:uid="{00000000-0005-0000-0000-0000C0000000}"/>
    <cellStyle name="Comma 6 3 4 3 2 7 2 2" xfId="55905" xr:uid="{00000000-0005-0000-0000-0000C0000000}"/>
    <cellStyle name="Comma 6 3 4 3 2 7 3" xfId="40785" xr:uid="{00000000-0005-0000-0000-0000C0000000}"/>
    <cellStyle name="Comma 6 3 4 3 2 8" xfId="16593" xr:uid="{00000000-0005-0000-0000-0000C0000000}"/>
    <cellStyle name="Comma 6 3 4 3 2 8 2" xfId="46833" xr:uid="{00000000-0005-0000-0000-0000C0000000}"/>
    <cellStyle name="Comma 6 3 4 3 2 9" xfId="31713" xr:uid="{00000000-0005-0000-0000-0000C0000000}"/>
    <cellStyle name="Comma 6 3 4 3 3" xfId="2229" xr:uid="{00000000-0005-0000-0000-0000C0000000}"/>
    <cellStyle name="Comma 6 3 4 3 3 2" xfId="11301" xr:uid="{00000000-0005-0000-0000-0000C0000000}"/>
    <cellStyle name="Comma 6 3 4 3 3 2 2" xfId="26421" xr:uid="{00000000-0005-0000-0000-0000C0000000}"/>
    <cellStyle name="Comma 6 3 4 3 3 2 2 2" xfId="56661" xr:uid="{00000000-0005-0000-0000-0000C0000000}"/>
    <cellStyle name="Comma 6 3 4 3 3 2 3" xfId="41541" xr:uid="{00000000-0005-0000-0000-0000C0000000}"/>
    <cellStyle name="Comma 6 3 4 3 3 3" xfId="17349" xr:uid="{00000000-0005-0000-0000-0000C0000000}"/>
    <cellStyle name="Comma 6 3 4 3 3 3 2" xfId="47589" xr:uid="{00000000-0005-0000-0000-0000C0000000}"/>
    <cellStyle name="Comma 6 3 4 3 3 4" xfId="32469" xr:uid="{00000000-0005-0000-0000-0000C0000000}"/>
    <cellStyle name="Comma 6 3 4 3 4" xfId="3741" xr:uid="{00000000-0005-0000-0000-0000C0000000}"/>
    <cellStyle name="Comma 6 3 4 3 4 2" xfId="12813" xr:uid="{00000000-0005-0000-0000-0000C0000000}"/>
    <cellStyle name="Comma 6 3 4 3 4 2 2" xfId="27933" xr:uid="{00000000-0005-0000-0000-0000C0000000}"/>
    <cellStyle name="Comma 6 3 4 3 4 2 2 2" xfId="58173" xr:uid="{00000000-0005-0000-0000-0000C0000000}"/>
    <cellStyle name="Comma 6 3 4 3 4 2 3" xfId="43053" xr:uid="{00000000-0005-0000-0000-0000C0000000}"/>
    <cellStyle name="Comma 6 3 4 3 4 3" xfId="18861" xr:uid="{00000000-0005-0000-0000-0000C0000000}"/>
    <cellStyle name="Comma 6 3 4 3 4 3 2" xfId="49101" xr:uid="{00000000-0005-0000-0000-0000C0000000}"/>
    <cellStyle name="Comma 6 3 4 3 4 4" xfId="33981" xr:uid="{00000000-0005-0000-0000-0000C0000000}"/>
    <cellStyle name="Comma 6 3 4 3 5" xfId="5253" xr:uid="{00000000-0005-0000-0000-0000C0000000}"/>
    <cellStyle name="Comma 6 3 4 3 5 2" xfId="14325" xr:uid="{00000000-0005-0000-0000-0000C0000000}"/>
    <cellStyle name="Comma 6 3 4 3 5 2 2" xfId="29445" xr:uid="{00000000-0005-0000-0000-0000C0000000}"/>
    <cellStyle name="Comma 6 3 4 3 5 2 2 2" xfId="59685" xr:uid="{00000000-0005-0000-0000-0000C0000000}"/>
    <cellStyle name="Comma 6 3 4 3 5 2 3" xfId="44565" xr:uid="{00000000-0005-0000-0000-0000C0000000}"/>
    <cellStyle name="Comma 6 3 4 3 5 3" xfId="20373" xr:uid="{00000000-0005-0000-0000-0000C0000000}"/>
    <cellStyle name="Comma 6 3 4 3 5 3 2" xfId="50613" xr:uid="{00000000-0005-0000-0000-0000C0000000}"/>
    <cellStyle name="Comma 6 3 4 3 5 4" xfId="35493" xr:uid="{00000000-0005-0000-0000-0000C0000000}"/>
    <cellStyle name="Comma 6 3 4 3 6" xfId="6765" xr:uid="{00000000-0005-0000-0000-0000C0000000}"/>
    <cellStyle name="Comma 6 3 4 3 6 2" xfId="21885" xr:uid="{00000000-0005-0000-0000-0000C0000000}"/>
    <cellStyle name="Comma 6 3 4 3 6 2 2" xfId="52125" xr:uid="{00000000-0005-0000-0000-0000C0000000}"/>
    <cellStyle name="Comma 6 3 4 3 6 3" xfId="37005" xr:uid="{00000000-0005-0000-0000-0000C0000000}"/>
    <cellStyle name="Comma 6 3 4 3 7" xfId="8277" xr:uid="{00000000-0005-0000-0000-0000C0000000}"/>
    <cellStyle name="Comma 6 3 4 3 7 2" xfId="23397" xr:uid="{00000000-0005-0000-0000-0000C0000000}"/>
    <cellStyle name="Comma 6 3 4 3 7 2 2" xfId="53637" xr:uid="{00000000-0005-0000-0000-0000C0000000}"/>
    <cellStyle name="Comma 6 3 4 3 7 3" xfId="38517" xr:uid="{00000000-0005-0000-0000-0000C0000000}"/>
    <cellStyle name="Comma 6 3 4 3 8" xfId="9789" xr:uid="{00000000-0005-0000-0000-0000C0000000}"/>
    <cellStyle name="Comma 6 3 4 3 8 2" xfId="24909" xr:uid="{00000000-0005-0000-0000-0000C0000000}"/>
    <cellStyle name="Comma 6 3 4 3 8 2 2" xfId="55149" xr:uid="{00000000-0005-0000-0000-0000C0000000}"/>
    <cellStyle name="Comma 6 3 4 3 8 3" xfId="40029" xr:uid="{00000000-0005-0000-0000-0000C0000000}"/>
    <cellStyle name="Comma 6 3 4 3 9" xfId="15837" xr:uid="{00000000-0005-0000-0000-0000C0000000}"/>
    <cellStyle name="Comma 6 3 4 3 9 2" xfId="46077" xr:uid="{00000000-0005-0000-0000-0000C0000000}"/>
    <cellStyle name="Comma 6 3 4 4" xfId="969" xr:uid="{00000000-0005-0000-0000-00003F000000}"/>
    <cellStyle name="Comma 6 3 4 4 2" xfId="2481" xr:uid="{00000000-0005-0000-0000-00003F000000}"/>
    <cellStyle name="Comma 6 3 4 4 2 2" xfId="11553" xr:uid="{00000000-0005-0000-0000-00003F000000}"/>
    <cellStyle name="Comma 6 3 4 4 2 2 2" xfId="26673" xr:uid="{00000000-0005-0000-0000-00003F000000}"/>
    <cellStyle name="Comma 6 3 4 4 2 2 2 2" xfId="56913" xr:uid="{00000000-0005-0000-0000-00003F000000}"/>
    <cellStyle name="Comma 6 3 4 4 2 2 3" xfId="41793" xr:uid="{00000000-0005-0000-0000-00003F000000}"/>
    <cellStyle name="Comma 6 3 4 4 2 3" xfId="17601" xr:uid="{00000000-0005-0000-0000-00003F000000}"/>
    <cellStyle name="Comma 6 3 4 4 2 3 2" xfId="47841" xr:uid="{00000000-0005-0000-0000-00003F000000}"/>
    <cellStyle name="Comma 6 3 4 4 2 4" xfId="32721" xr:uid="{00000000-0005-0000-0000-00003F000000}"/>
    <cellStyle name="Comma 6 3 4 4 3" xfId="3993" xr:uid="{00000000-0005-0000-0000-00003F000000}"/>
    <cellStyle name="Comma 6 3 4 4 3 2" xfId="13065" xr:uid="{00000000-0005-0000-0000-00003F000000}"/>
    <cellStyle name="Comma 6 3 4 4 3 2 2" xfId="28185" xr:uid="{00000000-0005-0000-0000-00003F000000}"/>
    <cellStyle name="Comma 6 3 4 4 3 2 2 2" xfId="58425" xr:uid="{00000000-0005-0000-0000-00003F000000}"/>
    <cellStyle name="Comma 6 3 4 4 3 2 3" xfId="43305" xr:uid="{00000000-0005-0000-0000-00003F000000}"/>
    <cellStyle name="Comma 6 3 4 4 3 3" xfId="19113" xr:uid="{00000000-0005-0000-0000-00003F000000}"/>
    <cellStyle name="Comma 6 3 4 4 3 3 2" xfId="49353" xr:uid="{00000000-0005-0000-0000-00003F000000}"/>
    <cellStyle name="Comma 6 3 4 4 3 4" xfId="34233" xr:uid="{00000000-0005-0000-0000-00003F000000}"/>
    <cellStyle name="Comma 6 3 4 4 4" xfId="5505" xr:uid="{00000000-0005-0000-0000-00003F000000}"/>
    <cellStyle name="Comma 6 3 4 4 4 2" xfId="14577" xr:uid="{00000000-0005-0000-0000-00003F000000}"/>
    <cellStyle name="Comma 6 3 4 4 4 2 2" xfId="29697" xr:uid="{00000000-0005-0000-0000-00003F000000}"/>
    <cellStyle name="Comma 6 3 4 4 4 2 2 2" xfId="59937" xr:uid="{00000000-0005-0000-0000-00003F000000}"/>
    <cellStyle name="Comma 6 3 4 4 4 2 3" xfId="44817" xr:uid="{00000000-0005-0000-0000-00003F000000}"/>
    <cellStyle name="Comma 6 3 4 4 4 3" xfId="20625" xr:uid="{00000000-0005-0000-0000-00003F000000}"/>
    <cellStyle name="Comma 6 3 4 4 4 3 2" xfId="50865" xr:uid="{00000000-0005-0000-0000-00003F000000}"/>
    <cellStyle name="Comma 6 3 4 4 4 4" xfId="35745" xr:uid="{00000000-0005-0000-0000-00003F000000}"/>
    <cellStyle name="Comma 6 3 4 4 5" xfId="7017" xr:uid="{00000000-0005-0000-0000-00003F000000}"/>
    <cellStyle name="Comma 6 3 4 4 5 2" xfId="22137" xr:uid="{00000000-0005-0000-0000-00003F000000}"/>
    <cellStyle name="Comma 6 3 4 4 5 2 2" xfId="52377" xr:uid="{00000000-0005-0000-0000-00003F000000}"/>
    <cellStyle name="Comma 6 3 4 4 5 3" xfId="37257" xr:uid="{00000000-0005-0000-0000-00003F000000}"/>
    <cellStyle name="Comma 6 3 4 4 6" xfId="8529" xr:uid="{00000000-0005-0000-0000-00003F000000}"/>
    <cellStyle name="Comma 6 3 4 4 6 2" xfId="23649" xr:uid="{00000000-0005-0000-0000-00003F000000}"/>
    <cellStyle name="Comma 6 3 4 4 6 2 2" xfId="53889" xr:uid="{00000000-0005-0000-0000-00003F000000}"/>
    <cellStyle name="Comma 6 3 4 4 6 3" xfId="38769" xr:uid="{00000000-0005-0000-0000-00003F000000}"/>
    <cellStyle name="Comma 6 3 4 4 7" xfId="10041" xr:uid="{00000000-0005-0000-0000-00003F000000}"/>
    <cellStyle name="Comma 6 3 4 4 7 2" xfId="25161" xr:uid="{00000000-0005-0000-0000-00003F000000}"/>
    <cellStyle name="Comma 6 3 4 4 7 2 2" xfId="55401" xr:uid="{00000000-0005-0000-0000-00003F000000}"/>
    <cellStyle name="Comma 6 3 4 4 7 3" xfId="40281" xr:uid="{00000000-0005-0000-0000-00003F000000}"/>
    <cellStyle name="Comma 6 3 4 4 8" xfId="16089" xr:uid="{00000000-0005-0000-0000-00003F000000}"/>
    <cellStyle name="Comma 6 3 4 4 8 2" xfId="46329" xr:uid="{00000000-0005-0000-0000-00003F000000}"/>
    <cellStyle name="Comma 6 3 4 4 9" xfId="31209" xr:uid="{00000000-0005-0000-0000-00003F000000}"/>
    <cellStyle name="Comma 6 3 4 5" xfId="1725" xr:uid="{00000000-0005-0000-0000-00003F000000}"/>
    <cellStyle name="Comma 6 3 4 5 2" xfId="10797" xr:uid="{00000000-0005-0000-0000-00003F000000}"/>
    <cellStyle name="Comma 6 3 4 5 2 2" xfId="25917" xr:uid="{00000000-0005-0000-0000-00003F000000}"/>
    <cellStyle name="Comma 6 3 4 5 2 2 2" xfId="56157" xr:uid="{00000000-0005-0000-0000-00003F000000}"/>
    <cellStyle name="Comma 6 3 4 5 2 3" xfId="41037" xr:uid="{00000000-0005-0000-0000-00003F000000}"/>
    <cellStyle name="Comma 6 3 4 5 3" xfId="16845" xr:uid="{00000000-0005-0000-0000-00003F000000}"/>
    <cellStyle name="Comma 6 3 4 5 3 2" xfId="47085" xr:uid="{00000000-0005-0000-0000-00003F000000}"/>
    <cellStyle name="Comma 6 3 4 5 4" xfId="31965" xr:uid="{00000000-0005-0000-0000-00003F000000}"/>
    <cellStyle name="Comma 6 3 4 6" xfId="3237" xr:uid="{00000000-0005-0000-0000-00003F000000}"/>
    <cellStyle name="Comma 6 3 4 6 2" xfId="12309" xr:uid="{00000000-0005-0000-0000-00003F000000}"/>
    <cellStyle name="Comma 6 3 4 6 2 2" xfId="27429" xr:uid="{00000000-0005-0000-0000-00003F000000}"/>
    <cellStyle name="Comma 6 3 4 6 2 2 2" xfId="57669" xr:uid="{00000000-0005-0000-0000-00003F000000}"/>
    <cellStyle name="Comma 6 3 4 6 2 3" xfId="42549" xr:uid="{00000000-0005-0000-0000-00003F000000}"/>
    <cellStyle name="Comma 6 3 4 6 3" xfId="18357" xr:uid="{00000000-0005-0000-0000-00003F000000}"/>
    <cellStyle name="Comma 6 3 4 6 3 2" xfId="48597" xr:uid="{00000000-0005-0000-0000-00003F000000}"/>
    <cellStyle name="Comma 6 3 4 6 4" xfId="33477" xr:uid="{00000000-0005-0000-0000-00003F000000}"/>
    <cellStyle name="Comma 6 3 4 7" xfId="4749" xr:uid="{00000000-0005-0000-0000-00003F000000}"/>
    <cellStyle name="Comma 6 3 4 7 2" xfId="13821" xr:uid="{00000000-0005-0000-0000-00003F000000}"/>
    <cellStyle name="Comma 6 3 4 7 2 2" xfId="28941" xr:uid="{00000000-0005-0000-0000-00003F000000}"/>
    <cellStyle name="Comma 6 3 4 7 2 2 2" xfId="59181" xr:uid="{00000000-0005-0000-0000-00003F000000}"/>
    <cellStyle name="Comma 6 3 4 7 2 3" xfId="44061" xr:uid="{00000000-0005-0000-0000-00003F000000}"/>
    <cellStyle name="Comma 6 3 4 7 3" xfId="19869" xr:uid="{00000000-0005-0000-0000-00003F000000}"/>
    <cellStyle name="Comma 6 3 4 7 3 2" xfId="50109" xr:uid="{00000000-0005-0000-0000-00003F000000}"/>
    <cellStyle name="Comma 6 3 4 7 4" xfId="34989" xr:uid="{00000000-0005-0000-0000-00003F000000}"/>
    <cellStyle name="Comma 6 3 4 8" xfId="6261" xr:uid="{00000000-0005-0000-0000-00003F000000}"/>
    <cellStyle name="Comma 6 3 4 8 2" xfId="21381" xr:uid="{00000000-0005-0000-0000-00003F000000}"/>
    <cellStyle name="Comma 6 3 4 8 2 2" xfId="51621" xr:uid="{00000000-0005-0000-0000-00003F000000}"/>
    <cellStyle name="Comma 6 3 4 8 3" xfId="36501" xr:uid="{00000000-0005-0000-0000-00003F000000}"/>
    <cellStyle name="Comma 6 3 4 9" xfId="7773" xr:uid="{00000000-0005-0000-0000-00003F000000}"/>
    <cellStyle name="Comma 6 3 4 9 2" xfId="22893" xr:uid="{00000000-0005-0000-0000-00003F000000}"/>
    <cellStyle name="Comma 6 3 4 9 2 2" xfId="53133" xr:uid="{00000000-0005-0000-0000-00003F000000}"/>
    <cellStyle name="Comma 6 3 4 9 3" xfId="38013" xr:uid="{00000000-0005-0000-0000-00003F000000}"/>
    <cellStyle name="Comma 6 3 5" xfId="297" xr:uid="{00000000-0005-0000-0000-00000A000000}"/>
    <cellStyle name="Comma 6 3 5 10" xfId="30537" xr:uid="{00000000-0005-0000-0000-00000A000000}"/>
    <cellStyle name="Comma 6 3 5 2" xfId="1053" xr:uid="{00000000-0005-0000-0000-00000A000000}"/>
    <cellStyle name="Comma 6 3 5 2 2" xfId="2565" xr:uid="{00000000-0005-0000-0000-00000A000000}"/>
    <cellStyle name="Comma 6 3 5 2 2 2" xfId="11637" xr:uid="{00000000-0005-0000-0000-00000A000000}"/>
    <cellStyle name="Comma 6 3 5 2 2 2 2" xfId="26757" xr:uid="{00000000-0005-0000-0000-00000A000000}"/>
    <cellStyle name="Comma 6 3 5 2 2 2 2 2" xfId="56997" xr:uid="{00000000-0005-0000-0000-00000A000000}"/>
    <cellStyle name="Comma 6 3 5 2 2 2 3" xfId="41877" xr:uid="{00000000-0005-0000-0000-00000A000000}"/>
    <cellStyle name="Comma 6 3 5 2 2 3" xfId="17685" xr:uid="{00000000-0005-0000-0000-00000A000000}"/>
    <cellStyle name="Comma 6 3 5 2 2 3 2" xfId="47925" xr:uid="{00000000-0005-0000-0000-00000A000000}"/>
    <cellStyle name="Comma 6 3 5 2 2 4" xfId="32805" xr:uid="{00000000-0005-0000-0000-00000A000000}"/>
    <cellStyle name="Comma 6 3 5 2 3" xfId="4077" xr:uid="{00000000-0005-0000-0000-00000A000000}"/>
    <cellStyle name="Comma 6 3 5 2 3 2" xfId="13149" xr:uid="{00000000-0005-0000-0000-00000A000000}"/>
    <cellStyle name="Comma 6 3 5 2 3 2 2" xfId="28269" xr:uid="{00000000-0005-0000-0000-00000A000000}"/>
    <cellStyle name="Comma 6 3 5 2 3 2 2 2" xfId="58509" xr:uid="{00000000-0005-0000-0000-00000A000000}"/>
    <cellStyle name="Comma 6 3 5 2 3 2 3" xfId="43389" xr:uid="{00000000-0005-0000-0000-00000A000000}"/>
    <cellStyle name="Comma 6 3 5 2 3 3" xfId="19197" xr:uid="{00000000-0005-0000-0000-00000A000000}"/>
    <cellStyle name="Comma 6 3 5 2 3 3 2" xfId="49437" xr:uid="{00000000-0005-0000-0000-00000A000000}"/>
    <cellStyle name="Comma 6 3 5 2 3 4" xfId="34317" xr:uid="{00000000-0005-0000-0000-00000A000000}"/>
    <cellStyle name="Comma 6 3 5 2 4" xfId="5589" xr:uid="{00000000-0005-0000-0000-00000A000000}"/>
    <cellStyle name="Comma 6 3 5 2 4 2" xfId="14661" xr:uid="{00000000-0005-0000-0000-00000A000000}"/>
    <cellStyle name="Comma 6 3 5 2 4 2 2" xfId="29781" xr:uid="{00000000-0005-0000-0000-00000A000000}"/>
    <cellStyle name="Comma 6 3 5 2 4 2 2 2" xfId="60021" xr:uid="{00000000-0005-0000-0000-00000A000000}"/>
    <cellStyle name="Comma 6 3 5 2 4 2 3" xfId="44901" xr:uid="{00000000-0005-0000-0000-00000A000000}"/>
    <cellStyle name="Comma 6 3 5 2 4 3" xfId="20709" xr:uid="{00000000-0005-0000-0000-00000A000000}"/>
    <cellStyle name="Comma 6 3 5 2 4 3 2" xfId="50949" xr:uid="{00000000-0005-0000-0000-00000A000000}"/>
    <cellStyle name="Comma 6 3 5 2 4 4" xfId="35829" xr:uid="{00000000-0005-0000-0000-00000A000000}"/>
    <cellStyle name="Comma 6 3 5 2 5" xfId="7101" xr:uid="{00000000-0005-0000-0000-00000A000000}"/>
    <cellStyle name="Comma 6 3 5 2 5 2" xfId="22221" xr:uid="{00000000-0005-0000-0000-00000A000000}"/>
    <cellStyle name="Comma 6 3 5 2 5 2 2" xfId="52461" xr:uid="{00000000-0005-0000-0000-00000A000000}"/>
    <cellStyle name="Comma 6 3 5 2 5 3" xfId="37341" xr:uid="{00000000-0005-0000-0000-00000A000000}"/>
    <cellStyle name="Comma 6 3 5 2 6" xfId="8613" xr:uid="{00000000-0005-0000-0000-00000A000000}"/>
    <cellStyle name="Comma 6 3 5 2 6 2" xfId="23733" xr:uid="{00000000-0005-0000-0000-00000A000000}"/>
    <cellStyle name="Comma 6 3 5 2 6 2 2" xfId="53973" xr:uid="{00000000-0005-0000-0000-00000A000000}"/>
    <cellStyle name="Comma 6 3 5 2 6 3" xfId="38853" xr:uid="{00000000-0005-0000-0000-00000A000000}"/>
    <cellStyle name="Comma 6 3 5 2 7" xfId="10125" xr:uid="{00000000-0005-0000-0000-00000A000000}"/>
    <cellStyle name="Comma 6 3 5 2 7 2" xfId="25245" xr:uid="{00000000-0005-0000-0000-00000A000000}"/>
    <cellStyle name="Comma 6 3 5 2 7 2 2" xfId="55485" xr:uid="{00000000-0005-0000-0000-00000A000000}"/>
    <cellStyle name="Comma 6 3 5 2 7 3" xfId="40365" xr:uid="{00000000-0005-0000-0000-00000A000000}"/>
    <cellStyle name="Comma 6 3 5 2 8" xfId="16173" xr:uid="{00000000-0005-0000-0000-00000A000000}"/>
    <cellStyle name="Comma 6 3 5 2 8 2" xfId="46413" xr:uid="{00000000-0005-0000-0000-00000A000000}"/>
    <cellStyle name="Comma 6 3 5 2 9" xfId="31293" xr:uid="{00000000-0005-0000-0000-00000A000000}"/>
    <cellStyle name="Comma 6 3 5 3" xfId="1809" xr:uid="{00000000-0005-0000-0000-00000A000000}"/>
    <cellStyle name="Comma 6 3 5 3 2" xfId="10881" xr:uid="{00000000-0005-0000-0000-00000A000000}"/>
    <cellStyle name="Comma 6 3 5 3 2 2" xfId="26001" xr:uid="{00000000-0005-0000-0000-00000A000000}"/>
    <cellStyle name="Comma 6 3 5 3 2 2 2" xfId="56241" xr:uid="{00000000-0005-0000-0000-00000A000000}"/>
    <cellStyle name="Comma 6 3 5 3 2 3" xfId="41121" xr:uid="{00000000-0005-0000-0000-00000A000000}"/>
    <cellStyle name="Comma 6 3 5 3 3" xfId="16929" xr:uid="{00000000-0005-0000-0000-00000A000000}"/>
    <cellStyle name="Comma 6 3 5 3 3 2" xfId="47169" xr:uid="{00000000-0005-0000-0000-00000A000000}"/>
    <cellStyle name="Comma 6 3 5 3 4" xfId="32049" xr:uid="{00000000-0005-0000-0000-00000A000000}"/>
    <cellStyle name="Comma 6 3 5 4" xfId="3321" xr:uid="{00000000-0005-0000-0000-00000A000000}"/>
    <cellStyle name="Comma 6 3 5 4 2" xfId="12393" xr:uid="{00000000-0005-0000-0000-00000A000000}"/>
    <cellStyle name="Comma 6 3 5 4 2 2" xfId="27513" xr:uid="{00000000-0005-0000-0000-00000A000000}"/>
    <cellStyle name="Comma 6 3 5 4 2 2 2" xfId="57753" xr:uid="{00000000-0005-0000-0000-00000A000000}"/>
    <cellStyle name="Comma 6 3 5 4 2 3" xfId="42633" xr:uid="{00000000-0005-0000-0000-00000A000000}"/>
    <cellStyle name="Comma 6 3 5 4 3" xfId="18441" xr:uid="{00000000-0005-0000-0000-00000A000000}"/>
    <cellStyle name="Comma 6 3 5 4 3 2" xfId="48681" xr:uid="{00000000-0005-0000-0000-00000A000000}"/>
    <cellStyle name="Comma 6 3 5 4 4" xfId="33561" xr:uid="{00000000-0005-0000-0000-00000A000000}"/>
    <cellStyle name="Comma 6 3 5 5" xfId="4833" xr:uid="{00000000-0005-0000-0000-00000A000000}"/>
    <cellStyle name="Comma 6 3 5 5 2" xfId="13905" xr:uid="{00000000-0005-0000-0000-00000A000000}"/>
    <cellStyle name="Comma 6 3 5 5 2 2" xfId="29025" xr:uid="{00000000-0005-0000-0000-00000A000000}"/>
    <cellStyle name="Comma 6 3 5 5 2 2 2" xfId="59265" xr:uid="{00000000-0005-0000-0000-00000A000000}"/>
    <cellStyle name="Comma 6 3 5 5 2 3" xfId="44145" xr:uid="{00000000-0005-0000-0000-00000A000000}"/>
    <cellStyle name="Comma 6 3 5 5 3" xfId="19953" xr:uid="{00000000-0005-0000-0000-00000A000000}"/>
    <cellStyle name="Comma 6 3 5 5 3 2" xfId="50193" xr:uid="{00000000-0005-0000-0000-00000A000000}"/>
    <cellStyle name="Comma 6 3 5 5 4" xfId="35073" xr:uid="{00000000-0005-0000-0000-00000A000000}"/>
    <cellStyle name="Comma 6 3 5 6" xfId="6345" xr:uid="{00000000-0005-0000-0000-00000A000000}"/>
    <cellStyle name="Comma 6 3 5 6 2" xfId="21465" xr:uid="{00000000-0005-0000-0000-00000A000000}"/>
    <cellStyle name="Comma 6 3 5 6 2 2" xfId="51705" xr:uid="{00000000-0005-0000-0000-00000A000000}"/>
    <cellStyle name="Comma 6 3 5 6 3" xfId="36585" xr:uid="{00000000-0005-0000-0000-00000A000000}"/>
    <cellStyle name="Comma 6 3 5 7" xfId="7857" xr:uid="{00000000-0005-0000-0000-00000A000000}"/>
    <cellStyle name="Comma 6 3 5 7 2" xfId="22977" xr:uid="{00000000-0005-0000-0000-00000A000000}"/>
    <cellStyle name="Comma 6 3 5 7 2 2" xfId="53217" xr:uid="{00000000-0005-0000-0000-00000A000000}"/>
    <cellStyle name="Comma 6 3 5 7 3" xfId="38097" xr:uid="{00000000-0005-0000-0000-00000A000000}"/>
    <cellStyle name="Comma 6 3 5 8" xfId="9369" xr:uid="{00000000-0005-0000-0000-00000A000000}"/>
    <cellStyle name="Comma 6 3 5 8 2" xfId="24489" xr:uid="{00000000-0005-0000-0000-00000A000000}"/>
    <cellStyle name="Comma 6 3 5 8 2 2" xfId="54729" xr:uid="{00000000-0005-0000-0000-00000A000000}"/>
    <cellStyle name="Comma 6 3 5 8 3" xfId="39609" xr:uid="{00000000-0005-0000-0000-00000A000000}"/>
    <cellStyle name="Comma 6 3 5 9" xfId="15417" xr:uid="{00000000-0005-0000-0000-00000A000000}"/>
    <cellStyle name="Comma 6 3 5 9 2" xfId="45657" xr:uid="{00000000-0005-0000-0000-00000A000000}"/>
    <cellStyle name="Comma 6 3 6" xfId="549" xr:uid="{00000000-0005-0000-0000-0000BB000000}"/>
    <cellStyle name="Comma 6 3 6 10" xfId="30789" xr:uid="{00000000-0005-0000-0000-0000BB000000}"/>
    <cellStyle name="Comma 6 3 6 2" xfId="1305" xr:uid="{00000000-0005-0000-0000-0000BB000000}"/>
    <cellStyle name="Comma 6 3 6 2 2" xfId="2817" xr:uid="{00000000-0005-0000-0000-0000BB000000}"/>
    <cellStyle name="Comma 6 3 6 2 2 2" xfId="11889" xr:uid="{00000000-0005-0000-0000-0000BB000000}"/>
    <cellStyle name="Comma 6 3 6 2 2 2 2" xfId="27009" xr:uid="{00000000-0005-0000-0000-0000BB000000}"/>
    <cellStyle name="Comma 6 3 6 2 2 2 2 2" xfId="57249" xr:uid="{00000000-0005-0000-0000-0000BB000000}"/>
    <cellStyle name="Comma 6 3 6 2 2 2 3" xfId="42129" xr:uid="{00000000-0005-0000-0000-0000BB000000}"/>
    <cellStyle name="Comma 6 3 6 2 2 3" xfId="17937" xr:uid="{00000000-0005-0000-0000-0000BB000000}"/>
    <cellStyle name="Comma 6 3 6 2 2 3 2" xfId="48177" xr:uid="{00000000-0005-0000-0000-0000BB000000}"/>
    <cellStyle name="Comma 6 3 6 2 2 4" xfId="33057" xr:uid="{00000000-0005-0000-0000-0000BB000000}"/>
    <cellStyle name="Comma 6 3 6 2 3" xfId="4329" xr:uid="{00000000-0005-0000-0000-0000BB000000}"/>
    <cellStyle name="Comma 6 3 6 2 3 2" xfId="13401" xr:uid="{00000000-0005-0000-0000-0000BB000000}"/>
    <cellStyle name="Comma 6 3 6 2 3 2 2" xfId="28521" xr:uid="{00000000-0005-0000-0000-0000BB000000}"/>
    <cellStyle name="Comma 6 3 6 2 3 2 2 2" xfId="58761" xr:uid="{00000000-0005-0000-0000-0000BB000000}"/>
    <cellStyle name="Comma 6 3 6 2 3 2 3" xfId="43641" xr:uid="{00000000-0005-0000-0000-0000BB000000}"/>
    <cellStyle name="Comma 6 3 6 2 3 3" xfId="19449" xr:uid="{00000000-0005-0000-0000-0000BB000000}"/>
    <cellStyle name="Comma 6 3 6 2 3 3 2" xfId="49689" xr:uid="{00000000-0005-0000-0000-0000BB000000}"/>
    <cellStyle name="Comma 6 3 6 2 3 4" xfId="34569" xr:uid="{00000000-0005-0000-0000-0000BB000000}"/>
    <cellStyle name="Comma 6 3 6 2 4" xfId="5841" xr:uid="{00000000-0005-0000-0000-0000BB000000}"/>
    <cellStyle name="Comma 6 3 6 2 4 2" xfId="14913" xr:uid="{00000000-0005-0000-0000-0000BB000000}"/>
    <cellStyle name="Comma 6 3 6 2 4 2 2" xfId="30033" xr:uid="{00000000-0005-0000-0000-0000BB000000}"/>
    <cellStyle name="Comma 6 3 6 2 4 2 2 2" xfId="60273" xr:uid="{00000000-0005-0000-0000-0000BB000000}"/>
    <cellStyle name="Comma 6 3 6 2 4 2 3" xfId="45153" xr:uid="{00000000-0005-0000-0000-0000BB000000}"/>
    <cellStyle name="Comma 6 3 6 2 4 3" xfId="20961" xr:uid="{00000000-0005-0000-0000-0000BB000000}"/>
    <cellStyle name="Comma 6 3 6 2 4 3 2" xfId="51201" xr:uid="{00000000-0005-0000-0000-0000BB000000}"/>
    <cellStyle name="Comma 6 3 6 2 4 4" xfId="36081" xr:uid="{00000000-0005-0000-0000-0000BB000000}"/>
    <cellStyle name="Comma 6 3 6 2 5" xfId="7353" xr:uid="{00000000-0005-0000-0000-0000BB000000}"/>
    <cellStyle name="Comma 6 3 6 2 5 2" xfId="22473" xr:uid="{00000000-0005-0000-0000-0000BB000000}"/>
    <cellStyle name="Comma 6 3 6 2 5 2 2" xfId="52713" xr:uid="{00000000-0005-0000-0000-0000BB000000}"/>
    <cellStyle name="Comma 6 3 6 2 5 3" xfId="37593" xr:uid="{00000000-0005-0000-0000-0000BB000000}"/>
    <cellStyle name="Comma 6 3 6 2 6" xfId="8865" xr:uid="{00000000-0005-0000-0000-0000BB000000}"/>
    <cellStyle name="Comma 6 3 6 2 6 2" xfId="23985" xr:uid="{00000000-0005-0000-0000-0000BB000000}"/>
    <cellStyle name="Comma 6 3 6 2 6 2 2" xfId="54225" xr:uid="{00000000-0005-0000-0000-0000BB000000}"/>
    <cellStyle name="Comma 6 3 6 2 6 3" xfId="39105" xr:uid="{00000000-0005-0000-0000-0000BB000000}"/>
    <cellStyle name="Comma 6 3 6 2 7" xfId="10377" xr:uid="{00000000-0005-0000-0000-0000BB000000}"/>
    <cellStyle name="Comma 6 3 6 2 7 2" xfId="25497" xr:uid="{00000000-0005-0000-0000-0000BB000000}"/>
    <cellStyle name="Comma 6 3 6 2 7 2 2" xfId="55737" xr:uid="{00000000-0005-0000-0000-0000BB000000}"/>
    <cellStyle name="Comma 6 3 6 2 7 3" xfId="40617" xr:uid="{00000000-0005-0000-0000-0000BB000000}"/>
    <cellStyle name="Comma 6 3 6 2 8" xfId="16425" xr:uid="{00000000-0005-0000-0000-0000BB000000}"/>
    <cellStyle name="Comma 6 3 6 2 8 2" xfId="46665" xr:uid="{00000000-0005-0000-0000-0000BB000000}"/>
    <cellStyle name="Comma 6 3 6 2 9" xfId="31545" xr:uid="{00000000-0005-0000-0000-0000BB000000}"/>
    <cellStyle name="Comma 6 3 6 3" xfId="2061" xr:uid="{00000000-0005-0000-0000-0000BB000000}"/>
    <cellStyle name="Comma 6 3 6 3 2" xfId="11133" xr:uid="{00000000-0005-0000-0000-0000BB000000}"/>
    <cellStyle name="Comma 6 3 6 3 2 2" xfId="26253" xr:uid="{00000000-0005-0000-0000-0000BB000000}"/>
    <cellStyle name="Comma 6 3 6 3 2 2 2" xfId="56493" xr:uid="{00000000-0005-0000-0000-0000BB000000}"/>
    <cellStyle name="Comma 6 3 6 3 2 3" xfId="41373" xr:uid="{00000000-0005-0000-0000-0000BB000000}"/>
    <cellStyle name="Comma 6 3 6 3 3" xfId="17181" xr:uid="{00000000-0005-0000-0000-0000BB000000}"/>
    <cellStyle name="Comma 6 3 6 3 3 2" xfId="47421" xr:uid="{00000000-0005-0000-0000-0000BB000000}"/>
    <cellStyle name="Comma 6 3 6 3 4" xfId="32301" xr:uid="{00000000-0005-0000-0000-0000BB000000}"/>
    <cellStyle name="Comma 6 3 6 4" xfId="3573" xr:uid="{00000000-0005-0000-0000-0000BB000000}"/>
    <cellStyle name="Comma 6 3 6 4 2" xfId="12645" xr:uid="{00000000-0005-0000-0000-0000BB000000}"/>
    <cellStyle name="Comma 6 3 6 4 2 2" xfId="27765" xr:uid="{00000000-0005-0000-0000-0000BB000000}"/>
    <cellStyle name="Comma 6 3 6 4 2 2 2" xfId="58005" xr:uid="{00000000-0005-0000-0000-0000BB000000}"/>
    <cellStyle name="Comma 6 3 6 4 2 3" xfId="42885" xr:uid="{00000000-0005-0000-0000-0000BB000000}"/>
    <cellStyle name="Comma 6 3 6 4 3" xfId="18693" xr:uid="{00000000-0005-0000-0000-0000BB000000}"/>
    <cellStyle name="Comma 6 3 6 4 3 2" xfId="48933" xr:uid="{00000000-0005-0000-0000-0000BB000000}"/>
    <cellStyle name="Comma 6 3 6 4 4" xfId="33813" xr:uid="{00000000-0005-0000-0000-0000BB000000}"/>
    <cellStyle name="Comma 6 3 6 5" xfId="5085" xr:uid="{00000000-0005-0000-0000-0000BB000000}"/>
    <cellStyle name="Comma 6 3 6 5 2" xfId="14157" xr:uid="{00000000-0005-0000-0000-0000BB000000}"/>
    <cellStyle name="Comma 6 3 6 5 2 2" xfId="29277" xr:uid="{00000000-0005-0000-0000-0000BB000000}"/>
    <cellStyle name="Comma 6 3 6 5 2 2 2" xfId="59517" xr:uid="{00000000-0005-0000-0000-0000BB000000}"/>
    <cellStyle name="Comma 6 3 6 5 2 3" xfId="44397" xr:uid="{00000000-0005-0000-0000-0000BB000000}"/>
    <cellStyle name="Comma 6 3 6 5 3" xfId="20205" xr:uid="{00000000-0005-0000-0000-0000BB000000}"/>
    <cellStyle name="Comma 6 3 6 5 3 2" xfId="50445" xr:uid="{00000000-0005-0000-0000-0000BB000000}"/>
    <cellStyle name="Comma 6 3 6 5 4" xfId="35325" xr:uid="{00000000-0005-0000-0000-0000BB000000}"/>
    <cellStyle name="Comma 6 3 6 6" xfId="6597" xr:uid="{00000000-0005-0000-0000-0000BB000000}"/>
    <cellStyle name="Comma 6 3 6 6 2" xfId="21717" xr:uid="{00000000-0005-0000-0000-0000BB000000}"/>
    <cellStyle name="Comma 6 3 6 6 2 2" xfId="51957" xr:uid="{00000000-0005-0000-0000-0000BB000000}"/>
    <cellStyle name="Comma 6 3 6 6 3" xfId="36837" xr:uid="{00000000-0005-0000-0000-0000BB000000}"/>
    <cellStyle name="Comma 6 3 6 7" xfId="8109" xr:uid="{00000000-0005-0000-0000-0000BB000000}"/>
    <cellStyle name="Comma 6 3 6 7 2" xfId="23229" xr:uid="{00000000-0005-0000-0000-0000BB000000}"/>
    <cellStyle name="Comma 6 3 6 7 2 2" xfId="53469" xr:uid="{00000000-0005-0000-0000-0000BB000000}"/>
    <cellStyle name="Comma 6 3 6 7 3" xfId="38349" xr:uid="{00000000-0005-0000-0000-0000BB000000}"/>
    <cellStyle name="Comma 6 3 6 8" xfId="9621" xr:uid="{00000000-0005-0000-0000-0000BB000000}"/>
    <cellStyle name="Comma 6 3 6 8 2" xfId="24741" xr:uid="{00000000-0005-0000-0000-0000BB000000}"/>
    <cellStyle name="Comma 6 3 6 8 2 2" xfId="54981" xr:uid="{00000000-0005-0000-0000-0000BB000000}"/>
    <cellStyle name="Comma 6 3 6 8 3" xfId="39861" xr:uid="{00000000-0005-0000-0000-0000BB000000}"/>
    <cellStyle name="Comma 6 3 6 9" xfId="15669" xr:uid="{00000000-0005-0000-0000-0000BB000000}"/>
    <cellStyle name="Comma 6 3 6 9 2" xfId="45909" xr:uid="{00000000-0005-0000-0000-0000BB000000}"/>
    <cellStyle name="Comma 6 3 7" xfId="801" xr:uid="{00000000-0005-0000-0000-00000A000000}"/>
    <cellStyle name="Comma 6 3 7 2" xfId="2313" xr:uid="{00000000-0005-0000-0000-00000A000000}"/>
    <cellStyle name="Comma 6 3 7 2 2" xfId="11385" xr:uid="{00000000-0005-0000-0000-00000A000000}"/>
    <cellStyle name="Comma 6 3 7 2 2 2" xfId="26505" xr:uid="{00000000-0005-0000-0000-00000A000000}"/>
    <cellStyle name="Comma 6 3 7 2 2 2 2" xfId="56745" xr:uid="{00000000-0005-0000-0000-00000A000000}"/>
    <cellStyle name="Comma 6 3 7 2 2 3" xfId="41625" xr:uid="{00000000-0005-0000-0000-00000A000000}"/>
    <cellStyle name="Comma 6 3 7 2 3" xfId="17433" xr:uid="{00000000-0005-0000-0000-00000A000000}"/>
    <cellStyle name="Comma 6 3 7 2 3 2" xfId="47673" xr:uid="{00000000-0005-0000-0000-00000A000000}"/>
    <cellStyle name="Comma 6 3 7 2 4" xfId="32553" xr:uid="{00000000-0005-0000-0000-00000A000000}"/>
    <cellStyle name="Comma 6 3 7 3" xfId="3825" xr:uid="{00000000-0005-0000-0000-00000A000000}"/>
    <cellStyle name="Comma 6 3 7 3 2" xfId="12897" xr:uid="{00000000-0005-0000-0000-00000A000000}"/>
    <cellStyle name="Comma 6 3 7 3 2 2" xfId="28017" xr:uid="{00000000-0005-0000-0000-00000A000000}"/>
    <cellStyle name="Comma 6 3 7 3 2 2 2" xfId="58257" xr:uid="{00000000-0005-0000-0000-00000A000000}"/>
    <cellStyle name="Comma 6 3 7 3 2 3" xfId="43137" xr:uid="{00000000-0005-0000-0000-00000A000000}"/>
    <cellStyle name="Comma 6 3 7 3 3" xfId="18945" xr:uid="{00000000-0005-0000-0000-00000A000000}"/>
    <cellStyle name="Comma 6 3 7 3 3 2" xfId="49185" xr:uid="{00000000-0005-0000-0000-00000A000000}"/>
    <cellStyle name="Comma 6 3 7 3 4" xfId="34065" xr:uid="{00000000-0005-0000-0000-00000A000000}"/>
    <cellStyle name="Comma 6 3 7 4" xfId="5337" xr:uid="{00000000-0005-0000-0000-00000A000000}"/>
    <cellStyle name="Comma 6 3 7 4 2" xfId="14409" xr:uid="{00000000-0005-0000-0000-00000A000000}"/>
    <cellStyle name="Comma 6 3 7 4 2 2" xfId="29529" xr:uid="{00000000-0005-0000-0000-00000A000000}"/>
    <cellStyle name="Comma 6 3 7 4 2 2 2" xfId="59769" xr:uid="{00000000-0005-0000-0000-00000A000000}"/>
    <cellStyle name="Comma 6 3 7 4 2 3" xfId="44649" xr:uid="{00000000-0005-0000-0000-00000A000000}"/>
    <cellStyle name="Comma 6 3 7 4 3" xfId="20457" xr:uid="{00000000-0005-0000-0000-00000A000000}"/>
    <cellStyle name="Comma 6 3 7 4 3 2" xfId="50697" xr:uid="{00000000-0005-0000-0000-00000A000000}"/>
    <cellStyle name="Comma 6 3 7 4 4" xfId="35577" xr:uid="{00000000-0005-0000-0000-00000A000000}"/>
    <cellStyle name="Comma 6 3 7 5" xfId="6849" xr:uid="{00000000-0005-0000-0000-00000A000000}"/>
    <cellStyle name="Comma 6 3 7 5 2" xfId="21969" xr:uid="{00000000-0005-0000-0000-00000A000000}"/>
    <cellStyle name="Comma 6 3 7 5 2 2" xfId="52209" xr:uid="{00000000-0005-0000-0000-00000A000000}"/>
    <cellStyle name="Comma 6 3 7 5 3" xfId="37089" xr:uid="{00000000-0005-0000-0000-00000A000000}"/>
    <cellStyle name="Comma 6 3 7 6" xfId="8361" xr:uid="{00000000-0005-0000-0000-00000A000000}"/>
    <cellStyle name="Comma 6 3 7 6 2" xfId="23481" xr:uid="{00000000-0005-0000-0000-00000A000000}"/>
    <cellStyle name="Comma 6 3 7 6 2 2" xfId="53721" xr:uid="{00000000-0005-0000-0000-00000A000000}"/>
    <cellStyle name="Comma 6 3 7 6 3" xfId="38601" xr:uid="{00000000-0005-0000-0000-00000A000000}"/>
    <cellStyle name="Comma 6 3 7 7" xfId="9873" xr:uid="{00000000-0005-0000-0000-00000A000000}"/>
    <cellStyle name="Comma 6 3 7 7 2" xfId="24993" xr:uid="{00000000-0005-0000-0000-00000A000000}"/>
    <cellStyle name="Comma 6 3 7 7 2 2" xfId="55233" xr:uid="{00000000-0005-0000-0000-00000A000000}"/>
    <cellStyle name="Comma 6 3 7 7 3" xfId="40113" xr:uid="{00000000-0005-0000-0000-00000A000000}"/>
    <cellStyle name="Comma 6 3 7 8" xfId="15921" xr:uid="{00000000-0005-0000-0000-00000A000000}"/>
    <cellStyle name="Comma 6 3 7 8 2" xfId="46161" xr:uid="{00000000-0005-0000-0000-00000A000000}"/>
    <cellStyle name="Comma 6 3 7 9" xfId="31041" xr:uid="{00000000-0005-0000-0000-00000A000000}"/>
    <cellStyle name="Comma 6 3 8" xfId="1557" xr:uid="{00000000-0005-0000-0000-00000A000000}"/>
    <cellStyle name="Comma 6 3 8 2" xfId="10629" xr:uid="{00000000-0005-0000-0000-00000A000000}"/>
    <cellStyle name="Comma 6 3 8 2 2" xfId="25749" xr:uid="{00000000-0005-0000-0000-00000A000000}"/>
    <cellStyle name="Comma 6 3 8 2 2 2" xfId="55989" xr:uid="{00000000-0005-0000-0000-00000A000000}"/>
    <cellStyle name="Comma 6 3 8 2 3" xfId="40869" xr:uid="{00000000-0005-0000-0000-00000A000000}"/>
    <cellStyle name="Comma 6 3 8 3" xfId="16677" xr:uid="{00000000-0005-0000-0000-00000A000000}"/>
    <cellStyle name="Comma 6 3 8 3 2" xfId="46917" xr:uid="{00000000-0005-0000-0000-00000A000000}"/>
    <cellStyle name="Comma 6 3 8 4" xfId="31797" xr:uid="{00000000-0005-0000-0000-00000A000000}"/>
    <cellStyle name="Comma 6 3 9" xfId="3069" xr:uid="{00000000-0005-0000-0000-00000A000000}"/>
    <cellStyle name="Comma 6 3 9 2" xfId="12141" xr:uid="{00000000-0005-0000-0000-00000A000000}"/>
    <cellStyle name="Comma 6 3 9 2 2" xfId="27261" xr:uid="{00000000-0005-0000-0000-00000A000000}"/>
    <cellStyle name="Comma 6 3 9 2 2 2" xfId="57501" xr:uid="{00000000-0005-0000-0000-00000A000000}"/>
    <cellStyle name="Comma 6 3 9 2 3" xfId="42381" xr:uid="{00000000-0005-0000-0000-00000A000000}"/>
    <cellStyle name="Comma 6 3 9 3" xfId="18189" xr:uid="{00000000-0005-0000-0000-00000A000000}"/>
    <cellStyle name="Comma 6 3 9 3 2" xfId="48429" xr:uid="{00000000-0005-0000-0000-00000A000000}"/>
    <cellStyle name="Comma 6 3 9 4" xfId="33309" xr:uid="{00000000-0005-0000-0000-00000A000000}"/>
    <cellStyle name="Comma 6 4" xfId="59" xr:uid="{00000000-0005-0000-0000-00001E000000}"/>
    <cellStyle name="Comma 6 4 10" xfId="6107" xr:uid="{00000000-0005-0000-0000-00001E000000}"/>
    <cellStyle name="Comma 6 4 10 2" xfId="21227" xr:uid="{00000000-0005-0000-0000-00001E000000}"/>
    <cellStyle name="Comma 6 4 10 2 2" xfId="51467" xr:uid="{00000000-0005-0000-0000-00001E000000}"/>
    <cellStyle name="Comma 6 4 10 3" xfId="36347" xr:uid="{00000000-0005-0000-0000-00001E000000}"/>
    <cellStyle name="Comma 6 4 11" xfId="7619" xr:uid="{00000000-0005-0000-0000-00001E000000}"/>
    <cellStyle name="Comma 6 4 11 2" xfId="22739" xr:uid="{00000000-0005-0000-0000-00001E000000}"/>
    <cellStyle name="Comma 6 4 11 2 2" xfId="52979" xr:uid="{00000000-0005-0000-0000-00001E000000}"/>
    <cellStyle name="Comma 6 4 11 3" xfId="37859" xr:uid="{00000000-0005-0000-0000-00001E000000}"/>
    <cellStyle name="Comma 6 4 12" xfId="9131" xr:uid="{00000000-0005-0000-0000-00001E000000}"/>
    <cellStyle name="Comma 6 4 12 2" xfId="24251" xr:uid="{00000000-0005-0000-0000-00001E000000}"/>
    <cellStyle name="Comma 6 4 12 2 2" xfId="54491" xr:uid="{00000000-0005-0000-0000-00001E000000}"/>
    <cellStyle name="Comma 6 4 12 3" xfId="39371" xr:uid="{00000000-0005-0000-0000-00001E000000}"/>
    <cellStyle name="Comma 6 4 13" xfId="15179" xr:uid="{00000000-0005-0000-0000-00001E000000}"/>
    <cellStyle name="Comma 6 4 13 2" xfId="45419" xr:uid="{00000000-0005-0000-0000-00001E000000}"/>
    <cellStyle name="Comma 6 4 14" xfId="30299" xr:uid="{00000000-0005-0000-0000-00001E000000}"/>
    <cellStyle name="Comma 6 4 2" xfId="143" xr:uid="{00000000-0005-0000-0000-000041000000}"/>
    <cellStyle name="Comma 6 4 2 10" xfId="9215" xr:uid="{00000000-0005-0000-0000-000041000000}"/>
    <cellStyle name="Comma 6 4 2 10 2" xfId="24335" xr:uid="{00000000-0005-0000-0000-000041000000}"/>
    <cellStyle name="Comma 6 4 2 10 2 2" xfId="54575" xr:uid="{00000000-0005-0000-0000-000041000000}"/>
    <cellStyle name="Comma 6 4 2 10 3" xfId="39455" xr:uid="{00000000-0005-0000-0000-000041000000}"/>
    <cellStyle name="Comma 6 4 2 11" xfId="15263" xr:uid="{00000000-0005-0000-0000-000041000000}"/>
    <cellStyle name="Comma 6 4 2 11 2" xfId="45503" xr:uid="{00000000-0005-0000-0000-000041000000}"/>
    <cellStyle name="Comma 6 4 2 12" xfId="30383" xr:uid="{00000000-0005-0000-0000-000041000000}"/>
    <cellStyle name="Comma 6 4 2 2" xfId="395" xr:uid="{00000000-0005-0000-0000-000041000000}"/>
    <cellStyle name="Comma 6 4 2 2 10" xfId="30635" xr:uid="{00000000-0005-0000-0000-000041000000}"/>
    <cellStyle name="Comma 6 4 2 2 2" xfId="1151" xr:uid="{00000000-0005-0000-0000-000041000000}"/>
    <cellStyle name="Comma 6 4 2 2 2 2" xfId="2663" xr:uid="{00000000-0005-0000-0000-000041000000}"/>
    <cellStyle name="Comma 6 4 2 2 2 2 2" xfId="11735" xr:uid="{00000000-0005-0000-0000-000041000000}"/>
    <cellStyle name="Comma 6 4 2 2 2 2 2 2" xfId="26855" xr:uid="{00000000-0005-0000-0000-000041000000}"/>
    <cellStyle name="Comma 6 4 2 2 2 2 2 2 2" xfId="57095" xr:uid="{00000000-0005-0000-0000-000041000000}"/>
    <cellStyle name="Comma 6 4 2 2 2 2 2 3" xfId="41975" xr:uid="{00000000-0005-0000-0000-000041000000}"/>
    <cellStyle name="Comma 6 4 2 2 2 2 3" xfId="17783" xr:uid="{00000000-0005-0000-0000-000041000000}"/>
    <cellStyle name="Comma 6 4 2 2 2 2 3 2" xfId="48023" xr:uid="{00000000-0005-0000-0000-000041000000}"/>
    <cellStyle name="Comma 6 4 2 2 2 2 4" xfId="32903" xr:uid="{00000000-0005-0000-0000-000041000000}"/>
    <cellStyle name="Comma 6 4 2 2 2 3" xfId="4175" xr:uid="{00000000-0005-0000-0000-000041000000}"/>
    <cellStyle name="Comma 6 4 2 2 2 3 2" xfId="13247" xr:uid="{00000000-0005-0000-0000-000041000000}"/>
    <cellStyle name="Comma 6 4 2 2 2 3 2 2" xfId="28367" xr:uid="{00000000-0005-0000-0000-000041000000}"/>
    <cellStyle name="Comma 6 4 2 2 2 3 2 2 2" xfId="58607" xr:uid="{00000000-0005-0000-0000-000041000000}"/>
    <cellStyle name="Comma 6 4 2 2 2 3 2 3" xfId="43487" xr:uid="{00000000-0005-0000-0000-000041000000}"/>
    <cellStyle name="Comma 6 4 2 2 2 3 3" xfId="19295" xr:uid="{00000000-0005-0000-0000-000041000000}"/>
    <cellStyle name="Comma 6 4 2 2 2 3 3 2" xfId="49535" xr:uid="{00000000-0005-0000-0000-000041000000}"/>
    <cellStyle name="Comma 6 4 2 2 2 3 4" xfId="34415" xr:uid="{00000000-0005-0000-0000-000041000000}"/>
    <cellStyle name="Comma 6 4 2 2 2 4" xfId="5687" xr:uid="{00000000-0005-0000-0000-000041000000}"/>
    <cellStyle name="Comma 6 4 2 2 2 4 2" xfId="14759" xr:uid="{00000000-0005-0000-0000-000041000000}"/>
    <cellStyle name="Comma 6 4 2 2 2 4 2 2" xfId="29879" xr:uid="{00000000-0005-0000-0000-000041000000}"/>
    <cellStyle name="Comma 6 4 2 2 2 4 2 2 2" xfId="60119" xr:uid="{00000000-0005-0000-0000-000041000000}"/>
    <cellStyle name="Comma 6 4 2 2 2 4 2 3" xfId="44999" xr:uid="{00000000-0005-0000-0000-000041000000}"/>
    <cellStyle name="Comma 6 4 2 2 2 4 3" xfId="20807" xr:uid="{00000000-0005-0000-0000-000041000000}"/>
    <cellStyle name="Comma 6 4 2 2 2 4 3 2" xfId="51047" xr:uid="{00000000-0005-0000-0000-000041000000}"/>
    <cellStyle name="Comma 6 4 2 2 2 4 4" xfId="35927" xr:uid="{00000000-0005-0000-0000-000041000000}"/>
    <cellStyle name="Comma 6 4 2 2 2 5" xfId="7199" xr:uid="{00000000-0005-0000-0000-000041000000}"/>
    <cellStyle name="Comma 6 4 2 2 2 5 2" xfId="22319" xr:uid="{00000000-0005-0000-0000-000041000000}"/>
    <cellStyle name="Comma 6 4 2 2 2 5 2 2" xfId="52559" xr:uid="{00000000-0005-0000-0000-000041000000}"/>
    <cellStyle name="Comma 6 4 2 2 2 5 3" xfId="37439" xr:uid="{00000000-0005-0000-0000-000041000000}"/>
    <cellStyle name="Comma 6 4 2 2 2 6" xfId="8711" xr:uid="{00000000-0005-0000-0000-000041000000}"/>
    <cellStyle name="Comma 6 4 2 2 2 6 2" xfId="23831" xr:uid="{00000000-0005-0000-0000-000041000000}"/>
    <cellStyle name="Comma 6 4 2 2 2 6 2 2" xfId="54071" xr:uid="{00000000-0005-0000-0000-000041000000}"/>
    <cellStyle name="Comma 6 4 2 2 2 6 3" xfId="38951" xr:uid="{00000000-0005-0000-0000-000041000000}"/>
    <cellStyle name="Comma 6 4 2 2 2 7" xfId="10223" xr:uid="{00000000-0005-0000-0000-000041000000}"/>
    <cellStyle name="Comma 6 4 2 2 2 7 2" xfId="25343" xr:uid="{00000000-0005-0000-0000-000041000000}"/>
    <cellStyle name="Comma 6 4 2 2 2 7 2 2" xfId="55583" xr:uid="{00000000-0005-0000-0000-000041000000}"/>
    <cellStyle name="Comma 6 4 2 2 2 7 3" xfId="40463" xr:uid="{00000000-0005-0000-0000-000041000000}"/>
    <cellStyle name="Comma 6 4 2 2 2 8" xfId="16271" xr:uid="{00000000-0005-0000-0000-000041000000}"/>
    <cellStyle name="Comma 6 4 2 2 2 8 2" xfId="46511" xr:uid="{00000000-0005-0000-0000-000041000000}"/>
    <cellStyle name="Comma 6 4 2 2 2 9" xfId="31391" xr:uid="{00000000-0005-0000-0000-000041000000}"/>
    <cellStyle name="Comma 6 4 2 2 3" xfId="1907" xr:uid="{00000000-0005-0000-0000-000041000000}"/>
    <cellStyle name="Comma 6 4 2 2 3 2" xfId="10979" xr:uid="{00000000-0005-0000-0000-000041000000}"/>
    <cellStyle name="Comma 6 4 2 2 3 2 2" xfId="26099" xr:uid="{00000000-0005-0000-0000-000041000000}"/>
    <cellStyle name="Comma 6 4 2 2 3 2 2 2" xfId="56339" xr:uid="{00000000-0005-0000-0000-000041000000}"/>
    <cellStyle name="Comma 6 4 2 2 3 2 3" xfId="41219" xr:uid="{00000000-0005-0000-0000-000041000000}"/>
    <cellStyle name="Comma 6 4 2 2 3 3" xfId="17027" xr:uid="{00000000-0005-0000-0000-000041000000}"/>
    <cellStyle name="Comma 6 4 2 2 3 3 2" xfId="47267" xr:uid="{00000000-0005-0000-0000-000041000000}"/>
    <cellStyle name="Comma 6 4 2 2 3 4" xfId="32147" xr:uid="{00000000-0005-0000-0000-000041000000}"/>
    <cellStyle name="Comma 6 4 2 2 4" xfId="3419" xr:uid="{00000000-0005-0000-0000-000041000000}"/>
    <cellStyle name="Comma 6 4 2 2 4 2" xfId="12491" xr:uid="{00000000-0005-0000-0000-000041000000}"/>
    <cellStyle name="Comma 6 4 2 2 4 2 2" xfId="27611" xr:uid="{00000000-0005-0000-0000-000041000000}"/>
    <cellStyle name="Comma 6 4 2 2 4 2 2 2" xfId="57851" xr:uid="{00000000-0005-0000-0000-000041000000}"/>
    <cellStyle name="Comma 6 4 2 2 4 2 3" xfId="42731" xr:uid="{00000000-0005-0000-0000-000041000000}"/>
    <cellStyle name="Comma 6 4 2 2 4 3" xfId="18539" xr:uid="{00000000-0005-0000-0000-000041000000}"/>
    <cellStyle name="Comma 6 4 2 2 4 3 2" xfId="48779" xr:uid="{00000000-0005-0000-0000-000041000000}"/>
    <cellStyle name="Comma 6 4 2 2 4 4" xfId="33659" xr:uid="{00000000-0005-0000-0000-000041000000}"/>
    <cellStyle name="Comma 6 4 2 2 5" xfId="4931" xr:uid="{00000000-0005-0000-0000-000041000000}"/>
    <cellStyle name="Comma 6 4 2 2 5 2" xfId="14003" xr:uid="{00000000-0005-0000-0000-000041000000}"/>
    <cellStyle name="Comma 6 4 2 2 5 2 2" xfId="29123" xr:uid="{00000000-0005-0000-0000-000041000000}"/>
    <cellStyle name="Comma 6 4 2 2 5 2 2 2" xfId="59363" xr:uid="{00000000-0005-0000-0000-000041000000}"/>
    <cellStyle name="Comma 6 4 2 2 5 2 3" xfId="44243" xr:uid="{00000000-0005-0000-0000-000041000000}"/>
    <cellStyle name="Comma 6 4 2 2 5 3" xfId="20051" xr:uid="{00000000-0005-0000-0000-000041000000}"/>
    <cellStyle name="Comma 6 4 2 2 5 3 2" xfId="50291" xr:uid="{00000000-0005-0000-0000-000041000000}"/>
    <cellStyle name="Comma 6 4 2 2 5 4" xfId="35171" xr:uid="{00000000-0005-0000-0000-000041000000}"/>
    <cellStyle name="Comma 6 4 2 2 6" xfId="6443" xr:uid="{00000000-0005-0000-0000-000041000000}"/>
    <cellStyle name="Comma 6 4 2 2 6 2" xfId="21563" xr:uid="{00000000-0005-0000-0000-000041000000}"/>
    <cellStyle name="Comma 6 4 2 2 6 2 2" xfId="51803" xr:uid="{00000000-0005-0000-0000-000041000000}"/>
    <cellStyle name="Comma 6 4 2 2 6 3" xfId="36683" xr:uid="{00000000-0005-0000-0000-000041000000}"/>
    <cellStyle name="Comma 6 4 2 2 7" xfId="7955" xr:uid="{00000000-0005-0000-0000-000041000000}"/>
    <cellStyle name="Comma 6 4 2 2 7 2" xfId="23075" xr:uid="{00000000-0005-0000-0000-000041000000}"/>
    <cellStyle name="Comma 6 4 2 2 7 2 2" xfId="53315" xr:uid="{00000000-0005-0000-0000-000041000000}"/>
    <cellStyle name="Comma 6 4 2 2 7 3" xfId="38195" xr:uid="{00000000-0005-0000-0000-000041000000}"/>
    <cellStyle name="Comma 6 4 2 2 8" xfId="9467" xr:uid="{00000000-0005-0000-0000-000041000000}"/>
    <cellStyle name="Comma 6 4 2 2 8 2" xfId="24587" xr:uid="{00000000-0005-0000-0000-000041000000}"/>
    <cellStyle name="Comma 6 4 2 2 8 2 2" xfId="54827" xr:uid="{00000000-0005-0000-0000-000041000000}"/>
    <cellStyle name="Comma 6 4 2 2 8 3" xfId="39707" xr:uid="{00000000-0005-0000-0000-000041000000}"/>
    <cellStyle name="Comma 6 4 2 2 9" xfId="15515" xr:uid="{00000000-0005-0000-0000-000041000000}"/>
    <cellStyle name="Comma 6 4 2 2 9 2" xfId="45755" xr:uid="{00000000-0005-0000-0000-000041000000}"/>
    <cellStyle name="Comma 6 4 2 3" xfId="647" xr:uid="{00000000-0005-0000-0000-0000C2000000}"/>
    <cellStyle name="Comma 6 4 2 3 10" xfId="30887" xr:uid="{00000000-0005-0000-0000-0000C2000000}"/>
    <cellStyle name="Comma 6 4 2 3 2" xfId="1403" xr:uid="{00000000-0005-0000-0000-0000C2000000}"/>
    <cellStyle name="Comma 6 4 2 3 2 2" xfId="2915" xr:uid="{00000000-0005-0000-0000-0000C2000000}"/>
    <cellStyle name="Comma 6 4 2 3 2 2 2" xfId="11987" xr:uid="{00000000-0005-0000-0000-0000C2000000}"/>
    <cellStyle name="Comma 6 4 2 3 2 2 2 2" xfId="27107" xr:uid="{00000000-0005-0000-0000-0000C2000000}"/>
    <cellStyle name="Comma 6 4 2 3 2 2 2 2 2" xfId="57347" xr:uid="{00000000-0005-0000-0000-0000C2000000}"/>
    <cellStyle name="Comma 6 4 2 3 2 2 2 3" xfId="42227" xr:uid="{00000000-0005-0000-0000-0000C2000000}"/>
    <cellStyle name="Comma 6 4 2 3 2 2 3" xfId="18035" xr:uid="{00000000-0005-0000-0000-0000C2000000}"/>
    <cellStyle name="Comma 6 4 2 3 2 2 3 2" xfId="48275" xr:uid="{00000000-0005-0000-0000-0000C2000000}"/>
    <cellStyle name="Comma 6 4 2 3 2 2 4" xfId="33155" xr:uid="{00000000-0005-0000-0000-0000C2000000}"/>
    <cellStyle name="Comma 6 4 2 3 2 3" xfId="4427" xr:uid="{00000000-0005-0000-0000-0000C2000000}"/>
    <cellStyle name="Comma 6 4 2 3 2 3 2" xfId="13499" xr:uid="{00000000-0005-0000-0000-0000C2000000}"/>
    <cellStyle name="Comma 6 4 2 3 2 3 2 2" xfId="28619" xr:uid="{00000000-0005-0000-0000-0000C2000000}"/>
    <cellStyle name="Comma 6 4 2 3 2 3 2 2 2" xfId="58859" xr:uid="{00000000-0005-0000-0000-0000C2000000}"/>
    <cellStyle name="Comma 6 4 2 3 2 3 2 3" xfId="43739" xr:uid="{00000000-0005-0000-0000-0000C2000000}"/>
    <cellStyle name="Comma 6 4 2 3 2 3 3" xfId="19547" xr:uid="{00000000-0005-0000-0000-0000C2000000}"/>
    <cellStyle name="Comma 6 4 2 3 2 3 3 2" xfId="49787" xr:uid="{00000000-0005-0000-0000-0000C2000000}"/>
    <cellStyle name="Comma 6 4 2 3 2 3 4" xfId="34667" xr:uid="{00000000-0005-0000-0000-0000C2000000}"/>
    <cellStyle name="Comma 6 4 2 3 2 4" xfId="5939" xr:uid="{00000000-0005-0000-0000-0000C2000000}"/>
    <cellStyle name="Comma 6 4 2 3 2 4 2" xfId="15011" xr:uid="{00000000-0005-0000-0000-0000C2000000}"/>
    <cellStyle name="Comma 6 4 2 3 2 4 2 2" xfId="30131" xr:uid="{00000000-0005-0000-0000-0000C2000000}"/>
    <cellStyle name="Comma 6 4 2 3 2 4 2 2 2" xfId="60371" xr:uid="{00000000-0005-0000-0000-0000C2000000}"/>
    <cellStyle name="Comma 6 4 2 3 2 4 2 3" xfId="45251" xr:uid="{00000000-0005-0000-0000-0000C2000000}"/>
    <cellStyle name="Comma 6 4 2 3 2 4 3" xfId="21059" xr:uid="{00000000-0005-0000-0000-0000C2000000}"/>
    <cellStyle name="Comma 6 4 2 3 2 4 3 2" xfId="51299" xr:uid="{00000000-0005-0000-0000-0000C2000000}"/>
    <cellStyle name="Comma 6 4 2 3 2 4 4" xfId="36179" xr:uid="{00000000-0005-0000-0000-0000C2000000}"/>
    <cellStyle name="Comma 6 4 2 3 2 5" xfId="7451" xr:uid="{00000000-0005-0000-0000-0000C2000000}"/>
    <cellStyle name="Comma 6 4 2 3 2 5 2" xfId="22571" xr:uid="{00000000-0005-0000-0000-0000C2000000}"/>
    <cellStyle name="Comma 6 4 2 3 2 5 2 2" xfId="52811" xr:uid="{00000000-0005-0000-0000-0000C2000000}"/>
    <cellStyle name="Comma 6 4 2 3 2 5 3" xfId="37691" xr:uid="{00000000-0005-0000-0000-0000C2000000}"/>
    <cellStyle name="Comma 6 4 2 3 2 6" xfId="8963" xr:uid="{00000000-0005-0000-0000-0000C2000000}"/>
    <cellStyle name="Comma 6 4 2 3 2 6 2" xfId="24083" xr:uid="{00000000-0005-0000-0000-0000C2000000}"/>
    <cellStyle name="Comma 6 4 2 3 2 6 2 2" xfId="54323" xr:uid="{00000000-0005-0000-0000-0000C2000000}"/>
    <cellStyle name="Comma 6 4 2 3 2 6 3" xfId="39203" xr:uid="{00000000-0005-0000-0000-0000C2000000}"/>
    <cellStyle name="Comma 6 4 2 3 2 7" xfId="10475" xr:uid="{00000000-0005-0000-0000-0000C2000000}"/>
    <cellStyle name="Comma 6 4 2 3 2 7 2" xfId="25595" xr:uid="{00000000-0005-0000-0000-0000C2000000}"/>
    <cellStyle name="Comma 6 4 2 3 2 7 2 2" xfId="55835" xr:uid="{00000000-0005-0000-0000-0000C2000000}"/>
    <cellStyle name="Comma 6 4 2 3 2 7 3" xfId="40715" xr:uid="{00000000-0005-0000-0000-0000C2000000}"/>
    <cellStyle name="Comma 6 4 2 3 2 8" xfId="16523" xr:uid="{00000000-0005-0000-0000-0000C2000000}"/>
    <cellStyle name="Comma 6 4 2 3 2 8 2" xfId="46763" xr:uid="{00000000-0005-0000-0000-0000C2000000}"/>
    <cellStyle name="Comma 6 4 2 3 2 9" xfId="31643" xr:uid="{00000000-0005-0000-0000-0000C2000000}"/>
    <cellStyle name="Comma 6 4 2 3 3" xfId="2159" xr:uid="{00000000-0005-0000-0000-0000C2000000}"/>
    <cellStyle name="Comma 6 4 2 3 3 2" xfId="11231" xr:uid="{00000000-0005-0000-0000-0000C2000000}"/>
    <cellStyle name="Comma 6 4 2 3 3 2 2" xfId="26351" xr:uid="{00000000-0005-0000-0000-0000C2000000}"/>
    <cellStyle name="Comma 6 4 2 3 3 2 2 2" xfId="56591" xr:uid="{00000000-0005-0000-0000-0000C2000000}"/>
    <cellStyle name="Comma 6 4 2 3 3 2 3" xfId="41471" xr:uid="{00000000-0005-0000-0000-0000C2000000}"/>
    <cellStyle name="Comma 6 4 2 3 3 3" xfId="17279" xr:uid="{00000000-0005-0000-0000-0000C2000000}"/>
    <cellStyle name="Comma 6 4 2 3 3 3 2" xfId="47519" xr:uid="{00000000-0005-0000-0000-0000C2000000}"/>
    <cellStyle name="Comma 6 4 2 3 3 4" xfId="32399" xr:uid="{00000000-0005-0000-0000-0000C2000000}"/>
    <cellStyle name="Comma 6 4 2 3 4" xfId="3671" xr:uid="{00000000-0005-0000-0000-0000C2000000}"/>
    <cellStyle name="Comma 6 4 2 3 4 2" xfId="12743" xr:uid="{00000000-0005-0000-0000-0000C2000000}"/>
    <cellStyle name="Comma 6 4 2 3 4 2 2" xfId="27863" xr:uid="{00000000-0005-0000-0000-0000C2000000}"/>
    <cellStyle name="Comma 6 4 2 3 4 2 2 2" xfId="58103" xr:uid="{00000000-0005-0000-0000-0000C2000000}"/>
    <cellStyle name="Comma 6 4 2 3 4 2 3" xfId="42983" xr:uid="{00000000-0005-0000-0000-0000C2000000}"/>
    <cellStyle name="Comma 6 4 2 3 4 3" xfId="18791" xr:uid="{00000000-0005-0000-0000-0000C2000000}"/>
    <cellStyle name="Comma 6 4 2 3 4 3 2" xfId="49031" xr:uid="{00000000-0005-0000-0000-0000C2000000}"/>
    <cellStyle name="Comma 6 4 2 3 4 4" xfId="33911" xr:uid="{00000000-0005-0000-0000-0000C2000000}"/>
    <cellStyle name="Comma 6 4 2 3 5" xfId="5183" xr:uid="{00000000-0005-0000-0000-0000C2000000}"/>
    <cellStyle name="Comma 6 4 2 3 5 2" xfId="14255" xr:uid="{00000000-0005-0000-0000-0000C2000000}"/>
    <cellStyle name="Comma 6 4 2 3 5 2 2" xfId="29375" xr:uid="{00000000-0005-0000-0000-0000C2000000}"/>
    <cellStyle name="Comma 6 4 2 3 5 2 2 2" xfId="59615" xr:uid="{00000000-0005-0000-0000-0000C2000000}"/>
    <cellStyle name="Comma 6 4 2 3 5 2 3" xfId="44495" xr:uid="{00000000-0005-0000-0000-0000C2000000}"/>
    <cellStyle name="Comma 6 4 2 3 5 3" xfId="20303" xr:uid="{00000000-0005-0000-0000-0000C2000000}"/>
    <cellStyle name="Comma 6 4 2 3 5 3 2" xfId="50543" xr:uid="{00000000-0005-0000-0000-0000C2000000}"/>
    <cellStyle name="Comma 6 4 2 3 5 4" xfId="35423" xr:uid="{00000000-0005-0000-0000-0000C2000000}"/>
    <cellStyle name="Comma 6 4 2 3 6" xfId="6695" xr:uid="{00000000-0005-0000-0000-0000C2000000}"/>
    <cellStyle name="Comma 6 4 2 3 6 2" xfId="21815" xr:uid="{00000000-0005-0000-0000-0000C2000000}"/>
    <cellStyle name="Comma 6 4 2 3 6 2 2" xfId="52055" xr:uid="{00000000-0005-0000-0000-0000C2000000}"/>
    <cellStyle name="Comma 6 4 2 3 6 3" xfId="36935" xr:uid="{00000000-0005-0000-0000-0000C2000000}"/>
    <cellStyle name="Comma 6 4 2 3 7" xfId="8207" xr:uid="{00000000-0005-0000-0000-0000C2000000}"/>
    <cellStyle name="Comma 6 4 2 3 7 2" xfId="23327" xr:uid="{00000000-0005-0000-0000-0000C2000000}"/>
    <cellStyle name="Comma 6 4 2 3 7 2 2" xfId="53567" xr:uid="{00000000-0005-0000-0000-0000C2000000}"/>
    <cellStyle name="Comma 6 4 2 3 7 3" xfId="38447" xr:uid="{00000000-0005-0000-0000-0000C2000000}"/>
    <cellStyle name="Comma 6 4 2 3 8" xfId="9719" xr:uid="{00000000-0005-0000-0000-0000C2000000}"/>
    <cellStyle name="Comma 6 4 2 3 8 2" xfId="24839" xr:uid="{00000000-0005-0000-0000-0000C2000000}"/>
    <cellStyle name="Comma 6 4 2 3 8 2 2" xfId="55079" xr:uid="{00000000-0005-0000-0000-0000C2000000}"/>
    <cellStyle name="Comma 6 4 2 3 8 3" xfId="39959" xr:uid="{00000000-0005-0000-0000-0000C2000000}"/>
    <cellStyle name="Comma 6 4 2 3 9" xfId="15767" xr:uid="{00000000-0005-0000-0000-0000C2000000}"/>
    <cellStyle name="Comma 6 4 2 3 9 2" xfId="46007" xr:uid="{00000000-0005-0000-0000-0000C2000000}"/>
    <cellStyle name="Comma 6 4 2 4" xfId="899" xr:uid="{00000000-0005-0000-0000-000041000000}"/>
    <cellStyle name="Comma 6 4 2 4 2" xfId="2411" xr:uid="{00000000-0005-0000-0000-000041000000}"/>
    <cellStyle name="Comma 6 4 2 4 2 2" xfId="11483" xr:uid="{00000000-0005-0000-0000-000041000000}"/>
    <cellStyle name="Comma 6 4 2 4 2 2 2" xfId="26603" xr:uid="{00000000-0005-0000-0000-000041000000}"/>
    <cellStyle name="Comma 6 4 2 4 2 2 2 2" xfId="56843" xr:uid="{00000000-0005-0000-0000-000041000000}"/>
    <cellStyle name="Comma 6 4 2 4 2 2 3" xfId="41723" xr:uid="{00000000-0005-0000-0000-000041000000}"/>
    <cellStyle name="Comma 6 4 2 4 2 3" xfId="17531" xr:uid="{00000000-0005-0000-0000-000041000000}"/>
    <cellStyle name="Comma 6 4 2 4 2 3 2" xfId="47771" xr:uid="{00000000-0005-0000-0000-000041000000}"/>
    <cellStyle name="Comma 6 4 2 4 2 4" xfId="32651" xr:uid="{00000000-0005-0000-0000-000041000000}"/>
    <cellStyle name="Comma 6 4 2 4 3" xfId="3923" xr:uid="{00000000-0005-0000-0000-000041000000}"/>
    <cellStyle name="Comma 6 4 2 4 3 2" xfId="12995" xr:uid="{00000000-0005-0000-0000-000041000000}"/>
    <cellStyle name="Comma 6 4 2 4 3 2 2" xfId="28115" xr:uid="{00000000-0005-0000-0000-000041000000}"/>
    <cellStyle name="Comma 6 4 2 4 3 2 2 2" xfId="58355" xr:uid="{00000000-0005-0000-0000-000041000000}"/>
    <cellStyle name="Comma 6 4 2 4 3 2 3" xfId="43235" xr:uid="{00000000-0005-0000-0000-000041000000}"/>
    <cellStyle name="Comma 6 4 2 4 3 3" xfId="19043" xr:uid="{00000000-0005-0000-0000-000041000000}"/>
    <cellStyle name="Comma 6 4 2 4 3 3 2" xfId="49283" xr:uid="{00000000-0005-0000-0000-000041000000}"/>
    <cellStyle name="Comma 6 4 2 4 3 4" xfId="34163" xr:uid="{00000000-0005-0000-0000-000041000000}"/>
    <cellStyle name="Comma 6 4 2 4 4" xfId="5435" xr:uid="{00000000-0005-0000-0000-000041000000}"/>
    <cellStyle name="Comma 6 4 2 4 4 2" xfId="14507" xr:uid="{00000000-0005-0000-0000-000041000000}"/>
    <cellStyle name="Comma 6 4 2 4 4 2 2" xfId="29627" xr:uid="{00000000-0005-0000-0000-000041000000}"/>
    <cellStyle name="Comma 6 4 2 4 4 2 2 2" xfId="59867" xr:uid="{00000000-0005-0000-0000-000041000000}"/>
    <cellStyle name="Comma 6 4 2 4 4 2 3" xfId="44747" xr:uid="{00000000-0005-0000-0000-000041000000}"/>
    <cellStyle name="Comma 6 4 2 4 4 3" xfId="20555" xr:uid="{00000000-0005-0000-0000-000041000000}"/>
    <cellStyle name="Comma 6 4 2 4 4 3 2" xfId="50795" xr:uid="{00000000-0005-0000-0000-000041000000}"/>
    <cellStyle name="Comma 6 4 2 4 4 4" xfId="35675" xr:uid="{00000000-0005-0000-0000-000041000000}"/>
    <cellStyle name="Comma 6 4 2 4 5" xfId="6947" xr:uid="{00000000-0005-0000-0000-000041000000}"/>
    <cellStyle name="Comma 6 4 2 4 5 2" xfId="22067" xr:uid="{00000000-0005-0000-0000-000041000000}"/>
    <cellStyle name="Comma 6 4 2 4 5 2 2" xfId="52307" xr:uid="{00000000-0005-0000-0000-000041000000}"/>
    <cellStyle name="Comma 6 4 2 4 5 3" xfId="37187" xr:uid="{00000000-0005-0000-0000-000041000000}"/>
    <cellStyle name="Comma 6 4 2 4 6" xfId="8459" xr:uid="{00000000-0005-0000-0000-000041000000}"/>
    <cellStyle name="Comma 6 4 2 4 6 2" xfId="23579" xr:uid="{00000000-0005-0000-0000-000041000000}"/>
    <cellStyle name="Comma 6 4 2 4 6 2 2" xfId="53819" xr:uid="{00000000-0005-0000-0000-000041000000}"/>
    <cellStyle name="Comma 6 4 2 4 6 3" xfId="38699" xr:uid="{00000000-0005-0000-0000-000041000000}"/>
    <cellStyle name="Comma 6 4 2 4 7" xfId="9971" xr:uid="{00000000-0005-0000-0000-000041000000}"/>
    <cellStyle name="Comma 6 4 2 4 7 2" xfId="25091" xr:uid="{00000000-0005-0000-0000-000041000000}"/>
    <cellStyle name="Comma 6 4 2 4 7 2 2" xfId="55331" xr:uid="{00000000-0005-0000-0000-000041000000}"/>
    <cellStyle name="Comma 6 4 2 4 7 3" xfId="40211" xr:uid="{00000000-0005-0000-0000-000041000000}"/>
    <cellStyle name="Comma 6 4 2 4 8" xfId="16019" xr:uid="{00000000-0005-0000-0000-000041000000}"/>
    <cellStyle name="Comma 6 4 2 4 8 2" xfId="46259" xr:uid="{00000000-0005-0000-0000-000041000000}"/>
    <cellStyle name="Comma 6 4 2 4 9" xfId="31139" xr:uid="{00000000-0005-0000-0000-000041000000}"/>
    <cellStyle name="Comma 6 4 2 5" xfId="1655" xr:uid="{00000000-0005-0000-0000-000041000000}"/>
    <cellStyle name="Comma 6 4 2 5 2" xfId="10727" xr:uid="{00000000-0005-0000-0000-000041000000}"/>
    <cellStyle name="Comma 6 4 2 5 2 2" xfId="25847" xr:uid="{00000000-0005-0000-0000-000041000000}"/>
    <cellStyle name="Comma 6 4 2 5 2 2 2" xfId="56087" xr:uid="{00000000-0005-0000-0000-000041000000}"/>
    <cellStyle name="Comma 6 4 2 5 2 3" xfId="40967" xr:uid="{00000000-0005-0000-0000-000041000000}"/>
    <cellStyle name="Comma 6 4 2 5 3" xfId="16775" xr:uid="{00000000-0005-0000-0000-000041000000}"/>
    <cellStyle name="Comma 6 4 2 5 3 2" xfId="47015" xr:uid="{00000000-0005-0000-0000-000041000000}"/>
    <cellStyle name="Comma 6 4 2 5 4" xfId="31895" xr:uid="{00000000-0005-0000-0000-000041000000}"/>
    <cellStyle name="Comma 6 4 2 6" xfId="3167" xr:uid="{00000000-0005-0000-0000-000041000000}"/>
    <cellStyle name="Comma 6 4 2 6 2" xfId="12239" xr:uid="{00000000-0005-0000-0000-000041000000}"/>
    <cellStyle name="Comma 6 4 2 6 2 2" xfId="27359" xr:uid="{00000000-0005-0000-0000-000041000000}"/>
    <cellStyle name="Comma 6 4 2 6 2 2 2" xfId="57599" xr:uid="{00000000-0005-0000-0000-000041000000}"/>
    <cellStyle name="Comma 6 4 2 6 2 3" xfId="42479" xr:uid="{00000000-0005-0000-0000-000041000000}"/>
    <cellStyle name="Comma 6 4 2 6 3" xfId="18287" xr:uid="{00000000-0005-0000-0000-000041000000}"/>
    <cellStyle name="Comma 6 4 2 6 3 2" xfId="48527" xr:uid="{00000000-0005-0000-0000-000041000000}"/>
    <cellStyle name="Comma 6 4 2 6 4" xfId="33407" xr:uid="{00000000-0005-0000-0000-000041000000}"/>
    <cellStyle name="Comma 6 4 2 7" xfId="4679" xr:uid="{00000000-0005-0000-0000-000041000000}"/>
    <cellStyle name="Comma 6 4 2 7 2" xfId="13751" xr:uid="{00000000-0005-0000-0000-000041000000}"/>
    <cellStyle name="Comma 6 4 2 7 2 2" xfId="28871" xr:uid="{00000000-0005-0000-0000-000041000000}"/>
    <cellStyle name="Comma 6 4 2 7 2 2 2" xfId="59111" xr:uid="{00000000-0005-0000-0000-000041000000}"/>
    <cellStyle name="Comma 6 4 2 7 2 3" xfId="43991" xr:uid="{00000000-0005-0000-0000-000041000000}"/>
    <cellStyle name="Comma 6 4 2 7 3" xfId="19799" xr:uid="{00000000-0005-0000-0000-000041000000}"/>
    <cellStyle name="Comma 6 4 2 7 3 2" xfId="50039" xr:uid="{00000000-0005-0000-0000-000041000000}"/>
    <cellStyle name="Comma 6 4 2 7 4" xfId="34919" xr:uid="{00000000-0005-0000-0000-000041000000}"/>
    <cellStyle name="Comma 6 4 2 8" xfId="6191" xr:uid="{00000000-0005-0000-0000-000041000000}"/>
    <cellStyle name="Comma 6 4 2 8 2" xfId="21311" xr:uid="{00000000-0005-0000-0000-000041000000}"/>
    <cellStyle name="Comma 6 4 2 8 2 2" xfId="51551" xr:uid="{00000000-0005-0000-0000-000041000000}"/>
    <cellStyle name="Comma 6 4 2 8 3" xfId="36431" xr:uid="{00000000-0005-0000-0000-000041000000}"/>
    <cellStyle name="Comma 6 4 2 9" xfId="7703" xr:uid="{00000000-0005-0000-0000-000041000000}"/>
    <cellStyle name="Comma 6 4 2 9 2" xfId="22823" xr:uid="{00000000-0005-0000-0000-000041000000}"/>
    <cellStyle name="Comma 6 4 2 9 2 2" xfId="53063" xr:uid="{00000000-0005-0000-0000-000041000000}"/>
    <cellStyle name="Comma 6 4 2 9 3" xfId="37943" xr:uid="{00000000-0005-0000-0000-000041000000}"/>
    <cellStyle name="Comma 6 4 3" xfId="227" xr:uid="{00000000-0005-0000-0000-000041000000}"/>
    <cellStyle name="Comma 6 4 3 10" xfId="9299" xr:uid="{00000000-0005-0000-0000-000041000000}"/>
    <cellStyle name="Comma 6 4 3 10 2" xfId="24419" xr:uid="{00000000-0005-0000-0000-000041000000}"/>
    <cellStyle name="Comma 6 4 3 10 2 2" xfId="54659" xr:uid="{00000000-0005-0000-0000-000041000000}"/>
    <cellStyle name="Comma 6 4 3 10 3" xfId="39539" xr:uid="{00000000-0005-0000-0000-000041000000}"/>
    <cellStyle name="Comma 6 4 3 11" xfId="15347" xr:uid="{00000000-0005-0000-0000-000041000000}"/>
    <cellStyle name="Comma 6 4 3 11 2" xfId="45587" xr:uid="{00000000-0005-0000-0000-000041000000}"/>
    <cellStyle name="Comma 6 4 3 12" xfId="30467" xr:uid="{00000000-0005-0000-0000-000041000000}"/>
    <cellStyle name="Comma 6 4 3 2" xfId="479" xr:uid="{00000000-0005-0000-0000-000041000000}"/>
    <cellStyle name="Comma 6 4 3 2 10" xfId="30719" xr:uid="{00000000-0005-0000-0000-000041000000}"/>
    <cellStyle name="Comma 6 4 3 2 2" xfId="1235" xr:uid="{00000000-0005-0000-0000-000041000000}"/>
    <cellStyle name="Comma 6 4 3 2 2 2" xfId="2747" xr:uid="{00000000-0005-0000-0000-000041000000}"/>
    <cellStyle name="Comma 6 4 3 2 2 2 2" xfId="11819" xr:uid="{00000000-0005-0000-0000-000041000000}"/>
    <cellStyle name="Comma 6 4 3 2 2 2 2 2" xfId="26939" xr:uid="{00000000-0005-0000-0000-000041000000}"/>
    <cellStyle name="Comma 6 4 3 2 2 2 2 2 2" xfId="57179" xr:uid="{00000000-0005-0000-0000-000041000000}"/>
    <cellStyle name="Comma 6 4 3 2 2 2 2 3" xfId="42059" xr:uid="{00000000-0005-0000-0000-000041000000}"/>
    <cellStyle name="Comma 6 4 3 2 2 2 3" xfId="17867" xr:uid="{00000000-0005-0000-0000-000041000000}"/>
    <cellStyle name="Comma 6 4 3 2 2 2 3 2" xfId="48107" xr:uid="{00000000-0005-0000-0000-000041000000}"/>
    <cellStyle name="Comma 6 4 3 2 2 2 4" xfId="32987" xr:uid="{00000000-0005-0000-0000-000041000000}"/>
    <cellStyle name="Comma 6 4 3 2 2 3" xfId="4259" xr:uid="{00000000-0005-0000-0000-000041000000}"/>
    <cellStyle name="Comma 6 4 3 2 2 3 2" xfId="13331" xr:uid="{00000000-0005-0000-0000-000041000000}"/>
    <cellStyle name="Comma 6 4 3 2 2 3 2 2" xfId="28451" xr:uid="{00000000-0005-0000-0000-000041000000}"/>
    <cellStyle name="Comma 6 4 3 2 2 3 2 2 2" xfId="58691" xr:uid="{00000000-0005-0000-0000-000041000000}"/>
    <cellStyle name="Comma 6 4 3 2 2 3 2 3" xfId="43571" xr:uid="{00000000-0005-0000-0000-000041000000}"/>
    <cellStyle name="Comma 6 4 3 2 2 3 3" xfId="19379" xr:uid="{00000000-0005-0000-0000-000041000000}"/>
    <cellStyle name="Comma 6 4 3 2 2 3 3 2" xfId="49619" xr:uid="{00000000-0005-0000-0000-000041000000}"/>
    <cellStyle name="Comma 6 4 3 2 2 3 4" xfId="34499" xr:uid="{00000000-0005-0000-0000-000041000000}"/>
    <cellStyle name="Comma 6 4 3 2 2 4" xfId="5771" xr:uid="{00000000-0005-0000-0000-000041000000}"/>
    <cellStyle name="Comma 6 4 3 2 2 4 2" xfId="14843" xr:uid="{00000000-0005-0000-0000-000041000000}"/>
    <cellStyle name="Comma 6 4 3 2 2 4 2 2" xfId="29963" xr:uid="{00000000-0005-0000-0000-000041000000}"/>
    <cellStyle name="Comma 6 4 3 2 2 4 2 2 2" xfId="60203" xr:uid="{00000000-0005-0000-0000-000041000000}"/>
    <cellStyle name="Comma 6 4 3 2 2 4 2 3" xfId="45083" xr:uid="{00000000-0005-0000-0000-000041000000}"/>
    <cellStyle name="Comma 6 4 3 2 2 4 3" xfId="20891" xr:uid="{00000000-0005-0000-0000-000041000000}"/>
    <cellStyle name="Comma 6 4 3 2 2 4 3 2" xfId="51131" xr:uid="{00000000-0005-0000-0000-000041000000}"/>
    <cellStyle name="Comma 6 4 3 2 2 4 4" xfId="36011" xr:uid="{00000000-0005-0000-0000-000041000000}"/>
    <cellStyle name="Comma 6 4 3 2 2 5" xfId="7283" xr:uid="{00000000-0005-0000-0000-000041000000}"/>
    <cellStyle name="Comma 6 4 3 2 2 5 2" xfId="22403" xr:uid="{00000000-0005-0000-0000-000041000000}"/>
    <cellStyle name="Comma 6 4 3 2 2 5 2 2" xfId="52643" xr:uid="{00000000-0005-0000-0000-000041000000}"/>
    <cellStyle name="Comma 6 4 3 2 2 5 3" xfId="37523" xr:uid="{00000000-0005-0000-0000-000041000000}"/>
    <cellStyle name="Comma 6 4 3 2 2 6" xfId="8795" xr:uid="{00000000-0005-0000-0000-000041000000}"/>
    <cellStyle name="Comma 6 4 3 2 2 6 2" xfId="23915" xr:uid="{00000000-0005-0000-0000-000041000000}"/>
    <cellStyle name="Comma 6 4 3 2 2 6 2 2" xfId="54155" xr:uid="{00000000-0005-0000-0000-000041000000}"/>
    <cellStyle name="Comma 6 4 3 2 2 6 3" xfId="39035" xr:uid="{00000000-0005-0000-0000-000041000000}"/>
    <cellStyle name="Comma 6 4 3 2 2 7" xfId="10307" xr:uid="{00000000-0005-0000-0000-000041000000}"/>
    <cellStyle name="Comma 6 4 3 2 2 7 2" xfId="25427" xr:uid="{00000000-0005-0000-0000-000041000000}"/>
    <cellStyle name="Comma 6 4 3 2 2 7 2 2" xfId="55667" xr:uid="{00000000-0005-0000-0000-000041000000}"/>
    <cellStyle name="Comma 6 4 3 2 2 7 3" xfId="40547" xr:uid="{00000000-0005-0000-0000-000041000000}"/>
    <cellStyle name="Comma 6 4 3 2 2 8" xfId="16355" xr:uid="{00000000-0005-0000-0000-000041000000}"/>
    <cellStyle name="Comma 6 4 3 2 2 8 2" xfId="46595" xr:uid="{00000000-0005-0000-0000-000041000000}"/>
    <cellStyle name="Comma 6 4 3 2 2 9" xfId="31475" xr:uid="{00000000-0005-0000-0000-000041000000}"/>
    <cellStyle name="Comma 6 4 3 2 3" xfId="1991" xr:uid="{00000000-0005-0000-0000-000041000000}"/>
    <cellStyle name="Comma 6 4 3 2 3 2" xfId="11063" xr:uid="{00000000-0005-0000-0000-000041000000}"/>
    <cellStyle name="Comma 6 4 3 2 3 2 2" xfId="26183" xr:uid="{00000000-0005-0000-0000-000041000000}"/>
    <cellStyle name="Comma 6 4 3 2 3 2 2 2" xfId="56423" xr:uid="{00000000-0005-0000-0000-000041000000}"/>
    <cellStyle name="Comma 6 4 3 2 3 2 3" xfId="41303" xr:uid="{00000000-0005-0000-0000-000041000000}"/>
    <cellStyle name="Comma 6 4 3 2 3 3" xfId="17111" xr:uid="{00000000-0005-0000-0000-000041000000}"/>
    <cellStyle name="Comma 6 4 3 2 3 3 2" xfId="47351" xr:uid="{00000000-0005-0000-0000-000041000000}"/>
    <cellStyle name="Comma 6 4 3 2 3 4" xfId="32231" xr:uid="{00000000-0005-0000-0000-000041000000}"/>
    <cellStyle name="Comma 6 4 3 2 4" xfId="3503" xr:uid="{00000000-0005-0000-0000-000041000000}"/>
    <cellStyle name="Comma 6 4 3 2 4 2" xfId="12575" xr:uid="{00000000-0005-0000-0000-000041000000}"/>
    <cellStyle name="Comma 6 4 3 2 4 2 2" xfId="27695" xr:uid="{00000000-0005-0000-0000-000041000000}"/>
    <cellStyle name="Comma 6 4 3 2 4 2 2 2" xfId="57935" xr:uid="{00000000-0005-0000-0000-000041000000}"/>
    <cellStyle name="Comma 6 4 3 2 4 2 3" xfId="42815" xr:uid="{00000000-0005-0000-0000-000041000000}"/>
    <cellStyle name="Comma 6 4 3 2 4 3" xfId="18623" xr:uid="{00000000-0005-0000-0000-000041000000}"/>
    <cellStyle name="Comma 6 4 3 2 4 3 2" xfId="48863" xr:uid="{00000000-0005-0000-0000-000041000000}"/>
    <cellStyle name="Comma 6 4 3 2 4 4" xfId="33743" xr:uid="{00000000-0005-0000-0000-000041000000}"/>
    <cellStyle name="Comma 6 4 3 2 5" xfId="5015" xr:uid="{00000000-0005-0000-0000-000041000000}"/>
    <cellStyle name="Comma 6 4 3 2 5 2" xfId="14087" xr:uid="{00000000-0005-0000-0000-000041000000}"/>
    <cellStyle name="Comma 6 4 3 2 5 2 2" xfId="29207" xr:uid="{00000000-0005-0000-0000-000041000000}"/>
    <cellStyle name="Comma 6 4 3 2 5 2 2 2" xfId="59447" xr:uid="{00000000-0005-0000-0000-000041000000}"/>
    <cellStyle name="Comma 6 4 3 2 5 2 3" xfId="44327" xr:uid="{00000000-0005-0000-0000-000041000000}"/>
    <cellStyle name="Comma 6 4 3 2 5 3" xfId="20135" xr:uid="{00000000-0005-0000-0000-000041000000}"/>
    <cellStyle name="Comma 6 4 3 2 5 3 2" xfId="50375" xr:uid="{00000000-0005-0000-0000-000041000000}"/>
    <cellStyle name="Comma 6 4 3 2 5 4" xfId="35255" xr:uid="{00000000-0005-0000-0000-000041000000}"/>
    <cellStyle name="Comma 6 4 3 2 6" xfId="6527" xr:uid="{00000000-0005-0000-0000-000041000000}"/>
    <cellStyle name="Comma 6 4 3 2 6 2" xfId="21647" xr:uid="{00000000-0005-0000-0000-000041000000}"/>
    <cellStyle name="Comma 6 4 3 2 6 2 2" xfId="51887" xr:uid="{00000000-0005-0000-0000-000041000000}"/>
    <cellStyle name="Comma 6 4 3 2 6 3" xfId="36767" xr:uid="{00000000-0005-0000-0000-000041000000}"/>
    <cellStyle name="Comma 6 4 3 2 7" xfId="8039" xr:uid="{00000000-0005-0000-0000-000041000000}"/>
    <cellStyle name="Comma 6 4 3 2 7 2" xfId="23159" xr:uid="{00000000-0005-0000-0000-000041000000}"/>
    <cellStyle name="Comma 6 4 3 2 7 2 2" xfId="53399" xr:uid="{00000000-0005-0000-0000-000041000000}"/>
    <cellStyle name="Comma 6 4 3 2 7 3" xfId="38279" xr:uid="{00000000-0005-0000-0000-000041000000}"/>
    <cellStyle name="Comma 6 4 3 2 8" xfId="9551" xr:uid="{00000000-0005-0000-0000-000041000000}"/>
    <cellStyle name="Comma 6 4 3 2 8 2" xfId="24671" xr:uid="{00000000-0005-0000-0000-000041000000}"/>
    <cellStyle name="Comma 6 4 3 2 8 2 2" xfId="54911" xr:uid="{00000000-0005-0000-0000-000041000000}"/>
    <cellStyle name="Comma 6 4 3 2 8 3" xfId="39791" xr:uid="{00000000-0005-0000-0000-000041000000}"/>
    <cellStyle name="Comma 6 4 3 2 9" xfId="15599" xr:uid="{00000000-0005-0000-0000-000041000000}"/>
    <cellStyle name="Comma 6 4 3 2 9 2" xfId="45839" xr:uid="{00000000-0005-0000-0000-000041000000}"/>
    <cellStyle name="Comma 6 4 3 3" xfId="731" xr:uid="{00000000-0005-0000-0000-0000C3000000}"/>
    <cellStyle name="Comma 6 4 3 3 10" xfId="30971" xr:uid="{00000000-0005-0000-0000-0000C3000000}"/>
    <cellStyle name="Comma 6 4 3 3 2" xfId="1487" xr:uid="{00000000-0005-0000-0000-0000C3000000}"/>
    <cellStyle name="Comma 6 4 3 3 2 2" xfId="2999" xr:uid="{00000000-0005-0000-0000-0000C3000000}"/>
    <cellStyle name="Comma 6 4 3 3 2 2 2" xfId="12071" xr:uid="{00000000-0005-0000-0000-0000C3000000}"/>
    <cellStyle name="Comma 6 4 3 3 2 2 2 2" xfId="27191" xr:uid="{00000000-0005-0000-0000-0000C3000000}"/>
    <cellStyle name="Comma 6 4 3 3 2 2 2 2 2" xfId="57431" xr:uid="{00000000-0005-0000-0000-0000C3000000}"/>
    <cellStyle name="Comma 6 4 3 3 2 2 2 3" xfId="42311" xr:uid="{00000000-0005-0000-0000-0000C3000000}"/>
    <cellStyle name="Comma 6 4 3 3 2 2 3" xfId="18119" xr:uid="{00000000-0005-0000-0000-0000C3000000}"/>
    <cellStyle name="Comma 6 4 3 3 2 2 3 2" xfId="48359" xr:uid="{00000000-0005-0000-0000-0000C3000000}"/>
    <cellStyle name="Comma 6 4 3 3 2 2 4" xfId="33239" xr:uid="{00000000-0005-0000-0000-0000C3000000}"/>
    <cellStyle name="Comma 6 4 3 3 2 3" xfId="4511" xr:uid="{00000000-0005-0000-0000-0000C3000000}"/>
    <cellStyle name="Comma 6 4 3 3 2 3 2" xfId="13583" xr:uid="{00000000-0005-0000-0000-0000C3000000}"/>
    <cellStyle name="Comma 6 4 3 3 2 3 2 2" xfId="28703" xr:uid="{00000000-0005-0000-0000-0000C3000000}"/>
    <cellStyle name="Comma 6 4 3 3 2 3 2 2 2" xfId="58943" xr:uid="{00000000-0005-0000-0000-0000C3000000}"/>
    <cellStyle name="Comma 6 4 3 3 2 3 2 3" xfId="43823" xr:uid="{00000000-0005-0000-0000-0000C3000000}"/>
    <cellStyle name="Comma 6 4 3 3 2 3 3" xfId="19631" xr:uid="{00000000-0005-0000-0000-0000C3000000}"/>
    <cellStyle name="Comma 6 4 3 3 2 3 3 2" xfId="49871" xr:uid="{00000000-0005-0000-0000-0000C3000000}"/>
    <cellStyle name="Comma 6 4 3 3 2 3 4" xfId="34751" xr:uid="{00000000-0005-0000-0000-0000C3000000}"/>
    <cellStyle name="Comma 6 4 3 3 2 4" xfId="6023" xr:uid="{00000000-0005-0000-0000-0000C3000000}"/>
    <cellStyle name="Comma 6 4 3 3 2 4 2" xfId="15095" xr:uid="{00000000-0005-0000-0000-0000C3000000}"/>
    <cellStyle name="Comma 6 4 3 3 2 4 2 2" xfId="30215" xr:uid="{00000000-0005-0000-0000-0000C3000000}"/>
    <cellStyle name="Comma 6 4 3 3 2 4 2 2 2" xfId="60455" xr:uid="{00000000-0005-0000-0000-0000C3000000}"/>
    <cellStyle name="Comma 6 4 3 3 2 4 2 3" xfId="45335" xr:uid="{00000000-0005-0000-0000-0000C3000000}"/>
    <cellStyle name="Comma 6 4 3 3 2 4 3" xfId="21143" xr:uid="{00000000-0005-0000-0000-0000C3000000}"/>
    <cellStyle name="Comma 6 4 3 3 2 4 3 2" xfId="51383" xr:uid="{00000000-0005-0000-0000-0000C3000000}"/>
    <cellStyle name="Comma 6 4 3 3 2 4 4" xfId="36263" xr:uid="{00000000-0005-0000-0000-0000C3000000}"/>
    <cellStyle name="Comma 6 4 3 3 2 5" xfId="7535" xr:uid="{00000000-0005-0000-0000-0000C3000000}"/>
    <cellStyle name="Comma 6 4 3 3 2 5 2" xfId="22655" xr:uid="{00000000-0005-0000-0000-0000C3000000}"/>
    <cellStyle name="Comma 6 4 3 3 2 5 2 2" xfId="52895" xr:uid="{00000000-0005-0000-0000-0000C3000000}"/>
    <cellStyle name="Comma 6 4 3 3 2 5 3" xfId="37775" xr:uid="{00000000-0005-0000-0000-0000C3000000}"/>
    <cellStyle name="Comma 6 4 3 3 2 6" xfId="9047" xr:uid="{00000000-0005-0000-0000-0000C3000000}"/>
    <cellStyle name="Comma 6 4 3 3 2 6 2" xfId="24167" xr:uid="{00000000-0005-0000-0000-0000C3000000}"/>
    <cellStyle name="Comma 6 4 3 3 2 6 2 2" xfId="54407" xr:uid="{00000000-0005-0000-0000-0000C3000000}"/>
    <cellStyle name="Comma 6 4 3 3 2 6 3" xfId="39287" xr:uid="{00000000-0005-0000-0000-0000C3000000}"/>
    <cellStyle name="Comma 6 4 3 3 2 7" xfId="10559" xr:uid="{00000000-0005-0000-0000-0000C3000000}"/>
    <cellStyle name="Comma 6 4 3 3 2 7 2" xfId="25679" xr:uid="{00000000-0005-0000-0000-0000C3000000}"/>
    <cellStyle name="Comma 6 4 3 3 2 7 2 2" xfId="55919" xr:uid="{00000000-0005-0000-0000-0000C3000000}"/>
    <cellStyle name="Comma 6 4 3 3 2 7 3" xfId="40799" xr:uid="{00000000-0005-0000-0000-0000C3000000}"/>
    <cellStyle name="Comma 6 4 3 3 2 8" xfId="16607" xr:uid="{00000000-0005-0000-0000-0000C3000000}"/>
    <cellStyle name="Comma 6 4 3 3 2 8 2" xfId="46847" xr:uid="{00000000-0005-0000-0000-0000C3000000}"/>
    <cellStyle name="Comma 6 4 3 3 2 9" xfId="31727" xr:uid="{00000000-0005-0000-0000-0000C3000000}"/>
    <cellStyle name="Comma 6 4 3 3 3" xfId="2243" xr:uid="{00000000-0005-0000-0000-0000C3000000}"/>
    <cellStyle name="Comma 6 4 3 3 3 2" xfId="11315" xr:uid="{00000000-0005-0000-0000-0000C3000000}"/>
    <cellStyle name="Comma 6 4 3 3 3 2 2" xfId="26435" xr:uid="{00000000-0005-0000-0000-0000C3000000}"/>
    <cellStyle name="Comma 6 4 3 3 3 2 2 2" xfId="56675" xr:uid="{00000000-0005-0000-0000-0000C3000000}"/>
    <cellStyle name="Comma 6 4 3 3 3 2 3" xfId="41555" xr:uid="{00000000-0005-0000-0000-0000C3000000}"/>
    <cellStyle name="Comma 6 4 3 3 3 3" xfId="17363" xr:uid="{00000000-0005-0000-0000-0000C3000000}"/>
    <cellStyle name="Comma 6 4 3 3 3 3 2" xfId="47603" xr:uid="{00000000-0005-0000-0000-0000C3000000}"/>
    <cellStyle name="Comma 6 4 3 3 3 4" xfId="32483" xr:uid="{00000000-0005-0000-0000-0000C3000000}"/>
    <cellStyle name="Comma 6 4 3 3 4" xfId="3755" xr:uid="{00000000-0005-0000-0000-0000C3000000}"/>
    <cellStyle name="Comma 6 4 3 3 4 2" xfId="12827" xr:uid="{00000000-0005-0000-0000-0000C3000000}"/>
    <cellStyle name="Comma 6 4 3 3 4 2 2" xfId="27947" xr:uid="{00000000-0005-0000-0000-0000C3000000}"/>
    <cellStyle name="Comma 6 4 3 3 4 2 2 2" xfId="58187" xr:uid="{00000000-0005-0000-0000-0000C3000000}"/>
    <cellStyle name="Comma 6 4 3 3 4 2 3" xfId="43067" xr:uid="{00000000-0005-0000-0000-0000C3000000}"/>
    <cellStyle name="Comma 6 4 3 3 4 3" xfId="18875" xr:uid="{00000000-0005-0000-0000-0000C3000000}"/>
    <cellStyle name="Comma 6 4 3 3 4 3 2" xfId="49115" xr:uid="{00000000-0005-0000-0000-0000C3000000}"/>
    <cellStyle name="Comma 6 4 3 3 4 4" xfId="33995" xr:uid="{00000000-0005-0000-0000-0000C3000000}"/>
    <cellStyle name="Comma 6 4 3 3 5" xfId="5267" xr:uid="{00000000-0005-0000-0000-0000C3000000}"/>
    <cellStyle name="Comma 6 4 3 3 5 2" xfId="14339" xr:uid="{00000000-0005-0000-0000-0000C3000000}"/>
    <cellStyle name="Comma 6 4 3 3 5 2 2" xfId="29459" xr:uid="{00000000-0005-0000-0000-0000C3000000}"/>
    <cellStyle name="Comma 6 4 3 3 5 2 2 2" xfId="59699" xr:uid="{00000000-0005-0000-0000-0000C3000000}"/>
    <cellStyle name="Comma 6 4 3 3 5 2 3" xfId="44579" xr:uid="{00000000-0005-0000-0000-0000C3000000}"/>
    <cellStyle name="Comma 6 4 3 3 5 3" xfId="20387" xr:uid="{00000000-0005-0000-0000-0000C3000000}"/>
    <cellStyle name="Comma 6 4 3 3 5 3 2" xfId="50627" xr:uid="{00000000-0005-0000-0000-0000C3000000}"/>
    <cellStyle name="Comma 6 4 3 3 5 4" xfId="35507" xr:uid="{00000000-0005-0000-0000-0000C3000000}"/>
    <cellStyle name="Comma 6 4 3 3 6" xfId="6779" xr:uid="{00000000-0005-0000-0000-0000C3000000}"/>
    <cellStyle name="Comma 6 4 3 3 6 2" xfId="21899" xr:uid="{00000000-0005-0000-0000-0000C3000000}"/>
    <cellStyle name="Comma 6 4 3 3 6 2 2" xfId="52139" xr:uid="{00000000-0005-0000-0000-0000C3000000}"/>
    <cellStyle name="Comma 6 4 3 3 6 3" xfId="37019" xr:uid="{00000000-0005-0000-0000-0000C3000000}"/>
    <cellStyle name="Comma 6 4 3 3 7" xfId="8291" xr:uid="{00000000-0005-0000-0000-0000C3000000}"/>
    <cellStyle name="Comma 6 4 3 3 7 2" xfId="23411" xr:uid="{00000000-0005-0000-0000-0000C3000000}"/>
    <cellStyle name="Comma 6 4 3 3 7 2 2" xfId="53651" xr:uid="{00000000-0005-0000-0000-0000C3000000}"/>
    <cellStyle name="Comma 6 4 3 3 7 3" xfId="38531" xr:uid="{00000000-0005-0000-0000-0000C3000000}"/>
    <cellStyle name="Comma 6 4 3 3 8" xfId="9803" xr:uid="{00000000-0005-0000-0000-0000C3000000}"/>
    <cellStyle name="Comma 6 4 3 3 8 2" xfId="24923" xr:uid="{00000000-0005-0000-0000-0000C3000000}"/>
    <cellStyle name="Comma 6 4 3 3 8 2 2" xfId="55163" xr:uid="{00000000-0005-0000-0000-0000C3000000}"/>
    <cellStyle name="Comma 6 4 3 3 8 3" xfId="40043" xr:uid="{00000000-0005-0000-0000-0000C3000000}"/>
    <cellStyle name="Comma 6 4 3 3 9" xfId="15851" xr:uid="{00000000-0005-0000-0000-0000C3000000}"/>
    <cellStyle name="Comma 6 4 3 3 9 2" xfId="46091" xr:uid="{00000000-0005-0000-0000-0000C3000000}"/>
    <cellStyle name="Comma 6 4 3 4" xfId="983" xr:uid="{00000000-0005-0000-0000-000041000000}"/>
    <cellStyle name="Comma 6 4 3 4 2" xfId="2495" xr:uid="{00000000-0005-0000-0000-000041000000}"/>
    <cellStyle name="Comma 6 4 3 4 2 2" xfId="11567" xr:uid="{00000000-0005-0000-0000-000041000000}"/>
    <cellStyle name="Comma 6 4 3 4 2 2 2" xfId="26687" xr:uid="{00000000-0005-0000-0000-000041000000}"/>
    <cellStyle name="Comma 6 4 3 4 2 2 2 2" xfId="56927" xr:uid="{00000000-0005-0000-0000-000041000000}"/>
    <cellStyle name="Comma 6 4 3 4 2 2 3" xfId="41807" xr:uid="{00000000-0005-0000-0000-000041000000}"/>
    <cellStyle name="Comma 6 4 3 4 2 3" xfId="17615" xr:uid="{00000000-0005-0000-0000-000041000000}"/>
    <cellStyle name="Comma 6 4 3 4 2 3 2" xfId="47855" xr:uid="{00000000-0005-0000-0000-000041000000}"/>
    <cellStyle name="Comma 6 4 3 4 2 4" xfId="32735" xr:uid="{00000000-0005-0000-0000-000041000000}"/>
    <cellStyle name="Comma 6 4 3 4 3" xfId="4007" xr:uid="{00000000-0005-0000-0000-000041000000}"/>
    <cellStyle name="Comma 6 4 3 4 3 2" xfId="13079" xr:uid="{00000000-0005-0000-0000-000041000000}"/>
    <cellStyle name="Comma 6 4 3 4 3 2 2" xfId="28199" xr:uid="{00000000-0005-0000-0000-000041000000}"/>
    <cellStyle name="Comma 6 4 3 4 3 2 2 2" xfId="58439" xr:uid="{00000000-0005-0000-0000-000041000000}"/>
    <cellStyle name="Comma 6 4 3 4 3 2 3" xfId="43319" xr:uid="{00000000-0005-0000-0000-000041000000}"/>
    <cellStyle name="Comma 6 4 3 4 3 3" xfId="19127" xr:uid="{00000000-0005-0000-0000-000041000000}"/>
    <cellStyle name="Comma 6 4 3 4 3 3 2" xfId="49367" xr:uid="{00000000-0005-0000-0000-000041000000}"/>
    <cellStyle name="Comma 6 4 3 4 3 4" xfId="34247" xr:uid="{00000000-0005-0000-0000-000041000000}"/>
    <cellStyle name="Comma 6 4 3 4 4" xfId="5519" xr:uid="{00000000-0005-0000-0000-000041000000}"/>
    <cellStyle name="Comma 6 4 3 4 4 2" xfId="14591" xr:uid="{00000000-0005-0000-0000-000041000000}"/>
    <cellStyle name="Comma 6 4 3 4 4 2 2" xfId="29711" xr:uid="{00000000-0005-0000-0000-000041000000}"/>
    <cellStyle name="Comma 6 4 3 4 4 2 2 2" xfId="59951" xr:uid="{00000000-0005-0000-0000-000041000000}"/>
    <cellStyle name="Comma 6 4 3 4 4 2 3" xfId="44831" xr:uid="{00000000-0005-0000-0000-000041000000}"/>
    <cellStyle name="Comma 6 4 3 4 4 3" xfId="20639" xr:uid="{00000000-0005-0000-0000-000041000000}"/>
    <cellStyle name="Comma 6 4 3 4 4 3 2" xfId="50879" xr:uid="{00000000-0005-0000-0000-000041000000}"/>
    <cellStyle name="Comma 6 4 3 4 4 4" xfId="35759" xr:uid="{00000000-0005-0000-0000-000041000000}"/>
    <cellStyle name="Comma 6 4 3 4 5" xfId="7031" xr:uid="{00000000-0005-0000-0000-000041000000}"/>
    <cellStyle name="Comma 6 4 3 4 5 2" xfId="22151" xr:uid="{00000000-0005-0000-0000-000041000000}"/>
    <cellStyle name="Comma 6 4 3 4 5 2 2" xfId="52391" xr:uid="{00000000-0005-0000-0000-000041000000}"/>
    <cellStyle name="Comma 6 4 3 4 5 3" xfId="37271" xr:uid="{00000000-0005-0000-0000-000041000000}"/>
    <cellStyle name="Comma 6 4 3 4 6" xfId="8543" xr:uid="{00000000-0005-0000-0000-000041000000}"/>
    <cellStyle name="Comma 6 4 3 4 6 2" xfId="23663" xr:uid="{00000000-0005-0000-0000-000041000000}"/>
    <cellStyle name="Comma 6 4 3 4 6 2 2" xfId="53903" xr:uid="{00000000-0005-0000-0000-000041000000}"/>
    <cellStyle name="Comma 6 4 3 4 6 3" xfId="38783" xr:uid="{00000000-0005-0000-0000-000041000000}"/>
    <cellStyle name="Comma 6 4 3 4 7" xfId="10055" xr:uid="{00000000-0005-0000-0000-000041000000}"/>
    <cellStyle name="Comma 6 4 3 4 7 2" xfId="25175" xr:uid="{00000000-0005-0000-0000-000041000000}"/>
    <cellStyle name="Comma 6 4 3 4 7 2 2" xfId="55415" xr:uid="{00000000-0005-0000-0000-000041000000}"/>
    <cellStyle name="Comma 6 4 3 4 7 3" xfId="40295" xr:uid="{00000000-0005-0000-0000-000041000000}"/>
    <cellStyle name="Comma 6 4 3 4 8" xfId="16103" xr:uid="{00000000-0005-0000-0000-000041000000}"/>
    <cellStyle name="Comma 6 4 3 4 8 2" xfId="46343" xr:uid="{00000000-0005-0000-0000-000041000000}"/>
    <cellStyle name="Comma 6 4 3 4 9" xfId="31223" xr:uid="{00000000-0005-0000-0000-000041000000}"/>
    <cellStyle name="Comma 6 4 3 5" xfId="1739" xr:uid="{00000000-0005-0000-0000-000041000000}"/>
    <cellStyle name="Comma 6 4 3 5 2" xfId="10811" xr:uid="{00000000-0005-0000-0000-000041000000}"/>
    <cellStyle name="Comma 6 4 3 5 2 2" xfId="25931" xr:uid="{00000000-0005-0000-0000-000041000000}"/>
    <cellStyle name="Comma 6 4 3 5 2 2 2" xfId="56171" xr:uid="{00000000-0005-0000-0000-000041000000}"/>
    <cellStyle name="Comma 6 4 3 5 2 3" xfId="41051" xr:uid="{00000000-0005-0000-0000-000041000000}"/>
    <cellStyle name="Comma 6 4 3 5 3" xfId="16859" xr:uid="{00000000-0005-0000-0000-000041000000}"/>
    <cellStyle name="Comma 6 4 3 5 3 2" xfId="47099" xr:uid="{00000000-0005-0000-0000-000041000000}"/>
    <cellStyle name="Comma 6 4 3 5 4" xfId="31979" xr:uid="{00000000-0005-0000-0000-000041000000}"/>
    <cellStyle name="Comma 6 4 3 6" xfId="3251" xr:uid="{00000000-0005-0000-0000-000041000000}"/>
    <cellStyle name="Comma 6 4 3 6 2" xfId="12323" xr:uid="{00000000-0005-0000-0000-000041000000}"/>
    <cellStyle name="Comma 6 4 3 6 2 2" xfId="27443" xr:uid="{00000000-0005-0000-0000-000041000000}"/>
    <cellStyle name="Comma 6 4 3 6 2 2 2" xfId="57683" xr:uid="{00000000-0005-0000-0000-000041000000}"/>
    <cellStyle name="Comma 6 4 3 6 2 3" xfId="42563" xr:uid="{00000000-0005-0000-0000-000041000000}"/>
    <cellStyle name="Comma 6 4 3 6 3" xfId="18371" xr:uid="{00000000-0005-0000-0000-000041000000}"/>
    <cellStyle name="Comma 6 4 3 6 3 2" xfId="48611" xr:uid="{00000000-0005-0000-0000-000041000000}"/>
    <cellStyle name="Comma 6 4 3 6 4" xfId="33491" xr:uid="{00000000-0005-0000-0000-000041000000}"/>
    <cellStyle name="Comma 6 4 3 7" xfId="4763" xr:uid="{00000000-0005-0000-0000-000041000000}"/>
    <cellStyle name="Comma 6 4 3 7 2" xfId="13835" xr:uid="{00000000-0005-0000-0000-000041000000}"/>
    <cellStyle name="Comma 6 4 3 7 2 2" xfId="28955" xr:uid="{00000000-0005-0000-0000-000041000000}"/>
    <cellStyle name="Comma 6 4 3 7 2 2 2" xfId="59195" xr:uid="{00000000-0005-0000-0000-000041000000}"/>
    <cellStyle name="Comma 6 4 3 7 2 3" xfId="44075" xr:uid="{00000000-0005-0000-0000-000041000000}"/>
    <cellStyle name="Comma 6 4 3 7 3" xfId="19883" xr:uid="{00000000-0005-0000-0000-000041000000}"/>
    <cellStyle name="Comma 6 4 3 7 3 2" xfId="50123" xr:uid="{00000000-0005-0000-0000-000041000000}"/>
    <cellStyle name="Comma 6 4 3 7 4" xfId="35003" xr:uid="{00000000-0005-0000-0000-000041000000}"/>
    <cellStyle name="Comma 6 4 3 8" xfId="6275" xr:uid="{00000000-0005-0000-0000-000041000000}"/>
    <cellStyle name="Comma 6 4 3 8 2" xfId="21395" xr:uid="{00000000-0005-0000-0000-000041000000}"/>
    <cellStyle name="Comma 6 4 3 8 2 2" xfId="51635" xr:uid="{00000000-0005-0000-0000-000041000000}"/>
    <cellStyle name="Comma 6 4 3 8 3" xfId="36515" xr:uid="{00000000-0005-0000-0000-000041000000}"/>
    <cellStyle name="Comma 6 4 3 9" xfId="7787" xr:uid="{00000000-0005-0000-0000-000041000000}"/>
    <cellStyle name="Comma 6 4 3 9 2" xfId="22907" xr:uid="{00000000-0005-0000-0000-000041000000}"/>
    <cellStyle name="Comma 6 4 3 9 2 2" xfId="53147" xr:uid="{00000000-0005-0000-0000-000041000000}"/>
    <cellStyle name="Comma 6 4 3 9 3" xfId="38027" xr:uid="{00000000-0005-0000-0000-000041000000}"/>
    <cellStyle name="Comma 6 4 4" xfId="311" xr:uid="{00000000-0005-0000-0000-00001E000000}"/>
    <cellStyle name="Comma 6 4 4 10" xfId="30551" xr:uid="{00000000-0005-0000-0000-00001E000000}"/>
    <cellStyle name="Comma 6 4 4 2" xfId="1067" xr:uid="{00000000-0005-0000-0000-00001E000000}"/>
    <cellStyle name="Comma 6 4 4 2 2" xfId="2579" xr:uid="{00000000-0005-0000-0000-00001E000000}"/>
    <cellStyle name="Comma 6 4 4 2 2 2" xfId="11651" xr:uid="{00000000-0005-0000-0000-00001E000000}"/>
    <cellStyle name="Comma 6 4 4 2 2 2 2" xfId="26771" xr:uid="{00000000-0005-0000-0000-00001E000000}"/>
    <cellStyle name="Comma 6 4 4 2 2 2 2 2" xfId="57011" xr:uid="{00000000-0005-0000-0000-00001E000000}"/>
    <cellStyle name="Comma 6 4 4 2 2 2 3" xfId="41891" xr:uid="{00000000-0005-0000-0000-00001E000000}"/>
    <cellStyle name="Comma 6 4 4 2 2 3" xfId="17699" xr:uid="{00000000-0005-0000-0000-00001E000000}"/>
    <cellStyle name="Comma 6 4 4 2 2 3 2" xfId="47939" xr:uid="{00000000-0005-0000-0000-00001E000000}"/>
    <cellStyle name="Comma 6 4 4 2 2 4" xfId="32819" xr:uid="{00000000-0005-0000-0000-00001E000000}"/>
    <cellStyle name="Comma 6 4 4 2 3" xfId="4091" xr:uid="{00000000-0005-0000-0000-00001E000000}"/>
    <cellStyle name="Comma 6 4 4 2 3 2" xfId="13163" xr:uid="{00000000-0005-0000-0000-00001E000000}"/>
    <cellStyle name="Comma 6 4 4 2 3 2 2" xfId="28283" xr:uid="{00000000-0005-0000-0000-00001E000000}"/>
    <cellStyle name="Comma 6 4 4 2 3 2 2 2" xfId="58523" xr:uid="{00000000-0005-0000-0000-00001E000000}"/>
    <cellStyle name="Comma 6 4 4 2 3 2 3" xfId="43403" xr:uid="{00000000-0005-0000-0000-00001E000000}"/>
    <cellStyle name="Comma 6 4 4 2 3 3" xfId="19211" xr:uid="{00000000-0005-0000-0000-00001E000000}"/>
    <cellStyle name="Comma 6 4 4 2 3 3 2" xfId="49451" xr:uid="{00000000-0005-0000-0000-00001E000000}"/>
    <cellStyle name="Comma 6 4 4 2 3 4" xfId="34331" xr:uid="{00000000-0005-0000-0000-00001E000000}"/>
    <cellStyle name="Comma 6 4 4 2 4" xfId="5603" xr:uid="{00000000-0005-0000-0000-00001E000000}"/>
    <cellStyle name="Comma 6 4 4 2 4 2" xfId="14675" xr:uid="{00000000-0005-0000-0000-00001E000000}"/>
    <cellStyle name="Comma 6 4 4 2 4 2 2" xfId="29795" xr:uid="{00000000-0005-0000-0000-00001E000000}"/>
    <cellStyle name="Comma 6 4 4 2 4 2 2 2" xfId="60035" xr:uid="{00000000-0005-0000-0000-00001E000000}"/>
    <cellStyle name="Comma 6 4 4 2 4 2 3" xfId="44915" xr:uid="{00000000-0005-0000-0000-00001E000000}"/>
    <cellStyle name="Comma 6 4 4 2 4 3" xfId="20723" xr:uid="{00000000-0005-0000-0000-00001E000000}"/>
    <cellStyle name="Comma 6 4 4 2 4 3 2" xfId="50963" xr:uid="{00000000-0005-0000-0000-00001E000000}"/>
    <cellStyle name="Comma 6 4 4 2 4 4" xfId="35843" xr:uid="{00000000-0005-0000-0000-00001E000000}"/>
    <cellStyle name="Comma 6 4 4 2 5" xfId="7115" xr:uid="{00000000-0005-0000-0000-00001E000000}"/>
    <cellStyle name="Comma 6 4 4 2 5 2" xfId="22235" xr:uid="{00000000-0005-0000-0000-00001E000000}"/>
    <cellStyle name="Comma 6 4 4 2 5 2 2" xfId="52475" xr:uid="{00000000-0005-0000-0000-00001E000000}"/>
    <cellStyle name="Comma 6 4 4 2 5 3" xfId="37355" xr:uid="{00000000-0005-0000-0000-00001E000000}"/>
    <cellStyle name="Comma 6 4 4 2 6" xfId="8627" xr:uid="{00000000-0005-0000-0000-00001E000000}"/>
    <cellStyle name="Comma 6 4 4 2 6 2" xfId="23747" xr:uid="{00000000-0005-0000-0000-00001E000000}"/>
    <cellStyle name="Comma 6 4 4 2 6 2 2" xfId="53987" xr:uid="{00000000-0005-0000-0000-00001E000000}"/>
    <cellStyle name="Comma 6 4 4 2 6 3" xfId="38867" xr:uid="{00000000-0005-0000-0000-00001E000000}"/>
    <cellStyle name="Comma 6 4 4 2 7" xfId="10139" xr:uid="{00000000-0005-0000-0000-00001E000000}"/>
    <cellStyle name="Comma 6 4 4 2 7 2" xfId="25259" xr:uid="{00000000-0005-0000-0000-00001E000000}"/>
    <cellStyle name="Comma 6 4 4 2 7 2 2" xfId="55499" xr:uid="{00000000-0005-0000-0000-00001E000000}"/>
    <cellStyle name="Comma 6 4 4 2 7 3" xfId="40379" xr:uid="{00000000-0005-0000-0000-00001E000000}"/>
    <cellStyle name="Comma 6 4 4 2 8" xfId="16187" xr:uid="{00000000-0005-0000-0000-00001E000000}"/>
    <cellStyle name="Comma 6 4 4 2 8 2" xfId="46427" xr:uid="{00000000-0005-0000-0000-00001E000000}"/>
    <cellStyle name="Comma 6 4 4 2 9" xfId="31307" xr:uid="{00000000-0005-0000-0000-00001E000000}"/>
    <cellStyle name="Comma 6 4 4 3" xfId="1823" xr:uid="{00000000-0005-0000-0000-00001E000000}"/>
    <cellStyle name="Comma 6 4 4 3 2" xfId="10895" xr:uid="{00000000-0005-0000-0000-00001E000000}"/>
    <cellStyle name="Comma 6 4 4 3 2 2" xfId="26015" xr:uid="{00000000-0005-0000-0000-00001E000000}"/>
    <cellStyle name="Comma 6 4 4 3 2 2 2" xfId="56255" xr:uid="{00000000-0005-0000-0000-00001E000000}"/>
    <cellStyle name="Comma 6 4 4 3 2 3" xfId="41135" xr:uid="{00000000-0005-0000-0000-00001E000000}"/>
    <cellStyle name="Comma 6 4 4 3 3" xfId="16943" xr:uid="{00000000-0005-0000-0000-00001E000000}"/>
    <cellStyle name="Comma 6 4 4 3 3 2" xfId="47183" xr:uid="{00000000-0005-0000-0000-00001E000000}"/>
    <cellStyle name="Comma 6 4 4 3 4" xfId="32063" xr:uid="{00000000-0005-0000-0000-00001E000000}"/>
    <cellStyle name="Comma 6 4 4 4" xfId="3335" xr:uid="{00000000-0005-0000-0000-00001E000000}"/>
    <cellStyle name="Comma 6 4 4 4 2" xfId="12407" xr:uid="{00000000-0005-0000-0000-00001E000000}"/>
    <cellStyle name="Comma 6 4 4 4 2 2" xfId="27527" xr:uid="{00000000-0005-0000-0000-00001E000000}"/>
    <cellStyle name="Comma 6 4 4 4 2 2 2" xfId="57767" xr:uid="{00000000-0005-0000-0000-00001E000000}"/>
    <cellStyle name="Comma 6 4 4 4 2 3" xfId="42647" xr:uid="{00000000-0005-0000-0000-00001E000000}"/>
    <cellStyle name="Comma 6 4 4 4 3" xfId="18455" xr:uid="{00000000-0005-0000-0000-00001E000000}"/>
    <cellStyle name="Comma 6 4 4 4 3 2" xfId="48695" xr:uid="{00000000-0005-0000-0000-00001E000000}"/>
    <cellStyle name="Comma 6 4 4 4 4" xfId="33575" xr:uid="{00000000-0005-0000-0000-00001E000000}"/>
    <cellStyle name="Comma 6 4 4 5" xfId="4847" xr:uid="{00000000-0005-0000-0000-00001E000000}"/>
    <cellStyle name="Comma 6 4 4 5 2" xfId="13919" xr:uid="{00000000-0005-0000-0000-00001E000000}"/>
    <cellStyle name="Comma 6 4 4 5 2 2" xfId="29039" xr:uid="{00000000-0005-0000-0000-00001E000000}"/>
    <cellStyle name="Comma 6 4 4 5 2 2 2" xfId="59279" xr:uid="{00000000-0005-0000-0000-00001E000000}"/>
    <cellStyle name="Comma 6 4 4 5 2 3" xfId="44159" xr:uid="{00000000-0005-0000-0000-00001E000000}"/>
    <cellStyle name="Comma 6 4 4 5 3" xfId="19967" xr:uid="{00000000-0005-0000-0000-00001E000000}"/>
    <cellStyle name="Comma 6 4 4 5 3 2" xfId="50207" xr:uid="{00000000-0005-0000-0000-00001E000000}"/>
    <cellStyle name="Comma 6 4 4 5 4" xfId="35087" xr:uid="{00000000-0005-0000-0000-00001E000000}"/>
    <cellStyle name="Comma 6 4 4 6" xfId="6359" xr:uid="{00000000-0005-0000-0000-00001E000000}"/>
    <cellStyle name="Comma 6 4 4 6 2" xfId="21479" xr:uid="{00000000-0005-0000-0000-00001E000000}"/>
    <cellStyle name="Comma 6 4 4 6 2 2" xfId="51719" xr:uid="{00000000-0005-0000-0000-00001E000000}"/>
    <cellStyle name="Comma 6 4 4 6 3" xfId="36599" xr:uid="{00000000-0005-0000-0000-00001E000000}"/>
    <cellStyle name="Comma 6 4 4 7" xfId="7871" xr:uid="{00000000-0005-0000-0000-00001E000000}"/>
    <cellStyle name="Comma 6 4 4 7 2" xfId="22991" xr:uid="{00000000-0005-0000-0000-00001E000000}"/>
    <cellStyle name="Comma 6 4 4 7 2 2" xfId="53231" xr:uid="{00000000-0005-0000-0000-00001E000000}"/>
    <cellStyle name="Comma 6 4 4 7 3" xfId="38111" xr:uid="{00000000-0005-0000-0000-00001E000000}"/>
    <cellStyle name="Comma 6 4 4 8" xfId="9383" xr:uid="{00000000-0005-0000-0000-00001E000000}"/>
    <cellStyle name="Comma 6 4 4 8 2" xfId="24503" xr:uid="{00000000-0005-0000-0000-00001E000000}"/>
    <cellStyle name="Comma 6 4 4 8 2 2" xfId="54743" xr:uid="{00000000-0005-0000-0000-00001E000000}"/>
    <cellStyle name="Comma 6 4 4 8 3" xfId="39623" xr:uid="{00000000-0005-0000-0000-00001E000000}"/>
    <cellStyle name="Comma 6 4 4 9" xfId="15431" xr:uid="{00000000-0005-0000-0000-00001E000000}"/>
    <cellStyle name="Comma 6 4 4 9 2" xfId="45671" xr:uid="{00000000-0005-0000-0000-00001E000000}"/>
    <cellStyle name="Comma 6 4 5" xfId="563" xr:uid="{00000000-0005-0000-0000-0000C1000000}"/>
    <cellStyle name="Comma 6 4 5 10" xfId="30803" xr:uid="{00000000-0005-0000-0000-0000C1000000}"/>
    <cellStyle name="Comma 6 4 5 2" xfId="1319" xr:uid="{00000000-0005-0000-0000-0000C1000000}"/>
    <cellStyle name="Comma 6 4 5 2 2" xfId="2831" xr:uid="{00000000-0005-0000-0000-0000C1000000}"/>
    <cellStyle name="Comma 6 4 5 2 2 2" xfId="11903" xr:uid="{00000000-0005-0000-0000-0000C1000000}"/>
    <cellStyle name="Comma 6 4 5 2 2 2 2" xfId="27023" xr:uid="{00000000-0005-0000-0000-0000C1000000}"/>
    <cellStyle name="Comma 6 4 5 2 2 2 2 2" xfId="57263" xr:uid="{00000000-0005-0000-0000-0000C1000000}"/>
    <cellStyle name="Comma 6 4 5 2 2 2 3" xfId="42143" xr:uid="{00000000-0005-0000-0000-0000C1000000}"/>
    <cellStyle name="Comma 6 4 5 2 2 3" xfId="17951" xr:uid="{00000000-0005-0000-0000-0000C1000000}"/>
    <cellStyle name="Comma 6 4 5 2 2 3 2" xfId="48191" xr:uid="{00000000-0005-0000-0000-0000C1000000}"/>
    <cellStyle name="Comma 6 4 5 2 2 4" xfId="33071" xr:uid="{00000000-0005-0000-0000-0000C1000000}"/>
    <cellStyle name="Comma 6 4 5 2 3" xfId="4343" xr:uid="{00000000-0005-0000-0000-0000C1000000}"/>
    <cellStyle name="Comma 6 4 5 2 3 2" xfId="13415" xr:uid="{00000000-0005-0000-0000-0000C1000000}"/>
    <cellStyle name="Comma 6 4 5 2 3 2 2" xfId="28535" xr:uid="{00000000-0005-0000-0000-0000C1000000}"/>
    <cellStyle name="Comma 6 4 5 2 3 2 2 2" xfId="58775" xr:uid="{00000000-0005-0000-0000-0000C1000000}"/>
    <cellStyle name="Comma 6 4 5 2 3 2 3" xfId="43655" xr:uid="{00000000-0005-0000-0000-0000C1000000}"/>
    <cellStyle name="Comma 6 4 5 2 3 3" xfId="19463" xr:uid="{00000000-0005-0000-0000-0000C1000000}"/>
    <cellStyle name="Comma 6 4 5 2 3 3 2" xfId="49703" xr:uid="{00000000-0005-0000-0000-0000C1000000}"/>
    <cellStyle name="Comma 6 4 5 2 3 4" xfId="34583" xr:uid="{00000000-0005-0000-0000-0000C1000000}"/>
    <cellStyle name="Comma 6 4 5 2 4" xfId="5855" xr:uid="{00000000-0005-0000-0000-0000C1000000}"/>
    <cellStyle name="Comma 6 4 5 2 4 2" xfId="14927" xr:uid="{00000000-0005-0000-0000-0000C1000000}"/>
    <cellStyle name="Comma 6 4 5 2 4 2 2" xfId="30047" xr:uid="{00000000-0005-0000-0000-0000C1000000}"/>
    <cellStyle name="Comma 6 4 5 2 4 2 2 2" xfId="60287" xr:uid="{00000000-0005-0000-0000-0000C1000000}"/>
    <cellStyle name="Comma 6 4 5 2 4 2 3" xfId="45167" xr:uid="{00000000-0005-0000-0000-0000C1000000}"/>
    <cellStyle name="Comma 6 4 5 2 4 3" xfId="20975" xr:uid="{00000000-0005-0000-0000-0000C1000000}"/>
    <cellStyle name="Comma 6 4 5 2 4 3 2" xfId="51215" xr:uid="{00000000-0005-0000-0000-0000C1000000}"/>
    <cellStyle name="Comma 6 4 5 2 4 4" xfId="36095" xr:uid="{00000000-0005-0000-0000-0000C1000000}"/>
    <cellStyle name="Comma 6 4 5 2 5" xfId="7367" xr:uid="{00000000-0005-0000-0000-0000C1000000}"/>
    <cellStyle name="Comma 6 4 5 2 5 2" xfId="22487" xr:uid="{00000000-0005-0000-0000-0000C1000000}"/>
    <cellStyle name="Comma 6 4 5 2 5 2 2" xfId="52727" xr:uid="{00000000-0005-0000-0000-0000C1000000}"/>
    <cellStyle name="Comma 6 4 5 2 5 3" xfId="37607" xr:uid="{00000000-0005-0000-0000-0000C1000000}"/>
    <cellStyle name="Comma 6 4 5 2 6" xfId="8879" xr:uid="{00000000-0005-0000-0000-0000C1000000}"/>
    <cellStyle name="Comma 6 4 5 2 6 2" xfId="23999" xr:uid="{00000000-0005-0000-0000-0000C1000000}"/>
    <cellStyle name="Comma 6 4 5 2 6 2 2" xfId="54239" xr:uid="{00000000-0005-0000-0000-0000C1000000}"/>
    <cellStyle name="Comma 6 4 5 2 6 3" xfId="39119" xr:uid="{00000000-0005-0000-0000-0000C1000000}"/>
    <cellStyle name="Comma 6 4 5 2 7" xfId="10391" xr:uid="{00000000-0005-0000-0000-0000C1000000}"/>
    <cellStyle name="Comma 6 4 5 2 7 2" xfId="25511" xr:uid="{00000000-0005-0000-0000-0000C1000000}"/>
    <cellStyle name="Comma 6 4 5 2 7 2 2" xfId="55751" xr:uid="{00000000-0005-0000-0000-0000C1000000}"/>
    <cellStyle name="Comma 6 4 5 2 7 3" xfId="40631" xr:uid="{00000000-0005-0000-0000-0000C1000000}"/>
    <cellStyle name="Comma 6 4 5 2 8" xfId="16439" xr:uid="{00000000-0005-0000-0000-0000C1000000}"/>
    <cellStyle name="Comma 6 4 5 2 8 2" xfId="46679" xr:uid="{00000000-0005-0000-0000-0000C1000000}"/>
    <cellStyle name="Comma 6 4 5 2 9" xfId="31559" xr:uid="{00000000-0005-0000-0000-0000C1000000}"/>
    <cellStyle name="Comma 6 4 5 3" xfId="2075" xr:uid="{00000000-0005-0000-0000-0000C1000000}"/>
    <cellStyle name="Comma 6 4 5 3 2" xfId="11147" xr:uid="{00000000-0005-0000-0000-0000C1000000}"/>
    <cellStyle name="Comma 6 4 5 3 2 2" xfId="26267" xr:uid="{00000000-0005-0000-0000-0000C1000000}"/>
    <cellStyle name="Comma 6 4 5 3 2 2 2" xfId="56507" xr:uid="{00000000-0005-0000-0000-0000C1000000}"/>
    <cellStyle name="Comma 6 4 5 3 2 3" xfId="41387" xr:uid="{00000000-0005-0000-0000-0000C1000000}"/>
    <cellStyle name="Comma 6 4 5 3 3" xfId="17195" xr:uid="{00000000-0005-0000-0000-0000C1000000}"/>
    <cellStyle name="Comma 6 4 5 3 3 2" xfId="47435" xr:uid="{00000000-0005-0000-0000-0000C1000000}"/>
    <cellStyle name="Comma 6 4 5 3 4" xfId="32315" xr:uid="{00000000-0005-0000-0000-0000C1000000}"/>
    <cellStyle name="Comma 6 4 5 4" xfId="3587" xr:uid="{00000000-0005-0000-0000-0000C1000000}"/>
    <cellStyle name="Comma 6 4 5 4 2" xfId="12659" xr:uid="{00000000-0005-0000-0000-0000C1000000}"/>
    <cellStyle name="Comma 6 4 5 4 2 2" xfId="27779" xr:uid="{00000000-0005-0000-0000-0000C1000000}"/>
    <cellStyle name="Comma 6 4 5 4 2 2 2" xfId="58019" xr:uid="{00000000-0005-0000-0000-0000C1000000}"/>
    <cellStyle name="Comma 6 4 5 4 2 3" xfId="42899" xr:uid="{00000000-0005-0000-0000-0000C1000000}"/>
    <cellStyle name="Comma 6 4 5 4 3" xfId="18707" xr:uid="{00000000-0005-0000-0000-0000C1000000}"/>
    <cellStyle name="Comma 6 4 5 4 3 2" xfId="48947" xr:uid="{00000000-0005-0000-0000-0000C1000000}"/>
    <cellStyle name="Comma 6 4 5 4 4" xfId="33827" xr:uid="{00000000-0005-0000-0000-0000C1000000}"/>
    <cellStyle name="Comma 6 4 5 5" xfId="5099" xr:uid="{00000000-0005-0000-0000-0000C1000000}"/>
    <cellStyle name="Comma 6 4 5 5 2" xfId="14171" xr:uid="{00000000-0005-0000-0000-0000C1000000}"/>
    <cellStyle name="Comma 6 4 5 5 2 2" xfId="29291" xr:uid="{00000000-0005-0000-0000-0000C1000000}"/>
    <cellStyle name="Comma 6 4 5 5 2 2 2" xfId="59531" xr:uid="{00000000-0005-0000-0000-0000C1000000}"/>
    <cellStyle name="Comma 6 4 5 5 2 3" xfId="44411" xr:uid="{00000000-0005-0000-0000-0000C1000000}"/>
    <cellStyle name="Comma 6 4 5 5 3" xfId="20219" xr:uid="{00000000-0005-0000-0000-0000C1000000}"/>
    <cellStyle name="Comma 6 4 5 5 3 2" xfId="50459" xr:uid="{00000000-0005-0000-0000-0000C1000000}"/>
    <cellStyle name="Comma 6 4 5 5 4" xfId="35339" xr:uid="{00000000-0005-0000-0000-0000C1000000}"/>
    <cellStyle name="Comma 6 4 5 6" xfId="6611" xr:uid="{00000000-0005-0000-0000-0000C1000000}"/>
    <cellStyle name="Comma 6 4 5 6 2" xfId="21731" xr:uid="{00000000-0005-0000-0000-0000C1000000}"/>
    <cellStyle name="Comma 6 4 5 6 2 2" xfId="51971" xr:uid="{00000000-0005-0000-0000-0000C1000000}"/>
    <cellStyle name="Comma 6 4 5 6 3" xfId="36851" xr:uid="{00000000-0005-0000-0000-0000C1000000}"/>
    <cellStyle name="Comma 6 4 5 7" xfId="8123" xr:uid="{00000000-0005-0000-0000-0000C1000000}"/>
    <cellStyle name="Comma 6 4 5 7 2" xfId="23243" xr:uid="{00000000-0005-0000-0000-0000C1000000}"/>
    <cellStyle name="Comma 6 4 5 7 2 2" xfId="53483" xr:uid="{00000000-0005-0000-0000-0000C1000000}"/>
    <cellStyle name="Comma 6 4 5 7 3" xfId="38363" xr:uid="{00000000-0005-0000-0000-0000C1000000}"/>
    <cellStyle name="Comma 6 4 5 8" xfId="9635" xr:uid="{00000000-0005-0000-0000-0000C1000000}"/>
    <cellStyle name="Comma 6 4 5 8 2" xfId="24755" xr:uid="{00000000-0005-0000-0000-0000C1000000}"/>
    <cellStyle name="Comma 6 4 5 8 2 2" xfId="54995" xr:uid="{00000000-0005-0000-0000-0000C1000000}"/>
    <cellStyle name="Comma 6 4 5 8 3" xfId="39875" xr:uid="{00000000-0005-0000-0000-0000C1000000}"/>
    <cellStyle name="Comma 6 4 5 9" xfId="15683" xr:uid="{00000000-0005-0000-0000-0000C1000000}"/>
    <cellStyle name="Comma 6 4 5 9 2" xfId="45923" xr:uid="{00000000-0005-0000-0000-0000C1000000}"/>
    <cellStyle name="Comma 6 4 6" xfId="815" xr:uid="{00000000-0005-0000-0000-00001E000000}"/>
    <cellStyle name="Comma 6 4 6 2" xfId="2327" xr:uid="{00000000-0005-0000-0000-00001E000000}"/>
    <cellStyle name="Comma 6 4 6 2 2" xfId="11399" xr:uid="{00000000-0005-0000-0000-00001E000000}"/>
    <cellStyle name="Comma 6 4 6 2 2 2" xfId="26519" xr:uid="{00000000-0005-0000-0000-00001E000000}"/>
    <cellStyle name="Comma 6 4 6 2 2 2 2" xfId="56759" xr:uid="{00000000-0005-0000-0000-00001E000000}"/>
    <cellStyle name="Comma 6 4 6 2 2 3" xfId="41639" xr:uid="{00000000-0005-0000-0000-00001E000000}"/>
    <cellStyle name="Comma 6 4 6 2 3" xfId="17447" xr:uid="{00000000-0005-0000-0000-00001E000000}"/>
    <cellStyle name="Comma 6 4 6 2 3 2" xfId="47687" xr:uid="{00000000-0005-0000-0000-00001E000000}"/>
    <cellStyle name="Comma 6 4 6 2 4" xfId="32567" xr:uid="{00000000-0005-0000-0000-00001E000000}"/>
    <cellStyle name="Comma 6 4 6 3" xfId="3839" xr:uid="{00000000-0005-0000-0000-00001E000000}"/>
    <cellStyle name="Comma 6 4 6 3 2" xfId="12911" xr:uid="{00000000-0005-0000-0000-00001E000000}"/>
    <cellStyle name="Comma 6 4 6 3 2 2" xfId="28031" xr:uid="{00000000-0005-0000-0000-00001E000000}"/>
    <cellStyle name="Comma 6 4 6 3 2 2 2" xfId="58271" xr:uid="{00000000-0005-0000-0000-00001E000000}"/>
    <cellStyle name="Comma 6 4 6 3 2 3" xfId="43151" xr:uid="{00000000-0005-0000-0000-00001E000000}"/>
    <cellStyle name="Comma 6 4 6 3 3" xfId="18959" xr:uid="{00000000-0005-0000-0000-00001E000000}"/>
    <cellStyle name="Comma 6 4 6 3 3 2" xfId="49199" xr:uid="{00000000-0005-0000-0000-00001E000000}"/>
    <cellStyle name="Comma 6 4 6 3 4" xfId="34079" xr:uid="{00000000-0005-0000-0000-00001E000000}"/>
    <cellStyle name="Comma 6 4 6 4" xfId="5351" xr:uid="{00000000-0005-0000-0000-00001E000000}"/>
    <cellStyle name="Comma 6 4 6 4 2" xfId="14423" xr:uid="{00000000-0005-0000-0000-00001E000000}"/>
    <cellStyle name="Comma 6 4 6 4 2 2" xfId="29543" xr:uid="{00000000-0005-0000-0000-00001E000000}"/>
    <cellStyle name="Comma 6 4 6 4 2 2 2" xfId="59783" xr:uid="{00000000-0005-0000-0000-00001E000000}"/>
    <cellStyle name="Comma 6 4 6 4 2 3" xfId="44663" xr:uid="{00000000-0005-0000-0000-00001E000000}"/>
    <cellStyle name="Comma 6 4 6 4 3" xfId="20471" xr:uid="{00000000-0005-0000-0000-00001E000000}"/>
    <cellStyle name="Comma 6 4 6 4 3 2" xfId="50711" xr:uid="{00000000-0005-0000-0000-00001E000000}"/>
    <cellStyle name="Comma 6 4 6 4 4" xfId="35591" xr:uid="{00000000-0005-0000-0000-00001E000000}"/>
    <cellStyle name="Comma 6 4 6 5" xfId="6863" xr:uid="{00000000-0005-0000-0000-00001E000000}"/>
    <cellStyle name="Comma 6 4 6 5 2" xfId="21983" xr:uid="{00000000-0005-0000-0000-00001E000000}"/>
    <cellStyle name="Comma 6 4 6 5 2 2" xfId="52223" xr:uid="{00000000-0005-0000-0000-00001E000000}"/>
    <cellStyle name="Comma 6 4 6 5 3" xfId="37103" xr:uid="{00000000-0005-0000-0000-00001E000000}"/>
    <cellStyle name="Comma 6 4 6 6" xfId="8375" xr:uid="{00000000-0005-0000-0000-00001E000000}"/>
    <cellStyle name="Comma 6 4 6 6 2" xfId="23495" xr:uid="{00000000-0005-0000-0000-00001E000000}"/>
    <cellStyle name="Comma 6 4 6 6 2 2" xfId="53735" xr:uid="{00000000-0005-0000-0000-00001E000000}"/>
    <cellStyle name="Comma 6 4 6 6 3" xfId="38615" xr:uid="{00000000-0005-0000-0000-00001E000000}"/>
    <cellStyle name="Comma 6 4 6 7" xfId="9887" xr:uid="{00000000-0005-0000-0000-00001E000000}"/>
    <cellStyle name="Comma 6 4 6 7 2" xfId="25007" xr:uid="{00000000-0005-0000-0000-00001E000000}"/>
    <cellStyle name="Comma 6 4 6 7 2 2" xfId="55247" xr:uid="{00000000-0005-0000-0000-00001E000000}"/>
    <cellStyle name="Comma 6 4 6 7 3" xfId="40127" xr:uid="{00000000-0005-0000-0000-00001E000000}"/>
    <cellStyle name="Comma 6 4 6 8" xfId="15935" xr:uid="{00000000-0005-0000-0000-00001E000000}"/>
    <cellStyle name="Comma 6 4 6 8 2" xfId="46175" xr:uid="{00000000-0005-0000-0000-00001E000000}"/>
    <cellStyle name="Comma 6 4 6 9" xfId="31055" xr:uid="{00000000-0005-0000-0000-00001E000000}"/>
    <cellStyle name="Comma 6 4 7" xfId="1571" xr:uid="{00000000-0005-0000-0000-00001E000000}"/>
    <cellStyle name="Comma 6 4 7 2" xfId="10643" xr:uid="{00000000-0005-0000-0000-00001E000000}"/>
    <cellStyle name="Comma 6 4 7 2 2" xfId="25763" xr:uid="{00000000-0005-0000-0000-00001E000000}"/>
    <cellStyle name="Comma 6 4 7 2 2 2" xfId="56003" xr:uid="{00000000-0005-0000-0000-00001E000000}"/>
    <cellStyle name="Comma 6 4 7 2 3" xfId="40883" xr:uid="{00000000-0005-0000-0000-00001E000000}"/>
    <cellStyle name="Comma 6 4 7 3" xfId="16691" xr:uid="{00000000-0005-0000-0000-00001E000000}"/>
    <cellStyle name="Comma 6 4 7 3 2" xfId="46931" xr:uid="{00000000-0005-0000-0000-00001E000000}"/>
    <cellStyle name="Comma 6 4 7 4" xfId="31811" xr:uid="{00000000-0005-0000-0000-00001E000000}"/>
    <cellStyle name="Comma 6 4 8" xfId="3083" xr:uid="{00000000-0005-0000-0000-00001E000000}"/>
    <cellStyle name="Comma 6 4 8 2" xfId="12155" xr:uid="{00000000-0005-0000-0000-00001E000000}"/>
    <cellStyle name="Comma 6 4 8 2 2" xfId="27275" xr:uid="{00000000-0005-0000-0000-00001E000000}"/>
    <cellStyle name="Comma 6 4 8 2 2 2" xfId="57515" xr:uid="{00000000-0005-0000-0000-00001E000000}"/>
    <cellStyle name="Comma 6 4 8 2 3" xfId="42395" xr:uid="{00000000-0005-0000-0000-00001E000000}"/>
    <cellStyle name="Comma 6 4 8 3" xfId="18203" xr:uid="{00000000-0005-0000-0000-00001E000000}"/>
    <cellStyle name="Comma 6 4 8 3 2" xfId="48443" xr:uid="{00000000-0005-0000-0000-00001E000000}"/>
    <cellStyle name="Comma 6 4 8 4" xfId="33323" xr:uid="{00000000-0005-0000-0000-00001E000000}"/>
    <cellStyle name="Comma 6 4 9" xfId="4595" xr:uid="{00000000-0005-0000-0000-00001E000000}"/>
    <cellStyle name="Comma 6 4 9 2" xfId="13667" xr:uid="{00000000-0005-0000-0000-00001E000000}"/>
    <cellStyle name="Comma 6 4 9 2 2" xfId="28787" xr:uid="{00000000-0005-0000-0000-00001E000000}"/>
    <cellStyle name="Comma 6 4 9 2 2 2" xfId="59027" xr:uid="{00000000-0005-0000-0000-00001E000000}"/>
    <cellStyle name="Comma 6 4 9 2 3" xfId="43907" xr:uid="{00000000-0005-0000-0000-00001E000000}"/>
    <cellStyle name="Comma 6 4 9 3" xfId="19715" xr:uid="{00000000-0005-0000-0000-00001E000000}"/>
    <cellStyle name="Comma 6 4 9 3 2" xfId="49955" xr:uid="{00000000-0005-0000-0000-00001E000000}"/>
    <cellStyle name="Comma 6 4 9 4" xfId="34835" xr:uid="{00000000-0005-0000-0000-00001E000000}"/>
    <cellStyle name="Comma 6 5" xfId="101" xr:uid="{00000000-0005-0000-0000-00003C000000}"/>
    <cellStyle name="Comma 6 5 10" xfId="9173" xr:uid="{00000000-0005-0000-0000-00003C000000}"/>
    <cellStyle name="Comma 6 5 10 2" xfId="24293" xr:uid="{00000000-0005-0000-0000-00003C000000}"/>
    <cellStyle name="Comma 6 5 10 2 2" xfId="54533" xr:uid="{00000000-0005-0000-0000-00003C000000}"/>
    <cellStyle name="Comma 6 5 10 3" xfId="39413" xr:uid="{00000000-0005-0000-0000-00003C000000}"/>
    <cellStyle name="Comma 6 5 11" xfId="15221" xr:uid="{00000000-0005-0000-0000-00003C000000}"/>
    <cellStyle name="Comma 6 5 11 2" xfId="45461" xr:uid="{00000000-0005-0000-0000-00003C000000}"/>
    <cellStyle name="Comma 6 5 12" xfId="30341" xr:uid="{00000000-0005-0000-0000-00003C000000}"/>
    <cellStyle name="Comma 6 5 2" xfId="353" xr:uid="{00000000-0005-0000-0000-00003C000000}"/>
    <cellStyle name="Comma 6 5 2 10" xfId="30593" xr:uid="{00000000-0005-0000-0000-00003C000000}"/>
    <cellStyle name="Comma 6 5 2 2" xfId="1109" xr:uid="{00000000-0005-0000-0000-00003C000000}"/>
    <cellStyle name="Comma 6 5 2 2 2" xfId="2621" xr:uid="{00000000-0005-0000-0000-00003C000000}"/>
    <cellStyle name="Comma 6 5 2 2 2 2" xfId="11693" xr:uid="{00000000-0005-0000-0000-00003C000000}"/>
    <cellStyle name="Comma 6 5 2 2 2 2 2" xfId="26813" xr:uid="{00000000-0005-0000-0000-00003C000000}"/>
    <cellStyle name="Comma 6 5 2 2 2 2 2 2" xfId="57053" xr:uid="{00000000-0005-0000-0000-00003C000000}"/>
    <cellStyle name="Comma 6 5 2 2 2 2 3" xfId="41933" xr:uid="{00000000-0005-0000-0000-00003C000000}"/>
    <cellStyle name="Comma 6 5 2 2 2 3" xfId="17741" xr:uid="{00000000-0005-0000-0000-00003C000000}"/>
    <cellStyle name="Comma 6 5 2 2 2 3 2" xfId="47981" xr:uid="{00000000-0005-0000-0000-00003C000000}"/>
    <cellStyle name="Comma 6 5 2 2 2 4" xfId="32861" xr:uid="{00000000-0005-0000-0000-00003C000000}"/>
    <cellStyle name="Comma 6 5 2 2 3" xfId="4133" xr:uid="{00000000-0005-0000-0000-00003C000000}"/>
    <cellStyle name="Comma 6 5 2 2 3 2" xfId="13205" xr:uid="{00000000-0005-0000-0000-00003C000000}"/>
    <cellStyle name="Comma 6 5 2 2 3 2 2" xfId="28325" xr:uid="{00000000-0005-0000-0000-00003C000000}"/>
    <cellStyle name="Comma 6 5 2 2 3 2 2 2" xfId="58565" xr:uid="{00000000-0005-0000-0000-00003C000000}"/>
    <cellStyle name="Comma 6 5 2 2 3 2 3" xfId="43445" xr:uid="{00000000-0005-0000-0000-00003C000000}"/>
    <cellStyle name="Comma 6 5 2 2 3 3" xfId="19253" xr:uid="{00000000-0005-0000-0000-00003C000000}"/>
    <cellStyle name="Comma 6 5 2 2 3 3 2" xfId="49493" xr:uid="{00000000-0005-0000-0000-00003C000000}"/>
    <cellStyle name="Comma 6 5 2 2 3 4" xfId="34373" xr:uid="{00000000-0005-0000-0000-00003C000000}"/>
    <cellStyle name="Comma 6 5 2 2 4" xfId="5645" xr:uid="{00000000-0005-0000-0000-00003C000000}"/>
    <cellStyle name="Comma 6 5 2 2 4 2" xfId="14717" xr:uid="{00000000-0005-0000-0000-00003C000000}"/>
    <cellStyle name="Comma 6 5 2 2 4 2 2" xfId="29837" xr:uid="{00000000-0005-0000-0000-00003C000000}"/>
    <cellStyle name="Comma 6 5 2 2 4 2 2 2" xfId="60077" xr:uid="{00000000-0005-0000-0000-00003C000000}"/>
    <cellStyle name="Comma 6 5 2 2 4 2 3" xfId="44957" xr:uid="{00000000-0005-0000-0000-00003C000000}"/>
    <cellStyle name="Comma 6 5 2 2 4 3" xfId="20765" xr:uid="{00000000-0005-0000-0000-00003C000000}"/>
    <cellStyle name="Comma 6 5 2 2 4 3 2" xfId="51005" xr:uid="{00000000-0005-0000-0000-00003C000000}"/>
    <cellStyle name="Comma 6 5 2 2 4 4" xfId="35885" xr:uid="{00000000-0005-0000-0000-00003C000000}"/>
    <cellStyle name="Comma 6 5 2 2 5" xfId="7157" xr:uid="{00000000-0005-0000-0000-00003C000000}"/>
    <cellStyle name="Comma 6 5 2 2 5 2" xfId="22277" xr:uid="{00000000-0005-0000-0000-00003C000000}"/>
    <cellStyle name="Comma 6 5 2 2 5 2 2" xfId="52517" xr:uid="{00000000-0005-0000-0000-00003C000000}"/>
    <cellStyle name="Comma 6 5 2 2 5 3" xfId="37397" xr:uid="{00000000-0005-0000-0000-00003C000000}"/>
    <cellStyle name="Comma 6 5 2 2 6" xfId="8669" xr:uid="{00000000-0005-0000-0000-00003C000000}"/>
    <cellStyle name="Comma 6 5 2 2 6 2" xfId="23789" xr:uid="{00000000-0005-0000-0000-00003C000000}"/>
    <cellStyle name="Comma 6 5 2 2 6 2 2" xfId="54029" xr:uid="{00000000-0005-0000-0000-00003C000000}"/>
    <cellStyle name="Comma 6 5 2 2 6 3" xfId="38909" xr:uid="{00000000-0005-0000-0000-00003C000000}"/>
    <cellStyle name="Comma 6 5 2 2 7" xfId="10181" xr:uid="{00000000-0005-0000-0000-00003C000000}"/>
    <cellStyle name="Comma 6 5 2 2 7 2" xfId="25301" xr:uid="{00000000-0005-0000-0000-00003C000000}"/>
    <cellStyle name="Comma 6 5 2 2 7 2 2" xfId="55541" xr:uid="{00000000-0005-0000-0000-00003C000000}"/>
    <cellStyle name="Comma 6 5 2 2 7 3" xfId="40421" xr:uid="{00000000-0005-0000-0000-00003C000000}"/>
    <cellStyle name="Comma 6 5 2 2 8" xfId="16229" xr:uid="{00000000-0005-0000-0000-00003C000000}"/>
    <cellStyle name="Comma 6 5 2 2 8 2" xfId="46469" xr:uid="{00000000-0005-0000-0000-00003C000000}"/>
    <cellStyle name="Comma 6 5 2 2 9" xfId="31349" xr:uid="{00000000-0005-0000-0000-00003C000000}"/>
    <cellStyle name="Comma 6 5 2 3" xfId="1865" xr:uid="{00000000-0005-0000-0000-00003C000000}"/>
    <cellStyle name="Comma 6 5 2 3 2" xfId="10937" xr:uid="{00000000-0005-0000-0000-00003C000000}"/>
    <cellStyle name="Comma 6 5 2 3 2 2" xfId="26057" xr:uid="{00000000-0005-0000-0000-00003C000000}"/>
    <cellStyle name="Comma 6 5 2 3 2 2 2" xfId="56297" xr:uid="{00000000-0005-0000-0000-00003C000000}"/>
    <cellStyle name="Comma 6 5 2 3 2 3" xfId="41177" xr:uid="{00000000-0005-0000-0000-00003C000000}"/>
    <cellStyle name="Comma 6 5 2 3 3" xfId="16985" xr:uid="{00000000-0005-0000-0000-00003C000000}"/>
    <cellStyle name="Comma 6 5 2 3 3 2" xfId="47225" xr:uid="{00000000-0005-0000-0000-00003C000000}"/>
    <cellStyle name="Comma 6 5 2 3 4" xfId="32105" xr:uid="{00000000-0005-0000-0000-00003C000000}"/>
    <cellStyle name="Comma 6 5 2 4" xfId="3377" xr:uid="{00000000-0005-0000-0000-00003C000000}"/>
    <cellStyle name="Comma 6 5 2 4 2" xfId="12449" xr:uid="{00000000-0005-0000-0000-00003C000000}"/>
    <cellStyle name="Comma 6 5 2 4 2 2" xfId="27569" xr:uid="{00000000-0005-0000-0000-00003C000000}"/>
    <cellStyle name="Comma 6 5 2 4 2 2 2" xfId="57809" xr:uid="{00000000-0005-0000-0000-00003C000000}"/>
    <cellStyle name="Comma 6 5 2 4 2 3" xfId="42689" xr:uid="{00000000-0005-0000-0000-00003C000000}"/>
    <cellStyle name="Comma 6 5 2 4 3" xfId="18497" xr:uid="{00000000-0005-0000-0000-00003C000000}"/>
    <cellStyle name="Comma 6 5 2 4 3 2" xfId="48737" xr:uid="{00000000-0005-0000-0000-00003C000000}"/>
    <cellStyle name="Comma 6 5 2 4 4" xfId="33617" xr:uid="{00000000-0005-0000-0000-00003C000000}"/>
    <cellStyle name="Comma 6 5 2 5" xfId="4889" xr:uid="{00000000-0005-0000-0000-00003C000000}"/>
    <cellStyle name="Comma 6 5 2 5 2" xfId="13961" xr:uid="{00000000-0005-0000-0000-00003C000000}"/>
    <cellStyle name="Comma 6 5 2 5 2 2" xfId="29081" xr:uid="{00000000-0005-0000-0000-00003C000000}"/>
    <cellStyle name="Comma 6 5 2 5 2 2 2" xfId="59321" xr:uid="{00000000-0005-0000-0000-00003C000000}"/>
    <cellStyle name="Comma 6 5 2 5 2 3" xfId="44201" xr:uid="{00000000-0005-0000-0000-00003C000000}"/>
    <cellStyle name="Comma 6 5 2 5 3" xfId="20009" xr:uid="{00000000-0005-0000-0000-00003C000000}"/>
    <cellStyle name="Comma 6 5 2 5 3 2" xfId="50249" xr:uid="{00000000-0005-0000-0000-00003C000000}"/>
    <cellStyle name="Comma 6 5 2 5 4" xfId="35129" xr:uid="{00000000-0005-0000-0000-00003C000000}"/>
    <cellStyle name="Comma 6 5 2 6" xfId="6401" xr:uid="{00000000-0005-0000-0000-00003C000000}"/>
    <cellStyle name="Comma 6 5 2 6 2" xfId="21521" xr:uid="{00000000-0005-0000-0000-00003C000000}"/>
    <cellStyle name="Comma 6 5 2 6 2 2" xfId="51761" xr:uid="{00000000-0005-0000-0000-00003C000000}"/>
    <cellStyle name="Comma 6 5 2 6 3" xfId="36641" xr:uid="{00000000-0005-0000-0000-00003C000000}"/>
    <cellStyle name="Comma 6 5 2 7" xfId="7913" xr:uid="{00000000-0005-0000-0000-00003C000000}"/>
    <cellStyle name="Comma 6 5 2 7 2" xfId="23033" xr:uid="{00000000-0005-0000-0000-00003C000000}"/>
    <cellStyle name="Comma 6 5 2 7 2 2" xfId="53273" xr:uid="{00000000-0005-0000-0000-00003C000000}"/>
    <cellStyle name="Comma 6 5 2 7 3" xfId="38153" xr:uid="{00000000-0005-0000-0000-00003C000000}"/>
    <cellStyle name="Comma 6 5 2 8" xfId="9425" xr:uid="{00000000-0005-0000-0000-00003C000000}"/>
    <cellStyle name="Comma 6 5 2 8 2" xfId="24545" xr:uid="{00000000-0005-0000-0000-00003C000000}"/>
    <cellStyle name="Comma 6 5 2 8 2 2" xfId="54785" xr:uid="{00000000-0005-0000-0000-00003C000000}"/>
    <cellStyle name="Comma 6 5 2 8 3" xfId="39665" xr:uid="{00000000-0005-0000-0000-00003C000000}"/>
    <cellStyle name="Comma 6 5 2 9" xfId="15473" xr:uid="{00000000-0005-0000-0000-00003C000000}"/>
    <cellStyle name="Comma 6 5 2 9 2" xfId="45713" xr:uid="{00000000-0005-0000-0000-00003C000000}"/>
    <cellStyle name="Comma 6 5 3" xfId="605" xr:uid="{00000000-0005-0000-0000-0000C4000000}"/>
    <cellStyle name="Comma 6 5 3 10" xfId="30845" xr:uid="{00000000-0005-0000-0000-0000C4000000}"/>
    <cellStyle name="Comma 6 5 3 2" xfId="1361" xr:uid="{00000000-0005-0000-0000-0000C4000000}"/>
    <cellStyle name="Comma 6 5 3 2 2" xfId="2873" xr:uid="{00000000-0005-0000-0000-0000C4000000}"/>
    <cellStyle name="Comma 6 5 3 2 2 2" xfId="11945" xr:uid="{00000000-0005-0000-0000-0000C4000000}"/>
    <cellStyle name="Comma 6 5 3 2 2 2 2" xfId="27065" xr:uid="{00000000-0005-0000-0000-0000C4000000}"/>
    <cellStyle name="Comma 6 5 3 2 2 2 2 2" xfId="57305" xr:uid="{00000000-0005-0000-0000-0000C4000000}"/>
    <cellStyle name="Comma 6 5 3 2 2 2 3" xfId="42185" xr:uid="{00000000-0005-0000-0000-0000C4000000}"/>
    <cellStyle name="Comma 6 5 3 2 2 3" xfId="17993" xr:uid="{00000000-0005-0000-0000-0000C4000000}"/>
    <cellStyle name="Comma 6 5 3 2 2 3 2" xfId="48233" xr:uid="{00000000-0005-0000-0000-0000C4000000}"/>
    <cellStyle name="Comma 6 5 3 2 2 4" xfId="33113" xr:uid="{00000000-0005-0000-0000-0000C4000000}"/>
    <cellStyle name="Comma 6 5 3 2 3" xfId="4385" xr:uid="{00000000-0005-0000-0000-0000C4000000}"/>
    <cellStyle name="Comma 6 5 3 2 3 2" xfId="13457" xr:uid="{00000000-0005-0000-0000-0000C4000000}"/>
    <cellStyle name="Comma 6 5 3 2 3 2 2" xfId="28577" xr:uid="{00000000-0005-0000-0000-0000C4000000}"/>
    <cellStyle name="Comma 6 5 3 2 3 2 2 2" xfId="58817" xr:uid="{00000000-0005-0000-0000-0000C4000000}"/>
    <cellStyle name="Comma 6 5 3 2 3 2 3" xfId="43697" xr:uid="{00000000-0005-0000-0000-0000C4000000}"/>
    <cellStyle name="Comma 6 5 3 2 3 3" xfId="19505" xr:uid="{00000000-0005-0000-0000-0000C4000000}"/>
    <cellStyle name="Comma 6 5 3 2 3 3 2" xfId="49745" xr:uid="{00000000-0005-0000-0000-0000C4000000}"/>
    <cellStyle name="Comma 6 5 3 2 3 4" xfId="34625" xr:uid="{00000000-0005-0000-0000-0000C4000000}"/>
    <cellStyle name="Comma 6 5 3 2 4" xfId="5897" xr:uid="{00000000-0005-0000-0000-0000C4000000}"/>
    <cellStyle name="Comma 6 5 3 2 4 2" xfId="14969" xr:uid="{00000000-0005-0000-0000-0000C4000000}"/>
    <cellStyle name="Comma 6 5 3 2 4 2 2" xfId="30089" xr:uid="{00000000-0005-0000-0000-0000C4000000}"/>
    <cellStyle name="Comma 6 5 3 2 4 2 2 2" xfId="60329" xr:uid="{00000000-0005-0000-0000-0000C4000000}"/>
    <cellStyle name="Comma 6 5 3 2 4 2 3" xfId="45209" xr:uid="{00000000-0005-0000-0000-0000C4000000}"/>
    <cellStyle name="Comma 6 5 3 2 4 3" xfId="21017" xr:uid="{00000000-0005-0000-0000-0000C4000000}"/>
    <cellStyle name="Comma 6 5 3 2 4 3 2" xfId="51257" xr:uid="{00000000-0005-0000-0000-0000C4000000}"/>
    <cellStyle name="Comma 6 5 3 2 4 4" xfId="36137" xr:uid="{00000000-0005-0000-0000-0000C4000000}"/>
    <cellStyle name="Comma 6 5 3 2 5" xfId="7409" xr:uid="{00000000-0005-0000-0000-0000C4000000}"/>
    <cellStyle name="Comma 6 5 3 2 5 2" xfId="22529" xr:uid="{00000000-0005-0000-0000-0000C4000000}"/>
    <cellStyle name="Comma 6 5 3 2 5 2 2" xfId="52769" xr:uid="{00000000-0005-0000-0000-0000C4000000}"/>
    <cellStyle name="Comma 6 5 3 2 5 3" xfId="37649" xr:uid="{00000000-0005-0000-0000-0000C4000000}"/>
    <cellStyle name="Comma 6 5 3 2 6" xfId="8921" xr:uid="{00000000-0005-0000-0000-0000C4000000}"/>
    <cellStyle name="Comma 6 5 3 2 6 2" xfId="24041" xr:uid="{00000000-0005-0000-0000-0000C4000000}"/>
    <cellStyle name="Comma 6 5 3 2 6 2 2" xfId="54281" xr:uid="{00000000-0005-0000-0000-0000C4000000}"/>
    <cellStyle name="Comma 6 5 3 2 6 3" xfId="39161" xr:uid="{00000000-0005-0000-0000-0000C4000000}"/>
    <cellStyle name="Comma 6 5 3 2 7" xfId="10433" xr:uid="{00000000-0005-0000-0000-0000C4000000}"/>
    <cellStyle name="Comma 6 5 3 2 7 2" xfId="25553" xr:uid="{00000000-0005-0000-0000-0000C4000000}"/>
    <cellStyle name="Comma 6 5 3 2 7 2 2" xfId="55793" xr:uid="{00000000-0005-0000-0000-0000C4000000}"/>
    <cellStyle name="Comma 6 5 3 2 7 3" xfId="40673" xr:uid="{00000000-0005-0000-0000-0000C4000000}"/>
    <cellStyle name="Comma 6 5 3 2 8" xfId="16481" xr:uid="{00000000-0005-0000-0000-0000C4000000}"/>
    <cellStyle name="Comma 6 5 3 2 8 2" xfId="46721" xr:uid="{00000000-0005-0000-0000-0000C4000000}"/>
    <cellStyle name="Comma 6 5 3 2 9" xfId="31601" xr:uid="{00000000-0005-0000-0000-0000C4000000}"/>
    <cellStyle name="Comma 6 5 3 3" xfId="2117" xr:uid="{00000000-0005-0000-0000-0000C4000000}"/>
    <cellStyle name="Comma 6 5 3 3 2" xfId="11189" xr:uid="{00000000-0005-0000-0000-0000C4000000}"/>
    <cellStyle name="Comma 6 5 3 3 2 2" xfId="26309" xr:uid="{00000000-0005-0000-0000-0000C4000000}"/>
    <cellStyle name="Comma 6 5 3 3 2 2 2" xfId="56549" xr:uid="{00000000-0005-0000-0000-0000C4000000}"/>
    <cellStyle name="Comma 6 5 3 3 2 3" xfId="41429" xr:uid="{00000000-0005-0000-0000-0000C4000000}"/>
    <cellStyle name="Comma 6 5 3 3 3" xfId="17237" xr:uid="{00000000-0005-0000-0000-0000C4000000}"/>
    <cellStyle name="Comma 6 5 3 3 3 2" xfId="47477" xr:uid="{00000000-0005-0000-0000-0000C4000000}"/>
    <cellStyle name="Comma 6 5 3 3 4" xfId="32357" xr:uid="{00000000-0005-0000-0000-0000C4000000}"/>
    <cellStyle name="Comma 6 5 3 4" xfId="3629" xr:uid="{00000000-0005-0000-0000-0000C4000000}"/>
    <cellStyle name="Comma 6 5 3 4 2" xfId="12701" xr:uid="{00000000-0005-0000-0000-0000C4000000}"/>
    <cellStyle name="Comma 6 5 3 4 2 2" xfId="27821" xr:uid="{00000000-0005-0000-0000-0000C4000000}"/>
    <cellStyle name="Comma 6 5 3 4 2 2 2" xfId="58061" xr:uid="{00000000-0005-0000-0000-0000C4000000}"/>
    <cellStyle name="Comma 6 5 3 4 2 3" xfId="42941" xr:uid="{00000000-0005-0000-0000-0000C4000000}"/>
    <cellStyle name="Comma 6 5 3 4 3" xfId="18749" xr:uid="{00000000-0005-0000-0000-0000C4000000}"/>
    <cellStyle name="Comma 6 5 3 4 3 2" xfId="48989" xr:uid="{00000000-0005-0000-0000-0000C4000000}"/>
    <cellStyle name="Comma 6 5 3 4 4" xfId="33869" xr:uid="{00000000-0005-0000-0000-0000C4000000}"/>
    <cellStyle name="Comma 6 5 3 5" xfId="5141" xr:uid="{00000000-0005-0000-0000-0000C4000000}"/>
    <cellStyle name="Comma 6 5 3 5 2" xfId="14213" xr:uid="{00000000-0005-0000-0000-0000C4000000}"/>
    <cellStyle name="Comma 6 5 3 5 2 2" xfId="29333" xr:uid="{00000000-0005-0000-0000-0000C4000000}"/>
    <cellStyle name="Comma 6 5 3 5 2 2 2" xfId="59573" xr:uid="{00000000-0005-0000-0000-0000C4000000}"/>
    <cellStyle name="Comma 6 5 3 5 2 3" xfId="44453" xr:uid="{00000000-0005-0000-0000-0000C4000000}"/>
    <cellStyle name="Comma 6 5 3 5 3" xfId="20261" xr:uid="{00000000-0005-0000-0000-0000C4000000}"/>
    <cellStyle name="Comma 6 5 3 5 3 2" xfId="50501" xr:uid="{00000000-0005-0000-0000-0000C4000000}"/>
    <cellStyle name="Comma 6 5 3 5 4" xfId="35381" xr:uid="{00000000-0005-0000-0000-0000C4000000}"/>
    <cellStyle name="Comma 6 5 3 6" xfId="6653" xr:uid="{00000000-0005-0000-0000-0000C4000000}"/>
    <cellStyle name="Comma 6 5 3 6 2" xfId="21773" xr:uid="{00000000-0005-0000-0000-0000C4000000}"/>
    <cellStyle name="Comma 6 5 3 6 2 2" xfId="52013" xr:uid="{00000000-0005-0000-0000-0000C4000000}"/>
    <cellStyle name="Comma 6 5 3 6 3" xfId="36893" xr:uid="{00000000-0005-0000-0000-0000C4000000}"/>
    <cellStyle name="Comma 6 5 3 7" xfId="8165" xr:uid="{00000000-0005-0000-0000-0000C4000000}"/>
    <cellStyle name="Comma 6 5 3 7 2" xfId="23285" xr:uid="{00000000-0005-0000-0000-0000C4000000}"/>
    <cellStyle name="Comma 6 5 3 7 2 2" xfId="53525" xr:uid="{00000000-0005-0000-0000-0000C4000000}"/>
    <cellStyle name="Comma 6 5 3 7 3" xfId="38405" xr:uid="{00000000-0005-0000-0000-0000C4000000}"/>
    <cellStyle name="Comma 6 5 3 8" xfId="9677" xr:uid="{00000000-0005-0000-0000-0000C4000000}"/>
    <cellStyle name="Comma 6 5 3 8 2" xfId="24797" xr:uid="{00000000-0005-0000-0000-0000C4000000}"/>
    <cellStyle name="Comma 6 5 3 8 2 2" xfId="55037" xr:uid="{00000000-0005-0000-0000-0000C4000000}"/>
    <cellStyle name="Comma 6 5 3 8 3" xfId="39917" xr:uid="{00000000-0005-0000-0000-0000C4000000}"/>
    <cellStyle name="Comma 6 5 3 9" xfId="15725" xr:uid="{00000000-0005-0000-0000-0000C4000000}"/>
    <cellStyle name="Comma 6 5 3 9 2" xfId="45965" xr:uid="{00000000-0005-0000-0000-0000C4000000}"/>
    <cellStyle name="Comma 6 5 4" xfId="857" xr:uid="{00000000-0005-0000-0000-00003C000000}"/>
    <cellStyle name="Comma 6 5 4 2" xfId="2369" xr:uid="{00000000-0005-0000-0000-00003C000000}"/>
    <cellStyle name="Comma 6 5 4 2 2" xfId="11441" xr:uid="{00000000-0005-0000-0000-00003C000000}"/>
    <cellStyle name="Comma 6 5 4 2 2 2" xfId="26561" xr:uid="{00000000-0005-0000-0000-00003C000000}"/>
    <cellStyle name="Comma 6 5 4 2 2 2 2" xfId="56801" xr:uid="{00000000-0005-0000-0000-00003C000000}"/>
    <cellStyle name="Comma 6 5 4 2 2 3" xfId="41681" xr:uid="{00000000-0005-0000-0000-00003C000000}"/>
    <cellStyle name="Comma 6 5 4 2 3" xfId="17489" xr:uid="{00000000-0005-0000-0000-00003C000000}"/>
    <cellStyle name="Comma 6 5 4 2 3 2" xfId="47729" xr:uid="{00000000-0005-0000-0000-00003C000000}"/>
    <cellStyle name="Comma 6 5 4 2 4" xfId="32609" xr:uid="{00000000-0005-0000-0000-00003C000000}"/>
    <cellStyle name="Comma 6 5 4 3" xfId="3881" xr:uid="{00000000-0005-0000-0000-00003C000000}"/>
    <cellStyle name="Comma 6 5 4 3 2" xfId="12953" xr:uid="{00000000-0005-0000-0000-00003C000000}"/>
    <cellStyle name="Comma 6 5 4 3 2 2" xfId="28073" xr:uid="{00000000-0005-0000-0000-00003C000000}"/>
    <cellStyle name="Comma 6 5 4 3 2 2 2" xfId="58313" xr:uid="{00000000-0005-0000-0000-00003C000000}"/>
    <cellStyle name="Comma 6 5 4 3 2 3" xfId="43193" xr:uid="{00000000-0005-0000-0000-00003C000000}"/>
    <cellStyle name="Comma 6 5 4 3 3" xfId="19001" xr:uid="{00000000-0005-0000-0000-00003C000000}"/>
    <cellStyle name="Comma 6 5 4 3 3 2" xfId="49241" xr:uid="{00000000-0005-0000-0000-00003C000000}"/>
    <cellStyle name="Comma 6 5 4 3 4" xfId="34121" xr:uid="{00000000-0005-0000-0000-00003C000000}"/>
    <cellStyle name="Comma 6 5 4 4" xfId="5393" xr:uid="{00000000-0005-0000-0000-00003C000000}"/>
    <cellStyle name="Comma 6 5 4 4 2" xfId="14465" xr:uid="{00000000-0005-0000-0000-00003C000000}"/>
    <cellStyle name="Comma 6 5 4 4 2 2" xfId="29585" xr:uid="{00000000-0005-0000-0000-00003C000000}"/>
    <cellStyle name="Comma 6 5 4 4 2 2 2" xfId="59825" xr:uid="{00000000-0005-0000-0000-00003C000000}"/>
    <cellStyle name="Comma 6 5 4 4 2 3" xfId="44705" xr:uid="{00000000-0005-0000-0000-00003C000000}"/>
    <cellStyle name="Comma 6 5 4 4 3" xfId="20513" xr:uid="{00000000-0005-0000-0000-00003C000000}"/>
    <cellStyle name="Comma 6 5 4 4 3 2" xfId="50753" xr:uid="{00000000-0005-0000-0000-00003C000000}"/>
    <cellStyle name="Comma 6 5 4 4 4" xfId="35633" xr:uid="{00000000-0005-0000-0000-00003C000000}"/>
    <cellStyle name="Comma 6 5 4 5" xfId="6905" xr:uid="{00000000-0005-0000-0000-00003C000000}"/>
    <cellStyle name="Comma 6 5 4 5 2" xfId="22025" xr:uid="{00000000-0005-0000-0000-00003C000000}"/>
    <cellStyle name="Comma 6 5 4 5 2 2" xfId="52265" xr:uid="{00000000-0005-0000-0000-00003C000000}"/>
    <cellStyle name="Comma 6 5 4 5 3" xfId="37145" xr:uid="{00000000-0005-0000-0000-00003C000000}"/>
    <cellStyle name="Comma 6 5 4 6" xfId="8417" xr:uid="{00000000-0005-0000-0000-00003C000000}"/>
    <cellStyle name="Comma 6 5 4 6 2" xfId="23537" xr:uid="{00000000-0005-0000-0000-00003C000000}"/>
    <cellStyle name="Comma 6 5 4 6 2 2" xfId="53777" xr:uid="{00000000-0005-0000-0000-00003C000000}"/>
    <cellStyle name="Comma 6 5 4 6 3" xfId="38657" xr:uid="{00000000-0005-0000-0000-00003C000000}"/>
    <cellStyle name="Comma 6 5 4 7" xfId="9929" xr:uid="{00000000-0005-0000-0000-00003C000000}"/>
    <cellStyle name="Comma 6 5 4 7 2" xfId="25049" xr:uid="{00000000-0005-0000-0000-00003C000000}"/>
    <cellStyle name="Comma 6 5 4 7 2 2" xfId="55289" xr:uid="{00000000-0005-0000-0000-00003C000000}"/>
    <cellStyle name="Comma 6 5 4 7 3" xfId="40169" xr:uid="{00000000-0005-0000-0000-00003C000000}"/>
    <cellStyle name="Comma 6 5 4 8" xfId="15977" xr:uid="{00000000-0005-0000-0000-00003C000000}"/>
    <cellStyle name="Comma 6 5 4 8 2" xfId="46217" xr:uid="{00000000-0005-0000-0000-00003C000000}"/>
    <cellStyle name="Comma 6 5 4 9" xfId="31097" xr:uid="{00000000-0005-0000-0000-00003C000000}"/>
    <cellStyle name="Comma 6 5 5" xfId="1613" xr:uid="{00000000-0005-0000-0000-00003C000000}"/>
    <cellStyle name="Comma 6 5 5 2" xfId="10685" xr:uid="{00000000-0005-0000-0000-00003C000000}"/>
    <cellStyle name="Comma 6 5 5 2 2" xfId="25805" xr:uid="{00000000-0005-0000-0000-00003C000000}"/>
    <cellStyle name="Comma 6 5 5 2 2 2" xfId="56045" xr:uid="{00000000-0005-0000-0000-00003C000000}"/>
    <cellStyle name="Comma 6 5 5 2 3" xfId="40925" xr:uid="{00000000-0005-0000-0000-00003C000000}"/>
    <cellStyle name="Comma 6 5 5 3" xfId="16733" xr:uid="{00000000-0005-0000-0000-00003C000000}"/>
    <cellStyle name="Comma 6 5 5 3 2" xfId="46973" xr:uid="{00000000-0005-0000-0000-00003C000000}"/>
    <cellStyle name="Comma 6 5 5 4" xfId="31853" xr:uid="{00000000-0005-0000-0000-00003C000000}"/>
    <cellStyle name="Comma 6 5 6" xfId="3125" xr:uid="{00000000-0005-0000-0000-00003C000000}"/>
    <cellStyle name="Comma 6 5 6 2" xfId="12197" xr:uid="{00000000-0005-0000-0000-00003C000000}"/>
    <cellStyle name="Comma 6 5 6 2 2" xfId="27317" xr:uid="{00000000-0005-0000-0000-00003C000000}"/>
    <cellStyle name="Comma 6 5 6 2 2 2" xfId="57557" xr:uid="{00000000-0005-0000-0000-00003C000000}"/>
    <cellStyle name="Comma 6 5 6 2 3" xfId="42437" xr:uid="{00000000-0005-0000-0000-00003C000000}"/>
    <cellStyle name="Comma 6 5 6 3" xfId="18245" xr:uid="{00000000-0005-0000-0000-00003C000000}"/>
    <cellStyle name="Comma 6 5 6 3 2" xfId="48485" xr:uid="{00000000-0005-0000-0000-00003C000000}"/>
    <cellStyle name="Comma 6 5 6 4" xfId="33365" xr:uid="{00000000-0005-0000-0000-00003C000000}"/>
    <cellStyle name="Comma 6 5 7" xfId="4637" xr:uid="{00000000-0005-0000-0000-00003C000000}"/>
    <cellStyle name="Comma 6 5 7 2" xfId="13709" xr:uid="{00000000-0005-0000-0000-00003C000000}"/>
    <cellStyle name="Comma 6 5 7 2 2" xfId="28829" xr:uid="{00000000-0005-0000-0000-00003C000000}"/>
    <cellStyle name="Comma 6 5 7 2 2 2" xfId="59069" xr:uid="{00000000-0005-0000-0000-00003C000000}"/>
    <cellStyle name="Comma 6 5 7 2 3" xfId="43949" xr:uid="{00000000-0005-0000-0000-00003C000000}"/>
    <cellStyle name="Comma 6 5 7 3" xfId="19757" xr:uid="{00000000-0005-0000-0000-00003C000000}"/>
    <cellStyle name="Comma 6 5 7 3 2" xfId="49997" xr:uid="{00000000-0005-0000-0000-00003C000000}"/>
    <cellStyle name="Comma 6 5 7 4" xfId="34877" xr:uid="{00000000-0005-0000-0000-00003C000000}"/>
    <cellStyle name="Comma 6 5 8" xfId="6149" xr:uid="{00000000-0005-0000-0000-00003C000000}"/>
    <cellStyle name="Comma 6 5 8 2" xfId="21269" xr:uid="{00000000-0005-0000-0000-00003C000000}"/>
    <cellStyle name="Comma 6 5 8 2 2" xfId="51509" xr:uid="{00000000-0005-0000-0000-00003C000000}"/>
    <cellStyle name="Comma 6 5 8 3" xfId="36389" xr:uid="{00000000-0005-0000-0000-00003C000000}"/>
    <cellStyle name="Comma 6 5 9" xfId="7661" xr:uid="{00000000-0005-0000-0000-00003C000000}"/>
    <cellStyle name="Comma 6 5 9 2" xfId="22781" xr:uid="{00000000-0005-0000-0000-00003C000000}"/>
    <cellStyle name="Comma 6 5 9 2 2" xfId="53021" xr:uid="{00000000-0005-0000-0000-00003C000000}"/>
    <cellStyle name="Comma 6 5 9 3" xfId="37901" xr:uid="{00000000-0005-0000-0000-00003C000000}"/>
    <cellStyle name="Comma 6 6" xfId="185" xr:uid="{00000000-0005-0000-0000-00003C000000}"/>
    <cellStyle name="Comma 6 6 10" xfId="9257" xr:uid="{00000000-0005-0000-0000-00003C000000}"/>
    <cellStyle name="Comma 6 6 10 2" xfId="24377" xr:uid="{00000000-0005-0000-0000-00003C000000}"/>
    <cellStyle name="Comma 6 6 10 2 2" xfId="54617" xr:uid="{00000000-0005-0000-0000-00003C000000}"/>
    <cellStyle name="Comma 6 6 10 3" xfId="39497" xr:uid="{00000000-0005-0000-0000-00003C000000}"/>
    <cellStyle name="Comma 6 6 11" xfId="15305" xr:uid="{00000000-0005-0000-0000-00003C000000}"/>
    <cellStyle name="Comma 6 6 11 2" xfId="45545" xr:uid="{00000000-0005-0000-0000-00003C000000}"/>
    <cellStyle name="Comma 6 6 12" xfId="30425" xr:uid="{00000000-0005-0000-0000-00003C000000}"/>
    <cellStyle name="Comma 6 6 2" xfId="437" xr:uid="{00000000-0005-0000-0000-00003C000000}"/>
    <cellStyle name="Comma 6 6 2 10" xfId="30677" xr:uid="{00000000-0005-0000-0000-00003C000000}"/>
    <cellStyle name="Comma 6 6 2 2" xfId="1193" xr:uid="{00000000-0005-0000-0000-00003C000000}"/>
    <cellStyle name="Comma 6 6 2 2 2" xfId="2705" xr:uid="{00000000-0005-0000-0000-00003C000000}"/>
    <cellStyle name="Comma 6 6 2 2 2 2" xfId="11777" xr:uid="{00000000-0005-0000-0000-00003C000000}"/>
    <cellStyle name="Comma 6 6 2 2 2 2 2" xfId="26897" xr:uid="{00000000-0005-0000-0000-00003C000000}"/>
    <cellStyle name="Comma 6 6 2 2 2 2 2 2" xfId="57137" xr:uid="{00000000-0005-0000-0000-00003C000000}"/>
    <cellStyle name="Comma 6 6 2 2 2 2 3" xfId="42017" xr:uid="{00000000-0005-0000-0000-00003C000000}"/>
    <cellStyle name="Comma 6 6 2 2 2 3" xfId="17825" xr:uid="{00000000-0005-0000-0000-00003C000000}"/>
    <cellStyle name="Comma 6 6 2 2 2 3 2" xfId="48065" xr:uid="{00000000-0005-0000-0000-00003C000000}"/>
    <cellStyle name="Comma 6 6 2 2 2 4" xfId="32945" xr:uid="{00000000-0005-0000-0000-00003C000000}"/>
    <cellStyle name="Comma 6 6 2 2 3" xfId="4217" xr:uid="{00000000-0005-0000-0000-00003C000000}"/>
    <cellStyle name="Comma 6 6 2 2 3 2" xfId="13289" xr:uid="{00000000-0005-0000-0000-00003C000000}"/>
    <cellStyle name="Comma 6 6 2 2 3 2 2" xfId="28409" xr:uid="{00000000-0005-0000-0000-00003C000000}"/>
    <cellStyle name="Comma 6 6 2 2 3 2 2 2" xfId="58649" xr:uid="{00000000-0005-0000-0000-00003C000000}"/>
    <cellStyle name="Comma 6 6 2 2 3 2 3" xfId="43529" xr:uid="{00000000-0005-0000-0000-00003C000000}"/>
    <cellStyle name="Comma 6 6 2 2 3 3" xfId="19337" xr:uid="{00000000-0005-0000-0000-00003C000000}"/>
    <cellStyle name="Comma 6 6 2 2 3 3 2" xfId="49577" xr:uid="{00000000-0005-0000-0000-00003C000000}"/>
    <cellStyle name="Comma 6 6 2 2 3 4" xfId="34457" xr:uid="{00000000-0005-0000-0000-00003C000000}"/>
    <cellStyle name="Comma 6 6 2 2 4" xfId="5729" xr:uid="{00000000-0005-0000-0000-00003C000000}"/>
    <cellStyle name="Comma 6 6 2 2 4 2" xfId="14801" xr:uid="{00000000-0005-0000-0000-00003C000000}"/>
    <cellStyle name="Comma 6 6 2 2 4 2 2" xfId="29921" xr:uid="{00000000-0005-0000-0000-00003C000000}"/>
    <cellStyle name="Comma 6 6 2 2 4 2 2 2" xfId="60161" xr:uid="{00000000-0005-0000-0000-00003C000000}"/>
    <cellStyle name="Comma 6 6 2 2 4 2 3" xfId="45041" xr:uid="{00000000-0005-0000-0000-00003C000000}"/>
    <cellStyle name="Comma 6 6 2 2 4 3" xfId="20849" xr:uid="{00000000-0005-0000-0000-00003C000000}"/>
    <cellStyle name="Comma 6 6 2 2 4 3 2" xfId="51089" xr:uid="{00000000-0005-0000-0000-00003C000000}"/>
    <cellStyle name="Comma 6 6 2 2 4 4" xfId="35969" xr:uid="{00000000-0005-0000-0000-00003C000000}"/>
    <cellStyle name="Comma 6 6 2 2 5" xfId="7241" xr:uid="{00000000-0005-0000-0000-00003C000000}"/>
    <cellStyle name="Comma 6 6 2 2 5 2" xfId="22361" xr:uid="{00000000-0005-0000-0000-00003C000000}"/>
    <cellStyle name="Comma 6 6 2 2 5 2 2" xfId="52601" xr:uid="{00000000-0005-0000-0000-00003C000000}"/>
    <cellStyle name="Comma 6 6 2 2 5 3" xfId="37481" xr:uid="{00000000-0005-0000-0000-00003C000000}"/>
    <cellStyle name="Comma 6 6 2 2 6" xfId="8753" xr:uid="{00000000-0005-0000-0000-00003C000000}"/>
    <cellStyle name="Comma 6 6 2 2 6 2" xfId="23873" xr:uid="{00000000-0005-0000-0000-00003C000000}"/>
    <cellStyle name="Comma 6 6 2 2 6 2 2" xfId="54113" xr:uid="{00000000-0005-0000-0000-00003C000000}"/>
    <cellStyle name="Comma 6 6 2 2 6 3" xfId="38993" xr:uid="{00000000-0005-0000-0000-00003C000000}"/>
    <cellStyle name="Comma 6 6 2 2 7" xfId="10265" xr:uid="{00000000-0005-0000-0000-00003C000000}"/>
    <cellStyle name="Comma 6 6 2 2 7 2" xfId="25385" xr:uid="{00000000-0005-0000-0000-00003C000000}"/>
    <cellStyle name="Comma 6 6 2 2 7 2 2" xfId="55625" xr:uid="{00000000-0005-0000-0000-00003C000000}"/>
    <cellStyle name="Comma 6 6 2 2 7 3" xfId="40505" xr:uid="{00000000-0005-0000-0000-00003C000000}"/>
    <cellStyle name="Comma 6 6 2 2 8" xfId="16313" xr:uid="{00000000-0005-0000-0000-00003C000000}"/>
    <cellStyle name="Comma 6 6 2 2 8 2" xfId="46553" xr:uid="{00000000-0005-0000-0000-00003C000000}"/>
    <cellStyle name="Comma 6 6 2 2 9" xfId="31433" xr:uid="{00000000-0005-0000-0000-00003C000000}"/>
    <cellStyle name="Comma 6 6 2 3" xfId="1949" xr:uid="{00000000-0005-0000-0000-00003C000000}"/>
    <cellStyle name="Comma 6 6 2 3 2" xfId="11021" xr:uid="{00000000-0005-0000-0000-00003C000000}"/>
    <cellStyle name="Comma 6 6 2 3 2 2" xfId="26141" xr:uid="{00000000-0005-0000-0000-00003C000000}"/>
    <cellStyle name="Comma 6 6 2 3 2 2 2" xfId="56381" xr:uid="{00000000-0005-0000-0000-00003C000000}"/>
    <cellStyle name="Comma 6 6 2 3 2 3" xfId="41261" xr:uid="{00000000-0005-0000-0000-00003C000000}"/>
    <cellStyle name="Comma 6 6 2 3 3" xfId="17069" xr:uid="{00000000-0005-0000-0000-00003C000000}"/>
    <cellStyle name="Comma 6 6 2 3 3 2" xfId="47309" xr:uid="{00000000-0005-0000-0000-00003C000000}"/>
    <cellStyle name="Comma 6 6 2 3 4" xfId="32189" xr:uid="{00000000-0005-0000-0000-00003C000000}"/>
    <cellStyle name="Comma 6 6 2 4" xfId="3461" xr:uid="{00000000-0005-0000-0000-00003C000000}"/>
    <cellStyle name="Comma 6 6 2 4 2" xfId="12533" xr:uid="{00000000-0005-0000-0000-00003C000000}"/>
    <cellStyle name="Comma 6 6 2 4 2 2" xfId="27653" xr:uid="{00000000-0005-0000-0000-00003C000000}"/>
    <cellStyle name="Comma 6 6 2 4 2 2 2" xfId="57893" xr:uid="{00000000-0005-0000-0000-00003C000000}"/>
    <cellStyle name="Comma 6 6 2 4 2 3" xfId="42773" xr:uid="{00000000-0005-0000-0000-00003C000000}"/>
    <cellStyle name="Comma 6 6 2 4 3" xfId="18581" xr:uid="{00000000-0005-0000-0000-00003C000000}"/>
    <cellStyle name="Comma 6 6 2 4 3 2" xfId="48821" xr:uid="{00000000-0005-0000-0000-00003C000000}"/>
    <cellStyle name="Comma 6 6 2 4 4" xfId="33701" xr:uid="{00000000-0005-0000-0000-00003C000000}"/>
    <cellStyle name="Comma 6 6 2 5" xfId="4973" xr:uid="{00000000-0005-0000-0000-00003C000000}"/>
    <cellStyle name="Comma 6 6 2 5 2" xfId="14045" xr:uid="{00000000-0005-0000-0000-00003C000000}"/>
    <cellStyle name="Comma 6 6 2 5 2 2" xfId="29165" xr:uid="{00000000-0005-0000-0000-00003C000000}"/>
    <cellStyle name="Comma 6 6 2 5 2 2 2" xfId="59405" xr:uid="{00000000-0005-0000-0000-00003C000000}"/>
    <cellStyle name="Comma 6 6 2 5 2 3" xfId="44285" xr:uid="{00000000-0005-0000-0000-00003C000000}"/>
    <cellStyle name="Comma 6 6 2 5 3" xfId="20093" xr:uid="{00000000-0005-0000-0000-00003C000000}"/>
    <cellStyle name="Comma 6 6 2 5 3 2" xfId="50333" xr:uid="{00000000-0005-0000-0000-00003C000000}"/>
    <cellStyle name="Comma 6 6 2 5 4" xfId="35213" xr:uid="{00000000-0005-0000-0000-00003C000000}"/>
    <cellStyle name="Comma 6 6 2 6" xfId="6485" xr:uid="{00000000-0005-0000-0000-00003C000000}"/>
    <cellStyle name="Comma 6 6 2 6 2" xfId="21605" xr:uid="{00000000-0005-0000-0000-00003C000000}"/>
    <cellStyle name="Comma 6 6 2 6 2 2" xfId="51845" xr:uid="{00000000-0005-0000-0000-00003C000000}"/>
    <cellStyle name="Comma 6 6 2 6 3" xfId="36725" xr:uid="{00000000-0005-0000-0000-00003C000000}"/>
    <cellStyle name="Comma 6 6 2 7" xfId="7997" xr:uid="{00000000-0005-0000-0000-00003C000000}"/>
    <cellStyle name="Comma 6 6 2 7 2" xfId="23117" xr:uid="{00000000-0005-0000-0000-00003C000000}"/>
    <cellStyle name="Comma 6 6 2 7 2 2" xfId="53357" xr:uid="{00000000-0005-0000-0000-00003C000000}"/>
    <cellStyle name="Comma 6 6 2 7 3" xfId="38237" xr:uid="{00000000-0005-0000-0000-00003C000000}"/>
    <cellStyle name="Comma 6 6 2 8" xfId="9509" xr:uid="{00000000-0005-0000-0000-00003C000000}"/>
    <cellStyle name="Comma 6 6 2 8 2" xfId="24629" xr:uid="{00000000-0005-0000-0000-00003C000000}"/>
    <cellStyle name="Comma 6 6 2 8 2 2" xfId="54869" xr:uid="{00000000-0005-0000-0000-00003C000000}"/>
    <cellStyle name="Comma 6 6 2 8 3" xfId="39749" xr:uid="{00000000-0005-0000-0000-00003C000000}"/>
    <cellStyle name="Comma 6 6 2 9" xfId="15557" xr:uid="{00000000-0005-0000-0000-00003C000000}"/>
    <cellStyle name="Comma 6 6 2 9 2" xfId="45797" xr:uid="{00000000-0005-0000-0000-00003C000000}"/>
    <cellStyle name="Comma 6 6 3" xfId="689" xr:uid="{00000000-0005-0000-0000-0000C5000000}"/>
    <cellStyle name="Comma 6 6 3 10" xfId="30929" xr:uid="{00000000-0005-0000-0000-0000C5000000}"/>
    <cellStyle name="Comma 6 6 3 2" xfId="1445" xr:uid="{00000000-0005-0000-0000-0000C5000000}"/>
    <cellStyle name="Comma 6 6 3 2 2" xfId="2957" xr:uid="{00000000-0005-0000-0000-0000C5000000}"/>
    <cellStyle name="Comma 6 6 3 2 2 2" xfId="12029" xr:uid="{00000000-0005-0000-0000-0000C5000000}"/>
    <cellStyle name="Comma 6 6 3 2 2 2 2" xfId="27149" xr:uid="{00000000-0005-0000-0000-0000C5000000}"/>
    <cellStyle name="Comma 6 6 3 2 2 2 2 2" xfId="57389" xr:uid="{00000000-0005-0000-0000-0000C5000000}"/>
    <cellStyle name="Comma 6 6 3 2 2 2 3" xfId="42269" xr:uid="{00000000-0005-0000-0000-0000C5000000}"/>
    <cellStyle name="Comma 6 6 3 2 2 3" xfId="18077" xr:uid="{00000000-0005-0000-0000-0000C5000000}"/>
    <cellStyle name="Comma 6 6 3 2 2 3 2" xfId="48317" xr:uid="{00000000-0005-0000-0000-0000C5000000}"/>
    <cellStyle name="Comma 6 6 3 2 2 4" xfId="33197" xr:uid="{00000000-0005-0000-0000-0000C5000000}"/>
    <cellStyle name="Comma 6 6 3 2 3" xfId="4469" xr:uid="{00000000-0005-0000-0000-0000C5000000}"/>
    <cellStyle name="Comma 6 6 3 2 3 2" xfId="13541" xr:uid="{00000000-0005-0000-0000-0000C5000000}"/>
    <cellStyle name="Comma 6 6 3 2 3 2 2" xfId="28661" xr:uid="{00000000-0005-0000-0000-0000C5000000}"/>
    <cellStyle name="Comma 6 6 3 2 3 2 2 2" xfId="58901" xr:uid="{00000000-0005-0000-0000-0000C5000000}"/>
    <cellStyle name="Comma 6 6 3 2 3 2 3" xfId="43781" xr:uid="{00000000-0005-0000-0000-0000C5000000}"/>
    <cellStyle name="Comma 6 6 3 2 3 3" xfId="19589" xr:uid="{00000000-0005-0000-0000-0000C5000000}"/>
    <cellStyle name="Comma 6 6 3 2 3 3 2" xfId="49829" xr:uid="{00000000-0005-0000-0000-0000C5000000}"/>
    <cellStyle name="Comma 6 6 3 2 3 4" xfId="34709" xr:uid="{00000000-0005-0000-0000-0000C5000000}"/>
    <cellStyle name="Comma 6 6 3 2 4" xfId="5981" xr:uid="{00000000-0005-0000-0000-0000C5000000}"/>
    <cellStyle name="Comma 6 6 3 2 4 2" xfId="15053" xr:uid="{00000000-0005-0000-0000-0000C5000000}"/>
    <cellStyle name="Comma 6 6 3 2 4 2 2" xfId="30173" xr:uid="{00000000-0005-0000-0000-0000C5000000}"/>
    <cellStyle name="Comma 6 6 3 2 4 2 2 2" xfId="60413" xr:uid="{00000000-0005-0000-0000-0000C5000000}"/>
    <cellStyle name="Comma 6 6 3 2 4 2 3" xfId="45293" xr:uid="{00000000-0005-0000-0000-0000C5000000}"/>
    <cellStyle name="Comma 6 6 3 2 4 3" xfId="21101" xr:uid="{00000000-0005-0000-0000-0000C5000000}"/>
    <cellStyle name="Comma 6 6 3 2 4 3 2" xfId="51341" xr:uid="{00000000-0005-0000-0000-0000C5000000}"/>
    <cellStyle name="Comma 6 6 3 2 4 4" xfId="36221" xr:uid="{00000000-0005-0000-0000-0000C5000000}"/>
    <cellStyle name="Comma 6 6 3 2 5" xfId="7493" xr:uid="{00000000-0005-0000-0000-0000C5000000}"/>
    <cellStyle name="Comma 6 6 3 2 5 2" xfId="22613" xr:uid="{00000000-0005-0000-0000-0000C5000000}"/>
    <cellStyle name="Comma 6 6 3 2 5 2 2" xfId="52853" xr:uid="{00000000-0005-0000-0000-0000C5000000}"/>
    <cellStyle name="Comma 6 6 3 2 5 3" xfId="37733" xr:uid="{00000000-0005-0000-0000-0000C5000000}"/>
    <cellStyle name="Comma 6 6 3 2 6" xfId="9005" xr:uid="{00000000-0005-0000-0000-0000C5000000}"/>
    <cellStyle name="Comma 6 6 3 2 6 2" xfId="24125" xr:uid="{00000000-0005-0000-0000-0000C5000000}"/>
    <cellStyle name="Comma 6 6 3 2 6 2 2" xfId="54365" xr:uid="{00000000-0005-0000-0000-0000C5000000}"/>
    <cellStyle name="Comma 6 6 3 2 6 3" xfId="39245" xr:uid="{00000000-0005-0000-0000-0000C5000000}"/>
    <cellStyle name="Comma 6 6 3 2 7" xfId="10517" xr:uid="{00000000-0005-0000-0000-0000C5000000}"/>
    <cellStyle name="Comma 6 6 3 2 7 2" xfId="25637" xr:uid="{00000000-0005-0000-0000-0000C5000000}"/>
    <cellStyle name="Comma 6 6 3 2 7 2 2" xfId="55877" xr:uid="{00000000-0005-0000-0000-0000C5000000}"/>
    <cellStyle name="Comma 6 6 3 2 7 3" xfId="40757" xr:uid="{00000000-0005-0000-0000-0000C5000000}"/>
    <cellStyle name="Comma 6 6 3 2 8" xfId="16565" xr:uid="{00000000-0005-0000-0000-0000C5000000}"/>
    <cellStyle name="Comma 6 6 3 2 8 2" xfId="46805" xr:uid="{00000000-0005-0000-0000-0000C5000000}"/>
    <cellStyle name="Comma 6 6 3 2 9" xfId="31685" xr:uid="{00000000-0005-0000-0000-0000C5000000}"/>
    <cellStyle name="Comma 6 6 3 3" xfId="2201" xr:uid="{00000000-0005-0000-0000-0000C5000000}"/>
    <cellStyle name="Comma 6 6 3 3 2" xfId="11273" xr:uid="{00000000-0005-0000-0000-0000C5000000}"/>
    <cellStyle name="Comma 6 6 3 3 2 2" xfId="26393" xr:uid="{00000000-0005-0000-0000-0000C5000000}"/>
    <cellStyle name="Comma 6 6 3 3 2 2 2" xfId="56633" xr:uid="{00000000-0005-0000-0000-0000C5000000}"/>
    <cellStyle name="Comma 6 6 3 3 2 3" xfId="41513" xr:uid="{00000000-0005-0000-0000-0000C5000000}"/>
    <cellStyle name="Comma 6 6 3 3 3" xfId="17321" xr:uid="{00000000-0005-0000-0000-0000C5000000}"/>
    <cellStyle name="Comma 6 6 3 3 3 2" xfId="47561" xr:uid="{00000000-0005-0000-0000-0000C5000000}"/>
    <cellStyle name="Comma 6 6 3 3 4" xfId="32441" xr:uid="{00000000-0005-0000-0000-0000C5000000}"/>
    <cellStyle name="Comma 6 6 3 4" xfId="3713" xr:uid="{00000000-0005-0000-0000-0000C5000000}"/>
    <cellStyle name="Comma 6 6 3 4 2" xfId="12785" xr:uid="{00000000-0005-0000-0000-0000C5000000}"/>
    <cellStyle name="Comma 6 6 3 4 2 2" xfId="27905" xr:uid="{00000000-0005-0000-0000-0000C5000000}"/>
    <cellStyle name="Comma 6 6 3 4 2 2 2" xfId="58145" xr:uid="{00000000-0005-0000-0000-0000C5000000}"/>
    <cellStyle name="Comma 6 6 3 4 2 3" xfId="43025" xr:uid="{00000000-0005-0000-0000-0000C5000000}"/>
    <cellStyle name="Comma 6 6 3 4 3" xfId="18833" xr:uid="{00000000-0005-0000-0000-0000C5000000}"/>
    <cellStyle name="Comma 6 6 3 4 3 2" xfId="49073" xr:uid="{00000000-0005-0000-0000-0000C5000000}"/>
    <cellStyle name="Comma 6 6 3 4 4" xfId="33953" xr:uid="{00000000-0005-0000-0000-0000C5000000}"/>
    <cellStyle name="Comma 6 6 3 5" xfId="5225" xr:uid="{00000000-0005-0000-0000-0000C5000000}"/>
    <cellStyle name="Comma 6 6 3 5 2" xfId="14297" xr:uid="{00000000-0005-0000-0000-0000C5000000}"/>
    <cellStyle name="Comma 6 6 3 5 2 2" xfId="29417" xr:uid="{00000000-0005-0000-0000-0000C5000000}"/>
    <cellStyle name="Comma 6 6 3 5 2 2 2" xfId="59657" xr:uid="{00000000-0005-0000-0000-0000C5000000}"/>
    <cellStyle name="Comma 6 6 3 5 2 3" xfId="44537" xr:uid="{00000000-0005-0000-0000-0000C5000000}"/>
    <cellStyle name="Comma 6 6 3 5 3" xfId="20345" xr:uid="{00000000-0005-0000-0000-0000C5000000}"/>
    <cellStyle name="Comma 6 6 3 5 3 2" xfId="50585" xr:uid="{00000000-0005-0000-0000-0000C5000000}"/>
    <cellStyle name="Comma 6 6 3 5 4" xfId="35465" xr:uid="{00000000-0005-0000-0000-0000C5000000}"/>
    <cellStyle name="Comma 6 6 3 6" xfId="6737" xr:uid="{00000000-0005-0000-0000-0000C5000000}"/>
    <cellStyle name="Comma 6 6 3 6 2" xfId="21857" xr:uid="{00000000-0005-0000-0000-0000C5000000}"/>
    <cellStyle name="Comma 6 6 3 6 2 2" xfId="52097" xr:uid="{00000000-0005-0000-0000-0000C5000000}"/>
    <cellStyle name="Comma 6 6 3 6 3" xfId="36977" xr:uid="{00000000-0005-0000-0000-0000C5000000}"/>
    <cellStyle name="Comma 6 6 3 7" xfId="8249" xr:uid="{00000000-0005-0000-0000-0000C5000000}"/>
    <cellStyle name="Comma 6 6 3 7 2" xfId="23369" xr:uid="{00000000-0005-0000-0000-0000C5000000}"/>
    <cellStyle name="Comma 6 6 3 7 2 2" xfId="53609" xr:uid="{00000000-0005-0000-0000-0000C5000000}"/>
    <cellStyle name="Comma 6 6 3 7 3" xfId="38489" xr:uid="{00000000-0005-0000-0000-0000C5000000}"/>
    <cellStyle name="Comma 6 6 3 8" xfId="9761" xr:uid="{00000000-0005-0000-0000-0000C5000000}"/>
    <cellStyle name="Comma 6 6 3 8 2" xfId="24881" xr:uid="{00000000-0005-0000-0000-0000C5000000}"/>
    <cellStyle name="Comma 6 6 3 8 2 2" xfId="55121" xr:uid="{00000000-0005-0000-0000-0000C5000000}"/>
    <cellStyle name="Comma 6 6 3 8 3" xfId="40001" xr:uid="{00000000-0005-0000-0000-0000C5000000}"/>
    <cellStyle name="Comma 6 6 3 9" xfId="15809" xr:uid="{00000000-0005-0000-0000-0000C5000000}"/>
    <cellStyle name="Comma 6 6 3 9 2" xfId="46049" xr:uid="{00000000-0005-0000-0000-0000C5000000}"/>
    <cellStyle name="Comma 6 6 4" xfId="941" xr:uid="{00000000-0005-0000-0000-00003C000000}"/>
    <cellStyle name="Comma 6 6 4 2" xfId="2453" xr:uid="{00000000-0005-0000-0000-00003C000000}"/>
    <cellStyle name="Comma 6 6 4 2 2" xfId="11525" xr:uid="{00000000-0005-0000-0000-00003C000000}"/>
    <cellStyle name="Comma 6 6 4 2 2 2" xfId="26645" xr:uid="{00000000-0005-0000-0000-00003C000000}"/>
    <cellStyle name="Comma 6 6 4 2 2 2 2" xfId="56885" xr:uid="{00000000-0005-0000-0000-00003C000000}"/>
    <cellStyle name="Comma 6 6 4 2 2 3" xfId="41765" xr:uid="{00000000-0005-0000-0000-00003C000000}"/>
    <cellStyle name="Comma 6 6 4 2 3" xfId="17573" xr:uid="{00000000-0005-0000-0000-00003C000000}"/>
    <cellStyle name="Comma 6 6 4 2 3 2" xfId="47813" xr:uid="{00000000-0005-0000-0000-00003C000000}"/>
    <cellStyle name="Comma 6 6 4 2 4" xfId="32693" xr:uid="{00000000-0005-0000-0000-00003C000000}"/>
    <cellStyle name="Comma 6 6 4 3" xfId="3965" xr:uid="{00000000-0005-0000-0000-00003C000000}"/>
    <cellStyle name="Comma 6 6 4 3 2" xfId="13037" xr:uid="{00000000-0005-0000-0000-00003C000000}"/>
    <cellStyle name="Comma 6 6 4 3 2 2" xfId="28157" xr:uid="{00000000-0005-0000-0000-00003C000000}"/>
    <cellStyle name="Comma 6 6 4 3 2 2 2" xfId="58397" xr:uid="{00000000-0005-0000-0000-00003C000000}"/>
    <cellStyle name="Comma 6 6 4 3 2 3" xfId="43277" xr:uid="{00000000-0005-0000-0000-00003C000000}"/>
    <cellStyle name="Comma 6 6 4 3 3" xfId="19085" xr:uid="{00000000-0005-0000-0000-00003C000000}"/>
    <cellStyle name="Comma 6 6 4 3 3 2" xfId="49325" xr:uid="{00000000-0005-0000-0000-00003C000000}"/>
    <cellStyle name="Comma 6 6 4 3 4" xfId="34205" xr:uid="{00000000-0005-0000-0000-00003C000000}"/>
    <cellStyle name="Comma 6 6 4 4" xfId="5477" xr:uid="{00000000-0005-0000-0000-00003C000000}"/>
    <cellStyle name="Comma 6 6 4 4 2" xfId="14549" xr:uid="{00000000-0005-0000-0000-00003C000000}"/>
    <cellStyle name="Comma 6 6 4 4 2 2" xfId="29669" xr:uid="{00000000-0005-0000-0000-00003C000000}"/>
    <cellStyle name="Comma 6 6 4 4 2 2 2" xfId="59909" xr:uid="{00000000-0005-0000-0000-00003C000000}"/>
    <cellStyle name="Comma 6 6 4 4 2 3" xfId="44789" xr:uid="{00000000-0005-0000-0000-00003C000000}"/>
    <cellStyle name="Comma 6 6 4 4 3" xfId="20597" xr:uid="{00000000-0005-0000-0000-00003C000000}"/>
    <cellStyle name="Comma 6 6 4 4 3 2" xfId="50837" xr:uid="{00000000-0005-0000-0000-00003C000000}"/>
    <cellStyle name="Comma 6 6 4 4 4" xfId="35717" xr:uid="{00000000-0005-0000-0000-00003C000000}"/>
    <cellStyle name="Comma 6 6 4 5" xfId="6989" xr:uid="{00000000-0005-0000-0000-00003C000000}"/>
    <cellStyle name="Comma 6 6 4 5 2" xfId="22109" xr:uid="{00000000-0005-0000-0000-00003C000000}"/>
    <cellStyle name="Comma 6 6 4 5 2 2" xfId="52349" xr:uid="{00000000-0005-0000-0000-00003C000000}"/>
    <cellStyle name="Comma 6 6 4 5 3" xfId="37229" xr:uid="{00000000-0005-0000-0000-00003C000000}"/>
    <cellStyle name="Comma 6 6 4 6" xfId="8501" xr:uid="{00000000-0005-0000-0000-00003C000000}"/>
    <cellStyle name="Comma 6 6 4 6 2" xfId="23621" xr:uid="{00000000-0005-0000-0000-00003C000000}"/>
    <cellStyle name="Comma 6 6 4 6 2 2" xfId="53861" xr:uid="{00000000-0005-0000-0000-00003C000000}"/>
    <cellStyle name="Comma 6 6 4 6 3" xfId="38741" xr:uid="{00000000-0005-0000-0000-00003C000000}"/>
    <cellStyle name="Comma 6 6 4 7" xfId="10013" xr:uid="{00000000-0005-0000-0000-00003C000000}"/>
    <cellStyle name="Comma 6 6 4 7 2" xfId="25133" xr:uid="{00000000-0005-0000-0000-00003C000000}"/>
    <cellStyle name="Comma 6 6 4 7 2 2" xfId="55373" xr:uid="{00000000-0005-0000-0000-00003C000000}"/>
    <cellStyle name="Comma 6 6 4 7 3" xfId="40253" xr:uid="{00000000-0005-0000-0000-00003C000000}"/>
    <cellStyle name="Comma 6 6 4 8" xfId="16061" xr:uid="{00000000-0005-0000-0000-00003C000000}"/>
    <cellStyle name="Comma 6 6 4 8 2" xfId="46301" xr:uid="{00000000-0005-0000-0000-00003C000000}"/>
    <cellStyle name="Comma 6 6 4 9" xfId="31181" xr:uid="{00000000-0005-0000-0000-00003C000000}"/>
    <cellStyle name="Comma 6 6 5" xfId="1697" xr:uid="{00000000-0005-0000-0000-00003C000000}"/>
    <cellStyle name="Comma 6 6 5 2" xfId="10769" xr:uid="{00000000-0005-0000-0000-00003C000000}"/>
    <cellStyle name="Comma 6 6 5 2 2" xfId="25889" xr:uid="{00000000-0005-0000-0000-00003C000000}"/>
    <cellStyle name="Comma 6 6 5 2 2 2" xfId="56129" xr:uid="{00000000-0005-0000-0000-00003C000000}"/>
    <cellStyle name="Comma 6 6 5 2 3" xfId="41009" xr:uid="{00000000-0005-0000-0000-00003C000000}"/>
    <cellStyle name="Comma 6 6 5 3" xfId="16817" xr:uid="{00000000-0005-0000-0000-00003C000000}"/>
    <cellStyle name="Comma 6 6 5 3 2" xfId="47057" xr:uid="{00000000-0005-0000-0000-00003C000000}"/>
    <cellStyle name="Comma 6 6 5 4" xfId="31937" xr:uid="{00000000-0005-0000-0000-00003C000000}"/>
    <cellStyle name="Comma 6 6 6" xfId="3209" xr:uid="{00000000-0005-0000-0000-00003C000000}"/>
    <cellStyle name="Comma 6 6 6 2" xfId="12281" xr:uid="{00000000-0005-0000-0000-00003C000000}"/>
    <cellStyle name="Comma 6 6 6 2 2" xfId="27401" xr:uid="{00000000-0005-0000-0000-00003C000000}"/>
    <cellStyle name="Comma 6 6 6 2 2 2" xfId="57641" xr:uid="{00000000-0005-0000-0000-00003C000000}"/>
    <cellStyle name="Comma 6 6 6 2 3" xfId="42521" xr:uid="{00000000-0005-0000-0000-00003C000000}"/>
    <cellStyle name="Comma 6 6 6 3" xfId="18329" xr:uid="{00000000-0005-0000-0000-00003C000000}"/>
    <cellStyle name="Comma 6 6 6 3 2" xfId="48569" xr:uid="{00000000-0005-0000-0000-00003C000000}"/>
    <cellStyle name="Comma 6 6 6 4" xfId="33449" xr:uid="{00000000-0005-0000-0000-00003C000000}"/>
    <cellStyle name="Comma 6 6 7" xfId="4721" xr:uid="{00000000-0005-0000-0000-00003C000000}"/>
    <cellStyle name="Comma 6 6 7 2" xfId="13793" xr:uid="{00000000-0005-0000-0000-00003C000000}"/>
    <cellStyle name="Comma 6 6 7 2 2" xfId="28913" xr:uid="{00000000-0005-0000-0000-00003C000000}"/>
    <cellStyle name="Comma 6 6 7 2 2 2" xfId="59153" xr:uid="{00000000-0005-0000-0000-00003C000000}"/>
    <cellStyle name="Comma 6 6 7 2 3" xfId="44033" xr:uid="{00000000-0005-0000-0000-00003C000000}"/>
    <cellStyle name="Comma 6 6 7 3" xfId="19841" xr:uid="{00000000-0005-0000-0000-00003C000000}"/>
    <cellStyle name="Comma 6 6 7 3 2" xfId="50081" xr:uid="{00000000-0005-0000-0000-00003C000000}"/>
    <cellStyle name="Comma 6 6 7 4" xfId="34961" xr:uid="{00000000-0005-0000-0000-00003C000000}"/>
    <cellStyle name="Comma 6 6 8" xfId="6233" xr:uid="{00000000-0005-0000-0000-00003C000000}"/>
    <cellStyle name="Comma 6 6 8 2" xfId="21353" xr:uid="{00000000-0005-0000-0000-00003C000000}"/>
    <cellStyle name="Comma 6 6 8 2 2" xfId="51593" xr:uid="{00000000-0005-0000-0000-00003C000000}"/>
    <cellStyle name="Comma 6 6 8 3" xfId="36473" xr:uid="{00000000-0005-0000-0000-00003C000000}"/>
    <cellStyle name="Comma 6 6 9" xfId="7745" xr:uid="{00000000-0005-0000-0000-00003C000000}"/>
    <cellStyle name="Comma 6 6 9 2" xfId="22865" xr:uid="{00000000-0005-0000-0000-00003C000000}"/>
    <cellStyle name="Comma 6 6 9 2 2" xfId="53105" xr:uid="{00000000-0005-0000-0000-00003C000000}"/>
    <cellStyle name="Comma 6 6 9 3" xfId="37985" xr:uid="{00000000-0005-0000-0000-00003C000000}"/>
    <cellStyle name="Comma 6 7" xfId="269" xr:uid="{00000000-0005-0000-0000-000037000000}"/>
    <cellStyle name="Comma 6 7 10" xfId="30509" xr:uid="{00000000-0005-0000-0000-000037000000}"/>
    <cellStyle name="Comma 6 7 2" xfId="1025" xr:uid="{00000000-0005-0000-0000-000037000000}"/>
    <cellStyle name="Comma 6 7 2 2" xfId="2537" xr:uid="{00000000-0005-0000-0000-000037000000}"/>
    <cellStyle name="Comma 6 7 2 2 2" xfId="11609" xr:uid="{00000000-0005-0000-0000-000037000000}"/>
    <cellStyle name="Comma 6 7 2 2 2 2" xfId="26729" xr:uid="{00000000-0005-0000-0000-000037000000}"/>
    <cellStyle name="Comma 6 7 2 2 2 2 2" xfId="56969" xr:uid="{00000000-0005-0000-0000-000037000000}"/>
    <cellStyle name="Comma 6 7 2 2 2 3" xfId="41849" xr:uid="{00000000-0005-0000-0000-000037000000}"/>
    <cellStyle name="Comma 6 7 2 2 3" xfId="17657" xr:uid="{00000000-0005-0000-0000-000037000000}"/>
    <cellStyle name="Comma 6 7 2 2 3 2" xfId="47897" xr:uid="{00000000-0005-0000-0000-000037000000}"/>
    <cellStyle name="Comma 6 7 2 2 4" xfId="32777" xr:uid="{00000000-0005-0000-0000-000037000000}"/>
    <cellStyle name="Comma 6 7 2 3" xfId="4049" xr:uid="{00000000-0005-0000-0000-000037000000}"/>
    <cellStyle name="Comma 6 7 2 3 2" xfId="13121" xr:uid="{00000000-0005-0000-0000-000037000000}"/>
    <cellStyle name="Comma 6 7 2 3 2 2" xfId="28241" xr:uid="{00000000-0005-0000-0000-000037000000}"/>
    <cellStyle name="Comma 6 7 2 3 2 2 2" xfId="58481" xr:uid="{00000000-0005-0000-0000-000037000000}"/>
    <cellStyle name="Comma 6 7 2 3 2 3" xfId="43361" xr:uid="{00000000-0005-0000-0000-000037000000}"/>
    <cellStyle name="Comma 6 7 2 3 3" xfId="19169" xr:uid="{00000000-0005-0000-0000-000037000000}"/>
    <cellStyle name="Comma 6 7 2 3 3 2" xfId="49409" xr:uid="{00000000-0005-0000-0000-000037000000}"/>
    <cellStyle name="Comma 6 7 2 3 4" xfId="34289" xr:uid="{00000000-0005-0000-0000-000037000000}"/>
    <cellStyle name="Comma 6 7 2 4" xfId="5561" xr:uid="{00000000-0005-0000-0000-000037000000}"/>
    <cellStyle name="Comma 6 7 2 4 2" xfId="14633" xr:uid="{00000000-0005-0000-0000-000037000000}"/>
    <cellStyle name="Comma 6 7 2 4 2 2" xfId="29753" xr:uid="{00000000-0005-0000-0000-000037000000}"/>
    <cellStyle name="Comma 6 7 2 4 2 2 2" xfId="59993" xr:uid="{00000000-0005-0000-0000-000037000000}"/>
    <cellStyle name="Comma 6 7 2 4 2 3" xfId="44873" xr:uid="{00000000-0005-0000-0000-000037000000}"/>
    <cellStyle name="Comma 6 7 2 4 3" xfId="20681" xr:uid="{00000000-0005-0000-0000-000037000000}"/>
    <cellStyle name="Comma 6 7 2 4 3 2" xfId="50921" xr:uid="{00000000-0005-0000-0000-000037000000}"/>
    <cellStyle name="Comma 6 7 2 4 4" xfId="35801" xr:uid="{00000000-0005-0000-0000-000037000000}"/>
    <cellStyle name="Comma 6 7 2 5" xfId="7073" xr:uid="{00000000-0005-0000-0000-000037000000}"/>
    <cellStyle name="Comma 6 7 2 5 2" xfId="22193" xr:uid="{00000000-0005-0000-0000-000037000000}"/>
    <cellStyle name="Comma 6 7 2 5 2 2" xfId="52433" xr:uid="{00000000-0005-0000-0000-000037000000}"/>
    <cellStyle name="Comma 6 7 2 5 3" xfId="37313" xr:uid="{00000000-0005-0000-0000-000037000000}"/>
    <cellStyle name="Comma 6 7 2 6" xfId="8585" xr:uid="{00000000-0005-0000-0000-000037000000}"/>
    <cellStyle name="Comma 6 7 2 6 2" xfId="23705" xr:uid="{00000000-0005-0000-0000-000037000000}"/>
    <cellStyle name="Comma 6 7 2 6 2 2" xfId="53945" xr:uid="{00000000-0005-0000-0000-000037000000}"/>
    <cellStyle name="Comma 6 7 2 6 3" xfId="38825" xr:uid="{00000000-0005-0000-0000-000037000000}"/>
    <cellStyle name="Comma 6 7 2 7" xfId="10097" xr:uid="{00000000-0005-0000-0000-000037000000}"/>
    <cellStyle name="Comma 6 7 2 7 2" xfId="25217" xr:uid="{00000000-0005-0000-0000-000037000000}"/>
    <cellStyle name="Comma 6 7 2 7 2 2" xfId="55457" xr:uid="{00000000-0005-0000-0000-000037000000}"/>
    <cellStyle name="Comma 6 7 2 7 3" xfId="40337" xr:uid="{00000000-0005-0000-0000-000037000000}"/>
    <cellStyle name="Comma 6 7 2 8" xfId="16145" xr:uid="{00000000-0005-0000-0000-000037000000}"/>
    <cellStyle name="Comma 6 7 2 8 2" xfId="46385" xr:uid="{00000000-0005-0000-0000-000037000000}"/>
    <cellStyle name="Comma 6 7 2 9" xfId="31265" xr:uid="{00000000-0005-0000-0000-000037000000}"/>
    <cellStyle name="Comma 6 7 3" xfId="1781" xr:uid="{00000000-0005-0000-0000-000037000000}"/>
    <cellStyle name="Comma 6 7 3 2" xfId="10853" xr:uid="{00000000-0005-0000-0000-000037000000}"/>
    <cellStyle name="Comma 6 7 3 2 2" xfId="25973" xr:uid="{00000000-0005-0000-0000-000037000000}"/>
    <cellStyle name="Comma 6 7 3 2 2 2" xfId="56213" xr:uid="{00000000-0005-0000-0000-000037000000}"/>
    <cellStyle name="Comma 6 7 3 2 3" xfId="41093" xr:uid="{00000000-0005-0000-0000-000037000000}"/>
    <cellStyle name="Comma 6 7 3 3" xfId="16901" xr:uid="{00000000-0005-0000-0000-000037000000}"/>
    <cellStyle name="Comma 6 7 3 3 2" xfId="47141" xr:uid="{00000000-0005-0000-0000-000037000000}"/>
    <cellStyle name="Comma 6 7 3 4" xfId="32021" xr:uid="{00000000-0005-0000-0000-000037000000}"/>
    <cellStyle name="Comma 6 7 4" xfId="3293" xr:uid="{00000000-0005-0000-0000-000037000000}"/>
    <cellStyle name="Comma 6 7 4 2" xfId="12365" xr:uid="{00000000-0005-0000-0000-000037000000}"/>
    <cellStyle name="Comma 6 7 4 2 2" xfId="27485" xr:uid="{00000000-0005-0000-0000-000037000000}"/>
    <cellStyle name="Comma 6 7 4 2 2 2" xfId="57725" xr:uid="{00000000-0005-0000-0000-000037000000}"/>
    <cellStyle name="Comma 6 7 4 2 3" xfId="42605" xr:uid="{00000000-0005-0000-0000-000037000000}"/>
    <cellStyle name="Comma 6 7 4 3" xfId="18413" xr:uid="{00000000-0005-0000-0000-000037000000}"/>
    <cellStyle name="Comma 6 7 4 3 2" xfId="48653" xr:uid="{00000000-0005-0000-0000-000037000000}"/>
    <cellStyle name="Comma 6 7 4 4" xfId="33533" xr:uid="{00000000-0005-0000-0000-000037000000}"/>
    <cellStyle name="Comma 6 7 5" xfId="4805" xr:uid="{00000000-0005-0000-0000-000037000000}"/>
    <cellStyle name="Comma 6 7 5 2" xfId="13877" xr:uid="{00000000-0005-0000-0000-000037000000}"/>
    <cellStyle name="Comma 6 7 5 2 2" xfId="28997" xr:uid="{00000000-0005-0000-0000-000037000000}"/>
    <cellStyle name="Comma 6 7 5 2 2 2" xfId="59237" xr:uid="{00000000-0005-0000-0000-000037000000}"/>
    <cellStyle name="Comma 6 7 5 2 3" xfId="44117" xr:uid="{00000000-0005-0000-0000-000037000000}"/>
    <cellStyle name="Comma 6 7 5 3" xfId="19925" xr:uid="{00000000-0005-0000-0000-000037000000}"/>
    <cellStyle name="Comma 6 7 5 3 2" xfId="50165" xr:uid="{00000000-0005-0000-0000-000037000000}"/>
    <cellStyle name="Comma 6 7 5 4" xfId="35045" xr:uid="{00000000-0005-0000-0000-000037000000}"/>
    <cellStyle name="Comma 6 7 6" xfId="6317" xr:uid="{00000000-0005-0000-0000-000037000000}"/>
    <cellStyle name="Comma 6 7 6 2" xfId="21437" xr:uid="{00000000-0005-0000-0000-000037000000}"/>
    <cellStyle name="Comma 6 7 6 2 2" xfId="51677" xr:uid="{00000000-0005-0000-0000-000037000000}"/>
    <cellStyle name="Comma 6 7 6 3" xfId="36557" xr:uid="{00000000-0005-0000-0000-000037000000}"/>
    <cellStyle name="Comma 6 7 7" xfId="7829" xr:uid="{00000000-0005-0000-0000-000037000000}"/>
    <cellStyle name="Comma 6 7 7 2" xfId="22949" xr:uid="{00000000-0005-0000-0000-000037000000}"/>
    <cellStyle name="Comma 6 7 7 2 2" xfId="53189" xr:uid="{00000000-0005-0000-0000-000037000000}"/>
    <cellStyle name="Comma 6 7 7 3" xfId="38069" xr:uid="{00000000-0005-0000-0000-000037000000}"/>
    <cellStyle name="Comma 6 7 8" xfId="9341" xr:uid="{00000000-0005-0000-0000-000037000000}"/>
    <cellStyle name="Comma 6 7 8 2" xfId="24461" xr:uid="{00000000-0005-0000-0000-000037000000}"/>
    <cellStyle name="Comma 6 7 8 2 2" xfId="54701" xr:uid="{00000000-0005-0000-0000-000037000000}"/>
    <cellStyle name="Comma 6 7 8 3" xfId="39581" xr:uid="{00000000-0005-0000-0000-000037000000}"/>
    <cellStyle name="Comma 6 7 9" xfId="15389" xr:uid="{00000000-0005-0000-0000-000037000000}"/>
    <cellStyle name="Comma 6 7 9 2" xfId="45629" xr:uid="{00000000-0005-0000-0000-000037000000}"/>
    <cellStyle name="Comma 6 8" xfId="521" xr:uid="{00000000-0005-0000-0000-0000B4000000}"/>
    <cellStyle name="Comma 6 8 10" xfId="30761" xr:uid="{00000000-0005-0000-0000-0000B4000000}"/>
    <cellStyle name="Comma 6 8 2" xfId="1277" xr:uid="{00000000-0005-0000-0000-0000B4000000}"/>
    <cellStyle name="Comma 6 8 2 2" xfId="2789" xr:uid="{00000000-0005-0000-0000-0000B4000000}"/>
    <cellStyle name="Comma 6 8 2 2 2" xfId="11861" xr:uid="{00000000-0005-0000-0000-0000B4000000}"/>
    <cellStyle name="Comma 6 8 2 2 2 2" xfId="26981" xr:uid="{00000000-0005-0000-0000-0000B4000000}"/>
    <cellStyle name="Comma 6 8 2 2 2 2 2" xfId="57221" xr:uid="{00000000-0005-0000-0000-0000B4000000}"/>
    <cellStyle name="Comma 6 8 2 2 2 3" xfId="42101" xr:uid="{00000000-0005-0000-0000-0000B4000000}"/>
    <cellStyle name="Comma 6 8 2 2 3" xfId="17909" xr:uid="{00000000-0005-0000-0000-0000B4000000}"/>
    <cellStyle name="Comma 6 8 2 2 3 2" xfId="48149" xr:uid="{00000000-0005-0000-0000-0000B4000000}"/>
    <cellStyle name="Comma 6 8 2 2 4" xfId="33029" xr:uid="{00000000-0005-0000-0000-0000B4000000}"/>
    <cellStyle name="Comma 6 8 2 3" xfId="4301" xr:uid="{00000000-0005-0000-0000-0000B4000000}"/>
    <cellStyle name="Comma 6 8 2 3 2" xfId="13373" xr:uid="{00000000-0005-0000-0000-0000B4000000}"/>
    <cellStyle name="Comma 6 8 2 3 2 2" xfId="28493" xr:uid="{00000000-0005-0000-0000-0000B4000000}"/>
    <cellStyle name="Comma 6 8 2 3 2 2 2" xfId="58733" xr:uid="{00000000-0005-0000-0000-0000B4000000}"/>
    <cellStyle name="Comma 6 8 2 3 2 3" xfId="43613" xr:uid="{00000000-0005-0000-0000-0000B4000000}"/>
    <cellStyle name="Comma 6 8 2 3 3" xfId="19421" xr:uid="{00000000-0005-0000-0000-0000B4000000}"/>
    <cellStyle name="Comma 6 8 2 3 3 2" xfId="49661" xr:uid="{00000000-0005-0000-0000-0000B4000000}"/>
    <cellStyle name="Comma 6 8 2 3 4" xfId="34541" xr:uid="{00000000-0005-0000-0000-0000B4000000}"/>
    <cellStyle name="Comma 6 8 2 4" xfId="5813" xr:uid="{00000000-0005-0000-0000-0000B4000000}"/>
    <cellStyle name="Comma 6 8 2 4 2" xfId="14885" xr:uid="{00000000-0005-0000-0000-0000B4000000}"/>
    <cellStyle name="Comma 6 8 2 4 2 2" xfId="30005" xr:uid="{00000000-0005-0000-0000-0000B4000000}"/>
    <cellStyle name="Comma 6 8 2 4 2 2 2" xfId="60245" xr:uid="{00000000-0005-0000-0000-0000B4000000}"/>
    <cellStyle name="Comma 6 8 2 4 2 3" xfId="45125" xr:uid="{00000000-0005-0000-0000-0000B4000000}"/>
    <cellStyle name="Comma 6 8 2 4 3" xfId="20933" xr:uid="{00000000-0005-0000-0000-0000B4000000}"/>
    <cellStyle name="Comma 6 8 2 4 3 2" xfId="51173" xr:uid="{00000000-0005-0000-0000-0000B4000000}"/>
    <cellStyle name="Comma 6 8 2 4 4" xfId="36053" xr:uid="{00000000-0005-0000-0000-0000B4000000}"/>
    <cellStyle name="Comma 6 8 2 5" xfId="7325" xr:uid="{00000000-0005-0000-0000-0000B4000000}"/>
    <cellStyle name="Comma 6 8 2 5 2" xfId="22445" xr:uid="{00000000-0005-0000-0000-0000B4000000}"/>
    <cellStyle name="Comma 6 8 2 5 2 2" xfId="52685" xr:uid="{00000000-0005-0000-0000-0000B4000000}"/>
    <cellStyle name="Comma 6 8 2 5 3" xfId="37565" xr:uid="{00000000-0005-0000-0000-0000B4000000}"/>
    <cellStyle name="Comma 6 8 2 6" xfId="8837" xr:uid="{00000000-0005-0000-0000-0000B4000000}"/>
    <cellStyle name="Comma 6 8 2 6 2" xfId="23957" xr:uid="{00000000-0005-0000-0000-0000B4000000}"/>
    <cellStyle name="Comma 6 8 2 6 2 2" xfId="54197" xr:uid="{00000000-0005-0000-0000-0000B4000000}"/>
    <cellStyle name="Comma 6 8 2 6 3" xfId="39077" xr:uid="{00000000-0005-0000-0000-0000B4000000}"/>
    <cellStyle name="Comma 6 8 2 7" xfId="10349" xr:uid="{00000000-0005-0000-0000-0000B4000000}"/>
    <cellStyle name="Comma 6 8 2 7 2" xfId="25469" xr:uid="{00000000-0005-0000-0000-0000B4000000}"/>
    <cellStyle name="Comma 6 8 2 7 2 2" xfId="55709" xr:uid="{00000000-0005-0000-0000-0000B4000000}"/>
    <cellStyle name="Comma 6 8 2 7 3" xfId="40589" xr:uid="{00000000-0005-0000-0000-0000B4000000}"/>
    <cellStyle name="Comma 6 8 2 8" xfId="16397" xr:uid="{00000000-0005-0000-0000-0000B4000000}"/>
    <cellStyle name="Comma 6 8 2 8 2" xfId="46637" xr:uid="{00000000-0005-0000-0000-0000B4000000}"/>
    <cellStyle name="Comma 6 8 2 9" xfId="31517" xr:uid="{00000000-0005-0000-0000-0000B4000000}"/>
    <cellStyle name="Comma 6 8 3" xfId="2033" xr:uid="{00000000-0005-0000-0000-0000B4000000}"/>
    <cellStyle name="Comma 6 8 3 2" xfId="11105" xr:uid="{00000000-0005-0000-0000-0000B4000000}"/>
    <cellStyle name="Comma 6 8 3 2 2" xfId="26225" xr:uid="{00000000-0005-0000-0000-0000B4000000}"/>
    <cellStyle name="Comma 6 8 3 2 2 2" xfId="56465" xr:uid="{00000000-0005-0000-0000-0000B4000000}"/>
    <cellStyle name="Comma 6 8 3 2 3" xfId="41345" xr:uid="{00000000-0005-0000-0000-0000B4000000}"/>
    <cellStyle name="Comma 6 8 3 3" xfId="17153" xr:uid="{00000000-0005-0000-0000-0000B4000000}"/>
    <cellStyle name="Comma 6 8 3 3 2" xfId="47393" xr:uid="{00000000-0005-0000-0000-0000B4000000}"/>
    <cellStyle name="Comma 6 8 3 4" xfId="32273" xr:uid="{00000000-0005-0000-0000-0000B4000000}"/>
    <cellStyle name="Comma 6 8 4" xfId="3545" xr:uid="{00000000-0005-0000-0000-0000B4000000}"/>
    <cellStyle name="Comma 6 8 4 2" xfId="12617" xr:uid="{00000000-0005-0000-0000-0000B4000000}"/>
    <cellStyle name="Comma 6 8 4 2 2" xfId="27737" xr:uid="{00000000-0005-0000-0000-0000B4000000}"/>
    <cellStyle name="Comma 6 8 4 2 2 2" xfId="57977" xr:uid="{00000000-0005-0000-0000-0000B4000000}"/>
    <cellStyle name="Comma 6 8 4 2 3" xfId="42857" xr:uid="{00000000-0005-0000-0000-0000B4000000}"/>
    <cellStyle name="Comma 6 8 4 3" xfId="18665" xr:uid="{00000000-0005-0000-0000-0000B4000000}"/>
    <cellStyle name="Comma 6 8 4 3 2" xfId="48905" xr:uid="{00000000-0005-0000-0000-0000B4000000}"/>
    <cellStyle name="Comma 6 8 4 4" xfId="33785" xr:uid="{00000000-0005-0000-0000-0000B4000000}"/>
    <cellStyle name="Comma 6 8 5" xfId="5057" xr:uid="{00000000-0005-0000-0000-0000B4000000}"/>
    <cellStyle name="Comma 6 8 5 2" xfId="14129" xr:uid="{00000000-0005-0000-0000-0000B4000000}"/>
    <cellStyle name="Comma 6 8 5 2 2" xfId="29249" xr:uid="{00000000-0005-0000-0000-0000B4000000}"/>
    <cellStyle name="Comma 6 8 5 2 2 2" xfId="59489" xr:uid="{00000000-0005-0000-0000-0000B4000000}"/>
    <cellStyle name="Comma 6 8 5 2 3" xfId="44369" xr:uid="{00000000-0005-0000-0000-0000B4000000}"/>
    <cellStyle name="Comma 6 8 5 3" xfId="20177" xr:uid="{00000000-0005-0000-0000-0000B4000000}"/>
    <cellStyle name="Comma 6 8 5 3 2" xfId="50417" xr:uid="{00000000-0005-0000-0000-0000B4000000}"/>
    <cellStyle name="Comma 6 8 5 4" xfId="35297" xr:uid="{00000000-0005-0000-0000-0000B4000000}"/>
    <cellStyle name="Comma 6 8 6" xfId="6569" xr:uid="{00000000-0005-0000-0000-0000B4000000}"/>
    <cellStyle name="Comma 6 8 6 2" xfId="21689" xr:uid="{00000000-0005-0000-0000-0000B4000000}"/>
    <cellStyle name="Comma 6 8 6 2 2" xfId="51929" xr:uid="{00000000-0005-0000-0000-0000B4000000}"/>
    <cellStyle name="Comma 6 8 6 3" xfId="36809" xr:uid="{00000000-0005-0000-0000-0000B4000000}"/>
    <cellStyle name="Comma 6 8 7" xfId="8081" xr:uid="{00000000-0005-0000-0000-0000B4000000}"/>
    <cellStyle name="Comma 6 8 7 2" xfId="23201" xr:uid="{00000000-0005-0000-0000-0000B4000000}"/>
    <cellStyle name="Comma 6 8 7 2 2" xfId="53441" xr:uid="{00000000-0005-0000-0000-0000B4000000}"/>
    <cellStyle name="Comma 6 8 7 3" xfId="38321" xr:uid="{00000000-0005-0000-0000-0000B4000000}"/>
    <cellStyle name="Comma 6 8 8" xfId="9593" xr:uid="{00000000-0005-0000-0000-0000B4000000}"/>
    <cellStyle name="Comma 6 8 8 2" xfId="24713" xr:uid="{00000000-0005-0000-0000-0000B4000000}"/>
    <cellStyle name="Comma 6 8 8 2 2" xfId="54953" xr:uid="{00000000-0005-0000-0000-0000B4000000}"/>
    <cellStyle name="Comma 6 8 8 3" xfId="39833" xr:uid="{00000000-0005-0000-0000-0000B4000000}"/>
    <cellStyle name="Comma 6 8 9" xfId="15641" xr:uid="{00000000-0005-0000-0000-0000B4000000}"/>
    <cellStyle name="Comma 6 8 9 2" xfId="45881" xr:uid="{00000000-0005-0000-0000-0000B4000000}"/>
    <cellStyle name="Comma 6 9" xfId="773" xr:uid="{00000000-0005-0000-0000-000037000000}"/>
    <cellStyle name="Comma 6 9 2" xfId="2285" xr:uid="{00000000-0005-0000-0000-000037000000}"/>
    <cellStyle name="Comma 6 9 2 2" xfId="11357" xr:uid="{00000000-0005-0000-0000-000037000000}"/>
    <cellStyle name="Comma 6 9 2 2 2" xfId="26477" xr:uid="{00000000-0005-0000-0000-000037000000}"/>
    <cellStyle name="Comma 6 9 2 2 2 2" xfId="56717" xr:uid="{00000000-0005-0000-0000-000037000000}"/>
    <cellStyle name="Comma 6 9 2 2 3" xfId="41597" xr:uid="{00000000-0005-0000-0000-000037000000}"/>
    <cellStyle name="Comma 6 9 2 3" xfId="17405" xr:uid="{00000000-0005-0000-0000-000037000000}"/>
    <cellStyle name="Comma 6 9 2 3 2" xfId="47645" xr:uid="{00000000-0005-0000-0000-000037000000}"/>
    <cellStyle name="Comma 6 9 2 4" xfId="32525" xr:uid="{00000000-0005-0000-0000-000037000000}"/>
    <cellStyle name="Comma 6 9 3" xfId="3797" xr:uid="{00000000-0005-0000-0000-000037000000}"/>
    <cellStyle name="Comma 6 9 3 2" xfId="12869" xr:uid="{00000000-0005-0000-0000-000037000000}"/>
    <cellStyle name="Comma 6 9 3 2 2" xfId="27989" xr:uid="{00000000-0005-0000-0000-000037000000}"/>
    <cellStyle name="Comma 6 9 3 2 2 2" xfId="58229" xr:uid="{00000000-0005-0000-0000-000037000000}"/>
    <cellStyle name="Comma 6 9 3 2 3" xfId="43109" xr:uid="{00000000-0005-0000-0000-000037000000}"/>
    <cellStyle name="Comma 6 9 3 3" xfId="18917" xr:uid="{00000000-0005-0000-0000-000037000000}"/>
    <cellStyle name="Comma 6 9 3 3 2" xfId="49157" xr:uid="{00000000-0005-0000-0000-000037000000}"/>
    <cellStyle name="Comma 6 9 3 4" xfId="34037" xr:uid="{00000000-0005-0000-0000-000037000000}"/>
    <cellStyle name="Comma 6 9 4" xfId="5309" xr:uid="{00000000-0005-0000-0000-000037000000}"/>
    <cellStyle name="Comma 6 9 4 2" xfId="14381" xr:uid="{00000000-0005-0000-0000-000037000000}"/>
    <cellStyle name="Comma 6 9 4 2 2" xfId="29501" xr:uid="{00000000-0005-0000-0000-000037000000}"/>
    <cellStyle name="Comma 6 9 4 2 2 2" xfId="59741" xr:uid="{00000000-0005-0000-0000-000037000000}"/>
    <cellStyle name="Comma 6 9 4 2 3" xfId="44621" xr:uid="{00000000-0005-0000-0000-000037000000}"/>
    <cellStyle name="Comma 6 9 4 3" xfId="20429" xr:uid="{00000000-0005-0000-0000-000037000000}"/>
    <cellStyle name="Comma 6 9 4 3 2" xfId="50669" xr:uid="{00000000-0005-0000-0000-000037000000}"/>
    <cellStyle name="Comma 6 9 4 4" xfId="35549" xr:uid="{00000000-0005-0000-0000-000037000000}"/>
    <cellStyle name="Comma 6 9 5" xfId="6821" xr:uid="{00000000-0005-0000-0000-000037000000}"/>
    <cellStyle name="Comma 6 9 5 2" xfId="21941" xr:uid="{00000000-0005-0000-0000-000037000000}"/>
    <cellStyle name="Comma 6 9 5 2 2" xfId="52181" xr:uid="{00000000-0005-0000-0000-000037000000}"/>
    <cellStyle name="Comma 6 9 5 3" xfId="37061" xr:uid="{00000000-0005-0000-0000-000037000000}"/>
    <cellStyle name="Comma 6 9 6" xfId="8333" xr:uid="{00000000-0005-0000-0000-000037000000}"/>
    <cellStyle name="Comma 6 9 6 2" xfId="23453" xr:uid="{00000000-0005-0000-0000-000037000000}"/>
    <cellStyle name="Comma 6 9 6 2 2" xfId="53693" xr:uid="{00000000-0005-0000-0000-000037000000}"/>
    <cellStyle name="Comma 6 9 6 3" xfId="38573" xr:uid="{00000000-0005-0000-0000-000037000000}"/>
    <cellStyle name="Comma 6 9 7" xfId="9845" xr:uid="{00000000-0005-0000-0000-000037000000}"/>
    <cellStyle name="Comma 6 9 7 2" xfId="24965" xr:uid="{00000000-0005-0000-0000-000037000000}"/>
    <cellStyle name="Comma 6 9 7 2 2" xfId="55205" xr:uid="{00000000-0005-0000-0000-000037000000}"/>
    <cellStyle name="Comma 6 9 7 3" xfId="40085" xr:uid="{00000000-0005-0000-0000-000037000000}"/>
    <cellStyle name="Comma 6 9 8" xfId="15893" xr:uid="{00000000-0005-0000-0000-000037000000}"/>
    <cellStyle name="Comma 6 9 8 2" xfId="46133" xr:uid="{00000000-0005-0000-0000-000037000000}"/>
    <cellStyle name="Comma 6 9 9" xfId="31013" xr:uid="{00000000-0005-0000-0000-000037000000}"/>
    <cellStyle name="Comma 7" xfId="18" xr:uid="{00000000-0005-0000-0000-000038000000}"/>
    <cellStyle name="Comma 7 10" xfId="1530" xr:uid="{00000000-0005-0000-0000-000038000000}"/>
    <cellStyle name="Comma 7 10 2" xfId="10602" xr:uid="{00000000-0005-0000-0000-000038000000}"/>
    <cellStyle name="Comma 7 10 2 2" xfId="25722" xr:uid="{00000000-0005-0000-0000-000038000000}"/>
    <cellStyle name="Comma 7 10 2 2 2" xfId="55962" xr:uid="{00000000-0005-0000-0000-000038000000}"/>
    <cellStyle name="Comma 7 10 2 3" xfId="40842" xr:uid="{00000000-0005-0000-0000-000038000000}"/>
    <cellStyle name="Comma 7 10 3" xfId="16650" xr:uid="{00000000-0005-0000-0000-000038000000}"/>
    <cellStyle name="Comma 7 10 3 2" xfId="46890" xr:uid="{00000000-0005-0000-0000-000038000000}"/>
    <cellStyle name="Comma 7 10 4" xfId="31770" xr:uid="{00000000-0005-0000-0000-000038000000}"/>
    <cellStyle name="Comma 7 11" xfId="3042" xr:uid="{00000000-0005-0000-0000-000038000000}"/>
    <cellStyle name="Comma 7 11 2" xfId="12114" xr:uid="{00000000-0005-0000-0000-000038000000}"/>
    <cellStyle name="Comma 7 11 2 2" xfId="27234" xr:uid="{00000000-0005-0000-0000-000038000000}"/>
    <cellStyle name="Comma 7 11 2 2 2" xfId="57474" xr:uid="{00000000-0005-0000-0000-000038000000}"/>
    <cellStyle name="Comma 7 11 2 3" xfId="42354" xr:uid="{00000000-0005-0000-0000-000038000000}"/>
    <cellStyle name="Comma 7 11 3" xfId="18162" xr:uid="{00000000-0005-0000-0000-000038000000}"/>
    <cellStyle name="Comma 7 11 3 2" xfId="48402" xr:uid="{00000000-0005-0000-0000-000038000000}"/>
    <cellStyle name="Comma 7 11 4" xfId="33282" xr:uid="{00000000-0005-0000-0000-000038000000}"/>
    <cellStyle name="Comma 7 12" xfId="4554" xr:uid="{00000000-0005-0000-0000-000038000000}"/>
    <cellStyle name="Comma 7 12 2" xfId="13626" xr:uid="{00000000-0005-0000-0000-000038000000}"/>
    <cellStyle name="Comma 7 12 2 2" xfId="28746" xr:uid="{00000000-0005-0000-0000-000038000000}"/>
    <cellStyle name="Comma 7 12 2 2 2" xfId="58986" xr:uid="{00000000-0005-0000-0000-000038000000}"/>
    <cellStyle name="Comma 7 12 2 3" xfId="43866" xr:uid="{00000000-0005-0000-0000-000038000000}"/>
    <cellStyle name="Comma 7 12 3" xfId="19674" xr:uid="{00000000-0005-0000-0000-000038000000}"/>
    <cellStyle name="Comma 7 12 3 2" xfId="49914" xr:uid="{00000000-0005-0000-0000-000038000000}"/>
    <cellStyle name="Comma 7 12 4" xfId="34794" xr:uid="{00000000-0005-0000-0000-000038000000}"/>
    <cellStyle name="Comma 7 13" xfId="6066" xr:uid="{00000000-0005-0000-0000-000038000000}"/>
    <cellStyle name="Comma 7 13 2" xfId="21186" xr:uid="{00000000-0005-0000-0000-000038000000}"/>
    <cellStyle name="Comma 7 13 2 2" xfId="51426" xr:uid="{00000000-0005-0000-0000-000038000000}"/>
    <cellStyle name="Comma 7 13 3" xfId="36306" xr:uid="{00000000-0005-0000-0000-000038000000}"/>
    <cellStyle name="Comma 7 14" xfId="7578" xr:uid="{00000000-0005-0000-0000-000038000000}"/>
    <cellStyle name="Comma 7 14 2" xfId="22698" xr:uid="{00000000-0005-0000-0000-000038000000}"/>
    <cellStyle name="Comma 7 14 2 2" xfId="52938" xr:uid="{00000000-0005-0000-0000-000038000000}"/>
    <cellStyle name="Comma 7 14 3" xfId="37818" xr:uid="{00000000-0005-0000-0000-000038000000}"/>
    <cellStyle name="Comma 7 15" xfId="9090" xr:uid="{00000000-0005-0000-0000-000038000000}"/>
    <cellStyle name="Comma 7 15 2" xfId="24210" xr:uid="{00000000-0005-0000-0000-000038000000}"/>
    <cellStyle name="Comma 7 15 2 2" xfId="54450" xr:uid="{00000000-0005-0000-0000-000038000000}"/>
    <cellStyle name="Comma 7 15 3" xfId="39330" xr:uid="{00000000-0005-0000-0000-000038000000}"/>
    <cellStyle name="Comma 7 16" xfId="15138" xr:uid="{00000000-0005-0000-0000-000038000000}"/>
    <cellStyle name="Comma 7 16 2" xfId="45378" xr:uid="{00000000-0005-0000-0000-000038000000}"/>
    <cellStyle name="Comma 7 17" xfId="30258" xr:uid="{00000000-0005-0000-0000-000038000000}"/>
    <cellStyle name="Comma 7 2" xfId="32" xr:uid="{00000000-0005-0000-0000-000038000000}"/>
    <cellStyle name="Comma 7 2 10" xfId="4568" xr:uid="{00000000-0005-0000-0000-000038000000}"/>
    <cellStyle name="Comma 7 2 10 2" xfId="13640" xr:uid="{00000000-0005-0000-0000-000038000000}"/>
    <cellStyle name="Comma 7 2 10 2 2" xfId="28760" xr:uid="{00000000-0005-0000-0000-000038000000}"/>
    <cellStyle name="Comma 7 2 10 2 2 2" xfId="59000" xr:uid="{00000000-0005-0000-0000-000038000000}"/>
    <cellStyle name="Comma 7 2 10 2 3" xfId="43880" xr:uid="{00000000-0005-0000-0000-000038000000}"/>
    <cellStyle name="Comma 7 2 10 3" xfId="19688" xr:uid="{00000000-0005-0000-0000-000038000000}"/>
    <cellStyle name="Comma 7 2 10 3 2" xfId="49928" xr:uid="{00000000-0005-0000-0000-000038000000}"/>
    <cellStyle name="Comma 7 2 10 4" xfId="34808" xr:uid="{00000000-0005-0000-0000-000038000000}"/>
    <cellStyle name="Comma 7 2 11" xfId="6080" xr:uid="{00000000-0005-0000-0000-000038000000}"/>
    <cellStyle name="Comma 7 2 11 2" xfId="21200" xr:uid="{00000000-0005-0000-0000-000038000000}"/>
    <cellStyle name="Comma 7 2 11 2 2" xfId="51440" xr:uid="{00000000-0005-0000-0000-000038000000}"/>
    <cellStyle name="Comma 7 2 11 3" xfId="36320" xr:uid="{00000000-0005-0000-0000-000038000000}"/>
    <cellStyle name="Comma 7 2 12" xfId="7592" xr:uid="{00000000-0005-0000-0000-000038000000}"/>
    <cellStyle name="Comma 7 2 12 2" xfId="22712" xr:uid="{00000000-0005-0000-0000-000038000000}"/>
    <cellStyle name="Comma 7 2 12 2 2" xfId="52952" xr:uid="{00000000-0005-0000-0000-000038000000}"/>
    <cellStyle name="Comma 7 2 12 3" xfId="37832" xr:uid="{00000000-0005-0000-0000-000038000000}"/>
    <cellStyle name="Comma 7 2 13" xfId="9104" xr:uid="{00000000-0005-0000-0000-000038000000}"/>
    <cellStyle name="Comma 7 2 13 2" xfId="24224" xr:uid="{00000000-0005-0000-0000-000038000000}"/>
    <cellStyle name="Comma 7 2 13 2 2" xfId="54464" xr:uid="{00000000-0005-0000-0000-000038000000}"/>
    <cellStyle name="Comma 7 2 13 3" xfId="39344" xr:uid="{00000000-0005-0000-0000-000038000000}"/>
    <cellStyle name="Comma 7 2 14" xfId="15152" xr:uid="{00000000-0005-0000-0000-000038000000}"/>
    <cellStyle name="Comma 7 2 14 2" xfId="45392" xr:uid="{00000000-0005-0000-0000-000038000000}"/>
    <cellStyle name="Comma 7 2 15" xfId="30272" xr:uid="{00000000-0005-0000-0000-000038000000}"/>
    <cellStyle name="Comma 7 2 2" xfId="74" xr:uid="{00000000-0005-0000-0000-000022000000}"/>
    <cellStyle name="Comma 7 2 2 10" xfId="6122" xr:uid="{00000000-0005-0000-0000-000022000000}"/>
    <cellStyle name="Comma 7 2 2 10 2" xfId="21242" xr:uid="{00000000-0005-0000-0000-000022000000}"/>
    <cellStyle name="Comma 7 2 2 10 2 2" xfId="51482" xr:uid="{00000000-0005-0000-0000-000022000000}"/>
    <cellStyle name="Comma 7 2 2 10 3" xfId="36362" xr:uid="{00000000-0005-0000-0000-000022000000}"/>
    <cellStyle name="Comma 7 2 2 11" xfId="7634" xr:uid="{00000000-0005-0000-0000-000022000000}"/>
    <cellStyle name="Comma 7 2 2 11 2" xfId="22754" xr:uid="{00000000-0005-0000-0000-000022000000}"/>
    <cellStyle name="Comma 7 2 2 11 2 2" xfId="52994" xr:uid="{00000000-0005-0000-0000-000022000000}"/>
    <cellStyle name="Comma 7 2 2 11 3" xfId="37874" xr:uid="{00000000-0005-0000-0000-000022000000}"/>
    <cellStyle name="Comma 7 2 2 12" xfId="9146" xr:uid="{00000000-0005-0000-0000-000022000000}"/>
    <cellStyle name="Comma 7 2 2 12 2" xfId="24266" xr:uid="{00000000-0005-0000-0000-000022000000}"/>
    <cellStyle name="Comma 7 2 2 12 2 2" xfId="54506" xr:uid="{00000000-0005-0000-0000-000022000000}"/>
    <cellStyle name="Comma 7 2 2 12 3" xfId="39386" xr:uid="{00000000-0005-0000-0000-000022000000}"/>
    <cellStyle name="Comma 7 2 2 13" xfId="15194" xr:uid="{00000000-0005-0000-0000-000022000000}"/>
    <cellStyle name="Comma 7 2 2 13 2" xfId="45434" xr:uid="{00000000-0005-0000-0000-000022000000}"/>
    <cellStyle name="Comma 7 2 2 14" xfId="30314" xr:uid="{00000000-0005-0000-0000-000022000000}"/>
    <cellStyle name="Comma 7 2 2 2" xfId="158" xr:uid="{00000000-0005-0000-0000-000044000000}"/>
    <cellStyle name="Comma 7 2 2 2 10" xfId="9230" xr:uid="{00000000-0005-0000-0000-000044000000}"/>
    <cellStyle name="Comma 7 2 2 2 10 2" xfId="24350" xr:uid="{00000000-0005-0000-0000-000044000000}"/>
    <cellStyle name="Comma 7 2 2 2 10 2 2" xfId="54590" xr:uid="{00000000-0005-0000-0000-000044000000}"/>
    <cellStyle name="Comma 7 2 2 2 10 3" xfId="39470" xr:uid="{00000000-0005-0000-0000-000044000000}"/>
    <cellStyle name="Comma 7 2 2 2 11" xfId="15278" xr:uid="{00000000-0005-0000-0000-000044000000}"/>
    <cellStyle name="Comma 7 2 2 2 11 2" xfId="45518" xr:uid="{00000000-0005-0000-0000-000044000000}"/>
    <cellStyle name="Comma 7 2 2 2 12" xfId="30398" xr:uid="{00000000-0005-0000-0000-000044000000}"/>
    <cellStyle name="Comma 7 2 2 2 2" xfId="410" xr:uid="{00000000-0005-0000-0000-000044000000}"/>
    <cellStyle name="Comma 7 2 2 2 2 10" xfId="30650" xr:uid="{00000000-0005-0000-0000-000044000000}"/>
    <cellStyle name="Comma 7 2 2 2 2 2" xfId="1166" xr:uid="{00000000-0005-0000-0000-000044000000}"/>
    <cellStyle name="Comma 7 2 2 2 2 2 2" xfId="2678" xr:uid="{00000000-0005-0000-0000-000044000000}"/>
    <cellStyle name="Comma 7 2 2 2 2 2 2 2" xfId="11750" xr:uid="{00000000-0005-0000-0000-000044000000}"/>
    <cellStyle name="Comma 7 2 2 2 2 2 2 2 2" xfId="26870" xr:uid="{00000000-0005-0000-0000-000044000000}"/>
    <cellStyle name="Comma 7 2 2 2 2 2 2 2 2 2" xfId="57110" xr:uid="{00000000-0005-0000-0000-000044000000}"/>
    <cellStyle name="Comma 7 2 2 2 2 2 2 2 3" xfId="41990" xr:uid="{00000000-0005-0000-0000-000044000000}"/>
    <cellStyle name="Comma 7 2 2 2 2 2 2 3" xfId="17798" xr:uid="{00000000-0005-0000-0000-000044000000}"/>
    <cellStyle name="Comma 7 2 2 2 2 2 2 3 2" xfId="48038" xr:uid="{00000000-0005-0000-0000-000044000000}"/>
    <cellStyle name="Comma 7 2 2 2 2 2 2 4" xfId="32918" xr:uid="{00000000-0005-0000-0000-000044000000}"/>
    <cellStyle name="Comma 7 2 2 2 2 2 3" xfId="4190" xr:uid="{00000000-0005-0000-0000-000044000000}"/>
    <cellStyle name="Comma 7 2 2 2 2 2 3 2" xfId="13262" xr:uid="{00000000-0005-0000-0000-000044000000}"/>
    <cellStyle name="Comma 7 2 2 2 2 2 3 2 2" xfId="28382" xr:uid="{00000000-0005-0000-0000-000044000000}"/>
    <cellStyle name="Comma 7 2 2 2 2 2 3 2 2 2" xfId="58622" xr:uid="{00000000-0005-0000-0000-000044000000}"/>
    <cellStyle name="Comma 7 2 2 2 2 2 3 2 3" xfId="43502" xr:uid="{00000000-0005-0000-0000-000044000000}"/>
    <cellStyle name="Comma 7 2 2 2 2 2 3 3" xfId="19310" xr:uid="{00000000-0005-0000-0000-000044000000}"/>
    <cellStyle name="Comma 7 2 2 2 2 2 3 3 2" xfId="49550" xr:uid="{00000000-0005-0000-0000-000044000000}"/>
    <cellStyle name="Comma 7 2 2 2 2 2 3 4" xfId="34430" xr:uid="{00000000-0005-0000-0000-000044000000}"/>
    <cellStyle name="Comma 7 2 2 2 2 2 4" xfId="5702" xr:uid="{00000000-0005-0000-0000-000044000000}"/>
    <cellStyle name="Comma 7 2 2 2 2 2 4 2" xfId="14774" xr:uid="{00000000-0005-0000-0000-000044000000}"/>
    <cellStyle name="Comma 7 2 2 2 2 2 4 2 2" xfId="29894" xr:uid="{00000000-0005-0000-0000-000044000000}"/>
    <cellStyle name="Comma 7 2 2 2 2 2 4 2 2 2" xfId="60134" xr:uid="{00000000-0005-0000-0000-000044000000}"/>
    <cellStyle name="Comma 7 2 2 2 2 2 4 2 3" xfId="45014" xr:uid="{00000000-0005-0000-0000-000044000000}"/>
    <cellStyle name="Comma 7 2 2 2 2 2 4 3" xfId="20822" xr:uid="{00000000-0005-0000-0000-000044000000}"/>
    <cellStyle name="Comma 7 2 2 2 2 2 4 3 2" xfId="51062" xr:uid="{00000000-0005-0000-0000-000044000000}"/>
    <cellStyle name="Comma 7 2 2 2 2 2 4 4" xfId="35942" xr:uid="{00000000-0005-0000-0000-000044000000}"/>
    <cellStyle name="Comma 7 2 2 2 2 2 5" xfId="7214" xr:uid="{00000000-0005-0000-0000-000044000000}"/>
    <cellStyle name="Comma 7 2 2 2 2 2 5 2" xfId="22334" xr:uid="{00000000-0005-0000-0000-000044000000}"/>
    <cellStyle name="Comma 7 2 2 2 2 2 5 2 2" xfId="52574" xr:uid="{00000000-0005-0000-0000-000044000000}"/>
    <cellStyle name="Comma 7 2 2 2 2 2 5 3" xfId="37454" xr:uid="{00000000-0005-0000-0000-000044000000}"/>
    <cellStyle name="Comma 7 2 2 2 2 2 6" xfId="8726" xr:uid="{00000000-0005-0000-0000-000044000000}"/>
    <cellStyle name="Comma 7 2 2 2 2 2 6 2" xfId="23846" xr:uid="{00000000-0005-0000-0000-000044000000}"/>
    <cellStyle name="Comma 7 2 2 2 2 2 6 2 2" xfId="54086" xr:uid="{00000000-0005-0000-0000-000044000000}"/>
    <cellStyle name="Comma 7 2 2 2 2 2 6 3" xfId="38966" xr:uid="{00000000-0005-0000-0000-000044000000}"/>
    <cellStyle name="Comma 7 2 2 2 2 2 7" xfId="10238" xr:uid="{00000000-0005-0000-0000-000044000000}"/>
    <cellStyle name="Comma 7 2 2 2 2 2 7 2" xfId="25358" xr:uid="{00000000-0005-0000-0000-000044000000}"/>
    <cellStyle name="Comma 7 2 2 2 2 2 7 2 2" xfId="55598" xr:uid="{00000000-0005-0000-0000-000044000000}"/>
    <cellStyle name="Comma 7 2 2 2 2 2 7 3" xfId="40478" xr:uid="{00000000-0005-0000-0000-000044000000}"/>
    <cellStyle name="Comma 7 2 2 2 2 2 8" xfId="16286" xr:uid="{00000000-0005-0000-0000-000044000000}"/>
    <cellStyle name="Comma 7 2 2 2 2 2 8 2" xfId="46526" xr:uid="{00000000-0005-0000-0000-000044000000}"/>
    <cellStyle name="Comma 7 2 2 2 2 2 9" xfId="31406" xr:uid="{00000000-0005-0000-0000-000044000000}"/>
    <cellStyle name="Comma 7 2 2 2 2 3" xfId="1922" xr:uid="{00000000-0005-0000-0000-000044000000}"/>
    <cellStyle name="Comma 7 2 2 2 2 3 2" xfId="10994" xr:uid="{00000000-0005-0000-0000-000044000000}"/>
    <cellStyle name="Comma 7 2 2 2 2 3 2 2" xfId="26114" xr:uid="{00000000-0005-0000-0000-000044000000}"/>
    <cellStyle name="Comma 7 2 2 2 2 3 2 2 2" xfId="56354" xr:uid="{00000000-0005-0000-0000-000044000000}"/>
    <cellStyle name="Comma 7 2 2 2 2 3 2 3" xfId="41234" xr:uid="{00000000-0005-0000-0000-000044000000}"/>
    <cellStyle name="Comma 7 2 2 2 2 3 3" xfId="17042" xr:uid="{00000000-0005-0000-0000-000044000000}"/>
    <cellStyle name="Comma 7 2 2 2 2 3 3 2" xfId="47282" xr:uid="{00000000-0005-0000-0000-000044000000}"/>
    <cellStyle name="Comma 7 2 2 2 2 3 4" xfId="32162" xr:uid="{00000000-0005-0000-0000-000044000000}"/>
    <cellStyle name="Comma 7 2 2 2 2 4" xfId="3434" xr:uid="{00000000-0005-0000-0000-000044000000}"/>
    <cellStyle name="Comma 7 2 2 2 2 4 2" xfId="12506" xr:uid="{00000000-0005-0000-0000-000044000000}"/>
    <cellStyle name="Comma 7 2 2 2 2 4 2 2" xfId="27626" xr:uid="{00000000-0005-0000-0000-000044000000}"/>
    <cellStyle name="Comma 7 2 2 2 2 4 2 2 2" xfId="57866" xr:uid="{00000000-0005-0000-0000-000044000000}"/>
    <cellStyle name="Comma 7 2 2 2 2 4 2 3" xfId="42746" xr:uid="{00000000-0005-0000-0000-000044000000}"/>
    <cellStyle name="Comma 7 2 2 2 2 4 3" xfId="18554" xr:uid="{00000000-0005-0000-0000-000044000000}"/>
    <cellStyle name="Comma 7 2 2 2 2 4 3 2" xfId="48794" xr:uid="{00000000-0005-0000-0000-000044000000}"/>
    <cellStyle name="Comma 7 2 2 2 2 4 4" xfId="33674" xr:uid="{00000000-0005-0000-0000-000044000000}"/>
    <cellStyle name="Comma 7 2 2 2 2 5" xfId="4946" xr:uid="{00000000-0005-0000-0000-000044000000}"/>
    <cellStyle name="Comma 7 2 2 2 2 5 2" xfId="14018" xr:uid="{00000000-0005-0000-0000-000044000000}"/>
    <cellStyle name="Comma 7 2 2 2 2 5 2 2" xfId="29138" xr:uid="{00000000-0005-0000-0000-000044000000}"/>
    <cellStyle name="Comma 7 2 2 2 2 5 2 2 2" xfId="59378" xr:uid="{00000000-0005-0000-0000-000044000000}"/>
    <cellStyle name="Comma 7 2 2 2 2 5 2 3" xfId="44258" xr:uid="{00000000-0005-0000-0000-000044000000}"/>
    <cellStyle name="Comma 7 2 2 2 2 5 3" xfId="20066" xr:uid="{00000000-0005-0000-0000-000044000000}"/>
    <cellStyle name="Comma 7 2 2 2 2 5 3 2" xfId="50306" xr:uid="{00000000-0005-0000-0000-000044000000}"/>
    <cellStyle name="Comma 7 2 2 2 2 5 4" xfId="35186" xr:uid="{00000000-0005-0000-0000-000044000000}"/>
    <cellStyle name="Comma 7 2 2 2 2 6" xfId="6458" xr:uid="{00000000-0005-0000-0000-000044000000}"/>
    <cellStyle name="Comma 7 2 2 2 2 6 2" xfId="21578" xr:uid="{00000000-0005-0000-0000-000044000000}"/>
    <cellStyle name="Comma 7 2 2 2 2 6 2 2" xfId="51818" xr:uid="{00000000-0005-0000-0000-000044000000}"/>
    <cellStyle name="Comma 7 2 2 2 2 6 3" xfId="36698" xr:uid="{00000000-0005-0000-0000-000044000000}"/>
    <cellStyle name="Comma 7 2 2 2 2 7" xfId="7970" xr:uid="{00000000-0005-0000-0000-000044000000}"/>
    <cellStyle name="Comma 7 2 2 2 2 7 2" xfId="23090" xr:uid="{00000000-0005-0000-0000-000044000000}"/>
    <cellStyle name="Comma 7 2 2 2 2 7 2 2" xfId="53330" xr:uid="{00000000-0005-0000-0000-000044000000}"/>
    <cellStyle name="Comma 7 2 2 2 2 7 3" xfId="38210" xr:uid="{00000000-0005-0000-0000-000044000000}"/>
    <cellStyle name="Comma 7 2 2 2 2 8" xfId="9482" xr:uid="{00000000-0005-0000-0000-000044000000}"/>
    <cellStyle name="Comma 7 2 2 2 2 8 2" xfId="24602" xr:uid="{00000000-0005-0000-0000-000044000000}"/>
    <cellStyle name="Comma 7 2 2 2 2 8 2 2" xfId="54842" xr:uid="{00000000-0005-0000-0000-000044000000}"/>
    <cellStyle name="Comma 7 2 2 2 2 8 3" xfId="39722" xr:uid="{00000000-0005-0000-0000-000044000000}"/>
    <cellStyle name="Comma 7 2 2 2 2 9" xfId="15530" xr:uid="{00000000-0005-0000-0000-000044000000}"/>
    <cellStyle name="Comma 7 2 2 2 2 9 2" xfId="45770" xr:uid="{00000000-0005-0000-0000-000044000000}"/>
    <cellStyle name="Comma 7 2 2 2 3" xfId="662" xr:uid="{00000000-0005-0000-0000-0000C9000000}"/>
    <cellStyle name="Comma 7 2 2 2 3 10" xfId="30902" xr:uid="{00000000-0005-0000-0000-0000C9000000}"/>
    <cellStyle name="Comma 7 2 2 2 3 2" xfId="1418" xr:uid="{00000000-0005-0000-0000-0000C9000000}"/>
    <cellStyle name="Comma 7 2 2 2 3 2 2" xfId="2930" xr:uid="{00000000-0005-0000-0000-0000C9000000}"/>
    <cellStyle name="Comma 7 2 2 2 3 2 2 2" xfId="12002" xr:uid="{00000000-0005-0000-0000-0000C9000000}"/>
    <cellStyle name="Comma 7 2 2 2 3 2 2 2 2" xfId="27122" xr:uid="{00000000-0005-0000-0000-0000C9000000}"/>
    <cellStyle name="Comma 7 2 2 2 3 2 2 2 2 2" xfId="57362" xr:uid="{00000000-0005-0000-0000-0000C9000000}"/>
    <cellStyle name="Comma 7 2 2 2 3 2 2 2 3" xfId="42242" xr:uid="{00000000-0005-0000-0000-0000C9000000}"/>
    <cellStyle name="Comma 7 2 2 2 3 2 2 3" xfId="18050" xr:uid="{00000000-0005-0000-0000-0000C9000000}"/>
    <cellStyle name="Comma 7 2 2 2 3 2 2 3 2" xfId="48290" xr:uid="{00000000-0005-0000-0000-0000C9000000}"/>
    <cellStyle name="Comma 7 2 2 2 3 2 2 4" xfId="33170" xr:uid="{00000000-0005-0000-0000-0000C9000000}"/>
    <cellStyle name="Comma 7 2 2 2 3 2 3" xfId="4442" xr:uid="{00000000-0005-0000-0000-0000C9000000}"/>
    <cellStyle name="Comma 7 2 2 2 3 2 3 2" xfId="13514" xr:uid="{00000000-0005-0000-0000-0000C9000000}"/>
    <cellStyle name="Comma 7 2 2 2 3 2 3 2 2" xfId="28634" xr:uid="{00000000-0005-0000-0000-0000C9000000}"/>
    <cellStyle name="Comma 7 2 2 2 3 2 3 2 2 2" xfId="58874" xr:uid="{00000000-0005-0000-0000-0000C9000000}"/>
    <cellStyle name="Comma 7 2 2 2 3 2 3 2 3" xfId="43754" xr:uid="{00000000-0005-0000-0000-0000C9000000}"/>
    <cellStyle name="Comma 7 2 2 2 3 2 3 3" xfId="19562" xr:uid="{00000000-0005-0000-0000-0000C9000000}"/>
    <cellStyle name="Comma 7 2 2 2 3 2 3 3 2" xfId="49802" xr:uid="{00000000-0005-0000-0000-0000C9000000}"/>
    <cellStyle name="Comma 7 2 2 2 3 2 3 4" xfId="34682" xr:uid="{00000000-0005-0000-0000-0000C9000000}"/>
    <cellStyle name="Comma 7 2 2 2 3 2 4" xfId="5954" xr:uid="{00000000-0005-0000-0000-0000C9000000}"/>
    <cellStyle name="Comma 7 2 2 2 3 2 4 2" xfId="15026" xr:uid="{00000000-0005-0000-0000-0000C9000000}"/>
    <cellStyle name="Comma 7 2 2 2 3 2 4 2 2" xfId="30146" xr:uid="{00000000-0005-0000-0000-0000C9000000}"/>
    <cellStyle name="Comma 7 2 2 2 3 2 4 2 2 2" xfId="60386" xr:uid="{00000000-0005-0000-0000-0000C9000000}"/>
    <cellStyle name="Comma 7 2 2 2 3 2 4 2 3" xfId="45266" xr:uid="{00000000-0005-0000-0000-0000C9000000}"/>
    <cellStyle name="Comma 7 2 2 2 3 2 4 3" xfId="21074" xr:uid="{00000000-0005-0000-0000-0000C9000000}"/>
    <cellStyle name="Comma 7 2 2 2 3 2 4 3 2" xfId="51314" xr:uid="{00000000-0005-0000-0000-0000C9000000}"/>
    <cellStyle name="Comma 7 2 2 2 3 2 4 4" xfId="36194" xr:uid="{00000000-0005-0000-0000-0000C9000000}"/>
    <cellStyle name="Comma 7 2 2 2 3 2 5" xfId="7466" xr:uid="{00000000-0005-0000-0000-0000C9000000}"/>
    <cellStyle name="Comma 7 2 2 2 3 2 5 2" xfId="22586" xr:uid="{00000000-0005-0000-0000-0000C9000000}"/>
    <cellStyle name="Comma 7 2 2 2 3 2 5 2 2" xfId="52826" xr:uid="{00000000-0005-0000-0000-0000C9000000}"/>
    <cellStyle name="Comma 7 2 2 2 3 2 5 3" xfId="37706" xr:uid="{00000000-0005-0000-0000-0000C9000000}"/>
    <cellStyle name="Comma 7 2 2 2 3 2 6" xfId="8978" xr:uid="{00000000-0005-0000-0000-0000C9000000}"/>
    <cellStyle name="Comma 7 2 2 2 3 2 6 2" xfId="24098" xr:uid="{00000000-0005-0000-0000-0000C9000000}"/>
    <cellStyle name="Comma 7 2 2 2 3 2 6 2 2" xfId="54338" xr:uid="{00000000-0005-0000-0000-0000C9000000}"/>
    <cellStyle name="Comma 7 2 2 2 3 2 6 3" xfId="39218" xr:uid="{00000000-0005-0000-0000-0000C9000000}"/>
    <cellStyle name="Comma 7 2 2 2 3 2 7" xfId="10490" xr:uid="{00000000-0005-0000-0000-0000C9000000}"/>
    <cellStyle name="Comma 7 2 2 2 3 2 7 2" xfId="25610" xr:uid="{00000000-0005-0000-0000-0000C9000000}"/>
    <cellStyle name="Comma 7 2 2 2 3 2 7 2 2" xfId="55850" xr:uid="{00000000-0005-0000-0000-0000C9000000}"/>
    <cellStyle name="Comma 7 2 2 2 3 2 7 3" xfId="40730" xr:uid="{00000000-0005-0000-0000-0000C9000000}"/>
    <cellStyle name="Comma 7 2 2 2 3 2 8" xfId="16538" xr:uid="{00000000-0005-0000-0000-0000C9000000}"/>
    <cellStyle name="Comma 7 2 2 2 3 2 8 2" xfId="46778" xr:uid="{00000000-0005-0000-0000-0000C9000000}"/>
    <cellStyle name="Comma 7 2 2 2 3 2 9" xfId="31658" xr:uid="{00000000-0005-0000-0000-0000C9000000}"/>
    <cellStyle name="Comma 7 2 2 2 3 3" xfId="2174" xr:uid="{00000000-0005-0000-0000-0000C9000000}"/>
    <cellStyle name="Comma 7 2 2 2 3 3 2" xfId="11246" xr:uid="{00000000-0005-0000-0000-0000C9000000}"/>
    <cellStyle name="Comma 7 2 2 2 3 3 2 2" xfId="26366" xr:uid="{00000000-0005-0000-0000-0000C9000000}"/>
    <cellStyle name="Comma 7 2 2 2 3 3 2 2 2" xfId="56606" xr:uid="{00000000-0005-0000-0000-0000C9000000}"/>
    <cellStyle name="Comma 7 2 2 2 3 3 2 3" xfId="41486" xr:uid="{00000000-0005-0000-0000-0000C9000000}"/>
    <cellStyle name="Comma 7 2 2 2 3 3 3" xfId="17294" xr:uid="{00000000-0005-0000-0000-0000C9000000}"/>
    <cellStyle name="Comma 7 2 2 2 3 3 3 2" xfId="47534" xr:uid="{00000000-0005-0000-0000-0000C9000000}"/>
    <cellStyle name="Comma 7 2 2 2 3 3 4" xfId="32414" xr:uid="{00000000-0005-0000-0000-0000C9000000}"/>
    <cellStyle name="Comma 7 2 2 2 3 4" xfId="3686" xr:uid="{00000000-0005-0000-0000-0000C9000000}"/>
    <cellStyle name="Comma 7 2 2 2 3 4 2" xfId="12758" xr:uid="{00000000-0005-0000-0000-0000C9000000}"/>
    <cellStyle name="Comma 7 2 2 2 3 4 2 2" xfId="27878" xr:uid="{00000000-0005-0000-0000-0000C9000000}"/>
    <cellStyle name="Comma 7 2 2 2 3 4 2 2 2" xfId="58118" xr:uid="{00000000-0005-0000-0000-0000C9000000}"/>
    <cellStyle name="Comma 7 2 2 2 3 4 2 3" xfId="42998" xr:uid="{00000000-0005-0000-0000-0000C9000000}"/>
    <cellStyle name="Comma 7 2 2 2 3 4 3" xfId="18806" xr:uid="{00000000-0005-0000-0000-0000C9000000}"/>
    <cellStyle name="Comma 7 2 2 2 3 4 3 2" xfId="49046" xr:uid="{00000000-0005-0000-0000-0000C9000000}"/>
    <cellStyle name="Comma 7 2 2 2 3 4 4" xfId="33926" xr:uid="{00000000-0005-0000-0000-0000C9000000}"/>
    <cellStyle name="Comma 7 2 2 2 3 5" xfId="5198" xr:uid="{00000000-0005-0000-0000-0000C9000000}"/>
    <cellStyle name="Comma 7 2 2 2 3 5 2" xfId="14270" xr:uid="{00000000-0005-0000-0000-0000C9000000}"/>
    <cellStyle name="Comma 7 2 2 2 3 5 2 2" xfId="29390" xr:uid="{00000000-0005-0000-0000-0000C9000000}"/>
    <cellStyle name="Comma 7 2 2 2 3 5 2 2 2" xfId="59630" xr:uid="{00000000-0005-0000-0000-0000C9000000}"/>
    <cellStyle name="Comma 7 2 2 2 3 5 2 3" xfId="44510" xr:uid="{00000000-0005-0000-0000-0000C9000000}"/>
    <cellStyle name="Comma 7 2 2 2 3 5 3" xfId="20318" xr:uid="{00000000-0005-0000-0000-0000C9000000}"/>
    <cellStyle name="Comma 7 2 2 2 3 5 3 2" xfId="50558" xr:uid="{00000000-0005-0000-0000-0000C9000000}"/>
    <cellStyle name="Comma 7 2 2 2 3 5 4" xfId="35438" xr:uid="{00000000-0005-0000-0000-0000C9000000}"/>
    <cellStyle name="Comma 7 2 2 2 3 6" xfId="6710" xr:uid="{00000000-0005-0000-0000-0000C9000000}"/>
    <cellStyle name="Comma 7 2 2 2 3 6 2" xfId="21830" xr:uid="{00000000-0005-0000-0000-0000C9000000}"/>
    <cellStyle name="Comma 7 2 2 2 3 6 2 2" xfId="52070" xr:uid="{00000000-0005-0000-0000-0000C9000000}"/>
    <cellStyle name="Comma 7 2 2 2 3 6 3" xfId="36950" xr:uid="{00000000-0005-0000-0000-0000C9000000}"/>
    <cellStyle name="Comma 7 2 2 2 3 7" xfId="8222" xr:uid="{00000000-0005-0000-0000-0000C9000000}"/>
    <cellStyle name="Comma 7 2 2 2 3 7 2" xfId="23342" xr:uid="{00000000-0005-0000-0000-0000C9000000}"/>
    <cellStyle name="Comma 7 2 2 2 3 7 2 2" xfId="53582" xr:uid="{00000000-0005-0000-0000-0000C9000000}"/>
    <cellStyle name="Comma 7 2 2 2 3 7 3" xfId="38462" xr:uid="{00000000-0005-0000-0000-0000C9000000}"/>
    <cellStyle name="Comma 7 2 2 2 3 8" xfId="9734" xr:uid="{00000000-0005-0000-0000-0000C9000000}"/>
    <cellStyle name="Comma 7 2 2 2 3 8 2" xfId="24854" xr:uid="{00000000-0005-0000-0000-0000C9000000}"/>
    <cellStyle name="Comma 7 2 2 2 3 8 2 2" xfId="55094" xr:uid="{00000000-0005-0000-0000-0000C9000000}"/>
    <cellStyle name="Comma 7 2 2 2 3 8 3" xfId="39974" xr:uid="{00000000-0005-0000-0000-0000C9000000}"/>
    <cellStyle name="Comma 7 2 2 2 3 9" xfId="15782" xr:uid="{00000000-0005-0000-0000-0000C9000000}"/>
    <cellStyle name="Comma 7 2 2 2 3 9 2" xfId="46022" xr:uid="{00000000-0005-0000-0000-0000C9000000}"/>
    <cellStyle name="Comma 7 2 2 2 4" xfId="914" xr:uid="{00000000-0005-0000-0000-000044000000}"/>
    <cellStyle name="Comma 7 2 2 2 4 2" xfId="2426" xr:uid="{00000000-0005-0000-0000-000044000000}"/>
    <cellStyle name="Comma 7 2 2 2 4 2 2" xfId="11498" xr:uid="{00000000-0005-0000-0000-000044000000}"/>
    <cellStyle name="Comma 7 2 2 2 4 2 2 2" xfId="26618" xr:uid="{00000000-0005-0000-0000-000044000000}"/>
    <cellStyle name="Comma 7 2 2 2 4 2 2 2 2" xfId="56858" xr:uid="{00000000-0005-0000-0000-000044000000}"/>
    <cellStyle name="Comma 7 2 2 2 4 2 2 3" xfId="41738" xr:uid="{00000000-0005-0000-0000-000044000000}"/>
    <cellStyle name="Comma 7 2 2 2 4 2 3" xfId="17546" xr:uid="{00000000-0005-0000-0000-000044000000}"/>
    <cellStyle name="Comma 7 2 2 2 4 2 3 2" xfId="47786" xr:uid="{00000000-0005-0000-0000-000044000000}"/>
    <cellStyle name="Comma 7 2 2 2 4 2 4" xfId="32666" xr:uid="{00000000-0005-0000-0000-000044000000}"/>
    <cellStyle name="Comma 7 2 2 2 4 3" xfId="3938" xr:uid="{00000000-0005-0000-0000-000044000000}"/>
    <cellStyle name="Comma 7 2 2 2 4 3 2" xfId="13010" xr:uid="{00000000-0005-0000-0000-000044000000}"/>
    <cellStyle name="Comma 7 2 2 2 4 3 2 2" xfId="28130" xr:uid="{00000000-0005-0000-0000-000044000000}"/>
    <cellStyle name="Comma 7 2 2 2 4 3 2 2 2" xfId="58370" xr:uid="{00000000-0005-0000-0000-000044000000}"/>
    <cellStyle name="Comma 7 2 2 2 4 3 2 3" xfId="43250" xr:uid="{00000000-0005-0000-0000-000044000000}"/>
    <cellStyle name="Comma 7 2 2 2 4 3 3" xfId="19058" xr:uid="{00000000-0005-0000-0000-000044000000}"/>
    <cellStyle name="Comma 7 2 2 2 4 3 3 2" xfId="49298" xr:uid="{00000000-0005-0000-0000-000044000000}"/>
    <cellStyle name="Comma 7 2 2 2 4 3 4" xfId="34178" xr:uid="{00000000-0005-0000-0000-000044000000}"/>
    <cellStyle name="Comma 7 2 2 2 4 4" xfId="5450" xr:uid="{00000000-0005-0000-0000-000044000000}"/>
    <cellStyle name="Comma 7 2 2 2 4 4 2" xfId="14522" xr:uid="{00000000-0005-0000-0000-000044000000}"/>
    <cellStyle name="Comma 7 2 2 2 4 4 2 2" xfId="29642" xr:uid="{00000000-0005-0000-0000-000044000000}"/>
    <cellStyle name="Comma 7 2 2 2 4 4 2 2 2" xfId="59882" xr:uid="{00000000-0005-0000-0000-000044000000}"/>
    <cellStyle name="Comma 7 2 2 2 4 4 2 3" xfId="44762" xr:uid="{00000000-0005-0000-0000-000044000000}"/>
    <cellStyle name="Comma 7 2 2 2 4 4 3" xfId="20570" xr:uid="{00000000-0005-0000-0000-000044000000}"/>
    <cellStyle name="Comma 7 2 2 2 4 4 3 2" xfId="50810" xr:uid="{00000000-0005-0000-0000-000044000000}"/>
    <cellStyle name="Comma 7 2 2 2 4 4 4" xfId="35690" xr:uid="{00000000-0005-0000-0000-000044000000}"/>
    <cellStyle name="Comma 7 2 2 2 4 5" xfId="6962" xr:uid="{00000000-0005-0000-0000-000044000000}"/>
    <cellStyle name="Comma 7 2 2 2 4 5 2" xfId="22082" xr:uid="{00000000-0005-0000-0000-000044000000}"/>
    <cellStyle name="Comma 7 2 2 2 4 5 2 2" xfId="52322" xr:uid="{00000000-0005-0000-0000-000044000000}"/>
    <cellStyle name="Comma 7 2 2 2 4 5 3" xfId="37202" xr:uid="{00000000-0005-0000-0000-000044000000}"/>
    <cellStyle name="Comma 7 2 2 2 4 6" xfId="8474" xr:uid="{00000000-0005-0000-0000-000044000000}"/>
    <cellStyle name="Comma 7 2 2 2 4 6 2" xfId="23594" xr:uid="{00000000-0005-0000-0000-000044000000}"/>
    <cellStyle name="Comma 7 2 2 2 4 6 2 2" xfId="53834" xr:uid="{00000000-0005-0000-0000-000044000000}"/>
    <cellStyle name="Comma 7 2 2 2 4 6 3" xfId="38714" xr:uid="{00000000-0005-0000-0000-000044000000}"/>
    <cellStyle name="Comma 7 2 2 2 4 7" xfId="9986" xr:uid="{00000000-0005-0000-0000-000044000000}"/>
    <cellStyle name="Comma 7 2 2 2 4 7 2" xfId="25106" xr:uid="{00000000-0005-0000-0000-000044000000}"/>
    <cellStyle name="Comma 7 2 2 2 4 7 2 2" xfId="55346" xr:uid="{00000000-0005-0000-0000-000044000000}"/>
    <cellStyle name="Comma 7 2 2 2 4 7 3" xfId="40226" xr:uid="{00000000-0005-0000-0000-000044000000}"/>
    <cellStyle name="Comma 7 2 2 2 4 8" xfId="16034" xr:uid="{00000000-0005-0000-0000-000044000000}"/>
    <cellStyle name="Comma 7 2 2 2 4 8 2" xfId="46274" xr:uid="{00000000-0005-0000-0000-000044000000}"/>
    <cellStyle name="Comma 7 2 2 2 4 9" xfId="31154" xr:uid="{00000000-0005-0000-0000-000044000000}"/>
    <cellStyle name="Comma 7 2 2 2 5" xfId="1670" xr:uid="{00000000-0005-0000-0000-000044000000}"/>
    <cellStyle name="Comma 7 2 2 2 5 2" xfId="10742" xr:uid="{00000000-0005-0000-0000-000044000000}"/>
    <cellStyle name="Comma 7 2 2 2 5 2 2" xfId="25862" xr:uid="{00000000-0005-0000-0000-000044000000}"/>
    <cellStyle name="Comma 7 2 2 2 5 2 2 2" xfId="56102" xr:uid="{00000000-0005-0000-0000-000044000000}"/>
    <cellStyle name="Comma 7 2 2 2 5 2 3" xfId="40982" xr:uid="{00000000-0005-0000-0000-000044000000}"/>
    <cellStyle name="Comma 7 2 2 2 5 3" xfId="16790" xr:uid="{00000000-0005-0000-0000-000044000000}"/>
    <cellStyle name="Comma 7 2 2 2 5 3 2" xfId="47030" xr:uid="{00000000-0005-0000-0000-000044000000}"/>
    <cellStyle name="Comma 7 2 2 2 5 4" xfId="31910" xr:uid="{00000000-0005-0000-0000-000044000000}"/>
    <cellStyle name="Comma 7 2 2 2 6" xfId="3182" xr:uid="{00000000-0005-0000-0000-000044000000}"/>
    <cellStyle name="Comma 7 2 2 2 6 2" xfId="12254" xr:uid="{00000000-0005-0000-0000-000044000000}"/>
    <cellStyle name="Comma 7 2 2 2 6 2 2" xfId="27374" xr:uid="{00000000-0005-0000-0000-000044000000}"/>
    <cellStyle name="Comma 7 2 2 2 6 2 2 2" xfId="57614" xr:uid="{00000000-0005-0000-0000-000044000000}"/>
    <cellStyle name="Comma 7 2 2 2 6 2 3" xfId="42494" xr:uid="{00000000-0005-0000-0000-000044000000}"/>
    <cellStyle name="Comma 7 2 2 2 6 3" xfId="18302" xr:uid="{00000000-0005-0000-0000-000044000000}"/>
    <cellStyle name="Comma 7 2 2 2 6 3 2" xfId="48542" xr:uid="{00000000-0005-0000-0000-000044000000}"/>
    <cellStyle name="Comma 7 2 2 2 6 4" xfId="33422" xr:uid="{00000000-0005-0000-0000-000044000000}"/>
    <cellStyle name="Comma 7 2 2 2 7" xfId="4694" xr:uid="{00000000-0005-0000-0000-000044000000}"/>
    <cellStyle name="Comma 7 2 2 2 7 2" xfId="13766" xr:uid="{00000000-0005-0000-0000-000044000000}"/>
    <cellStyle name="Comma 7 2 2 2 7 2 2" xfId="28886" xr:uid="{00000000-0005-0000-0000-000044000000}"/>
    <cellStyle name="Comma 7 2 2 2 7 2 2 2" xfId="59126" xr:uid="{00000000-0005-0000-0000-000044000000}"/>
    <cellStyle name="Comma 7 2 2 2 7 2 3" xfId="44006" xr:uid="{00000000-0005-0000-0000-000044000000}"/>
    <cellStyle name="Comma 7 2 2 2 7 3" xfId="19814" xr:uid="{00000000-0005-0000-0000-000044000000}"/>
    <cellStyle name="Comma 7 2 2 2 7 3 2" xfId="50054" xr:uid="{00000000-0005-0000-0000-000044000000}"/>
    <cellStyle name="Comma 7 2 2 2 7 4" xfId="34934" xr:uid="{00000000-0005-0000-0000-000044000000}"/>
    <cellStyle name="Comma 7 2 2 2 8" xfId="6206" xr:uid="{00000000-0005-0000-0000-000044000000}"/>
    <cellStyle name="Comma 7 2 2 2 8 2" xfId="21326" xr:uid="{00000000-0005-0000-0000-000044000000}"/>
    <cellStyle name="Comma 7 2 2 2 8 2 2" xfId="51566" xr:uid="{00000000-0005-0000-0000-000044000000}"/>
    <cellStyle name="Comma 7 2 2 2 8 3" xfId="36446" xr:uid="{00000000-0005-0000-0000-000044000000}"/>
    <cellStyle name="Comma 7 2 2 2 9" xfId="7718" xr:uid="{00000000-0005-0000-0000-000044000000}"/>
    <cellStyle name="Comma 7 2 2 2 9 2" xfId="22838" xr:uid="{00000000-0005-0000-0000-000044000000}"/>
    <cellStyle name="Comma 7 2 2 2 9 2 2" xfId="53078" xr:uid="{00000000-0005-0000-0000-000044000000}"/>
    <cellStyle name="Comma 7 2 2 2 9 3" xfId="37958" xr:uid="{00000000-0005-0000-0000-000044000000}"/>
    <cellStyle name="Comma 7 2 2 3" xfId="242" xr:uid="{00000000-0005-0000-0000-000044000000}"/>
    <cellStyle name="Comma 7 2 2 3 10" xfId="9314" xr:uid="{00000000-0005-0000-0000-000044000000}"/>
    <cellStyle name="Comma 7 2 2 3 10 2" xfId="24434" xr:uid="{00000000-0005-0000-0000-000044000000}"/>
    <cellStyle name="Comma 7 2 2 3 10 2 2" xfId="54674" xr:uid="{00000000-0005-0000-0000-000044000000}"/>
    <cellStyle name="Comma 7 2 2 3 10 3" xfId="39554" xr:uid="{00000000-0005-0000-0000-000044000000}"/>
    <cellStyle name="Comma 7 2 2 3 11" xfId="15362" xr:uid="{00000000-0005-0000-0000-000044000000}"/>
    <cellStyle name="Comma 7 2 2 3 11 2" xfId="45602" xr:uid="{00000000-0005-0000-0000-000044000000}"/>
    <cellStyle name="Comma 7 2 2 3 12" xfId="30482" xr:uid="{00000000-0005-0000-0000-000044000000}"/>
    <cellStyle name="Comma 7 2 2 3 2" xfId="494" xr:uid="{00000000-0005-0000-0000-000044000000}"/>
    <cellStyle name="Comma 7 2 2 3 2 10" xfId="30734" xr:uid="{00000000-0005-0000-0000-000044000000}"/>
    <cellStyle name="Comma 7 2 2 3 2 2" xfId="1250" xr:uid="{00000000-0005-0000-0000-000044000000}"/>
    <cellStyle name="Comma 7 2 2 3 2 2 2" xfId="2762" xr:uid="{00000000-0005-0000-0000-000044000000}"/>
    <cellStyle name="Comma 7 2 2 3 2 2 2 2" xfId="11834" xr:uid="{00000000-0005-0000-0000-000044000000}"/>
    <cellStyle name="Comma 7 2 2 3 2 2 2 2 2" xfId="26954" xr:uid="{00000000-0005-0000-0000-000044000000}"/>
    <cellStyle name="Comma 7 2 2 3 2 2 2 2 2 2" xfId="57194" xr:uid="{00000000-0005-0000-0000-000044000000}"/>
    <cellStyle name="Comma 7 2 2 3 2 2 2 2 3" xfId="42074" xr:uid="{00000000-0005-0000-0000-000044000000}"/>
    <cellStyle name="Comma 7 2 2 3 2 2 2 3" xfId="17882" xr:uid="{00000000-0005-0000-0000-000044000000}"/>
    <cellStyle name="Comma 7 2 2 3 2 2 2 3 2" xfId="48122" xr:uid="{00000000-0005-0000-0000-000044000000}"/>
    <cellStyle name="Comma 7 2 2 3 2 2 2 4" xfId="33002" xr:uid="{00000000-0005-0000-0000-000044000000}"/>
    <cellStyle name="Comma 7 2 2 3 2 2 3" xfId="4274" xr:uid="{00000000-0005-0000-0000-000044000000}"/>
    <cellStyle name="Comma 7 2 2 3 2 2 3 2" xfId="13346" xr:uid="{00000000-0005-0000-0000-000044000000}"/>
    <cellStyle name="Comma 7 2 2 3 2 2 3 2 2" xfId="28466" xr:uid="{00000000-0005-0000-0000-000044000000}"/>
    <cellStyle name="Comma 7 2 2 3 2 2 3 2 2 2" xfId="58706" xr:uid="{00000000-0005-0000-0000-000044000000}"/>
    <cellStyle name="Comma 7 2 2 3 2 2 3 2 3" xfId="43586" xr:uid="{00000000-0005-0000-0000-000044000000}"/>
    <cellStyle name="Comma 7 2 2 3 2 2 3 3" xfId="19394" xr:uid="{00000000-0005-0000-0000-000044000000}"/>
    <cellStyle name="Comma 7 2 2 3 2 2 3 3 2" xfId="49634" xr:uid="{00000000-0005-0000-0000-000044000000}"/>
    <cellStyle name="Comma 7 2 2 3 2 2 3 4" xfId="34514" xr:uid="{00000000-0005-0000-0000-000044000000}"/>
    <cellStyle name="Comma 7 2 2 3 2 2 4" xfId="5786" xr:uid="{00000000-0005-0000-0000-000044000000}"/>
    <cellStyle name="Comma 7 2 2 3 2 2 4 2" xfId="14858" xr:uid="{00000000-0005-0000-0000-000044000000}"/>
    <cellStyle name="Comma 7 2 2 3 2 2 4 2 2" xfId="29978" xr:uid="{00000000-0005-0000-0000-000044000000}"/>
    <cellStyle name="Comma 7 2 2 3 2 2 4 2 2 2" xfId="60218" xr:uid="{00000000-0005-0000-0000-000044000000}"/>
    <cellStyle name="Comma 7 2 2 3 2 2 4 2 3" xfId="45098" xr:uid="{00000000-0005-0000-0000-000044000000}"/>
    <cellStyle name="Comma 7 2 2 3 2 2 4 3" xfId="20906" xr:uid="{00000000-0005-0000-0000-000044000000}"/>
    <cellStyle name="Comma 7 2 2 3 2 2 4 3 2" xfId="51146" xr:uid="{00000000-0005-0000-0000-000044000000}"/>
    <cellStyle name="Comma 7 2 2 3 2 2 4 4" xfId="36026" xr:uid="{00000000-0005-0000-0000-000044000000}"/>
    <cellStyle name="Comma 7 2 2 3 2 2 5" xfId="7298" xr:uid="{00000000-0005-0000-0000-000044000000}"/>
    <cellStyle name="Comma 7 2 2 3 2 2 5 2" xfId="22418" xr:uid="{00000000-0005-0000-0000-000044000000}"/>
    <cellStyle name="Comma 7 2 2 3 2 2 5 2 2" xfId="52658" xr:uid="{00000000-0005-0000-0000-000044000000}"/>
    <cellStyle name="Comma 7 2 2 3 2 2 5 3" xfId="37538" xr:uid="{00000000-0005-0000-0000-000044000000}"/>
    <cellStyle name="Comma 7 2 2 3 2 2 6" xfId="8810" xr:uid="{00000000-0005-0000-0000-000044000000}"/>
    <cellStyle name="Comma 7 2 2 3 2 2 6 2" xfId="23930" xr:uid="{00000000-0005-0000-0000-000044000000}"/>
    <cellStyle name="Comma 7 2 2 3 2 2 6 2 2" xfId="54170" xr:uid="{00000000-0005-0000-0000-000044000000}"/>
    <cellStyle name="Comma 7 2 2 3 2 2 6 3" xfId="39050" xr:uid="{00000000-0005-0000-0000-000044000000}"/>
    <cellStyle name="Comma 7 2 2 3 2 2 7" xfId="10322" xr:uid="{00000000-0005-0000-0000-000044000000}"/>
    <cellStyle name="Comma 7 2 2 3 2 2 7 2" xfId="25442" xr:uid="{00000000-0005-0000-0000-000044000000}"/>
    <cellStyle name="Comma 7 2 2 3 2 2 7 2 2" xfId="55682" xr:uid="{00000000-0005-0000-0000-000044000000}"/>
    <cellStyle name="Comma 7 2 2 3 2 2 7 3" xfId="40562" xr:uid="{00000000-0005-0000-0000-000044000000}"/>
    <cellStyle name="Comma 7 2 2 3 2 2 8" xfId="16370" xr:uid="{00000000-0005-0000-0000-000044000000}"/>
    <cellStyle name="Comma 7 2 2 3 2 2 8 2" xfId="46610" xr:uid="{00000000-0005-0000-0000-000044000000}"/>
    <cellStyle name="Comma 7 2 2 3 2 2 9" xfId="31490" xr:uid="{00000000-0005-0000-0000-000044000000}"/>
    <cellStyle name="Comma 7 2 2 3 2 3" xfId="2006" xr:uid="{00000000-0005-0000-0000-000044000000}"/>
    <cellStyle name="Comma 7 2 2 3 2 3 2" xfId="11078" xr:uid="{00000000-0005-0000-0000-000044000000}"/>
    <cellStyle name="Comma 7 2 2 3 2 3 2 2" xfId="26198" xr:uid="{00000000-0005-0000-0000-000044000000}"/>
    <cellStyle name="Comma 7 2 2 3 2 3 2 2 2" xfId="56438" xr:uid="{00000000-0005-0000-0000-000044000000}"/>
    <cellStyle name="Comma 7 2 2 3 2 3 2 3" xfId="41318" xr:uid="{00000000-0005-0000-0000-000044000000}"/>
    <cellStyle name="Comma 7 2 2 3 2 3 3" xfId="17126" xr:uid="{00000000-0005-0000-0000-000044000000}"/>
    <cellStyle name="Comma 7 2 2 3 2 3 3 2" xfId="47366" xr:uid="{00000000-0005-0000-0000-000044000000}"/>
    <cellStyle name="Comma 7 2 2 3 2 3 4" xfId="32246" xr:uid="{00000000-0005-0000-0000-000044000000}"/>
    <cellStyle name="Comma 7 2 2 3 2 4" xfId="3518" xr:uid="{00000000-0005-0000-0000-000044000000}"/>
    <cellStyle name="Comma 7 2 2 3 2 4 2" xfId="12590" xr:uid="{00000000-0005-0000-0000-000044000000}"/>
    <cellStyle name="Comma 7 2 2 3 2 4 2 2" xfId="27710" xr:uid="{00000000-0005-0000-0000-000044000000}"/>
    <cellStyle name="Comma 7 2 2 3 2 4 2 2 2" xfId="57950" xr:uid="{00000000-0005-0000-0000-000044000000}"/>
    <cellStyle name="Comma 7 2 2 3 2 4 2 3" xfId="42830" xr:uid="{00000000-0005-0000-0000-000044000000}"/>
    <cellStyle name="Comma 7 2 2 3 2 4 3" xfId="18638" xr:uid="{00000000-0005-0000-0000-000044000000}"/>
    <cellStyle name="Comma 7 2 2 3 2 4 3 2" xfId="48878" xr:uid="{00000000-0005-0000-0000-000044000000}"/>
    <cellStyle name="Comma 7 2 2 3 2 4 4" xfId="33758" xr:uid="{00000000-0005-0000-0000-000044000000}"/>
    <cellStyle name="Comma 7 2 2 3 2 5" xfId="5030" xr:uid="{00000000-0005-0000-0000-000044000000}"/>
    <cellStyle name="Comma 7 2 2 3 2 5 2" xfId="14102" xr:uid="{00000000-0005-0000-0000-000044000000}"/>
    <cellStyle name="Comma 7 2 2 3 2 5 2 2" xfId="29222" xr:uid="{00000000-0005-0000-0000-000044000000}"/>
    <cellStyle name="Comma 7 2 2 3 2 5 2 2 2" xfId="59462" xr:uid="{00000000-0005-0000-0000-000044000000}"/>
    <cellStyle name="Comma 7 2 2 3 2 5 2 3" xfId="44342" xr:uid="{00000000-0005-0000-0000-000044000000}"/>
    <cellStyle name="Comma 7 2 2 3 2 5 3" xfId="20150" xr:uid="{00000000-0005-0000-0000-000044000000}"/>
    <cellStyle name="Comma 7 2 2 3 2 5 3 2" xfId="50390" xr:uid="{00000000-0005-0000-0000-000044000000}"/>
    <cellStyle name="Comma 7 2 2 3 2 5 4" xfId="35270" xr:uid="{00000000-0005-0000-0000-000044000000}"/>
    <cellStyle name="Comma 7 2 2 3 2 6" xfId="6542" xr:uid="{00000000-0005-0000-0000-000044000000}"/>
    <cellStyle name="Comma 7 2 2 3 2 6 2" xfId="21662" xr:uid="{00000000-0005-0000-0000-000044000000}"/>
    <cellStyle name="Comma 7 2 2 3 2 6 2 2" xfId="51902" xr:uid="{00000000-0005-0000-0000-000044000000}"/>
    <cellStyle name="Comma 7 2 2 3 2 6 3" xfId="36782" xr:uid="{00000000-0005-0000-0000-000044000000}"/>
    <cellStyle name="Comma 7 2 2 3 2 7" xfId="8054" xr:uid="{00000000-0005-0000-0000-000044000000}"/>
    <cellStyle name="Comma 7 2 2 3 2 7 2" xfId="23174" xr:uid="{00000000-0005-0000-0000-000044000000}"/>
    <cellStyle name="Comma 7 2 2 3 2 7 2 2" xfId="53414" xr:uid="{00000000-0005-0000-0000-000044000000}"/>
    <cellStyle name="Comma 7 2 2 3 2 7 3" xfId="38294" xr:uid="{00000000-0005-0000-0000-000044000000}"/>
    <cellStyle name="Comma 7 2 2 3 2 8" xfId="9566" xr:uid="{00000000-0005-0000-0000-000044000000}"/>
    <cellStyle name="Comma 7 2 2 3 2 8 2" xfId="24686" xr:uid="{00000000-0005-0000-0000-000044000000}"/>
    <cellStyle name="Comma 7 2 2 3 2 8 2 2" xfId="54926" xr:uid="{00000000-0005-0000-0000-000044000000}"/>
    <cellStyle name="Comma 7 2 2 3 2 8 3" xfId="39806" xr:uid="{00000000-0005-0000-0000-000044000000}"/>
    <cellStyle name="Comma 7 2 2 3 2 9" xfId="15614" xr:uid="{00000000-0005-0000-0000-000044000000}"/>
    <cellStyle name="Comma 7 2 2 3 2 9 2" xfId="45854" xr:uid="{00000000-0005-0000-0000-000044000000}"/>
    <cellStyle name="Comma 7 2 2 3 3" xfId="746" xr:uid="{00000000-0005-0000-0000-0000CA000000}"/>
    <cellStyle name="Comma 7 2 2 3 3 10" xfId="30986" xr:uid="{00000000-0005-0000-0000-0000CA000000}"/>
    <cellStyle name="Comma 7 2 2 3 3 2" xfId="1502" xr:uid="{00000000-0005-0000-0000-0000CA000000}"/>
    <cellStyle name="Comma 7 2 2 3 3 2 2" xfId="3014" xr:uid="{00000000-0005-0000-0000-0000CA000000}"/>
    <cellStyle name="Comma 7 2 2 3 3 2 2 2" xfId="12086" xr:uid="{00000000-0005-0000-0000-0000CA000000}"/>
    <cellStyle name="Comma 7 2 2 3 3 2 2 2 2" xfId="27206" xr:uid="{00000000-0005-0000-0000-0000CA000000}"/>
    <cellStyle name="Comma 7 2 2 3 3 2 2 2 2 2" xfId="57446" xr:uid="{00000000-0005-0000-0000-0000CA000000}"/>
    <cellStyle name="Comma 7 2 2 3 3 2 2 2 3" xfId="42326" xr:uid="{00000000-0005-0000-0000-0000CA000000}"/>
    <cellStyle name="Comma 7 2 2 3 3 2 2 3" xfId="18134" xr:uid="{00000000-0005-0000-0000-0000CA000000}"/>
    <cellStyle name="Comma 7 2 2 3 3 2 2 3 2" xfId="48374" xr:uid="{00000000-0005-0000-0000-0000CA000000}"/>
    <cellStyle name="Comma 7 2 2 3 3 2 2 4" xfId="33254" xr:uid="{00000000-0005-0000-0000-0000CA000000}"/>
    <cellStyle name="Comma 7 2 2 3 3 2 3" xfId="4526" xr:uid="{00000000-0005-0000-0000-0000CA000000}"/>
    <cellStyle name="Comma 7 2 2 3 3 2 3 2" xfId="13598" xr:uid="{00000000-0005-0000-0000-0000CA000000}"/>
    <cellStyle name="Comma 7 2 2 3 3 2 3 2 2" xfId="28718" xr:uid="{00000000-0005-0000-0000-0000CA000000}"/>
    <cellStyle name="Comma 7 2 2 3 3 2 3 2 2 2" xfId="58958" xr:uid="{00000000-0005-0000-0000-0000CA000000}"/>
    <cellStyle name="Comma 7 2 2 3 3 2 3 2 3" xfId="43838" xr:uid="{00000000-0005-0000-0000-0000CA000000}"/>
    <cellStyle name="Comma 7 2 2 3 3 2 3 3" xfId="19646" xr:uid="{00000000-0005-0000-0000-0000CA000000}"/>
    <cellStyle name="Comma 7 2 2 3 3 2 3 3 2" xfId="49886" xr:uid="{00000000-0005-0000-0000-0000CA000000}"/>
    <cellStyle name="Comma 7 2 2 3 3 2 3 4" xfId="34766" xr:uid="{00000000-0005-0000-0000-0000CA000000}"/>
    <cellStyle name="Comma 7 2 2 3 3 2 4" xfId="6038" xr:uid="{00000000-0005-0000-0000-0000CA000000}"/>
    <cellStyle name="Comma 7 2 2 3 3 2 4 2" xfId="15110" xr:uid="{00000000-0005-0000-0000-0000CA000000}"/>
    <cellStyle name="Comma 7 2 2 3 3 2 4 2 2" xfId="30230" xr:uid="{00000000-0005-0000-0000-0000CA000000}"/>
    <cellStyle name="Comma 7 2 2 3 3 2 4 2 2 2" xfId="60470" xr:uid="{00000000-0005-0000-0000-0000CA000000}"/>
    <cellStyle name="Comma 7 2 2 3 3 2 4 2 3" xfId="45350" xr:uid="{00000000-0005-0000-0000-0000CA000000}"/>
    <cellStyle name="Comma 7 2 2 3 3 2 4 3" xfId="21158" xr:uid="{00000000-0005-0000-0000-0000CA000000}"/>
    <cellStyle name="Comma 7 2 2 3 3 2 4 3 2" xfId="51398" xr:uid="{00000000-0005-0000-0000-0000CA000000}"/>
    <cellStyle name="Comma 7 2 2 3 3 2 4 4" xfId="36278" xr:uid="{00000000-0005-0000-0000-0000CA000000}"/>
    <cellStyle name="Comma 7 2 2 3 3 2 5" xfId="7550" xr:uid="{00000000-0005-0000-0000-0000CA000000}"/>
    <cellStyle name="Comma 7 2 2 3 3 2 5 2" xfId="22670" xr:uid="{00000000-0005-0000-0000-0000CA000000}"/>
    <cellStyle name="Comma 7 2 2 3 3 2 5 2 2" xfId="52910" xr:uid="{00000000-0005-0000-0000-0000CA000000}"/>
    <cellStyle name="Comma 7 2 2 3 3 2 5 3" xfId="37790" xr:uid="{00000000-0005-0000-0000-0000CA000000}"/>
    <cellStyle name="Comma 7 2 2 3 3 2 6" xfId="9062" xr:uid="{00000000-0005-0000-0000-0000CA000000}"/>
    <cellStyle name="Comma 7 2 2 3 3 2 6 2" xfId="24182" xr:uid="{00000000-0005-0000-0000-0000CA000000}"/>
    <cellStyle name="Comma 7 2 2 3 3 2 6 2 2" xfId="54422" xr:uid="{00000000-0005-0000-0000-0000CA000000}"/>
    <cellStyle name="Comma 7 2 2 3 3 2 6 3" xfId="39302" xr:uid="{00000000-0005-0000-0000-0000CA000000}"/>
    <cellStyle name="Comma 7 2 2 3 3 2 7" xfId="10574" xr:uid="{00000000-0005-0000-0000-0000CA000000}"/>
    <cellStyle name="Comma 7 2 2 3 3 2 7 2" xfId="25694" xr:uid="{00000000-0005-0000-0000-0000CA000000}"/>
    <cellStyle name="Comma 7 2 2 3 3 2 7 2 2" xfId="55934" xr:uid="{00000000-0005-0000-0000-0000CA000000}"/>
    <cellStyle name="Comma 7 2 2 3 3 2 7 3" xfId="40814" xr:uid="{00000000-0005-0000-0000-0000CA000000}"/>
    <cellStyle name="Comma 7 2 2 3 3 2 8" xfId="16622" xr:uid="{00000000-0005-0000-0000-0000CA000000}"/>
    <cellStyle name="Comma 7 2 2 3 3 2 8 2" xfId="46862" xr:uid="{00000000-0005-0000-0000-0000CA000000}"/>
    <cellStyle name="Comma 7 2 2 3 3 2 9" xfId="31742" xr:uid="{00000000-0005-0000-0000-0000CA000000}"/>
    <cellStyle name="Comma 7 2 2 3 3 3" xfId="2258" xr:uid="{00000000-0005-0000-0000-0000CA000000}"/>
    <cellStyle name="Comma 7 2 2 3 3 3 2" xfId="11330" xr:uid="{00000000-0005-0000-0000-0000CA000000}"/>
    <cellStyle name="Comma 7 2 2 3 3 3 2 2" xfId="26450" xr:uid="{00000000-0005-0000-0000-0000CA000000}"/>
    <cellStyle name="Comma 7 2 2 3 3 3 2 2 2" xfId="56690" xr:uid="{00000000-0005-0000-0000-0000CA000000}"/>
    <cellStyle name="Comma 7 2 2 3 3 3 2 3" xfId="41570" xr:uid="{00000000-0005-0000-0000-0000CA000000}"/>
    <cellStyle name="Comma 7 2 2 3 3 3 3" xfId="17378" xr:uid="{00000000-0005-0000-0000-0000CA000000}"/>
    <cellStyle name="Comma 7 2 2 3 3 3 3 2" xfId="47618" xr:uid="{00000000-0005-0000-0000-0000CA000000}"/>
    <cellStyle name="Comma 7 2 2 3 3 3 4" xfId="32498" xr:uid="{00000000-0005-0000-0000-0000CA000000}"/>
    <cellStyle name="Comma 7 2 2 3 3 4" xfId="3770" xr:uid="{00000000-0005-0000-0000-0000CA000000}"/>
    <cellStyle name="Comma 7 2 2 3 3 4 2" xfId="12842" xr:uid="{00000000-0005-0000-0000-0000CA000000}"/>
    <cellStyle name="Comma 7 2 2 3 3 4 2 2" xfId="27962" xr:uid="{00000000-0005-0000-0000-0000CA000000}"/>
    <cellStyle name="Comma 7 2 2 3 3 4 2 2 2" xfId="58202" xr:uid="{00000000-0005-0000-0000-0000CA000000}"/>
    <cellStyle name="Comma 7 2 2 3 3 4 2 3" xfId="43082" xr:uid="{00000000-0005-0000-0000-0000CA000000}"/>
    <cellStyle name="Comma 7 2 2 3 3 4 3" xfId="18890" xr:uid="{00000000-0005-0000-0000-0000CA000000}"/>
    <cellStyle name="Comma 7 2 2 3 3 4 3 2" xfId="49130" xr:uid="{00000000-0005-0000-0000-0000CA000000}"/>
    <cellStyle name="Comma 7 2 2 3 3 4 4" xfId="34010" xr:uid="{00000000-0005-0000-0000-0000CA000000}"/>
    <cellStyle name="Comma 7 2 2 3 3 5" xfId="5282" xr:uid="{00000000-0005-0000-0000-0000CA000000}"/>
    <cellStyle name="Comma 7 2 2 3 3 5 2" xfId="14354" xr:uid="{00000000-0005-0000-0000-0000CA000000}"/>
    <cellStyle name="Comma 7 2 2 3 3 5 2 2" xfId="29474" xr:uid="{00000000-0005-0000-0000-0000CA000000}"/>
    <cellStyle name="Comma 7 2 2 3 3 5 2 2 2" xfId="59714" xr:uid="{00000000-0005-0000-0000-0000CA000000}"/>
    <cellStyle name="Comma 7 2 2 3 3 5 2 3" xfId="44594" xr:uid="{00000000-0005-0000-0000-0000CA000000}"/>
    <cellStyle name="Comma 7 2 2 3 3 5 3" xfId="20402" xr:uid="{00000000-0005-0000-0000-0000CA000000}"/>
    <cellStyle name="Comma 7 2 2 3 3 5 3 2" xfId="50642" xr:uid="{00000000-0005-0000-0000-0000CA000000}"/>
    <cellStyle name="Comma 7 2 2 3 3 5 4" xfId="35522" xr:uid="{00000000-0005-0000-0000-0000CA000000}"/>
    <cellStyle name="Comma 7 2 2 3 3 6" xfId="6794" xr:uid="{00000000-0005-0000-0000-0000CA000000}"/>
    <cellStyle name="Comma 7 2 2 3 3 6 2" xfId="21914" xr:uid="{00000000-0005-0000-0000-0000CA000000}"/>
    <cellStyle name="Comma 7 2 2 3 3 6 2 2" xfId="52154" xr:uid="{00000000-0005-0000-0000-0000CA000000}"/>
    <cellStyle name="Comma 7 2 2 3 3 6 3" xfId="37034" xr:uid="{00000000-0005-0000-0000-0000CA000000}"/>
    <cellStyle name="Comma 7 2 2 3 3 7" xfId="8306" xr:uid="{00000000-0005-0000-0000-0000CA000000}"/>
    <cellStyle name="Comma 7 2 2 3 3 7 2" xfId="23426" xr:uid="{00000000-0005-0000-0000-0000CA000000}"/>
    <cellStyle name="Comma 7 2 2 3 3 7 2 2" xfId="53666" xr:uid="{00000000-0005-0000-0000-0000CA000000}"/>
    <cellStyle name="Comma 7 2 2 3 3 7 3" xfId="38546" xr:uid="{00000000-0005-0000-0000-0000CA000000}"/>
    <cellStyle name="Comma 7 2 2 3 3 8" xfId="9818" xr:uid="{00000000-0005-0000-0000-0000CA000000}"/>
    <cellStyle name="Comma 7 2 2 3 3 8 2" xfId="24938" xr:uid="{00000000-0005-0000-0000-0000CA000000}"/>
    <cellStyle name="Comma 7 2 2 3 3 8 2 2" xfId="55178" xr:uid="{00000000-0005-0000-0000-0000CA000000}"/>
    <cellStyle name="Comma 7 2 2 3 3 8 3" xfId="40058" xr:uid="{00000000-0005-0000-0000-0000CA000000}"/>
    <cellStyle name="Comma 7 2 2 3 3 9" xfId="15866" xr:uid="{00000000-0005-0000-0000-0000CA000000}"/>
    <cellStyle name="Comma 7 2 2 3 3 9 2" xfId="46106" xr:uid="{00000000-0005-0000-0000-0000CA000000}"/>
    <cellStyle name="Comma 7 2 2 3 4" xfId="998" xr:uid="{00000000-0005-0000-0000-000044000000}"/>
    <cellStyle name="Comma 7 2 2 3 4 2" xfId="2510" xr:uid="{00000000-0005-0000-0000-000044000000}"/>
    <cellStyle name="Comma 7 2 2 3 4 2 2" xfId="11582" xr:uid="{00000000-0005-0000-0000-000044000000}"/>
    <cellStyle name="Comma 7 2 2 3 4 2 2 2" xfId="26702" xr:uid="{00000000-0005-0000-0000-000044000000}"/>
    <cellStyle name="Comma 7 2 2 3 4 2 2 2 2" xfId="56942" xr:uid="{00000000-0005-0000-0000-000044000000}"/>
    <cellStyle name="Comma 7 2 2 3 4 2 2 3" xfId="41822" xr:uid="{00000000-0005-0000-0000-000044000000}"/>
    <cellStyle name="Comma 7 2 2 3 4 2 3" xfId="17630" xr:uid="{00000000-0005-0000-0000-000044000000}"/>
    <cellStyle name="Comma 7 2 2 3 4 2 3 2" xfId="47870" xr:uid="{00000000-0005-0000-0000-000044000000}"/>
    <cellStyle name="Comma 7 2 2 3 4 2 4" xfId="32750" xr:uid="{00000000-0005-0000-0000-000044000000}"/>
    <cellStyle name="Comma 7 2 2 3 4 3" xfId="4022" xr:uid="{00000000-0005-0000-0000-000044000000}"/>
    <cellStyle name="Comma 7 2 2 3 4 3 2" xfId="13094" xr:uid="{00000000-0005-0000-0000-000044000000}"/>
    <cellStyle name="Comma 7 2 2 3 4 3 2 2" xfId="28214" xr:uid="{00000000-0005-0000-0000-000044000000}"/>
    <cellStyle name="Comma 7 2 2 3 4 3 2 2 2" xfId="58454" xr:uid="{00000000-0005-0000-0000-000044000000}"/>
    <cellStyle name="Comma 7 2 2 3 4 3 2 3" xfId="43334" xr:uid="{00000000-0005-0000-0000-000044000000}"/>
    <cellStyle name="Comma 7 2 2 3 4 3 3" xfId="19142" xr:uid="{00000000-0005-0000-0000-000044000000}"/>
    <cellStyle name="Comma 7 2 2 3 4 3 3 2" xfId="49382" xr:uid="{00000000-0005-0000-0000-000044000000}"/>
    <cellStyle name="Comma 7 2 2 3 4 3 4" xfId="34262" xr:uid="{00000000-0005-0000-0000-000044000000}"/>
    <cellStyle name="Comma 7 2 2 3 4 4" xfId="5534" xr:uid="{00000000-0005-0000-0000-000044000000}"/>
    <cellStyle name="Comma 7 2 2 3 4 4 2" xfId="14606" xr:uid="{00000000-0005-0000-0000-000044000000}"/>
    <cellStyle name="Comma 7 2 2 3 4 4 2 2" xfId="29726" xr:uid="{00000000-0005-0000-0000-000044000000}"/>
    <cellStyle name="Comma 7 2 2 3 4 4 2 2 2" xfId="59966" xr:uid="{00000000-0005-0000-0000-000044000000}"/>
    <cellStyle name="Comma 7 2 2 3 4 4 2 3" xfId="44846" xr:uid="{00000000-0005-0000-0000-000044000000}"/>
    <cellStyle name="Comma 7 2 2 3 4 4 3" xfId="20654" xr:uid="{00000000-0005-0000-0000-000044000000}"/>
    <cellStyle name="Comma 7 2 2 3 4 4 3 2" xfId="50894" xr:uid="{00000000-0005-0000-0000-000044000000}"/>
    <cellStyle name="Comma 7 2 2 3 4 4 4" xfId="35774" xr:uid="{00000000-0005-0000-0000-000044000000}"/>
    <cellStyle name="Comma 7 2 2 3 4 5" xfId="7046" xr:uid="{00000000-0005-0000-0000-000044000000}"/>
    <cellStyle name="Comma 7 2 2 3 4 5 2" xfId="22166" xr:uid="{00000000-0005-0000-0000-000044000000}"/>
    <cellStyle name="Comma 7 2 2 3 4 5 2 2" xfId="52406" xr:uid="{00000000-0005-0000-0000-000044000000}"/>
    <cellStyle name="Comma 7 2 2 3 4 5 3" xfId="37286" xr:uid="{00000000-0005-0000-0000-000044000000}"/>
    <cellStyle name="Comma 7 2 2 3 4 6" xfId="8558" xr:uid="{00000000-0005-0000-0000-000044000000}"/>
    <cellStyle name="Comma 7 2 2 3 4 6 2" xfId="23678" xr:uid="{00000000-0005-0000-0000-000044000000}"/>
    <cellStyle name="Comma 7 2 2 3 4 6 2 2" xfId="53918" xr:uid="{00000000-0005-0000-0000-000044000000}"/>
    <cellStyle name="Comma 7 2 2 3 4 6 3" xfId="38798" xr:uid="{00000000-0005-0000-0000-000044000000}"/>
    <cellStyle name="Comma 7 2 2 3 4 7" xfId="10070" xr:uid="{00000000-0005-0000-0000-000044000000}"/>
    <cellStyle name="Comma 7 2 2 3 4 7 2" xfId="25190" xr:uid="{00000000-0005-0000-0000-000044000000}"/>
    <cellStyle name="Comma 7 2 2 3 4 7 2 2" xfId="55430" xr:uid="{00000000-0005-0000-0000-000044000000}"/>
    <cellStyle name="Comma 7 2 2 3 4 7 3" xfId="40310" xr:uid="{00000000-0005-0000-0000-000044000000}"/>
    <cellStyle name="Comma 7 2 2 3 4 8" xfId="16118" xr:uid="{00000000-0005-0000-0000-000044000000}"/>
    <cellStyle name="Comma 7 2 2 3 4 8 2" xfId="46358" xr:uid="{00000000-0005-0000-0000-000044000000}"/>
    <cellStyle name="Comma 7 2 2 3 4 9" xfId="31238" xr:uid="{00000000-0005-0000-0000-000044000000}"/>
    <cellStyle name="Comma 7 2 2 3 5" xfId="1754" xr:uid="{00000000-0005-0000-0000-000044000000}"/>
    <cellStyle name="Comma 7 2 2 3 5 2" xfId="10826" xr:uid="{00000000-0005-0000-0000-000044000000}"/>
    <cellStyle name="Comma 7 2 2 3 5 2 2" xfId="25946" xr:uid="{00000000-0005-0000-0000-000044000000}"/>
    <cellStyle name="Comma 7 2 2 3 5 2 2 2" xfId="56186" xr:uid="{00000000-0005-0000-0000-000044000000}"/>
    <cellStyle name="Comma 7 2 2 3 5 2 3" xfId="41066" xr:uid="{00000000-0005-0000-0000-000044000000}"/>
    <cellStyle name="Comma 7 2 2 3 5 3" xfId="16874" xr:uid="{00000000-0005-0000-0000-000044000000}"/>
    <cellStyle name="Comma 7 2 2 3 5 3 2" xfId="47114" xr:uid="{00000000-0005-0000-0000-000044000000}"/>
    <cellStyle name="Comma 7 2 2 3 5 4" xfId="31994" xr:uid="{00000000-0005-0000-0000-000044000000}"/>
    <cellStyle name="Comma 7 2 2 3 6" xfId="3266" xr:uid="{00000000-0005-0000-0000-000044000000}"/>
    <cellStyle name="Comma 7 2 2 3 6 2" xfId="12338" xr:uid="{00000000-0005-0000-0000-000044000000}"/>
    <cellStyle name="Comma 7 2 2 3 6 2 2" xfId="27458" xr:uid="{00000000-0005-0000-0000-000044000000}"/>
    <cellStyle name="Comma 7 2 2 3 6 2 2 2" xfId="57698" xr:uid="{00000000-0005-0000-0000-000044000000}"/>
    <cellStyle name="Comma 7 2 2 3 6 2 3" xfId="42578" xr:uid="{00000000-0005-0000-0000-000044000000}"/>
    <cellStyle name="Comma 7 2 2 3 6 3" xfId="18386" xr:uid="{00000000-0005-0000-0000-000044000000}"/>
    <cellStyle name="Comma 7 2 2 3 6 3 2" xfId="48626" xr:uid="{00000000-0005-0000-0000-000044000000}"/>
    <cellStyle name="Comma 7 2 2 3 6 4" xfId="33506" xr:uid="{00000000-0005-0000-0000-000044000000}"/>
    <cellStyle name="Comma 7 2 2 3 7" xfId="4778" xr:uid="{00000000-0005-0000-0000-000044000000}"/>
    <cellStyle name="Comma 7 2 2 3 7 2" xfId="13850" xr:uid="{00000000-0005-0000-0000-000044000000}"/>
    <cellStyle name="Comma 7 2 2 3 7 2 2" xfId="28970" xr:uid="{00000000-0005-0000-0000-000044000000}"/>
    <cellStyle name="Comma 7 2 2 3 7 2 2 2" xfId="59210" xr:uid="{00000000-0005-0000-0000-000044000000}"/>
    <cellStyle name="Comma 7 2 2 3 7 2 3" xfId="44090" xr:uid="{00000000-0005-0000-0000-000044000000}"/>
    <cellStyle name="Comma 7 2 2 3 7 3" xfId="19898" xr:uid="{00000000-0005-0000-0000-000044000000}"/>
    <cellStyle name="Comma 7 2 2 3 7 3 2" xfId="50138" xr:uid="{00000000-0005-0000-0000-000044000000}"/>
    <cellStyle name="Comma 7 2 2 3 7 4" xfId="35018" xr:uid="{00000000-0005-0000-0000-000044000000}"/>
    <cellStyle name="Comma 7 2 2 3 8" xfId="6290" xr:uid="{00000000-0005-0000-0000-000044000000}"/>
    <cellStyle name="Comma 7 2 2 3 8 2" xfId="21410" xr:uid="{00000000-0005-0000-0000-000044000000}"/>
    <cellStyle name="Comma 7 2 2 3 8 2 2" xfId="51650" xr:uid="{00000000-0005-0000-0000-000044000000}"/>
    <cellStyle name="Comma 7 2 2 3 8 3" xfId="36530" xr:uid="{00000000-0005-0000-0000-000044000000}"/>
    <cellStyle name="Comma 7 2 2 3 9" xfId="7802" xr:uid="{00000000-0005-0000-0000-000044000000}"/>
    <cellStyle name="Comma 7 2 2 3 9 2" xfId="22922" xr:uid="{00000000-0005-0000-0000-000044000000}"/>
    <cellStyle name="Comma 7 2 2 3 9 2 2" xfId="53162" xr:uid="{00000000-0005-0000-0000-000044000000}"/>
    <cellStyle name="Comma 7 2 2 3 9 3" xfId="38042" xr:uid="{00000000-0005-0000-0000-000044000000}"/>
    <cellStyle name="Comma 7 2 2 4" xfId="326" xr:uid="{00000000-0005-0000-0000-000022000000}"/>
    <cellStyle name="Comma 7 2 2 4 10" xfId="30566" xr:uid="{00000000-0005-0000-0000-000022000000}"/>
    <cellStyle name="Comma 7 2 2 4 2" xfId="1082" xr:uid="{00000000-0005-0000-0000-000022000000}"/>
    <cellStyle name="Comma 7 2 2 4 2 2" xfId="2594" xr:uid="{00000000-0005-0000-0000-000022000000}"/>
    <cellStyle name="Comma 7 2 2 4 2 2 2" xfId="11666" xr:uid="{00000000-0005-0000-0000-000022000000}"/>
    <cellStyle name="Comma 7 2 2 4 2 2 2 2" xfId="26786" xr:uid="{00000000-0005-0000-0000-000022000000}"/>
    <cellStyle name="Comma 7 2 2 4 2 2 2 2 2" xfId="57026" xr:uid="{00000000-0005-0000-0000-000022000000}"/>
    <cellStyle name="Comma 7 2 2 4 2 2 2 3" xfId="41906" xr:uid="{00000000-0005-0000-0000-000022000000}"/>
    <cellStyle name="Comma 7 2 2 4 2 2 3" xfId="17714" xr:uid="{00000000-0005-0000-0000-000022000000}"/>
    <cellStyle name="Comma 7 2 2 4 2 2 3 2" xfId="47954" xr:uid="{00000000-0005-0000-0000-000022000000}"/>
    <cellStyle name="Comma 7 2 2 4 2 2 4" xfId="32834" xr:uid="{00000000-0005-0000-0000-000022000000}"/>
    <cellStyle name="Comma 7 2 2 4 2 3" xfId="4106" xr:uid="{00000000-0005-0000-0000-000022000000}"/>
    <cellStyle name="Comma 7 2 2 4 2 3 2" xfId="13178" xr:uid="{00000000-0005-0000-0000-000022000000}"/>
    <cellStyle name="Comma 7 2 2 4 2 3 2 2" xfId="28298" xr:uid="{00000000-0005-0000-0000-000022000000}"/>
    <cellStyle name="Comma 7 2 2 4 2 3 2 2 2" xfId="58538" xr:uid="{00000000-0005-0000-0000-000022000000}"/>
    <cellStyle name="Comma 7 2 2 4 2 3 2 3" xfId="43418" xr:uid="{00000000-0005-0000-0000-000022000000}"/>
    <cellStyle name="Comma 7 2 2 4 2 3 3" xfId="19226" xr:uid="{00000000-0005-0000-0000-000022000000}"/>
    <cellStyle name="Comma 7 2 2 4 2 3 3 2" xfId="49466" xr:uid="{00000000-0005-0000-0000-000022000000}"/>
    <cellStyle name="Comma 7 2 2 4 2 3 4" xfId="34346" xr:uid="{00000000-0005-0000-0000-000022000000}"/>
    <cellStyle name="Comma 7 2 2 4 2 4" xfId="5618" xr:uid="{00000000-0005-0000-0000-000022000000}"/>
    <cellStyle name="Comma 7 2 2 4 2 4 2" xfId="14690" xr:uid="{00000000-0005-0000-0000-000022000000}"/>
    <cellStyle name="Comma 7 2 2 4 2 4 2 2" xfId="29810" xr:uid="{00000000-0005-0000-0000-000022000000}"/>
    <cellStyle name="Comma 7 2 2 4 2 4 2 2 2" xfId="60050" xr:uid="{00000000-0005-0000-0000-000022000000}"/>
    <cellStyle name="Comma 7 2 2 4 2 4 2 3" xfId="44930" xr:uid="{00000000-0005-0000-0000-000022000000}"/>
    <cellStyle name="Comma 7 2 2 4 2 4 3" xfId="20738" xr:uid="{00000000-0005-0000-0000-000022000000}"/>
    <cellStyle name="Comma 7 2 2 4 2 4 3 2" xfId="50978" xr:uid="{00000000-0005-0000-0000-000022000000}"/>
    <cellStyle name="Comma 7 2 2 4 2 4 4" xfId="35858" xr:uid="{00000000-0005-0000-0000-000022000000}"/>
    <cellStyle name="Comma 7 2 2 4 2 5" xfId="7130" xr:uid="{00000000-0005-0000-0000-000022000000}"/>
    <cellStyle name="Comma 7 2 2 4 2 5 2" xfId="22250" xr:uid="{00000000-0005-0000-0000-000022000000}"/>
    <cellStyle name="Comma 7 2 2 4 2 5 2 2" xfId="52490" xr:uid="{00000000-0005-0000-0000-000022000000}"/>
    <cellStyle name="Comma 7 2 2 4 2 5 3" xfId="37370" xr:uid="{00000000-0005-0000-0000-000022000000}"/>
    <cellStyle name="Comma 7 2 2 4 2 6" xfId="8642" xr:uid="{00000000-0005-0000-0000-000022000000}"/>
    <cellStyle name="Comma 7 2 2 4 2 6 2" xfId="23762" xr:uid="{00000000-0005-0000-0000-000022000000}"/>
    <cellStyle name="Comma 7 2 2 4 2 6 2 2" xfId="54002" xr:uid="{00000000-0005-0000-0000-000022000000}"/>
    <cellStyle name="Comma 7 2 2 4 2 6 3" xfId="38882" xr:uid="{00000000-0005-0000-0000-000022000000}"/>
    <cellStyle name="Comma 7 2 2 4 2 7" xfId="10154" xr:uid="{00000000-0005-0000-0000-000022000000}"/>
    <cellStyle name="Comma 7 2 2 4 2 7 2" xfId="25274" xr:uid="{00000000-0005-0000-0000-000022000000}"/>
    <cellStyle name="Comma 7 2 2 4 2 7 2 2" xfId="55514" xr:uid="{00000000-0005-0000-0000-000022000000}"/>
    <cellStyle name="Comma 7 2 2 4 2 7 3" xfId="40394" xr:uid="{00000000-0005-0000-0000-000022000000}"/>
    <cellStyle name="Comma 7 2 2 4 2 8" xfId="16202" xr:uid="{00000000-0005-0000-0000-000022000000}"/>
    <cellStyle name="Comma 7 2 2 4 2 8 2" xfId="46442" xr:uid="{00000000-0005-0000-0000-000022000000}"/>
    <cellStyle name="Comma 7 2 2 4 2 9" xfId="31322" xr:uid="{00000000-0005-0000-0000-000022000000}"/>
    <cellStyle name="Comma 7 2 2 4 3" xfId="1838" xr:uid="{00000000-0005-0000-0000-000022000000}"/>
    <cellStyle name="Comma 7 2 2 4 3 2" xfId="10910" xr:uid="{00000000-0005-0000-0000-000022000000}"/>
    <cellStyle name="Comma 7 2 2 4 3 2 2" xfId="26030" xr:uid="{00000000-0005-0000-0000-000022000000}"/>
    <cellStyle name="Comma 7 2 2 4 3 2 2 2" xfId="56270" xr:uid="{00000000-0005-0000-0000-000022000000}"/>
    <cellStyle name="Comma 7 2 2 4 3 2 3" xfId="41150" xr:uid="{00000000-0005-0000-0000-000022000000}"/>
    <cellStyle name="Comma 7 2 2 4 3 3" xfId="16958" xr:uid="{00000000-0005-0000-0000-000022000000}"/>
    <cellStyle name="Comma 7 2 2 4 3 3 2" xfId="47198" xr:uid="{00000000-0005-0000-0000-000022000000}"/>
    <cellStyle name="Comma 7 2 2 4 3 4" xfId="32078" xr:uid="{00000000-0005-0000-0000-000022000000}"/>
    <cellStyle name="Comma 7 2 2 4 4" xfId="3350" xr:uid="{00000000-0005-0000-0000-000022000000}"/>
    <cellStyle name="Comma 7 2 2 4 4 2" xfId="12422" xr:uid="{00000000-0005-0000-0000-000022000000}"/>
    <cellStyle name="Comma 7 2 2 4 4 2 2" xfId="27542" xr:uid="{00000000-0005-0000-0000-000022000000}"/>
    <cellStyle name="Comma 7 2 2 4 4 2 2 2" xfId="57782" xr:uid="{00000000-0005-0000-0000-000022000000}"/>
    <cellStyle name="Comma 7 2 2 4 4 2 3" xfId="42662" xr:uid="{00000000-0005-0000-0000-000022000000}"/>
    <cellStyle name="Comma 7 2 2 4 4 3" xfId="18470" xr:uid="{00000000-0005-0000-0000-000022000000}"/>
    <cellStyle name="Comma 7 2 2 4 4 3 2" xfId="48710" xr:uid="{00000000-0005-0000-0000-000022000000}"/>
    <cellStyle name="Comma 7 2 2 4 4 4" xfId="33590" xr:uid="{00000000-0005-0000-0000-000022000000}"/>
    <cellStyle name="Comma 7 2 2 4 5" xfId="4862" xr:uid="{00000000-0005-0000-0000-000022000000}"/>
    <cellStyle name="Comma 7 2 2 4 5 2" xfId="13934" xr:uid="{00000000-0005-0000-0000-000022000000}"/>
    <cellStyle name="Comma 7 2 2 4 5 2 2" xfId="29054" xr:uid="{00000000-0005-0000-0000-000022000000}"/>
    <cellStyle name="Comma 7 2 2 4 5 2 2 2" xfId="59294" xr:uid="{00000000-0005-0000-0000-000022000000}"/>
    <cellStyle name="Comma 7 2 2 4 5 2 3" xfId="44174" xr:uid="{00000000-0005-0000-0000-000022000000}"/>
    <cellStyle name="Comma 7 2 2 4 5 3" xfId="19982" xr:uid="{00000000-0005-0000-0000-000022000000}"/>
    <cellStyle name="Comma 7 2 2 4 5 3 2" xfId="50222" xr:uid="{00000000-0005-0000-0000-000022000000}"/>
    <cellStyle name="Comma 7 2 2 4 5 4" xfId="35102" xr:uid="{00000000-0005-0000-0000-000022000000}"/>
    <cellStyle name="Comma 7 2 2 4 6" xfId="6374" xr:uid="{00000000-0005-0000-0000-000022000000}"/>
    <cellStyle name="Comma 7 2 2 4 6 2" xfId="21494" xr:uid="{00000000-0005-0000-0000-000022000000}"/>
    <cellStyle name="Comma 7 2 2 4 6 2 2" xfId="51734" xr:uid="{00000000-0005-0000-0000-000022000000}"/>
    <cellStyle name="Comma 7 2 2 4 6 3" xfId="36614" xr:uid="{00000000-0005-0000-0000-000022000000}"/>
    <cellStyle name="Comma 7 2 2 4 7" xfId="7886" xr:uid="{00000000-0005-0000-0000-000022000000}"/>
    <cellStyle name="Comma 7 2 2 4 7 2" xfId="23006" xr:uid="{00000000-0005-0000-0000-000022000000}"/>
    <cellStyle name="Comma 7 2 2 4 7 2 2" xfId="53246" xr:uid="{00000000-0005-0000-0000-000022000000}"/>
    <cellStyle name="Comma 7 2 2 4 7 3" xfId="38126" xr:uid="{00000000-0005-0000-0000-000022000000}"/>
    <cellStyle name="Comma 7 2 2 4 8" xfId="9398" xr:uid="{00000000-0005-0000-0000-000022000000}"/>
    <cellStyle name="Comma 7 2 2 4 8 2" xfId="24518" xr:uid="{00000000-0005-0000-0000-000022000000}"/>
    <cellStyle name="Comma 7 2 2 4 8 2 2" xfId="54758" xr:uid="{00000000-0005-0000-0000-000022000000}"/>
    <cellStyle name="Comma 7 2 2 4 8 3" xfId="39638" xr:uid="{00000000-0005-0000-0000-000022000000}"/>
    <cellStyle name="Comma 7 2 2 4 9" xfId="15446" xr:uid="{00000000-0005-0000-0000-000022000000}"/>
    <cellStyle name="Comma 7 2 2 4 9 2" xfId="45686" xr:uid="{00000000-0005-0000-0000-000022000000}"/>
    <cellStyle name="Comma 7 2 2 5" xfId="578" xr:uid="{00000000-0005-0000-0000-0000C8000000}"/>
    <cellStyle name="Comma 7 2 2 5 10" xfId="30818" xr:uid="{00000000-0005-0000-0000-0000C8000000}"/>
    <cellStyle name="Comma 7 2 2 5 2" xfId="1334" xr:uid="{00000000-0005-0000-0000-0000C8000000}"/>
    <cellStyle name="Comma 7 2 2 5 2 2" xfId="2846" xr:uid="{00000000-0005-0000-0000-0000C8000000}"/>
    <cellStyle name="Comma 7 2 2 5 2 2 2" xfId="11918" xr:uid="{00000000-0005-0000-0000-0000C8000000}"/>
    <cellStyle name="Comma 7 2 2 5 2 2 2 2" xfId="27038" xr:uid="{00000000-0005-0000-0000-0000C8000000}"/>
    <cellStyle name="Comma 7 2 2 5 2 2 2 2 2" xfId="57278" xr:uid="{00000000-0005-0000-0000-0000C8000000}"/>
    <cellStyle name="Comma 7 2 2 5 2 2 2 3" xfId="42158" xr:uid="{00000000-0005-0000-0000-0000C8000000}"/>
    <cellStyle name="Comma 7 2 2 5 2 2 3" xfId="17966" xr:uid="{00000000-0005-0000-0000-0000C8000000}"/>
    <cellStyle name="Comma 7 2 2 5 2 2 3 2" xfId="48206" xr:uid="{00000000-0005-0000-0000-0000C8000000}"/>
    <cellStyle name="Comma 7 2 2 5 2 2 4" xfId="33086" xr:uid="{00000000-0005-0000-0000-0000C8000000}"/>
    <cellStyle name="Comma 7 2 2 5 2 3" xfId="4358" xr:uid="{00000000-0005-0000-0000-0000C8000000}"/>
    <cellStyle name="Comma 7 2 2 5 2 3 2" xfId="13430" xr:uid="{00000000-0005-0000-0000-0000C8000000}"/>
    <cellStyle name="Comma 7 2 2 5 2 3 2 2" xfId="28550" xr:uid="{00000000-0005-0000-0000-0000C8000000}"/>
    <cellStyle name="Comma 7 2 2 5 2 3 2 2 2" xfId="58790" xr:uid="{00000000-0005-0000-0000-0000C8000000}"/>
    <cellStyle name="Comma 7 2 2 5 2 3 2 3" xfId="43670" xr:uid="{00000000-0005-0000-0000-0000C8000000}"/>
    <cellStyle name="Comma 7 2 2 5 2 3 3" xfId="19478" xr:uid="{00000000-0005-0000-0000-0000C8000000}"/>
    <cellStyle name="Comma 7 2 2 5 2 3 3 2" xfId="49718" xr:uid="{00000000-0005-0000-0000-0000C8000000}"/>
    <cellStyle name="Comma 7 2 2 5 2 3 4" xfId="34598" xr:uid="{00000000-0005-0000-0000-0000C8000000}"/>
    <cellStyle name="Comma 7 2 2 5 2 4" xfId="5870" xr:uid="{00000000-0005-0000-0000-0000C8000000}"/>
    <cellStyle name="Comma 7 2 2 5 2 4 2" xfId="14942" xr:uid="{00000000-0005-0000-0000-0000C8000000}"/>
    <cellStyle name="Comma 7 2 2 5 2 4 2 2" xfId="30062" xr:uid="{00000000-0005-0000-0000-0000C8000000}"/>
    <cellStyle name="Comma 7 2 2 5 2 4 2 2 2" xfId="60302" xr:uid="{00000000-0005-0000-0000-0000C8000000}"/>
    <cellStyle name="Comma 7 2 2 5 2 4 2 3" xfId="45182" xr:uid="{00000000-0005-0000-0000-0000C8000000}"/>
    <cellStyle name="Comma 7 2 2 5 2 4 3" xfId="20990" xr:uid="{00000000-0005-0000-0000-0000C8000000}"/>
    <cellStyle name="Comma 7 2 2 5 2 4 3 2" xfId="51230" xr:uid="{00000000-0005-0000-0000-0000C8000000}"/>
    <cellStyle name="Comma 7 2 2 5 2 4 4" xfId="36110" xr:uid="{00000000-0005-0000-0000-0000C8000000}"/>
    <cellStyle name="Comma 7 2 2 5 2 5" xfId="7382" xr:uid="{00000000-0005-0000-0000-0000C8000000}"/>
    <cellStyle name="Comma 7 2 2 5 2 5 2" xfId="22502" xr:uid="{00000000-0005-0000-0000-0000C8000000}"/>
    <cellStyle name="Comma 7 2 2 5 2 5 2 2" xfId="52742" xr:uid="{00000000-0005-0000-0000-0000C8000000}"/>
    <cellStyle name="Comma 7 2 2 5 2 5 3" xfId="37622" xr:uid="{00000000-0005-0000-0000-0000C8000000}"/>
    <cellStyle name="Comma 7 2 2 5 2 6" xfId="8894" xr:uid="{00000000-0005-0000-0000-0000C8000000}"/>
    <cellStyle name="Comma 7 2 2 5 2 6 2" xfId="24014" xr:uid="{00000000-0005-0000-0000-0000C8000000}"/>
    <cellStyle name="Comma 7 2 2 5 2 6 2 2" xfId="54254" xr:uid="{00000000-0005-0000-0000-0000C8000000}"/>
    <cellStyle name="Comma 7 2 2 5 2 6 3" xfId="39134" xr:uid="{00000000-0005-0000-0000-0000C8000000}"/>
    <cellStyle name="Comma 7 2 2 5 2 7" xfId="10406" xr:uid="{00000000-0005-0000-0000-0000C8000000}"/>
    <cellStyle name="Comma 7 2 2 5 2 7 2" xfId="25526" xr:uid="{00000000-0005-0000-0000-0000C8000000}"/>
    <cellStyle name="Comma 7 2 2 5 2 7 2 2" xfId="55766" xr:uid="{00000000-0005-0000-0000-0000C8000000}"/>
    <cellStyle name="Comma 7 2 2 5 2 7 3" xfId="40646" xr:uid="{00000000-0005-0000-0000-0000C8000000}"/>
    <cellStyle name="Comma 7 2 2 5 2 8" xfId="16454" xr:uid="{00000000-0005-0000-0000-0000C8000000}"/>
    <cellStyle name="Comma 7 2 2 5 2 8 2" xfId="46694" xr:uid="{00000000-0005-0000-0000-0000C8000000}"/>
    <cellStyle name="Comma 7 2 2 5 2 9" xfId="31574" xr:uid="{00000000-0005-0000-0000-0000C8000000}"/>
    <cellStyle name="Comma 7 2 2 5 3" xfId="2090" xr:uid="{00000000-0005-0000-0000-0000C8000000}"/>
    <cellStyle name="Comma 7 2 2 5 3 2" xfId="11162" xr:uid="{00000000-0005-0000-0000-0000C8000000}"/>
    <cellStyle name="Comma 7 2 2 5 3 2 2" xfId="26282" xr:uid="{00000000-0005-0000-0000-0000C8000000}"/>
    <cellStyle name="Comma 7 2 2 5 3 2 2 2" xfId="56522" xr:uid="{00000000-0005-0000-0000-0000C8000000}"/>
    <cellStyle name="Comma 7 2 2 5 3 2 3" xfId="41402" xr:uid="{00000000-0005-0000-0000-0000C8000000}"/>
    <cellStyle name="Comma 7 2 2 5 3 3" xfId="17210" xr:uid="{00000000-0005-0000-0000-0000C8000000}"/>
    <cellStyle name="Comma 7 2 2 5 3 3 2" xfId="47450" xr:uid="{00000000-0005-0000-0000-0000C8000000}"/>
    <cellStyle name="Comma 7 2 2 5 3 4" xfId="32330" xr:uid="{00000000-0005-0000-0000-0000C8000000}"/>
    <cellStyle name="Comma 7 2 2 5 4" xfId="3602" xr:uid="{00000000-0005-0000-0000-0000C8000000}"/>
    <cellStyle name="Comma 7 2 2 5 4 2" xfId="12674" xr:uid="{00000000-0005-0000-0000-0000C8000000}"/>
    <cellStyle name="Comma 7 2 2 5 4 2 2" xfId="27794" xr:uid="{00000000-0005-0000-0000-0000C8000000}"/>
    <cellStyle name="Comma 7 2 2 5 4 2 2 2" xfId="58034" xr:uid="{00000000-0005-0000-0000-0000C8000000}"/>
    <cellStyle name="Comma 7 2 2 5 4 2 3" xfId="42914" xr:uid="{00000000-0005-0000-0000-0000C8000000}"/>
    <cellStyle name="Comma 7 2 2 5 4 3" xfId="18722" xr:uid="{00000000-0005-0000-0000-0000C8000000}"/>
    <cellStyle name="Comma 7 2 2 5 4 3 2" xfId="48962" xr:uid="{00000000-0005-0000-0000-0000C8000000}"/>
    <cellStyle name="Comma 7 2 2 5 4 4" xfId="33842" xr:uid="{00000000-0005-0000-0000-0000C8000000}"/>
    <cellStyle name="Comma 7 2 2 5 5" xfId="5114" xr:uid="{00000000-0005-0000-0000-0000C8000000}"/>
    <cellStyle name="Comma 7 2 2 5 5 2" xfId="14186" xr:uid="{00000000-0005-0000-0000-0000C8000000}"/>
    <cellStyle name="Comma 7 2 2 5 5 2 2" xfId="29306" xr:uid="{00000000-0005-0000-0000-0000C8000000}"/>
    <cellStyle name="Comma 7 2 2 5 5 2 2 2" xfId="59546" xr:uid="{00000000-0005-0000-0000-0000C8000000}"/>
    <cellStyle name="Comma 7 2 2 5 5 2 3" xfId="44426" xr:uid="{00000000-0005-0000-0000-0000C8000000}"/>
    <cellStyle name="Comma 7 2 2 5 5 3" xfId="20234" xr:uid="{00000000-0005-0000-0000-0000C8000000}"/>
    <cellStyle name="Comma 7 2 2 5 5 3 2" xfId="50474" xr:uid="{00000000-0005-0000-0000-0000C8000000}"/>
    <cellStyle name="Comma 7 2 2 5 5 4" xfId="35354" xr:uid="{00000000-0005-0000-0000-0000C8000000}"/>
    <cellStyle name="Comma 7 2 2 5 6" xfId="6626" xr:uid="{00000000-0005-0000-0000-0000C8000000}"/>
    <cellStyle name="Comma 7 2 2 5 6 2" xfId="21746" xr:uid="{00000000-0005-0000-0000-0000C8000000}"/>
    <cellStyle name="Comma 7 2 2 5 6 2 2" xfId="51986" xr:uid="{00000000-0005-0000-0000-0000C8000000}"/>
    <cellStyle name="Comma 7 2 2 5 6 3" xfId="36866" xr:uid="{00000000-0005-0000-0000-0000C8000000}"/>
    <cellStyle name="Comma 7 2 2 5 7" xfId="8138" xr:uid="{00000000-0005-0000-0000-0000C8000000}"/>
    <cellStyle name="Comma 7 2 2 5 7 2" xfId="23258" xr:uid="{00000000-0005-0000-0000-0000C8000000}"/>
    <cellStyle name="Comma 7 2 2 5 7 2 2" xfId="53498" xr:uid="{00000000-0005-0000-0000-0000C8000000}"/>
    <cellStyle name="Comma 7 2 2 5 7 3" xfId="38378" xr:uid="{00000000-0005-0000-0000-0000C8000000}"/>
    <cellStyle name="Comma 7 2 2 5 8" xfId="9650" xr:uid="{00000000-0005-0000-0000-0000C8000000}"/>
    <cellStyle name="Comma 7 2 2 5 8 2" xfId="24770" xr:uid="{00000000-0005-0000-0000-0000C8000000}"/>
    <cellStyle name="Comma 7 2 2 5 8 2 2" xfId="55010" xr:uid="{00000000-0005-0000-0000-0000C8000000}"/>
    <cellStyle name="Comma 7 2 2 5 8 3" xfId="39890" xr:uid="{00000000-0005-0000-0000-0000C8000000}"/>
    <cellStyle name="Comma 7 2 2 5 9" xfId="15698" xr:uid="{00000000-0005-0000-0000-0000C8000000}"/>
    <cellStyle name="Comma 7 2 2 5 9 2" xfId="45938" xr:uid="{00000000-0005-0000-0000-0000C8000000}"/>
    <cellStyle name="Comma 7 2 2 6" xfId="830" xr:uid="{00000000-0005-0000-0000-000022000000}"/>
    <cellStyle name="Comma 7 2 2 6 2" xfId="2342" xr:uid="{00000000-0005-0000-0000-000022000000}"/>
    <cellStyle name="Comma 7 2 2 6 2 2" xfId="11414" xr:uid="{00000000-0005-0000-0000-000022000000}"/>
    <cellStyle name="Comma 7 2 2 6 2 2 2" xfId="26534" xr:uid="{00000000-0005-0000-0000-000022000000}"/>
    <cellStyle name="Comma 7 2 2 6 2 2 2 2" xfId="56774" xr:uid="{00000000-0005-0000-0000-000022000000}"/>
    <cellStyle name="Comma 7 2 2 6 2 2 3" xfId="41654" xr:uid="{00000000-0005-0000-0000-000022000000}"/>
    <cellStyle name="Comma 7 2 2 6 2 3" xfId="17462" xr:uid="{00000000-0005-0000-0000-000022000000}"/>
    <cellStyle name="Comma 7 2 2 6 2 3 2" xfId="47702" xr:uid="{00000000-0005-0000-0000-000022000000}"/>
    <cellStyle name="Comma 7 2 2 6 2 4" xfId="32582" xr:uid="{00000000-0005-0000-0000-000022000000}"/>
    <cellStyle name="Comma 7 2 2 6 3" xfId="3854" xr:uid="{00000000-0005-0000-0000-000022000000}"/>
    <cellStyle name="Comma 7 2 2 6 3 2" xfId="12926" xr:uid="{00000000-0005-0000-0000-000022000000}"/>
    <cellStyle name="Comma 7 2 2 6 3 2 2" xfId="28046" xr:uid="{00000000-0005-0000-0000-000022000000}"/>
    <cellStyle name="Comma 7 2 2 6 3 2 2 2" xfId="58286" xr:uid="{00000000-0005-0000-0000-000022000000}"/>
    <cellStyle name="Comma 7 2 2 6 3 2 3" xfId="43166" xr:uid="{00000000-0005-0000-0000-000022000000}"/>
    <cellStyle name="Comma 7 2 2 6 3 3" xfId="18974" xr:uid="{00000000-0005-0000-0000-000022000000}"/>
    <cellStyle name="Comma 7 2 2 6 3 3 2" xfId="49214" xr:uid="{00000000-0005-0000-0000-000022000000}"/>
    <cellStyle name="Comma 7 2 2 6 3 4" xfId="34094" xr:uid="{00000000-0005-0000-0000-000022000000}"/>
    <cellStyle name="Comma 7 2 2 6 4" xfId="5366" xr:uid="{00000000-0005-0000-0000-000022000000}"/>
    <cellStyle name="Comma 7 2 2 6 4 2" xfId="14438" xr:uid="{00000000-0005-0000-0000-000022000000}"/>
    <cellStyle name="Comma 7 2 2 6 4 2 2" xfId="29558" xr:uid="{00000000-0005-0000-0000-000022000000}"/>
    <cellStyle name="Comma 7 2 2 6 4 2 2 2" xfId="59798" xr:uid="{00000000-0005-0000-0000-000022000000}"/>
    <cellStyle name="Comma 7 2 2 6 4 2 3" xfId="44678" xr:uid="{00000000-0005-0000-0000-000022000000}"/>
    <cellStyle name="Comma 7 2 2 6 4 3" xfId="20486" xr:uid="{00000000-0005-0000-0000-000022000000}"/>
    <cellStyle name="Comma 7 2 2 6 4 3 2" xfId="50726" xr:uid="{00000000-0005-0000-0000-000022000000}"/>
    <cellStyle name="Comma 7 2 2 6 4 4" xfId="35606" xr:uid="{00000000-0005-0000-0000-000022000000}"/>
    <cellStyle name="Comma 7 2 2 6 5" xfId="6878" xr:uid="{00000000-0005-0000-0000-000022000000}"/>
    <cellStyle name="Comma 7 2 2 6 5 2" xfId="21998" xr:uid="{00000000-0005-0000-0000-000022000000}"/>
    <cellStyle name="Comma 7 2 2 6 5 2 2" xfId="52238" xr:uid="{00000000-0005-0000-0000-000022000000}"/>
    <cellStyle name="Comma 7 2 2 6 5 3" xfId="37118" xr:uid="{00000000-0005-0000-0000-000022000000}"/>
    <cellStyle name="Comma 7 2 2 6 6" xfId="8390" xr:uid="{00000000-0005-0000-0000-000022000000}"/>
    <cellStyle name="Comma 7 2 2 6 6 2" xfId="23510" xr:uid="{00000000-0005-0000-0000-000022000000}"/>
    <cellStyle name="Comma 7 2 2 6 6 2 2" xfId="53750" xr:uid="{00000000-0005-0000-0000-000022000000}"/>
    <cellStyle name="Comma 7 2 2 6 6 3" xfId="38630" xr:uid="{00000000-0005-0000-0000-000022000000}"/>
    <cellStyle name="Comma 7 2 2 6 7" xfId="9902" xr:uid="{00000000-0005-0000-0000-000022000000}"/>
    <cellStyle name="Comma 7 2 2 6 7 2" xfId="25022" xr:uid="{00000000-0005-0000-0000-000022000000}"/>
    <cellStyle name="Comma 7 2 2 6 7 2 2" xfId="55262" xr:uid="{00000000-0005-0000-0000-000022000000}"/>
    <cellStyle name="Comma 7 2 2 6 7 3" xfId="40142" xr:uid="{00000000-0005-0000-0000-000022000000}"/>
    <cellStyle name="Comma 7 2 2 6 8" xfId="15950" xr:uid="{00000000-0005-0000-0000-000022000000}"/>
    <cellStyle name="Comma 7 2 2 6 8 2" xfId="46190" xr:uid="{00000000-0005-0000-0000-000022000000}"/>
    <cellStyle name="Comma 7 2 2 6 9" xfId="31070" xr:uid="{00000000-0005-0000-0000-000022000000}"/>
    <cellStyle name="Comma 7 2 2 7" xfId="1586" xr:uid="{00000000-0005-0000-0000-000022000000}"/>
    <cellStyle name="Comma 7 2 2 7 2" xfId="10658" xr:uid="{00000000-0005-0000-0000-000022000000}"/>
    <cellStyle name="Comma 7 2 2 7 2 2" xfId="25778" xr:uid="{00000000-0005-0000-0000-000022000000}"/>
    <cellStyle name="Comma 7 2 2 7 2 2 2" xfId="56018" xr:uid="{00000000-0005-0000-0000-000022000000}"/>
    <cellStyle name="Comma 7 2 2 7 2 3" xfId="40898" xr:uid="{00000000-0005-0000-0000-000022000000}"/>
    <cellStyle name="Comma 7 2 2 7 3" xfId="16706" xr:uid="{00000000-0005-0000-0000-000022000000}"/>
    <cellStyle name="Comma 7 2 2 7 3 2" xfId="46946" xr:uid="{00000000-0005-0000-0000-000022000000}"/>
    <cellStyle name="Comma 7 2 2 7 4" xfId="31826" xr:uid="{00000000-0005-0000-0000-000022000000}"/>
    <cellStyle name="Comma 7 2 2 8" xfId="3098" xr:uid="{00000000-0005-0000-0000-000022000000}"/>
    <cellStyle name="Comma 7 2 2 8 2" xfId="12170" xr:uid="{00000000-0005-0000-0000-000022000000}"/>
    <cellStyle name="Comma 7 2 2 8 2 2" xfId="27290" xr:uid="{00000000-0005-0000-0000-000022000000}"/>
    <cellStyle name="Comma 7 2 2 8 2 2 2" xfId="57530" xr:uid="{00000000-0005-0000-0000-000022000000}"/>
    <cellStyle name="Comma 7 2 2 8 2 3" xfId="42410" xr:uid="{00000000-0005-0000-0000-000022000000}"/>
    <cellStyle name="Comma 7 2 2 8 3" xfId="18218" xr:uid="{00000000-0005-0000-0000-000022000000}"/>
    <cellStyle name="Comma 7 2 2 8 3 2" xfId="48458" xr:uid="{00000000-0005-0000-0000-000022000000}"/>
    <cellStyle name="Comma 7 2 2 8 4" xfId="33338" xr:uid="{00000000-0005-0000-0000-000022000000}"/>
    <cellStyle name="Comma 7 2 2 9" xfId="4610" xr:uid="{00000000-0005-0000-0000-000022000000}"/>
    <cellStyle name="Comma 7 2 2 9 2" xfId="13682" xr:uid="{00000000-0005-0000-0000-000022000000}"/>
    <cellStyle name="Comma 7 2 2 9 2 2" xfId="28802" xr:uid="{00000000-0005-0000-0000-000022000000}"/>
    <cellStyle name="Comma 7 2 2 9 2 2 2" xfId="59042" xr:uid="{00000000-0005-0000-0000-000022000000}"/>
    <cellStyle name="Comma 7 2 2 9 2 3" xfId="43922" xr:uid="{00000000-0005-0000-0000-000022000000}"/>
    <cellStyle name="Comma 7 2 2 9 3" xfId="19730" xr:uid="{00000000-0005-0000-0000-000022000000}"/>
    <cellStyle name="Comma 7 2 2 9 3 2" xfId="49970" xr:uid="{00000000-0005-0000-0000-000022000000}"/>
    <cellStyle name="Comma 7 2 2 9 4" xfId="34850" xr:uid="{00000000-0005-0000-0000-000022000000}"/>
    <cellStyle name="Comma 7 2 3" xfId="116" xr:uid="{00000000-0005-0000-0000-000043000000}"/>
    <cellStyle name="Comma 7 2 3 10" xfId="9188" xr:uid="{00000000-0005-0000-0000-000043000000}"/>
    <cellStyle name="Comma 7 2 3 10 2" xfId="24308" xr:uid="{00000000-0005-0000-0000-000043000000}"/>
    <cellStyle name="Comma 7 2 3 10 2 2" xfId="54548" xr:uid="{00000000-0005-0000-0000-000043000000}"/>
    <cellStyle name="Comma 7 2 3 10 3" xfId="39428" xr:uid="{00000000-0005-0000-0000-000043000000}"/>
    <cellStyle name="Comma 7 2 3 11" xfId="15236" xr:uid="{00000000-0005-0000-0000-000043000000}"/>
    <cellStyle name="Comma 7 2 3 11 2" xfId="45476" xr:uid="{00000000-0005-0000-0000-000043000000}"/>
    <cellStyle name="Comma 7 2 3 12" xfId="30356" xr:uid="{00000000-0005-0000-0000-000043000000}"/>
    <cellStyle name="Comma 7 2 3 2" xfId="368" xr:uid="{00000000-0005-0000-0000-000043000000}"/>
    <cellStyle name="Comma 7 2 3 2 10" xfId="30608" xr:uid="{00000000-0005-0000-0000-000043000000}"/>
    <cellStyle name="Comma 7 2 3 2 2" xfId="1124" xr:uid="{00000000-0005-0000-0000-000043000000}"/>
    <cellStyle name="Comma 7 2 3 2 2 2" xfId="2636" xr:uid="{00000000-0005-0000-0000-000043000000}"/>
    <cellStyle name="Comma 7 2 3 2 2 2 2" xfId="11708" xr:uid="{00000000-0005-0000-0000-000043000000}"/>
    <cellStyle name="Comma 7 2 3 2 2 2 2 2" xfId="26828" xr:uid="{00000000-0005-0000-0000-000043000000}"/>
    <cellStyle name="Comma 7 2 3 2 2 2 2 2 2" xfId="57068" xr:uid="{00000000-0005-0000-0000-000043000000}"/>
    <cellStyle name="Comma 7 2 3 2 2 2 2 3" xfId="41948" xr:uid="{00000000-0005-0000-0000-000043000000}"/>
    <cellStyle name="Comma 7 2 3 2 2 2 3" xfId="17756" xr:uid="{00000000-0005-0000-0000-000043000000}"/>
    <cellStyle name="Comma 7 2 3 2 2 2 3 2" xfId="47996" xr:uid="{00000000-0005-0000-0000-000043000000}"/>
    <cellStyle name="Comma 7 2 3 2 2 2 4" xfId="32876" xr:uid="{00000000-0005-0000-0000-000043000000}"/>
    <cellStyle name="Comma 7 2 3 2 2 3" xfId="4148" xr:uid="{00000000-0005-0000-0000-000043000000}"/>
    <cellStyle name="Comma 7 2 3 2 2 3 2" xfId="13220" xr:uid="{00000000-0005-0000-0000-000043000000}"/>
    <cellStyle name="Comma 7 2 3 2 2 3 2 2" xfId="28340" xr:uid="{00000000-0005-0000-0000-000043000000}"/>
    <cellStyle name="Comma 7 2 3 2 2 3 2 2 2" xfId="58580" xr:uid="{00000000-0005-0000-0000-000043000000}"/>
    <cellStyle name="Comma 7 2 3 2 2 3 2 3" xfId="43460" xr:uid="{00000000-0005-0000-0000-000043000000}"/>
    <cellStyle name="Comma 7 2 3 2 2 3 3" xfId="19268" xr:uid="{00000000-0005-0000-0000-000043000000}"/>
    <cellStyle name="Comma 7 2 3 2 2 3 3 2" xfId="49508" xr:uid="{00000000-0005-0000-0000-000043000000}"/>
    <cellStyle name="Comma 7 2 3 2 2 3 4" xfId="34388" xr:uid="{00000000-0005-0000-0000-000043000000}"/>
    <cellStyle name="Comma 7 2 3 2 2 4" xfId="5660" xr:uid="{00000000-0005-0000-0000-000043000000}"/>
    <cellStyle name="Comma 7 2 3 2 2 4 2" xfId="14732" xr:uid="{00000000-0005-0000-0000-000043000000}"/>
    <cellStyle name="Comma 7 2 3 2 2 4 2 2" xfId="29852" xr:uid="{00000000-0005-0000-0000-000043000000}"/>
    <cellStyle name="Comma 7 2 3 2 2 4 2 2 2" xfId="60092" xr:uid="{00000000-0005-0000-0000-000043000000}"/>
    <cellStyle name="Comma 7 2 3 2 2 4 2 3" xfId="44972" xr:uid="{00000000-0005-0000-0000-000043000000}"/>
    <cellStyle name="Comma 7 2 3 2 2 4 3" xfId="20780" xr:uid="{00000000-0005-0000-0000-000043000000}"/>
    <cellStyle name="Comma 7 2 3 2 2 4 3 2" xfId="51020" xr:uid="{00000000-0005-0000-0000-000043000000}"/>
    <cellStyle name="Comma 7 2 3 2 2 4 4" xfId="35900" xr:uid="{00000000-0005-0000-0000-000043000000}"/>
    <cellStyle name="Comma 7 2 3 2 2 5" xfId="7172" xr:uid="{00000000-0005-0000-0000-000043000000}"/>
    <cellStyle name="Comma 7 2 3 2 2 5 2" xfId="22292" xr:uid="{00000000-0005-0000-0000-000043000000}"/>
    <cellStyle name="Comma 7 2 3 2 2 5 2 2" xfId="52532" xr:uid="{00000000-0005-0000-0000-000043000000}"/>
    <cellStyle name="Comma 7 2 3 2 2 5 3" xfId="37412" xr:uid="{00000000-0005-0000-0000-000043000000}"/>
    <cellStyle name="Comma 7 2 3 2 2 6" xfId="8684" xr:uid="{00000000-0005-0000-0000-000043000000}"/>
    <cellStyle name="Comma 7 2 3 2 2 6 2" xfId="23804" xr:uid="{00000000-0005-0000-0000-000043000000}"/>
    <cellStyle name="Comma 7 2 3 2 2 6 2 2" xfId="54044" xr:uid="{00000000-0005-0000-0000-000043000000}"/>
    <cellStyle name="Comma 7 2 3 2 2 6 3" xfId="38924" xr:uid="{00000000-0005-0000-0000-000043000000}"/>
    <cellStyle name="Comma 7 2 3 2 2 7" xfId="10196" xr:uid="{00000000-0005-0000-0000-000043000000}"/>
    <cellStyle name="Comma 7 2 3 2 2 7 2" xfId="25316" xr:uid="{00000000-0005-0000-0000-000043000000}"/>
    <cellStyle name="Comma 7 2 3 2 2 7 2 2" xfId="55556" xr:uid="{00000000-0005-0000-0000-000043000000}"/>
    <cellStyle name="Comma 7 2 3 2 2 7 3" xfId="40436" xr:uid="{00000000-0005-0000-0000-000043000000}"/>
    <cellStyle name="Comma 7 2 3 2 2 8" xfId="16244" xr:uid="{00000000-0005-0000-0000-000043000000}"/>
    <cellStyle name="Comma 7 2 3 2 2 8 2" xfId="46484" xr:uid="{00000000-0005-0000-0000-000043000000}"/>
    <cellStyle name="Comma 7 2 3 2 2 9" xfId="31364" xr:uid="{00000000-0005-0000-0000-000043000000}"/>
    <cellStyle name="Comma 7 2 3 2 3" xfId="1880" xr:uid="{00000000-0005-0000-0000-000043000000}"/>
    <cellStyle name="Comma 7 2 3 2 3 2" xfId="10952" xr:uid="{00000000-0005-0000-0000-000043000000}"/>
    <cellStyle name="Comma 7 2 3 2 3 2 2" xfId="26072" xr:uid="{00000000-0005-0000-0000-000043000000}"/>
    <cellStyle name="Comma 7 2 3 2 3 2 2 2" xfId="56312" xr:uid="{00000000-0005-0000-0000-000043000000}"/>
    <cellStyle name="Comma 7 2 3 2 3 2 3" xfId="41192" xr:uid="{00000000-0005-0000-0000-000043000000}"/>
    <cellStyle name="Comma 7 2 3 2 3 3" xfId="17000" xr:uid="{00000000-0005-0000-0000-000043000000}"/>
    <cellStyle name="Comma 7 2 3 2 3 3 2" xfId="47240" xr:uid="{00000000-0005-0000-0000-000043000000}"/>
    <cellStyle name="Comma 7 2 3 2 3 4" xfId="32120" xr:uid="{00000000-0005-0000-0000-000043000000}"/>
    <cellStyle name="Comma 7 2 3 2 4" xfId="3392" xr:uid="{00000000-0005-0000-0000-000043000000}"/>
    <cellStyle name="Comma 7 2 3 2 4 2" xfId="12464" xr:uid="{00000000-0005-0000-0000-000043000000}"/>
    <cellStyle name="Comma 7 2 3 2 4 2 2" xfId="27584" xr:uid="{00000000-0005-0000-0000-000043000000}"/>
    <cellStyle name="Comma 7 2 3 2 4 2 2 2" xfId="57824" xr:uid="{00000000-0005-0000-0000-000043000000}"/>
    <cellStyle name="Comma 7 2 3 2 4 2 3" xfId="42704" xr:uid="{00000000-0005-0000-0000-000043000000}"/>
    <cellStyle name="Comma 7 2 3 2 4 3" xfId="18512" xr:uid="{00000000-0005-0000-0000-000043000000}"/>
    <cellStyle name="Comma 7 2 3 2 4 3 2" xfId="48752" xr:uid="{00000000-0005-0000-0000-000043000000}"/>
    <cellStyle name="Comma 7 2 3 2 4 4" xfId="33632" xr:uid="{00000000-0005-0000-0000-000043000000}"/>
    <cellStyle name="Comma 7 2 3 2 5" xfId="4904" xr:uid="{00000000-0005-0000-0000-000043000000}"/>
    <cellStyle name="Comma 7 2 3 2 5 2" xfId="13976" xr:uid="{00000000-0005-0000-0000-000043000000}"/>
    <cellStyle name="Comma 7 2 3 2 5 2 2" xfId="29096" xr:uid="{00000000-0005-0000-0000-000043000000}"/>
    <cellStyle name="Comma 7 2 3 2 5 2 2 2" xfId="59336" xr:uid="{00000000-0005-0000-0000-000043000000}"/>
    <cellStyle name="Comma 7 2 3 2 5 2 3" xfId="44216" xr:uid="{00000000-0005-0000-0000-000043000000}"/>
    <cellStyle name="Comma 7 2 3 2 5 3" xfId="20024" xr:uid="{00000000-0005-0000-0000-000043000000}"/>
    <cellStyle name="Comma 7 2 3 2 5 3 2" xfId="50264" xr:uid="{00000000-0005-0000-0000-000043000000}"/>
    <cellStyle name="Comma 7 2 3 2 5 4" xfId="35144" xr:uid="{00000000-0005-0000-0000-000043000000}"/>
    <cellStyle name="Comma 7 2 3 2 6" xfId="6416" xr:uid="{00000000-0005-0000-0000-000043000000}"/>
    <cellStyle name="Comma 7 2 3 2 6 2" xfId="21536" xr:uid="{00000000-0005-0000-0000-000043000000}"/>
    <cellStyle name="Comma 7 2 3 2 6 2 2" xfId="51776" xr:uid="{00000000-0005-0000-0000-000043000000}"/>
    <cellStyle name="Comma 7 2 3 2 6 3" xfId="36656" xr:uid="{00000000-0005-0000-0000-000043000000}"/>
    <cellStyle name="Comma 7 2 3 2 7" xfId="7928" xr:uid="{00000000-0005-0000-0000-000043000000}"/>
    <cellStyle name="Comma 7 2 3 2 7 2" xfId="23048" xr:uid="{00000000-0005-0000-0000-000043000000}"/>
    <cellStyle name="Comma 7 2 3 2 7 2 2" xfId="53288" xr:uid="{00000000-0005-0000-0000-000043000000}"/>
    <cellStyle name="Comma 7 2 3 2 7 3" xfId="38168" xr:uid="{00000000-0005-0000-0000-000043000000}"/>
    <cellStyle name="Comma 7 2 3 2 8" xfId="9440" xr:uid="{00000000-0005-0000-0000-000043000000}"/>
    <cellStyle name="Comma 7 2 3 2 8 2" xfId="24560" xr:uid="{00000000-0005-0000-0000-000043000000}"/>
    <cellStyle name="Comma 7 2 3 2 8 2 2" xfId="54800" xr:uid="{00000000-0005-0000-0000-000043000000}"/>
    <cellStyle name="Comma 7 2 3 2 8 3" xfId="39680" xr:uid="{00000000-0005-0000-0000-000043000000}"/>
    <cellStyle name="Comma 7 2 3 2 9" xfId="15488" xr:uid="{00000000-0005-0000-0000-000043000000}"/>
    <cellStyle name="Comma 7 2 3 2 9 2" xfId="45728" xr:uid="{00000000-0005-0000-0000-000043000000}"/>
    <cellStyle name="Comma 7 2 3 3" xfId="620" xr:uid="{00000000-0005-0000-0000-0000CB000000}"/>
    <cellStyle name="Comma 7 2 3 3 10" xfId="30860" xr:uid="{00000000-0005-0000-0000-0000CB000000}"/>
    <cellStyle name="Comma 7 2 3 3 2" xfId="1376" xr:uid="{00000000-0005-0000-0000-0000CB000000}"/>
    <cellStyle name="Comma 7 2 3 3 2 2" xfId="2888" xr:uid="{00000000-0005-0000-0000-0000CB000000}"/>
    <cellStyle name="Comma 7 2 3 3 2 2 2" xfId="11960" xr:uid="{00000000-0005-0000-0000-0000CB000000}"/>
    <cellStyle name="Comma 7 2 3 3 2 2 2 2" xfId="27080" xr:uid="{00000000-0005-0000-0000-0000CB000000}"/>
    <cellStyle name="Comma 7 2 3 3 2 2 2 2 2" xfId="57320" xr:uid="{00000000-0005-0000-0000-0000CB000000}"/>
    <cellStyle name="Comma 7 2 3 3 2 2 2 3" xfId="42200" xr:uid="{00000000-0005-0000-0000-0000CB000000}"/>
    <cellStyle name="Comma 7 2 3 3 2 2 3" xfId="18008" xr:uid="{00000000-0005-0000-0000-0000CB000000}"/>
    <cellStyle name="Comma 7 2 3 3 2 2 3 2" xfId="48248" xr:uid="{00000000-0005-0000-0000-0000CB000000}"/>
    <cellStyle name="Comma 7 2 3 3 2 2 4" xfId="33128" xr:uid="{00000000-0005-0000-0000-0000CB000000}"/>
    <cellStyle name="Comma 7 2 3 3 2 3" xfId="4400" xr:uid="{00000000-0005-0000-0000-0000CB000000}"/>
    <cellStyle name="Comma 7 2 3 3 2 3 2" xfId="13472" xr:uid="{00000000-0005-0000-0000-0000CB000000}"/>
    <cellStyle name="Comma 7 2 3 3 2 3 2 2" xfId="28592" xr:uid="{00000000-0005-0000-0000-0000CB000000}"/>
    <cellStyle name="Comma 7 2 3 3 2 3 2 2 2" xfId="58832" xr:uid="{00000000-0005-0000-0000-0000CB000000}"/>
    <cellStyle name="Comma 7 2 3 3 2 3 2 3" xfId="43712" xr:uid="{00000000-0005-0000-0000-0000CB000000}"/>
    <cellStyle name="Comma 7 2 3 3 2 3 3" xfId="19520" xr:uid="{00000000-0005-0000-0000-0000CB000000}"/>
    <cellStyle name="Comma 7 2 3 3 2 3 3 2" xfId="49760" xr:uid="{00000000-0005-0000-0000-0000CB000000}"/>
    <cellStyle name="Comma 7 2 3 3 2 3 4" xfId="34640" xr:uid="{00000000-0005-0000-0000-0000CB000000}"/>
    <cellStyle name="Comma 7 2 3 3 2 4" xfId="5912" xr:uid="{00000000-0005-0000-0000-0000CB000000}"/>
    <cellStyle name="Comma 7 2 3 3 2 4 2" xfId="14984" xr:uid="{00000000-0005-0000-0000-0000CB000000}"/>
    <cellStyle name="Comma 7 2 3 3 2 4 2 2" xfId="30104" xr:uid="{00000000-0005-0000-0000-0000CB000000}"/>
    <cellStyle name="Comma 7 2 3 3 2 4 2 2 2" xfId="60344" xr:uid="{00000000-0005-0000-0000-0000CB000000}"/>
    <cellStyle name="Comma 7 2 3 3 2 4 2 3" xfId="45224" xr:uid="{00000000-0005-0000-0000-0000CB000000}"/>
    <cellStyle name="Comma 7 2 3 3 2 4 3" xfId="21032" xr:uid="{00000000-0005-0000-0000-0000CB000000}"/>
    <cellStyle name="Comma 7 2 3 3 2 4 3 2" xfId="51272" xr:uid="{00000000-0005-0000-0000-0000CB000000}"/>
    <cellStyle name="Comma 7 2 3 3 2 4 4" xfId="36152" xr:uid="{00000000-0005-0000-0000-0000CB000000}"/>
    <cellStyle name="Comma 7 2 3 3 2 5" xfId="7424" xr:uid="{00000000-0005-0000-0000-0000CB000000}"/>
    <cellStyle name="Comma 7 2 3 3 2 5 2" xfId="22544" xr:uid="{00000000-0005-0000-0000-0000CB000000}"/>
    <cellStyle name="Comma 7 2 3 3 2 5 2 2" xfId="52784" xr:uid="{00000000-0005-0000-0000-0000CB000000}"/>
    <cellStyle name="Comma 7 2 3 3 2 5 3" xfId="37664" xr:uid="{00000000-0005-0000-0000-0000CB000000}"/>
    <cellStyle name="Comma 7 2 3 3 2 6" xfId="8936" xr:uid="{00000000-0005-0000-0000-0000CB000000}"/>
    <cellStyle name="Comma 7 2 3 3 2 6 2" xfId="24056" xr:uid="{00000000-0005-0000-0000-0000CB000000}"/>
    <cellStyle name="Comma 7 2 3 3 2 6 2 2" xfId="54296" xr:uid="{00000000-0005-0000-0000-0000CB000000}"/>
    <cellStyle name="Comma 7 2 3 3 2 6 3" xfId="39176" xr:uid="{00000000-0005-0000-0000-0000CB000000}"/>
    <cellStyle name="Comma 7 2 3 3 2 7" xfId="10448" xr:uid="{00000000-0005-0000-0000-0000CB000000}"/>
    <cellStyle name="Comma 7 2 3 3 2 7 2" xfId="25568" xr:uid="{00000000-0005-0000-0000-0000CB000000}"/>
    <cellStyle name="Comma 7 2 3 3 2 7 2 2" xfId="55808" xr:uid="{00000000-0005-0000-0000-0000CB000000}"/>
    <cellStyle name="Comma 7 2 3 3 2 7 3" xfId="40688" xr:uid="{00000000-0005-0000-0000-0000CB000000}"/>
    <cellStyle name="Comma 7 2 3 3 2 8" xfId="16496" xr:uid="{00000000-0005-0000-0000-0000CB000000}"/>
    <cellStyle name="Comma 7 2 3 3 2 8 2" xfId="46736" xr:uid="{00000000-0005-0000-0000-0000CB000000}"/>
    <cellStyle name="Comma 7 2 3 3 2 9" xfId="31616" xr:uid="{00000000-0005-0000-0000-0000CB000000}"/>
    <cellStyle name="Comma 7 2 3 3 3" xfId="2132" xr:uid="{00000000-0005-0000-0000-0000CB000000}"/>
    <cellStyle name="Comma 7 2 3 3 3 2" xfId="11204" xr:uid="{00000000-0005-0000-0000-0000CB000000}"/>
    <cellStyle name="Comma 7 2 3 3 3 2 2" xfId="26324" xr:uid="{00000000-0005-0000-0000-0000CB000000}"/>
    <cellStyle name="Comma 7 2 3 3 3 2 2 2" xfId="56564" xr:uid="{00000000-0005-0000-0000-0000CB000000}"/>
    <cellStyle name="Comma 7 2 3 3 3 2 3" xfId="41444" xr:uid="{00000000-0005-0000-0000-0000CB000000}"/>
    <cellStyle name="Comma 7 2 3 3 3 3" xfId="17252" xr:uid="{00000000-0005-0000-0000-0000CB000000}"/>
    <cellStyle name="Comma 7 2 3 3 3 3 2" xfId="47492" xr:uid="{00000000-0005-0000-0000-0000CB000000}"/>
    <cellStyle name="Comma 7 2 3 3 3 4" xfId="32372" xr:uid="{00000000-0005-0000-0000-0000CB000000}"/>
    <cellStyle name="Comma 7 2 3 3 4" xfId="3644" xr:uid="{00000000-0005-0000-0000-0000CB000000}"/>
    <cellStyle name="Comma 7 2 3 3 4 2" xfId="12716" xr:uid="{00000000-0005-0000-0000-0000CB000000}"/>
    <cellStyle name="Comma 7 2 3 3 4 2 2" xfId="27836" xr:uid="{00000000-0005-0000-0000-0000CB000000}"/>
    <cellStyle name="Comma 7 2 3 3 4 2 2 2" xfId="58076" xr:uid="{00000000-0005-0000-0000-0000CB000000}"/>
    <cellStyle name="Comma 7 2 3 3 4 2 3" xfId="42956" xr:uid="{00000000-0005-0000-0000-0000CB000000}"/>
    <cellStyle name="Comma 7 2 3 3 4 3" xfId="18764" xr:uid="{00000000-0005-0000-0000-0000CB000000}"/>
    <cellStyle name="Comma 7 2 3 3 4 3 2" xfId="49004" xr:uid="{00000000-0005-0000-0000-0000CB000000}"/>
    <cellStyle name="Comma 7 2 3 3 4 4" xfId="33884" xr:uid="{00000000-0005-0000-0000-0000CB000000}"/>
    <cellStyle name="Comma 7 2 3 3 5" xfId="5156" xr:uid="{00000000-0005-0000-0000-0000CB000000}"/>
    <cellStyle name="Comma 7 2 3 3 5 2" xfId="14228" xr:uid="{00000000-0005-0000-0000-0000CB000000}"/>
    <cellStyle name="Comma 7 2 3 3 5 2 2" xfId="29348" xr:uid="{00000000-0005-0000-0000-0000CB000000}"/>
    <cellStyle name="Comma 7 2 3 3 5 2 2 2" xfId="59588" xr:uid="{00000000-0005-0000-0000-0000CB000000}"/>
    <cellStyle name="Comma 7 2 3 3 5 2 3" xfId="44468" xr:uid="{00000000-0005-0000-0000-0000CB000000}"/>
    <cellStyle name="Comma 7 2 3 3 5 3" xfId="20276" xr:uid="{00000000-0005-0000-0000-0000CB000000}"/>
    <cellStyle name="Comma 7 2 3 3 5 3 2" xfId="50516" xr:uid="{00000000-0005-0000-0000-0000CB000000}"/>
    <cellStyle name="Comma 7 2 3 3 5 4" xfId="35396" xr:uid="{00000000-0005-0000-0000-0000CB000000}"/>
    <cellStyle name="Comma 7 2 3 3 6" xfId="6668" xr:uid="{00000000-0005-0000-0000-0000CB000000}"/>
    <cellStyle name="Comma 7 2 3 3 6 2" xfId="21788" xr:uid="{00000000-0005-0000-0000-0000CB000000}"/>
    <cellStyle name="Comma 7 2 3 3 6 2 2" xfId="52028" xr:uid="{00000000-0005-0000-0000-0000CB000000}"/>
    <cellStyle name="Comma 7 2 3 3 6 3" xfId="36908" xr:uid="{00000000-0005-0000-0000-0000CB000000}"/>
    <cellStyle name="Comma 7 2 3 3 7" xfId="8180" xr:uid="{00000000-0005-0000-0000-0000CB000000}"/>
    <cellStyle name="Comma 7 2 3 3 7 2" xfId="23300" xr:uid="{00000000-0005-0000-0000-0000CB000000}"/>
    <cellStyle name="Comma 7 2 3 3 7 2 2" xfId="53540" xr:uid="{00000000-0005-0000-0000-0000CB000000}"/>
    <cellStyle name="Comma 7 2 3 3 7 3" xfId="38420" xr:uid="{00000000-0005-0000-0000-0000CB000000}"/>
    <cellStyle name="Comma 7 2 3 3 8" xfId="9692" xr:uid="{00000000-0005-0000-0000-0000CB000000}"/>
    <cellStyle name="Comma 7 2 3 3 8 2" xfId="24812" xr:uid="{00000000-0005-0000-0000-0000CB000000}"/>
    <cellStyle name="Comma 7 2 3 3 8 2 2" xfId="55052" xr:uid="{00000000-0005-0000-0000-0000CB000000}"/>
    <cellStyle name="Comma 7 2 3 3 8 3" xfId="39932" xr:uid="{00000000-0005-0000-0000-0000CB000000}"/>
    <cellStyle name="Comma 7 2 3 3 9" xfId="15740" xr:uid="{00000000-0005-0000-0000-0000CB000000}"/>
    <cellStyle name="Comma 7 2 3 3 9 2" xfId="45980" xr:uid="{00000000-0005-0000-0000-0000CB000000}"/>
    <cellStyle name="Comma 7 2 3 4" xfId="872" xr:uid="{00000000-0005-0000-0000-000043000000}"/>
    <cellStyle name="Comma 7 2 3 4 2" xfId="2384" xr:uid="{00000000-0005-0000-0000-000043000000}"/>
    <cellStyle name="Comma 7 2 3 4 2 2" xfId="11456" xr:uid="{00000000-0005-0000-0000-000043000000}"/>
    <cellStyle name="Comma 7 2 3 4 2 2 2" xfId="26576" xr:uid="{00000000-0005-0000-0000-000043000000}"/>
    <cellStyle name="Comma 7 2 3 4 2 2 2 2" xfId="56816" xr:uid="{00000000-0005-0000-0000-000043000000}"/>
    <cellStyle name="Comma 7 2 3 4 2 2 3" xfId="41696" xr:uid="{00000000-0005-0000-0000-000043000000}"/>
    <cellStyle name="Comma 7 2 3 4 2 3" xfId="17504" xr:uid="{00000000-0005-0000-0000-000043000000}"/>
    <cellStyle name="Comma 7 2 3 4 2 3 2" xfId="47744" xr:uid="{00000000-0005-0000-0000-000043000000}"/>
    <cellStyle name="Comma 7 2 3 4 2 4" xfId="32624" xr:uid="{00000000-0005-0000-0000-000043000000}"/>
    <cellStyle name="Comma 7 2 3 4 3" xfId="3896" xr:uid="{00000000-0005-0000-0000-000043000000}"/>
    <cellStyle name="Comma 7 2 3 4 3 2" xfId="12968" xr:uid="{00000000-0005-0000-0000-000043000000}"/>
    <cellStyle name="Comma 7 2 3 4 3 2 2" xfId="28088" xr:uid="{00000000-0005-0000-0000-000043000000}"/>
    <cellStyle name="Comma 7 2 3 4 3 2 2 2" xfId="58328" xr:uid="{00000000-0005-0000-0000-000043000000}"/>
    <cellStyle name="Comma 7 2 3 4 3 2 3" xfId="43208" xr:uid="{00000000-0005-0000-0000-000043000000}"/>
    <cellStyle name="Comma 7 2 3 4 3 3" xfId="19016" xr:uid="{00000000-0005-0000-0000-000043000000}"/>
    <cellStyle name="Comma 7 2 3 4 3 3 2" xfId="49256" xr:uid="{00000000-0005-0000-0000-000043000000}"/>
    <cellStyle name="Comma 7 2 3 4 3 4" xfId="34136" xr:uid="{00000000-0005-0000-0000-000043000000}"/>
    <cellStyle name="Comma 7 2 3 4 4" xfId="5408" xr:uid="{00000000-0005-0000-0000-000043000000}"/>
    <cellStyle name="Comma 7 2 3 4 4 2" xfId="14480" xr:uid="{00000000-0005-0000-0000-000043000000}"/>
    <cellStyle name="Comma 7 2 3 4 4 2 2" xfId="29600" xr:uid="{00000000-0005-0000-0000-000043000000}"/>
    <cellStyle name="Comma 7 2 3 4 4 2 2 2" xfId="59840" xr:uid="{00000000-0005-0000-0000-000043000000}"/>
    <cellStyle name="Comma 7 2 3 4 4 2 3" xfId="44720" xr:uid="{00000000-0005-0000-0000-000043000000}"/>
    <cellStyle name="Comma 7 2 3 4 4 3" xfId="20528" xr:uid="{00000000-0005-0000-0000-000043000000}"/>
    <cellStyle name="Comma 7 2 3 4 4 3 2" xfId="50768" xr:uid="{00000000-0005-0000-0000-000043000000}"/>
    <cellStyle name="Comma 7 2 3 4 4 4" xfId="35648" xr:uid="{00000000-0005-0000-0000-000043000000}"/>
    <cellStyle name="Comma 7 2 3 4 5" xfId="6920" xr:uid="{00000000-0005-0000-0000-000043000000}"/>
    <cellStyle name="Comma 7 2 3 4 5 2" xfId="22040" xr:uid="{00000000-0005-0000-0000-000043000000}"/>
    <cellStyle name="Comma 7 2 3 4 5 2 2" xfId="52280" xr:uid="{00000000-0005-0000-0000-000043000000}"/>
    <cellStyle name="Comma 7 2 3 4 5 3" xfId="37160" xr:uid="{00000000-0005-0000-0000-000043000000}"/>
    <cellStyle name="Comma 7 2 3 4 6" xfId="8432" xr:uid="{00000000-0005-0000-0000-000043000000}"/>
    <cellStyle name="Comma 7 2 3 4 6 2" xfId="23552" xr:uid="{00000000-0005-0000-0000-000043000000}"/>
    <cellStyle name="Comma 7 2 3 4 6 2 2" xfId="53792" xr:uid="{00000000-0005-0000-0000-000043000000}"/>
    <cellStyle name="Comma 7 2 3 4 6 3" xfId="38672" xr:uid="{00000000-0005-0000-0000-000043000000}"/>
    <cellStyle name="Comma 7 2 3 4 7" xfId="9944" xr:uid="{00000000-0005-0000-0000-000043000000}"/>
    <cellStyle name="Comma 7 2 3 4 7 2" xfId="25064" xr:uid="{00000000-0005-0000-0000-000043000000}"/>
    <cellStyle name="Comma 7 2 3 4 7 2 2" xfId="55304" xr:uid="{00000000-0005-0000-0000-000043000000}"/>
    <cellStyle name="Comma 7 2 3 4 7 3" xfId="40184" xr:uid="{00000000-0005-0000-0000-000043000000}"/>
    <cellStyle name="Comma 7 2 3 4 8" xfId="15992" xr:uid="{00000000-0005-0000-0000-000043000000}"/>
    <cellStyle name="Comma 7 2 3 4 8 2" xfId="46232" xr:uid="{00000000-0005-0000-0000-000043000000}"/>
    <cellStyle name="Comma 7 2 3 4 9" xfId="31112" xr:uid="{00000000-0005-0000-0000-000043000000}"/>
    <cellStyle name="Comma 7 2 3 5" xfId="1628" xr:uid="{00000000-0005-0000-0000-000043000000}"/>
    <cellStyle name="Comma 7 2 3 5 2" xfId="10700" xr:uid="{00000000-0005-0000-0000-000043000000}"/>
    <cellStyle name="Comma 7 2 3 5 2 2" xfId="25820" xr:uid="{00000000-0005-0000-0000-000043000000}"/>
    <cellStyle name="Comma 7 2 3 5 2 2 2" xfId="56060" xr:uid="{00000000-0005-0000-0000-000043000000}"/>
    <cellStyle name="Comma 7 2 3 5 2 3" xfId="40940" xr:uid="{00000000-0005-0000-0000-000043000000}"/>
    <cellStyle name="Comma 7 2 3 5 3" xfId="16748" xr:uid="{00000000-0005-0000-0000-000043000000}"/>
    <cellStyle name="Comma 7 2 3 5 3 2" xfId="46988" xr:uid="{00000000-0005-0000-0000-000043000000}"/>
    <cellStyle name="Comma 7 2 3 5 4" xfId="31868" xr:uid="{00000000-0005-0000-0000-000043000000}"/>
    <cellStyle name="Comma 7 2 3 6" xfId="3140" xr:uid="{00000000-0005-0000-0000-000043000000}"/>
    <cellStyle name="Comma 7 2 3 6 2" xfId="12212" xr:uid="{00000000-0005-0000-0000-000043000000}"/>
    <cellStyle name="Comma 7 2 3 6 2 2" xfId="27332" xr:uid="{00000000-0005-0000-0000-000043000000}"/>
    <cellStyle name="Comma 7 2 3 6 2 2 2" xfId="57572" xr:uid="{00000000-0005-0000-0000-000043000000}"/>
    <cellStyle name="Comma 7 2 3 6 2 3" xfId="42452" xr:uid="{00000000-0005-0000-0000-000043000000}"/>
    <cellStyle name="Comma 7 2 3 6 3" xfId="18260" xr:uid="{00000000-0005-0000-0000-000043000000}"/>
    <cellStyle name="Comma 7 2 3 6 3 2" xfId="48500" xr:uid="{00000000-0005-0000-0000-000043000000}"/>
    <cellStyle name="Comma 7 2 3 6 4" xfId="33380" xr:uid="{00000000-0005-0000-0000-000043000000}"/>
    <cellStyle name="Comma 7 2 3 7" xfId="4652" xr:uid="{00000000-0005-0000-0000-000043000000}"/>
    <cellStyle name="Comma 7 2 3 7 2" xfId="13724" xr:uid="{00000000-0005-0000-0000-000043000000}"/>
    <cellStyle name="Comma 7 2 3 7 2 2" xfId="28844" xr:uid="{00000000-0005-0000-0000-000043000000}"/>
    <cellStyle name="Comma 7 2 3 7 2 2 2" xfId="59084" xr:uid="{00000000-0005-0000-0000-000043000000}"/>
    <cellStyle name="Comma 7 2 3 7 2 3" xfId="43964" xr:uid="{00000000-0005-0000-0000-000043000000}"/>
    <cellStyle name="Comma 7 2 3 7 3" xfId="19772" xr:uid="{00000000-0005-0000-0000-000043000000}"/>
    <cellStyle name="Comma 7 2 3 7 3 2" xfId="50012" xr:uid="{00000000-0005-0000-0000-000043000000}"/>
    <cellStyle name="Comma 7 2 3 7 4" xfId="34892" xr:uid="{00000000-0005-0000-0000-000043000000}"/>
    <cellStyle name="Comma 7 2 3 8" xfId="6164" xr:uid="{00000000-0005-0000-0000-000043000000}"/>
    <cellStyle name="Comma 7 2 3 8 2" xfId="21284" xr:uid="{00000000-0005-0000-0000-000043000000}"/>
    <cellStyle name="Comma 7 2 3 8 2 2" xfId="51524" xr:uid="{00000000-0005-0000-0000-000043000000}"/>
    <cellStyle name="Comma 7 2 3 8 3" xfId="36404" xr:uid="{00000000-0005-0000-0000-000043000000}"/>
    <cellStyle name="Comma 7 2 3 9" xfId="7676" xr:uid="{00000000-0005-0000-0000-000043000000}"/>
    <cellStyle name="Comma 7 2 3 9 2" xfId="22796" xr:uid="{00000000-0005-0000-0000-000043000000}"/>
    <cellStyle name="Comma 7 2 3 9 2 2" xfId="53036" xr:uid="{00000000-0005-0000-0000-000043000000}"/>
    <cellStyle name="Comma 7 2 3 9 3" xfId="37916" xr:uid="{00000000-0005-0000-0000-000043000000}"/>
    <cellStyle name="Comma 7 2 4" xfId="200" xr:uid="{00000000-0005-0000-0000-000043000000}"/>
    <cellStyle name="Comma 7 2 4 10" xfId="9272" xr:uid="{00000000-0005-0000-0000-000043000000}"/>
    <cellStyle name="Comma 7 2 4 10 2" xfId="24392" xr:uid="{00000000-0005-0000-0000-000043000000}"/>
    <cellStyle name="Comma 7 2 4 10 2 2" xfId="54632" xr:uid="{00000000-0005-0000-0000-000043000000}"/>
    <cellStyle name="Comma 7 2 4 10 3" xfId="39512" xr:uid="{00000000-0005-0000-0000-000043000000}"/>
    <cellStyle name="Comma 7 2 4 11" xfId="15320" xr:uid="{00000000-0005-0000-0000-000043000000}"/>
    <cellStyle name="Comma 7 2 4 11 2" xfId="45560" xr:uid="{00000000-0005-0000-0000-000043000000}"/>
    <cellStyle name="Comma 7 2 4 12" xfId="30440" xr:uid="{00000000-0005-0000-0000-000043000000}"/>
    <cellStyle name="Comma 7 2 4 2" xfId="452" xr:uid="{00000000-0005-0000-0000-000043000000}"/>
    <cellStyle name="Comma 7 2 4 2 10" xfId="30692" xr:uid="{00000000-0005-0000-0000-000043000000}"/>
    <cellStyle name="Comma 7 2 4 2 2" xfId="1208" xr:uid="{00000000-0005-0000-0000-000043000000}"/>
    <cellStyle name="Comma 7 2 4 2 2 2" xfId="2720" xr:uid="{00000000-0005-0000-0000-000043000000}"/>
    <cellStyle name="Comma 7 2 4 2 2 2 2" xfId="11792" xr:uid="{00000000-0005-0000-0000-000043000000}"/>
    <cellStyle name="Comma 7 2 4 2 2 2 2 2" xfId="26912" xr:uid="{00000000-0005-0000-0000-000043000000}"/>
    <cellStyle name="Comma 7 2 4 2 2 2 2 2 2" xfId="57152" xr:uid="{00000000-0005-0000-0000-000043000000}"/>
    <cellStyle name="Comma 7 2 4 2 2 2 2 3" xfId="42032" xr:uid="{00000000-0005-0000-0000-000043000000}"/>
    <cellStyle name="Comma 7 2 4 2 2 2 3" xfId="17840" xr:uid="{00000000-0005-0000-0000-000043000000}"/>
    <cellStyle name="Comma 7 2 4 2 2 2 3 2" xfId="48080" xr:uid="{00000000-0005-0000-0000-000043000000}"/>
    <cellStyle name="Comma 7 2 4 2 2 2 4" xfId="32960" xr:uid="{00000000-0005-0000-0000-000043000000}"/>
    <cellStyle name="Comma 7 2 4 2 2 3" xfId="4232" xr:uid="{00000000-0005-0000-0000-000043000000}"/>
    <cellStyle name="Comma 7 2 4 2 2 3 2" xfId="13304" xr:uid="{00000000-0005-0000-0000-000043000000}"/>
    <cellStyle name="Comma 7 2 4 2 2 3 2 2" xfId="28424" xr:uid="{00000000-0005-0000-0000-000043000000}"/>
    <cellStyle name="Comma 7 2 4 2 2 3 2 2 2" xfId="58664" xr:uid="{00000000-0005-0000-0000-000043000000}"/>
    <cellStyle name="Comma 7 2 4 2 2 3 2 3" xfId="43544" xr:uid="{00000000-0005-0000-0000-000043000000}"/>
    <cellStyle name="Comma 7 2 4 2 2 3 3" xfId="19352" xr:uid="{00000000-0005-0000-0000-000043000000}"/>
    <cellStyle name="Comma 7 2 4 2 2 3 3 2" xfId="49592" xr:uid="{00000000-0005-0000-0000-000043000000}"/>
    <cellStyle name="Comma 7 2 4 2 2 3 4" xfId="34472" xr:uid="{00000000-0005-0000-0000-000043000000}"/>
    <cellStyle name="Comma 7 2 4 2 2 4" xfId="5744" xr:uid="{00000000-0005-0000-0000-000043000000}"/>
    <cellStyle name="Comma 7 2 4 2 2 4 2" xfId="14816" xr:uid="{00000000-0005-0000-0000-000043000000}"/>
    <cellStyle name="Comma 7 2 4 2 2 4 2 2" xfId="29936" xr:uid="{00000000-0005-0000-0000-000043000000}"/>
    <cellStyle name="Comma 7 2 4 2 2 4 2 2 2" xfId="60176" xr:uid="{00000000-0005-0000-0000-000043000000}"/>
    <cellStyle name="Comma 7 2 4 2 2 4 2 3" xfId="45056" xr:uid="{00000000-0005-0000-0000-000043000000}"/>
    <cellStyle name="Comma 7 2 4 2 2 4 3" xfId="20864" xr:uid="{00000000-0005-0000-0000-000043000000}"/>
    <cellStyle name="Comma 7 2 4 2 2 4 3 2" xfId="51104" xr:uid="{00000000-0005-0000-0000-000043000000}"/>
    <cellStyle name="Comma 7 2 4 2 2 4 4" xfId="35984" xr:uid="{00000000-0005-0000-0000-000043000000}"/>
    <cellStyle name="Comma 7 2 4 2 2 5" xfId="7256" xr:uid="{00000000-0005-0000-0000-000043000000}"/>
    <cellStyle name="Comma 7 2 4 2 2 5 2" xfId="22376" xr:uid="{00000000-0005-0000-0000-000043000000}"/>
    <cellStyle name="Comma 7 2 4 2 2 5 2 2" xfId="52616" xr:uid="{00000000-0005-0000-0000-000043000000}"/>
    <cellStyle name="Comma 7 2 4 2 2 5 3" xfId="37496" xr:uid="{00000000-0005-0000-0000-000043000000}"/>
    <cellStyle name="Comma 7 2 4 2 2 6" xfId="8768" xr:uid="{00000000-0005-0000-0000-000043000000}"/>
    <cellStyle name="Comma 7 2 4 2 2 6 2" xfId="23888" xr:uid="{00000000-0005-0000-0000-000043000000}"/>
    <cellStyle name="Comma 7 2 4 2 2 6 2 2" xfId="54128" xr:uid="{00000000-0005-0000-0000-000043000000}"/>
    <cellStyle name="Comma 7 2 4 2 2 6 3" xfId="39008" xr:uid="{00000000-0005-0000-0000-000043000000}"/>
    <cellStyle name="Comma 7 2 4 2 2 7" xfId="10280" xr:uid="{00000000-0005-0000-0000-000043000000}"/>
    <cellStyle name="Comma 7 2 4 2 2 7 2" xfId="25400" xr:uid="{00000000-0005-0000-0000-000043000000}"/>
    <cellStyle name="Comma 7 2 4 2 2 7 2 2" xfId="55640" xr:uid="{00000000-0005-0000-0000-000043000000}"/>
    <cellStyle name="Comma 7 2 4 2 2 7 3" xfId="40520" xr:uid="{00000000-0005-0000-0000-000043000000}"/>
    <cellStyle name="Comma 7 2 4 2 2 8" xfId="16328" xr:uid="{00000000-0005-0000-0000-000043000000}"/>
    <cellStyle name="Comma 7 2 4 2 2 8 2" xfId="46568" xr:uid="{00000000-0005-0000-0000-000043000000}"/>
    <cellStyle name="Comma 7 2 4 2 2 9" xfId="31448" xr:uid="{00000000-0005-0000-0000-000043000000}"/>
    <cellStyle name="Comma 7 2 4 2 3" xfId="1964" xr:uid="{00000000-0005-0000-0000-000043000000}"/>
    <cellStyle name="Comma 7 2 4 2 3 2" xfId="11036" xr:uid="{00000000-0005-0000-0000-000043000000}"/>
    <cellStyle name="Comma 7 2 4 2 3 2 2" xfId="26156" xr:uid="{00000000-0005-0000-0000-000043000000}"/>
    <cellStyle name="Comma 7 2 4 2 3 2 2 2" xfId="56396" xr:uid="{00000000-0005-0000-0000-000043000000}"/>
    <cellStyle name="Comma 7 2 4 2 3 2 3" xfId="41276" xr:uid="{00000000-0005-0000-0000-000043000000}"/>
    <cellStyle name="Comma 7 2 4 2 3 3" xfId="17084" xr:uid="{00000000-0005-0000-0000-000043000000}"/>
    <cellStyle name="Comma 7 2 4 2 3 3 2" xfId="47324" xr:uid="{00000000-0005-0000-0000-000043000000}"/>
    <cellStyle name="Comma 7 2 4 2 3 4" xfId="32204" xr:uid="{00000000-0005-0000-0000-000043000000}"/>
    <cellStyle name="Comma 7 2 4 2 4" xfId="3476" xr:uid="{00000000-0005-0000-0000-000043000000}"/>
    <cellStyle name="Comma 7 2 4 2 4 2" xfId="12548" xr:uid="{00000000-0005-0000-0000-000043000000}"/>
    <cellStyle name="Comma 7 2 4 2 4 2 2" xfId="27668" xr:uid="{00000000-0005-0000-0000-000043000000}"/>
    <cellStyle name="Comma 7 2 4 2 4 2 2 2" xfId="57908" xr:uid="{00000000-0005-0000-0000-000043000000}"/>
    <cellStyle name="Comma 7 2 4 2 4 2 3" xfId="42788" xr:uid="{00000000-0005-0000-0000-000043000000}"/>
    <cellStyle name="Comma 7 2 4 2 4 3" xfId="18596" xr:uid="{00000000-0005-0000-0000-000043000000}"/>
    <cellStyle name="Comma 7 2 4 2 4 3 2" xfId="48836" xr:uid="{00000000-0005-0000-0000-000043000000}"/>
    <cellStyle name="Comma 7 2 4 2 4 4" xfId="33716" xr:uid="{00000000-0005-0000-0000-000043000000}"/>
    <cellStyle name="Comma 7 2 4 2 5" xfId="4988" xr:uid="{00000000-0005-0000-0000-000043000000}"/>
    <cellStyle name="Comma 7 2 4 2 5 2" xfId="14060" xr:uid="{00000000-0005-0000-0000-000043000000}"/>
    <cellStyle name="Comma 7 2 4 2 5 2 2" xfId="29180" xr:uid="{00000000-0005-0000-0000-000043000000}"/>
    <cellStyle name="Comma 7 2 4 2 5 2 2 2" xfId="59420" xr:uid="{00000000-0005-0000-0000-000043000000}"/>
    <cellStyle name="Comma 7 2 4 2 5 2 3" xfId="44300" xr:uid="{00000000-0005-0000-0000-000043000000}"/>
    <cellStyle name="Comma 7 2 4 2 5 3" xfId="20108" xr:uid="{00000000-0005-0000-0000-000043000000}"/>
    <cellStyle name="Comma 7 2 4 2 5 3 2" xfId="50348" xr:uid="{00000000-0005-0000-0000-000043000000}"/>
    <cellStyle name="Comma 7 2 4 2 5 4" xfId="35228" xr:uid="{00000000-0005-0000-0000-000043000000}"/>
    <cellStyle name="Comma 7 2 4 2 6" xfId="6500" xr:uid="{00000000-0005-0000-0000-000043000000}"/>
    <cellStyle name="Comma 7 2 4 2 6 2" xfId="21620" xr:uid="{00000000-0005-0000-0000-000043000000}"/>
    <cellStyle name="Comma 7 2 4 2 6 2 2" xfId="51860" xr:uid="{00000000-0005-0000-0000-000043000000}"/>
    <cellStyle name="Comma 7 2 4 2 6 3" xfId="36740" xr:uid="{00000000-0005-0000-0000-000043000000}"/>
    <cellStyle name="Comma 7 2 4 2 7" xfId="8012" xr:uid="{00000000-0005-0000-0000-000043000000}"/>
    <cellStyle name="Comma 7 2 4 2 7 2" xfId="23132" xr:uid="{00000000-0005-0000-0000-000043000000}"/>
    <cellStyle name="Comma 7 2 4 2 7 2 2" xfId="53372" xr:uid="{00000000-0005-0000-0000-000043000000}"/>
    <cellStyle name="Comma 7 2 4 2 7 3" xfId="38252" xr:uid="{00000000-0005-0000-0000-000043000000}"/>
    <cellStyle name="Comma 7 2 4 2 8" xfId="9524" xr:uid="{00000000-0005-0000-0000-000043000000}"/>
    <cellStyle name="Comma 7 2 4 2 8 2" xfId="24644" xr:uid="{00000000-0005-0000-0000-000043000000}"/>
    <cellStyle name="Comma 7 2 4 2 8 2 2" xfId="54884" xr:uid="{00000000-0005-0000-0000-000043000000}"/>
    <cellStyle name="Comma 7 2 4 2 8 3" xfId="39764" xr:uid="{00000000-0005-0000-0000-000043000000}"/>
    <cellStyle name="Comma 7 2 4 2 9" xfId="15572" xr:uid="{00000000-0005-0000-0000-000043000000}"/>
    <cellStyle name="Comma 7 2 4 2 9 2" xfId="45812" xr:uid="{00000000-0005-0000-0000-000043000000}"/>
    <cellStyle name="Comma 7 2 4 3" xfId="704" xr:uid="{00000000-0005-0000-0000-0000CC000000}"/>
    <cellStyle name="Comma 7 2 4 3 10" xfId="30944" xr:uid="{00000000-0005-0000-0000-0000CC000000}"/>
    <cellStyle name="Comma 7 2 4 3 2" xfId="1460" xr:uid="{00000000-0005-0000-0000-0000CC000000}"/>
    <cellStyle name="Comma 7 2 4 3 2 2" xfId="2972" xr:uid="{00000000-0005-0000-0000-0000CC000000}"/>
    <cellStyle name="Comma 7 2 4 3 2 2 2" xfId="12044" xr:uid="{00000000-0005-0000-0000-0000CC000000}"/>
    <cellStyle name="Comma 7 2 4 3 2 2 2 2" xfId="27164" xr:uid="{00000000-0005-0000-0000-0000CC000000}"/>
    <cellStyle name="Comma 7 2 4 3 2 2 2 2 2" xfId="57404" xr:uid="{00000000-0005-0000-0000-0000CC000000}"/>
    <cellStyle name="Comma 7 2 4 3 2 2 2 3" xfId="42284" xr:uid="{00000000-0005-0000-0000-0000CC000000}"/>
    <cellStyle name="Comma 7 2 4 3 2 2 3" xfId="18092" xr:uid="{00000000-0005-0000-0000-0000CC000000}"/>
    <cellStyle name="Comma 7 2 4 3 2 2 3 2" xfId="48332" xr:uid="{00000000-0005-0000-0000-0000CC000000}"/>
    <cellStyle name="Comma 7 2 4 3 2 2 4" xfId="33212" xr:uid="{00000000-0005-0000-0000-0000CC000000}"/>
    <cellStyle name="Comma 7 2 4 3 2 3" xfId="4484" xr:uid="{00000000-0005-0000-0000-0000CC000000}"/>
    <cellStyle name="Comma 7 2 4 3 2 3 2" xfId="13556" xr:uid="{00000000-0005-0000-0000-0000CC000000}"/>
    <cellStyle name="Comma 7 2 4 3 2 3 2 2" xfId="28676" xr:uid="{00000000-0005-0000-0000-0000CC000000}"/>
    <cellStyle name="Comma 7 2 4 3 2 3 2 2 2" xfId="58916" xr:uid="{00000000-0005-0000-0000-0000CC000000}"/>
    <cellStyle name="Comma 7 2 4 3 2 3 2 3" xfId="43796" xr:uid="{00000000-0005-0000-0000-0000CC000000}"/>
    <cellStyle name="Comma 7 2 4 3 2 3 3" xfId="19604" xr:uid="{00000000-0005-0000-0000-0000CC000000}"/>
    <cellStyle name="Comma 7 2 4 3 2 3 3 2" xfId="49844" xr:uid="{00000000-0005-0000-0000-0000CC000000}"/>
    <cellStyle name="Comma 7 2 4 3 2 3 4" xfId="34724" xr:uid="{00000000-0005-0000-0000-0000CC000000}"/>
    <cellStyle name="Comma 7 2 4 3 2 4" xfId="5996" xr:uid="{00000000-0005-0000-0000-0000CC000000}"/>
    <cellStyle name="Comma 7 2 4 3 2 4 2" xfId="15068" xr:uid="{00000000-0005-0000-0000-0000CC000000}"/>
    <cellStyle name="Comma 7 2 4 3 2 4 2 2" xfId="30188" xr:uid="{00000000-0005-0000-0000-0000CC000000}"/>
    <cellStyle name="Comma 7 2 4 3 2 4 2 2 2" xfId="60428" xr:uid="{00000000-0005-0000-0000-0000CC000000}"/>
    <cellStyle name="Comma 7 2 4 3 2 4 2 3" xfId="45308" xr:uid="{00000000-0005-0000-0000-0000CC000000}"/>
    <cellStyle name="Comma 7 2 4 3 2 4 3" xfId="21116" xr:uid="{00000000-0005-0000-0000-0000CC000000}"/>
    <cellStyle name="Comma 7 2 4 3 2 4 3 2" xfId="51356" xr:uid="{00000000-0005-0000-0000-0000CC000000}"/>
    <cellStyle name="Comma 7 2 4 3 2 4 4" xfId="36236" xr:uid="{00000000-0005-0000-0000-0000CC000000}"/>
    <cellStyle name="Comma 7 2 4 3 2 5" xfId="7508" xr:uid="{00000000-0005-0000-0000-0000CC000000}"/>
    <cellStyle name="Comma 7 2 4 3 2 5 2" xfId="22628" xr:uid="{00000000-0005-0000-0000-0000CC000000}"/>
    <cellStyle name="Comma 7 2 4 3 2 5 2 2" xfId="52868" xr:uid="{00000000-0005-0000-0000-0000CC000000}"/>
    <cellStyle name="Comma 7 2 4 3 2 5 3" xfId="37748" xr:uid="{00000000-0005-0000-0000-0000CC000000}"/>
    <cellStyle name="Comma 7 2 4 3 2 6" xfId="9020" xr:uid="{00000000-0005-0000-0000-0000CC000000}"/>
    <cellStyle name="Comma 7 2 4 3 2 6 2" xfId="24140" xr:uid="{00000000-0005-0000-0000-0000CC000000}"/>
    <cellStyle name="Comma 7 2 4 3 2 6 2 2" xfId="54380" xr:uid="{00000000-0005-0000-0000-0000CC000000}"/>
    <cellStyle name="Comma 7 2 4 3 2 6 3" xfId="39260" xr:uid="{00000000-0005-0000-0000-0000CC000000}"/>
    <cellStyle name="Comma 7 2 4 3 2 7" xfId="10532" xr:uid="{00000000-0005-0000-0000-0000CC000000}"/>
    <cellStyle name="Comma 7 2 4 3 2 7 2" xfId="25652" xr:uid="{00000000-0005-0000-0000-0000CC000000}"/>
    <cellStyle name="Comma 7 2 4 3 2 7 2 2" xfId="55892" xr:uid="{00000000-0005-0000-0000-0000CC000000}"/>
    <cellStyle name="Comma 7 2 4 3 2 7 3" xfId="40772" xr:uid="{00000000-0005-0000-0000-0000CC000000}"/>
    <cellStyle name="Comma 7 2 4 3 2 8" xfId="16580" xr:uid="{00000000-0005-0000-0000-0000CC000000}"/>
    <cellStyle name="Comma 7 2 4 3 2 8 2" xfId="46820" xr:uid="{00000000-0005-0000-0000-0000CC000000}"/>
    <cellStyle name="Comma 7 2 4 3 2 9" xfId="31700" xr:uid="{00000000-0005-0000-0000-0000CC000000}"/>
    <cellStyle name="Comma 7 2 4 3 3" xfId="2216" xr:uid="{00000000-0005-0000-0000-0000CC000000}"/>
    <cellStyle name="Comma 7 2 4 3 3 2" xfId="11288" xr:uid="{00000000-0005-0000-0000-0000CC000000}"/>
    <cellStyle name="Comma 7 2 4 3 3 2 2" xfId="26408" xr:uid="{00000000-0005-0000-0000-0000CC000000}"/>
    <cellStyle name="Comma 7 2 4 3 3 2 2 2" xfId="56648" xr:uid="{00000000-0005-0000-0000-0000CC000000}"/>
    <cellStyle name="Comma 7 2 4 3 3 2 3" xfId="41528" xr:uid="{00000000-0005-0000-0000-0000CC000000}"/>
    <cellStyle name="Comma 7 2 4 3 3 3" xfId="17336" xr:uid="{00000000-0005-0000-0000-0000CC000000}"/>
    <cellStyle name="Comma 7 2 4 3 3 3 2" xfId="47576" xr:uid="{00000000-0005-0000-0000-0000CC000000}"/>
    <cellStyle name="Comma 7 2 4 3 3 4" xfId="32456" xr:uid="{00000000-0005-0000-0000-0000CC000000}"/>
    <cellStyle name="Comma 7 2 4 3 4" xfId="3728" xr:uid="{00000000-0005-0000-0000-0000CC000000}"/>
    <cellStyle name="Comma 7 2 4 3 4 2" xfId="12800" xr:uid="{00000000-0005-0000-0000-0000CC000000}"/>
    <cellStyle name="Comma 7 2 4 3 4 2 2" xfId="27920" xr:uid="{00000000-0005-0000-0000-0000CC000000}"/>
    <cellStyle name="Comma 7 2 4 3 4 2 2 2" xfId="58160" xr:uid="{00000000-0005-0000-0000-0000CC000000}"/>
    <cellStyle name="Comma 7 2 4 3 4 2 3" xfId="43040" xr:uid="{00000000-0005-0000-0000-0000CC000000}"/>
    <cellStyle name="Comma 7 2 4 3 4 3" xfId="18848" xr:uid="{00000000-0005-0000-0000-0000CC000000}"/>
    <cellStyle name="Comma 7 2 4 3 4 3 2" xfId="49088" xr:uid="{00000000-0005-0000-0000-0000CC000000}"/>
    <cellStyle name="Comma 7 2 4 3 4 4" xfId="33968" xr:uid="{00000000-0005-0000-0000-0000CC000000}"/>
    <cellStyle name="Comma 7 2 4 3 5" xfId="5240" xr:uid="{00000000-0005-0000-0000-0000CC000000}"/>
    <cellStyle name="Comma 7 2 4 3 5 2" xfId="14312" xr:uid="{00000000-0005-0000-0000-0000CC000000}"/>
    <cellStyle name="Comma 7 2 4 3 5 2 2" xfId="29432" xr:uid="{00000000-0005-0000-0000-0000CC000000}"/>
    <cellStyle name="Comma 7 2 4 3 5 2 2 2" xfId="59672" xr:uid="{00000000-0005-0000-0000-0000CC000000}"/>
    <cellStyle name="Comma 7 2 4 3 5 2 3" xfId="44552" xr:uid="{00000000-0005-0000-0000-0000CC000000}"/>
    <cellStyle name="Comma 7 2 4 3 5 3" xfId="20360" xr:uid="{00000000-0005-0000-0000-0000CC000000}"/>
    <cellStyle name="Comma 7 2 4 3 5 3 2" xfId="50600" xr:uid="{00000000-0005-0000-0000-0000CC000000}"/>
    <cellStyle name="Comma 7 2 4 3 5 4" xfId="35480" xr:uid="{00000000-0005-0000-0000-0000CC000000}"/>
    <cellStyle name="Comma 7 2 4 3 6" xfId="6752" xr:uid="{00000000-0005-0000-0000-0000CC000000}"/>
    <cellStyle name="Comma 7 2 4 3 6 2" xfId="21872" xr:uid="{00000000-0005-0000-0000-0000CC000000}"/>
    <cellStyle name="Comma 7 2 4 3 6 2 2" xfId="52112" xr:uid="{00000000-0005-0000-0000-0000CC000000}"/>
    <cellStyle name="Comma 7 2 4 3 6 3" xfId="36992" xr:uid="{00000000-0005-0000-0000-0000CC000000}"/>
    <cellStyle name="Comma 7 2 4 3 7" xfId="8264" xr:uid="{00000000-0005-0000-0000-0000CC000000}"/>
    <cellStyle name="Comma 7 2 4 3 7 2" xfId="23384" xr:uid="{00000000-0005-0000-0000-0000CC000000}"/>
    <cellStyle name="Comma 7 2 4 3 7 2 2" xfId="53624" xr:uid="{00000000-0005-0000-0000-0000CC000000}"/>
    <cellStyle name="Comma 7 2 4 3 7 3" xfId="38504" xr:uid="{00000000-0005-0000-0000-0000CC000000}"/>
    <cellStyle name="Comma 7 2 4 3 8" xfId="9776" xr:uid="{00000000-0005-0000-0000-0000CC000000}"/>
    <cellStyle name="Comma 7 2 4 3 8 2" xfId="24896" xr:uid="{00000000-0005-0000-0000-0000CC000000}"/>
    <cellStyle name="Comma 7 2 4 3 8 2 2" xfId="55136" xr:uid="{00000000-0005-0000-0000-0000CC000000}"/>
    <cellStyle name="Comma 7 2 4 3 8 3" xfId="40016" xr:uid="{00000000-0005-0000-0000-0000CC000000}"/>
    <cellStyle name="Comma 7 2 4 3 9" xfId="15824" xr:uid="{00000000-0005-0000-0000-0000CC000000}"/>
    <cellStyle name="Comma 7 2 4 3 9 2" xfId="46064" xr:uid="{00000000-0005-0000-0000-0000CC000000}"/>
    <cellStyle name="Comma 7 2 4 4" xfId="956" xr:uid="{00000000-0005-0000-0000-000043000000}"/>
    <cellStyle name="Comma 7 2 4 4 2" xfId="2468" xr:uid="{00000000-0005-0000-0000-000043000000}"/>
    <cellStyle name="Comma 7 2 4 4 2 2" xfId="11540" xr:uid="{00000000-0005-0000-0000-000043000000}"/>
    <cellStyle name="Comma 7 2 4 4 2 2 2" xfId="26660" xr:uid="{00000000-0005-0000-0000-000043000000}"/>
    <cellStyle name="Comma 7 2 4 4 2 2 2 2" xfId="56900" xr:uid="{00000000-0005-0000-0000-000043000000}"/>
    <cellStyle name="Comma 7 2 4 4 2 2 3" xfId="41780" xr:uid="{00000000-0005-0000-0000-000043000000}"/>
    <cellStyle name="Comma 7 2 4 4 2 3" xfId="17588" xr:uid="{00000000-0005-0000-0000-000043000000}"/>
    <cellStyle name="Comma 7 2 4 4 2 3 2" xfId="47828" xr:uid="{00000000-0005-0000-0000-000043000000}"/>
    <cellStyle name="Comma 7 2 4 4 2 4" xfId="32708" xr:uid="{00000000-0005-0000-0000-000043000000}"/>
    <cellStyle name="Comma 7 2 4 4 3" xfId="3980" xr:uid="{00000000-0005-0000-0000-000043000000}"/>
    <cellStyle name="Comma 7 2 4 4 3 2" xfId="13052" xr:uid="{00000000-0005-0000-0000-000043000000}"/>
    <cellStyle name="Comma 7 2 4 4 3 2 2" xfId="28172" xr:uid="{00000000-0005-0000-0000-000043000000}"/>
    <cellStyle name="Comma 7 2 4 4 3 2 2 2" xfId="58412" xr:uid="{00000000-0005-0000-0000-000043000000}"/>
    <cellStyle name="Comma 7 2 4 4 3 2 3" xfId="43292" xr:uid="{00000000-0005-0000-0000-000043000000}"/>
    <cellStyle name="Comma 7 2 4 4 3 3" xfId="19100" xr:uid="{00000000-0005-0000-0000-000043000000}"/>
    <cellStyle name="Comma 7 2 4 4 3 3 2" xfId="49340" xr:uid="{00000000-0005-0000-0000-000043000000}"/>
    <cellStyle name="Comma 7 2 4 4 3 4" xfId="34220" xr:uid="{00000000-0005-0000-0000-000043000000}"/>
    <cellStyle name="Comma 7 2 4 4 4" xfId="5492" xr:uid="{00000000-0005-0000-0000-000043000000}"/>
    <cellStyle name="Comma 7 2 4 4 4 2" xfId="14564" xr:uid="{00000000-0005-0000-0000-000043000000}"/>
    <cellStyle name="Comma 7 2 4 4 4 2 2" xfId="29684" xr:uid="{00000000-0005-0000-0000-000043000000}"/>
    <cellStyle name="Comma 7 2 4 4 4 2 2 2" xfId="59924" xr:uid="{00000000-0005-0000-0000-000043000000}"/>
    <cellStyle name="Comma 7 2 4 4 4 2 3" xfId="44804" xr:uid="{00000000-0005-0000-0000-000043000000}"/>
    <cellStyle name="Comma 7 2 4 4 4 3" xfId="20612" xr:uid="{00000000-0005-0000-0000-000043000000}"/>
    <cellStyle name="Comma 7 2 4 4 4 3 2" xfId="50852" xr:uid="{00000000-0005-0000-0000-000043000000}"/>
    <cellStyle name="Comma 7 2 4 4 4 4" xfId="35732" xr:uid="{00000000-0005-0000-0000-000043000000}"/>
    <cellStyle name="Comma 7 2 4 4 5" xfId="7004" xr:uid="{00000000-0005-0000-0000-000043000000}"/>
    <cellStyle name="Comma 7 2 4 4 5 2" xfId="22124" xr:uid="{00000000-0005-0000-0000-000043000000}"/>
    <cellStyle name="Comma 7 2 4 4 5 2 2" xfId="52364" xr:uid="{00000000-0005-0000-0000-000043000000}"/>
    <cellStyle name="Comma 7 2 4 4 5 3" xfId="37244" xr:uid="{00000000-0005-0000-0000-000043000000}"/>
    <cellStyle name="Comma 7 2 4 4 6" xfId="8516" xr:uid="{00000000-0005-0000-0000-000043000000}"/>
    <cellStyle name="Comma 7 2 4 4 6 2" xfId="23636" xr:uid="{00000000-0005-0000-0000-000043000000}"/>
    <cellStyle name="Comma 7 2 4 4 6 2 2" xfId="53876" xr:uid="{00000000-0005-0000-0000-000043000000}"/>
    <cellStyle name="Comma 7 2 4 4 6 3" xfId="38756" xr:uid="{00000000-0005-0000-0000-000043000000}"/>
    <cellStyle name="Comma 7 2 4 4 7" xfId="10028" xr:uid="{00000000-0005-0000-0000-000043000000}"/>
    <cellStyle name="Comma 7 2 4 4 7 2" xfId="25148" xr:uid="{00000000-0005-0000-0000-000043000000}"/>
    <cellStyle name="Comma 7 2 4 4 7 2 2" xfId="55388" xr:uid="{00000000-0005-0000-0000-000043000000}"/>
    <cellStyle name="Comma 7 2 4 4 7 3" xfId="40268" xr:uid="{00000000-0005-0000-0000-000043000000}"/>
    <cellStyle name="Comma 7 2 4 4 8" xfId="16076" xr:uid="{00000000-0005-0000-0000-000043000000}"/>
    <cellStyle name="Comma 7 2 4 4 8 2" xfId="46316" xr:uid="{00000000-0005-0000-0000-000043000000}"/>
    <cellStyle name="Comma 7 2 4 4 9" xfId="31196" xr:uid="{00000000-0005-0000-0000-000043000000}"/>
    <cellStyle name="Comma 7 2 4 5" xfId="1712" xr:uid="{00000000-0005-0000-0000-000043000000}"/>
    <cellStyle name="Comma 7 2 4 5 2" xfId="10784" xr:uid="{00000000-0005-0000-0000-000043000000}"/>
    <cellStyle name="Comma 7 2 4 5 2 2" xfId="25904" xr:uid="{00000000-0005-0000-0000-000043000000}"/>
    <cellStyle name="Comma 7 2 4 5 2 2 2" xfId="56144" xr:uid="{00000000-0005-0000-0000-000043000000}"/>
    <cellStyle name="Comma 7 2 4 5 2 3" xfId="41024" xr:uid="{00000000-0005-0000-0000-000043000000}"/>
    <cellStyle name="Comma 7 2 4 5 3" xfId="16832" xr:uid="{00000000-0005-0000-0000-000043000000}"/>
    <cellStyle name="Comma 7 2 4 5 3 2" xfId="47072" xr:uid="{00000000-0005-0000-0000-000043000000}"/>
    <cellStyle name="Comma 7 2 4 5 4" xfId="31952" xr:uid="{00000000-0005-0000-0000-000043000000}"/>
    <cellStyle name="Comma 7 2 4 6" xfId="3224" xr:uid="{00000000-0005-0000-0000-000043000000}"/>
    <cellStyle name="Comma 7 2 4 6 2" xfId="12296" xr:uid="{00000000-0005-0000-0000-000043000000}"/>
    <cellStyle name="Comma 7 2 4 6 2 2" xfId="27416" xr:uid="{00000000-0005-0000-0000-000043000000}"/>
    <cellStyle name="Comma 7 2 4 6 2 2 2" xfId="57656" xr:uid="{00000000-0005-0000-0000-000043000000}"/>
    <cellStyle name="Comma 7 2 4 6 2 3" xfId="42536" xr:uid="{00000000-0005-0000-0000-000043000000}"/>
    <cellStyle name="Comma 7 2 4 6 3" xfId="18344" xr:uid="{00000000-0005-0000-0000-000043000000}"/>
    <cellStyle name="Comma 7 2 4 6 3 2" xfId="48584" xr:uid="{00000000-0005-0000-0000-000043000000}"/>
    <cellStyle name="Comma 7 2 4 6 4" xfId="33464" xr:uid="{00000000-0005-0000-0000-000043000000}"/>
    <cellStyle name="Comma 7 2 4 7" xfId="4736" xr:uid="{00000000-0005-0000-0000-000043000000}"/>
    <cellStyle name="Comma 7 2 4 7 2" xfId="13808" xr:uid="{00000000-0005-0000-0000-000043000000}"/>
    <cellStyle name="Comma 7 2 4 7 2 2" xfId="28928" xr:uid="{00000000-0005-0000-0000-000043000000}"/>
    <cellStyle name="Comma 7 2 4 7 2 2 2" xfId="59168" xr:uid="{00000000-0005-0000-0000-000043000000}"/>
    <cellStyle name="Comma 7 2 4 7 2 3" xfId="44048" xr:uid="{00000000-0005-0000-0000-000043000000}"/>
    <cellStyle name="Comma 7 2 4 7 3" xfId="19856" xr:uid="{00000000-0005-0000-0000-000043000000}"/>
    <cellStyle name="Comma 7 2 4 7 3 2" xfId="50096" xr:uid="{00000000-0005-0000-0000-000043000000}"/>
    <cellStyle name="Comma 7 2 4 7 4" xfId="34976" xr:uid="{00000000-0005-0000-0000-000043000000}"/>
    <cellStyle name="Comma 7 2 4 8" xfId="6248" xr:uid="{00000000-0005-0000-0000-000043000000}"/>
    <cellStyle name="Comma 7 2 4 8 2" xfId="21368" xr:uid="{00000000-0005-0000-0000-000043000000}"/>
    <cellStyle name="Comma 7 2 4 8 2 2" xfId="51608" xr:uid="{00000000-0005-0000-0000-000043000000}"/>
    <cellStyle name="Comma 7 2 4 8 3" xfId="36488" xr:uid="{00000000-0005-0000-0000-000043000000}"/>
    <cellStyle name="Comma 7 2 4 9" xfId="7760" xr:uid="{00000000-0005-0000-0000-000043000000}"/>
    <cellStyle name="Comma 7 2 4 9 2" xfId="22880" xr:uid="{00000000-0005-0000-0000-000043000000}"/>
    <cellStyle name="Comma 7 2 4 9 2 2" xfId="53120" xr:uid="{00000000-0005-0000-0000-000043000000}"/>
    <cellStyle name="Comma 7 2 4 9 3" xfId="38000" xr:uid="{00000000-0005-0000-0000-000043000000}"/>
    <cellStyle name="Comma 7 2 5" xfId="284" xr:uid="{00000000-0005-0000-0000-000038000000}"/>
    <cellStyle name="Comma 7 2 5 10" xfId="30524" xr:uid="{00000000-0005-0000-0000-000038000000}"/>
    <cellStyle name="Comma 7 2 5 2" xfId="1040" xr:uid="{00000000-0005-0000-0000-000038000000}"/>
    <cellStyle name="Comma 7 2 5 2 2" xfId="2552" xr:uid="{00000000-0005-0000-0000-000038000000}"/>
    <cellStyle name="Comma 7 2 5 2 2 2" xfId="11624" xr:uid="{00000000-0005-0000-0000-000038000000}"/>
    <cellStyle name="Comma 7 2 5 2 2 2 2" xfId="26744" xr:uid="{00000000-0005-0000-0000-000038000000}"/>
    <cellStyle name="Comma 7 2 5 2 2 2 2 2" xfId="56984" xr:uid="{00000000-0005-0000-0000-000038000000}"/>
    <cellStyle name="Comma 7 2 5 2 2 2 3" xfId="41864" xr:uid="{00000000-0005-0000-0000-000038000000}"/>
    <cellStyle name="Comma 7 2 5 2 2 3" xfId="17672" xr:uid="{00000000-0005-0000-0000-000038000000}"/>
    <cellStyle name="Comma 7 2 5 2 2 3 2" xfId="47912" xr:uid="{00000000-0005-0000-0000-000038000000}"/>
    <cellStyle name="Comma 7 2 5 2 2 4" xfId="32792" xr:uid="{00000000-0005-0000-0000-000038000000}"/>
    <cellStyle name="Comma 7 2 5 2 3" xfId="4064" xr:uid="{00000000-0005-0000-0000-000038000000}"/>
    <cellStyle name="Comma 7 2 5 2 3 2" xfId="13136" xr:uid="{00000000-0005-0000-0000-000038000000}"/>
    <cellStyle name="Comma 7 2 5 2 3 2 2" xfId="28256" xr:uid="{00000000-0005-0000-0000-000038000000}"/>
    <cellStyle name="Comma 7 2 5 2 3 2 2 2" xfId="58496" xr:uid="{00000000-0005-0000-0000-000038000000}"/>
    <cellStyle name="Comma 7 2 5 2 3 2 3" xfId="43376" xr:uid="{00000000-0005-0000-0000-000038000000}"/>
    <cellStyle name="Comma 7 2 5 2 3 3" xfId="19184" xr:uid="{00000000-0005-0000-0000-000038000000}"/>
    <cellStyle name="Comma 7 2 5 2 3 3 2" xfId="49424" xr:uid="{00000000-0005-0000-0000-000038000000}"/>
    <cellStyle name="Comma 7 2 5 2 3 4" xfId="34304" xr:uid="{00000000-0005-0000-0000-000038000000}"/>
    <cellStyle name="Comma 7 2 5 2 4" xfId="5576" xr:uid="{00000000-0005-0000-0000-000038000000}"/>
    <cellStyle name="Comma 7 2 5 2 4 2" xfId="14648" xr:uid="{00000000-0005-0000-0000-000038000000}"/>
    <cellStyle name="Comma 7 2 5 2 4 2 2" xfId="29768" xr:uid="{00000000-0005-0000-0000-000038000000}"/>
    <cellStyle name="Comma 7 2 5 2 4 2 2 2" xfId="60008" xr:uid="{00000000-0005-0000-0000-000038000000}"/>
    <cellStyle name="Comma 7 2 5 2 4 2 3" xfId="44888" xr:uid="{00000000-0005-0000-0000-000038000000}"/>
    <cellStyle name="Comma 7 2 5 2 4 3" xfId="20696" xr:uid="{00000000-0005-0000-0000-000038000000}"/>
    <cellStyle name="Comma 7 2 5 2 4 3 2" xfId="50936" xr:uid="{00000000-0005-0000-0000-000038000000}"/>
    <cellStyle name="Comma 7 2 5 2 4 4" xfId="35816" xr:uid="{00000000-0005-0000-0000-000038000000}"/>
    <cellStyle name="Comma 7 2 5 2 5" xfId="7088" xr:uid="{00000000-0005-0000-0000-000038000000}"/>
    <cellStyle name="Comma 7 2 5 2 5 2" xfId="22208" xr:uid="{00000000-0005-0000-0000-000038000000}"/>
    <cellStyle name="Comma 7 2 5 2 5 2 2" xfId="52448" xr:uid="{00000000-0005-0000-0000-000038000000}"/>
    <cellStyle name="Comma 7 2 5 2 5 3" xfId="37328" xr:uid="{00000000-0005-0000-0000-000038000000}"/>
    <cellStyle name="Comma 7 2 5 2 6" xfId="8600" xr:uid="{00000000-0005-0000-0000-000038000000}"/>
    <cellStyle name="Comma 7 2 5 2 6 2" xfId="23720" xr:uid="{00000000-0005-0000-0000-000038000000}"/>
    <cellStyle name="Comma 7 2 5 2 6 2 2" xfId="53960" xr:uid="{00000000-0005-0000-0000-000038000000}"/>
    <cellStyle name="Comma 7 2 5 2 6 3" xfId="38840" xr:uid="{00000000-0005-0000-0000-000038000000}"/>
    <cellStyle name="Comma 7 2 5 2 7" xfId="10112" xr:uid="{00000000-0005-0000-0000-000038000000}"/>
    <cellStyle name="Comma 7 2 5 2 7 2" xfId="25232" xr:uid="{00000000-0005-0000-0000-000038000000}"/>
    <cellStyle name="Comma 7 2 5 2 7 2 2" xfId="55472" xr:uid="{00000000-0005-0000-0000-000038000000}"/>
    <cellStyle name="Comma 7 2 5 2 7 3" xfId="40352" xr:uid="{00000000-0005-0000-0000-000038000000}"/>
    <cellStyle name="Comma 7 2 5 2 8" xfId="16160" xr:uid="{00000000-0005-0000-0000-000038000000}"/>
    <cellStyle name="Comma 7 2 5 2 8 2" xfId="46400" xr:uid="{00000000-0005-0000-0000-000038000000}"/>
    <cellStyle name="Comma 7 2 5 2 9" xfId="31280" xr:uid="{00000000-0005-0000-0000-000038000000}"/>
    <cellStyle name="Comma 7 2 5 3" xfId="1796" xr:uid="{00000000-0005-0000-0000-000038000000}"/>
    <cellStyle name="Comma 7 2 5 3 2" xfId="10868" xr:uid="{00000000-0005-0000-0000-000038000000}"/>
    <cellStyle name="Comma 7 2 5 3 2 2" xfId="25988" xr:uid="{00000000-0005-0000-0000-000038000000}"/>
    <cellStyle name="Comma 7 2 5 3 2 2 2" xfId="56228" xr:uid="{00000000-0005-0000-0000-000038000000}"/>
    <cellStyle name="Comma 7 2 5 3 2 3" xfId="41108" xr:uid="{00000000-0005-0000-0000-000038000000}"/>
    <cellStyle name="Comma 7 2 5 3 3" xfId="16916" xr:uid="{00000000-0005-0000-0000-000038000000}"/>
    <cellStyle name="Comma 7 2 5 3 3 2" xfId="47156" xr:uid="{00000000-0005-0000-0000-000038000000}"/>
    <cellStyle name="Comma 7 2 5 3 4" xfId="32036" xr:uid="{00000000-0005-0000-0000-000038000000}"/>
    <cellStyle name="Comma 7 2 5 4" xfId="3308" xr:uid="{00000000-0005-0000-0000-000038000000}"/>
    <cellStyle name="Comma 7 2 5 4 2" xfId="12380" xr:uid="{00000000-0005-0000-0000-000038000000}"/>
    <cellStyle name="Comma 7 2 5 4 2 2" xfId="27500" xr:uid="{00000000-0005-0000-0000-000038000000}"/>
    <cellStyle name="Comma 7 2 5 4 2 2 2" xfId="57740" xr:uid="{00000000-0005-0000-0000-000038000000}"/>
    <cellStyle name="Comma 7 2 5 4 2 3" xfId="42620" xr:uid="{00000000-0005-0000-0000-000038000000}"/>
    <cellStyle name="Comma 7 2 5 4 3" xfId="18428" xr:uid="{00000000-0005-0000-0000-000038000000}"/>
    <cellStyle name="Comma 7 2 5 4 3 2" xfId="48668" xr:uid="{00000000-0005-0000-0000-000038000000}"/>
    <cellStyle name="Comma 7 2 5 4 4" xfId="33548" xr:uid="{00000000-0005-0000-0000-000038000000}"/>
    <cellStyle name="Comma 7 2 5 5" xfId="4820" xr:uid="{00000000-0005-0000-0000-000038000000}"/>
    <cellStyle name="Comma 7 2 5 5 2" xfId="13892" xr:uid="{00000000-0005-0000-0000-000038000000}"/>
    <cellStyle name="Comma 7 2 5 5 2 2" xfId="29012" xr:uid="{00000000-0005-0000-0000-000038000000}"/>
    <cellStyle name="Comma 7 2 5 5 2 2 2" xfId="59252" xr:uid="{00000000-0005-0000-0000-000038000000}"/>
    <cellStyle name="Comma 7 2 5 5 2 3" xfId="44132" xr:uid="{00000000-0005-0000-0000-000038000000}"/>
    <cellStyle name="Comma 7 2 5 5 3" xfId="19940" xr:uid="{00000000-0005-0000-0000-000038000000}"/>
    <cellStyle name="Comma 7 2 5 5 3 2" xfId="50180" xr:uid="{00000000-0005-0000-0000-000038000000}"/>
    <cellStyle name="Comma 7 2 5 5 4" xfId="35060" xr:uid="{00000000-0005-0000-0000-000038000000}"/>
    <cellStyle name="Comma 7 2 5 6" xfId="6332" xr:uid="{00000000-0005-0000-0000-000038000000}"/>
    <cellStyle name="Comma 7 2 5 6 2" xfId="21452" xr:uid="{00000000-0005-0000-0000-000038000000}"/>
    <cellStyle name="Comma 7 2 5 6 2 2" xfId="51692" xr:uid="{00000000-0005-0000-0000-000038000000}"/>
    <cellStyle name="Comma 7 2 5 6 3" xfId="36572" xr:uid="{00000000-0005-0000-0000-000038000000}"/>
    <cellStyle name="Comma 7 2 5 7" xfId="7844" xr:uid="{00000000-0005-0000-0000-000038000000}"/>
    <cellStyle name="Comma 7 2 5 7 2" xfId="22964" xr:uid="{00000000-0005-0000-0000-000038000000}"/>
    <cellStyle name="Comma 7 2 5 7 2 2" xfId="53204" xr:uid="{00000000-0005-0000-0000-000038000000}"/>
    <cellStyle name="Comma 7 2 5 7 3" xfId="38084" xr:uid="{00000000-0005-0000-0000-000038000000}"/>
    <cellStyle name="Comma 7 2 5 8" xfId="9356" xr:uid="{00000000-0005-0000-0000-000038000000}"/>
    <cellStyle name="Comma 7 2 5 8 2" xfId="24476" xr:uid="{00000000-0005-0000-0000-000038000000}"/>
    <cellStyle name="Comma 7 2 5 8 2 2" xfId="54716" xr:uid="{00000000-0005-0000-0000-000038000000}"/>
    <cellStyle name="Comma 7 2 5 8 3" xfId="39596" xr:uid="{00000000-0005-0000-0000-000038000000}"/>
    <cellStyle name="Comma 7 2 5 9" xfId="15404" xr:uid="{00000000-0005-0000-0000-000038000000}"/>
    <cellStyle name="Comma 7 2 5 9 2" xfId="45644" xr:uid="{00000000-0005-0000-0000-000038000000}"/>
    <cellStyle name="Comma 7 2 6" xfId="536" xr:uid="{00000000-0005-0000-0000-0000C7000000}"/>
    <cellStyle name="Comma 7 2 6 10" xfId="30776" xr:uid="{00000000-0005-0000-0000-0000C7000000}"/>
    <cellStyle name="Comma 7 2 6 2" xfId="1292" xr:uid="{00000000-0005-0000-0000-0000C7000000}"/>
    <cellStyle name="Comma 7 2 6 2 2" xfId="2804" xr:uid="{00000000-0005-0000-0000-0000C7000000}"/>
    <cellStyle name="Comma 7 2 6 2 2 2" xfId="11876" xr:uid="{00000000-0005-0000-0000-0000C7000000}"/>
    <cellStyle name="Comma 7 2 6 2 2 2 2" xfId="26996" xr:uid="{00000000-0005-0000-0000-0000C7000000}"/>
    <cellStyle name="Comma 7 2 6 2 2 2 2 2" xfId="57236" xr:uid="{00000000-0005-0000-0000-0000C7000000}"/>
    <cellStyle name="Comma 7 2 6 2 2 2 3" xfId="42116" xr:uid="{00000000-0005-0000-0000-0000C7000000}"/>
    <cellStyle name="Comma 7 2 6 2 2 3" xfId="17924" xr:uid="{00000000-0005-0000-0000-0000C7000000}"/>
    <cellStyle name="Comma 7 2 6 2 2 3 2" xfId="48164" xr:uid="{00000000-0005-0000-0000-0000C7000000}"/>
    <cellStyle name="Comma 7 2 6 2 2 4" xfId="33044" xr:uid="{00000000-0005-0000-0000-0000C7000000}"/>
    <cellStyle name="Comma 7 2 6 2 3" xfId="4316" xr:uid="{00000000-0005-0000-0000-0000C7000000}"/>
    <cellStyle name="Comma 7 2 6 2 3 2" xfId="13388" xr:uid="{00000000-0005-0000-0000-0000C7000000}"/>
    <cellStyle name="Comma 7 2 6 2 3 2 2" xfId="28508" xr:uid="{00000000-0005-0000-0000-0000C7000000}"/>
    <cellStyle name="Comma 7 2 6 2 3 2 2 2" xfId="58748" xr:uid="{00000000-0005-0000-0000-0000C7000000}"/>
    <cellStyle name="Comma 7 2 6 2 3 2 3" xfId="43628" xr:uid="{00000000-0005-0000-0000-0000C7000000}"/>
    <cellStyle name="Comma 7 2 6 2 3 3" xfId="19436" xr:uid="{00000000-0005-0000-0000-0000C7000000}"/>
    <cellStyle name="Comma 7 2 6 2 3 3 2" xfId="49676" xr:uid="{00000000-0005-0000-0000-0000C7000000}"/>
    <cellStyle name="Comma 7 2 6 2 3 4" xfId="34556" xr:uid="{00000000-0005-0000-0000-0000C7000000}"/>
    <cellStyle name="Comma 7 2 6 2 4" xfId="5828" xr:uid="{00000000-0005-0000-0000-0000C7000000}"/>
    <cellStyle name="Comma 7 2 6 2 4 2" xfId="14900" xr:uid="{00000000-0005-0000-0000-0000C7000000}"/>
    <cellStyle name="Comma 7 2 6 2 4 2 2" xfId="30020" xr:uid="{00000000-0005-0000-0000-0000C7000000}"/>
    <cellStyle name="Comma 7 2 6 2 4 2 2 2" xfId="60260" xr:uid="{00000000-0005-0000-0000-0000C7000000}"/>
    <cellStyle name="Comma 7 2 6 2 4 2 3" xfId="45140" xr:uid="{00000000-0005-0000-0000-0000C7000000}"/>
    <cellStyle name="Comma 7 2 6 2 4 3" xfId="20948" xr:uid="{00000000-0005-0000-0000-0000C7000000}"/>
    <cellStyle name="Comma 7 2 6 2 4 3 2" xfId="51188" xr:uid="{00000000-0005-0000-0000-0000C7000000}"/>
    <cellStyle name="Comma 7 2 6 2 4 4" xfId="36068" xr:uid="{00000000-0005-0000-0000-0000C7000000}"/>
    <cellStyle name="Comma 7 2 6 2 5" xfId="7340" xr:uid="{00000000-0005-0000-0000-0000C7000000}"/>
    <cellStyle name="Comma 7 2 6 2 5 2" xfId="22460" xr:uid="{00000000-0005-0000-0000-0000C7000000}"/>
    <cellStyle name="Comma 7 2 6 2 5 2 2" xfId="52700" xr:uid="{00000000-0005-0000-0000-0000C7000000}"/>
    <cellStyle name="Comma 7 2 6 2 5 3" xfId="37580" xr:uid="{00000000-0005-0000-0000-0000C7000000}"/>
    <cellStyle name="Comma 7 2 6 2 6" xfId="8852" xr:uid="{00000000-0005-0000-0000-0000C7000000}"/>
    <cellStyle name="Comma 7 2 6 2 6 2" xfId="23972" xr:uid="{00000000-0005-0000-0000-0000C7000000}"/>
    <cellStyle name="Comma 7 2 6 2 6 2 2" xfId="54212" xr:uid="{00000000-0005-0000-0000-0000C7000000}"/>
    <cellStyle name="Comma 7 2 6 2 6 3" xfId="39092" xr:uid="{00000000-0005-0000-0000-0000C7000000}"/>
    <cellStyle name="Comma 7 2 6 2 7" xfId="10364" xr:uid="{00000000-0005-0000-0000-0000C7000000}"/>
    <cellStyle name="Comma 7 2 6 2 7 2" xfId="25484" xr:uid="{00000000-0005-0000-0000-0000C7000000}"/>
    <cellStyle name="Comma 7 2 6 2 7 2 2" xfId="55724" xr:uid="{00000000-0005-0000-0000-0000C7000000}"/>
    <cellStyle name="Comma 7 2 6 2 7 3" xfId="40604" xr:uid="{00000000-0005-0000-0000-0000C7000000}"/>
    <cellStyle name="Comma 7 2 6 2 8" xfId="16412" xr:uid="{00000000-0005-0000-0000-0000C7000000}"/>
    <cellStyle name="Comma 7 2 6 2 8 2" xfId="46652" xr:uid="{00000000-0005-0000-0000-0000C7000000}"/>
    <cellStyle name="Comma 7 2 6 2 9" xfId="31532" xr:uid="{00000000-0005-0000-0000-0000C7000000}"/>
    <cellStyle name="Comma 7 2 6 3" xfId="2048" xr:uid="{00000000-0005-0000-0000-0000C7000000}"/>
    <cellStyle name="Comma 7 2 6 3 2" xfId="11120" xr:uid="{00000000-0005-0000-0000-0000C7000000}"/>
    <cellStyle name="Comma 7 2 6 3 2 2" xfId="26240" xr:uid="{00000000-0005-0000-0000-0000C7000000}"/>
    <cellStyle name="Comma 7 2 6 3 2 2 2" xfId="56480" xr:uid="{00000000-0005-0000-0000-0000C7000000}"/>
    <cellStyle name="Comma 7 2 6 3 2 3" xfId="41360" xr:uid="{00000000-0005-0000-0000-0000C7000000}"/>
    <cellStyle name="Comma 7 2 6 3 3" xfId="17168" xr:uid="{00000000-0005-0000-0000-0000C7000000}"/>
    <cellStyle name="Comma 7 2 6 3 3 2" xfId="47408" xr:uid="{00000000-0005-0000-0000-0000C7000000}"/>
    <cellStyle name="Comma 7 2 6 3 4" xfId="32288" xr:uid="{00000000-0005-0000-0000-0000C7000000}"/>
    <cellStyle name="Comma 7 2 6 4" xfId="3560" xr:uid="{00000000-0005-0000-0000-0000C7000000}"/>
    <cellStyle name="Comma 7 2 6 4 2" xfId="12632" xr:uid="{00000000-0005-0000-0000-0000C7000000}"/>
    <cellStyle name="Comma 7 2 6 4 2 2" xfId="27752" xr:uid="{00000000-0005-0000-0000-0000C7000000}"/>
    <cellStyle name="Comma 7 2 6 4 2 2 2" xfId="57992" xr:uid="{00000000-0005-0000-0000-0000C7000000}"/>
    <cellStyle name="Comma 7 2 6 4 2 3" xfId="42872" xr:uid="{00000000-0005-0000-0000-0000C7000000}"/>
    <cellStyle name="Comma 7 2 6 4 3" xfId="18680" xr:uid="{00000000-0005-0000-0000-0000C7000000}"/>
    <cellStyle name="Comma 7 2 6 4 3 2" xfId="48920" xr:uid="{00000000-0005-0000-0000-0000C7000000}"/>
    <cellStyle name="Comma 7 2 6 4 4" xfId="33800" xr:uid="{00000000-0005-0000-0000-0000C7000000}"/>
    <cellStyle name="Comma 7 2 6 5" xfId="5072" xr:uid="{00000000-0005-0000-0000-0000C7000000}"/>
    <cellStyle name="Comma 7 2 6 5 2" xfId="14144" xr:uid="{00000000-0005-0000-0000-0000C7000000}"/>
    <cellStyle name="Comma 7 2 6 5 2 2" xfId="29264" xr:uid="{00000000-0005-0000-0000-0000C7000000}"/>
    <cellStyle name="Comma 7 2 6 5 2 2 2" xfId="59504" xr:uid="{00000000-0005-0000-0000-0000C7000000}"/>
    <cellStyle name="Comma 7 2 6 5 2 3" xfId="44384" xr:uid="{00000000-0005-0000-0000-0000C7000000}"/>
    <cellStyle name="Comma 7 2 6 5 3" xfId="20192" xr:uid="{00000000-0005-0000-0000-0000C7000000}"/>
    <cellStyle name="Comma 7 2 6 5 3 2" xfId="50432" xr:uid="{00000000-0005-0000-0000-0000C7000000}"/>
    <cellStyle name="Comma 7 2 6 5 4" xfId="35312" xr:uid="{00000000-0005-0000-0000-0000C7000000}"/>
    <cellStyle name="Comma 7 2 6 6" xfId="6584" xr:uid="{00000000-0005-0000-0000-0000C7000000}"/>
    <cellStyle name="Comma 7 2 6 6 2" xfId="21704" xr:uid="{00000000-0005-0000-0000-0000C7000000}"/>
    <cellStyle name="Comma 7 2 6 6 2 2" xfId="51944" xr:uid="{00000000-0005-0000-0000-0000C7000000}"/>
    <cellStyle name="Comma 7 2 6 6 3" xfId="36824" xr:uid="{00000000-0005-0000-0000-0000C7000000}"/>
    <cellStyle name="Comma 7 2 6 7" xfId="8096" xr:uid="{00000000-0005-0000-0000-0000C7000000}"/>
    <cellStyle name="Comma 7 2 6 7 2" xfId="23216" xr:uid="{00000000-0005-0000-0000-0000C7000000}"/>
    <cellStyle name="Comma 7 2 6 7 2 2" xfId="53456" xr:uid="{00000000-0005-0000-0000-0000C7000000}"/>
    <cellStyle name="Comma 7 2 6 7 3" xfId="38336" xr:uid="{00000000-0005-0000-0000-0000C7000000}"/>
    <cellStyle name="Comma 7 2 6 8" xfId="9608" xr:uid="{00000000-0005-0000-0000-0000C7000000}"/>
    <cellStyle name="Comma 7 2 6 8 2" xfId="24728" xr:uid="{00000000-0005-0000-0000-0000C7000000}"/>
    <cellStyle name="Comma 7 2 6 8 2 2" xfId="54968" xr:uid="{00000000-0005-0000-0000-0000C7000000}"/>
    <cellStyle name="Comma 7 2 6 8 3" xfId="39848" xr:uid="{00000000-0005-0000-0000-0000C7000000}"/>
    <cellStyle name="Comma 7 2 6 9" xfId="15656" xr:uid="{00000000-0005-0000-0000-0000C7000000}"/>
    <cellStyle name="Comma 7 2 6 9 2" xfId="45896" xr:uid="{00000000-0005-0000-0000-0000C7000000}"/>
    <cellStyle name="Comma 7 2 7" xfId="788" xr:uid="{00000000-0005-0000-0000-000038000000}"/>
    <cellStyle name="Comma 7 2 7 2" xfId="2300" xr:uid="{00000000-0005-0000-0000-000038000000}"/>
    <cellStyle name="Comma 7 2 7 2 2" xfId="11372" xr:uid="{00000000-0005-0000-0000-000038000000}"/>
    <cellStyle name="Comma 7 2 7 2 2 2" xfId="26492" xr:uid="{00000000-0005-0000-0000-000038000000}"/>
    <cellStyle name="Comma 7 2 7 2 2 2 2" xfId="56732" xr:uid="{00000000-0005-0000-0000-000038000000}"/>
    <cellStyle name="Comma 7 2 7 2 2 3" xfId="41612" xr:uid="{00000000-0005-0000-0000-000038000000}"/>
    <cellStyle name="Comma 7 2 7 2 3" xfId="17420" xr:uid="{00000000-0005-0000-0000-000038000000}"/>
    <cellStyle name="Comma 7 2 7 2 3 2" xfId="47660" xr:uid="{00000000-0005-0000-0000-000038000000}"/>
    <cellStyle name="Comma 7 2 7 2 4" xfId="32540" xr:uid="{00000000-0005-0000-0000-000038000000}"/>
    <cellStyle name="Comma 7 2 7 3" xfId="3812" xr:uid="{00000000-0005-0000-0000-000038000000}"/>
    <cellStyle name="Comma 7 2 7 3 2" xfId="12884" xr:uid="{00000000-0005-0000-0000-000038000000}"/>
    <cellStyle name="Comma 7 2 7 3 2 2" xfId="28004" xr:uid="{00000000-0005-0000-0000-000038000000}"/>
    <cellStyle name="Comma 7 2 7 3 2 2 2" xfId="58244" xr:uid="{00000000-0005-0000-0000-000038000000}"/>
    <cellStyle name="Comma 7 2 7 3 2 3" xfId="43124" xr:uid="{00000000-0005-0000-0000-000038000000}"/>
    <cellStyle name="Comma 7 2 7 3 3" xfId="18932" xr:uid="{00000000-0005-0000-0000-000038000000}"/>
    <cellStyle name="Comma 7 2 7 3 3 2" xfId="49172" xr:uid="{00000000-0005-0000-0000-000038000000}"/>
    <cellStyle name="Comma 7 2 7 3 4" xfId="34052" xr:uid="{00000000-0005-0000-0000-000038000000}"/>
    <cellStyle name="Comma 7 2 7 4" xfId="5324" xr:uid="{00000000-0005-0000-0000-000038000000}"/>
    <cellStyle name="Comma 7 2 7 4 2" xfId="14396" xr:uid="{00000000-0005-0000-0000-000038000000}"/>
    <cellStyle name="Comma 7 2 7 4 2 2" xfId="29516" xr:uid="{00000000-0005-0000-0000-000038000000}"/>
    <cellStyle name="Comma 7 2 7 4 2 2 2" xfId="59756" xr:uid="{00000000-0005-0000-0000-000038000000}"/>
    <cellStyle name="Comma 7 2 7 4 2 3" xfId="44636" xr:uid="{00000000-0005-0000-0000-000038000000}"/>
    <cellStyle name="Comma 7 2 7 4 3" xfId="20444" xr:uid="{00000000-0005-0000-0000-000038000000}"/>
    <cellStyle name="Comma 7 2 7 4 3 2" xfId="50684" xr:uid="{00000000-0005-0000-0000-000038000000}"/>
    <cellStyle name="Comma 7 2 7 4 4" xfId="35564" xr:uid="{00000000-0005-0000-0000-000038000000}"/>
    <cellStyle name="Comma 7 2 7 5" xfId="6836" xr:uid="{00000000-0005-0000-0000-000038000000}"/>
    <cellStyle name="Comma 7 2 7 5 2" xfId="21956" xr:uid="{00000000-0005-0000-0000-000038000000}"/>
    <cellStyle name="Comma 7 2 7 5 2 2" xfId="52196" xr:uid="{00000000-0005-0000-0000-000038000000}"/>
    <cellStyle name="Comma 7 2 7 5 3" xfId="37076" xr:uid="{00000000-0005-0000-0000-000038000000}"/>
    <cellStyle name="Comma 7 2 7 6" xfId="8348" xr:uid="{00000000-0005-0000-0000-000038000000}"/>
    <cellStyle name="Comma 7 2 7 6 2" xfId="23468" xr:uid="{00000000-0005-0000-0000-000038000000}"/>
    <cellStyle name="Comma 7 2 7 6 2 2" xfId="53708" xr:uid="{00000000-0005-0000-0000-000038000000}"/>
    <cellStyle name="Comma 7 2 7 6 3" xfId="38588" xr:uid="{00000000-0005-0000-0000-000038000000}"/>
    <cellStyle name="Comma 7 2 7 7" xfId="9860" xr:uid="{00000000-0005-0000-0000-000038000000}"/>
    <cellStyle name="Comma 7 2 7 7 2" xfId="24980" xr:uid="{00000000-0005-0000-0000-000038000000}"/>
    <cellStyle name="Comma 7 2 7 7 2 2" xfId="55220" xr:uid="{00000000-0005-0000-0000-000038000000}"/>
    <cellStyle name="Comma 7 2 7 7 3" xfId="40100" xr:uid="{00000000-0005-0000-0000-000038000000}"/>
    <cellStyle name="Comma 7 2 7 8" xfId="15908" xr:uid="{00000000-0005-0000-0000-000038000000}"/>
    <cellStyle name="Comma 7 2 7 8 2" xfId="46148" xr:uid="{00000000-0005-0000-0000-000038000000}"/>
    <cellStyle name="Comma 7 2 7 9" xfId="31028" xr:uid="{00000000-0005-0000-0000-000038000000}"/>
    <cellStyle name="Comma 7 2 8" xfId="1544" xr:uid="{00000000-0005-0000-0000-000038000000}"/>
    <cellStyle name="Comma 7 2 8 2" xfId="10616" xr:uid="{00000000-0005-0000-0000-000038000000}"/>
    <cellStyle name="Comma 7 2 8 2 2" xfId="25736" xr:uid="{00000000-0005-0000-0000-000038000000}"/>
    <cellStyle name="Comma 7 2 8 2 2 2" xfId="55976" xr:uid="{00000000-0005-0000-0000-000038000000}"/>
    <cellStyle name="Comma 7 2 8 2 3" xfId="40856" xr:uid="{00000000-0005-0000-0000-000038000000}"/>
    <cellStyle name="Comma 7 2 8 3" xfId="16664" xr:uid="{00000000-0005-0000-0000-000038000000}"/>
    <cellStyle name="Comma 7 2 8 3 2" xfId="46904" xr:uid="{00000000-0005-0000-0000-000038000000}"/>
    <cellStyle name="Comma 7 2 8 4" xfId="31784" xr:uid="{00000000-0005-0000-0000-000038000000}"/>
    <cellStyle name="Comma 7 2 9" xfId="3056" xr:uid="{00000000-0005-0000-0000-000038000000}"/>
    <cellStyle name="Comma 7 2 9 2" xfId="12128" xr:uid="{00000000-0005-0000-0000-000038000000}"/>
    <cellStyle name="Comma 7 2 9 2 2" xfId="27248" xr:uid="{00000000-0005-0000-0000-000038000000}"/>
    <cellStyle name="Comma 7 2 9 2 2 2" xfId="57488" xr:uid="{00000000-0005-0000-0000-000038000000}"/>
    <cellStyle name="Comma 7 2 9 2 3" xfId="42368" xr:uid="{00000000-0005-0000-0000-000038000000}"/>
    <cellStyle name="Comma 7 2 9 3" xfId="18176" xr:uid="{00000000-0005-0000-0000-000038000000}"/>
    <cellStyle name="Comma 7 2 9 3 2" xfId="48416" xr:uid="{00000000-0005-0000-0000-000038000000}"/>
    <cellStyle name="Comma 7 2 9 4" xfId="33296" xr:uid="{00000000-0005-0000-0000-000038000000}"/>
    <cellStyle name="Comma 7 3" xfId="46" xr:uid="{00000000-0005-0000-0000-00000B000000}"/>
    <cellStyle name="Comma 7 3 10" xfId="4582" xr:uid="{00000000-0005-0000-0000-00000B000000}"/>
    <cellStyle name="Comma 7 3 10 2" xfId="13654" xr:uid="{00000000-0005-0000-0000-00000B000000}"/>
    <cellStyle name="Comma 7 3 10 2 2" xfId="28774" xr:uid="{00000000-0005-0000-0000-00000B000000}"/>
    <cellStyle name="Comma 7 3 10 2 2 2" xfId="59014" xr:uid="{00000000-0005-0000-0000-00000B000000}"/>
    <cellStyle name="Comma 7 3 10 2 3" xfId="43894" xr:uid="{00000000-0005-0000-0000-00000B000000}"/>
    <cellStyle name="Comma 7 3 10 3" xfId="19702" xr:uid="{00000000-0005-0000-0000-00000B000000}"/>
    <cellStyle name="Comma 7 3 10 3 2" xfId="49942" xr:uid="{00000000-0005-0000-0000-00000B000000}"/>
    <cellStyle name="Comma 7 3 10 4" xfId="34822" xr:uid="{00000000-0005-0000-0000-00000B000000}"/>
    <cellStyle name="Comma 7 3 11" xfId="6094" xr:uid="{00000000-0005-0000-0000-00000B000000}"/>
    <cellStyle name="Comma 7 3 11 2" xfId="21214" xr:uid="{00000000-0005-0000-0000-00000B000000}"/>
    <cellStyle name="Comma 7 3 11 2 2" xfId="51454" xr:uid="{00000000-0005-0000-0000-00000B000000}"/>
    <cellStyle name="Comma 7 3 11 3" xfId="36334" xr:uid="{00000000-0005-0000-0000-00000B000000}"/>
    <cellStyle name="Comma 7 3 12" xfId="7606" xr:uid="{00000000-0005-0000-0000-00000B000000}"/>
    <cellStyle name="Comma 7 3 12 2" xfId="22726" xr:uid="{00000000-0005-0000-0000-00000B000000}"/>
    <cellStyle name="Comma 7 3 12 2 2" xfId="52966" xr:uid="{00000000-0005-0000-0000-00000B000000}"/>
    <cellStyle name="Comma 7 3 12 3" xfId="37846" xr:uid="{00000000-0005-0000-0000-00000B000000}"/>
    <cellStyle name="Comma 7 3 13" xfId="9118" xr:uid="{00000000-0005-0000-0000-00000B000000}"/>
    <cellStyle name="Comma 7 3 13 2" xfId="24238" xr:uid="{00000000-0005-0000-0000-00000B000000}"/>
    <cellStyle name="Comma 7 3 13 2 2" xfId="54478" xr:uid="{00000000-0005-0000-0000-00000B000000}"/>
    <cellStyle name="Comma 7 3 13 3" xfId="39358" xr:uid="{00000000-0005-0000-0000-00000B000000}"/>
    <cellStyle name="Comma 7 3 14" xfId="15166" xr:uid="{00000000-0005-0000-0000-00000B000000}"/>
    <cellStyle name="Comma 7 3 14 2" xfId="45406" xr:uid="{00000000-0005-0000-0000-00000B000000}"/>
    <cellStyle name="Comma 7 3 15" xfId="30286" xr:uid="{00000000-0005-0000-0000-00000B000000}"/>
    <cellStyle name="Comma 7 3 2" xfId="88" xr:uid="{00000000-0005-0000-0000-000023000000}"/>
    <cellStyle name="Comma 7 3 2 10" xfId="6136" xr:uid="{00000000-0005-0000-0000-000023000000}"/>
    <cellStyle name="Comma 7 3 2 10 2" xfId="21256" xr:uid="{00000000-0005-0000-0000-000023000000}"/>
    <cellStyle name="Comma 7 3 2 10 2 2" xfId="51496" xr:uid="{00000000-0005-0000-0000-000023000000}"/>
    <cellStyle name="Comma 7 3 2 10 3" xfId="36376" xr:uid="{00000000-0005-0000-0000-000023000000}"/>
    <cellStyle name="Comma 7 3 2 11" xfId="7648" xr:uid="{00000000-0005-0000-0000-000023000000}"/>
    <cellStyle name="Comma 7 3 2 11 2" xfId="22768" xr:uid="{00000000-0005-0000-0000-000023000000}"/>
    <cellStyle name="Comma 7 3 2 11 2 2" xfId="53008" xr:uid="{00000000-0005-0000-0000-000023000000}"/>
    <cellStyle name="Comma 7 3 2 11 3" xfId="37888" xr:uid="{00000000-0005-0000-0000-000023000000}"/>
    <cellStyle name="Comma 7 3 2 12" xfId="9160" xr:uid="{00000000-0005-0000-0000-000023000000}"/>
    <cellStyle name="Comma 7 3 2 12 2" xfId="24280" xr:uid="{00000000-0005-0000-0000-000023000000}"/>
    <cellStyle name="Comma 7 3 2 12 2 2" xfId="54520" xr:uid="{00000000-0005-0000-0000-000023000000}"/>
    <cellStyle name="Comma 7 3 2 12 3" xfId="39400" xr:uid="{00000000-0005-0000-0000-000023000000}"/>
    <cellStyle name="Comma 7 3 2 13" xfId="15208" xr:uid="{00000000-0005-0000-0000-000023000000}"/>
    <cellStyle name="Comma 7 3 2 13 2" xfId="45448" xr:uid="{00000000-0005-0000-0000-000023000000}"/>
    <cellStyle name="Comma 7 3 2 14" xfId="30328" xr:uid="{00000000-0005-0000-0000-000023000000}"/>
    <cellStyle name="Comma 7 3 2 2" xfId="172" xr:uid="{00000000-0005-0000-0000-000046000000}"/>
    <cellStyle name="Comma 7 3 2 2 10" xfId="9244" xr:uid="{00000000-0005-0000-0000-000046000000}"/>
    <cellStyle name="Comma 7 3 2 2 10 2" xfId="24364" xr:uid="{00000000-0005-0000-0000-000046000000}"/>
    <cellStyle name="Comma 7 3 2 2 10 2 2" xfId="54604" xr:uid="{00000000-0005-0000-0000-000046000000}"/>
    <cellStyle name="Comma 7 3 2 2 10 3" xfId="39484" xr:uid="{00000000-0005-0000-0000-000046000000}"/>
    <cellStyle name="Comma 7 3 2 2 11" xfId="15292" xr:uid="{00000000-0005-0000-0000-000046000000}"/>
    <cellStyle name="Comma 7 3 2 2 11 2" xfId="45532" xr:uid="{00000000-0005-0000-0000-000046000000}"/>
    <cellStyle name="Comma 7 3 2 2 12" xfId="30412" xr:uid="{00000000-0005-0000-0000-000046000000}"/>
    <cellStyle name="Comma 7 3 2 2 2" xfId="424" xr:uid="{00000000-0005-0000-0000-000046000000}"/>
    <cellStyle name="Comma 7 3 2 2 2 10" xfId="30664" xr:uid="{00000000-0005-0000-0000-000046000000}"/>
    <cellStyle name="Comma 7 3 2 2 2 2" xfId="1180" xr:uid="{00000000-0005-0000-0000-000046000000}"/>
    <cellStyle name="Comma 7 3 2 2 2 2 2" xfId="2692" xr:uid="{00000000-0005-0000-0000-000046000000}"/>
    <cellStyle name="Comma 7 3 2 2 2 2 2 2" xfId="11764" xr:uid="{00000000-0005-0000-0000-000046000000}"/>
    <cellStyle name="Comma 7 3 2 2 2 2 2 2 2" xfId="26884" xr:uid="{00000000-0005-0000-0000-000046000000}"/>
    <cellStyle name="Comma 7 3 2 2 2 2 2 2 2 2" xfId="57124" xr:uid="{00000000-0005-0000-0000-000046000000}"/>
    <cellStyle name="Comma 7 3 2 2 2 2 2 2 3" xfId="42004" xr:uid="{00000000-0005-0000-0000-000046000000}"/>
    <cellStyle name="Comma 7 3 2 2 2 2 2 3" xfId="17812" xr:uid="{00000000-0005-0000-0000-000046000000}"/>
    <cellStyle name="Comma 7 3 2 2 2 2 2 3 2" xfId="48052" xr:uid="{00000000-0005-0000-0000-000046000000}"/>
    <cellStyle name="Comma 7 3 2 2 2 2 2 4" xfId="32932" xr:uid="{00000000-0005-0000-0000-000046000000}"/>
    <cellStyle name="Comma 7 3 2 2 2 2 3" xfId="4204" xr:uid="{00000000-0005-0000-0000-000046000000}"/>
    <cellStyle name="Comma 7 3 2 2 2 2 3 2" xfId="13276" xr:uid="{00000000-0005-0000-0000-000046000000}"/>
    <cellStyle name="Comma 7 3 2 2 2 2 3 2 2" xfId="28396" xr:uid="{00000000-0005-0000-0000-000046000000}"/>
    <cellStyle name="Comma 7 3 2 2 2 2 3 2 2 2" xfId="58636" xr:uid="{00000000-0005-0000-0000-000046000000}"/>
    <cellStyle name="Comma 7 3 2 2 2 2 3 2 3" xfId="43516" xr:uid="{00000000-0005-0000-0000-000046000000}"/>
    <cellStyle name="Comma 7 3 2 2 2 2 3 3" xfId="19324" xr:uid="{00000000-0005-0000-0000-000046000000}"/>
    <cellStyle name="Comma 7 3 2 2 2 2 3 3 2" xfId="49564" xr:uid="{00000000-0005-0000-0000-000046000000}"/>
    <cellStyle name="Comma 7 3 2 2 2 2 3 4" xfId="34444" xr:uid="{00000000-0005-0000-0000-000046000000}"/>
    <cellStyle name="Comma 7 3 2 2 2 2 4" xfId="5716" xr:uid="{00000000-0005-0000-0000-000046000000}"/>
    <cellStyle name="Comma 7 3 2 2 2 2 4 2" xfId="14788" xr:uid="{00000000-0005-0000-0000-000046000000}"/>
    <cellStyle name="Comma 7 3 2 2 2 2 4 2 2" xfId="29908" xr:uid="{00000000-0005-0000-0000-000046000000}"/>
    <cellStyle name="Comma 7 3 2 2 2 2 4 2 2 2" xfId="60148" xr:uid="{00000000-0005-0000-0000-000046000000}"/>
    <cellStyle name="Comma 7 3 2 2 2 2 4 2 3" xfId="45028" xr:uid="{00000000-0005-0000-0000-000046000000}"/>
    <cellStyle name="Comma 7 3 2 2 2 2 4 3" xfId="20836" xr:uid="{00000000-0005-0000-0000-000046000000}"/>
    <cellStyle name="Comma 7 3 2 2 2 2 4 3 2" xfId="51076" xr:uid="{00000000-0005-0000-0000-000046000000}"/>
    <cellStyle name="Comma 7 3 2 2 2 2 4 4" xfId="35956" xr:uid="{00000000-0005-0000-0000-000046000000}"/>
    <cellStyle name="Comma 7 3 2 2 2 2 5" xfId="7228" xr:uid="{00000000-0005-0000-0000-000046000000}"/>
    <cellStyle name="Comma 7 3 2 2 2 2 5 2" xfId="22348" xr:uid="{00000000-0005-0000-0000-000046000000}"/>
    <cellStyle name="Comma 7 3 2 2 2 2 5 2 2" xfId="52588" xr:uid="{00000000-0005-0000-0000-000046000000}"/>
    <cellStyle name="Comma 7 3 2 2 2 2 5 3" xfId="37468" xr:uid="{00000000-0005-0000-0000-000046000000}"/>
    <cellStyle name="Comma 7 3 2 2 2 2 6" xfId="8740" xr:uid="{00000000-0005-0000-0000-000046000000}"/>
    <cellStyle name="Comma 7 3 2 2 2 2 6 2" xfId="23860" xr:uid="{00000000-0005-0000-0000-000046000000}"/>
    <cellStyle name="Comma 7 3 2 2 2 2 6 2 2" xfId="54100" xr:uid="{00000000-0005-0000-0000-000046000000}"/>
    <cellStyle name="Comma 7 3 2 2 2 2 6 3" xfId="38980" xr:uid="{00000000-0005-0000-0000-000046000000}"/>
    <cellStyle name="Comma 7 3 2 2 2 2 7" xfId="10252" xr:uid="{00000000-0005-0000-0000-000046000000}"/>
    <cellStyle name="Comma 7 3 2 2 2 2 7 2" xfId="25372" xr:uid="{00000000-0005-0000-0000-000046000000}"/>
    <cellStyle name="Comma 7 3 2 2 2 2 7 2 2" xfId="55612" xr:uid="{00000000-0005-0000-0000-000046000000}"/>
    <cellStyle name="Comma 7 3 2 2 2 2 7 3" xfId="40492" xr:uid="{00000000-0005-0000-0000-000046000000}"/>
    <cellStyle name="Comma 7 3 2 2 2 2 8" xfId="16300" xr:uid="{00000000-0005-0000-0000-000046000000}"/>
    <cellStyle name="Comma 7 3 2 2 2 2 8 2" xfId="46540" xr:uid="{00000000-0005-0000-0000-000046000000}"/>
    <cellStyle name="Comma 7 3 2 2 2 2 9" xfId="31420" xr:uid="{00000000-0005-0000-0000-000046000000}"/>
    <cellStyle name="Comma 7 3 2 2 2 3" xfId="1936" xr:uid="{00000000-0005-0000-0000-000046000000}"/>
    <cellStyle name="Comma 7 3 2 2 2 3 2" xfId="11008" xr:uid="{00000000-0005-0000-0000-000046000000}"/>
    <cellStyle name="Comma 7 3 2 2 2 3 2 2" xfId="26128" xr:uid="{00000000-0005-0000-0000-000046000000}"/>
    <cellStyle name="Comma 7 3 2 2 2 3 2 2 2" xfId="56368" xr:uid="{00000000-0005-0000-0000-000046000000}"/>
    <cellStyle name="Comma 7 3 2 2 2 3 2 3" xfId="41248" xr:uid="{00000000-0005-0000-0000-000046000000}"/>
    <cellStyle name="Comma 7 3 2 2 2 3 3" xfId="17056" xr:uid="{00000000-0005-0000-0000-000046000000}"/>
    <cellStyle name="Comma 7 3 2 2 2 3 3 2" xfId="47296" xr:uid="{00000000-0005-0000-0000-000046000000}"/>
    <cellStyle name="Comma 7 3 2 2 2 3 4" xfId="32176" xr:uid="{00000000-0005-0000-0000-000046000000}"/>
    <cellStyle name="Comma 7 3 2 2 2 4" xfId="3448" xr:uid="{00000000-0005-0000-0000-000046000000}"/>
    <cellStyle name="Comma 7 3 2 2 2 4 2" xfId="12520" xr:uid="{00000000-0005-0000-0000-000046000000}"/>
    <cellStyle name="Comma 7 3 2 2 2 4 2 2" xfId="27640" xr:uid="{00000000-0005-0000-0000-000046000000}"/>
    <cellStyle name="Comma 7 3 2 2 2 4 2 2 2" xfId="57880" xr:uid="{00000000-0005-0000-0000-000046000000}"/>
    <cellStyle name="Comma 7 3 2 2 2 4 2 3" xfId="42760" xr:uid="{00000000-0005-0000-0000-000046000000}"/>
    <cellStyle name="Comma 7 3 2 2 2 4 3" xfId="18568" xr:uid="{00000000-0005-0000-0000-000046000000}"/>
    <cellStyle name="Comma 7 3 2 2 2 4 3 2" xfId="48808" xr:uid="{00000000-0005-0000-0000-000046000000}"/>
    <cellStyle name="Comma 7 3 2 2 2 4 4" xfId="33688" xr:uid="{00000000-0005-0000-0000-000046000000}"/>
    <cellStyle name="Comma 7 3 2 2 2 5" xfId="4960" xr:uid="{00000000-0005-0000-0000-000046000000}"/>
    <cellStyle name="Comma 7 3 2 2 2 5 2" xfId="14032" xr:uid="{00000000-0005-0000-0000-000046000000}"/>
    <cellStyle name="Comma 7 3 2 2 2 5 2 2" xfId="29152" xr:uid="{00000000-0005-0000-0000-000046000000}"/>
    <cellStyle name="Comma 7 3 2 2 2 5 2 2 2" xfId="59392" xr:uid="{00000000-0005-0000-0000-000046000000}"/>
    <cellStyle name="Comma 7 3 2 2 2 5 2 3" xfId="44272" xr:uid="{00000000-0005-0000-0000-000046000000}"/>
    <cellStyle name="Comma 7 3 2 2 2 5 3" xfId="20080" xr:uid="{00000000-0005-0000-0000-000046000000}"/>
    <cellStyle name="Comma 7 3 2 2 2 5 3 2" xfId="50320" xr:uid="{00000000-0005-0000-0000-000046000000}"/>
    <cellStyle name="Comma 7 3 2 2 2 5 4" xfId="35200" xr:uid="{00000000-0005-0000-0000-000046000000}"/>
    <cellStyle name="Comma 7 3 2 2 2 6" xfId="6472" xr:uid="{00000000-0005-0000-0000-000046000000}"/>
    <cellStyle name="Comma 7 3 2 2 2 6 2" xfId="21592" xr:uid="{00000000-0005-0000-0000-000046000000}"/>
    <cellStyle name="Comma 7 3 2 2 2 6 2 2" xfId="51832" xr:uid="{00000000-0005-0000-0000-000046000000}"/>
    <cellStyle name="Comma 7 3 2 2 2 6 3" xfId="36712" xr:uid="{00000000-0005-0000-0000-000046000000}"/>
    <cellStyle name="Comma 7 3 2 2 2 7" xfId="7984" xr:uid="{00000000-0005-0000-0000-000046000000}"/>
    <cellStyle name="Comma 7 3 2 2 2 7 2" xfId="23104" xr:uid="{00000000-0005-0000-0000-000046000000}"/>
    <cellStyle name="Comma 7 3 2 2 2 7 2 2" xfId="53344" xr:uid="{00000000-0005-0000-0000-000046000000}"/>
    <cellStyle name="Comma 7 3 2 2 2 7 3" xfId="38224" xr:uid="{00000000-0005-0000-0000-000046000000}"/>
    <cellStyle name="Comma 7 3 2 2 2 8" xfId="9496" xr:uid="{00000000-0005-0000-0000-000046000000}"/>
    <cellStyle name="Comma 7 3 2 2 2 8 2" xfId="24616" xr:uid="{00000000-0005-0000-0000-000046000000}"/>
    <cellStyle name="Comma 7 3 2 2 2 8 2 2" xfId="54856" xr:uid="{00000000-0005-0000-0000-000046000000}"/>
    <cellStyle name="Comma 7 3 2 2 2 8 3" xfId="39736" xr:uid="{00000000-0005-0000-0000-000046000000}"/>
    <cellStyle name="Comma 7 3 2 2 2 9" xfId="15544" xr:uid="{00000000-0005-0000-0000-000046000000}"/>
    <cellStyle name="Comma 7 3 2 2 2 9 2" xfId="45784" xr:uid="{00000000-0005-0000-0000-000046000000}"/>
    <cellStyle name="Comma 7 3 2 2 3" xfId="676" xr:uid="{00000000-0005-0000-0000-0000CF000000}"/>
    <cellStyle name="Comma 7 3 2 2 3 10" xfId="30916" xr:uid="{00000000-0005-0000-0000-0000CF000000}"/>
    <cellStyle name="Comma 7 3 2 2 3 2" xfId="1432" xr:uid="{00000000-0005-0000-0000-0000CF000000}"/>
    <cellStyle name="Comma 7 3 2 2 3 2 2" xfId="2944" xr:uid="{00000000-0005-0000-0000-0000CF000000}"/>
    <cellStyle name="Comma 7 3 2 2 3 2 2 2" xfId="12016" xr:uid="{00000000-0005-0000-0000-0000CF000000}"/>
    <cellStyle name="Comma 7 3 2 2 3 2 2 2 2" xfId="27136" xr:uid="{00000000-0005-0000-0000-0000CF000000}"/>
    <cellStyle name="Comma 7 3 2 2 3 2 2 2 2 2" xfId="57376" xr:uid="{00000000-0005-0000-0000-0000CF000000}"/>
    <cellStyle name="Comma 7 3 2 2 3 2 2 2 3" xfId="42256" xr:uid="{00000000-0005-0000-0000-0000CF000000}"/>
    <cellStyle name="Comma 7 3 2 2 3 2 2 3" xfId="18064" xr:uid="{00000000-0005-0000-0000-0000CF000000}"/>
    <cellStyle name="Comma 7 3 2 2 3 2 2 3 2" xfId="48304" xr:uid="{00000000-0005-0000-0000-0000CF000000}"/>
    <cellStyle name="Comma 7 3 2 2 3 2 2 4" xfId="33184" xr:uid="{00000000-0005-0000-0000-0000CF000000}"/>
    <cellStyle name="Comma 7 3 2 2 3 2 3" xfId="4456" xr:uid="{00000000-0005-0000-0000-0000CF000000}"/>
    <cellStyle name="Comma 7 3 2 2 3 2 3 2" xfId="13528" xr:uid="{00000000-0005-0000-0000-0000CF000000}"/>
    <cellStyle name="Comma 7 3 2 2 3 2 3 2 2" xfId="28648" xr:uid="{00000000-0005-0000-0000-0000CF000000}"/>
    <cellStyle name="Comma 7 3 2 2 3 2 3 2 2 2" xfId="58888" xr:uid="{00000000-0005-0000-0000-0000CF000000}"/>
    <cellStyle name="Comma 7 3 2 2 3 2 3 2 3" xfId="43768" xr:uid="{00000000-0005-0000-0000-0000CF000000}"/>
    <cellStyle name="Comma 7 3 2 2 3 2 3 3" xfId="19576" xr:uid="{00000000-0005-0000-0000-0000CF000000}"/>
    <cellStyle name="Comma 7 3 2 2 3 2 3 3 2" xfId="49816" xr:uid="{00000000-0005-0000-0000-0000CF000000}"/>
    <cellStyle name="Comma 7 3 2 2 3 2 3 4" xfId="34696" xr:uid="{00000000-0005-0000-0000-0000CF000000}"/>
    <cellStyle name="Comma 7 3 2 2 3 2 4" xfId="5968" xr:uid="{00000000-0005-0000-0000-0000CF000000}"/>
    <cellStyle name="Comma 7 3 2 2 3 2 4 2" xfId="15040" xr:uid="{00000000-0005-0000-0000-0000CF000000}"/>
    <cellStyle name="Comma 7 3 2 2 3 2 4 2 2" xfId="30160" xr:uid="{00000000-0005-0000-0000-0000CF000000}"/>
    <cellStyle name="Comma 7 3 2 2 3 2 4 2 2 2" xfId="60400" xr:uid="{00000000-0005-0000-0000-0000CF000000}"/>
    <cellStyle name="Comma 7 3 2 2 3 2 4 2 3" xfId="45280" xr:uid="{00000000-0005-0000-0000-0000CF000000}"/>
    <cellStyle name="Comma 7 3 2 2 3 2 4 3" xfId="21088" xr:uid="{00000000-0005-0000-0000-0000CF000000}"/>
    <cellStyle name="Comma 7 3 2 2 3 2 4 3 2" xfId="51328" xr:uid="{00000000-0005-0000-0000-0000CF000000}"/>
    <cellStyle name="Comma 7 3 2 2 3 2 4 4" xfId="36208" xr:uid="{00000000-0005-0000-0000-0000CF000000}"/>
    <cellStyle name="Comma 7 3 2 2 3 2 5" xfId="7480" xr:uid="{00000000-0005-0000-0000-0000CF000000}"/>
    <cellStyle name="Comma 7 3 2 2 3 2 5 2" xfId="22600" xr:uid="{00000000-0005-0000-0000-0000CF000000}"/>
    <cellStyle name="Comma 7 3 2 2 3 2 5 2 2" xfId="52840" xr:uid="{00000000-0005-0000-0000-0000CF000000}"/>
    <cellStyle name="Comma 7 3 2 2 3 2 5 3" xfId="37720" xr:uid="{00000000-0005-0000-0000-0000CF000000}"/>
    <cellStyle name="Comma 7 3 2 2 3 2 6" xfId="8992" xr:uid="{00000000-0005-0000-0000-0000CF000000}"/>
    <cellStyle name="Comma 7 3 2 2 3 2 6 2" xfId="24112" xr:uid="{00000000-0005-0000-0000-0000CF000000}"/>
    <cellStyle name="Comma 7 3 2 2 3 2 6 2 2" xfId="54352" xr:uid="{00000000-0005-0000-0000-0000CF000000}"/>
    <cellStyle name="Comma 7 3 2 2 3 2 6 3" xfId="39232" xr:uid="{00000000-0005-0000-0000-0000CF000000}"/>
    <cellStyle name="Comma 7 3 2 2 3 2 7" xfId="10504" xr:uid="{00000000-0005-0000-0000-0000CF000000}"/>
    <cellStyle name="Comma 7 3 2 2 3 2 7 2" xfId="25624" xr:uid="{00000000-0005-0000-0000-0000CF000000}"/>
    <cellStyle name="Comma 7 3 2 2 3 2 7 2 2" xfId="55864" xr:uid="{00000000-0005-0000-0000-0000CF000000}"/>
    <cellStyle name="Comma 7 3 2 2 3 2 7 3" xfId="40744" xr:uid="{00000000-0005-0000-0000-0000CF000000}"/>
    <cellStyle name="Comma 7 3 2 2 3 2 8" xfId="16552" xr:uid="{00000000-0005-0000-0000-0000CF000000}"/>
    <cellStyle name="Comma 7 3 2 2 3 2 8 2" xfId="46792" xr:uid="{00000000-0005-0000-0000-0000CF000000}"/>
    <cellStyle name="Comma 7 3 2 2 3 2 9" xfId="31672" xr:uid="{00000000-0005-0000-0000-0000CF000000}"/>
    <cellStyle name="Comma 7 3 2 2 3 3" xfId="2188" xr:uid="{00000000-0005-0000-0000-0000CF000000}"/>
    <cellStyle name="Comma 7 3 2 2 3 3 2" xfId="11260" xr:uid="{00000000-0005-0000-0000-0000CF000000}"/>
    <cellStyle name="Comma 7 3 2 2 3 3 2 2" xfId="26380" xr:uid="{00000000-0005-0000-0000-0000CF000000}"/>
    <cellStyle name="Comma 7 3 2 2 3 3 2 2 2" xfId="56620" xr:uid="{00000000-0005-0000-0000-0000CF000000}"/>
    <cellStyle name="Comma 7 3 2 2 3 3 2 3" xfId="41500" xr:uid="{00000000-0005-0000-0000-0000CF000000}"/>
    <cellStyle name="Comma 7 3 2 2 3 3 3" xfId="17308" xr:uid="{00000000-0005-0000-0000-0000CF000000}"/>
    <cellStyle name="Comma 7 3 2 2 3 3 3 2" xfId="47548" xr:uid="{00000000-0005-0000-0000-0000CF000000}"/>
    <cellStyle name="Comma 7 3 2 2 3 3 4" xfId="32428" xr:uid="{00000000-0005-0000-0000-0000CF000000}"/>
    <cellStyle name="Comma 7 3 2 2 3 4" xfId="3700" xr:uid="{00000000-0005-0000-0000-0000CF000000}"/>
    <cellStyle name="Comma 7 3 2 2 3 4 2" xfId="12772" xr:uid="{00000000-0005-0000-0000-0000CF000000}"/>
    <cellStyle name="Comma 7 3 2 2 3 4 2 2" xfId="27892" xr:uid="{00000000-0005-0000-0000-0000CF000000}"/>
    <cellStyle name="Comma 7 3 2 2 3 4 2 2 2" xfId="58132" xr:uid="{00000000-0005-0000-0000-0000CF000000}"/>
    <cellStyle name="Comma 7 3 2 2 3 4 2 3" xfId="43012" xr:uid="{00000000-0005-0000-0000-0000CF000000}"/>
    <cellStyle name="Comma 7 3 2 2 3 4 3" xfId="18820" xr:uid="{00000000-0005-0000-0000-0000CF000000}"/>
    <cellStyle name="Comma 7 3 2 2 3 4 3 2" xfId="49060" xr:uid="{00000000-0005-0000-0000-0000CF000000}"/>
    <cellStyle name="Comma 7 3 2 2 3 4 4" xfId="33940" xr:uid="{00000000-0005-0000-0000-0000CF000000}"/>
    <cellStyle name="Comma 7 3 2 2 3 5" xfId="5212" xr:uid="{00000000-0005-0000-0000-0000CF000000}"/>
    <cellStyle name="Comma 7 3 2 2 3 5 2" xfId="14284" xr:uid="{00000000-0005-0000-0000-0000CF000000}"/>
    <cellStyle name="Comma 7 3 2 2 3 5 2 2" xfId="29404" xr:uid="{00000000-0005-0000-0000-0000CF000000}"/>
    <cellStyle name="Comma 7 3 2 2 3 5 2 2 2" xfId="59644" xr:uid="{00000000-0005-0000-0000-0000CF000000}"/>
    <cellStyle name="Comma 7 3 2 2 3 5 2 3" xfId="44524" xr:uid="{00000000-0005-0000-0000-0000CF000000}"/>
    <cellStyle name="Comma 7 3 2 2 3 5 3" xfId="20332" xr:uid="{00000000-0005-0000-0000-0000CF000000}"/>
    <cellStyle name="Comma 7 3 2 2 3 5 3 2" xfId="50572" xr:uid="{00000000-0005-0000-0000-0000CF000000}"/>
    <cellStyle name="Comma 7 3 2 2 3 5 4" xfId="35452" xr:uid="{00000000-0005-0000-0000-0000CF000000}"/>
    <cellStyle name="Comma 7 3 2 2 3 6" xfId="6724" xr:uid="{00000000-0005-0000-0000-0000CF000000}"/>
    <cellStyle name="Comma 7 3 2 2 3 6 2" xfId="21844" xr:uid="{00000000-0005-0000-0000-0000CF000000}"/>
    <cellStyle name="Comma 7 3 2 2 3 6 2 2" xfId="52084" xr:uid="{00000000-0005-0000-0000-0000CF000000}"/>
    <cellStyle name="Comma 7 3 2 2 3 6 3" xfId="36964" xr:uid="{00000000-0005-0000-0000-0000CF000000}"/>
    <cellStyle name="Comma 7 3 2 2 3 7" xfId="8236" xr:uid="{00000000-0005-0000-0000-0000CF000000}"/>
    <cellStyle name="Comma 7 3 2 2 3 7 2" xfId="23356" xr:uid="{00000000-0005-0000-0000-0000CF000000}"/>
    <cellStyle name="Comma 7 3 2 2 3 7 2 2" xfId="53596" xr:uid="{00000000-0005-0000-0000-0000CF000000}"/>
    <cellStyle name="Comma 7 3 2 2 3 7 3" xfId="38476" xr:uid="{00000000-0005-0000-0000-0000CF000000}"/>
    <cellStyle name="Comma 7 3 2 2 3 8" xfId="9748" xr:uid="{00000000-0005-0000-0000-0000CF000000}"/>
    <cellStyle name="Comma 7 3 2 2 3 8 2" xfId="24868" xr:uid="{00000000-0005-0000-0000-0000CF000000}"/>
    <cellStyle name="Comma 7 3 2 2 3 8 2 2" xfId="55108" xr:uid="{00000000-0005-0000-0000-0000CF000000}"/>
    <cellStyle name="Comma 7 3 2 2 3 8 3" xfId="39988" xr:uid="{00000000-0005-0000-0000-0000CF000000}"/>
    <cellStyle name="Comma 7 3 2 2 3 9" xfId="15796" xr:uid="{00000000-0005-0000-0000-0000CF000000}"/>
    <cellStyle name="Comma 7 3 2 2 3 9 2" xfId="46036" xr:uid="{00000000-0005-0000-0000-0000CF000000}"/>
    <cellStyle name="Comma 7 3 2 2 4" xfId="928" xr:uid="{00000000-0005-0000-0000-000046000000}"/>
    <cellStyle name="Comma 7 3 2 2 4 2" xfId="2440" xr:uid="{00000000-0005-0000-0000-000046000000}"/>
    <cellStyle name="Comma 7 3 2 2 4 2 2" xfId="11512" xr:uid="{00000000-0005-0000-0000-000046000000}"/>
    <cellStyle name="Comma 7 3 2 2 4 2 2 2" xfId="26632" xr:uid="{00000000-0005-0000-0000-000046000000}"/>
    <cellStyle name="Comma 7 3 2 2 4 2 2 2 2" xfId="56872" xr:uid="{00000000-0005-0000-0000-000046000000}"/>
    <cellStyle name="Comma 7 3 2 2 4 2 2 3" xfId="41752" xr:uid="{00000000-0005-0000-0000-000046000000}"/>
    <cellStyle name="Comma 7 3 2 2 4 2 3" xfId="17560" xr:uid="{00000000-0005-0000-0000-000046000000}"/>
    <cellStyle name="Comma 7 3 2 2 4 2 3 2" xfId="47800" xr:uid="{00000000-0005-0000-0000-000046000000}"/>
    <cellStyle name="Comma 7 3 2 2 4 2 4" xfId="32680" xr:uid="{00000000-0005-0000-0000-000046000000}"/>
    <cellStyle name="Comma 7 3 2 2 4 3" xfId="3952" xr:uid="{00000000-0005-0000-0000-000046000000}"/>
    <cellStyle name="Comma 7 3 2 2 4 3 2" xfId="13024" xr:uid="{00000000-0005-0000-0000-000046000000}"/>
    <cellStyle name="Comma 7 3 2 2 4 3 2 2" xfId="28144" xr:uid="{00000000-0005-0000-0000-000046000000}"/>
    <cellStyle name="Comma 7 3 2 2 4 3 2 2 2" xfId="58384" xr:uid="{00000000-0005-0000-0000-000046000000}"/>
    <cellStyle name="Comma 7 3 2 2 4 3 2 3" xfId="43264" xr:uid="{00000000-0005-0000-0000-000046000000}"/>
    <cellStyle name="Comma 7 3 2 2 4 3 3" xfId="19072" xr:uid="{00000000-0005-0000-0000-000046000000}"/>
    <cellStyle name="Comma 7 3 2 2 4 3 3 2" xfId="49312" xr:uid="{00000000-0005-0000-0000-000046000000}"/>
    <cellStyle name="Comma 7 3 2 2 4 3 4" xfId="34192" xr:uid="{00000000-0005-0000-0000-000046000000}"/>
    <cellStyle name="Comma 7 3 2 2 4 4" xfId="5464" xr:uid="{00000000-0005-0000-0000-000046000000}"/>
    <cellStyle name="Comma 7 3 2 2 4 4 2" xfId="14536" xr:uid="{00000000-0005-0000-0000-000046000000}"/>
    <cellStyle name="Comma 7 3 2 2 4 4 2 2" xfId="29656" xr:uid="{00000000-0005-0000-0000-000046000000}"/>
    <cellStyle name="Comma 7 3 2 2 4 4 2 2 2" xfId="59896" xr:uid="{00000000-0005-0000-0000-000046000000}"/>
    <cellStyle name="Comma 7 3 2 2 4 4 2 3" xfId="44776" xr:uid="{00000000-0005-0000-0000-000046000000}"/>
    <cellStyle name="Comma 7 3 2 2 4 4 3" xfId="20584" xr:uid="{00000000-0005-0000-0000-000046000000}"/>
    <cellStyle name="Comma 7 3 2 2 4 4 3 2" xfId="50824" xr:uid="{00000000-0005-0000-0000-000046000000}"/>
    <cellStyle name="Comma 7 3 2 2 4 4 4" xfId="35704" xr:uid="{00000000-0005-0000-0000-000046000000}"/>
    <cellStyle name="Comma 7 3 2 2 4 5" xfId="6976" xr:uid="{00000000-0005-0000-0000-000046000000}"/>
    <cellStyle name="Comma 7 3 2 2 4 5 2" xfId="22096" xr:uid="{00000000-0005-0000-0000-000046000000}"/>
    <cellStyle name="Comma 7 3 2 2 4 5 2 2" xfId="52336" xr:uid="{00000000-0005-0000-0000-000046000000}"/>
    <cellStyle name="Comma 7 3 2 2 4 5 3" xfId="37216" xr:uid="{00000000-0005-0000-0000-000046000000}"/>
    <cellStyle name="Comma 7 3 2 2 4 6" xfId="8488" xr:uid="{00000000-0005-0000-0000-000046000000}"/>
    <cellStyle name="Comma 7 3 2 2 4 6 2" xfId="23608" xr:uid="{00000000-0005-0000-0000-000046000000}"/>
    <cellStyle name="Comma 7 3 2 2 4 6 2 2" xfId="53848" xr:uid="{00000000-0005-0000-0000-000046000000}"/>
    <cellStyle name="Comma 7 3 2 2 4 6 3" xfId="38728" xr:uid="{00000000-0005-0000-0000-000046000000}"/>
    <cellStyle name="Comma 7 3 2 2 4 7" xfId="10000" xr:uid="{00000000-0005-0000-0000-000046000000}"/>
    <cellStyle name="Comma 7 3 2 2 4 7 2" xfId="25120" xr:uid="{00000000-0005-0000-0000-000046000000}"/>
    <cellStyle name="Comma 7 3 2 2 4 7 2 2" xfId="55360" xr:uid="{00000000-0005-0000-0000-000046000000}"/>
    <cellStyle name="Comma 7 3 2 2 4 7 3" xfId="40240" xr:uid="{00000000-0005-0000-0000-000046000000}"/>
    <cellStyle name="Comma 7 3 2 2 4 8" xfId="16048" xr:uid="{00000000-0005-0000-0000-000046000000}"/>
    <cellStyle name="Comma 7 3 2 2 4 8 2" xfId="46288" xr:uid="{00000000-0005-0000-0000-000046000000}"/>
    <cellStyle name="Comma 7 3 2 2 4 9" xfId="31168" xr:uid="{00000000-0005-0000-0000-000046000000}"/>
    <cellStyle name="Comma 7 3 2 2 5" xfId="1684" xr:uid="{00000000-0005-0000-0000-000046000000}"/>
    <cellStyle name="Comma 7 3 2 2 5 2" xfId="10756" xr:uid="{00000000-0005-0000-0000-000046000000}"/>
    <cellStyle name="Comma 7 3 2 2 5 2 2" xfId="25876" xr:uid="{00000000-0005-0000-0000-000046000000}"/>
    <cellStyle name="Comma 7 3 2 2 5 2 2 2" xfId="56116" xr:uid="{00000000-0005-0000-0000-000046000000}"/>
    <cellStyle name="Comma 7 3 2 2 5 2 3" xfId="40996" xr:uid="{00000000-0005-0000-0000-000046000000}"/>
    <cellStyle name="Comma 7 3 2 2 5 3" xfId="16804" xr:uid="{00000000-0005-0000-0000-000046000000}"/>
    <cellStyle name="Comma 7 3 2 2 5 3 2" xfId="47044" xr:uid="{00000000-0005-0000-0000-000046000000}"/>
    <cellStyle name="Comma 7 3 2 2 5 4" xfId="31924" xr:uid="{00000000-0005-0000-0000-000046000000}"/>
    <cellStyle name="Comma 7 3 2 2 6" xfId="3196" xr:uid="{00000000-0005-0000-0000-000046000000}"/>
    <cellStyle name="Comma 7 3 2 2 6 2" xfId="12268" xr:uid="{00000000-0005-0000-0000-000046000000}"/>
    <cellStyle name="Comma 7 3 2 2 6 2 2" xfId="27388" xr:uid="{00000000-0005-0000-0000-000046000000}"/>
    <cellStyle name="Comma 7 3 2 2 6 2 2 2" xfId="57628" xr:uid="{00000000-0005-0000-0000-000046000000}"/>
    <cellStyle name="Comma 7 3 2 2 6 2 3" xfId="42508" xr:uid="{00000000-0005-0000-0000-000046000000}"/>
    <cellStyle name="Comma 7 3 2 2 6 3" xfId="18316" xr:uid="{00000000-0005-0000-0000-000046000000}"/>
    <cellStyle name="Comma 7 3 2 2 6 3 2" xfId="48556" xr:uid="{00000000-0005-0000-0000-000046000000}"/>
    <cellStyle name="Comma 7 3 2 2 6 4" xfId="33436" xr:uid="{00000000-0005-0000-0000-000046000000}"/>
    <cellStyle name="Comma 7 3 2 2 7" xfId="4708" xr:uid="{00000000-0005-0000-0000-000046000000}"/>
    <cellStyle name="Comma 7 3 2 2 7 2" xfId="13780" xr:uid="{00000000-0005-0000-0000-000046000000}"/>
    <cellStyle name="Comma 7 3 2 2 7 2 2" xfId="28900" xr:uid="{00000000-0005-0000-0000-000046000000}"/>
    <cellStyle name="Comma 7 3 2 2 7 2 2 2" xfId="59140" xr:uid="{00000000-0005-0000-0000-000046000000}"/>
    <cellStyle name="Comma 7 3 2 2 7 2 3" xfId="44020" xr:uid="{00000000-0005-0000-0000-000046000000}"/>
    <cellStyle name="Comma 7 3 2 2 7 3" xfId="19828" xr:uid="{00000000-0005-0000-0000-000046000000}"/>
    <cellStyle name="Comma 7 3 2 2 7 3 2" xfId="50068" xr:uid="{00000000-0005-0000-0000-000046000000}"/>
    <cellStyle name="Comma 7 3 2 2 7 4" xfId="34948" xr:uid="{00000000-0005-0000-0000-000046000000}"/>
    <cellStyle name="Comma 7 3 2 2 8" xfId="6220" xr:uid="{00000000-0005-0000-0000-000046000000}"/>
    <cellStyle name="Comma 7 3 2 2 8 2" xfId="21340" xr:uid="{00000000-0005-0000-0000-000046000000}"/>
    <cellStyle name="Comma 7 3 2 2 8 2 2" xfId="51580" xr:uid="{00000000-0005-0000-0000-000046000000}"/>
    <cellStyle name="Comma 7 3 2 2 8 3" xfId="36460" xr:uid="{00000000-0005-0000-0000-000046000000}"/>
    <cellStyle name="Comma 7 3 2 2 9" xfId="7732" xr:uid="{00000000-0005-0000-0000-000046000000}"/>
    <cellStyle name="Comma 7 3 2 2 9 2" xfId="22852" xr:uid="{00000000-0005-0000-0000-000046000000}"/>
    <cellStyle name="Comma 7 3 2 2 9 2 2" xfId="53092" xr:uid="{00000000-0005-0000-0000-000046000000}"/>
    <cellStyle name="Comma 7 3 2 2 9 3" xfId="37972" xr:uid="{00000000-0005-0000-0000-000046000000}"/>
    <cellStyle name="Comma 7 3 2 3" xfId="256" xr:uid="{00000000-0005-0000-0000-000046000000}"/>
    <cellStyle name="Comma 7 3 2 3 10" xfId="9328" xr:uid="{00000000-0005-0000-0000-000046000000}"/>
    <cellStyle name="Comma 7 3 2 3 10 2" xfId="24448" xr:uid="{00000000-0005-0000-0000-000046000000}"/>
    <cellStyle name="Comma 7 3 2 3 10 2 2" xfId="54688" xr:uid="{00000000-0005-0000-0000-000046000000}"/>
    <cellStyle name="Comma 7 3 2 3 10 3" xfId="39568" xr:uid="{00000000-0005-0000-0000-000046000000}"/>
    <cellStyle name="Comma 7 3 2 3 11" xfId="15376" xr:uid="{00000000-0005-0000-0000-000046000000}"/>
    <cellStyle name="Comma 7 3 2 3 11 2" xfId="45616" xr:uid="{00000000-0005-0000-0000-000046000000}"/>
    <cellStyle name="Comma 7 3 2 3 12" xfId="30496" xr:uid="{00000000-0005-0000-0000-000046000000}"/>
    <cellStyle name="Comma 7 3 2 3 2" xfId="508" xr:uid="{00000000-0005-0000-0000-000046000000}"/>
    <cellStyle name="Comma 7 3 2 3 2 10" xfId="30748" xr:uid="{00000000-0005-0000-0000-000046000000}"/>
    <cellStyle name="Comma 7 3 2 3 2 2" xfId="1264" xr:uid="{00000000-0005-0000-0000-000046000000}"/>
    <cellStyle name="Comma 7 3 2 3 2 2 2" xfId="2776" xr:uid="{00000000-0005-0000-0000-000046000000}"/>
    <cellStyle name="Comma 7 3 2 3 2 2 2 2" xfId="11848" xr:uid="{00000000-0005-0000-0000-000046000000}"/>
    <cellStyle name="Comma 7 3 2 3 2 2 2 2 2" xfId="26968" xr:uid="{00000000-0005-0000-0000-000046000000}"/>
    <cellStyle name="Comma 7 3 2 3 2 2 2 2 2 2" xfId="57208" xr:uid="{00000000-0005-0000-0000-000046000000}"/>
    <cellStyle name="Comma 7 3 2 3 2 2 2 2 3" xfId="42088" xr:uid="{00000000-0005-0000-0000-000046000000}"/>
    <cellStyle name="Comma 7 3 2 3 2 2 2 3" xfId="17896" xr:uid="{00000000-0005-0000-0000-000046000000}"/>
    <cellStyle name="Comma 7 3 2 3 2 2 2 3 2" xfId="48136" xr:uid="{00000000-0005-0000-0000-000046000000}"/>
    <cellStyle name="Comma 7 3 2 3 2 2 2 4" xfId="33016" xr:uid="{00000000-0005-0000-0000-000046000000}"/>
    <cellStyle name="Comma 7 3 2 3 2 2 3" xfId="4288" xr:uid="{00000000-0005-0000-0000-000046000000}"/>
    <cellStyle name="Comma 7 3 2 3 2 2 3 2" xfId="13360" xr:uid="{00000000-0005-0000-0000-000046000000}"/>
    <cellStyle name="Comma 7 3 2 3 2 2 3 2 2" xfId="28480" xr:uid="{00000000-0005-0000-0000-000046000000}"/>
    <cellStyle name="Comma 7 3 2 3 2 2 3 2 2 2" xfId="58720" xr:uid="{00000000-0005-0000-0000-000046000000}"/>
    <cellStyle name="Comma 7 3 2 3 2 2 3 2 3" xfId="43600" xr:uid="{00000000-0005-0000-0000-000046000000}"/>
    <cellStyle name="Comma 7 3 2 3 2 2 3 3" xfId="19408" xr:uid="{00000000-0005-0000-0000-000046000000}"/>
    <cellStyle name="Comma 7 3 2 3 2 2 3 3 2" xfId="49648" xr:uid="{00000000-0005-0000-0000-000046000000}"/>
    <cellStyle name="Comma 7 3 2 3 2 2 3 4" xfId="34528" xr:uid="{00000000-0005-0000-0000-000046000000}"/>
    <cellStyle name="Comma 7 3 2 3 2 2 4" xfId="5800" xr:uid="{00000000-0005-0000-0000-000046000000}"/>
    <cellStyle name="Comma 7 3 2 3 2 2 4 2" xfId="14872" xr:uid="{00000000-0005-0000-0000-000046000000}"/>
    <cellStyle name="Comma 7 3 2 3 2 2 4 2 2" xfId="29992" xr:uid="{00000000-0005-0000-0000-000046000000}"/>
    <cellStyle name="Comma 7 3 2 3 2 2 4 2 2 2" xfId="60232" xr:uid="{00000000-0005-0000-0000-000046000000}"/>
    <cellStyle name="Comma 7 3 2 3 2 2 4 2 3" xfId="45112" xr:uid="{00000000-0005-0000-0000-000046000000}"/>
    <cellStyle name="Comma 7 3 2 3 2 2 4 3" xfId="20920" xr:uid="{00000000-0005-0000-0000-000046000000}"/>
    <cellStyle name="Comma 7 3 2 3 2 2 4 3 2" xfId="51160" xr:uid="{00000000-0005-0000-0000-000046000000}"/>
    <cellStyle name="Comma 7 3 2 3 2 2 4 4" xfId="36040" xr:uid="{00000000-0005-0000-0000-000046000000}"/>
    <cellStyle name="Comma 7 3 2 3 2 2 5" xfId="7312" xr:uid="{00000000-0005-0000-0000-000046000000}"/>
    <cellStyle name="Comma 7 3 2 3 2 2 5 2" xfId="22432" xr:uid="{00000000-0005-0000-0000-000046000000}"/>
    <cellStyle name="Comma 7 3 2 3 2 2 5 2 2" xfId="52672" xr:uid="{00000000-0005-0000-0000-000046000000}"/>
    <cellStyle name="Comma 7 3 2 3 2 2 5 3" xfId="37552" xr:uid="{00000000-0005-0000-0000-000046000000}"/>
    <cellStyle name="Comma 7 3 2 3 2 2 6" xfId="8824" xr:uid="{00000000-0005-0000-0000-000046000000}"/>
    <cellStyle name="Comma 7 3 2 3 2 2 6 2" xfId="23944" xr:uid="{00000000-0005-0000-0000-000046000000}"/>
    <cellStyle name="Comma 7 3 2 3 2 2 6 2 2" xfId="54184" xr:uid="{00000000-0005-0000-0000-000046000000}"/>
    <cellStyle name="Comma 7 3 2 3 2 2 6 3" xfId="39064" xr:uid="{00000000-0005-0000-0000-000046000000}"/>
    <cellStyle name="Comma 7 3 2 3 2 2 7" xfId="10336" xr:uid="{00000000-0005-0000-0000-000046000000}"/>
    <cellStyle name="Comma 7 3 2 3 2 2 7 2" xfId="25456" xr:uid="{00000000-0005-0000-0000-000046000000}"/>
    <cellStyle name="Comma 7 3 2 3 2 2 7 2 2" xfId="55696" xr:uid="{00000000-0005-0000-0000-000046000000}"/>
    <cellStyle name="Comma 7 3 2 3 2 2 7 3" xfId="40576" xr:uid="{00000000-0005-0000-0000-000046000000}"/>
    <cellStyle name="Comma 7 3 2 3 2 2 8" xfId="16384" xr:uid="{00000000-0005-0000-0000-000046000000}"/>
    <cellStyle name="Comma 7 3 2 3 2 2 8 2" xfId="46624" xr:uid="{00000000-0005-0000-0000-000046000000}"/>
    <cellStyle name="Comma 7 3 2 3 2 2 9" xfId="31504" xr:uid="{00000000-0005-0000-0000-000046000000}"/>
    <cellStyle name="Comma 7 3 2 3 2 3" xfId="2020" xr:uid="{00000000-0005-0000-0000-000046000000}"/>
    <cellStyle name="Comma 7 3 2 3 2 3 2" xfId="11092" xr:uid="{00000000-0005-0000-0000-000046000000}"/>
    <cellStyle name="Comma 7 3 2 3 2 3 2 2" xfId="26212" xr:uid="{00000000-0005-0000-0000-000046000000}"/>
    <cellStyle name="Comma 7 3 2 3 2 3 2 2 2" xfId="56452" xr:uid="{00000000-0005-0000-0000-000046000000}"/>
    <cellStyle name="Comma 7 3 2 3 2 3 2 3" xfId="41332" xr:uid="{00000000-0005-0000-0000-000046000000}"/>
    <cellStyle name="Comma 7 3 2 3 2 3 3" xfId="17140" xr:uid="{00000000-0005-0000-0000-000046000000}"/>
    <cellStyle name="Comma 7 3 2 3 2 3 3 2" xfId="47380" xr:uid="{00000000-0005-0000-0000-000046000000}"/>
    <cellStyle name="Comma 7 3 2 3 2 3 4" xfId="32260" xr:uid="{00000000-0005-0000-0000-000046000000}"/>
    <cellStyle name="Comma 7 3 2 3 2 4" xfId="3532" xr:uid="{00000000-0005-0000-0000-000046000000}"/>
    <cellStyle name="Comma 7 3 2 3 2 4 2" xfId="12604" xr:uid="{00000000-0005-0000-0000-000046000000}"/>
    <cellStyle name="Comma 7 3 2 3 2 4 2 2" xfId="27724" xr:uid="{00000000-0005-0000-0000-000046000000}"/>
    <cellStyle name="Comma 7 3 2 3 2 4 2 2 2" xfId="57964" xr:uid="{00000000-0005-0000-0000-000046000000}"/>
    <cellStyle name="Comma 7 3 2 3 2 4 2 3" xfId="42844" xr:uid="{00000000-0005-0000-0000-000046000000}"/>
    <cellStyle name="Comma 7 3 2 3 2 4 3" xfId="18652" xr:uid="{00000000-0005-0000-0000-000046000000}"/>
    <cellStyle name="Comma 7 3 2 3 2 4 3 2" xfId="48892" xr:uid="{00000000-0005-0000-0000-000046000000}"/>
    <cellStyle name="Comma 7 3 2 3 2 4 4" xfId="33772" xr:uid="{00000000-0005-0000-0000-000046000000}"/>
    <cellStyle name="Comma 7 3 2 3 2 5" xfId="5044" xr:uid="{00000000-0005-0000-0000-000046000000}"/>
    <cellStyle name="Comma 7 3 2 3 2 5 2" xfId="14116" xr:uid="{00000000-0005-0000-0000-000046000000}"/>
    <cellStyle name="Comma 7 3 2 3 2 5 2 2" xfId="29236" xr:uid="{00000000-0005-0000-0000-000046000000}"/>
    <cellStyle name="Comma 7 3 2 3 2 5 2 2 2" xfId="59476" xr:uid="{00000000-0005-0000-0000-000046000000}"/>
    <cellStyle name="Comma 7 3 2 3 2 5 2 3" xfId="44356" xr:uid="{00000000-0005-0000-0000-000046000000}"/>
    <cellStyle name="Comma 7 3 2 3 2 5 3" xfId="20164" xr:uid="{00000000-0005-0000-0000-000046000000}"/>
    <cellStyle name="Comma 7 3 2 3 2 5 3 2" xfId="50404" xr:uid="{00000000-0005-0000-0000-000046000000}"/>
    <cellStyle name="Comma 7 3 2 3 2 5 4" xfId="35284" xr:uid="{00000000-0005-0000-0000-000046000000}"/>
    <cellStyle name="Comma 7 3 2 3 2 6" xfId="6556" xr:uid="{00000000-0005-0000-0000-000046000000}"/>
    <cellStyle name="Comma 7 3 2 3 2 6 2" xfId="21676" xr:uid="{00000000-0005-0000-0000-000046000000}"/>
    <cellStyle name="Comma 7 3 2 3 2 6 2 2" xfId="51916" xr:uid="{00000000-0005-0000-0000-000046000000}"/>
    <cellStyle name="Comma 7 3 2 3 2 6 3" xfId="36796" xr:uid="{00000000-0005-0000-0000-000046000000}"/>
    <cellStyle name="Comma 7 3 2 3 2 7" xfId="8068" xr:uid="{00000000-0005-0000-0000-000046000000}"/>
    <cellStyle name="Comma 7 3 2 3 2 7 2" xfId="23188" xr:uid="{00000000-0005-0000-0000-000046000000}"/>
    <cellStyle name="Comma 7 3 2 3 2 7 2 2" xfId="53428" xr:uid="{00000000-0005-0000-0000-000046000000}"/>
    <cellStyle name="Comma 7 3 2 3 2 7 3" xfId="38308" xr:uid="{00000000-0005-0000-0000-000046000000}"/>
    <cellStyle name="Comma 7 3 2 3 2 8" xfId="9580" xr:uid="{00000000-0005-0000-0000-000046000000}"/>
    <cellStyle name="Comma 7 3 2 3 2 8 2" xfId="24700" xr:uid="{00000000-0005-0000-0000-000046000000}"/>
    <cellStyle name="Comma 7 3 2 3 2 8 2 2" xfId="54940" xr:uid="{00000000-0005-0000-0000-000046000000}"/>
    <cellStyle name="Comma 7 3 2 3 2 8 3" xfId="39820" xr:uid="{00000000-0005-0000-0000-000046000000}"/>
    <cellStyle name="Comma 7 3 2 3 2 9" xfId="15628" xr:uid="{00000000-0005-0000-0000-000046000000}"/>
    <cellStyle name="Comma 7 3 2 3 2 9 2" xfId="45868" xr:uid="{00000000-0005-0000-0000-000046000000}"/>
    <cellStyle name="Comma 7 3 2 3 3" xfId="760" xr:uid="{00000000-0005-0000-0000-0000D0000000}"/>
    <cellStyle name="Comma 7 3 2 3 3 10" xfId="31000" xr:uid="{00000000-0005-0000-0000-0000D0000000}"/>
    <cellStyle name="Comma 7 3 2 3 3 2" xfId="1516" xr:uid="{00000000-0005-0000-0000-0000D0000000}"/>
    <cellStyle name="Comma 7 3 2 3 3 2 2" xfId="3028" xr:uid="{00000000-0005-0000-0000-0000D0000000}"/>
    <cellStyle name="Comma 7 3 2 3 3 2 2 2" xfId="12100" xr:uid="{00000000-0005-0000-0000-0000D0000000}"/>
    <cellStyle name="Comma 7 3 2 3 3 2 2 2 2" xfId="27220" xr:uid="{00000000-0005-0000-0000-0000D0000000}"/>
    <cellStyle name="Comma 7 3 2 3 3 2 2 2 2 2" xfId="57460" xr:uid="{00000000-0005-0000-0000-0000D0000000}"/>
    <cellStyle name="Comma 7 3 2 3 3 2 2 2 3" xfId="42340" xr:uid="{00000000-0005-0000-0000-0000D0000000}"/>
    <cellStyle name="Comma 7 3 2 3 3 2 2 3" xfId="18148" xr:uid="{00000000-0005-0000-0000-0000D0000000}"/>
    <cellStyle name="Comma 7 3 2 3 3 2 2 3 2" xfId="48388" xr:uid="{00000000-0005-0000-0000-0000D0000000}"/>
    <cellStyle name="Comma 7 3 2 3 3 2 2 4" xfId="33268" xr:uid="{00000000-0005-0000-0000-0000D0000000}"/>
    <cellStyle name="Comma 7 3 2 3 3 2 3" xfId="4540" xr:uid="{00000000-0005-0000-0000-0000D0000000}"/>
    <cellStyle name="Comma 7 3 2 3 3 2 3 2" xfId="13612" xr:uid="{00000000-0005-0000-0000-0000D0000000}"/>
    <cellStyle name="Comma 7 3 2 3 3 2 3 2 2" xfId="28732" xr:uid="{00000000-0005-0000-0000-0000D0000000}"/>
    <cellStyle name="Comma 7 3 2 3 3 2 3 2 2 2" xfId="58972" xr:uid="{00000000-0005-0000-0000-0000D0000000}"/>
    <cellStyle name="Comma 7 3 2 3 3 2 3 2 3" xfId="43852" xr:uid="{00000000-0005-0000-0000-0000D0000000}"/>
    <cellStyle name="Comma 7 3 2 3 3 2 3 3" xfId="19660" xr:uid="{00000000-0005-0000-0000-0000D0000000}"/>
    <cellStyle name="Comma 7 3 2 3 3 2 3 3 2" xfId="49900" xr:uid="{00000000-0005-0000-0000-0000D0000000}"/>
    <cellStyle name="Comma 7 3 2 3 3 2 3 4" xfId="34780" xr:uid="{00000000-0005-0000-0000-0000D0000000}"/>
    <cellStyle name="Comma 7 3 2 3 3 2 4" xfId="6052" xr:uid="{00000000-0005-0000-0000-0000D0000000}"/>
    <cellStyle name="Comma 7 3 2 3 3 2 4 2" xfId="15124" xr:uid="{00000000-0005-0000-0000-0000D0000000}"/>
    <cellStyle name="Comma 7 3 2 3 3 2 4 2 2" xfId="30244" xr:uid="{00000000-0005-0000-0000-0000D0000000}"/>
    <cellStyle name="Comma 7 3 2 3 3 2 4 2 2 2" xfId="60484" xr:uid="{00000000-0005-0000-0000-0000D0000000}"/>
    <cellStyle name="Comma 7 3 2 3 3 2 4 2 3" xfId="45364" xr:uid="{00000000-0005-0000-0000-0000D0000000}"/>
    <cellStyle name="Comma 7 3 2 3 3 2 4 3" xfId="21172" xr:uid="{00000000-0005-0000-0000-0000D0000000}"/>
    <cellStyle name="Comma 7 3 2 3 3 2 4 3 2" xfId="51412" xr:uid="{00000000-0005-0000-0000-0000D0000000}"/>
    <cellStyle name="Comma 7 3 2 3 3 2 4 4" xfId="36292" xr:uid="{00000000-0005-0000-0000-0000D0000000}"/>
    <cellStyle name="Comma 7 3 2 3 3 2 5" xfId="7564" xr:uid="{00000000-0005-0000-0000-0000D0000000}"/>
    <cellStyle name="Comma 7 3 2 3 3 2 5 2" xfId="22684" xr:uid="{00000000-0005-0000-0000-0000D0000000}"/>
    <cellStyle name="Comma 7 3 2 3 3 2 5 2 2" xfId="52924" xr:uid="{00000000-0005-0000-0000-0000D0000000}"/>
    <cellStyle name="Comma 7 3 2 3 3 2 5 3" xfId="37804" xr:uid="{00000000-0005-0000-0000-0000D0000000}"/>
    <cellStyle name="Comma 7 3 2 3 3 2 6" xfId="9076" xr:uid="{00000000-0005-0000-0000-0000D0000000}"/>
    <cellStyle name="Comma 7 3 2 3 3 2 6 2" xfId="24196" xr:uid="{00000000-0005-0000-0000-0000D0000000}"/>
    <cellStyle name="Comma 7 3 2 3 3 2 6 2 2" xfId="54436" xr:uid="{00000000-0005-0000-0000-0000D0000000}"/>
    <cellStyle name="Comma 7 3 2 3 3 2 6 3" xfId="39316" xr:uid="{00000000-0005-0000-0000-0000D0000000}"/>
    <cellStyle name="Comma 7 3 2 3 3 2 7" xfId="10588" xr:uid="{00000000-0005-0000-0000-0000D0000000}"/>
    <cellStyle name="Comma 7 3 2 3 3 2 7 2" xfId="25708" xr:uid="{00000000-0005-0000-0000-0000D0000000}"/>
    <cellStyle name="Comma 7 3 2 3 3 2 7 2 2" xfId="55948" xr:uid="{00000000-0005-0000-0000-0000D0000000}"/>
    <cellStyle name="Comma 7 3 2 3 3 2 7 3" xfId="40828" xr:uid="{00000000-0005-0000-0000-0000D0000000}"/>
    <cellStyle name="Comma 7 3 2 3 3 2 8" xfId="16636" xr:uid="{00000000-0005-0000-0000-0000D0000000}"/>
    <cellStyle name="Comma 7 3 2 3 3 2 8 2" xfId="46876" xr:uid="{00000000-0005-0000-0000-0000D0000000}"/>
    <cellStyle name="Comma 7 3 2 3 3 2 9" xfId="31756" xr:uid="{00000000-0005-0000-0000-0000D0000000}"/>
    <cellStyle name="Comma 7 3 2 3 3 3" xfId="2272" xr:uid="{00000000-0005-0000-0000-0000D0000000}"/>
    <cellStyle name="Comma 7 3 2 3 3 3 2" xfId="11344" xr:uid="{00000000-0005-0000-0000-0000D0000000}"/>
    <cellStyle name="Comma 7 3 2 3 3 3 2 2" xfId="26464" xr:uid="{00000000-0005-0000-0000-0000D0000000}"/>
    <cellStyle name="Comma 7 3 2 3 3 3 2 2 2" xfId="56704" xr:uid="{00000000-0005-0000-0000-0000D0000000}"/>
    <cellStyle name="Comma 7 3 2 3 3 3 2 3" xfId="41584" xr:uid="{00000000-0005-0000-0000-0000D0000000}"/>
    <cellStyle name="Comma 7 3 2 3 3 3 3" xfId="17392" xr:uid="{00000000-0005-0000-0000-0000D0000000}"/>
    <cellStyle name="Comma 7 3 2 3 3 3 3 2" xfId="47632" xr:uid="{00000000-0005-0000-0000-0000D0000000}"/>
    <cellStyle name="Comma 7 3 2 3 3 3 4" xfId="32512" xr:uid="{00000000-0005-0000-0000-0000D0000000}"/>
    <cellStyle name="Comma 7 3 2 3 3 4" xfId="3784" xr:uid="{00000000-0005-0000-0000-0000D0000000}"/>
    <cellStyle name="Comma 7 3 2 3 3 4 2" xfId="12856" xr:uid="{00000000-0005-0000-0000-0000D0000000}"/>
    <cellStyle name="Comma 7 3 2 3 3 4 2 2" xfId="27976" xr:uid="{00000000-0005-0000-0000-0000D0000000}"/>
    <cellStyle name="Comma 7 3 2 3 3 4 2 2 2" xfId="58216" xr:uid="{00000000-0005-0000-0000-0000D0000000}"/>
    <cellStyle name="Comma 7 3 2 3 3 4 2 3" xfId="43096" xr:uid="{00000000-0005-0000-0000-0000D0000000}"/>
    <cellStyle name="Comma 7 3 2 3 3 4 3" xfId="18904" xr:uid="{00000000-0005-0000-0000-0000D0000000}"/>
    <cellStyle name="Comma 7 3 2 3 3 4 3 2" xfId="49144" xr:uid="{00000000-0005-0000-0000-0000D0000000}"/>
    <cellStyle name="Comma 7 3 2 3 3 4 4" xfId="34024" xr:uid="{00000000-0005-0000-0000-0000D0000000}"/>
    <cellStyle name="Comma 7 3 2 3 3 5" xfId="5296" xr:uid="{00000000-0005-0000-0000-0000D0000000}"/>
    <cellStyle name="Comma 7 3 2 3 3 5 2" xfId="14368" xr:uid="{00000000-0005-0000-0000-0000D0000000}"/>
    <cellStyle name="Comma 7 3 2 3 3 5 2 2" xfId="29488" xr:uid="{00000000-0005-0000-0000-0000D0000000}"/>
    <cellStyle name="Comma 7 3 2 3 3 5 2 2 2" xfId="59728" xr:uid="{00000000-0005-0000-0000-0000D0000000}"/>
    <cellStyle name="Comma 7 3 2 3 3 5 2 3" xfId="44608" xr:uid="{00000000-0005-0000-0000-0000D0000000}"/>
    <cellStyle name="Comma 7 3 2 3 3 5 3" xfId="20416" xr:uid="{00000000-0005-0000-0000-0000D0000000}"/>
    <cellStyle name="Comma 7 3 2 3 3 5 3 2" xfId="50656" xr:uid="{00000000-0005-0000-0000-0000D0000000}"/>
    <cellStyle name="Comma 7 3 2 3 3 5 4" xfId="35536" xr:uid="{00000000-0005-0000-0000-0000D0000000}"/>
    <cellStyle name="Comma 7 3 2 3 3 6" xfId="6808" xr:uid="{00000000-0005-0000-0000-0000D0000000}"/>
    <cellStyle name="Comma 7 3 2 3 3 6 2" xfId="21928" xr:uid="{00000000-0005-0000-0000-0000D0000000}"/>
    <cellStyle name="Comma 7 3 2 3 3 6 2 2" xfId="52168" xr:uid="{00000000-0005-0000-0000-0000D0000000}"/>
    <cellStyle name="Comma 7 3 2 3 3 6 3" xfId="37048" xr:uid="{00000000-0005-0000-0000-0000D0000000}"/>
    <cellStyle name="Comma 7 3 2 3 3 7" xfId="8320" xr:uid="{00000000-0005-0000-0000-0000D0000000}"/>
    <cellStyle name="Comma 7 3 2 3 3 7 2" xfId="23440" xr:uid="{00000000-0005-0000-0000-0000D0000000}"/>
    <cellStyle name="Comma 7 3 2 3 3 7 2 2" xfId="53680" xr:uid="{00000000-0005-0000-0000-0000D0000000}"/>
    <cellStyle name="Comma 7 3 2 3 3 7 3" xfId="38560" xr:uid="{00000000-0005-0000-0000-0000D0000000}"/>
    <cellStyle name="Comma 7 3 2 3 3 8" xfId="9832" xr:uid="{00000000-0005-0000-0000-0000D0000000}"/>
    <cellStyle name="Comma 7 3 2 3 3 8 2" xfId="24952" xr:uid="{00000000-0005-0000-0000-0000D0000000}"/>
    <cellStyle name="Comma 7 3 2 3 3 8 2 2" xfId="55192" xr:uid="{00000000-0005-0000-0000-0000D0000000}"/>
    <cellStyle name="Comma 7 3 2 3 3 8 3" xfId="40072" xr:uid="{00000000-0005-0000-0000-0000D0000000}"/>
    <cellStyle name="Comma 7 3 2 3 3 9" xfId="15880" xr:uid="{00000000-0005-0000-0000-0000D0000000}"/>
    <cellStyle name="Comma 7 3 2 3 3 9 2" xfId="46120" xr:uid="{00000000-0005-0000-0000-0000D0000000}"/>
    <cellStyle name="Comma 7 3 2 3 4" xfId="1012" xr:uid="{00000000-0005-0000-0000-000046000000}"/>
    <cellStyle name="Comma 7 3 2 3 4 2" xfId="2524" xr:uid="{00000000-0005-0000-0000-000046000000}"/>
    <cellStyle name="Comma 7 3 2 3 4 2 2" xfId="11596" xr:uid="{00000000-0005-0000-0000-000046000000}"/>
    <cellStyle name="Comma 7 3 2 3 4 2 2 2" xfId="26716" xr:uid="{00000000-0005-0000-0000-000046000000}"/>
    <cellStyle name="Comma 7 3 2 3 4 2 2 2 2" xfId="56956" xr:uid="{00000000-0005-0000-0000-000046000000}"/>
    <cellStyle name="Comma 7 3 2 3 4 2 2 3" xfId="41836" xr:uid="{00000000-0005-0000-0000-000046000000}"/>
    <cellStyle name="Comma 7 3 2 3 4 2 3" xfId="17644" xr:uid="{00000000-0005-0000-0000-000046000000}"/>
    <cellStyle name="Comma 7 3 2 3 4 2 3 2" xfId="47884" xr:uid="{00000000-0005-0000-0000-000046000000}"/>
    <cellStyle name="Comma 7 3 2 3 4 2 4" xfId="32764" xr:uid="{00000000-0005-0000-0000-000046000000}"/>
    <cellStyle name="Comma 7 3 2 3 4 3" xfId="4036" xr:uid="{00000000-0005-0000-0000-000046000000}"/>
    <cellStyle name="Comma 7 3 2 3 4 3 2" xfId="13108" xr:uid="{00000000-0005-0000-0000-000046000000}"/>
    <cellStyle name="Comma 7 3 2 3 4 3 2 2" xfId="28228" xr:uid="{00000000-0005-0000-0000-000046000000}"/>
    <cellStyle name="Comma 7 3 2 3 4 3 2 2 2" xfId="58468" xr:uid="{00000000-0005-0000-0000-000046000000}"/>
    <cellStyle name="Comma 7 3 2 3 4 3 2 3" xfId="43348" xr:uid="{00000000-0005-0000-0000-000046000000}"/>
    <cellStyle name="Comma 7 3 2 3 4 3 3" xfId="19156" xr:uid="{00000000-0005-0000-0000-000046000000}"/>
    <cellStyle name="Comma 7 3 2 3 4 3 3 2" xfId="49396" xr:uid="{00000000-0005-0000-0000-000046000000}"/>
    <cellStyle name="Comma 7 3 2 3 4 3 4" xfId="34276" xr:uid="{00000000-0005-0000-0000-000046000000}"/>
    <cellStyle name="Comma 7 3 2 3 4 4" xfId="5548" xr:uid="{00000000-0005-0000-0000-000046000000}"/>
    <cellStyle name="Comma 7 3 2 3 4 4 2" xfId="14620" xr:uid="{00000000-0005-0000-0000-000046000000}"/>
    <cellStyle name="Comma 7 3 2 3 4 4 2 2" xfId="29740" xr:uid="{00000000-0005-0000-0000-000046000000}"/>
    <cellStyle name="Comma 7 3 2 3 4 4 2 2 2" xfId="59980" xr:uid="{00000000-0005-0000-0000-000046000000}"/>
    <cellStyle name="Comma 7 3 2 3 4 4 2 3" xfId="44860" xr:uid="{00000000-0005-0000-0000-000046000000}"/>
    <cellStyle name="Comma 7 3 2 3 4 4 3" xfId="20668" xr:uid="{00000000-0005-0000-0000-000046000000}"/>
    <cellStyle name="Comma 7 3 2 3 4 4 3 2" xfId="50908" xr:uid="{00000000-0005-0000-0000-000046000000}"/>
    <cellStyle name="Comma 7 3 2 3 4 4 4" xfId="35788" xr:uid="{00000000-0005-0000-0000-000046000000}"/>
    <cellStyle name="Comma 7 3 2 3 4 5" xfId="7060" xr:uid="{00000000-0005-0000-0000-000046000000}"/>
    <cellStyle name="Comma 7 3 2 3 4 5 2" xfId="22180" xr:uid="{00000000-0005-0000-0000-000046000000}"/>
    <cellStyle name="Comma 7 3 2 3 4 5 2 2" xfId="52420" xr:uid="{00000000-0005-0000-0000-000046000000}"/>
    <cellStyle name="Comma 7 3 2 3 4 5 3" xfId="37300" xr:uid="{00000000-0005-0000-0000-000046000000}"/>
    <cellStyle name="Comma 7 3 2 3 4 6" xfId="8572" xr:uid="{00000000-0005-0000-0000-000046000000}"/>
    <cellStyle name="Comma 7 3 2 3 4 6 2" xfId="23692" xr:uid="{00000000-0005-0000-0000-000046000000}"/>
    <cellStyle name="Comma 7 3 2 3 4 6 2 2" xfId="53932" xr:uid="{00000000-0005-0000-0000-000046000000}"/>
    <cellStyle name="Comma 7 3 2 3 4 6 3" xfId="38812" xr:uid="{00000000-0005-0000-0000-000046000000}"/>
    <cellStyle name="Comma 7 3 2 3 4 7" xfId="10084" xr:uid="{00000000-0005-0000-0000-000046000000}"/>
    <cellStyle name="Comma 7 3 2 3 4 7 2" xfId="25204" xr:uid="{00000000-0005-0000-0000-000046000000}"/>
    <cellStyle name="Comma 7 3 2 3 4 7 2 2" xfId="55444" xr:uid="{00000000-0005-0000-0000-000046000000}"/>
    <cellStyle name="Comma 7 3 2 3 4 7 3" xfId="40324" xr:uid="{00000000-0005-0000-0000-000046000000}"/>
    <cellStyle name="Comma 7 3 2 3 4 8" xfId="16132" xr:uid="{00000000-0005-0000-0000-000046000000}"/>
    <cellStyle name="Comma 7 3 2 3 4 8 2" xfId="46372" xr:uid="{00000000-0005-0000-0000-000046000000}"/>
    <cellStyle name="Comma 7 3 2 3 4 9" xfId="31252" xr:uid="{00000000-0005-0000-0000-000046000000}"/>
    <cellStyle name="Comma 7 3 2 3 5" xfId="1768" xr:uid="{00000000-0005-0000-0000-000046000000}"/>
    <cellStyle name="Comma 7 3 2 3 5 2" xfId="10840" xr:uid="{00000000-0005-0000-0000-000046000000}"/>
    <cellStyle name="Comma 7 3 2 3 5 2 2" xfId="25960" xr:uid="{00000000-0005-0000-0000-000046000000}"/>
    <cellStyle name="Comma 7 3 2 3 5 2 2 2" xfId="56200" xr:uid="{00000000-0005-0000-0000-000046000000}"/>
    <cellStyle name="Comma 7 3 2 3 5 2 3" xfId="41080" xr:uid="{00000000-0005-0000-0000-000046000000}"/>
    <cellStyle name="Comma 7 3 2 3 5 3" xfId="16888" xr:uid="{00000000-0005-0000-0000-000046000000}"/>
    <cellStyle name="Comma 7 3 2 3 5 3 2" xfId="47128" xr:uid="{00000000-0005-0000-0000-000046000000}"/>
    <cellStyle name="Comma 7 3 2 3 5 4" xfId="32008" xr:uid="{00000000-0005-0000-0000-000046000000}"/>
    <cellStyle name="Comma 7 3 2 3 6" xfId="3280" xr:uid="{00000000-0005-0000-0000-000046000000}"/>
    <cellStyle name="Comma 7 3 2 3 6 2" xfId="12352" xr:uid="{00000000-0005-0000-0000-000046000000}"/>
    <cellStyle name="Comma 7 3 2 3 6 2 2" xfId="27472" xr:uid="{00000000-0005-0000-0000-000046000000}"/>
    <cellStyle name="Comma 7 3 2 3 6 2 2 2" xfId="57712" xr:uid="{00000000-0005-0000-0000-000046000000}"/>
    <cellStyle name="Comma 7 3 2 3 6 2 3" xfId="42592" xr:uid="{00000000-0005-0000-0000-000046000000}"/>
    <cellStyle name="Comma 7 3 2 3 6 3" xfId="18400" xr:uid="{00000000-0005-0000-0000-000046000000}"/>
    <cellStyle name="Comma 7 3 2 3 6 3 2" xfId="48640" xr:uid="{00000000-0005-0000-0000-000046000000}"/>
    <cellStyle name="Comma 7 3 2 3 6 4" xfId="33520" xr:uid="{00000000-0005-0000-0000-000046000000}"/>
    <cellStyle name="Comma 7 3 2 3 7" xfId="4792" xr:uid="{00000000-0005-0000-0000-000046000000}"/>
    <cellStyle name="Comma 7 3 2 3 7 2" xfId="13864" xr:uid="{00000000-0005-0000-0000-000046000000}"/>
    <cellStyle name="Comma 7 3 2 3 7 2 2" xfId="28984" xr:uid="{00000000-0005-0000-0000-000046000000}"/>
    <cellStyle name="Comma 7 3 2 3 7 2 2 2" xfId="59224" xr:uid="{00000000-0005-0000-0000-000046000000}"/>
    <cellStyle name="Comma 7 3 2 3 7 2 3" xfId="44104" xr:uid="{00000000-0005-0000-0000-000046000000}"/>
    <cellStyle name="Comma 7 3 2 3 7 3" xfId="19912" xr:uid="{00000000-0005-0000-0000-000046000000}"/>
    <cellStyle name="Comma 7 3 2 3 7 3 2" xfId="50152" xr:uid="{00000000-0005-0000-0000-000046000000}"/>
    <cellStyle name="Comma 7 3 2 3 7 4" xfId="35032" xr:uid="{00000000-0005-0000-0000-000046000000}"/>
    <cellStyle name="Comma 7 3 2 3 8" xfId="6304" xr:uid="{00000000-0005-0000-0000-000046000000}"/>
    <cellStyle name="Comma 7 3 2 3 8 2" xfId="21424" xr:uid="{00000000-0005-0000-0000-000046000000}"/>
    <cellStyle name="Comma 7 3 2 3 8 2 2" xfId="51664" xr:uid="{00000000-0005-0000-0000-000046000000}"/>
    <cellStyle name="Comma 7 3 2 3 8 3" xfId="36544" xr:uid="{00000000-0005-0000-0000-000046000000}"/>
    <cellStyle name="Comma 7 3 2 3 9" xfId="7816" xr:uid="{00000000-0005-0000-0000-000046000000}"/>
    <cellStyle name="Comma 7 3 2 3 9 2" xfId="22936" xr:uid="{00000000-0005-0000-0000-000046000000}"/>
    <cellStyle name="Comma 7 3 2 3 9 2 2" xfId="53176" xr:uid="{00000000-0005-0000-0000-000046000000}"/>
    <cellStyle name="Comma 7 3 2 3 9 3" xfId="38056" xr:uid="{00000000-0005-0000-0000-000046000000}"/>
    <cellStyle name="Comma 7 3 2 4" xfId="340" xr:uid="{00000000-0005-0000-0000-000023000000}"/>
    <cellStyle name="Comma 7 3 2 4 10" xfId="30580" xr:uid="{00000000-0005-0000-0000-000023000000}"/>
    <cellStyle name="Comma 7 3 2 4 2" xfId="1096" xr:uid="{00000000-0005-0000-0000-000023000000}"/>
    <cellStyle name="Comma 7 3 2 4 2 2" xfId="2608" xr:uid="{00000000-0005-0000-0000-000023000000}"/>
    <cellStyle name="Comma 7 3 2 4 2 2 2" xfId="11680" xr:uid="{00000000-0005-0000-0000-000023000000}"/>
    <cellStyle name="Comma 7 3 2 4 2 2 2 2" xfId="26800" xr:uid="{00000000-0005-0000-0000-000023000000}"/>
    <cellStyle name="Comma 7 3 2 4 2 2 2 2 2" xfId="57040" xr:uid="{00000000-0005-0000-0000-000023000000}"/>
    <cellStyle name="Comma 7 3 2 4 2 2 2 3" xfId="41920" xr:uid="{00000000-0005-0000-0000-000023000000}"/>
    <cellStyle name="Comma 7 3 2 4 2 2 3" xfId="17728" xr:uid="{00000000-0005-0000-0000-000023000000}"/>
    <cellStyle name="Comma 7 3 2 4 2 2 3 2" xfId="47968" xr:uid="{00000000-0005-0000-0000-000023000000}"/>
    <cellStyle name="Comma 7 3 2 4 2 2 4" xfId="32848" xr:uid="{00000000-0005-0000-0000-000023000000}"/>
    <cellStyle name="Comma 7 3 2 4 2 3" xfId="4120" xr:uid="{00000000-0005-0000-0000-000023000000}"/>
    <cellStyle name="Comma 7 3 2 4 2 3 2" xfId="13192" xr:uid="{00000000-0005-0000-0000-000023000000}"/>
    <cellStyle name="Comma 7 3 2 4 2 3 2 2" xfId="28312" xr:uid="{00000000-0005-0000-0000-000023000000}"/>
    <cellStyle name="Comma 7 3 2 4 2 3 2 2 2" xfId="58552" xr:uid="{00000000-0005-0000-0000-000023000000}"/>
    <cellStyle name="Comma 7 3 2 4 2 3 2 3" xfId="43432" xr:uid="{00000000-0005-0000-0000-000023000000}"/>
    <cellStyle name="Comma 7 3 2 4 2 3 3" xfId="19240" xr:uid="{00000000-0005-0000-0000-000023000000}"/>
    <cellStyle name="Comma 7 3 2 4 2 3 3 2" xfId="49480" xr:uid="{00000000-0005-0000-0000-000023000000}"/>
    <cellStyle name="Comma 7 3 2 4 2 3 4" xfId="34360" xr:uid="{00000000-0005-0000-0000-000023000000}"/>
    <cellStyle name="Comma 7 3 2 4 2 4" xfId="5632" xr:uid="{00000000-0005-0000-0000-000023000000}"/>
    <cellStyle name="Comma 7 3 2 4 2 4 2" xfId="14704" xr:uid="{00000000-0005-0000-0000-000023000000}"/>
    <cellStyle name="Comma 7 3 2 4 2 4 2 2" xfId="29824" xr:uid="{00000000-0005-0000-0000-000023000000}"/>
    <cellStyle name="Comma 7 3 2 4 2 4 2 2 2" xfId="60064" xr:uid="{00000000-0005-0000-0000-000023000000}"/>
    <cellStyle name="Comma 7 3 2 4 2 4 2 3" xfId="44944" xr:uid="{00000000-0005-0000-0000-000023000000}"/>
    <cellStyle name="Comma 7 3 2 4 2 4 3" xfId="20752" xr:uid="{00000000-0005-0000-0000-000023000000}"/>
    <cellStyle name="Comma 7 3 2 4 2 4 3 2" xfId="50992" xr:uid="{00000000-0005-0000-0000-000023000000}"/>
    <cellStyle name="Comma 7 3 2 4 2 4 4" xfId="35872" xr:uid="{00000000-0005-0000-0000-000023000000}"/>
    <cellStyle name="Comma 7 3 2 4 2 5" xfId="7144" xr:uid="{00000000-0005-0000-0000-000023000000}"/>
    <cellStyle name="Comma 7 3 2 4 2 5 2" xfId="22264" xr:uid="{00000000-0005-0000-0000-000023000000}"/>
    <cellStyle name="Comma 7 3 2 4 2 5 2 2" xfId="52504" xr:uid="{00000000-0005-0000-0000-000023000000}"/>
    <cellStyle name="Comma 7 3 2 4 2 5 3" xfId="37384" xr:uid="{00000000-0005-0000-0000-000023000000}"/>
    <cellStyle name="Comma 7 3 2 4 2 6" xfId="8656" xr:uid="{00000000-0005-0000-0000-000023000000}"/>
    <cellStyle name="Comma 7 3 2 4 2 6 2" xfId="23776" xr:uid="{00000000-0005-0000-0000-000023000000}"/>
    <cellStyle name="Comma 7 3 2 4 2 6 2 2" xfId="54016" xr:uid="{00000000-0005-0000-0000-000023000000}"/>
    <cellStyle name="Comma 7 3 2 4 2 6 3" xfId="38896" xr:uid="{00000000-0005-0000-0000-000023000000}"/>
    <cellStyle name="Comma 7 3 2 4 2 7" xfId="10168" xr:uid="{00000000-0005-0000-0000-000023000000}"/>
    <cellStyle name="Comma 7 3 2 4 2 7 2" xfId="25288" xr:uid="{00000000-0005-0000-0000-000023000000}"/>
    <cellStyle name="Comma 7 3 2 4 2 7 2 2" xfId="55528" xr:uid="{00000000-0005-0000-0000-000023000000}"/>
    <cellStyle name="Comma 7 3 2 4 2 7 3" xfId="40408" xr:uid="{00000000-0005-0000-0000-000023000000}"/>
    <cellStyle name="Comma 7 3 2 4 2 8" xfId="16216" xr:uid="{00000000-0005-0000-0000-000023000000}"/>
    <cellStyle name="Comma 7 3 2 4 2 8 2" xfId="46456" xr:uid="{00000000-0005-0000-0000-000023000000}"/>
    <cellStyle name="Comma 7 3 2 4 2 9" xfId="31336" xr:uid="{00000000-0005-0000-0000-000023000000}"/>
    <cellStyle name="Comma 7 3 2 4 3" xfId="1852" xr:uid="{00000000-0005-0000-0000-000023000000}"/>
    <cellStyle name="Comma 7 3 2 4 3 2" xfId="10924" xr:uid="{00000000-0005-0000-0000-000023000000}"/>
    <cellStyle name="Comma 7 3 2 4 3 2 2" xfId="26044" xr:uid="{00000000-0005-0000-0000-000023000000}"/>
    <cellStyle name="Comma 7 3 2 4 3 2 2 2" xfId="56284" xr:uid="{00000000-0005-0000-0000-000023000000}"/>
    <cellStyle name="Comma 7 3 2 4 3 2 3" xfId="41164" xr:uid="{00000000-0005-0000-0000-000023000000}"/>
    <cellStyle name="Comma 7 3 2 4 3 3" xfId="16972" xr:uid="{00000000-0005-0000-0000-000023000000}"/>
    <cellStyle name="Comma 7 3 2 4 3 3 2" xfId="47212" xr:uid="{00000000-0005-0000-0000-000023000000}"/>
    <cellStyle name="Comma 7 3 2 4 3 4" xfId="32092" xr:uid="{00000000-0005-0000-0000-000023000000}"/>
    <cellStyle name="Comma 7 3 2 4 4" xfId="3364" xr:uid="{00000000-0005-0000-0000-000023000000}"/>
    <cellStyle name="Comma 7 3 2 4 4 2" xfId="12436" xr:uid="{00000000-0005-0000-0000-000023000000}"/>
    <cellStyle name="Comma 7 3 2 4 4 2 2" xfId="27556" xr:uid="{00000000-0005-0000-0000-000023000000}"/>
    <cellStyle name="Comma 7 3 2 4 4 2 2 2" xfId="57796" xr:uid="{00000000-0005-0000-0000-000023000000}"/>
    <cellStyle name="Comma 7 3 2 4 4 2 3" xfId="42676" xr:uid="{00000000-0005-0000-0000-000023000000}"/>
    <cellStyle name="Comma 7 3 2 4 4 3" xfId="18484" xr:uid="{00000000-0005-0000-0000-000023000000}"/>
    <cellStyle name="Comma 7 3 2 4 4 3 2" xfId="48724" xr:uid="{00000000-0005-0000-0000-000023000000}"/>
    <cellStyle name="Comma 7 3 2 4 4 4" xfId="33604" xr:uid="{00000000-0005-0000-0000-000023000000}"/>
    <cellStyle name="Comma 7 3 2 4 5" xfId="4876" xr:uid="{00000000-0005-0000-0000-000023000000}"/>
    <cellStyle name="Comma 7 3 2 4 5 2" xfId="13948" xr:uid="{00000000-0005-0000-0000-000023000000}"/>
    <cellStyle name="Comma 7 3 2 4 5 2 2" xfId="29068" xr:uid="{00000000-0005-0000-0000-000023000000}"/>
    <cellStyle name="Comma 7 3 2 4 5 2 2 2" xfId="59308" xr:uid="{00000000-0005-0000-0000-000023000000}"/>
    <cellStyle name="Comma 7 3 2 4 5 2 3" xfId="44188" xr:uid="{00000000-0005-0000-0000-000023000000}"/>
    <cellStyle name="Comma 7 3 2 4 5 3" xfId="19996" xr:uid="{00000000-0005-0000-0000-000023000000}"/>
    <cellStyle name="Comma 7 3 2 4 5 3 2" xfId="50236" xr:uid="{00000000-0005-0000-0000-000023000000}"/>
    <cellStyle name="Comma 7 3 2 4 5 4" xfId="35116" xr:uid="{00000000-0005-0000-0000-000023000000}"/>
    <cellStyle name="Comma 7 3 2 4 6" xfId="6388" xr:uid="{00000000-0005-0000-0000-000023000000}"/>
    <cellStyle name="Comma 7 3 2 4 6 2" xfId="21508" xr:uid="{00000000-0005-0000-0000-000023000000}"/>
    <cellStyle name="Comma 7 3 2 4 6 2 2" xfId="51748" xr:uid="{00000000-0005-0000-0000-000023000000}"/>
    <cellStyle name="Comma 7 3 2 4 6 3" xfId="36628" xr:uid="{00000000-0005-0000-0000-000023000000}"/>
    <cellStyle name="Comma 7 3 2 4 7" xfId="7900" xr:uid="{00000000-0005-0000-0000-000023000000}"/>
    <cellStyle name="Comma 7 3 2 4 7 2" xfId="23020" xr:uid="{00000000-0005-0000-0000-000023000000}"/>
    <cellStyle name="Comma 7 3 2 4 7 2 2" xfId="53260" xr:uid="{00000000-0005-0000-0000-000023000000}"/>
    <cellStyle name="Comma 7 3 2 4 7 3" xfId="38140" xr:uid="{00000000-0005-0000-0000-000023000000}"/>
    <cellStyle name="Comma 7 3 2 4 8" xfId="9412" xr:uid="{00000000-0005-0000-0000-000023000000}"/>
    <cellStyle name="Comma 7 3 2 4 8 2" xfId="24532" xr:uid="{00000000-0005-0000-0000-000023000000}"/>
    <cellStyle name="Comma 7 3 2 4 8 2 2" xfId="54772" xr:uid="{00000000-0005-0000-0000-000023000000}"/>
    <cellStyle name="Comma 7 3 2 4 8 3" xfId="39652" xr:uid="{00000000-0005-0000-0000-000023000000}"/>
    <cellStyle name="Comma 7 3 2 4 9" xfId="15460" xr:uid="{00000000-0005-0000-0000-000023000000}"/>
    <cellStyle name="Comma 7 3 2 4 9 2" xfId="45700" xr:uid="{00000000-0005-0000-0000-000023000000}"/>
    <cellStyle name="Comma 7 3 2 5" xfId="592" xr:uid="{00000000-0005-0000-0000-0000CE000000}"/>
    <cellStyle name="Comma 7 3 2 5 10" xfId="30832" xr:uid="{00000000-0005-0000-0000-0000CE000000}"/>
    <cellStyle name="Comma 7 3 2 5 2" xfId="1348" xr:uid="{00000000-0005-0000-0000-0000CE000000}"/>
    <cellStyle name="Comma 7 3 2 5 2 2" xfId="2860" xr:uid="{00000000-0005-0000-0000-0000CE000000}"/>
    <cellStyle name="Comma 7 3 2 5 2 2 2" xfId="11932" xr:uid="{00000000-0005-0000-0000-0000CE000000}"/>
    <cellStyle name="Comma 7 3 2 5 2 2 2 2" xfId="27052" xr:uid="{00000000-0005-0000-0000-0000CE000000}"/>
    <cellStyle name="Comma 7 3 2 5 2 2 2 2 2" xfId="57292" xr:uid="{00000000-0005-0000-0000-0000CE000000}"/>
    <cellStyle name="Comma 7 3 2 5 2 2 2 3" xfId="42172" xr:uid="{00000000-0005-0000-0000-0000CE000000}"/>
    <cellStyle name="Comma 7 3 2 5 2 2 3" xfId="17980" xr:uid="{00000000-0005-0000-0000-0000CE000000}"/>
    <cellStyle name="Comma 7 3 2 5 2 2 3 2" xfId="48220" xr:uid="{00000000-0005-0000-0000-0000CE000000}"/>
    <cellStyle name="Comma 7 3 2 5 2 2 4" xfId="33100" xr:uid="{00000000-0005-0000-0000-0000CE000000}"/>
    <cellStyle name="Comma 7 3 2 5 2 3" xfId="4372" xr:uid="{00000000-0005-0000-0000-0000CE000000}"/>
    <cellStyle name="Comma 7 3 2 5 2 3 2" xfId="13444" xr:uid="{00000000-0005-0000-0000-0000CE000000}"/>
    <cellStyle name="Comma 7 3 2 5 2 3 2 2" xfId="28564" xr:uid="{00000000-0005-0000-0000-0000CE000000}"/>
    <cellStyle name="Comma 7 3 2 5 2 3 2 2 2" xfId="58804" xr:uid="{00000000-0005-0000-0000-0000CE000000}"/>
    <cellStyle name="Comma 7 3 2 5 2 3 2 3" xfId="43684" xr:uid="{00000000-0005-0000-0000-0000CE000000}"/>
    <cellStyle name="Comma 7 3 2 5 2 3 3" xfId="19492" xr:uid="{00000000-0005-0000-0000-0000CE000000}"/>
    <cellStyle name="Comma 7 3 2 5 2 3 3 2" xfId="49732" xr:uid="{00000000-0005-0000-0000-0000CE000000}"/>
    <cellStyle name="Comma 7 3 2 5 2 3 4" xfId="34612" xr:uid="{00000000-0005-0000-0000-0000CE000000}"/>
    <cellStyle name="Comma 7 3 2 5 2 4" xfId="5884" xr:uid="{00000000-0005-0000-0000-0000CE000000}"/>
    <cellStyle name="Comma 7 3 2 5 2 4 2" xfId="14956" xr:uid="{00000000-0005-0000-0000-0000CE000000}"/>
    <cellStyle name="Comma 7 3 2 5 2 4 2 2" xfId="30076" xr:uid="{00000000-0005-0000-0000-0000CE000000}"/>
    <cellStyle name="Comma 7 3 2 5 2 4 2 2 2" xfId="60316" xr:uid="{00000000-0005-0000-0000-0000CE000000}"/>
    <cellStyle name="Comma 7 3 2 5 2 4 2 3" xfId="45196" xr:uid="{00000000-0005-0000-0000-0000CE000000}"/>
    <cellStyle name="Comma 7 3 2 5 2 4 3" xfId="21004" xr:uid="{00000000-0005-0000-0000-0000CE000000}"/>
    <cellStyle name="Comma 7 3 2 5 2 4 3 2" xfId="51244" xr:uid="{00000000-0005-0000-0000-0000CE000000}"/>
    <cellStyle name="Comma 7 3 2 5 2 4 4" xfId="36124" xr:uid="{00000000-0005-0000-0000-0000CE000000}"/>
    <cellStyle name="Comma 7 3 2 5 2 5" xfId="7396" xr:uid="{00000000-0005-0000-0000-0000CE000000}"/>
    <cellStyle name="Comma 7 3 2 5 2 5 2" xfId="22516" xr:uid="{00000000-0005-0000-0000-0000CE000000}"/>
    <cellStyle name="Comma 7 3 2 5 2 5 2 2" xfId="52756" xr:uid="{00000000-0005-0000-0000-0000CE000000}"/>
    <cellStyle name="Comma 7 3 2 5 2 5 3" xfId="37636" xr:uid="{00000000-0005-0000-0000-0000CE000000}"/>
    <cellStyle name="Comma 7 3 2 5 2 6" xfId="8908" xr:uid="{00000000-0005-0000-0000-0000CE000000}"/>
    <cellStyle name="Comma 7 3 2 5 2 6 2" xfId="24028" xr:uid="{00000000-0005-0000-0000-0000CE000000}"/>
    <cellStyle name="Comma 7 3 2 5 2 6 2 2" xfId="54268" xr:uid="{00000000-0005-0000-0000-0000CE000000}"/>
    <cellStyle name="Comma 7 3 2 5 2 6 3" xfId="39148" xr:uid="{00000000-0005-0000-0000-0000CE000000}"/>
    <cellStyle name="Comma 7 3 2 5 2 7" xfId="10420" xr:uid="{00000000-0005-0000-0000-0000CE000000}"/>
    <cellStyle name="Comma 7 3 2 5 2 7 2" xfId="25540" xr:uid="{00000000-0005-0000-0000-0000CE000000}"/>
    <cellStyle name="Comma 7 3 2 5 2 7 2 2" xfId="55780" xr:uid="{00000000-0005-0000-0000-0000CE000000}"/>
    <cellStyle name="Comma 7 3 2 5 2 7 3" xfId="40660" xr:uid="{00000000-0005-0000-0000-0000CE000000}"/>
    <cellStyle name="Comma 7 3 2 5 2 8" xfId="16468" xr:uid="{00000000-0005-0000-0000-0000CE000000}"/>
    <cellStyle name="Comma 7 3 2 5 2 8 2" xfId="46708" xr:uid="{00000000-0005-0000-0000-0000CE000000}"/>
    <cellStyle name="Comma 7 3 2 5 2 9" xfId="31588" xr:uid="{00000000-0005-0000-0000-0000CE000000}"/>
    <cellStyle name="Comma 7 3 2 5 3" xfId="2104" xr:uid="{00000000-0005-0000-0000-0000CE000000}"/>
    <cellStyle name="Comma 7 3 2 5 3 2" xfId="11176" xr:uid="{00000000-0005-0000-0000-0000CE000000}"/>
    <cellStyle name="Comma 7 3 2 5 3 2 2" xfId="26296" xr:uid="{00000000-0005-0000-0000-0000CE000000}"/>
    <cellStyle name="Comma 7 3 2 5 3 2 2 2" xfId="56536" xr:uid="{00000000-0005-0000-0000-0000CE000000}"/>
    <cellStyle name="Comma 7 3 2 5 3 2 3" xfId="41416" xr:uid="{00000000-0005-0000-0000-0000CE000000}"/>
    <cellStyle name="Comma 7 3 2 5 3 3" xfId="17224" xr:uid="{00000000-0005-0000-0000-0000CE000000}"/>
    <cellStyle name="Comma 7 3 2 5 3 3 2" xfId="47464" xr:uid="{00000000-0005-0000-0000-0000CE000000}"/>
    <cellStyle name="Comma 7 3 2 5 3 4" xfId="32344" xr:uid="{00000000-0005-0000-0000-0000CE000000}"/>
    <cellStyle name="Comma 7 3 2 5 4" xfId="3616" xr:uid="{00000000-0005-0000-0000-0000CE000000}"/>
    <cellStyle name="Comma 7 3 2 5 4 2" xfId="12688" xr:uid="{00000000-0005-0000-0000-0000CE000000}"/>
    <cellStyle name="Comma 7 3 2 5 4 2 2" xfId="27808" xr:uid="{00000000-0005-0000-0000-0000CE000000}"/>
    <cellStyle name="Comma 7 3 2 5 4 2 2 2" xfId="58048" xr:uid="{00000000-0005-0000-0000-0000CE000000}"/>
    <cellStyle name="Comma 7 3 2 5 4 2 3" xfId="42928" xr:uid="{00000000-0005-0000-0000-0000CE000000}"/>
    <cellStyle name="Comma 7 3 2 5 4 3" xfId="18736" xr:uid="{00000000-0005-0000-0000-0000CE000000}"/>
    <cellStyle name="Comma 7 3 2 5 4 3 2" xfId="48976" xr:uid="{00000000-0005-0000-0000-0000CE000000}"/>
    <cellStyle name="Comma 7 3 2 5 4 4" xfId="33856" xr:uid="{00000000-0005-0000-0000-0000CE000000}"/>
    <cellStyle name="Comma 7 3 2 5 5" xfId="5128" xr:uid="{00000000-0005-0000-0000-0000CE000000}"/>
    <cellStyle name="Comma 7 3 2 5 5 2" xfId="14200" xr:uid="{00000000-0005-0000-0000-0000CE000000}"/>
    <cellStyle name="Comma 7 3 2 5 5 2 2" xfId="29320" xr:uid="{00000000-0005-0000-0000-0000CE000000}"/>
    <cellStyle name="Comma 7 3 2 5 5 2 2 2" xfId="59560" xr:uid="{00000000-0005-0000-0000-0000CE000000}"/>
    <cellStyle name="Comma 7 3 2 5 5 2 3" xfId="44440" xr:uid="{00000000-0005-0000-0000-0000CE000000}"/>
    <cellStyle name="Comma 7 3 2 5 5 3" xfId="20248" xr:uid="{00000000-0005-0000-0000-0000CE000000}"/>
    <cellStyle name="Comma 7 3 2 5 5 3 2" xfId="50488" xr:uid="{00000000-0005-0000-0000-0000CE000000}"/>
    <cellStyle name="Comma 7 3 2 5 5 4" xfId="35368" xr:uid="{00000000-0005-0000-0000-0000CE000000}"/>
    <cellStyle name="Comma 7 3 2 5 6" xfId="6640" xr:uid="{00000000-0005-0000-0000-0000CE000000}"/>
    <cellStyle name="Comma 7 3 2 5 6 2" xfId="21760" xr:uid="{00000000-0005-0000-0000-0000CE000000}"/>
    <cellStyle name="Comma 7 3 2 5 6 2 2" xfId="52000" xr:uid="{00000000-0005-0000-0000-0000CE000000}"/>
    <cellStyle name="Comma 7 3 2 5 6 3" xfId="36880" xr:uid="{00000000-0005-0000-0000-0000CE000000}"/>
    <cellStyle name="Comma 7 3 2 5 7" xfId="8152" xr:uid="{00000000-0005-0000-0000-0000CE000000}"/>
    <cellStyle name="Comma 7 3 2 5 7 2" xfId="23272" xr:uid="{00000000-0005-0000-0000-0000CE000000}"/>
    <cellStyle name="Comma 7 3 2 5 7 2 2" xfId="53512" xr:uid="{00000000-0005-0000-0000-0000CE000000}"/>
    <cellStyle name="Comma 7 3 2 5 7 3" xfId="38392" xr:uid="{00000000-0005-0000-0000-0000CE000000}"/>
    <cellStyle name="Comma 7 3 2 5 8" xfId="9664" xr:uid="{00000000-0005-0000-0000-0000CE000000}"/>
    <cellStyle name="Comma 7 3 2 5 8 2" xfId="24784" xr:uid="{00000000-0005-0000-0000-0000CE000000}"/>
    <cellStyle name="Comma 7 3 2 5 8 2 2" xfId="55024" xr:uid="{00000000-0005-0000-0000-0000CE000000}"/>
    <cellStyle name="Comma 7 3 2 5 8 3" xfId="39904" xr:uid="{00000000-0005-0000-0000-0000CE000000}"/>
    <cellStyle name="Comma 7 3 2 5 9" xfId="15712" xr:uid="{00000000-0005-0000-0000-0000CE000000}"/>
    <cellStyle name="Comma 7 3 2 5 9 2" xfId="45952" xr:uid="{00000000-0005-0000-0000-0000CE000000}"/>
    <cellStyle name="Comma 7 3 2 6" xfId="844" xr:uid="{00000000-0005-0000-0000-000023000000}"/>
    <cellStyle name="Comma 7 3 2 6 2" xfId="2356" xr:uid="{00000000-0005-0000-0000-000023000000}"/>
    <cellStyle name="Comma 7 3 2 6 2 2" xfId="11428" xr:uid="{00000000-0005-0000-0000-000023000000}"/>
    <cellStyle name="Comma 7 3 2 6 2 2 2" xfId="26548" xr:uid="{00000000-0005-0000-0000-000023000000}"/>
    <cellStyle name="Comma 7 3 2 6 2 2 2 2" xfId="56788" xr:uid="{00000000-0005-0000-0000-000023000000}"/>
    <cellStyle name="Comma 7 3 2 6 2 2 3" xfId="41668" xr:uid="{00000000-0005-0000-0000-000023000000}"/>
    <cellStyle name="Comma 7 3 2 6 2 3" xfId="17476" xr:uid="{00000000-0005-0000-0000-000023000000}"/>
    <cellStyle name="Comma 7 3 2 6 2 3 2" xfId="47716" xr:uid="{00000000-0005-0000-0000-000023000000}"/>
    <cellStyle name="Comma 7 3 2 6 2 4" xfId="32596" xr:uid="{00000000-0005-0000-0000-000023000000}"/>
    <cellStyle name="Comma 7 3 2 6 3" xfId="3868" xr:uid="{00000000-0005-0000-0000-000023000000}"/>
    <cellStyle name="Comma 7 3 2 6 3 2" xfId="12940" xr:uid="{00000000-0005-0000-0000-000023000000}"/>
    <cellStyle name="Comma 7 3 2 6 3 2 2" xfId="28060" xr:uid="{00000000-0005-0000-0000-000023000000}"/>
    <cellStyle name="Comma 7 3 2 6 3 2 2 2" xfId="58300" xr:uid="{00000000-0005-0000-0000-000023000000}"/>
    <cellStyle name="Comma 7 3 2 6 3 2 3" xfId="43180" xr:uid="{00000000-0005-0000-0000-000023000000}"/>
    <cellStyle name="Comma 7 3 2 6 3 3" xfId="18988" xr:uid="{00000000-0005-0000-0000-000023000000}"/>
    <cellStyle name="Comma 7 3 2 6 3 3 2" xfId="49228" xr:uid="{00000000-0005-0000-0000-000023000000}"/>
    <cellStyle name="Comma 7 3 2 6 3 4" xfId="34108" xr:uid="{00000000-0005-0000-0000-000023000000}"/>
    <cellStyle name="Comma 7 3 2 6 4" xfId="5380" xr:uid="{00000000-0005-0000-0000-000023000000}"/>
    <cellStyle name="Comma 7 3 2 6 4 2" xfId="14452" xr:uid="{00000000-0005-0000-0000-000023000000}"/>
    <cellStyle name="Comma 7 3 2 6 4 2 2" xfId="29572" xr:uid="{00000000-0005-0000-0000-000023000000}"/>
    <cellStyle name="Comma 7 3 2 6 4 2 2 2" xfId="59812" xr:uid="{00000000-0005-0000-0000-000023000000}"/>
    <cellStyle name="Comma 7 3 2 6 4 2 3" xfId="44692" xr:uid="{00000000-0005-0000-0000-000023000000}"/>
    <cellStyle name="Comma 7 3 2 6 4 3" xfId="20500" xr:uid="{00000000-0005-0000-0000-000023000000}"/>
    <cellStyle name="Comma 7 3 2 6 4 3 2" xfId="50740" xr:uid="{00000000-0005-0000-0000-000023000000}"/>
    <cellStyle name="Comma 7 3 2 6 4 4" xfId="35620" xr:uid="{00000000-0005-0000-0000-000023000000}"/>
    <cellStyle name="Comma 7 3 2 6 5" xfId="6892" xr:uid="{00000000-0005-0000-0000-000023000000}"/>
    <cellStyle name="Comma 7 3 2 6 5 2" xfId="22012" xr:uid="{00000000-0005-0000-0000-000023000000}"/>
    <cellStyle name="Comma 7 3 2 6 5 2 2" xfId="52252" xr:uid="{00000000-0005-0000-0000-000023000000}"/>
    <cellStyle name="Comma 7 3 2 6 5 3" xfId="37132" xr:uid="{00000000-0005-0000-0000-000023000000}"/>
    <cellStyle name="Comma 7 3 2 6 6" xfId="8404" xr:uid="{00000000-0005-0000-0000-000023000000}"/>
    <cellStyle name="Comma 7 3 2 6 6 2" xfId="23524" xr:uid="{00000000-0005-0000-0000-000023000000}"/>
    <cellStyle name="Comma 7 3 2 6 6 2 2" xfId="53764" xr:uid="{00000000-0005-0000-0000-000023000000}"/>
    <cellStyle name="Comma 7 3 2 6 6 3" xfId="38644" xr:uid="{00000000-0005-0000-0000-000023000000}"/>
    <cellStyle name="Comma 7 3 2 6 7" xfId="9916" xr:uid="{00000000-0005-0000-0000-000023000000}"/>
    <cellStyle name="Comma 7 3 2 6 7 2" xfId="25036" xr:uid="{00000000-0005-0000-0000-000023000000}"/>
    <cellStyle name="Comma 7 3 2 6 7 2 2" xfId="55276" xr:uid="{00000000-0005-0000-0000-000023000000}"/>
    <cellStyle name="Comma 7 3 2 6 7 3" xfId="40156" xr:uid="{00000000-0005-0000-0000-000023000000}"/>
    <cellStyle name="Comma 7 3 2 6 8" xfId="15964" xr:uid="{00000000-0005-0000-0000-000023000000}"/>
    <cellStyle name="Comma 7 3 2 6 8 2" xfId="46204" xr:uid="{00000000-0005-0000-0000-000023000000}"/>
    <cellStyle name="Comma 7 3 2 6 9" xfId="31084" xr:uid="{00000000-0005-0000-0000-000023000000}"/>
    <cellStyle name="Comma 7 3 2 7" xfId="1600" xr:uid="{00000000-0005-0000-0000-000023000000}"/>
    <cellStyle name="Comma 7 3 2 7 2" xfId="10672" xr:uid="{00000000-0005-0000-0000-000023000000}"/>
    <cellStyle name="Comma 7 3 2 7 2 2" xfId="25792" xr:uid="{00000000-0005-0000-0000-000023000000}"/>
    <cellStyle name="Comma 7 3 2 7 2 2 2" xfId="56032" xr:uid="{00000000-0005-0000-0000-000023000000}"/>
    <cellStyle name="Comma 7 3 2 7 2 3" xfId="40912" xr:uid="{00000000-0005-0000-0000-000023000000}"/>
    <cellStyle name="Comma 7 3 2 7 3" xfId="16720" xr:uid="{00000000-0005-0000-0000-000023000000}"/>
    <cellStyle name="Comma 7 3 2 7 3 2" xfId="46960" xr:uid="{00000000-0005-0000-0000-000023000000}"/>
    <cellStyle name="Comma 7 3 2 7 4" xfId="31840" xr:uid="{00000000-0005-0000-0000-000023000000}"/>
    <cellStyle name="Comma 7 3 2 8" xfId="3112" xr:uid="{00000000-0005-0000-0000-000023000000}"/>
    <cellStyle name="Comma 7 3 2 8 2" xfId="12184" xr:uid="{00000000-0005-0000-0000-000023000000}"/>
    <cellStyle name="Comma 7 3 2 8 2 2" xfId="27304" xr:uid="{00000000-0005-0000-0000-000023000000}"/>
    <cellStyle name="Comma 7 3 2 8 2 2 2" xfId="57544" xr:uid="{00000000-0005-0000-0000-000023000000}"/>
    <cellStyle name="Comma 7 3 2 8 2 3" xfId="42424" xr:uid="{00000000-0005-0000-0000-000023000000}"/>
    <cellStyle name="Comma 7 3 2 8 3" xfId="18232" xr:uid="{00000000-0005-0000-0000-000023000000}"/>
    <cellStyle name="Comma 7 3 2 8 3 2" xfId="48472" xr:uid="{00000000-0005-0000-0000-000023000000}"/>
    <cellStyle name="Comma 7 3 2 8 4" xfId="33352" xr:uid="{00000000-0005-0000-0000-000023000000}"/>
    <cellStyle name="Comma 7 3 2 9" xfId="4624" xr:uid="{00000000-0005-0000-0000-000023000000}"/>
    <cellStyle name="Comma 7 3 2 9 2" xfId="13696" xr:uid="{00000000-0005-0000-0000-000023000000}"/>
    <cellStyle name="Comma 7 3 2 9 2 2" xfId="28816" xr:uid="{00000000-0005-0000-0000-000023000000}"/>
    <cellStyle name="Comma 7 3 2 9 2 2 2" xfId="59056" xr:uid="{00000000-0005-0000-0000-000023000000}"/>
    <cellStyle name="Comma 7 3 2 9 2 3" xfId="43936" xr:uid="{00000000-0005-0000-0000-000023000000}"/>
    <cellStyle name="Comma 7 3 2 9 3" xfId="19744" xr:uid="{00000000-0005-0000-0000-000023000000}"/>
    <cellStyle name="Comma 7 3 2 9 3 2" xfId="49984" xr:uid="{00000000-0005-0000-0000-000023000000}"/>
    <cellStyle name="Comma 7 3 2 9 4" xfId="34864" xr:uid="{00000000-0005-0000-0000-000023000000}"/>
    <cellStyle name="Comma 7 3 3" xfId="130" xr:uid="{00000000-0005-0000-0000-000045000000}"/>
    <cellStyle name="Comma 7 3 3 10" xfId="9202" xr:uid="{00000000-0005-0000-0000-000045000000}"/>
    <cellStyle name="Comma 7 3 3 10 2" xfId="24322" xr:uid="{00000000-0005-0000-0000-000045000000}"/>
    <cellStyle name="Comma 7 3 3 10 2 2" xfId="54562" xr:uid="{00000000-0005-0000-0000-000045000000}"/>
    <cellStyle name="Comma 7 3 3 10 3" xfId="39442" xr:uid="{00000000-0005-0000-0000-000045000000}"/>
    <cellStyle name="Comma 7 3 3 11" xfId="15250" xr:uid="{00000000-0005-0000-0000-000045000000}"/>
    <cellStyle name="Comma 7 3 3 11 2" xfId="45490" xr:uid="{00000000-0005-0000-0000-000045000000}"/>
    <cellStyle name="Comma 7 3 3 12" xfId="30370" xr:uid="{00000000-0005-0000-0000-000045000000}"/>
    <cellStyle name="Comma 7 3 3 2" xfId="382" xr:uid="{00000000-0005-0000-0000-000045000000}"/>
    <cellStyle name="Comma 7 3 3 2 10" xfId="30622" xr:uid="{00000000-0005-0000-0000-000045000000}"/>
    <cellStyle name="Comma 7 3 3 2 2" xfId="1138" xr:uid="{00000000-0005-0000-0000-000045000000}"/>
    <cellStyle name="Comma 7 3 3 2 2 2" xfId="2650" xr:uid="{00000000-0005-0000-0000-000045000000}"/>
    <cellStyle name="Comma 7 3 3 2 2 2 2" xfId="11722" xr:uid="{00000000-0005-0000-0000-000045000000}"/>
    <cellStyle name="Comma 7 3 3 2 2 2 2 2" xfId="26842" xr:uid="{00000000-0005-0000-0000-000045000000}"/>
    <cellStyle name="Comma 7 3 3 2 2 2 2 2 2" xfId="57082" xr:uid="{00000000-0005-0000-0000-000045000000}"/>
    <cellStyle name="Comma 7 3 3 2 2 2 2 3" xfId="41962" xr:uid="{00000000-0005-0000-0000-000045000000}"/>
    <cellStyle name="Comma 7 3 3 2 2 2 3" xfId="17770" xr:uid="{00000000-0005-0000-0000-000045000000}"/>
    <cellStyle name="Comma 7 3 3 2 2 2 3 2" xfId="48010" xr:uid="{00000000-0005-0000-0000-000045000000}"/>
    <cellStyle name="Comma 7 3 3 2 2 2 4" xfId="32890" xr:uid="{00000000-0005-0000-0000-000045000000}"/>
    <cellStyle name="Comma 7 3 3 2 2 3" xfId="4162" xr:uid="{00000000-0005-0000-0000-000045000000}"/>
    <cellStyle name="Comma 7 3 3 2 2 3 2" xfId="13234" xr:uid="{00000000-0005-0000-0000-000045000000}"/>
    <cellStyle name="Comma 7 3 3 2 2 3 2 2" xfId="28354" xr:uid="{00000000-0005-0000-0000-000045000000}"/>
    <cellStyle name="Comma 7 3 3 2 2 3 2 2 2" xfId="58594" xr:uid="{00000000-0005-0000-0000-000045000000}"/>
    <cellStyle name="Comma 7 3 3 2 2 3 2 3" xfId="43474" xr:uid="{00000000-0005-0000-0000-000045000000}"/>
    <cellStyle name="Comma 7 3 3 2 2 3 3" xfId="19282" xr:uid="{00000000-0005-0000-0000-000045000000}"/>
    <cellStyle name="Comma 7 3 3 2 2 3 3 2" xfId="49522" xr:uid="{00000000-0005-0000-0000-000045000000}"/>
    <cellStyle name="Comma 7 3 3 2 2 3 4" xfId="34402" xr:uid="{00000000-0005-0000-0000-000045000000}"/>
    <cellStyle name="Comma 7 3 3 2 2 4" xfId="5674" xr:uid="{00000000-0005-0000-0000-000045000000}"/>
    <cellStyle name="Comma 7 3 3 2 2 4 2" xfId="14746" xr:uid="{00000000-0005-0000-0000-000045000000}"/>
    <cellStyle name="Comma 7 3 3 2 2 4 2 2" xfId="29866" xr:uid="{00000000-0005-0000-0000-000045000000}"/>
    <cellStyle name="Comma 7 3 3 2 2 4 2 2 2" xfId="60106" xr:uid="{00000000-0005-0000-0000-000045000000}"/>
    <cellStyle name="Comma 7 3 3 2 2 4 2 3" xfId="44986" xr:uid="{00000000-0005-0000-0000-000045000000}"/>
    <cellStyle name="Comma 7 3 3 2 2 4 3" xfId="20794" xr:uid="{00000000-0005-0000-0000-000045000000}"/>
    <cellStyle name="Comma 7 3 3 2 2 4 3 2" xfId="51034" xr:uid="{00000000-0005-0000-0000-000045000000}"/>
    <cellStyle name="Comma 7 3 3 2 2 4 4" xfId="35914" xr:uid="{00000000-0005-0000-0000-000045000000}"/>
    <cellStyle name="Comma 7 3 3 2 2 5" xfId="7186" xr:uid="{00000000-0005-0000-0000-000045000000}"/>
    <cellStyle name="Comma 7 3 3 2 2 5 2" xfId="22306" xr:uid="{00000000-0005-0000-0000-000045000000}"/>
    <cellStyle name="Comma 7 3 3 2 2 5 2 2" xfId="52546" xr:uid="{00000000-0005-0000-0000-000045000000}"/>
    <cellStyle name="Comma 7 3 3 2 2 5 3" xfId="37426" xr:uid="{00000000-0005-0000-0000-000045000000}"/>
    <cellStyle name="Comma 7 3 3 2 2 6" xfId="8698" xr:uid="{00000000-0005-0000-0000-000045000000}"/>
    <cellStyle name="Comma 7 3 3 2 2 6 2" xfId="23818" xr:uid="{00000000-0005-0000-0000-000045000000}"/>
    <cellStyle name="Comma 7 3 3 2 2 6 2 2" xfId="54058" xr:uid="{00000000-0005-0000-0000-000045000000}"/>
    <cellStyle name="Comma 7 3 3 2 2 6 3" xfId="38938" xr:uid="{00000000-0005-0000-0000-000045000000}"/>
    <cellStyle name="Comma 7 3 3 2 2 7" xfId="10210" xr:uid="{00000000-0005-0000-0000-000045000000}"/>
    <cellStyle name="Comma 7 3 3 2 2 7 2" xfId="25330" xr:uid="{00000000-0005-0000-0000-000045000000}"/>
    <cellStyle name="Comma 7 3 3 2 2 7 2 2" xfId="55570" xr:uid="{00000000-0005-0000-0000-000045000000}"/>
    <cellStyle name="Comma 7 3 3 2 2 7 3" xfId="40450" xr:uid="{00000000-0005-0000-0000-000045000000}"/>
    <cellStyle name="Comma 7 3 3 2 2 8" xfId="16258" xr:uid="{00000000-0005-0000-0000-000045000000}"/>
    <cellStyle name="Comma 7 3 3 2 2 8 2" xfId="46498" xr:uid="{00000000-0005-0000-0000-000045000000}"/>
    <cellStyle name="Comma 7 3 3 2 2 9" xfId="31378" xr:uid="{00000000-0005-0000-0000-000045000000}"/>
    <cellStyle name="Comma 7 3 3 2 3" xfId="1894" xr:uid="{00000000-0005-0000-0000-000045000000}"/>
    <cellStyle name="Comma 7 3 3 2 3 2" xfId="10966" xr:uid="{00000000-0005-0000-0000-000045000000}"/>
    <cellStyle name="Comma 7 3 3 2 3 2 2" xfId="26086" xr:uid="{00000000-0005-0000-0000-000045000000}"/>
    <cellStyle name="Comma 7 3 3 2 3 2 2 2" xfId="56326" xr:uid="{00000000-0005-0000-0000-000045000000}"/>
    <cellStyle name="Comma 7 3 3 2 3 2 3" xfId="41206" xr:uid="{00000000-0005-0000-0000-000045000000}"/>
    <cellStyle name="Comma 7 3 3 2 3 3" xfId="17014" xr:uid="{00000000-0005-0000-0000-000045000000}"/>
    <cellStyle name="Comma 7 3 3 2 3 3 2" xfId="47254" xr:uid="{00000000-0005-0000-0000-000045000000}"/>
    <cellStyle name="Comma 7 3 3 2 3 4" xfId="32134" xr:uid="{00000000-0005-0000-0000-000045000000}"/>
    <cellStyle name="Comma 7 3 3 2 4" xfId="3406" xr:uid="{00000000-0005-0000-0000-000045000000}"/>
    <cellStyle name="Comma 7 3 3 2 4 2" xfId="12478" xr:uid="{00000000-0005-0000-0000-000045000000}"/>
    <cellStyle name="Comma 7 3 3 2 4 2 2" xfId="27598" xr:uid="{00000000-0005-0000-0000-000045000000}"/>
    <cellStyle name="Comma 7 3 3 2 4 2 2 2" xfId="57838" xr:uid="{00000000-0005-0000-0000-000045000000}"/>
    <cellStyle name="Comma 7 3 3 2 4 2 3" xfId="42718" xr:uid="{00000000-0005-0000-0000-000045000000}"/>
    <cellStyle name="Comma 7 3 3 2 4 3" xfId="18526" xr:uid="{00000000-0005-0000-0000-000045000000}"/>
    <cellStyle name="Comma 7 3 3 2 4 3 2" xfId="48766" xr:uid="{00000000-0005-0000-0000-000045000000}"/>
    <cellStyle name="Comma 7 3 3 2 4 4" xfId="33646" xr:uid="{00000000-0005-0000-0000-000045000000}"/>
    <cellStyle name="Comma 7 3 3 2 5" xfId="4918" xr:uid="{00000000-0005-0000-0000-000045000000}"/>
    <cellStyle name="Comma 7 3 3 2 5 2" xfId="13990" xr:uid="{00000000-0005-0000-0000-000045000000}"/>
    <cellStyle name="Comma 7 3 3 2 5 2 2" xfId="29110" xr:uid="{00000000-0005-0000-0000-000045000000}"/>
    <cellStyle name="Comma 7 3 3 2 5 2 2 2" xfId="59350" xr:uid="{00000000-0005-0000-0000-000045000000}"/>
    <cellStyle name="Comma 7 3 3 2 5 2 3" xfId="44230" xr:uid="{00000000-0005-0000-0000-000045000000}"/>
    <cellStyle name="Comma 7 3 3 2 5 3" xfId="20038" xr:uid="{00000000-0005-0000-0000-000045000000}"/>
    <cellStyle name="Comma 7 3 3 2 5 3 2" xfId="50278" xr:uid="{00000000-0005-0000-0000-000045000000}"/>
    <cellStyle name="Comma 7 3 3 2 5 4" xfId="35158" xr:uid="{00000000-0005-0000-0000-000045000000}"/>
    <cellStyle name="Comma 7 3 3 2 6" xfId="6430" xr:uid="{00000000-0005-0000-0000-000045000000}"/>
    <cellStyle name="Comma 7 3 3 2 6 2" xfId="21550" xr:uid="{00000000-0005-0000-0000-000045000000}"/>
    <cellStyle name="Comma 7 3 3 2 6 2 2" xfId="51790" xr:uid="{00000000-0005-0000-0000-000045000000}"/>
    <cellStyle name="Comma 7 3 3 2 6 3" xfId="36670" xr:uid="{00000000-0005-0000-0000-000045000000}"/>
    <cellStyle name="Comma 7 3 3 2 7" xfId="7942" xr:uid="{00000000-0005-0000-0000-000045000000}"/>
    <cellStyle name="Comma 7 3 3 2 7 2" xfId="23062" xr:uid="{00000000-0005-0000-0000-000045000000}"/>
    <cellStyle name="Comma 7 3 3 2 7 2 2" xfId="53302" xr:uid="{00000000-0005-0000-0000-000045000000}"/>
    <cellStyle name="Comma 7 3 3 2 7 3" xfId="38182" xr:uid="{00000000-0005-0000-0000-000045000000}"/>
    <cellStyle name="Comma 7 3 3 2 8" xfId="9454" xr:uid="{00000000-0005-0000-0000-000045000000}"/>
    <cellStyle name="Comma 7 3 3 2 8 2" xfId="24574" xr:uid="{00000000-0005-0000-0000-000045000000}"/>
    <cellStyle name="Comma 7 3 3 2 8 2 2" xfId="54814" xr:uid="{00000000-0005-0000-0000-000045000000}"/>
    <cellStyle name="Comma 7 3 3 2 8 3" xfId="39694" xr:uid="{00000000-0005-0000-0000-000045000000}"/>
    <cellStyle name="Comma 7 3 3 2 9" xfId="15502" xr:uid="{00000000-0005-0000-0000-000045000000}"/>
    <cellStyle name="Comma 7 3 3 2 9 2" xfId="45742" xr:uid="{00000000-0005-0000-0000-000045000000}"/>
    <cellStyle name="Comma 7 3 3 3" xfId="634" xr:uid="{00000000-0005-0000-0000-0000D1000000}"/>
    <cellStyle name="Comma 7 3 3 3 10" xfId="30874" xr:uid="{00000000-0005-0000-0000-0000D1000000}"/>
    <cellStyle name="Comma 7 3 3 3 2" xfId="1390" xr:uid="{00000000-0005-0000-0000-0000D1000000}"/>
    <cellStyle name="Comma 7 3 3 3 2 2" xfId="2902" xr:uid="{00000000-0005-0000-0000-0000D1000000}"/>
    <cellStyle name="Comma 7 3 3 3 2 2 2" xfId="11974" xr:uid="{00000000-0005-0000-0000-0000D1000000}"/>
    <cellStyle name="Comma 7 3 3 3 2 2 2 2" xfId="27094" xr:uid="{00000000-0005-0000-0000-0000D1000000}"/>
    <cellStyle name="Comma 7 3 3 3 2 2 2 2 2" xfId="57334" xr:uid="{00000000-0005-0000-0000-0000D1000000}"/>
    <cellStyle name="Comma 7 3 3 3 2 2 2 3" xfId="42214" xr:uid="{00000000-0005-0000-0000-0000D1000000}"/>
    <cellStyle name="Comma 7 3 3 3 2 2 3" xfId="18022" xr:uid="{00000000-0005-0000-0000-0000D1000000}"/>
    <cellStyle name="Comma 7 3 3 3 2 2 3 2" xfId="48262" xr:uid="{00000000-0005-0000-0000-0000D1000000}"/>
    <cellStyle name="Comma 7 3 3 3 2 2 4" xfId="33142" xr:uid="{00000000-0005-0000-0000-0000D1000000}"/>
    <cellStyle name="Comma 7 3 3 3 2 3" xfId="4414" xr:uid="{00000000-0005-0000-0000-0000D1000000}"/>
    <cellStyle name="Comma 7 3 3 3 2 3 2" xfId="13486" xr:uid="{00000000-0005-0000-0000-0000D1000000}"/>
    <cellStyle name="Comma 7 3 3 3 2 3 2 2" xfId="28606" xr:uid="{00000000-0005-0000-0000-0000D1000000}"/>
    <cellStyle name="Comma 7 3 3 3 2 3 2 2 2" xfId="58846" xr:uid="{00000000-0005-0000-0000-0000D1000000}"/>
    <cellStyle name="Comma 7 3 3 3 2 3 2 3" xfId="43726" xr:uid="{00000000-0005-0000-0000-0000D1000000}"/>
    <cellStyle name="Comma 7 3 3 3 2 3 3" xfId="19534" xr:uid="{00000000-0005-0000-0000-0000D1000000}"/>
    <cellStyle name="Comma 7 3 3 3 2 3 3 2" xfId="49774" xr:uid="{00000000-0005-0000-0000-0000D1000000}"/>
    <cellStyle name="Comma 7 3 3 3 2 3 4" xfId="34654" xr:uid="{00000000-0005-0000-0000-0000D1000000}"/>
    <cellStyle name="Comma 7 3 3 3 2 4" xfId="5926" xr:uid="{00000000-0005-0000-0000-0000D1000000}"/>
    <cellStyle name="Comma 7 3 3 3 2 4 2" xfId="14998" xr:uid="{00000000-0005-0000-0000-0000D1000000}"/>
    <cellStyle name="Comma 7 3 3 3 2 4 2 2" xfId="30118" xr:uid="{00000000-0005-0000-0000-0000D1000000}"/>
    <cellStyle name="Comma 7 3 3 3 2 4 2 2 2" xfId="60358" xr:uid="{00000000-0005-0000-0000-0000D1000000}"/>
    <cellStyle name="Comma 7 3 3 3 2 4 2 3" xfId="45238" xr:uid="{00000000-0005-0000-0000-0000D1000000}"/>
    <cellStyle name="Comma 7 3 3 3 2 4 3" xfId="21046" xr:uid="{00000000-0005-0000-0000-0000D1000000}"/>
    <cellStyle name="Comma 7 3 3 3 2 4 3 2" xfId="51286" xr:uid="{00000000-0005-0000-0000-0000D1000000}"/>
    <cellStyle name="Comma 7 3 3 3 2 4 4" xfId="36166" xr:uid="{00000000-0005-0000-0000-0000D1000000}"/>
    <cellStyle name="Comma 7 3 3 3 2 5" xfId="7438" xr:uid="{00000000-0005-0000-0000-0000D1000000}"/>
    <cellStyle name="Comma 7 3 3 3 2 5 2" xfId="22558" xr:uid="{00000000-0005-0000-0000-0000D1000000}"/>
    <cellStyle name="Comma 7 3 3 3 2 5 2 2" xfId="52798" xr:uid="{00000000-0005-0000-0000-0000D1000000}"/>
    <cellStyle name="Comma 7 3 3 3 2 5 3" xfId="37678" xr:uid="{00000000-0005-0000-0000-0000D1000000}"/>
    <cellStyle name="Comma 7 3 3 3 2 6" xfId="8950" xr:uid="{00000000-0005-0000-0000-0000D1000000}"/>
    <cellStyle name="Comma 7 3 3 3 2 6 2" xfId="24070" xr:uid="{00000000-0005-0000-0000-0000D1000000}"/>
    <cellStyle name="Comma 7 3 3 3 2 6 2 2" xfId="54310" xr:uid="{00000000-0005-0000-0000-0000D1000000}"/>
    <cellStyle name="Comma 7 3 3 3 2 6 3" xfId="39190" xr:uid="{00000000-0005-0000-0000-0000D1000000}"/>
    <cellStyle name="Comma 7 3 3 3 2 7" xfId="10462" xr:uid="{00000000-0005-0000-0000-0000D1000000}"/>
    <cellStyle name="Comma 7 3 3 3 2 7 2" xfId="25582" xr:uid="{00000000-0005-0000-0000-0000D1000000}"/>
    <cellStyle name="Comma 7 3 3 3 2 7 2 2" xfId="55822" xr:uid="{00000000-0005-0000-0000-0000D1000000}"/>
    <cellStyle name="Comma 7 3 3 3 2 7 3" xfId="40702" xr:uid="{00000000-0005-0000-0000-0000D1000000}"/>
    <cellStyle name="Comma 7 3 3 3 2 8" xfId="16510" xr:uid="{00000000-0005-0000-0000-0000D1000000}"/>
    <cellStyle name="Comma 7 3 3 3 2 8 2" xfId="46750" xr:uid="{00000000-0005-0000-0000-0000D1000000}"/>
    <cellStyle name="Comma 7 3 3 3 2 9" xfId="31630" xr:uid="{00000000-0005-0000-0000-0000D1000000}"/>
    <cellStyle name="Comma 7 3 3 3 3" xfId="2146" xr:uid="{00000000-0005-0000-0000-0000D1000000}"/>
    <cellStyle name="Comma 7 3 3 3 3 2" xfId="11218" xr:uid="{00000000-0005-0000-0000-0000D1000000}"/>
    <cellStyle name="Comma 7 3 3 3 3 2 2" xfId="26338" xr:uid="{00000000-0005-0000-0000-0000D1000000}"/>
    <cellStyle name="Comma 7 3 3 3 3 2 2 2" xfId="56578" xr:uid="{00000000-0005-0000-0000-0000D1000000}"/>
    <cellStyle name="Comma 7 3 3 3 3 2 3" xfId="41458" xr:uid="{00000000-0005-0000-0000-0000D1000000}"/>
    <cellStyle name="Comma 7 3 3 3 3 3" xfId="17266" xr:uid="{00000000-0005-0000-0000-0000D1000000}"/>
    <cellStyle name="Comma 7 3 3 3 3 3 2" xfId="47506" xr:uid="{00000000-0005-0000-0000-0000D1000000}"/>
    <cellStyle name="Comma 7 3 3 3 3 4" xfId="32386" xr:uid="{00000000-0005-0000-0000-0000D1000000}"/>
    <cellStyle name="Comma 7 3 3 3 4" xfId="3658" xr:uid="{00000000-0005-0000-0000-0000D1000000}"/>
    <cellStyle name="Comma 7 3 3 3 4 2" xfId="12730" xr:uid="{00000000-0005-0000-0000-0000D1000000}"/>
    <cellStyle name="Comma 7 3 3 3 4 2 2" xfId="27850" xr:uid="{00000000-0005-0000-0000-0000D1000000}"/>
    <cellStyle name="Comma 7 3 3 3 4 2 2 2" xfId="58090" xr:uid="{00000000-0005-0000-0000-0000D1000000}"/>
    <cellStyle name="Comma 7 3 3 3 4 2 3" xfId="42970" xr:uid="{00000000-0005-0000-0000-0000D1000000}"/>
    <cellStyle name="Comma 7 3 3 3 4 3" xfId="18778" xr:uid="{00000000-0005-0000-0000-0000D1000000}"/>
    <cellStyle name="Comma 7 3 3 3 4 3 2" xfId="49018" xr:uid="{00000000-0005-0000-0000-0000D1000000}"/>
    <cellStyle name="Comma 7 3 3 3 4 4" xfId="33898" xr:uid="{00000000-0005-0000-0000-0000D1000000}"/>
    <cellStyle name="Comma 7 3 3 3 5" xfId="5170" xr:uid="{00000000-0005-0000-0000-0000D1000000}"/>
    <cellStyle name="Comma 7 3 3 3 5 2" xfId="14242" xr:uid="{00000000-0005-0000-0000-0000D1000000}"/>
    <cellStyle name="Comma 7 3 3 3 5 2 2" xfId="29362" xr:uid="{00000000-0005-0000-0000-0000D1000000}"/>
    <cellStyle name="Comma 7 3 3 3 5 2 2 2" xfId="59602" xr:uid="{00000000-0005-0000-0000-0000D1000000}"/>
    <cellStyle name="Comma 7 3 3 3 5 2 3" xfId="44482" xr:uid="{00000000-0005-0000-0000-0000D1000000}"/>
    <cellStyle name="Comma 7 3 3 3 5 3" xfId="20290" xr:uid="{00000000-0005-0000-0000-0000D1000000}"/>
    <cellStyle name="Comma 7 3 3 3 5 3 2" xfId="50530" xr:uid="{00000000-0005-0000-0000-0000D1000000}"/>
    <cellStyle name="Comma 7 3 3 3 5 4" xfId="35410" xr:uid="{00000000-0005-0000-0000-0000D1000000}"/>
    <cellStyle name="Comma 7 3 3 3 6" xfId="6682" xr:uid="{00000000-0005-0000-0000-0000D1000000}"/>
    <cellStyle name="Comma 7 3 3 3 6 2" xfId="21802" xr:uid="{00000000-0005-0000-0000-0000D1000000}"/>
    <cellStyle name="Comma 7 3 3 3 6 2 2" xfId="52042" xr:uid="{00000000-0005-0000-0000-0000D1000000}"/>
    <cellStyle name="Comma 7 3 3 3 6 3" xfId="36922" xr:uid="{00000000-0005-0000-0000-0000D1000000}"/>
    <cellStyle name="Comma 7 3 3 3 7" xfId="8194" xr:uid="{00000000-0005-0000-0000-0000D1000000}"/>
    <cellStyle name="Comma 7 3 3 3 7 2" xfId="23314" xr:uid="{00000000-0005-0000-0000-0000D1000000}"/>
    <cellStyle name="Comma 7 3 3 3 7 2 2" xfId="53554" xr:uid="{00000000-0005-0000-0000-0000D1000000}"/>
    <cellStyle name="Comma 7 3 3 3 7 3" xfId="38434" xr:uid="{00000000-0005-0000-0000-0000D1000000}"/>
    <cellStyle name="Comma 7 3 3 3 8" xfId="9706" xr:uid="{00000000-0005-0000-0000-0000D1000000}"/>
    <cellStyle name="Comma 7 3 3 3 8 2" xfId="24826" xr:uid="{00000000-0005-0000-0000-0000D1000000}"/>
    <cellStyle name="Comma 7 3 3 3 8 2 2" xfId="55066" xr:uid="{00000000-0005-0000-0000-0000D1000000}"/>
    <cellStyle name="Comma 7 3 3 3 8 3" xfId="39946" xr:uid="{00000000-0005-0000-0000-0000D1000000}"/>
    <cellStyle name="Comma 7 3 3 3 9" xfId="15754" xr:uid="{00000000-0005-0000-0000-0000D1000000}"/>
    <cellStyle name="Comma 7 3 3 3 9 2" xfId="45994" xr:uid="{00000000-0005-0000-0000-0000D1000000}"/>
    <cellStyle name="Comma 7 3 3 4" xfId="886" xr:uid="{00000000-0005-0000-0000-000045000000}"/>
    <cellStyle name="Comma 7 3 3 4 2" xfId="2398" xr:uid="{00000000-0005-0000-0000-000045000000}"/>
    <cellStyle name="Comma 7 3 3 4 2 2" xfId="11470" xr:uid="{00000000-0005-0000-0000-000045000000}"/>
    <cellStyle name="Comma 7 3 3 4 2 2 2" xfId="26590" xr:uid="{00000000-0005-0000-0000-000045000000}"/>
    <cellStyle name="Comma 7 3 3 4 2 2 2 2" xfId="56830" xr:uid="{00000000-0005-0000-0000-000045000000}"/>
    <cellStyle name="Comma 7 3 3 4 2 2 3" xfId="41710" xr:uid="{00000000-0005-0000-0000-000045000000}"/>
    <cellStyle name="Comma 7 3 3 4 2 3" xfId="17518" xr:uid="{00000000-0005-0000-0000-000045000000}"/>
    <cellStyle name="Comma 7 3 3 4 2 3 2" xfId="47758" xr:uid="{00000000-0005-0000-0000-000045000000}"/>
    <cellStyle name="Comma 7 3 3 4 2 4" xfId="32638" xr:uid="{00000000-0005-0000-0000-000045000000}"/>
    <cellStyle name="Comma 7 3 3 4 3" xfId="3910" xr:uid="{00000000-0005-0000-0000-000045000000}"/>
    <cellStyle name="Comma 7 3 3 4 3 2" xfId="12982" xr:uid="{00000000-0005-0000-0000-000045000000}"/>
    <cellStyle name="Comma 7 3 3 4 3 2 2" xfId="28102" xr:uid="{00000000-0005-0000-0000-000045000000}"/>
    <cellStyle name="Comma 7 3 3 4 3 2 2 2" xfId="58342" xr:uid="{00000000-0005-0000-0000-000045000000}"/>
    <cellStyle name="Comma 7 3 3 4 3 2 3" xfId="43222" xr:uid="{00000000-0005-0000-0000-000045000000}"/>
    <cellStyle name="Comma 7 3 3 4 3 3" xfId="19030" xr:uid="{00000000-0005-0000-0000-000045000000}"/>
    <cellStyle name="Comma 7 3 3 4 3 3 2" xfId="49270" xr:uid="{00000000-0005-0000-0000-000045000000}"/>
    <cellStyle name="Comma 7 3 3 4 3 4" xfId="34150" xr:uid="{00000000-0005-0000-0000-000045000000}"/>
    <cellStyle name="Comma 7 3 3 4 4" xfId="5422" xr:uid="{00000000-0005-0000-0000-000045000000}"/>
    <cellStyle name="Comma 7 3 3 4 4 2" xfId="14494" xr:uid="{00000000-0005-0000-0000-000045000000}"/>
    <cellStyle name="Comma 7 3 3 4 4 2 2" xfId="29614" xr:uid="{00000000-0005-0000-0000-000045000000}"/>
    <cellStyle name="Comma 7 3 3 4 4 2 2 2" xfId="59854" xr:uid="{00000000-0005-0000-0000-000045000000}"/>
    <cellStyle name="Comma 7 3 3 4 4 2 3" xfId="44734" xr:uid="{00000000-0005-0000-0000-000045000000}"/>
    <cellStyle name="Comma 7 3 3 4 4 3" xfId="20542" xr:uid="{00000000-0005-0000-0000-000045000000}"/>
    <cellStyle name="Comma 7 3 3 4 4 3 2" xfId="50782" xr:uid="{00000000-0005-0000-0000-000045000000}"/>
    <cellStyle name="Comma 7 3 3 4 4 4" xfId="35662" xr:uid="{00000000-0005-0000-0000-000045000000}"/>
    <cellStyle name="Comma 7 3 3 4 5" xfId="6934" xr:uid="{00000000-0005-0000-0000-000045000000}"/>
    <cellStyle name="Comma 7 3 3 4 5 2" xfId="22054" xr:uid="{00000000-0005-0000-0000-000045000000}"/>
    <cellStyle name="Comma 7 3 3 4 5 2 2" xfId="52294" xr:uid="{00000000-0005-0000-0000-000045000000}"/>
    <cellStyle name="Comma 7 3 3 4 5 3" xfId="37174" xr:uid="{00000000-0005-0000-0000-000045000000}"/>
    <cellStyle name="Comma 7 3 3 4 6" xfId="8446" xr:uid="{00000000-0005-0000-0000-000045000000}"/>
    <cellStyle name="Comma 7 3 3 4 6 2" xfId="23566" xr:uid="{00000000-0005-0000-0000-000045000000}"/>
    <cellStyle name="Comma 7 3 3 4 6 2 2" xfId="53806" xr:uid="{00000000-0005-0000-0000-000045000000}"/>
    <cellStyle name="Comma 7 3 3 4 6 3" xfId="38686" xr:uid="{00000000-0005-0000-0000-000045000000}"/>
    <cellStyle name="Comma 7 3 3 4 7" xfId="9958" xr:uid="{00000000-0005-0000-0000-000045000000}"/>
    <cellStyle name="Comma 7 3 3 4 7 2" xfId="25078" xr:uid="{00000000-0005-0000-0000-000045000000}"/>
    <cellStyle name="Comma 7 3 3 4 7 2 2" xfId="55318" xr:uid="{00000000-0005-0000-0000-000045000000}"/>
    <cellStyle name="Comma 7 3 3 4 7 3" xfId="40198" xr:uid="{00000000-0005-0000-0000-000045000000}"/>
    <cellStyle name="Comma 7 3 3 4 8" xfId="16006" xr:uid="{00000000-0005-0000-0000-000045000000}"/>
    <cellStyle name="Comma 7 3 3 4 8 2" xfId="46246" xr:uid="{00000000-0005-0000-0000-000045000000}"/>
    <cellStyle name="Comma 7 3 3 4 9" xfId="31126" xr:uid="{00000000-0005-0000-0000-000045000000}"/>
    <cellStyle name="Comma 7 3 3 5" xfId="1642" xr:uid="{00000000-0005-0000-0000-000045000000}"/>
    <cellStyle name="Comma 7 3 3 5 2" xfId="10714" xr:uid="{00000000-0005-0000-0000-000045000000}"/>
    <cellStyle name="Comma 7 3 3 5 2 2" xfId="25834" xr:uid="{00000000-0005-0000-0000-000045000000}"/>
    <cellStyle name="Comma 7 3 3 5 2 2 2" xfId="56074" xr:uid="{00000000-0005-0000-0000-000045000000}"/>
    <cellStyle name="Comma 7 3 3 5 2 3" xfId="40954" xr:uid="{00000000-0005-0000-0000-000045000000}"/>
    <cellStyle name="Comma 7 3 3 5 3" xfId="16762" xr:uid="{00000000-0005-0000-0000-000045000000}"/>
    <cellStyle name="Comma 7 3 3 5 3 2" xfId="47002" xr:uid="{00000000-0005-0000-0000-000045000000}"/>
    <cellStyle name="Comma 7 3 3 5 4" xfId="31882" xr:uid="{00000000-0005-0000-0000-000045000000}"/>
    <cellStyle name="Comma 7 3 3 6" xfId="3154" xr:uid="{00000000-0005-0000-0000-000045000000}"/>
    <cellStyle name="Comma 7 3 3 6 2" xfId="12226" xr:uid="{00000000-0005-0000-0000-000045000000}"/>
    <cellStyle name="Comma 7 3 3 6 2 2" xfId="27346" xr:uid="{00000000-0005-0000-0000-000045000000}"/>
    <cellStyle name="Comma 7 3 3 6 2 2 2" xfId="57586" xr:uid="{00000000-0005-0000-0000-000045000000}"/>
    <cellStyle name="Comma 7 3 3 6 2 3" xfId="42466" xr:uid="{00000000-0005-0000-0000-000045000000}"/>
    <cellStyle name="Comma 7 3 3 6 3" xfId="18274" xr:uid="{00000000-0005-0000-0000-000045000000}"/>
    <cellStyle name="Comma 7 3 3 6 3 2" xfId="48514" xr:uid="{00000000-0005-0000-0000-000045000000}"/>
    <cellStyle name="Comma 7 3 3 6 4" xfId="33394" xr:uid="{00000000-0005-0000-0000-000045000000}"/>
    <cellStyle name="Comma 7 3 3 7" xfId="4666" xr:uid="{00000000-0005-0000-0000-000045000000}"/>
    <cellStyle name="Comma 7 3 3 7 2" xfId="13738" xr:uid="{00000000-0005-0000-0000-000045000000}"/>
    <cellStyle name="Comma 7 3 3 7 2 2" xfId="28858" xr:uid="{00000000-0005-0000-0000-000045000000}"/>
    <cellStyle name="Comma 7 3 3 7 2 2 2" xfId="59098" xr:uid="{00000000-0005-0000-0000-000045000000}"/>
    <cellStyle name="Comma 7 3 3 7 2 3" xfId="43978" xr:uid="{00000000-0005-0000-0000-000045000000}"/>
    <cellStyle name="Comma 7 3 3 7 3" xfId="19786" xr:uid="{00000000-0005-0000-0000-000045000000}"/>
    <cellStyle name="Comma 7 3 3 7 3 2" xfId="50026" xr:uid="{00000000-0005-0000-0000-000045000000}"/>
    <cellStyle name="Comma 7 3 3 7 4" xfId="34906" xr:uid="{00000000-0005-0000-0000-000045000000}"/>
    <cellStyle name="Comma 7 3 3 8" xfId="6178" xr:uid="{00000000-0005-0000-0000-000045000000}"/>
    <cellStyle name="Comma 7 3 3 8 2" xfId="21298" xr:uid="{00000000-0005-0000-0000-000045000000}"/>
    <cellStyle name="Comma 7 3 3 8 2 2" xfId="51538" xr:uid="{00000000-0005-0000-0000-000045000000}"/>
    <cellStyle name="Comma 7 3 3 8 3" xfId="36418" xr:uid="{00000000-0005-0000-0000-000045000000}"/>
    <cellStyle name="Comma 7 3 3 9" xfId="7690" xr:uid="{00000000-0005-0000-0000-000045000000}"/>
    <cellStyle name="Comma 7 3 3 9 2" xfId="22810" xr:uid="{00000000-0005-0000-0000-000045000000}"/>
    <cellStyle name="Comma 7 3 3 9 2 2" xfId="53050" xr:uid="{00000000-0005-0000-0000-000045000000}"/>
    <cellStyle name="Comma 7 3 3 9 3" xfId="37930" xr:uid="{00000000-0005-0000-0000-000045000000}"/>
    <cellStyle name="Comma 7 3 4" xfId="214" xr:uid="{00000000-0005-0000-0000-000045000000}"/>
    <cellStyle name="Comma 7 3 4 10" xfId="9286" xr:uid="{00000000-0005-0000-0000-000045000000}"/>
    <cellStyle name="Comma 7 3 4 10 2" xfId="24406" xr:uid="{00000000-0005-0000-0000-000045000000}"/>
    <cellStyle name="Comma 7 3 4 10 2 2" xfId="54646" xr:uid="{00000000-0005-0000-0000-000045000000}"/>
    <cellStyle name="Comma 7 3 4 10 3" xfId="39526" xr:uid="{00000000-0005-0000-0000-000045000000}"/>
    <cellStyle name="Comma 7 3 4 11" xfId="15334" xr:uid="{00000000-0005-0000-0000-000045000000}"/>
    <cellStyle name="Comma 7 3 4 11 2" xfId="45574" xr:uid="{00000000-0005-0000-0000-000045000000}"/>
    <cellStyle name="Comma 7 3 4 12" xfId="30454" xr:uid="{00000000-0005-0000-0000-000045000000}"/>
    <cellStyle name="Comma 7 3 4 2" xfId="466" xr:uid="{00000000-0005-0000-0000-000045000000}"/>
    <cellStyle name="Comma 7 3 4 2 10" xfId="30706" xr:uid="{00000000-0005-0000-0000-000045000000}"/>
    <cellStyle name="Comma 7 3 4 2 2" xfId="1222" xr:uid="{00000000-0005-0000-0000-000045000000}"/>
    <cellStyle name="Comma 7 3 4 2 2 2" xfId="2734" xr:uid="{00000000-0005-0000-0000-000045000000}"/>
    <cellStyle name="Comma 7 3 4 2 2 2 2" xfId="11806" xr:uid="{00000000-0005-0000-0000-000045000000}"/>
    <cellStyle name="Comma 7 3 4 2 2 2 2 2" xfId="26926" xr:uid="{00000000-0005-0000-0000-000045000000}"/>
    <cellStyle name="Comma 7 3 4 2 2 2 2 2 2" xfId="57166" xr:uid="{00000000-0005-0000-0000-000045000000}"/>
    <cellStyle name="Comma 7 3 4 2 2 2 2 3" xfId="42046" xr:uid="{00000000-0005-0000-0000-000045000000}"/>
    <cellStyle name="Comma 7 3 4 2 2 2 3" xfId="17854" xr:uid="{00000000-0005-0000-0000-000045000000}"/>
    <cellStyle name="Comma 7 3 4 2 2 2 3 2" xfId="48094" xr:uid="{00000000-0005-0000-0000-000045000000}"/>
    <cellStyle name="Comma 7 3 4 2 2 2 4" xfId="32974" xr:uid="{00000000-0005-0000-0000-000045000000}"/>
    <cellStyle name="Comma 7 3 4 2 2 3" xfId="4246" xr:uid="{00000000-0005-0000-0000-000045000000}"/>
    <cellStyle name="Comma 7 3 4 2 2 3 2" xfId="13318" xr:uid="{00000000-0005-0000-0000-000045000000}"/>
    <cellStyle name="Comma 7 3 4 2 2 3 2 2" xfId="28438" xr:uid="{00000000-0005-0000-0000-000045000000}"/>
    <cellStyle name="Comma 7 3 4 2 2 3 2 2 2" xfId="58678" xr:uid="{00000000-0005-0000-0000-000045000000}"/>
    <cellStyle name="Comma 7 3 4 2 2 3 2 3" xfId="43558" xr:uid="{00000000-0005-0000-0000-000045000000}"/>
    <cellStyle name="Comma 7 3 4 2 2 3 3" xfId="19366" xr:uid="{00000000-0005-0000-0000-000045000000}"/>
    <cellStyle name="Comma 7 3 4 2 2 3 3 2" xfId="49606" xr:uid="{00000000-0005-0000-0000-000045000000}"/>
    <cellStyle name="Comma 7 3 4 2 2 3 4" xfId="34486" xr:uid="{00000000-0005-0000-0000-000045000000}"/>
    <cellStyle name="Comma 7 3 4 2 2 4" xfId="5758" xr:uid="{00000000-0005-0000-0000-000045000000}"/>
    <cellStyle name="Comma 7 3 4 2 2 4 2" xfId="14830" xr:uid="{00000000-0005-0000-0000-000045000000}"/>
    <cellStyle name="Comma 7 3 4 2 2 4 2 2" xfId="29950" xr:uid="{00000000-0005-0000-0000-000045000000}"/>
    <cellStyle name="Comma 7 3 4 2 2 4 2 2 2" xfId="60190" xr:uid="{00000000-0005-0000-0000-000045000000}"/>
    <cellStyle name="Comma 7 3 4 2 2 4 2 3" xfId="45070" xr:uid="{00000000-0005-0000-0000-000045000000}"/>
    <cellStyle name="Comma 7 3 4 2 2 4 3" xfId="20878" xr:uid="{00000000-0005-0000-0000-000045000000}"/>
    <cellStyle name="Comma 7 3 4 2 2 4 3 2" xfId="51118" xr:uid="{00000000-0005-0000-0000-000045000000}"/>
    <cellStyle name="Comma 7 3 4 2 2 4 4" xfId="35998" xr:uid="{00000000-0005-0000-0000-000045000000}"/>
    <cellStyle name="Comma 7 3 4 2 2 5" xfId="7270" xr:uid="{00000000-0005-0000-0000-000045000000}"/>
    <cellStyle name="Comma 7 3 4 2 2 5 2" xfId="22390" xr:uid="{00000000-0005-0000-0000-000045000000}"/>
    <cellStyle name="Comma 7 3 4 2 2 5 2 2" xfId="52630" xr:uid="{00000000-0005-0000-0000-000045000000}"/>
    <cellStyle name="Comma 7 3 4 2 2 5 3" xfId="37510" xr:uid="{00000000-0005-0000-0000-000045000000}"/>
    <cellStyle name="Comma 7 3 4 2 2 6" xfId="8782" xr:uid="{00000000-0005-0000-0000-000045000000}"/>
    <cellStyle name="Comma 7 3 4 2 2 6 2" xfId="23902" xr:uid="{00000000-0005-0000-0000-000045000000}"/>
    <cellStyle name="Comma 7 3 4 2 2 6 2 2" xfId="54142" xr:uid="{00000000-0005-0000-0000-000045000000}"/>
    <cellStyle name="Comma 7 3 4 2 2 6 3" xfId="39022" xr:uid="{00000000-0005-0000-0000-000045000000}"/>
    <cellStyle name="Comma 7 3 4 2 2 7" xfId="10294" xr:uid="{00000000-0005-0000-0000-000045000000}"/>
    <cellStyle name="Comma 7 3 4 2 2 7 2" xfId="25414" xr:uid="{00000000-0005-0000-0000-000045000000}"/>
    <cellStyle name="Comma 7 3 4 2 2 7 2 2" xfId="55654" xr:uid="{00000000-0005-0000-0000-000045000000}"/>
    <cellStyle name="Comma 7 3 4 2 2 7 3" xfId="40534" xr:uid="{00000000-0005-0000-0000-000045000000}"/>
    <cellStyle name="Comma 7 3 4 2 2 8" xfId="16342" xr:uid="{00000000-0005-0000-0000-000045000000}"/>
    <cellStyle name="Comma 7 3 4 2 2 8 2" xfId="46582" xr:uid="{00000000-0005-0000-0000-000045000000}"/>
    <cellStyle name="Comma 7 3 4 2 2 9" xfId="31462" xr:uid="{00000000-0005-0000-0000-000045000000}"/>
    <cellStyle name="Comma 7 3 4 2 3" xfId="1978" xr:uid="{00000000-0005-0000-0000-000045000000}"/>
    <cellStyle name="Comma 7 3 4 2 3 2" xfId="11050" xr:uid="{00000000-0005-0000-0000-000045000000}"/>
    <cellStyle name="Comma 7 3 4 2 3 2 2" xfId="26170" xr:uid="{00000000-0005-0000-0000-000045000000}"/>
    <cellStyle name="Comma 7 3 4 2 3 2 2 2" xfId="56410" xr:uid="{00000000-0005-0000-0000-000045000000}"/>
    <cellStyle name="Comma 7 3 4 2 3 2 3" xfId="41290" xr:uid="{00000000-0005-0000-0000-000045000000}"/>
    <cellStyle name="Comma 7 3 4 2 3 3" xfId="17098" xr:uid="{00000000-0005-0000-0000-000045000000}"/>
    <cellStyle name="Comma 7 3 4 2 3 3 2" xfId="47338" xr:uid="{00000000-0005-0000-0000-000045000000}"/>
    <cellStyle name="Comma 7 3 4 2 3 4" xfId="32218" xr:uid="{00000000-0005-0000-0000-000045000000}"/>
    <cellStyle name="Comma 7 3 4 2 4" xfId="3490" xr:uid="{00000000-0005-0000-0000-000045000000}"/>
    <cellStyle name="Comma 7 3 4 2 4 2" xfId="12562" xr:uid="{00000000-0005-0000-0000-000045000000}"/>
    <cellStyle name="Comma 7 3 4 2 4 2 2" xfId="27682" xr:uid="{00000000-0005-0000-0000-000045000000}"/>
    <cellStyle name="Comma 7 3 4 2 4 2 2 2" xfId="57922" xr:uid="{00000000-0005-0000-0000-000045000000}"/>
    <cellStyle name="Comma 7 3 4 2 4 2 3" xfId="42802" xr:uid="{00000000-0005-0000-0000-000045000000}"/>
    <cellStyle name="Comma 7 3 4 2 4 3" xfId="18610" xr:uid="{00000000-0005-0000-0000-000045000000}"/>
    <cellStyle name="Comma 7 3 4 2 4 3 2" xfId="48850" xr:uid="{00000000-0005-0000-0000-000045000000}"/>
    <cellStyle name="Comma 7 3 4 2 4 4" xfId="33730" xr:uid="{00000000-0005-0000-0000-000045000000}"/>
    <cellStyle name="Comma 7 3 4 2 5" xfId="5002" xr:uid="{00000000-0005-0000-0000-000045000000}"/>
    <cellStyle name="Comma 7 3 4 2 5 2" xfId="14074" xr:uid="{00000000-0005-0000-0000-000045000000}"/>
    <cellStyle name="Comma 7 3 4 2 5 2 2" xfId="29194" xr:uid="{00000000-0005-0000-0000-000045000000}"/>
    <cellStyle name="Comma 7 3 4 2 5 2 2 2" xfId="59434" xr:uid="{00000000-0005-0000-0000-000045000000}"/>
    <cellStyle name="Comma 7 3 4 2 5 2 3" xfId="44314" xr:uid="{00000000-0005-0000-0000-000045000000}"/>
    <cellStyle name="Comma 7 3 4 2 5 3" xfId="20122" xr:uid="{00000000-0005-0000-0000-000045000000}"/>
    <cellStyle name="Comma 7 3 4 2 5 3 2" xfId="50362" xr:uid="{00000000-0005-0000-0000-000045000000}"/>
    <cellStyle name="Comma 7 3 4 2 5 4" xfId="35242" xr:uid="{00000000-0005-0000-0000-000045000000}"/>
    <cellStyle name="Comma 7 3 4 2 6" xfId="6514" xr:uid="{00000000-0005-0000-0000-000045000000}"/>
    <cellStyle name="Comma 7 3 4 2 6 2" xfId="21634" xr:uid="{00000000-0005-0000-0000-000045000000}"/>
    <cellStyle name="Comma 7 3 4 2 6 2 2" xfId="51874" xr:uid="{00000000-0005-0000-0000-000045000000}"/>
    <cellStyle name="Comma 7 3 4 2 6 3" xfId="36754" xr:uid="{00000000-0005-0000-0000-000045000000}"/>
    <cellStyle name="Comma 7 3 4 2 7" xfId="8026" xr:uid="{00000000-0005-0000-0000-000045000000}"/>
    <cellStyle name="Comma 7 3 4 2 7 2" xfId="23146" xr:uid="{00000000-0005-0000-0000-000045000000}"/>
    <cellStyle name="Comma 7 3 4 2 7 2 2" xfId="53386" xr:uid="{00000000-0005-0000-0000-000045000000}"/>
    <cellStyle name="Comma 7 3 4 2 7 3" xfId="38266" xr:uid="{00000000-0005-0000-0000-000045000000}"/>
    <cellStyle name="Comma 7 3 4 2 8" xfId="9538" xr:uid="{00000000-0005-0000-0000-000045000000}"/>
    <cellStyle name="Comma 7 3 4 2 8 2" xfId="24658" xr:uid="{00000000-0005-0000-0000-000045000000}"/>
    <cellStyle name="Comma 7 3 4 2 8 2 2" xfId="54898" xr:uid="{00000000-0005-0000-0000-000045000000}"/>
    <cellStyle name="Comma 7 3 4 2 8 3" xfId="39778" xr:uid="{00000000-0005-0000-0000-000045000000}"/>
    <cellStyle name="Comma 7 3 4 2 9" xfId="15586" xr:uid="{00000000-0005-0000-0000-000045000000}"/>
    <cellStyle name="Comma 7 3 4 2 9 2" xfId="45826" xr:uid="{00000000-0005-0000-0000-000045000000}"/>
    <cellStyle name="Comma 7 3 4 3" xfId="718" xr:uid="{00000000-0005-0000-0000-0000D2000000}"/>
    <cellStyle name="Comma 7 3 4 3 10" xfId="30958" xr:uid="{00000000-0005-0000-0000-0000D2000000}"/>
    <cellStyle name="Comma 7 3 4 3 2" xfId="1474" xr:uid="{00000000-0005-0000-0000-0000D2000000}"/>
    <cellStyle name="Comma 7 3 4 3 2 2" xfId="2986" xr:uid="{00000000-0005-0000-0000-0000D2000000}"/>
    <cellStyle name="Comma 7 3 4 3 2 2 2" xfId="12058" xr:uid="{00000000-0005-0000-0000-0000D2000000}"/>
    <cellStyle name="Comma 7 3 4 3 2 2 2 2" xfId="27178" xr:uid="{00000000-0005-0000-0000-0000D2000000}"/>
    <cellStyle name="Comma 7 3 4 3 2 2 2 2 2" xfId="57418" xr:uid="{00000000-0005-0000-0000-0000D2000000}"/>
    <cellStyle name="Comma 7 3 4 3 2 2 2 3" xfId="42298" xr:uid="{00000000-0005-0000-0000-0000D2000000}"/>
    <cellStyle name="Comma 7 3 4 3 2 2 3" xfId="18106" xr:uid="{00000000-0005-0000-0000-0000D2000000}"/>
    <cellStyle name="Comma 7 3 4 3 2 2 3 2" xfId="48346" xr:uid="{00000000-0005-0000-0000-0000D2000000}"/>
    <cellStyle name="Comma 7 3 4 3 2 2 4" xfId="33226" xr:uid="{00000000-0005-0000-0000-0000D2000000}"/>
    <cellStyle name="Comma 7 3 4 3 2 3" xfId="4498" xr:uid="{00000000-0005-0000-0000-0000D2000000}"/>
    <cellStyle name="Comma 7 3 4 3 2 3 2" xfId="13570" xr:uid="{00000000-0005-0000-0000-0000D2000000}"/>
    <cellStyle name="Comma 7 3 4 3 2 3 2 2" xfId="28690" xr:uid="{00000000-0005-0000-0000-0000D2000000}"/>
    <cellStyle name="Comma 7 3 4 3 2 3 2 2 2" xfId="58930" xr:uid="{00000000-0005-0000-0000-0000D2000000}"/>
    <cellStyle name="Comma 7 3 4 3 2 3 2 3" xfId="43810" xr:uid="{00000000-0005-0000-0000-0000D2000000}"/>
    <cellStyle name="Comma 7 3 4 3 2 3 3" xfId="19618" xr:uid="{00000000-0005-0000-0000-0000D2000000}"/>
    <cellStyle name="Comma 7 3 4 3 2 3 3 2" xfId="49858" xr:uid="{00000000-0005-0000-0000-0000D2000000}"/>
    <cellStyle name="Comma 7 3 4 3 2 3 4" xfId="34738" xr:uid="{00000000-0005-0000-0000-0000D2000000}"/>
    <cellStyle name="Comma 7 3 4 3 2 4" xfId="6010" xr:uid="{00000000-0005-0000-0000-0000D2000000}"/>
    <cellStyle name="Comma 7 3 4 3 2 4 2" xfId="15082" xr:uid="{00000000-0005-0000-0000-0000D2000000}"/>
    <cellStyle name="Comma 7 3 4 3 2 4 2 2" xfId="30202" xr:uid="{00000000-0005-0000-0000-0000D2000000}"/>
    <cellStyle name="Comma 7 3 4 3 2 4 2 2 2" xfId="60442" xr:uid="{00000000-0005-0000-0000-0000D2000000}"/>
    <cellStyle name="Comma 7 3 4 3 2 4 2 3" xfId="45322" xr:uid="{00000000-0005-0000-0000-0000D2000000}"/>
    <cellStyle name="Comma 7 3 4 3 2 4 3" xfId="21130" xr:uid="{00000000-0005-0000-0000-0000D2000000}"/>
    <cellStyle name="Comma 7 3 4 3 2 4 3 2" xfId="51370" xr:uid="{00000000-0005-0000-0000-0000D2000000}"/>
    <cellStyle name="Comma 7 3 4 3 2 4 4" xfId="36250" xr:uid="{00000000-0005-0000-0000-0000D2000000}"/>
    <cellStyle name="Comma 7 3 4 3 2 5" xfId="7522" xr:uid="{00000000-0005-0000-0000-0000D2000000}"/>
    <cellStyle name="Comma 7 3 4 3 2 5 2" xfId="22642" xr:uid="{00000000-0005-0000-0000-0000D2000000}"/>
    <cellStyle name="Comma 7 3 4 3 2 5 2 2" xfId="52882" xr:uid="{00000000-0005-0000-0000-0000D2000000}"/>
    <cellStyle name="Comma 7 3 4 3 2 5 3" xfId="37762" xr:uid="{00000000-0005-0000-0000-0000D2000000}"/>
    <cellStyle name="Comma 7 3 4 3 2 6" xfId="9034" xr:uid="{00000000-0005-0000-0000-0000D2000000}"/>
    <cellStyle name="Comma 7 3 4 3 2 6 2" xfId="24154" xr:uid="{00000000-0005-0000-0000-0000D2000000}"/>
    <cellStyle name="Comma 7 3 4 3 2 6 2 2" xfId="54394" xr:uid="{00000000-0005-0000-0000-0000D2000000}"/>
    <cellStyle name="Comma 7 3 4 3 2 6 3" xfId="39274" xr:uid="{00000000-0005-0000-0000-0000D2000000}"/>
    <cellStyle name="Comma 7 3 4 3 2 7" xfId="10546" xr:uid="{00000000-0005-0000-0000-0000D2000000}"/>
    <cellStyle name="Comma 7 3 4 3 2 7 2" xfId="25666" xr:uid="{00000000-0005-0000-0000-0000D2000000}"/>
    <cellStyle name="Comma 7 3 4 3 2 7 2 2" xfId="55906" xr:uid="{00000000-0005-0000-0000-0000D2000000}"/>
    <cellStyle name="Comma 7 3 4 3 2 7 3" xfId="40786" xr:uid="{00000000-0005-0000-0000-0000D2000000}"/>
    <cellStyle name="Comma 7 3 4 3 2 8" xfId="16594" xr:uid="{00000000-0005-0000-0000-0000D2000000}"/>
    <cellStyle name="Comma 7 3 4 3 2 8 2" xfId="46834" xr:uid="{00000000-0005-0000-0000-0000D2000000}"/>
    <cellStyle name="Comma 7 3 4 3 2 9" xfId="31714" xr:uid="{00000000-0005-0000-0000-0000D2000000}"/>
    <cellStyle name="Comma 7 3 4 3 3" xfId="2230" xr:uid="{00000000-0005-0000-0000-0000D2000000}"/>
    <cellStyle name="Comma 7 3 4 3 3 2" xfId="11302" xr:uid="{00000000-0005-0000-0000-0000D2000000}"/>
    <cellStyle name="Comma 7 3 4 3 3 2 2" xfId="26422" xr:uid="{00000000-0005-0000-0000-0000D2000000}"/>
    <cellStyle name="Comma 7 3 4 3 3 2 2 2" xfId="56662" xr:uid="{00000000-0005-0000-0000-0000D2000000}"/>
    <cellStyle name="Comma 7 3 4 3 3 2 3" xfId="41542" xr:uid="{00000000-0005-0000-0000-0000D2000000}"/>
    <cellStyle name="Comma 7 3 4 3 3 3" xfId="17350" xr:uid="{00000000-0005-0000-0000-0000D2000000}"/>
    <cellStyle name="Comma 7 3 4 3 3 3 2" xfId="47590" xr:uid="{00000000-0005-0000-0000-0000D2000000}"/>
    <cellStyle name="Comma 7 3 4 3 3 4" xfId="32470" xr:uid="{00000000-0005-0000-0000-0000D2000000}"/>
    <cellStyle name="Comma 7 3 4 3 4" xfId="3742" xr:uid="{00000000-0005-0000-0000-0000D2000000}"/>
    <cellStyle name="Comma 7 3 4 3 4 2" xfId="12814" xr:uid="{00000000-0005-0000-0000-0000D2000000}"/>
    <cellStyle name="Comma 7 3 4 3 4 2 2" xfId="27934" xr:uid="{00000000-0005-0000-0000-0000D2000000}"/>
    <cellStyle name="Comma 7 3 4 3 4 2 2 2" xfId="58174" xr:uid="{00000000-0005-0000-0000-0000D2000000}"/>
    <cellStyle name="Comma 7 3 4 3 4 2 3" xfId="43054" xr:uid="{00000000-0005-0000-0000-0000D2000000}"/>
    <cellStyle name="Comma 7 3 4 3 4 3" xfId="18862" xr:uid="{00000000-0005-0000-0000-0000D2000000}"/>
    <cellStyle name="Comma 7 3 4 3 4 3 2" xfId="49102" xr:uid="{00000000-0005-0000-0000-0000D2000000}"/>
    <cellStyle name="Comma 7 3 4 3 4 4" xfId="33982" xr:uid="{00000000-0005-0000-0000-0000D2000000}"/>
    <cellStyle name="Comma 7 3 4 3 5" xfId="5254" xr:uid="{00000000-0005-0000-0000-0000D2000000}"/>
    <cellStyle name="Comma 7 3 4 3 5 2" xfId="14326" xr:uid="{00000000-0005-0000-0000-0000D2000000}"/>
    <cellStyle name="Comma 7 3 4 3 5 2 2" xfId="29446" xr:uid="{00000000-0005-0000-0000-0000D2000000}"/>
    <cellStyle name="Comma 7 3 4 3 5 2 2 2" xfId="59686" xr:uid="{00000000-0005-0000-0000-0000D2000000}"/>
    <cellStyle name="Comma 7 3 4 3 5 2 3" xfId="44566" xr:uid="{00000000-0005-0000-0000-0000D2000000}"/>
    <cellStyle name="Comma 7 3 4 3 5 3" xfId="20374" xr:uid="{00000000-0005-0000-0000-0000D2000000}"/>
    <cellStyle name="Comma 7 3 4 3 5 3 2" xfId="50614" xr:uid="{00000000-0005-0000-0000-0000D2000000}"/>
    <cellStyle name="Comma 7 3 4 3 5 4" xfId="35494" xr:uid="{00000000-0005-0000-0000-0000D2000000}"/>
    <cellStyle name="Comma 7 3 4 3 6" xfId="6766" xr:uid="{00000000-0005-0000-0000-0000D2000000}"/>
    <cellStyle name="Comma 7 3 4 3 6 2" xfId="21886" xr:uid="{00000000-0005-0000-0000-0000D2000000}"/>
    <cellStyle name="Comma 7 3 4 3 6 2 2" xfId="52126" xr:uid="{00000000-0005-0000-0000-0000D2000000}"/>
    <cellStyle name="Comma 7 3 4 3 6 3" xfId="37006" xr:uid="{00000000-0005-0000-0000-0000D2000000}"/>
    <cellStyle name="Comma 7 3 4 3 7" xfId="8278" xr:uid="{00000000-0005-0000-0000-0000D2000000}"/>
    <cellStyle name="Comma 7 3 4 3 7 2" xfId="23398" xr:uid="{00000000-0005-0000-0000-0000D2000000}"/>
    <cellStyle name="Comma 7 3 4 3 7 2 2" xfId="53638" xr:uid="{00000000-0005-0000-0000-0000D2000000}"/>
    <cellStyle name="Comma 7 3 4 3 7 3" xfId="38518" xr:uid="{00000000-0005-0000-0000-0000D2000000}"/>
    <cellStyle name="Comma 7 3 4 3 8" xfId="9790" xr:uid="{00000000-0005-0000-0000-0000D2000000}"/>
    <cellStyle name="Comma 7 3 4 3 8 2" xfId="24910" xr:uid="{00000000-0005-0000-0000-0000D2000000}"/>
    <cellStyle name="Comma 7 3 4 3 8 2 2" xfId="55150" xr:uid="{00000000-0005-0000-0000-0000D2000000}"/>
    <cellStyle name="Comma 7 3 4 3 8 3" xfId="40030" xr:uid="{00000000-0005-0000-0000-0000D2000000}"/>
    <cellStyle name="Comma 7 3 4 3 9" xfId="15838" xr:uid="{00000000-0005-0000-0000-0000D2000000}"/>
    <cellStyle name="Comma 7 3 4 3 9 2" xfId="46078" xr:uid="{00000000-0005-0000-0000-0000D2000000}"/>
    <cellStyle name="Comma 7 3 4 4" xfId="970" xr:uid="{00000000-0005-0000-0000-000045000000}"/>
    <cellStyle name="Comma 7 3 4 4 2" xfId="2482" xr:uid="{00000000-0005-0000-0000-000045000000}"/>
    <cellStyle name="Comma 7 3 4 4 2 2" xfId="11554" xr:uid="{00000000-0005-0000-0000-000045000000}"/>
    <cellStyle name="Comma 7 3 4 4 2 2 2" xfId="26674" xr:uid="{00000000-0005-0000-0000-000045000000}"/>
    <cellStyle name="Comma 7 3 4 4 2 2 2 2" xfId="56914" xr:uid="{00000000-0005-0000-0000-000045000000}"/>
    <cellStyle name="Comma 7 3 4 4 2 2 3" xfId="41794" xr:uid="{00000000-0005-0000-0000-000045000000}"/>
    <cellStyle name="Comma 7 3 4 4 2 3" xfId="17602" xr:uid="{00000000-0005-0000-0000-000045000000}"/>
    <cellStyle name="Comma 7 3 4 4 2 3 2" xfId="47842" xr:uid="{00000000-0005-0000-0000-000045000000}"/>
    <cellStyle name="Comma 7 3 4 4 2 4" xfId="32722" xr:uid="{00000000-0005-0000-0000-000045000000}"/>
    <cellStyle name="Comma 7 3 4 4 3" xfId="3994" xr:uid="{00000000-0005-0000-0000-000045000000}"/>
    <cellStyle name="Comma 7 3 4 4 3 2" xfId="13066" xr:uid="{00000000-0005-0000-0000-000045000000}"/>
    <cellStyle name="Comma 7 3 4 4 3 2 2" xfId="28186" xr:uid="{00000000-0005-0000-0000-000045000000}"/>
    <cellStyle name="Comma 7 3 4 4 3 2 2 2" xfId="58426" xr:uid="{00000000-0005-0000-0000-000045000000}"/>
    <cellStyle name="Comma 7 3 4 4 3 2 3" xfId="43306" xr:uid="{00000000-0005-0000-0000-000045000000}"/>
    <cellStyle name="Comma 7 3 4 4 3 3" xfId="19114" xr:uid="{00000000-0005-0000-0000-000045000000}"/>
    <cellStyle name="Comma 7 3 4 4 3 3 2" xfId="49354" xr:uid="{00000000-0005-0000-0000-000045000000}"/>
    <cellStyle name="Comma 7 3 4 4 3 4" xfId="34234" xr:uid="{00000000-0005-0000-0000-000045000000}"/>
    <cellStyle name="Comma 7 3 4 4 4" xfId="5506" xr:uid="{00000000-0005-0000-0000-000045000000}"/>
    <cellStyle name="Comma 7 3 4 4 4 2" xfId="14578" xr:uid="{00000000-0005-0000-0000-000045000000}"/>
    <cellStyle name="Comma 7 3 4 4 4 2 2" xfId="29698" xr:uid="{00000000-0005-0000-0000-000045000000}"/>
    <cellStyle name="Comma 7 3 4 4 4 2 2 2" xfId="59938" xr:uid="{00000000-0005-0000-0000-000045000000}"/>
    <cellStyle name="Comma 7 3 4 4 4 2 3" xfId="44818" xr:uid="{00000000-0005-0000-0000-000045000000}"/>
    <cellStyle name="Comma 7 3 4 4 4 3" xfId="20626" xr:uid="{00000000-0005-0000-0000-000045000000}"/>
    <cellStyle name="Comma 7 3 4 4 4 3 2" xfId="50866" xr:uid="{00000000-0005-0000-0000-000045000000}"/>
    <cellStyle name="Comma 7 3 4 4 4 4" xfId="35746" xr:uid="{00000000-0005-0000-0000-000045000000}"/>
    <cellStyle name="Comma 7 3 4 4 5" xfId="7018" xr:uid="{00000000-0005-0000-0000-000045000000}"/>
    <cellStyle name="Comma 7 3 4 4 5 2" xfId="22138" xr:uid="{00000000-0005-0000-0000-000045000000}"/>
    <cellStyle name="Comma 7 3 4 4 5 2 2" xfId="52378" xr:uid="{00000000-0005-0000-0000-000045000000}"/>
    <cellStyle name="Comma 7 3 4 4 5 3" xfId="37258" xr:uid="{00000000-0005-0000-0000-000045000000}"/>
    <cellStyle name="Comma 7 3 4 4 6" xfId="8530" xr:uid="{00000000-0005-0000-0000-000045000000}"/>
    <cellStyle name="Comma 7 3 4 4 6 2" xfId="23650" xr:uid="{00000000-0005-0000-0000-000045000000}"/>
    <cellStyle name="Comma 7 3 4 4 6 2 2" xfId="53890" xr:uid="{00000000-0005-0000-0000-000045000000}"/>
    <cellStyle name="Comma 7 3 4 4 6 3" xfId="38770" xr:uid="{00000000-0005-0000-0000-000045000000}"/>
    <cellStyle name="Comma 7 3 4 4 7" xfId="10042" xr:uid="{00000000-0005-0000-0000-000045000000}"/>
    <cellStyle name="Comma 7 3 4 4 7 2" xfId="25162" xr:uid="{00000000-0005-0000-0000-000045000000}"/>
    <cellStyle name="Comma 7 3 4 4 7 2 2" xfId="55402" xr:uid="{00000000-0005-0000-0000-000045000000}"/>
    <cellStyle name="Comma 7 3 4 4 7 3" xfId="40282" xr:uid="{00000000-0005-0000-0000-000045000000}"/>
    <cellStyle name="Comma 7 3 4 4 8" xfId="16090" xr:uid="{00000000-0005-0000-0000-000045000000}"/>
    <cellStyle name="Comma 7 3 4 4 8 2" xfId="46330" xr:uid="{00000000-0005-0000-0000-000045000000}"/>
    <cellStyle name="Comma 7 3 4 4 9" xfId="31210" xr:uid="{00000000-0005-0000-0000-000045000000}"/>
    <cellStyle name="Comma 7 3 4 5" xfId="1726" xr:uid="{00000000-0005-0000-0000-000045000000}"/>
    <cellStyle name="Comma 7 3 4 5 2" xfId="10798" xr:uid="{00000000-0005-0000-0000-000045000000}"/>
    <cellStyle name="Comma 7 3 4 5 2 2" xfId="25918" xr:uid="{00000000-0005-0000-0000-000045000000}"/>
    <cellStyle name="Comma 7 3 4 5 2 2 2" xfId="56158" xr:uid="{00000000-0005-0000-0000-000045000000}"/>
    <cellStyle name="Comma 7 3 4 5 2 3" xfId="41038" xr:uid="{00000000-0005-0000-0000-000045000000}"/>
    <cellStyle name="Comma 7 3 4 5 3" xfId="16846" xr:uid="{00000000-0005-0000-0000-000045000000}"/>
    <cellStyle name="Comma 7 3 4 5 3 2" xfId="47086" xr:uid="{00000000-0005-0000-0000-000045000000}"/>
    <cellStyle name="Comma 7 3 4 5 4" xfId="31966" xr:uid="{00000000-0005-0000-0000-000045000000}"/>
    <cellStyle name="Comma 7 3 4 6" xfId="3238" xr:uid="{00000000-0005-0000-0000-000045000000}"/>
    <cellStyle name="Comma 7 3 4 6 2" xfId="12310" xr:uid="{00000000-0005-0000-0000-000045000000}"/>
    <cellStyle name="Comma 7 3 4 6 2 2" xfId="27430" xr:uid="{00000000-0005-0000-0000-000045000000}"/>
    <cellStyle name="Comma 7 3 4 6 2 2 2" xfId="57670" xr:uid="{00000000-0005-0000-0000-000045000000}"/>
    <cellStyle name="Comma 7 3 4 6 2 3" xfId="42550" xr:uid="{00000000-0005-0000-0000-000045000000}"/>
    <cellStyle name="Comma 7 3 4 6 3" xfId="18358" xr:uid="{00000000-0005-0000-0000-000045000000}"/>
    <cellStyle name="Comma 7 3 4 6 3 2" xfId="48598" xr:uid="{00000000-0005-0000-0000-000045000000}"/>
    <cellStyle name="Comma 7 3 4 6 4" xfId="33478" xr:uid="{00000000-0005-0000-0000-000045000000}"/>
    <cellStyle name="Comma 7 3 4 7" xfId="4750" xr:uid="{00000000-0005-0000-0000-000045000000}"/>
    <cellStyle name="Comma 7 3 4 7 2" xfId="13822" xr:uid="{00000000-0005-0000-0000-000045000000}"/>
    <cellStyle name="Comma 7 3 4 7 2 2" xfId="28942" xr:uid="{00000000-0005-0000-0000-000045000000}"/>
    <cellStyle name="Comma 7 3 4 7 2 2 2" xfId="59182" xr:uid="{00000000-0005-0000-0000-000045000000}"/>
    <cellStyle name="Comma 7 3 4 7 2 3" xfId="44062" xr:uid="{00000000-0005-0000-0000-000045000000}"/>
    <cellStyle name="Comma 7 3 4 7 3" xfId="19870" xr:uid="{00000000-0005-0000-0000-000045000000}"/>
    <cellStyle name="Comma 7 3 4 7 3 2" xfId="50110" xr:uid="{00000000-0005-0000-0000-000045000000}"/>
    <cellStyle name="Comma 7 3 4 7 4" xfId="34990" xr:uid="{00000000-0005-0000-0000-000045000000}"/>
    <cellStyle name="Comma 7 3 4 8" xfId="6262" xr:uid="{00000000-0005-0000-0000-000045000000}"/>
    <cellStyle name="Comma 7 3 4 8 2" xfId="21382" xr:uid="{00000000-0005-0000-0000-000045000000}"/>
    <cellStyle name="Comma 7 3 4 8 2 2" xfId="51622" xr:uid="{00000000-0005-0000-0000-000045000000}"/>
    <cellStyle name="Comma 7 3 4 8 3" xfId="36502" xr:uid="{00000000-0005-0000-0000-000045000000}"/>
    <cellStyle name="Comma 7 3 4 9" xfId="7774" xr:uid="{00000000-0005-0000-0000-000045000000}"/>
    <cellStyle name="Comma 7 3 4 9 2" xfId="22894" xr:uid="{00000000-0005-0000-0000-000045000000}"/>
    <cellStyle name="Comma 7 3 4 9 2 2" xfId="53134" xr:uid="{00000000-0005-0000-0000-000045000000}"/>
    <cellStyle name="Comma 7 3 4 9 3" xfId="38014" xr:uid="{00000000-0005-0000-0000-000045000000}"/>
    <cellStyle name="Comma 7 3 5" xfId="298" xr:uid="{00000000-0005-0000-0000-00000B000000}"/>
    <cellStyle name="Comma 7 3 5 10" xfId="30538" xr:uid="{00000000-0005-0000-0000-00000B000000}"/>
    <cellStyle name="Comma 7 3 5 2" xfId="1054" xr:uid="{00000000-0005-0000-0000-00000B000000}"/>
    <cellStyle name="Comma 7 3 5 2 2" xfId="2566" xr:uid="{00000000-0005-0000-0000-00000B000000}"/>
    <cellStyle name="Comma 7 3 5 2 2 2" xfId="11638" xr:uid="{00000000-0005-0000-0000-00000B000000}"/>
    <cellStyle name="Comma 7 3 5 2 2 2 2" xfId="26758" xr:uid="{00000000-0005-0000-0000-00000B000000}"/>
    <cellStyle name="Comma 7 3 5 2 2 2 2 2" xfId="56998" xr:uid="{00000000-0005-0000-0000-00000B000000}"/>
    <cellStyle name="Comma 7 3 5 2 2 2 3" xfId="41878" xr:uid="{00000000-0005-0000-0000-00000B000000}"/>
    <cellStyle name="Comma 7 3 5 2 2 3" xfId="17686" xr:uid="{00000000-0005-0000-0000-00000B000000}"/>
    <cellStyle name="Comma 7 3 5 2 2 3 2" xfId="47926" xr:uid="{00000000-0005-0000-0000-00000B000000}"/>
    <cellStyle name="Comma 7 3 5 2 2 4" xfId="32806" xr:uid="{00000000-0005-0000-0000-00000B000000}"/>
    <cellStyle name="Comma 7 3 5 2 3" xfId="4078" xr:uid="{00000000-0005-0000-0000-00000B000000}"/>
    <cellStyle name="Comma 7 3 5 2 3 2" xfId="13150" xr:uid="{00000000-0005-0000-0000-00000B000000}"/>
    <cellStyle name="Comma 7 3 5 2 3 2 2" xfId="28270" xr:uid="{00000000-0005-0000-0000-00000B000000}"/>
    <cellStyle name="Comma 7 3 5 2 3 2 2 2" xfId="58510" xr:uid="{00000000-0005-0000-0000-00000B000000}"/>
    <cellStyle name="Comma 7 3 5 2 3 2 3" xfId="43390" xr:uid="{00000000-0005-0000-0000-00000B000000}"/>
    <cellStyle name="Comma 7 3 5 2 3 3" xfId="19198" xr:uid="{00000000-0005-0000-0000-00000B000000}"/>
    <cellStyle name="Comma 7 3 5 2 3 3 2" xfId="49438" xr:uid="{00000000-0005-0000-0000-00000B000000}"/>
    <cellStyle name="Comma 7 3 5 2 3 4" xfId="34318" xr:uid="{00000000-0005-0000-0000-00000B000000}"/>
    <cellStyle name="Comma 7 3 5 2 4" xfId="5590" xr:uid="{00000000-0005-0000-0000-00000B000000}"/>
    <cellStyle name="Comma 7 3 5 2 4 2" xfId="14662" xr:uid="{00000000-0005-0000-0000-00000B000000}"/>
    <cellStyle name="Comma 7 3 5 2 4 2 2" xfId="29782" xr:uid="{00000000-0005-0000-0000-00000B000000}"/>
    <cellStyle name="Comma 7 3 5 2 4 2 2 2" xfId="60022" xr:uid="{00000000-0005-0000-0000-00000B000000}"/>
    <cellStyle name="Comma 7 3 5 2 4 2 3" xfId="44902" xr:uid="{00000000-0005-0000-0000-00000B000000}"/>
    <cellStyle name="Comma 7 3 5 2 4 3" xfId="20710" xr:uid="{00000000-0005-0000-0000-00000B000000}"/>
    <cellStyle name="Comma 7 3 5 2 4 3 2" xfId="50950" xr:uid="{00000000-0005-0000-0000-00000B000000}"/>
    <cellStyle name="Comma 7 3 5 2 4 4" xfId="35830" xr:uid="{00000000-0005-0000-0000-00000B000000}"/>
    <cellStyle name="Comma 7 3 5 2 5" xfId="7102" xr:uid="{00000000-0005-0000-0000-00000B000000}"/>
    <cellStyle name="Comma 7 3 5 2 5 2" xfId="22222" xr:uid="{00000000-0005-0000-0000-00000B000000}"/>
    <cellStyle name="Comma 7 3 5 2 5 2 2" xfId="52462" xr:uid="{00000000-0005-0000-0000-00000B000000}"/>
    <cellStyle name="Comma 7 3 5 2 5 3" xfId="37342" xr:uid="{00000000-0005-0000-0000-00000B000000}"/>
    <cellStyle name="Comma 7 3 5 2 6" xfId="8614" xr:uid="{00000000-0005-0000-0000-00000B000000}"/>
    <cellStyle name="Comma 7 3 5 2 6 2" xfId="23734" xr:uid="{00000000-0005-0000-0000-00000B000000}"/>
    <cellStyle name="Comma 7 3 5 2 6 2 2" xfId="53974" xr:uid="{00000000-0005-0000-0000-00000B000000}"/>
    <cellStyle name="Comma 7 3 5 2 6 3" xfId="38854" xr:uid="{00000000-0005-0000-0000-00000B000000}"/>
    <cellStyle name="Comma 7 3 5 2 7" xfId="10126" xr:uid="{00000000-0005-0000-0000-00000B000000}"/>
    <cellStyle name="Comma 7 3 5 2 7 2" xfId="25246" xr:uid="{00000000-0005-0000-0000-00000B000000}"/>
    <cellStyle name="Comma 7 3 5 2 7 2 2" xfId="55486" xr:uid="{00000000-0005-0000-0000-00000B000000}"/>
    <cellStyle name="Comma 7 3 5 2 7 3" xfId="40366" xr:uid="{00000000-0005-0000-0000-00000B000000}"/>
    <cellStyle name="Comma 7 3 5 2 8" xfId="16174" xr:uid="{00000000-0005-0000-0000-00000B000000}"/>
    <cellStyle name="Comma 7 3 5 2 8 2" xfId="46414" xr:uid="{00000000-0005-0000-0000-00000B000000}"/>
    <cellStyle name="Comma 7 3 5 2 9" xfId="31294" xr:uid="{00000000-0005-0000-0000-00000B000000}"/>
    <cellStyle name="Comma 7 3 5 3" xfId="1810" xr:uid="{00000000-0005-0000-0000-00000B000000}"/>
    <cellStyle name="Comma 7 3 5 3 2" xfId="10882" xr:uid="{00000000-0005-0000-0000-00000B000000}"/>
    <cellStyle name="Comma 7 3 5 3 2 2" xfId="26002" xr:uid="{00000000-0005-0000-0000-00000B000000}"/>
    <cellStyle name="Comma 7 3 5 3 2 2 2" xfId="56242" xr:uid="{00000000-0005-0000-0000-00000B000000}"/>
    <cellStyle name="Comma 7 3 5 3 2 3" xfId="41122" xr:uid="{00000000-0005-0000-0000-00000B000000}"/>
    <cellStyle name="Comma 7 3 5 3 3" xfId="16930" xr:uid="{00000000-0005-0000-0000-00000B000000}"/>
    <cellStyle name="Comma 7 3 5 3 3 2" xfId="47170" xr:uid="{00000000-0005-0000-0000-00000B000000}"/>
    <cellStyle name="Comma 7 3 5 3 4" xfId="32050" xr:uid="{00000000-0005-0000-0000-00000B000000}"/>
    <cellStyle name="Comma 7 3 5 4" xfId="3322" xr:uid="{00000000-0005-0000-0000-00000B000000}"/>
    <cellStyle name="Comma 7 3 5 4 2" xfId="12394" xr:uid="{00000000-0005-0000-0000-00000B000000}"/>
    <cellStyle name="Comma 7 3 5 4 2 2" xfId="27514" xr:uid="{00000000-0005-0000-0000-00000B000000}"/>
    <cellStyle name="Comma 7 3 5 4 2 2 2" xfId="57754" xr:uid="{00000000-0005-0000-0000-00000B000000}"/>
    <cellStyle name="Comma 7 3 5 4 2 3" xfId="42634" xr:uid="{00000000-0005-0000-0000-00000B000000}"/>
    <cellStyle name="Comma 7 3 5 4 3" xfId="18442" xr:uid="{00000000-0005-0000-0000-00000B000000}"/>
    <cellStyle name="Comma 7 3 5 4 3 2" xfId="48682" xr:uid="{00000000-0005-0000-0000-00000B000000}"/>
    <cellStyle name="Comma 7 3 5 4 4" xfId="33562" xr:uid="{00000000-0005-0000-0000-00000B000000}"/>
    <cellStyle name="Comma 7 3 5 5" xfId="4834" xr:uid="{00000000-0005-0000-0000-00000B000000}"/>
    <cellStyle name="Comma 7 3 5 5 2" xfId="13906" xr:uid="{00000000-0005-0000-0000-00000B000000}"/>
    <cellStyle name="Comma 7 3 5 5 2 2" xfId="29026" xr:uid="{00000000-0005-0000-0000-00000B000000}"/>
    <cellStyle name="Comma 7 3 5 5 2 2 2" xfId="59266" xr:uid="{00000000-0005-0000-0000-00000B000000}"/>
    <cellStyle name="Comma 7 3 5 5 2 3" xfId="44146" xr:uid="{00000000-0005-0000-0000-00000B000000}"/>
    <cellStyle name="Comma 7 3 5 5 3" xfId="19954" xr:uid="{00000000-0005-0000-0000-00000B000000}"/>
    <cellStyle name="Comma 7 3 5 5 3 2" xfId="50194" xr:uid="{00000000-0005-0000-0000-00000B000000}"/>
    <cellStyle name="Comma 7 3 5 5 4" xfId="35074" xr:uid="{00000000-0005-0000-0000-00000B000000}"/>
    <cellStyle name="Comma 7 3 5 6" xfId="6346" xr:uid="{00000000-0005-0000-0000-00000B000000}"/>
    <cellStyle name="Comma 7 3 5 6 2" xfId="21466" xr:uid="{00000000-0005-0000-0000-00000B000000}"/>
    <cellStyle name="Comma 7 3 5 6 2 2" xfId="51706" xr:uid="{00000000-0005-0000-0000-00000B000000}"/>
    <cellStyle name="Comma 7 3 5 6 3" xfId="36586" xr:uid="{00000000-0005-0000-0000-00000B000000}"/>
    <cellStyle name="Comma 7 3 5 7" xfId="7858" xr:uid="{00000000-0005-0000-0000-00000B000000}"/>
    <cellStyle name="Comma 7 3 5 7 2" xfId="22978" xr:uid="{00000000-0005-0000-0000-00000B000000}"/>
    <cellStyle name="Comma 7 3 5 7 2 2" xfId="53218" xr:uid="{00000000-0005-0000-0000-00000B000000}"/>
    <cellStyle name="Comma 7 3 5 7 3" xfId="38098" xr:uid="{00000000-0005-0000-0000-00000B000000}"/>
    <cellStyle name="Comma 7 3 5 8" xfId="9370" xr:uid="{00000000-0005-0000-0000-00000B000000}"/>
    <cellStyle name="Comma 7 3 5 8 2" xfId="24490" xr:uid="{00000000-0005-0000-0000-00000B000000}"/>
    <cellStyle name="Comma 7 3 5 8 2 2" xfId="54730" xr:uid="{00000000-0005-0000-0000-00000B000000}"/>
    <cellStyle name="Comma 7 3 5 8 3" xfId="39610" xr:uid="{00000000-0005-0000-0000-00000B000000}"/>
    <cellStyle name="Comma 7 3 5 9" xfId="15418" xr:uid="{00000000-0005-0000-0000-00000B000000}"/>
    <cellStyle name="Comma 7 3 5 9 2" xfId="45658" xr:uid="{00000000-0005-0000-0000-00000B000000}"/>
    <cellStyle name="Comma 7 3 6" xfId="550" xr:uid="{00000000-0005-0000-0000-0000CD000000}"/>
    <cellStyle name="Comma 7 3 6 10" xfId="30790" xr:uid="{00000000-0005-0000-0000-0000CD000000}"/>
    <cellStyle name="Comma 7 3 6 2" xfId="1306" xr:uid="{00000000-0005-0000-0000-0000CD000000}"/>
    <cellStyle name="Comma 7 3 6 2 2" xfId="2818" xr:uid="{00000000-0005-0000-0000-0000CD000000}"/>
    <cellStyle name="Comma 7 3 6 2 2 2" xfId="11890" xr:uid="{00000000-0005-0000-0000-0000CD000000}"/>
    <cellStyle name="Comma 7 3 6 2 2 2 2" xfId="27010" xr:uid="{00000000-0005-0000-0000-0000CD000000}"/>
    <cellStyle name="Comma 7 3 6 2 2 2 2 2" xfId="57250" xr:uid="{00000000-0005-0000-0000-0000CD000000}"/>
    <cellStyle name="Comma 7 3 6 2 2 2 3" xfId="42130" xr:uid="{00000000-0005-0000-0000-0000CD000000}"/>
    <cellStyle name="Comma 7 3 6 2 2 3" xfId="17938" xr:uid="{00000000-0005-0000-0000-0000CD000000}"/>
    <cellStyle name="Comma 7 3 6 2 2 3 2" xfId="48178" xr:uid="{00000000-0005-0000-0000-0000CD000000}"/>
    <cellStyle name="Comma 7 3 6 2 2 4" xfId="33058" xr:uid="{00000000-0005-0000-0000-0000CD000000}"/>
    <cellStyle name="Comma 7 3 6 2 3" xfId="4330" xr:uid="{00000000-0005-0000-0000-0000CD000000}"/>
    <cellStyle name="Comma 7 3 6 2 3 2" xfId="13402" xr:uid="{00000000-0005-0000-0000-0000CD000000}"/>
    <cellStyle name="Comma 7 3 6 2 3 2 2" xfId="28522" xr:uid="{00000000-0005-0000-0000-0000CD000000}"/>
    <cellStyle name="Comma 7 3 6 2 3 2 2 2" xfId="58762" xr:uid="{00000000-0005-0000-0000-0000CD000000}"/>
    <cellStyle name="Comma 7 3 6 2 3 2 3" xfId="43642" xr:uid="{00000000-0005-0000-0000-0000CD000000}"/>
    <cellStyle name="Comma 7 3 6 2 3 3" xfId="19450" xr:uid="{00000000-0005-0000-0000-0000CD000000}"/>
    <cellStyle name="Comma 7 3 6 2 3 3 2" xfId="49690" xr:uid="{00000000-0005-0000-0000-0000CD000000}"/>
    <cellStyle name="Comma 7 3 6 2 3 4" xfId="34570" xr:uid="{00000000-0005-0000-0000-0000CD000000}"/>
    <cellStyle name="Comma 7 3 6 2 4" xfId="5842" xr:uid="{00000000-0005-0000-0000-0000CD000000}"/>
    <cellStyle name="Comma 7 3 6 2 4 2" xfId="14914" xr:uid="{00000000-0005-0000-0000-0000CD000000}"/>
    <cellStyle name="Comma 7 3 6 2 4 2 2" xfId="30034" xr:uid="{00000000-0005-0000-0000-0000CD000000}"/>
    <cellStyle name="Comma 7 3 6 2 4 2 2 2" xfId="60274" xr:uid="{00000000-0005-0000-0000-0000CD000000}"/>
    <cellStyle name="Comma 7 3 6 2 4 2 3" xfId="45154" xr:uid="{00000000-0005-0000-0000-0000CD000000}"/>
    <cellStyle name="Comma 7 3 6 2 4 3" xfId="20962" xr:uid="{00000000-0005-0000-0000-0000CD000000}"/>
    <cellStyle name="Comma 7 3 6 2 4 3 2" xfId="51202" xr:uid="{00000000-0005-0000-0000-0000CD000000}"/>
    <cellStyle name="Comma 7 3 6 2 4 4" xfId="36082" xr:uid="{00000000-0005-0000-0000-0000CD000000}"/>
    <cellStyle name="Comma 7 3 6 2 5" xfId="7354" xr:uid="{00000000-0005-0000-0000-0000CD000000}"/>
    <cellStyle name="Comma 7 3 6 2 5 2" xfId="22474" xr:uid="{00000000-0005-0000-0000-0000CD000000}"/>
    <cellStyle name="Comma 7 3 6 2 5 2 2" xfId="52714" xr:uid="{00000000-0005-0000-0000-0000CD000000}"/>
    <cellStyle name="Comma 7 3 6 2 5 3" xfId="37594" xr:uid="{00000000-0005-0000-0000-0000CD000000}"/>
    <cellStyle name="Comma 7 3 6 2 6" xfId="8866" xr:uid="{00000000-0005-0000-0000-0000CD000000}"/>
    <cellStyle name="Comma 7 3 6 2 6 2" xfId="23986" xr:uid="{00000000-0005-0000-0000-0000CD000000}"/>
    <cellStyle name="Comma 7 3 6 2 6 2 2" xfId="54226" xr:uid="{00000000-0005-0000-0000-0000CD000000}"/>
    <cellStyle name="Comma 7 3 6 2 6 3" xfId="39106" xr:uid="{00000000-0005-0000-0000-0000CD000000}"/>
    <cellStyle name="Comma 7 3 6 2 7" xfId="10378" xr:uid="{00000000-0005-0000-0000-0000CD000000}"/>
    <cellStyle name="Comma 7 3 6 2 7 2" xfId="25498" xr:uid="{00000000-0005-0000-0000-0000CD000000}"/>
    <cellStyle name="Comma 7 3 6 2 7 2 2" xfId="55738" xr:uid="{00000000-0005-0000-0000-0000CD000000}"/>
    <cellStyle name="Comma 7 3 6 2 7 3" xfId="40618" xr:uid="{00000000-0005-0000-0000-0000CD000000}"/>
    <cellStyle name="Comma 7 3 6 2 8" xfId="16426" xr:uid="{00000000-0005-0000-0000-0000CD000000}"/>
    <cellStyle name="Comma 7 3 6 2 8 2" xfId="46666" xr:uid="{00000000-0005-0000-0000-0000CD000000}"/>
    <cellStyle name="Comma 7 3 6 2 9" xfId="31546" xr:uid="{00000000-0005-0000-0000-0000CD000000}"/>
    <cellStyle name="Comma 7 3 6 3" xfId="2062" xr:uid="{00000000-0005-0000-0000-0000CD000000}"/>
    <cellStyle name="Comma 7 3 6 3 2" xfId="11134" xr:uid="{00000000-0005-0000-0000-0000CD000000}"/>
    <cellStyle name="Comma 7 3 6 3 2 2" xfId="26254" xr:uid="{00000000-0005-0000-0000-0000CD000000}"/>
    <cellStyle name="Comma 7 3 6 3 2 2 2" xfId="56494" xr:uid="{00000000-0005-0000-0000-0000CD000000}"/>
    <cellStyle name="Comma 7 3 6 3 2 3" xfId="41374" xr:uid="{00000000-0005-0000-0000-0000CD000000}"/>
    <cellStyle name="Comma 7 3 6 3 3" xfId="17182" xr:uid="{00000000-0005-0000-0000-0000CD000000}"/>
    <cellStyle name="Comma 7 3 6 3 3 2" xfId="47422" xr:uid="{00000000-0005-0000-0000-0000CD000000}"/>
    <cellStyle name="Comma 7 3 6 3 4" xfId="32302" xr:uid="{00000000-0005-0000-0000-0000CD000000}"/>
    <cellStyle name="Comma 7 3 6 4" xfId="3574" xr:uid="{00000000-0005-0000-0000-0000CD000000}"/>
    <cellStyle name="Comma 7 3 6 4 2" xfId="12646" xr:uid="{00000000-0005-0000-0000-0000CD000000}"/>
    <cellStyle name="Comma 7 3 6 4 2 2" xfId="27766" xr:uid="{00000000-0005-0000-0000-0000CD000000}"/>
    <cellStyle name="Comma 7 3 6 4 2 2 2" xfId="58006" xr:uid="{00000000-0005-0000-0000-0000CD000000}"/>
    <cellStyle name="Comma 7 3 6 4 2 3" xfId="42886" xr:uid="{00000000-0005-0000-0000-0000CD000000}"/>
    <cellStyle name="Comma 7 3 6 4 3" xfId="18694" xr:uid="{00000000-0005-0000-0000-0000CD000000}"/>
    <cellStyle name="Comma 7 3 6 4 3 2" xfId="48934" xr:uid="{00000000-0005-0000-0000-0000CD000000}"/>
    <cellStyle name="Comma 7 3 6 4 4" xfId="33814" xr:uid="{00000000-0005-0000-0000-0000CD000000}"/>
    <cellStyle name="Comma 7 3 6 5" xfId="5086" xr:uid="{00000000-0005-0000-0000-0000CD000000}"/>
    <cellStyle name="Comma 7 3 6 5 2" xfId="14158" xr:uid="{00000000-0005-0000-0000-0000CD000000}"/>
    <cellStyle name="Comma 7 3 6 5 2 2" xfId="29278" xr:uid="{00000000-0005-0000-0000-0000CD000000}"/>
    <cellStyle name="Comma 7 3 6 5 2 2 2" xfId="59518" xr:uid="{00000000-0005-0000-0000-0000CD000000}"/>
    <cellStyle name="Comma 7 3 6 5 2 3" xfId="44398" xr:uid="{00000000-0005-0000-0000-0000CD000000}"/>
    <cellStyle name="Comma 7 3 6 5 3" xfId="20206" xr:uid="{00000000-0005-0000-0000-0000CD000000}"/>
    <cellStyle name="Comma 7 3 6 5 3 2" xfId="50446" xr:uid="{00000000-0005-0000-0000-0000CD000000}"/>
    <cellStyle name="Comma 7 3 6 5 4" xfId="35326" xr:uid="{00000000-0005-0000-0000-0000CD000000}"/>
    <cellStyle name="Comma 7 3 6 6" xfId="6598" xr:uid="{00000000-0005-0000-0000-0000CD000000}"/>
    <cellStyle name="Comma 7 3 6 6 2" xfId="21718" xr:uid="{00000000-0005-0000-0000-0000CD000000}"/>
    <cellStyle name="Comma 7 3 6 6 2 2" xfId="51958" xr:uid="{00000000-0005-0000-0000-0000CD000000}"/>
    <cellStyle name="Comma 7 3 6 6 3" xfId="36838" xr:uid="{00000000-0005-0000-0000-0000CD000000}"/>
    <cellStyle name="Comma 7 3 6 7" xfId="8110" xr:uid="{00000000-0005-0000-0000-0000CD000000}"/>
    <cellStyle name="Comma 7 3 6 7 2" xfId="23230" xr:uid="{00000000-0005-0000-0000-0000CD000000}"/>
    <cellStyle name="Comma 7 3 6 7 2 2" xfId="53470" xr:uid="{00000000-0005-0000-0000-0000CD000000}"/>
    <cellStyle name="Comma 7 3 6 7 3" xfId="38350" xr:uid="{00000000-0005-0000-0000-0000CD000000}"/>
    <cellStyle name="Comma 7 3 6 8" xfId="9622" xr:uid="{00000000-0005-0000-0000-0000CD000000}"/>
    <cellStyle name="Comma 7 3 6 8 2" xfId="24742" xr:uid="{00000000-0005-0000-0000-0000CD000000}"/>
    <cellStyle name="Comma 7 3 6 8 2 2" xfId="54982" xr:uid="{00000000-0005-0000-0000-0000CD000000}"/>
    <cellStyle name="Comma 7 3 6 8 3" xfId="39862" xr:uid="{00000000-0005-0000-0000-0000CD000000}"/>
    <cellStyle name="Comma 7 3 6 9" xfId="15670" xr:uid="{00000000-0005-0000-0000-0000CD000000}"/>
    <cellStyle name="Comma 7 3 6 9 2" xfId="45910" xr:uid="{00000000-0005-0000-0000-0000CD000000}"/>
    <cellStyle name="Comma 7 3 7" xfId="802" xr:uid="{00000000-0005-0000-0000-00000B000000}"/>
    <cellStyle name="Comma 7 3 7 2" xfId="2314" xr:uid="{00000000-0005-0000-0000-00000B000000}"/>
    <cellStyle name="Comma 7 3 7 2 2" xfId="11386" xr:uid="{00000000-0005-0000-0000-00000B000000}"/>
    <cellStyle name="Comma 7 3 7 2 2 2" xfId="26506" xr:uid="{00000000-0005-0000-0000-00000B000000}"/>
    <cellStyle name="Comma 7 3 7 2 2 2 2" xfId="56746" xr:uid="{00000000-0005-0000-0000-00000B000000}"/>
    <cellStyle name="Comma 7 3 7 2 2 3" xfId="41626" xr:uid="{00000000-0005-0000-0000-00000B000000}"/>
    <cellStyle name="Comma 7 3 7 2 3" xfId="17434" xr:uid="{00000000-0005-0000-0000-00000B000000}"/>
    <cellStyle name="Comma 7 3 7 2 3 2" xfId="47674" xr:uid="{00000000-0005-0000-0000-00000B000000}"/>
    <cellStyle name="Comma 7 3 7 2 4" xfId="32554" xr:uid="{00000000-0005-0000-0000-00000B000000}"/>
    <cellStyle name="Comma 7 3 7 3" xfId="3826" xr:uid="{00000000-0005-0000-0000-00000B000000}"/>
    <cellStyle name="Comma 7 3 7 3 2" xfId="12898" xr:uid="{00000000-0005-0000-0000-00000B000000}"/>
    <cellStyle name="Comma 7 3 7 3 2 2" xfId="28018" xr:uid="{00000000-0005-0000-0000-00000B000000}"/>
    <cellStyle name="Comma 7 3 7 3 2 2 2" xfId="58258" xr:uid="{00000000-0005-0000-0000-00000B000000}"/>
    <cellStyle name="Comma 7 3 7 3 2 3" xfId="43138" xr:uid="{00000000-0005-0000-0000-00000B000000}"/>
    <cellStyle name="Comma 7 3 7 3 3" xfId="18946" xr:uid="{00000000-0005-0000-0000-00000B000000}"/>
    <cellStyle name="Comma 7 3 7 3 3 2" xfId="49186" xr:uid="{00000000-0005-0000-0000-00000B000000}"/>
    <cellStyle name="Comma 7 3 7 3 4" xfId="34066" xr:uid="{00000000-0005-0000-0000-00000B000000}"/>
    <cellStyle name="Comma 7 3 7 4" xfId="5338" xr:uid="{00000000-0005-0000-0000-00000B000000}"/>
    <cellStyle name="Comma 7 3 7 4 2" xfId="14410" xr:uid="{00000000-0005-0000-0000-00000B000000}"/>
    <cellStyle name="Comma 7 3 7 4 2 2" xfId="29530" xr:uid="{00000000-0005-0000-0000-00000B000000}"/>
    <cellStyle name="Comma 7 3 7 4 2 2 2" xfId="59770" xr:uid="{00000000-0005-0000-0000-00000B000000}"/>
    <cellStyle name="Comma 7 3 7 4 2 3" xfId="44650" xr:uid="{00000000-0005-0000-0000-00000B000000}"/>
    <cellStyle name="Comma 7 3 7 4 3" xfId="20458" xr:uid="{00000000-0005-0000-0000-00000B000000}"/>
    <cellStyle name="Comma 7 3 7 4 3 2" xfId="50698" xr:uid="{00000000-0005-0000-0000-00000B000000}"/>
    <cellStyle name="Comma 7 3 7 4 4" xfId="35578" xr:uid="{00000000-0005-0000-0000-00000B000000}"/>
    <cellStyle name="Comma 7 3 7 5" xfId="6850" xr:uid="{00000000-0005-0000-0000-00000B000000}"/>
    <cellStyle name="Comma 7 3 7 5 2" xfId="21970" xr:uid="{00000000-0005-0000-0000-00000B000000}"/>
    <cellStyle name="Comma 7 3 7 5 2 2" xfId="52210" xr:uid="{00000000-0005-0000-0000-00000B000000}"/>
    <cellStyle name="Comma 7 3 7 5 3" xfId="37090" xr:uid="{00000000-0005-0000-0000-00000B000000}"/>
    <cellStyle name="Comma 7 3 7 6" xfId="8362" xr:uid="{00000000-0005-0000-0000-00000B000000}"/>
    <cellStyle name="Comma 7 3 7 6 2" xfId="23482" xr:uid="{00000000-0005-0000-0000-00000B000000}"/>
    <cellStyle name="Comma 7 3 7 6 2 2" xfId="53722" xr:uid="{00000000-0005-0000-0000-00000B000000}"/>
    <cellStyle name="Comma 7 3 7 6 3" xfId="38602" xr:uid="{00000000-0005-0000-0000-00000B000000}"/>
    <cellStyle name="Comma 7 3 7 7" xfId="9874" xr:uid="{00000000-0005-0000-0000-00000B000000}"/>
    <cellStyle name="Comma 7 3 7 7 2" xfId="24994" xr:uid="{00000000-0005-0000-0000-00000B000000}"/>
    <cellStyle name="Comma 7 3 7 7 2 2" xfId="55234" xr:uid="{00000000-0005-0000-0000-00000B000000}"/>
    <cellStyle name="Comma 7 3 7 7 3" xfId="40114" xr:uid="{00000000-0005-0000-0000-00000B000000}"/>
    <cellStyle name="Comma 7 3 7 8" xfId="15922" xr:uid="{00000000-0005-0000-0000-00000B000000}"/>
    <cellStyle name="Comma 7 3 7 8 2" xfId="46162" xr:uid="{00000000-0005-0000-0000-00000B000000}"/>
    <cellStyle name="Comma 7 3 7 9" xfId="31042" xr:uid="{00000000-0005-0000-0000-00000B000000}"/>
    <cellStyle name="Comma 7 3 8" xfId="1558" xr:uid="{00000000-0005-0000-0000-00000B000000}"/>
    <cellStyle name="Comma 7 3 8 2" xfId="10630" xr:uid="{00000000-0005-0000-0000-00000B000000}"/>
    <cellStyle name="Comma 7 3 8 2 2" xfId="25750" xr:uid="{00000000-0005-0000-0000-00000B000000}"/>
    <cellStyle name="Comma 7 3 8 2 2 2" xfId="55990" xr:uid="{00000000-0005-0000-0000-00000B000000}"/>
    <cellStyle name="Comma 7 3 8 2 3" xfId="40870" xr:uid="{00000000-0005-0000-0000-00000B000000}"/>
    <cellStyle name="Comma 7 3 8 3" xfId="16678" xr:uid="{00000000-0005-0000-0000-00000B000000}"/>
    <cellStyle name="Comma 7 3 8 3 2" xfId="46918" xr:uid="{00000000-0005-0000-0000-00000B000000}"/>
    <cellStyle name="Comma 7 3 8 4" xfId="31798" xr:uid="{00000000-0005-0000-0000-00000B000000}"/>
    <cellStyle name="Comma 7 3 9" xfId="3070" xr:uid="{00000000-0005-0000-0000-00000B000000}"/>
    <cellStyle name="Comma 7 3 9 2" xfId="12142" xr:uid="{00000000-0005-0000-0000-00000B000000}"/>
    <cellStyle name="Comma 7 3 9 2 2" xfId="27262" xr:uid="{00000000-0005-0000-0000-00000B000000}"/>
    <cellStyle name="Comma 7 3 9 2 2 2" xfId="57502" xr:uid="{00000000-0005-0000-0000-00000B000000}"/>
    <cellStyle name="Comma 7 3 9 2 3" xfId="42382" xr:uid="{00000000-0005-0000-0000-00000B000000}"/>
    <cellStyle name="Comma 7 3 9 3" xfId="18190" xr:uid="{00000000-0005-0000-0000-00000B000000}"/>
    <cellStyle name="Comma 7 3 9 3 2" xfId="48430" xr:uid="{00000000-0005-0000-0000-00000B000000}"/>
    <cellStyle name="Comma 7 3 9 4" xfId="33310" xr:uid="{00000000-0005-0000-0000-00000B000000}"/>
    <cellStyle name="Comma 7 4" xfId="60" xr:uid="{00000000-0005-0000-0000-000021000000}"/>
    <cellStyle name="Comma 7 4 10" xfId="6108" xr:uid="{00000000-0005-0000-0000-000021000000}"/>
    <cellStyle name="Comma 7 4 10 2" xfId="21228" xr:uid="{00000000-0005-0000-0000-000021000000}"/>
    <cellStyle name="Comma 7 4 10 2 2" xfId="51468" xr:uid="{00000000-0005-0000-0000-000021000000}"/>
    <cellStyle name="Comma 7 4 10 3" xfId="36348" xr:uid="{00000000-0005-0000-0000-000021000000}"/>
    <cellStyle name="Comma 7 4 11" xfId="7620" xr:uid="{00000000-0005-0000-0000-000021000000}"/>
    <cellStyle name="Comma 7 4 11 2" xfId="22740" xr:uid="{00000000-0005-0000-0000-000021000000}"/>
    <cellStyle name="Comma 7 4 11 2 2" xfId="52980" xr:uid="{00000000-0005-0000-0000-000021000000}"/>
    <cellStyle name="Comma 7 4 11 3" xfId="37860" xr:uid="{00000000-0005-0000-0000-000021000000}"/>
    <cellStyle name="Comma 7 4 12" xfId="9132" xr:uid="{00000000-0005-0000-0000-000021000000}"/>
    <cellStyle name="Comma 7 4 12 2" xfId="24252" xr:uid="{00000000-0005-0000-0000-000021000000}"/>
    <cellStyle name="Comma 7 4 12 2 2" xfId="54492" xr:uid="{00000000-0005-0000-0000-000021000000}"/>
    <cellStyle name="Comma 7 4 12 3" xfId="39372" xr:uid="{00000000-0005-0000-0000-000021000000}"/>
    <cellStyle name="Comma 7 4 13" xfId="15180" xr:uid="{00000000-0005-0000-0000-000021000000}"/>
    <cellStyle name="Comma 7 4 13 2" xfId="45420" xr:uid="{00000000-0005-0000-0000-000021000000}"/>
    <cellStyle name="Comma 7 4 14" xfId="30300" xr:uid="{00000000-0005-0000-0000-000021000000}"/>
    <cellStyle name="Comma 7 4 2" xfId="144" xr:uid="{00000000-0005-0000-0000-000047000000}"/>
    <cellStyle name="Comma 7 4 2 10" xfId="9216" xr:uid="{00000000-0005-0000-0000-000047000000}"/>
    <cellStyle name="Comma 7 4 2 10 2" xfId="24336" xr:uid="{00000000-0005-0000-0000-000047000000}"/>
    <cellStyle name="Comma 7 4 2 10 2 2" xfId="54576" xr:uid="{00000000-0005-0000-0000-000047000000}"/>
    <cellStyle name="Comma 7 4 2 10 3" xfId="39456" xr:uid="{00000000-0005-0000-0000-000047000000}"/>
    <cellStyle name="Comma 7 4 2 11" xfId="15264" xr:uid="{00000000-0005-0000-0000-000047000000}"/>
    <cellStyle name="Comma 7 4 2 11 2" xfId="45504" xr:uid="{00000000-0005-0000-0000-000047000000}"/>
    <cellStyle name="Comma 7 4 2 12" xfId="30384" xr:uid="{00000000-0005-0000-0000-000047000000}"/>
    <cellStyle name="Comma 7 4 2 2" xfId="396" xr:uid="{00000000-0005-0000-0000-000047000000}"/>
    <cellStyle name="Comma 7 4 2 2 10" xfId="30636" xr:uid="{00000000-0005-0000-0000-000047000000}"/>
    <cellStyle name="Comma 7 4 2 2 2" xfId="1152" xr:uid="{00000000-0005-0000-0000-000047000000}"/>
    <cellStyle name="Comma 7 4 2 2 2 2" xfId="2664" xr:uid="{00000000-0005-0000-0000-000047000000}"/>
    <cellStyle name="Comma 7 4 2 2 2 2 2" xfId="11736" xr:uid="{00000000-0005-0000-0000-000047000000}"/>
    <cellStyle name="Comma 7 4 2 2 2 2 2 2" xfId="26856" xr:uid="{00000000-0005-0000-0000-000047000000}"/>
    <cellStyle name="Comma 7 4 2 2 2 2 2 2 2" xfId="57096" xr:uid="{00000000-0005-0000-0000-000047000000}"/>
    <cellStyle name="Comma 7 4 2 2 2 2 2 3" xfId="41976" xr:uid="{00000000-0005-0000-0000-000047000000}"/>
    <cellStyle name="Comma 7 4 2 2 2 2 3" xfId="17784" xr:uid="{00000000-0005-0000-0000-000047000000}"/>
    <cellStyle name="Comma 7 4 2 2 2 2 3 2" xfId="48024" xr:uid="{00000000-0005-0000-0000-000047000000}"/>
    <cellStyle name="Comma 7 4 2 2 2 2 4" xfId="32904" xr:uid="{00000000-0005-0000-0000-000047000000}"/>
    <cellStyle name="Comma 7 4 2 2 2 3" xfId="4176" xr:uid="{00000000-0005-0000-0000-000047000000}"/>
    <cellStyle name="Comma 7 4 2 2 2 3 2" xfId="13248" xr:uid="{00000000-0005-0000-0000-000047000000}"/>
    <cellStyle name="Comma 7 4 2 2 2 3 2 2" xfId="28368" xr:uid="{00000000-0005-0000-0000-000047000000}"/>
    <cellStyle name="Comma 7 4 2 2 2 3 2 2 2" xfId="58608" xr:uid="{00000000-0005-0000-0000-000047000000}"/>
    <cellStyle name="Comma 7 4 2 2 2 3 2 3" xfId="43488" xr:uid="{00000000-0005-0000-0000-000047000000}"/>
    <cellStyle name="Comma 7 4 2 2 2 3 3" xfId="19296" xr:uid="{00000000-0005-0000-0000-000047000000}"/>
    <cellStyle name="Comma 7 4 2 2 2 3 3 2" xfId="49536" xr:uid="{00000000-0005-0000-0000-000047000000}"/>
    <cellStyle name="Comma 7 4 2 2 2 3 4" xfId="34416" xr:uid="{00000000-0005-0000-0000-000047000000}"/>
    <cellStyle name="Comma 7 4 2 2 2 4" xfId="5688" xr:uid="{00000000-0005-0000-0000-000047000000}"/>
    <cellStyle name="Comma 7 4 2 2 2 4 2" xfId="14760" xr:uid="{00000000-0005-0000-0000-000047000000}"/>
    <cellStyle name="Comma 7 4 2 2 2 4 2 2" xfId="29880" xr:uid="{00000000-0005-0000-0000-000047000000}"/>
    <cellStyle name="Comma 7 4 2 2 2 4 2 2 2" xfId="60120" xr:uid="{00000000-0005-0000-0000-000047000000}"/>
    <cellStyle name="Comma 7 4 2 2 2 4 2 3" xfId="45000" xr:uid="{00000000-0005-0000-0000-000047000000}"/>
    <cellStyle name="Comma 7 4 2 2 2 4 3" xfId="20808" xr:uid="{00000000-0005-0000-0000-000047000000}"/>
    <cellStyle name="Comma 7 4 2 2 2 4 3 2" xfId="51048" xr:uid="{00000000-0005-0000-0000-000047000000}"/>
    <cellStyle name="Comma 7 4 2 2 2 4 4" xfId="35928" xr:uid="{00000000-0005-0000-0000-000047000000}"/>
    <cellStyle name="Comma 7 4 2 2 2 5" xfId="7200" xr:uid="{00000000-0005-0000-0000-000047000000}"/>
    <cellStyle name="Comma 7 4 2 2 2 5 2" xfId="22320" xr:uid="{00000000-0005-0000-0000-000047000000}"/>
    <cellStyle name="Comma 7 4 2 2 2 5 2 2" xfId="52560" xr:uid="{00000000-0005-0000-0000-000047000000}"/>
    <cellStyle name="Comma 7 4 2 2 2 5 3" xfId="37440" xr:uid="{00000000-0005-0000-0000-000047000000}"/>
    <cellStyle name="Comma 7 4 2 2 2 6" xfId="8712" xr:uid="{00000000-0005-0000-0000-000047000000}"/>
    <cellStyle name="Comma 7 4 2 2 2 6 2" xfId="23832" xr:uid="{00000000-0005-0000-0000-000047000000}"/>
    <cellStyle name="Comma 7 4 2 2 2 6 2 2" xfId="54072" xr:uid="{00000000-0005-0000-0000-000047000000}"/>
    <cellStyle name="Comma 7 4 2 2 2 6 3" xfId="38952" xr:uid="{00000000-0005-0000-0000-000047000000}"/>
    <cellStyle name="Comma 7 4 2 2 2 7" xfId="10224" xr:uid="{00000000-0005-0000-0000-000047000000}"/>
    <cellStyle name="Comma 7 4 2 2 2 7 2" xfId="25344" xr:uid="{00000000-0005-0000-0000-000047000000}"/>
    <cellStyle name="Comma 7 4 2 2 2 7 2 2" xfId="55584" xr:uid="{00000000-0005-0000-0000-000047000000}"/>
    <cellStyle name="Comma 7 4 2 2 2 7 3" xfId="40464" xr:uid="{00000000-0005-0000-0000-000047000000}"/>
    <cellStyle name="Comma 7 4 2 2 2 8" xfId="16272" xr:uid="{00000000-0005-0000-0000-000047000000}"/>
    <cellStyle name="Comma 7 4 2 2 2 8 2" xfId="46512" xr:uid="{00000000-0005-0000-0000-000047000000}"/>
    <cellStyle name="Comma 7 4 2 2 2 9" xfId="31392" xr:uid="{00000000-0005-0000-0000-000047000000}"/>
    <cellStyle name="Comma 7 4 2 2 3" xfId="1908" xr:uid="{00000000-0005-0000-0000-000047000000}"/>
    <cellStyle name="Comma 7 4 2 2 3 2" xfId="10980" xr:uid="{00000000-0005-0000-0000-000047000000}"/>
    <cellStyle name="Comma 7 4 2 2 3 2 2" xfId="26100" xr:uid="{00000000-0005-0000-0000-000047000000}"/>
    <cellStyle name="Comma 7 4 2 2 3 2 2 2" xfId="56340" xr:uid="{00000000-0005-0000-0000-000047000000}"/>
    <cellStyle name="Comma 7 4 2 2 3 2 3" xfId="41220" xr:uid="{00000000-0005-0000-0000-000047000000}"/>
    <cellStyle name="Comma 7 4 2 2 3 3" xfId="17028" xr:uid="{00000000-0005-0000-0000-000047000000}"/>
    <cellStyle name="Comma 7 4 2 2 3 3 2" xfId="47268" xr:uid="{00000000-0005-0000-0000-000047000000}"/>
    <cellStyle name="Comma 7 4 2 2 3 4" xfId="32148" xr:uid="{00000000-0005-0000-0000-000047000000}"/>
    <cellStyle name="Comma 7 4 2 2 4" xfId="3420" xr:uid="{00000000-0005-0000-0000-000047000000}"/>
    <cellStyle name="Comma 7 4 2 2 4 2" xfId="12492" xr:uid="{00000000-0005-0000-0000-000047000000}"/>
    <cellStyle name="Comma 7 4 2 2 4 2 2" xfId="27612" xr:uid="{00000000-0005-0000-0000-000047000000}"/>
    <cellStyle name="Comma 7 4 2 2 4 2 2 2" xfId="57852" xr:uid="{00000000-0005-0000-0000-000047000000}"/>
    <cellStyle name="Comma 7 4 2 2 4 2 3" xfId="42732" xr:uid="{00000000-0005-0000-0000-000047000000}"/>
    <cellStyle name="Comma 7 4 2 2 4 3" xfId="18540" xr:uid="{00000000-0005-0000-0000-000047000000}"/>
    <cellStyle name="Comma 7 4 2 2 4 3 2" xfId="48780" xr:uid="{00000000-0005-0000-0000-000047000000}"/>
    <cellStyle name="Comma 7 4 2 2 4 4" xfId="33660" xr:uid="{00000000-0005-0000-0000-000047000000}"/>
    <cellStyle name="Comma 7 4 2 2 5" xfId="4932" xr:uid="{00000000-0005-0000-0000-000047000000}"/>
    <cellStyle name="Comma 7 4 2 2 5 2" xfId="14004" xr:uid="{00000000-0005-0000-0000-000047000000}"/>
    <cellStyle name="Comma 7 4 2 2 5 2 2" xfId="29124" xr:uid="{00000000-0005-0000-0000-000047000000}"/>
    <cellStyle name="Comma 7 4 2 2 5 2 2 2" xfId="59364" xr:uid="{00000000-0005-0000-0000-000047000000}"/>
    <cellStyle name="Comma 7 4 2 2 5 2 3" xfId="44244" xr:uid="{00000000-0005-0000-0000-000047000000}"/>
    <cellStyle name="Comma 7 4 2 2 5 3" xfId="20052" xr:uid="{00000000-0005-0000-0000-000047000000}"/>
    <cellStyle name="Comma 7 4 2 2 5 3 2" xfId="50292" xr:uid="{00000000-0005-0000-0000-000047000000}"/>
    <cellStyle name="Comma 7 4 2 2 5 4" xfId="35172" xr:uid="{00000000-0005-0000-0000-000047000000}"/>
    <cellStyle name="Comma 7 4 2 2 6" xfId="6444" xr:uid="{00000000-0005-0000-0000-000047000000}"/>
    <cellStyle name="Comma 7 4 2 2 6 2" xfId="21564" xr:uid="{00000000-0005-0000-0000-000047000000}"/>
    <cellStyle name="Comma 7 4 2 2 6 2 2" xfId="51804" xr:uid="{00000000-0005-0000-0000-000047000000}"/>
    <cellStyle name="Comma 7 4 2 2 6 3" xfId="36684" xr:uid="{00000000-0005-0000-0000-000047000000}"/>
    <cellStyle name="Comma 7 4 2 2 7" xfId="7956" xr:uid="{00000000-0005-0000-0000-000047000000}"/>
    <cellStyle name="Comma 7 4 2 2 7 2" xfId="23076" xr:uid="{00000000-0005-0000-0000-000047000000}"/>
    <cellStyle name="Comma 7 4 2 2 7 2 2" xfId="53316" xr:uid="{00000000-0005-0000-0000-000047000000}"/>
    <cellStyle name="Comma 7 4 2 2 7 3" xfId="38196" xr:uid="{00000000-0005-0000-0000-000047000000}"/>
    <cellStyle name="Comma 7 4 2 2 8" xfId="9468" xr:uid="{00000000-0005-0000-0000-000047000000}"/>
    <cellStyle name="Comma 7 4 2 2 8 2" xfId="24588" xr:uid="{00000000-0005-0000-0000-000047000000}"/>
    <cellStyle name="Comma 7 4 2 2 8 2 2" xfId="54828" xr:uid="{00000000-0005-0000-0000-000047000000}"/>
    <cellStyle name="Comma 7 4 2 2 8 3" xfId="39708" xr:uid="{00000000-0005-0000-0000-000047000000}"/>
    <cellStyle name="Comma 7 4 2 2 9" xfId="15516" xr:uid="{00000000-0005-0000-0000-000047000000}"/>
    <cellStyle name="Comma 7 4 2 2 9 2" xfId="45756" xr:uid="{00000000-0005-0000-0000-000047000000}"/>
    <cellStyle name="Comma 7 4 2 3" xfId="648" xr:uid="{00000000-0005-0000-0000-0000D4000000}"/>
    <cellStyle name="Comma 7 4 2 3 10" xfId="30888" xr:uid="{00000000-0005-0000-0000-0000D4000000}"/>
    <cellStyle name="Comma 7 4 2 3 2" xfId="1404" xr:uid="{00000000-0005-0000-0000-0000D4000000}"/>
    <cellStyle name="Comma 7 4 2 3 2 2" xfId="2916" xr:uid="{00000000-0005-0000-0000-0000D4000000}"/>
    <cellStyle name="Comma 7 4 2 3 2 2 2" xfId="11988" xr:uid="{00000000-0005-0000-0000-0000D4000000}"/>
    <cellStyle name="Comma 7 4 2 3 2 2 2 2" xfId="27108" xr:uid="{00000000-0005-0000-0000-0000D4000000}"/>
    <cellStyle name="Comma 7 4 2 3 2 2 2 2 2" xfId="57348" xr:uid="{00000000-0005-0000-0000-0000D4000000}"/>
    <cellStyle name="Comma 7 4 2 3 2 2 2 3" xfId="42228" xr:uid="{00000000-0005-0000-0000-0000D4000000}"/>
    <cellStyle name="Comma 7 4 2 3 2 2 3" xfId="18036" xr:uid="{00000000-0005-0000-0000-0000D4000000}"/>
    <cellStyle name="Comma 7 4 2 3 2 2 3 2" xfId="48276" xr:uid="{00000000-0005-0000-0000-0000D4000000}"/>
    <cellStyle name="Comma 7 4 2 3 2 2 4" xfId="33156" xr:uid="{00000000-0005-0000-0000-0000D4000000}"/>
    <cellStyle name="Comma 7 4 2 3 2 3" xfId="4428" xr:uid="{00000000-0005-0000-0000-0000D4000000}"/>
    <cellStyle name="Comma 7 4 2 3 2 3 2" xfId="13500" xr:uid="{00000000-0005-0000-0000-0000D4000000}"/>
    <cellStyle name="Comma 7 4 2 3 2 3 2 2" xfId="28620" xr:uid="{00000000-0005-0000-0000-0000D4000000}"/>
    <cellStyle name="Comma 7 4 2 3 2 3 2 2 2" xfId="58860" xr:uid="{00000000-0005-0000-0000-0000D4000000}"/>
    <cellStyle name="Comma 7 4 2 3 2 3 2 3" xfId="43740" xr:uid="{00000000-0005-0000-0000-0000D4000000}"/>
    <cellStyle name="Comma 7 4 2 3 2 3 3" xfId="19548" xr:uid="{00000000-0005-0000-0000-0000D4000000}"/>
    <cellStyle name="Comma 7 4 2 3 2 3 3 2" xfId="49788" xr:uid="{00000000-0005-0000-0000-0000D4000000}"/>
    <cellStyle name="Comma 7 4 2 3 2 3 4" xfId="34668" xr:uid="{00000000-0005-0000-0000-0000D4000000}"/>
    <cellStyle name="Comma 7 4 2 3 2 4" xfId="5940" xr:uid="{00000000-0005-0000-0000-0000D4000000}"/>
    <cellStyle name="Comma 7 4 2 3 2 4 2" xfId="15012" xr:uid="{00000000-0005-0000-0000-0000D4000000}"/>
    <cellStyle name="Comma 7 4 2 3 2 4 2 2" xfId="30132" xr:uid="{00000000-0005-0000-0000-0000D4000000}"/>
    <cellStyle name="Comma 7 4 2 3 2 4 2 2 2" xfId="60372" xr:uid="{00000000-0005-0000-0000-0000D4000000}"/>
    <cellStyle name="Comma 7 4 2 3 2 4 2 3" xfId="45252" xr:uid="{00000000-0005-0000-0000-0000D4000000}"/>
    <cellStyle name="Comma 7 4 2 3 2 4 3" xfId="21060" xr:uid="{00000000-0005-0000-0000-0000D4000000}"/>
    <cellStyle name="Comma 7 4 2 3 2 4 3 2" xfId="51300" xr:uid="{00000000-0005-0000-0000-0000D4000000}"/>
    <cellStyle name="Comma 7 4 2 3 2 4 4" xfId="36180" xr:uid="{00000000-0005-0000-0000-0000D4000000}"/>
    <cellStyle name="Comma 7 4 2 3 2 5" xfId="7452" xr:uid="{00000000-0005-0000-0000-0000D4000000}"/>
    <cellStyle name="Comma 7 4 2 3 2 5 2" xfId="22572" xr:uid="{00000000-0005-0000-0000-0000D4000000}"/>
    <cellStyle name="Comma 7 4 2 3 2 5 2 2" xfId="52812" xr:uid="{00000000-0005-0000-0000-0000D4000000}"/>
    <cellStyle name="Comma 7 4 2 3 2 5 3" xfId="37692" xr:uid="{00000000-0005-0000-0000-0000D4000000}"/>
    <cellStyle name="Comma 7 4 2 3 2 6" xfId="8964" xr:uid="{00000000-0005-0000-0000-0000D4000000}"/>
    <cellStyle name="Comma 7 4 2 3 2 6 2" xfId="24084" xr:uid="{00000000-0005-0000-0000-0000D4000000}"/>
    <cellStyle name="Comma 7 4 2 3 2 6 2 2" xfId="54324" xr:uid="{00000000-0005-0000-0000-0000D4000000}"/>
    <cellStyle name="Comma 7 4 2 3 2 6 3" xfId="39204" xr:uid="{00000000-0005-0000-0000-0000D4000000}"/>
    <cellStyle name="Comma 7 4 2 3 2 7" xfId="10476" xr:uid="{00000000-0005-0000-0000-0000D4000000}"/>
    <cellStyle name="Comma 7 4 2 3 2 7 2" xfId="25596" xr:uid="{00000000-0005-0000-0000-0000D4000000}"/>
    <cellStyle name="Comma 7 4 2 3 2 7 2 2" xfId="55836" xr:uid="{00000000-0005-0000-0000-0000D4000000}"/>
    <cellStyle name="Comma 7 4 2 3 2 7 3" xfId="40716" xr:uid="{00000000-0005-0000-0000-0000D4000000}"/>
    <cellStyle name="Comma 7 4 2 3 2 8" xfId="16524" xr:uid="{00000000-0005-0000-0000-0000D4000000}"/>
    <cellStyle name="Comma 7 4 2 3 2 8 2" xfId="46764" xr:uid="{00000000-0005-0000-0000-0000D4000000}"/>
    <cellStyle name="Comma 7 4 2 3 2 9" xfId="31644" xr:uid="{00000000-0005-0000-0000-0000D4000000}"/>
    <cellStyle name="Comma 7 4 2 3 3" xfId="2160" xr:uid="{00000000-0005-0000-0000-0000D4000000}"/>
    <cellStyle name="Comma 7 4 2 3 3 2" xfId="11232" xr:uid="{00000000-0005-0000-0000-0000D4000000}"/>
    <cellStyle name="Comma 7 4 2 3 3 2 2" xfId="26352" xr:uid="{00000000-0005-0000-0000-0000D4000000}"/>
    <cellStyle name="Comma 7 4 2 3 3 2 2 2" xfId="56592" xr:uid="{00000000-0005-0000-0000-0000D4000000}"/>
    <cellStyle name="Comma 7 4 2 3 3 2 3" xfId="41472" xr:uid="{00000000-0005-0000-0000-0000D4000000}"/>
    <cellStyle name="Comma 7 4 2 3 3 3" xfId="17280" xr:uid="{00000000-0005-0000-0000-0000D4000000}"/>
    <cellStyle name="Comma 7 4 2 3 3 3 2" xfId="47520" xr:uid="{00000000-0005-0000-0000-0000D4000000}"/>
    <cellStyle name="Comma 7 4 2 3 3 4" xfId="32400" xr:uid="{00000000-0005-0000-0000-0000D4000000}"/>
    <cellStyle name="Comma 7 4 2 3 4" xfId="3672" xr:uid="{00000000-0005-0000-0000-0000D4000000}"/>
    <cellStyle name="Comma 7 4 2 3 4 2" xfId="12744" xr:uid="{00000000-0005-0000-0000-0000D4000000}"/>
    <cellStyle name="Comma 7 4 2 3 4 2 2" xfId="27864" xr:uid="{00000000-0005-0000-0000-0000D4000000}"/>
    <cellStyle name="Comma 7 4 2 3 4 2 2 2" xfId="58104" xr:uid="{00000000-0005-0000-0000-0000D4000000}"/>
    <cellStyle name="Comma 7 4 2 3 4 2 3" xfId="42984" xr:uid="{00000000-0005-0000-0000-0000D4000000}"/>
    <cellStyle name="Comma 7 4 2 3 4 3" xfId="18792" xr:uid="{00000000-0005-0000-0000-0000D4000000}"/>
    <cellStyle name="Comma 7 4 2 3 4 3 2" xfId="49032" xr:uid="{00000000-0005-0000-0000-0000D4000000}"/>
    <cellStyle name="Comma 7 4 2 3 4 4" xfId="33912" xr:uid="{00000000-0005-0000-0000-0000D4000000}"/>
    <cellStyle name="Comma 7 4 2 3 5" xfId="5184" xr:uid="{00000000-0005-0000-0000-0000D4000000}"/>
    <cellStyle name="Comma 7 4 2 3 5 2" xfId="14256" xr:uid="{00000000-0005-0000-0000-0000D4000000}"/>
    <cellStyle name="Comma 7 4 2 3 5 2 2" xfId="29376" xr:uid="{00000000-0005-0000-0000-0000D4000000}"/>
    <cellStyle name="Comma 7 4 2 3 5 2 2 2" xfId="59616" xr:uid="{00000000-0005-0000-0000-0000D4000000}"/>
    <cellStyle name="Comma 7 4 2 3 5 2 3" xfId="44496" xr:uid="{00000000-0005-0000-0000-0000D4000000}"/>
    <cellStyle name="Comma 7 4 2 3 5 3" xfId="20304" xr:uid="{00000000-0005-0000-0000-0000D4000000}"/>
    <cellStyle name="Comma 7 4 2 3 5 3 2" xfId="50544" xr:uid="{00000000-0005-0000-0000-0000D4000000}"/>
    <cellStyle name="Comma 7 4 2 3 5 4" xfId="35424" xr:uid="{00000000-0005-0000-0000-0000D4000000}"/>
    <cellStyle name="Comma 7 4 2 3 6" xfId="6696" xr:uid="{00000000-0005-0000-0000-0000D4000000}"/>
    <cellStyle name="Comma 7 4 2 3 6 2" xfId="21816" xr:uid="{00000000-0005-0000-0000-0000D4000000}"/>
    <cellStyle name="Comma 7 4 2 3 6 2 2" xfId="52056" xr:uid="{00000000-0005-0000-0000-0000D4000000}"/>
    <cellStyle name="Comma 7 4 2 3 6 3" xfId="36936" xr:uid="{00000000-0005-0000-0000-0000D4000000}"/>
    <cellStyle name="Comma 7 4 2 3 7" xfId="8208" xr:uid="{00000000-0005-0000-0000-0000D4000000}"/>
    <cellStyle name="Comma 7 4 2 3 7 2" xfId="23328" xr:uid="{00000000-0005-0000-0000-0000D4000000}"/>
    <cellStyle name="Comma 7 4 2 3 7 2 2" xfId="53568" xr:uid="{00000000-0005-0000-0000-0000D4000000}"/>
    <cellStyle name="Comma 7 4 2 3 7 3" xfId="38448" xr:uid="{00000000-0005-0000-0000-0000D4000000}"/>
    <cellStyle name="Comma 7 4 2 3 8" xfId="9720" xr:uid="{00000000-0005-0000-0000-0000D4000000}"/>
    <cellStyle name="Comma 7 4 2 3 8 2" xfId="24840" xr:uid="{00000000-0005-0000-0000-0000D4000000}"/>
    <cellStyle name="Comma 7 4 2 3 8 2 2" xfId="55080" xr:uid="{00000000-0005-0000-0000-0000D4000000}"/>
    <cellStyle name="Comma 7 4 2 3 8 3" xfId="39960" xr:uid="{00000000-0005-0000-0000-0000D4000000}"/>
    <cellStyle name="Comma 7 4 2 3 9" xfId="15768" xr:uid="{00000000-0005-0000-0000-0000D4000000}"/>
    <cellStyle name="Comma 7 4 2 3 9 2" xfId="46008" xr:uid="{00000000-0005-0000-0000-0000D4000000}"/>
    <cellStyle name="Comma 7 4 2 4" xfId="900" xr:uid="{00000000-0005-0000-0000-000047000000}"/>
    <cellStyle name="Comma 7 4 2 4 2" xfId="2412" xr:uid="{00000000-0005-0000-0000-000047000000}"/>
    <cellStyle name="Comma 7 4 2 4 2 2" xfId="11484" xr:uid="{00000000-0005-0000-0000-000047000000}"/>
    <cellStyle name="Comma 7 4 2 4 2 2 2" xfId="26604" xr:uid="{00000000-0005-0000-0000-000047000000}"/>
    <cellStyle name="Comma 7 4 2 4 2 2 2 2" xfId="56844" xr:uid="{00000000-0005-0000-0000-000047000000}"/>
    <cellStyle name="Comma 7 4 2 4 2 2 3" xfId="41724" xr:uid="{00000000-0005-0000-0000-000047000000}"/>
    <cellStyle name="Comma 7 4 2 4 2 3" xfId="17532" xr:uid="{00000000-0005-0000-0000-000047000000}"/>
    <cellStyle name="Comma 7 4 2 4 2 3 2" xfId="47772" xr:uid="{00000000-0005-0000-0000-000047000000}"/>
    <cellStyle name="Comma 7 4 2 4 2 4" xfId="32652" xr:uid="{00000000-0005-0000-0000-000047000000}"/>
    <cellStyle name="Comma 7 4 2 4 3" xfId="3924" xr:uid="{00000000-0005-0000-0000-000047000000}"/>
    <cellStyle name="Comma 7 4 2 4 3 2" xfId="12996" xr:uid="{00000000-0005-0000-0000-000047000000}"/>
    <cellStyle name="Comma 7 4 2 4 3 2 2" xfId="28116" xr:uid="{00000000-0005-0000-0000-000047000000}"/>
    <cellStyle name="Comma 7 4 2 4 3 2 2 2" xfId="58356" xr:uid="{00000000-0005-0000-0000-000047000000}"/>
    <cellStyle name="Comma 7 4 2 4 3 2 3" xfId="43236" xr:uid="{00000000-0005-0000-0000-000047000000}"/>
    <cellStyle name="Comma 7 4 2 4 3 3" xfId="19044" xr:uid="{00000000-0005-0000-0000-000047000000}"/>
    <cellStyle name="Comma 7 4 2 4 3 3 2" xfId="49284" xr:uid="{00000000-0005-0000-0000-000047000000}"/>
    <cellStyle name="Comma 7 4 2 4 3 4" xfId="34164" xr:uid="{00000000-0005-0000-0000-000047000000}"/>
    <cellStyle name="Comma 7 4 2 4 4" xfId="5436" xr:uid="{00000000-0005-0000-0000-000047000000}"/>
    <cellStyle name="Comma 7 4 2 4 4 2" xfId="14508" xr:uid="{00000000-0005-0000-0000-000047000000}"/>
    <cellStyle name="Comma 7 4 2 4 4 2 2" xfId="29628" xr:uid="{00000000-0005-0000-0000-000047000000}"/>
    <cellStyle name="Comma 7 4 2 4 4 2 2 2" xfId="59868" xr:uid="{00000000-0005-0000-0000-000047000000}"/>
    <cellStyle name="Comma 7 4 2 4 4 2 3" xfId="44748" xr:uid="{00000000-0005-0000-0000-000047000000}"/>
    <cellStyle name="Comma 7 4 2 4 4 3" xfId="20556" xr:uid="{00000000-0005-0000-0000-000047000000}"/>
    <cellStyle name="Comma 7 4 2 4 4 3 2" xfId="50796" xr:uid="{00000000-0005-0000-0000-000047000000}"/>
    <cellStyle name="Comma 7 4 2 4 4 4" xfId="35676" xr:uid="{00000000-0005-0000-0000-000047000000}"/>
    <cellStyle name="Comma 7 4 2 4 5" xfId="6948" xr:uid="{00000000-0005-0000-0000-000047000000}"/>
    <cellStyle name="Comma 7 4 2 4 5 2" xfId="22068" xr:uid="{00000000-0005-0000-0000-000047000000}"/>
    <cellStyle name="Comma 7 4 2 4 5 2 2" xfId="52308" xr:uid="{00000000-0005-0000-0000-000047000000}"/>
    <cellStyle name="Comma 7 4 2 4 5 3" xfId="37188" xr:uid="{00000000-0005-0000-0000-000047000000}"/>
    <cellStyle name="Comma 7 4 2 4 6" xfId="8460" xr:uid="{00000000-0005-0000-0000-000047000000}"/>
    <cellStyle name="Comma 7 4 2 4 6 2" xfId="23580" xr:uid="{00000000-0005-0000-0000-000047000000}"/>
    <cellStyle name="Comma 7 4 2 4 6 2 2" xfId="53820" xr:uid="{00000000-0005-0000-0000-000047000000}"/>
    <cellStyle name="Comma 7 4 2 4 6 3" xfId="38700" xr:uid="{00000000-0005-0000-0000-000047000000}"/>
    <cellStyle name="Comma 7 4 2 4 7" xfId="9972" xr:uid="{00000000-0005-0000-0000-000047000000}"/>
    <cellStyle name="Comma 7 4 2 4 7 2" xfId="25092" xr:uid="{00000000-0005-0000-0000-000047000000}"/>
    <cellStyle name="Comma 7 4 2 4 7 2 2" xfId="55332" xr:uid="{00000000-0005-0000-0000-000047000000}"/>
    <cellStyle name="Comma 7 4 2 4 7 3" xfId="40212" xr:uid="{00000000-0005-0000-0000-000047000000}"/>
    <cellStyle name="Comma 7 4 2 4 8" xfId="16020" xr:uid="{00000000-0005-0000-0000-000047000000}"/>
    <cellStyle name="Comma 7 4 2 4 8 2" xfId="46260" xr:uid="{00000000-0005-0000-0000-000047000000}"/>
    <cellStyle name="Comma 7 4 2 4 9" xfId="31140" xr:uid="{00000000-0005-0000-0000-000047000000}"/>
    <cellStyle name="Comma 7 4 2 5" xfId="1656" xr:uid="{00000000-0005-0000-0000-000047000000}"/>
    <cellStyle name="Comma 7 4 2 5 2" xfId="10728" xr:uid="{00000000-0005-0000-0000-000047000000}"/>
    <cellStyle name="Comma 7 4 2 5 2 2" xfId="25848" xr:uid="{00000000-0005-0000-0000-000047000000}"/>
    <cellStyle name="Comma 7 4 2 5 2 2 2" xfId="56088" xr:uid="{00000000-0005-0000-0000-000047000000}"/>
    <cellStyle name="Comma 7 4 2 5 2 3" xfId="40968" xr:uid="{00000000-0005-0000-0000-000047000000}"/>
    <cellStyle name="Comma 7 4 2 5 3" xfId="16776" xr:uid="{00000000-0005-0000-0000-000047000000}"/>
    <cellStyle name="Comma 7 4 2 5 3 2" xfId="47016" xr:uid="{00000000-0005-0000-0000-000047000000}"/>
    <cellStyle name="Comma 7 4 2 5 4" xfId="31896" xr:uid="{00000000-0005-0000-0000-000047000000}"/>
    <cellStyle name="Comma 7 4 2 6" xfId="3168" xr:uid="{00000000-0005-0000-0000-000047000000}"/>
    <cellStyle name="Comma 7 4 2 6 2" xfId="12240" xr:uid="{00000000-0005-0000-0000-000047000000}"/>
    <cellStyle name="Comma 7 4 2 6 2 2" xfId="27360" xr:uid="{00000000-0005-0000-0000-000047000000}"/>
    <cellStyle name="Comma 7 4 2 6 2 2 2" xfId="57600" xr:uid="{00000000-0005-0000-0000-000047000000}"/>
    <cellStyle name="Comma 7 4 2 6 2 3" xfId="42480" xr:uid="{00000000-0005-0000-0000-000047000000}"/>
    <cellStyle name="Comma 7 4 2 6 3" xfId="18288" xr:uid="{00000000-0005-0000-0000-000047000000}"/>
    <cellStyle name="Comma 7 4 2 6 3 2" xfId="48528" xr:uid="{00000000-0005-0000-0000-000047000000}"/>
    <cellStyle name="Comma 7 4 2 6 4" xfId="33408" xr:uid="{00000000-0005-0000-0000-000047000000}"/>
    <cellStyle name="Comma 7 4 2 7" xfId="4680" xr:uid="{00000000-0005-0000-0000-000047000000}"/>
    <cellStyle name="Comma 7 4 2 7 2" xfId="13752" xr:uid="{00000000-0005-0000-0000-000047000000}"/>
    <cellStyle name="Comma 7 4 2 7 2 2" xfId="28872" xr:uid="{00000000-0005-0000-0000-000047000000}"/>
    <cellStyle name="Comma 7 4 2 7 2 2 2" xfId="59112" xr:uid="{00000000-0005-0000-0000-000047000000}"/>
    <cellStyle name="Comma 7 4 2 7 2 3" xfId="43992" xr:uid="{00000000-0005-0000-0000-000047000000}"/>
    <cellStyle name="Comma 7 4 2 7 3" xfId="19800" xr:uid="{00000000-0005-0000-0000-000047000000}"/>
    <cellStyle name="Comma 7 4 2 7 3 2" xfId="50040" xr:uid="{00000000-0005-0000-0000-000047000000}"/>
    <cellStyle name="Comma 7 4 2 7 4" xfId="34920" xr:uid="{00000000-0005-0000-0000-000047000000}"/>
    <cellStyle name="Comma 7 4 2 8" xfId="6192" xr:uid="{00000000-0005-0000-0000-000047000000}"/>
    <cellStyle name="Comma 7 4 2 8 2" xfId="21312" xr:uid="{00000000-0005-0000-0000-000047000000}"/>
    <cellStyle name="Comma 7 4 2 8 2 2" xfId="51552" xr:uid="{00000000-0005-0000-0000-000047000000}"/>
    <cellStyle name="Comma 7 4 2 8 3" xfId="36432" xr:uid="{00000000-0005-0000-0000-000047000000}"/>
    <cellStyle name="Comma 7 4 2 9" xfId="7704" xr:uid="{00000000-0005-0000-0000-000047000000}"/>
    <cellStyle name="Comma 7 4 2 9 2" xfId="22824" xr:uid="{00000000-0005-0000-0000-000047000000}"/>
    <cellStyle name="Comma 7 4 2 9 2 2" xfId="53064" xr:uid="{00000000-0005-0000-0000-000047000000}"/>
    <cellStyle name="Comma 7 4 2 9 3" xfId="37944" xr:uid="{00000000-0005-0000-0000-000047000000}"/>
    <cellStyle name="Comma 7 4 3" xfId="228" xr:uid="{00000000-0005-0000-0000-000047000000}"/>
    <cellStyle name="Comma 7 4 3 10" xfId="9300" xr:uid="{00000000-0005-0000-0000-000047000000}"/>
    <cellStyle name="Comma 7 4 3 10 2" xfId="24420" xr:uid="{00000000-0005-0000-0000-000047000000}"/>
    <cellStyle name="Comma 7 4 3 10 2 2" xfId="54660" xr:uid="{00000000-0005-0000-0000-000047000000}"/>
    <cellStyle name="Comma 7 4 3 10 3" xfId="39540" xr:uid="{00000000-0005-0000-0000-000047000000}"/>
    <cellStyle name="Comma 7 4 3 11" xfId="15348" xr:uid="{00000000-0005-0000-0000-000047000000}"/>
    <cellStyle name="Comma 7 4 3 11 2" xfId="45588" xr:uid="{00000000-0005-0000-0000-000047000000}"/>
    <cellStyle name="Comma 7 4 3 12" xfId="30468" xr:uid="{00000000-0005-0000-0000-000047000000}"/>
    <cellStyle name="Comma 7 4 3 2" xfId="480" xr:uid="{00000000-0005-0000-0000-000047000000}"/>
    <cellStyle name="Comma 7 4 3 2 10" xfId="30720" xr:uid="{00000000-0005-0000-0000-000047000000}"/>
    <cellStyle name="Comma 7 4 3 2 2" xfId="1236" xr:uid="{00000000-0005-0000-0000-000047000000}"/>
    <cellStyle name="Comma 7 4 3 2 2 2" xfId="2748" xr:uid="{00000000-0005-0000-0000-000047000000}"/>
    <cellStyle name="Comma 7 4 3 2 2 2 2" xfId="11820" xr:uid="{00000000-0005-0000-0000-000047000000}"/>
    <cellStyle name="Comma 7 4 3 2 2 2 2 2" xfId="26940" xr:uid="{00000000-0005-0000-0000-000047000000}"/>
    <cellStyle name="Comma 7 4 3 2 2 2 2 2 2" xfId="57180" xr:uid="{00000000-0005-0000-0000-000047000000}"/>
    <cellStyle name="Comma 7 4 3 2 2 2 2 3" xfId="42060" xr:uid="{00000000-0005-0000-0000-000047000000}"/>
    <cellStyle name="Comma 7 4 3 2 2 2 3" xfId="17868" xr:uid="{00000000-0005-0000-0000-000047000000}"/>
    <cellStyle name="Comma 7 4 3 2 2 2 3 2" xfId="48108" xr:uid="{00000000-0005-0000-0000-000047000000}"/>
    <cellStyle name="Comma 7 4 3 2 2 2 4" xfId="32988" xr:uid="{00000000-0005-0000-0000-000047000000}"/>
    <cellStyle name="Comma 7 4 3 2 2 3" xfId="4260" xr:uid="{00000000-0005-0000-0000-000047000000}"/>
    <cellStyle name="Comma 7 4 3 2 2 3 2" xfId="13332" xr:uid="{00000000-0005-0000-0000-000047000000}"/>
    <cellStyle name="Comma 7 4 3 2 2 3 2 2" xfId="28452" xr:uid="{00000000-0005-0000-0000-000047000000}"/>
    <cellStyle name="Comma 7 4 3 2 2 3 2 2 2" xfId="58692" xr:uid="{00000000-0005-0000-0000-000047000000}"/>
    <cellStyle name="Comma 7 4 3 2 2 3 2 3" xfId="43572" xr:uid="{00000000-0005-0000-0000-000047000000}"/>
    <cellStyle name="Comma 7 4 3 2 2 3 3" xfId="19380" xr:uid="{00000000-0005-0000-0000-000047000000}"/>
    <cellStyle name="Comma 7 4 3 2 2 3 3 2" xfId="49620" xr:uid="{00000000-0005-0000-0000-000047000000}"/>
    <cellStyle name="Comma 7 4 3 2 2 3 4" xfId="34500" xr:uid="{00000000-0005-0000-0000-000047000000}"/>
    <cellStyle name="Comma 7 4 3 2 2 4" xfId="5772" xr:uid="{00000000-0005-0000-0000-000047000000}"/>
    <cellStyle name="Comma 7 4 3 2 2 4 2" xfId="14844" xr:uid="{00000000-0005-0000-0000-000047000000}"/>
    <cellStyle name="Comma 7 4 3 2 2 4 2 2" xfId="29964" xr:uid="{00000000-0005-0000-0000-000047000000}"/>
    <cellStyle name="Comma 7 4 3 2 2 4 2 2 2" xfId="60204" xr:uid="{00000000-0005-0000-0000-000047000000}"/>
    <cellStyle name="Comma 7 4 3 2 2 4 2 3" xfId="45084" xr:uid="{00000000-0005-0000-0000-000047000000}"/>
    <cellStyle name="Comma 7 4 3 2 2 4 3" xfId="20892" xr:uid="{00000000-0005-0000-0000-000047000000}"/>
    <cellStyle name="Comma 7 4 3 2 2 4 3 2" xfId="51132" xr:uid="{00000000-0005-0000-0000-000047000000}"/>
    <cellStyle name="Comma 7 4 3 2 2 4 4" xfId="36012" xr:uid="{00000000-0005-0000-0000-000047000000}"/>
    <cellStyle name="Comma 7 4 3 2 2 5" xfId="7284" xr:uid="{00000000-0005-0000-0000-000047000000}"/>
    <cellStyle name="Comma 7 4 3 2 2 5 2" xfId="22404" xr:uid="{00000000-0005-0000-0000-000047000000}"/>
    <cellStyle name="Comma 7 4 3 2 2 5 2 2" xfId="52644" xr:uid="{00000000-0005-0000-0000-000047000000}"/>
    <cellStyle name="Comma 7 4 3 2 2 5 3" xfId="37524" xr:uid="{00000000-0005-0000-0000-000047000000}"/>
    <cellStyle name="Comma 7 4 3 2 2 6" xfId="8796" xr:uid="{00000000-0005-0000-0000-000047000000}"/>
    <cellStyle name="Comma 7 4 3 2 2 6 2" xfId="23916" xr:uid="{00000000-0005-0000-0000-000047000000}"/>
    <cellStyle name="Comma 7 4 3 2 2 6 2 2" xfId="54156" xr:uid="{00000000-0005-0000-0000-000047000000}"/>
    <cellStyle name="Comma 7 4 3 2 2 6 3" xfId="39036" xr:uid="{00000000-0005-0000-0000-000047000000}"/>
    <cellStyle name="Comma 7 4 3 2 2 7" xfId="10308" xr:uid="{00000000-0005-0000-0000-000047000000}"/>
    <cellStyle name="Comma 7 4 3 2 2 7 2" xfId="25428" xr:uid="{00000000-0005-0000-0000-000047000000}"/>
    <cellStyle name="Comma 7 4 3 2 2 7 2 2" xfId="55668" xr:uid="{00000000-0005-0000-0000-000047000000}"/>
    <cellStyle name="Comma 7 4 3 2 2 7 3" xfId="40548" xr:uid="{00000000-0005-0000-0000-000047000000}"/>
    <cellStyle name="Comma 7 4 3 2 2 8" xfId="16356" xr:uid="{00000000-0005-0000-0000-000047000000}"/>
    <cellStyle name="Comma 7 4 3 2 2 8 2" xfId="46596" xr:uid="{00000000-0005-0000-0000-000047000000}"/>
    <cellStyle name="Comma 7 4 3 2 2 9" xfId="31476" xr:uid="{00000000-0005-0000-0000-000047000000}"/>
    <cellStyle name="Comma 7 4 3 2 3" xfId="1992" xr:uid="{00000000-0005-0000-0000-000047000000}"/>
    <cellStyle name="Comma 7 4 3 2 3 2" xfId="11064" xr:uid="{00000000-0005-0000-0000-000047000000}"/>
    <cellStyle name="Comma 7 4 3 2 3 2 2" xfId="26184" xr:uid="{00000000-0005-0000-0000-000047000000}"/>
    <cellStyle name="Comma 7 4 3 2 3 2 2 2" xfId="56424" xr:uid="{00000000-0005-0000-0000-000047000000}"/>
    <cellStyle name="Comma 7 4 3 2 3 2 3" xfId="41304" xr:uid="{00000000-0005-0000-0000-000047000000}"/>
    <cellStyle name="Comma 7 4 3 2 3 3" xfId="17112" xr:uid="{00000000-0005-0000-0000-000047000000}"/>
    <cellStyle name="Comma 7 4 3 2 3 3 2" xfId="47352" xr:uid="{00000000-0005-0000-0000-000047000000}"/>
    <cellStyle name="Comma 7 4 3 2 3 4" xfId="32232" xr:uid="{00000000-0005-0000-0000-000047000000}"/>
    <cellStyle name="Comma 7 4 3 2 4" xfId="3504" xr:uid="{00000000-0005-0000-0000-000047000000}"/>
    <cellStyle name="Comma 7 4 3 2 4 2" xfId="12576" xr:uid="{00000000-0005-0000-0000-000047000000}"/>
    <cellStyle name="Comma 7 4 3 2 4 2 2" xfId="27696" xr:uid="{00000000-0005-0000-0000-000047000000}"/>
    <cellStyle name="Comma 7 4 3 2 4 2 2 2" xfId="57936" xr:uid="{00000000-0005-0000-0000-000047000000}"/>
    <cellStyle name="Comma 7 4 3 2 4 2 3" xfId="42816" xr:uid="{00000000-0005-0000-0000-000047000000}"/>
    <cellStyle name="Comma 7 4 3 2 4 3" xfId="18624" xr:uid="{00000000-0005-0000-0000-000047000000}"/>
    <cellStyle name="Comma 7 4 3 2 4 3 2" xfId="48864" xr:uid="{00000000-0005-0000-0000-000047000000}"/>
    <cellStyle name="Comma 7 4 3 2 4 4" xfId="33744" xr:uid="{00000000-0005-0000-0000-000047000000}"/>
    <cellStyle name="Comma 7 4 3 2 5" xfId="5016" xr:uid="{00000000-0005-0000-0000-000047000000}"/>
    <cellStyle name="Comma 7 4 3 2 5 2" xfId="14088" xr:uid="{00000000-0005-0000-0000-000047000000}"/>
    <cellStyle name="Comma 7 4 3 2 5 2 2" xfId="29208" xr:uid="{00000000-0005-0000-0000-000047000000}"/>
    <cellStyle name="Comma 7 4 3 2 5 2 2 2" xfId="59448" xr:uid="{00000000-0005-0000-0000-000047000000}"/>
    <cellStyle name="Comma 7 4 3 2 5 2 3" xfId="44328" xr:uid="{00000000-0005-0000-0000-000047000000}"/>
    <cellStyle name="Comma 7 4 3 2 5 3" xfId="20136" xr:uid="{00000000-0005-0000-0000-000047000000}"/>
    <cellStyle name="Comma 7 4 3 2 5 3 2" xfId="50376" xr:uid="{00000000-0005-0000-0000-000047000000}"/>
    <cellStyle name="Comma 7 4 3 2 5 4" xfId="35256" xr:uid="{00000000-0005-0000-0000-000047000000}"/>
    <cellStyle name="Comma 7 4 3 2 6" xfId="6528" xr:uid="{00000000-0005-0000-0000-000047000000}"/>
    <cellStyle name="Comma 7 4 3 2 6 2" xfId="21648" xr:uid="{00000000-0005-0000-0000-000047000000}"/>
    <cellStyle name="Comma 7 4 3 2 6 2 2" xfId="51888" xr:uid="{00000000-0005-0000-0000-000047000000}"/>
    <cellStyle name="Comma 7 4 3 2 6 3" xfId="36768" xr:uid="{00000000-0005-0000-0000-000047000000}"/>
    <cellStyle name="Comma 7 4 3 2 7" xfId="8040" xr:uid="{00000000-0005-0000-0000-000047000000}"/>
    <cellStyle name="Comma 7 4 3 2 7 2" xfId="23160" xr:uid="{00000000-0005-0000-0000-000047000000}"/>
    <cellStyle name="Comma 7 4 3 2 7 2 2" xfId="53400" xr:uid="{00000000-0005-0000-0000-000047000000}"/>
    <cellStyle name="Comma 7 4 3 2 7 3" xfId="38280" xr:uid="{00000000-0005-0000-0000-000047000000}"/>
    <cellStyle name="Comma 7 4 3 2 8" xfId="9552" xr:uid="{00000000-0005-0000-0000-000047000000}"/>
    <cellStyle name="Comma 7 4 3 2 8 2" xfId="24672" xr:uid="{00000000-0005-0000-0000-000047000000}"/>
    <cellStyle name="Comma 7 4 3 2 8 2 2" xfId="54912" xr:uid="{00000000-0005-0000-0000-000047000000}"/>
    <cellStyle name="Comma 7 4 3 2 8 3" xfId="39792" xr:uid="{00000000-0005-0000-0000-000047000000}"/>
    <cellStyle name="Comma 7 4 3 2 9" xfId="15600" xr:uid="{00000000-0005-0000-0000-000047000000}"/>
    <cellStyle name="Comma 7 4 3 2 9 2" xfId="45840" xr:uid="{00000000-0005-0000-0000-000047000000}"/>
    <cellStyle name="Comma 7 4 3 3" xfId="732" xr:uid="{00000000-0005-0000-0000-0000D5000000}"/>
    <cellStyle name="Comma 7 4 3 3 10" xfId="30972" xr:uid="{00000000-0005-0000-0000-0000D5000000}"/>
    <cellStyle name="Comma 7 4 3 3 2" xfId="1488" xr:uid="{00000000-0005-0000-0000-0000D5000000}"/>
    <cellStyle name="Comma 7 4 3 3 2 2" xfId="3000" xr:uid="{00000000-0005-0000-0000-0000D5000000}"/>
    <cellStyle name="Comma 7 4 3 3 2 2 2" xfId="12072" xr:uid="{00000000-0005-0000-0000-0000D5000000}"/>
    <cellStyle name="Comma 7 4 3 3 2 2 2 2" xfId="27192" xr:uid="{00000000-0005-0000-0000-0000D5000000}"/>
    <cellStyle name="Comma 7 4 3 3 2 2 2 2 2" xfId="57432" xr:uid="{00000000-0005-0000-0000-0000D5000000}"/>
    <cellStyle name="Comma 7 4 3 3 2 2 2 3" xfId="42312" xr:uid="{00000000-0005-0000-0000-0000D5000000}"/>
    <cellStyle name="Comma 7 4 3 3 2 2 3" xfId="18120" xr:uid="{00000000-0005-0000-0000-0000D5000000}"/>
    <cellStyle name="Comma 7 4 3 3 2 2 3 2" xfId="48360" xr:uid="{00000000-0005-0000-0000-0000D5000000}"/>
    <cellStyle name="Comma 7 4 3 3 2 2 4" xfId="33240" xr:uid="{00000000-0005-0000-0000-0000D5000000}"/>
    <cellStyle name="Comma 7 4 3 3 2 3" xfId="4512" xr:uid="{00000000-0005-0000-0000-0000D5000000}"/>
    <cellStyle name="Comma 7 4 3 3 2 3 2" xfId="13584" xr:uid="{00000000-0005-0000-0000-0000D5000000}"/>
    <cellStyle name="Comma 7 4 3 3 2 3 2 2" xfId="28704" xr:uid="{00000000-0005-0000-0000-0000D5000000}"/>
    <cellStyle name="Comma 7 4 3 3 2 3 2 2 2" xfId="58944" xr:uid="{00000000-0005-0000-0000-0000D5000000}"/>
    <cellStyle name="Comma 7 4 3 3 2 3 2 3" xfId="43824" xr:uid="{00000000-0005-0000-0000-0000D5000000}"/>
    <cellStyle name="Comma 7 4 3 3 2 3 3" xfId="19632" xr:uid="{00000000-0005-0000-0000-0000D5000000}"/>
    <cellStyle name="Comma 7 4 3 3 2 3 3 2" xfId="49872" xr:uid="{00000000-0005-0000-0000-0000D5000000}"/>
    <cellStyle name="Comma 7 4 3 3 2 3 4" xfId="34752" xr:uid="{00000000-0005-0000-0000-0000D5000000}"/>
    <cellStyle name="Comma 7 4 3 3 2 4" xfId="6024" xr:uid="{00000000-0005-0000-0000-0000D5000000}"/>
    <cellStyle name="Comma 7 4 3 3 2 4 2" xfId="15096" xr:uid="{00000000-0005-0000-0000-0000D5000000}"/>
    <cellStyle name="Comma 7 4 3 3 2 4 2 2" xfId="30216" xr:uid="{00000000-0005-0000-0000-0000D5000000}"/>
    <cellStyle name="Comma 7 4 3 3 2 4 2 2 2" xfId="60456" xr:uid="{00000000-0005-0000-0000-0000D5000000}"/>
    <cellStyle name="Comma 7 4 3 3 2 4 2 3" xfId="45336" xr:uid="{00000000-0005-0000-0000-0000D5000000}"/>
    <cellStyle name="Comma 7 4 3 3 2 4 3" xfId="21144" xr:uid="{00000000-0005-0000-0000-0000D5000000}"/>
    <cellStyle name="Comma 7 4 3 3 2 4 3 2" xfId="51384" xr:uid="{00000000-0005-0000-0000-0000D5000000}"/>
    <cellStyle name="Comma 7 4 3 3 2 4 4" xfId="36264" xr:uid="{00000000-0005-0000-0000-0000D5000000}"/>
    <cellStyle name="Comma 7 4 3 3 2 5" xfId="7536" xr:uid="{00000000-0005-0000-0000-0000D5000000}"/>
    <cellStyle name="Comma 7 4 3 3 2 5 2" xfId="22656" xr:uid="{00000000-0005-0000-0000-0000D5000000}"/>
    <cellStyle name="Comma 7 4 3 3 2 5 2 2" xfId="52896" xr:uid="{00000000-0005-0000-0000-0000D5000000}"/>
    <cellStyle name="Comma 7 4 3 3 2 5 3" xfId="37776" xr:uid="{00000000-0005-0000-0000-0000D5000000}"/>
    <cellStyle name="Comma 7 4 3 3 2 6" xfId="9048" xr:uid="{00000000-0005-0000-0000-0000D5000000}"/>
    <cellStyle name="Comma 7 4 3 3 2 6 2" xfId="24168" xr:uid="{00000000-0005-0000-0000-0000D5000000}"/>
    <cellStyle name="Comma 7 4 3 3 2 6 2 2" xfId="54408" xr:uid="{00000000-0005-0000-0000-0000D5000000}"/>
    <cellStyle name="Comma 7 4 3 3 2 6 3" xfId="39288" xr:uid="{00000000-0005-0000-0000-0000D5000000}"/>
    <cellStyle name="Comma 7 4 3 3 2 7" xfId="10560" xr:uid="{00000000-0005-0000-0000-0000D5000000}"/>
    <cellStyle name="Comma 7 4 3 3 2 7 2" xfId="25680" xr:uid="{00000000-0005-0000-0000-0000D5000000}"/>
    <cellStyle name="Comma 7 4 3 3 2 7 2 2" xfId="55920" xr:uid="{00000000-0005-0000-0000-0000D5000000}"/>
    <cellStyle name="Comma 7 4 3 3 2 7 3" xfId="40800" xr:uid="{00000000-0005-0000-0000-0000D5000000}"/>
    <cellStyle name="Comma 7 4 3 3 2 8" xfId="16608" xr:uid="{00000000-0005-0000-0000-0000D5000000}"/>
    <cellStyle name="Comma 7 4 3 3 2 8 2" xfId="46848" xr:uid="{00000000-0005-0000-0000-0000D5000000}"/>
    <cellStyle name="Comma 7 4 3 3 2 9" xfId="31728" xr:uid="{00000000-0005-0000-0000-0000D5000000}"/>
    <cellStyle name="Comma 7 4 3 3 3" xfId="2244" xr:uid="{00000000-0005-0000-0000-0000D5000000}"/>
    <cellStyle name="Comma 7 4 3 3 3 2" xfId="11316" xr:uid="{00000000-0005-0000-0000-0000D5000000}"/>
    <cellStyle name="Comma 7 4 3 3 3 2 2" xfId="26436" xr:uid="{00000000-0005-0000-0000-0000D5000000}"/>
    <cellStyle name="Comma 7 4 3 3 3 2 2 2" xfId="56676" xr:uid="{00000000-0005-0000-0000-0000D5000000}"/>
    <cellStyle name="Comma 7 4 3 3 3 2 3" xfId="41556" xr:uid="{00000000-0005-0000-0000-0000D5000000}"/>
    <cellStyle name="Comma 7 4 3 3 3 3" xfId="17364" xr:uid="{00000000-0005-0000-0000-0000D5000000}"/>
    <cellStyle name="Comma 7 4 3 3 3 3 2" xfId="47604" xr:uid="{00000000-0005-0000-0000-0000D5000000}"/>
    <cellStyle name="Comma 7 4 3 3 3 4" xfId="32484" xr:uid="{00000000-0005-0000-0000-0000D5000000}"/>
    <cellStyle name="Comma 7 4 3 3 4" xfId="3756" xr:uid="{00000000-0005-0000-0000-0000D5000000}"/>
    <cellStyle name="Comma 7 4 3 3 4 2" xfId="12828" xr:uid="{00000000-0005-0000-0000-0000D5000000}"/>
    <cellStyle name="Comma 7 4 3 3 4 2 2" xfId="27948" xr:uid="{00000000-0005-0000-0000-0000D5000000}"/>
    <cellStyle name="Comma 7 4 3 3 4 2 2 2" xfId="58188" xr:uid="{00000000-0005-0000-0000-0000D5000000}"/>
    <cellStyle name="Comma 7 4 3 3 4 2 3" xfId="43068" xr:uid="{00000000-0005-0000-0000-0000D5000000}"/>
    <cellStyle name="Comma 7 4 3 3 4 3" xfId="18876" xr:uid="{00000000-0005-0000-0000-0000D5000000}"/>
    <cellStyle name="Comma 7 4 3 3 4 3 2" xfId="49116" xr:uid="{00000000-0005-0000-0000-0000D5000000}"/>
    <cellStyle name="Comma 7 4 3 3 4 4" xfId="33996" xr:uid="{00000000-0005-0000-0000-0000D5000000}"/>
    <cellStyle name="Comma 7 4 3 3 5" xfId="5268" xr:uid="{00000000-0005-0000-0000-0000D5000000}"/>
    <cellStyle name="Comma 7 4 3 3 5 2" xfId="14340" xr:uid="{00000000-0005-0000-0000-0000D5000000}"/>
    <cellStyle name="Comma 7 4 3 3 5 2 2" xfId="29460" xr:uid="{00000000-0005-0000-0000-0000D5000000}"/>
    <cellStyle name="Comma 7 4 3 3 5 2 2 2" xfId="59700" xr:uid="{00000000-0005-0000-0000-0000D5000000}"/>
    <cellStyle name="Comma 7 4 3 3 5 2 3" xfId="44580" xr:uid="{00000000-0005-0000-0000-0000D5000000}"/>
    <cellStyle name="Comma 7 4 3 3 5 3" xfId="20388" xr:uid="{00000000-0005-0000-0000-0000D5000000}"/>
    <cellStyle name="Comma 7 4 3 3 5 3 2" xfId="50628" xr:uid="{00000000-0005-0000-0000-0000D5000000}"/>
    <cellStyle name="Comma 7 4 3 3 5 4" xfId="35508" xr:uid="{00000000-0005-0000-0000-0000D5000000}"/>
    <cellStyle name="Comma 7 4 3 3 6" xfId="6780" xr:uid="{00000000-0005-0000-0000-0000D5000000}"/>
    <cellStyle name="Comma 7 4 3 3 6 2" xfId="21900" xr:uid="{00000000-0005-0000-0000-0000D5000000}"/>
    <cellStyle name="Comma 7 4 3 3 6 2 2" xfId="52140" xr:uid="{00000000-0005-0000-0000-0000D5000000}"/>
    <cellStyle name="Comma 7 4 3 3 6 3" xfId="37020" xr:uid="{00000000-0005-0000-0000-0000D5000000}"/>
    <cellStyle name="Comma 7 4 3 3 7" xfId="8292" xr:uid="{00000000-0005-0000-0000-0000D5000000}"/>
    <cellStyle name="Comma 7 4 3 3 7 2" xfId="23412" xr:uid="{00000000-0005-0000-0000-0000D5000000}"/>
    <cellStyle name="Comma 7 4 3 3 7 2 2" xfId="53652" xr:uid="{00000000-0005-0000-0000-0000D5000000}"/>
    <cellStyle name="Comma 7 4 3 3 7 3" xfId="38532" xr:uid="{00000000-0005-0000-0000-0000D5000000}"/>
    <cellStyle name="Comma 7 4 3 3 8" xfId="9804" xr:uid="{00000000-0005-0000-0000-0000D5000000}"/>
    <cellStyle name="Comma 7 4 3 3 8 2" xfId="24924" xr:uid="{00000000-0005-0000-0000-0000D5000000}"/>
    <cellStyle name="Comma 7 4 3 3 8 2 2" xfId="55164" xr:uid="{00000000-0005-0000-0000-0000D5000000}"/>
    <cellStyle name="Comma 7 4 3 3 8 3" xfId="40044" xr:uid="{00000000-0005-0000-0000-0000D5000000}"/>
    <cellStyle name="Comma 7 4 3 3 9" xfId="15852" xr:uid="{00000000-0005-0000-0000-0000D5000000}"/>
    <cellStyle name="Comma 7 4 3 3 9 2" xfId="46092" xr:uid="{00000000-0005-0000-0000-0000D5000000}"/>
    <cellStyle name="Comma 7 4 3 4" xfId="984" xr:uid="{00000000-0005-0000-0000-000047000000}"/>
    <cellStyle name="Comma 7 4 3 4 2" xfId="2496" xr:uid="{00000000-0005-0000-0000-000047000000}"/>
    <cellStyle name="Comma 7 4 3 4 2 2" xfId="11568" xr:uid="{00000000-0005-0000-0000-000047000000}"/>
    <cellStyle name="Comma 7 4 3 4 2 2 2" xfId="26688" xr:uid="{00000000-0005-0000-0000-000047000000}"/>
    <cellStyle name="Comma 7 4 3 4 2 2 2 2" xfId="56928" xr:uid="{00000000-0005-0000-0000-000047000000}"/>
    <cellStyle name="Comma 7 4 3 4 2 2 3" xfId="41808" xr:uid="{00000000-0005-0000-0000-000047000000}"/>
    <cellStyle name="Comma 7 4 3 4 2 3" xfId="17616" xr:uid="{00000000-0005-0000-0000-000047000000}"/>
    <cellStyle name="Comma 7 4 3 4 2 3 2" xfId="47856" xr:uid="{00000000-0005-0000-0000-000047000000}"/>
    <cellStyle name="Comma 7 4 3 4 2 4" xfId="32736" xr:uid="{00000000-0005-0000-0000-000047000000}"/>
    <cellStyle name="Comma 7 4 3 4 3" xfId="4008" xr:uid="{00000000-0005-0000-0000-000047000000}"/>
    <cellStyle name="Comma 7 4 3 4 3 2" xfId="13080" xr:uid="{00000000-0005-0000-0000-000047000000}"/>
    <cellStyle name="Comma 7 4 3 4 3 2 2" xfId="28200" xr:uid="{00000000-0005-0000-0000-000047000000}"/>
    <cellStyle name="Comma 7 4 3 4 3 2 2 2" xfId="58440" xr:uid="{00000000-0005-0000-0000-000047000000}"/>
    <cellStyle name="Comma 7 4 3 4 3 2 3" xfId="43320" xr:uid="{00000000-0005-0000-0000-000047000000}"/>
    <cellStyle name="Comma 7 4 3 4 3 3" xfId="19128" xr:uid="{00000000-0005-0000-0000-000047000000}"/>
    <cellStyle name="Comma 7 4 3 4 3 3 2" xfId="49368" xr:uid="{00000000-0005-0000-0000-000047000000}"/>
    <cellStyle name="Comma 7 4 3 4 3 4" xfId="34248" xr:uid="{00000000-0005-0000-0000-000047000000}"/>
    <cellStyle name="Comma 7 4 3 4 4" xfId="5520" xr:uid="{00000000-0005-0000-0000-000047000000}"/>
    <cellStyle name="Comma 7 4 3 4 4 2" xfId="14592" xr:uid="{00000000-0005-0000-0000-000047000000}"/>
    <cellStyle name="Comma 7 4 3 4 4 2 2" xfId="29712" xr:uid="{00000000-0005-0000-0000-000047000000}"/>
    <cellStyle name="Comma 7 4 3 4 4 2 2 2" xfId="59952" xr:uid="{00000000-0005-0000-0000-000047000000}"/>
    <cellStyle name="Comma 7 4 3 4 4 2 3" xfId="44832" xr:uid="{00000000-0005-0000-0000-000047000000}"/>
    <cellStyle name="Comma 7 4 3 4 4 3" xfId="20640" xr:uid="{00000000-0005-0000-0000-000047000000}"/>
    <cellStyle name="Comma 7 4 3 4 4 3 2" xfId="50880" xr:uid="{00000000-0005-0000-0000-000047000000}"/>
    <cellStyle name="Comma 7 4 3 4 4 4" xfId="35760" xr:uid="{00000000-0005-0000-0000-000047000000}"/>
    <cellStyle name="Comma 7 4 3 4 5" xfId="7032" xr:uid="{00000000-0005-0000-0000-000047000000}"/>
    <cellStyle name="Comma 7 4 3 4 5 2" xfId="22152" xr:uid="{00000000-0005-0000-0000-000047000000}"/>
    <cellStyle name="Comma 7 4 3 4 5 2 2" xfId="52392" xr:uid="{00000000-0005-0000-0000-000047000000}"/>
    <cellStyle name="Comma 7 4 3 4 5 3" xfId="37272" xr:uid="{00000000-0005-0000-0000-000047000000}"/>
    <cellStyle name="Comma 7 4 3 4 6" xfId="8544" xr:uid="{00000000-0005-0000-0000-000047000000}"/>
    <cellStyle name="Comma 7 4 3 4 6 2" xfId="23664" xr:uid="{00000000-0005-0000-0000-000047000000}"/>
    <cellStyle name="Comma 7 4 3 4 6 2 2" xfId="53904" xr:uid="{00000000-0005-0000-0000-000047000000}"/>
    <cellStyle name="Comma 7 4 3 4 6 3" xfId="38784" xr:uid="{00000000-0005-0000-0000-000047000000}"/>
    <cellStyle name="Comma 7 4 3 4 7" xfId="10056" xr:uid="{00000000-0005-0000-0000-000047000000}"/>
    <cellStyle name="Comma 7 4 3 4 7 2" xfId="25176" xr:uid="{00000000-0005-0000-0000-000047000000}"/>
    <cellStyle name="Comma 7 4 3 4 7 2 2" xfId="55416" xr:uid="{00000000-0005-0000-0000-000047000000}"/>
    <cellStyle name="Comma 7 4 3 4 7 3" xfId="40296" xr:uid="{00000000-0005-0000-0000-000047000000}"/>
    <cellStyle name="Comma 7 4 3 4 8" xfId="16104" xr:uid="{00000000-0005-0000-0000-000047000000}"/>
    <cellStyle name="Comma 7 4 3 4 8 2" xfId="46344" xr:uid="{00000000-0005-0000-0000-000047000000}"/>
    <cellStyle name="Comma 7 4 3 4 9" xfId="31224" xr:uid="{00000000-0005-0000-0000-000047000000}"/>
    <cellStyle name="Comma 7 4 3 5" xfId="1740" xr:uid="{00000000-0005-0000-0000-000047000000}"/>
    <cellStyle name="Comma 7 4 3 5 2" xfId="10812" xr:uid="{00000000-0005-0000-0000-000047000000}"/>
    <cellStyle name="Comma 7 4 3 5 2 2" xfId="25932" xr:uid="{00000000-0005-0000-0000-000047000000}"/>
    <cellStyle name="Comma 7 4 3 5 2 2 2" xfId="56172" xr:uid="{00000000-0005-0000-0000-000047000000}"/>
    <cellStyle name="Comma 7 4 3 5 2 3" xfId="41052" xr:uid="{00000000-0005-0000-0000-000047000000}"/>
    <cellStyle name="Comma 7 4 3 5 3" xfId="16860" xr:uid="{00000000-0005-0000-0000-000047000000}"/>
    <cellStyle name="Comma 7 4 3 5 3 2" xfId="47100" xr:uid="{00000000-0005-0000-0000-000047000000}"/>
    <cellStyle name="Comma 7 4 3 5 4" xfId="31980" xr:uid="{00000000-0005-0000-0000-000047000000}"/>
    <cellStyle name="Comma 7 4 3 6" xfId="3252" xr:uid="{00000000-0005-0000-0000-000047000000}"/>
    <cellStyle name="Comma 7 4 3 6 2" xfId="12324" xr:uid="{00000000-0005-0000-0000-000047000000}"/>
    <cellStyle name="Comma 7 4 3 6 2 2" xfId="27444" xr:uid="{00000000-0005-0000-0000-000047000000}"/>
    <cellStyle name="Comma 7 4 3 6 2 2 2" xfId="57684" xr:uid="{00000000-0005-0000-0000-000047000000}"/>
    <cellStyle name="Comma 7 4 3 6 2 3" xfId="42564" xr:uid="{00000000-0005-0000-0000-000047000000}"/>
    <cellStyle name="Comma 7 4 3 6 3" xfId="18372" xr:uid="{00000000-0005-0000-0000-000047000000}"/>
    <cellStyle name="Comma 7 4 3 6 3 2" xfId="48612" xr:uid="{00000000-0005-0000-0000-000047000000}"/>
    <cellStyle name="Comma 7 4 3 6 4" xfId="33492" xr:uid="{00000000-0005-0000-0000-000047000000}"/>
    <cellStyle name="Comma 7 4 3 7" xfId="4764" xr:uid="{00000000-0005-0000-0000-000047000000}"/>
    <cellStyle name="Comma 7 4 3 7 2" xfId="13836" xr:uid="{00000000-0005-0000-0000-000047000000}"/>
    <cellStyle name="Comma 7 4 3 7 2 2" xfId="28956" xr:uid="{00000000-0005-0000-0000-000047000000}"/>
    <cellStyle name="Comma 7 4 3 7 2 2 2" xfId="59196" xr:uid="{00000000-0005-0000-0000-000047000000}"/>
    <cellStyle name="Comma 7 4 3 7 2 3" xfId="44076" xr:uid="{00000000-0005-0000-0000-000047000000}"/>
    <cellStyle name="Comma 7 4 3 7 3" xfId="19884" xr:uid="{00000000-0005-0000-0000-000047000000}"/>
    <cellStyle name="Comma 7 4 3 7 3 2" xfId="50124" xr:uid="{00000000-0005-0000-0000-000047000000}"/>
    <cellStyle name="Comma 7 4 3 7 4" xfId="35004" xr:uid="{00000000-0005-0000-0000-000047000000}"/>
    <cellStyle name="Comma 7 4 3 8" xfId="6276" xr:uid="{00000000-0005-0000-0000-000047000000}"/>
    <cellStyle name="Comma 7 4 3 8 2" xfId="21396" xr:uid="{00000000-0005-0000-0000-000047000000}"/>
    <cellStyle name="Comma 7 4 3 8 2 2" xfId="51636" xr:uid="{00000000-0005-0000-0000-000047000000}"/>
    <cellStyle name="Comma 7 4 3 8 3" xfId="36516" xr:uid="{00000000-0005-0000-0000-000047000000}"/>
    <cellStyle name="Comma 7 4 3 9" xfId="7788" xr:uid="{00000000-0005-0000-0000-000047000000}"/>
    <cellStyle name="Comma 7 4 3 9 2" xfId="22908" xr:uid="{00000000-0005-0000-0000-000047000000}"/>
    <cellStyle name="Comma 7 4 3 9 2 2" xfId="53148" xr:uid="{00000000-0005-0000-0000-000047000000}"/>
    <cellStyle name="Comma 7 4 3 9 3" xfId="38028" xr:uid="{00000000-0005-0000-0000-000047000000}"/>
    <cellStyle name="Comma 7 4 4" xfId="312" xr:uid="{00000000-0005-0000-0000-000021000000}"/>
    <cellStyle name="Comma 7 4 4 10" xfId="30552" xr:uid="{00000000-0005-0000-0000-000021000000}"/>
    <cellStyle name="Comma 7 4 4 2" xfId="1068" xr:uid="{00000000-0005-0000-0000-000021000000}"/>
    <cellStyle name="Comma 7 4 4 2 2" xfId="2580" xr:uid="{00000000-0005-0000-0000-000021000000}"/>
    <cellStyle name="Comma 7 4 4 2 2 2" xfId="11652" xr:uid="{00000000-0005-0000-0000-000021000000}"/>
    <cellStyle name="Comma 7 4 4 2 2 2 2" xfId="26772" xr:uid="{00000000-0005-0000-0000-000021000000}"/>
    <cellStyle name="Comma 7 4 4 2 2 2 2 2" xfId="57012" xr:uid="{00000000-0005-0000-0000-000021000000}"/>
    <cellStyle name="Comma 7 4 4 2 2 2 3" xfId="41892" xr:uid="{00000000-0005-0000-0000-000021000000}"/>
    <cellStyle name="Comma 7 4 4 2 2 3" xfId="17700" xr:uid="{00000000-0005-0000-0000-000021000000}"/>
    <cellStyle name="Comma 7 4 4 2 2 3 2" xfId="47940" xr:uid="{00000000-0005-0000-0000-000021000000}"/>
    <cellStyle name="Comma 7 4 4 2 2 4" xfId="32820" xr:uid="{00000000-0005-0000-0000-000021000000}"/>
    <cellStyle name="Comma 7 4 4 2 3" xfId="4092" xr:uid="{00000000-0005-0000-0000-000021000000}"/>
    <cellStyle name="Comma 7 4 4 2 3 2" xfId="13164" xr:uid="{00000000-0005-0000-0000-000021000000}"/>
    <cellStyle name="Comma 7 4 4 2 3 2 2" xfId="28284" xr:uid="{00000000-0005-0000-0000-000021000000}"/>
    <cellStyle name="Comma 7 4 4 2 3 2 2 2" xfId="58524" xr:uid="{00000000-0005-0000-0000-000021000000}"/>
    <cellStyle name="Comma 7 4 4 2 3 2 3" xfId="43404" xr:uid="{00000000-0005-0000-0000-000021000000}"/>
    <cellStyle name="Comma 7 4 4 2 3 3" xfId="19212" xr:uid="{00000000-0005-0000-0000-000021000000}"/>
    <cellStyle name="Comma 7 4 4 2 3 3 2" xfId="49452" xr:uid="{00000000-0005-0000-0000-000021000000}"/>
    <cellStyle name="Comma 7 4 4 2 3 4" xfId="34332" xr:uid="{00000000-0005-0000-0000-000021000000}"/>
    <cellStyle name="Comma 7 4 4 2 4" xfId="5604" xr:uid="{00000000-0005-0000-0000-000021000000}"/>
    <cellStyle name="Comma 7 4 4 2 4 2" xfId="14676" xr:uid="{00000000-0005-0000-0000-000021000000}"/>
    <cellStyle name="Comma 7 4 4 2 4 2 2" xfId="29796" xr:uid="{00000000-0005-0000-0000-000021000000}"/>
    <cellStyle name="Comma 7 4 4 2 4 2 2 2" xfId="60036" xr:uid="{00000000-0005-0000-0000-000021000000}"/>
    <cellStyle name="Comma 7 4 4 2 4 2 3" xfId="44916" xr:uid="{00000000-0005-0000-0000-000021000000}"/>
    <cellStyle name="Comma 7 4 4 2 4 3" xfId="20724" xr:uid="{00000000-0005-0000-0000-000021000000}"/>
    <cellStyle name="Comma 7 4 4 2 4 3 2" xfId="50964" xr:uid="{00000000-0005-0000-0000-000021000000}"/>
    <cellStyle name="Comma 7 4 4 2 4 4" xfId="35844" xr:uid="{00000000-0005-0000-0000-000021000000}"/>
    <cellStyle name="Comma 7 4 4 2 5" xfId="7116" xr:uid="{00000000-0005-0000-0000-000021000000}"/>
    <cellStyle name="Comma 7 4 4 2 5 2" xfId="22236" xr:uid="{00000000-0005-0000-0000-000021000000}"/>
    <cellStyle name="Comma 7 4 4 2 5 2 2" xfId="52476" xr:uid="{00000000-0005-0000-0000-000021000000}"/>
    <cellStyle name="Comma 7 4 4 2 5 3" xfId="37356" xr:uid="{00000000-0005-0000-0000-000021000000}"/>
    <cellStyle name="Comma 7 4 4 2 6" xfId="8628" xr:uid="{00000000-0005-0000-0000-000021000000}"/>
    <cellStyle name="Comma 7 4 4 2 6 2" xfId="23748" xr:uid="{00000000-0005-0000-0000-000021000000}"/>
    <cellStyle name="Comma 7 4 4 2 6 2 2" xfId="53988" xr:uid="{00000000-0005-0000-0000-000021000000}"/>
    <cellStyle name="Comma 7 4 4 2 6 3" xfId="38868" xr:uid="{00000000-0005-0000-0000-000021000000}"/>
    <cellStyle name="Comma 7 4 4 2 7" xfId="10140" xr:uid="{00000000-0005-0000-0000-000021000000}"/>
    <cellStyle name="Comma 7 4 4 2 7 2" xfId="25260" xr:uid="{00000000-0005-0000-0000-000021000000}"/>
    <cellStyle name="Comma 7 4 4 2 7 2 2" xfId="55500" xr:uid="{00000000-0005-0000-0000-000021000000}"/>
    <cellStyle name="Comma 7 4 4 2 7 3" xfId="40380" xr:uid="{00000000-0005-0000-0000-000021000000}"/>
    <cellStyle name="Comma 7 4 4 2 8" xfId="16188" xr:uid="{00000000-0005-0000-0000-000021000000}"/>
    <cellStyle name="Comma 7 4 4 2 8 2" xfId="46428" xr:uid="{00000000-0005-0000-0000-000021000000}"/>
    <cellStyle name="Comma 7 4 4 2 9" xfId="31308" xr:uid="{00000000-0005-0000-0000-000021000000}"/>
    <cellStyle name="Comma 7 4 4 3" xfId="1824" xr:uid="{00000000-0005-0000-0000-000021000000}"/>
    <cellStyle name="Comma 7 4 4 3 2" xfId="10896" xr:uid="{00000000-0005-0000-0000-000021000000}"/>
    <cellStyle name="Comma 7 4 4 3 2 2" xfId="26016" xr:uid="{00000000-0005-0000-0000-000021000000}"/>
    <cellStyle name="Comma 7 4 4 3 2 2 2" xfId="56256" xr:uid="{00000000-0005-0000-0000-000021000000}"/>
    <cellStyle name="Comma 7 4 4 3 2 3" xfId="41136" xr:uid="{00000000-0005-0000-0000-000021000000}"/>
    <cellStyle name="Comma 7 4 4 3 3" xfId="16944" xr:uid="{00000000-0005-0000-0000-000021000000}"/>
    <cellStyle name="Comma 7 4 4 3 3 2" xfId="47184" xr:uid="{00000000-0005-0000-0000-000021000000}"/>
    <cellStyle name="Comma 7 4 4 3 4" xfId="32064" xr:uid="{00000000-0005-0000-0000-000021000000}"/>
    <cellStyle name="Comma 7 4 4 4" xfId="3336" xr:uid="{00000000-0005-0000-0000-000021000000}"/>
    <cellStyle name="Comma 7 4 4 4 2" xfId="12408" xr:uid="{00000000-0005-0000-0000-000021000000}"/>
    <cellStyle name="Comma 7 4 4 4 2 2" xfId="27528" xr:uid="{00000000-0005-0000-0000-000021000000}"/>
    <cellStyle name="Comma 7 4 4 4 2 2 2" xfId="57768" xr:uid="{00000000-0005-0000-0000-000021000000}"/>
    <cellStyle name="Comma 7 4 4 4 2 3" xfId="42648" xr:uid="{00000000-0005-0000-0000-000021000000}"/>
    <cellStyle name="Comma 7 4 4 4 3" xfId="18456" xr:uid="{00000000-0005-0000-0000-000021000000}"/>
    <cellStyle name="Comma 7 4 4 4 3 2" xfId="48696" xr:uid="{00000000-0005-0000-0000-000021000000}"/>
    <cellStyle name="Comma 7 4 4 4 4" xfId="33576" xr:uid="{00000000-0005-0000-0000-000021000000}"/>
    <cellStyle name="Comma 7 4 4 5" xfId="4848" xr:uid="{00000000-0005-0000-0000-000021000000}"/>
    <cellStyle name="Comma 7 4 4 5 2" xfId="13920" xr:uid="{00000000-0005-0000-0000-000021000000}"/>
    <cellStyle name="Comma 7 4 4 5 2 2" xfId="29040" xr:uid="{00000000-0005-0000-0000-000021000000}"/>
    <cellStyle name="Comma 7 4 4 5 2 2 2" xfId="59280" xr:uid="{00000000-0005-0000-0000-000021000000}"/>
    <cellStyle name="Comma 7 4 4 5 2 3" xfId="44160" xr:uid="{00000000-0005-0000-0000-000021000000}"/>
    <cellStyle name="Comma 7 4 4 5 3" xfId="19968" xr:uid="{00000000-0005-0000-0000-000021000000}"/>
    <cellStyle name="Comma 7 4 4 5 3 2" xfId="50208" xr:uid="{00000000-0005-0000-0000-000021000000}"/>
    <cellStyle name="Comma 7 4 4 5 4" xfId="35088" xr:uid="{00000000-0005-0000-0000-000021000000}"/>
    <cellStyle name="Comma 7 4 4 6" xfId="6360" xr:uid="{00000000-0005-0000-0000-000021000000}"/>
    <cellStyle name="Comma 7 4 4 6 2" xfId="21480" xr:uid="{00000000-0005-0000-0000-000021000000}"/>
    <cellStyle name="Comma 7 4 4 6 2 2" xfId="51720" xr:uid="{00000000-0005-0000-0000-000021000000}"/>
    <cellStyle name="Comma 7 4 4 6 3" xfId="36600" xr:uid="{00000000-0005-0000-0000-000021000000}"/>
    <cellStyle name="Comma 7 4 4 7" xfId="7872" xr:uid="{00000000-0005-0000-0000-000021000000}"/>
    <cellStyle name="Comma 7 4 4 7 2" xfId="22992" xr:uid="{00000000-0005-0000-0000-000021000000}"/>
    <cellStyle name="Comma 7 4 4 7 2 2" xfId="53232" xr:uid="{00000000-0005-0000-0000-000021000000}"/>
    <cellStyle name="Comma 7 4 4 7 3" xfId="38112" xr:uid="{00000000-0005-0000-0000-000021000000}"/>
    <cellStyle name="Comma 7 4 4 8" xfId="9384" xr:uid="{00000000-0005-0000-0000-000021000000}"/>
    <cellStyle name="Comma 7 4 4 8 2" xfId="24504" xr:uid="{00000000-0005-0000-0000-000021000000}"/>
    <cellStyle name="Comma 7 4 4 8 2 2" xfId="54744" xr:uid="{00000000-0005-0000-0000-000021000000}"/>
    <cellStyle name="Comma 7 4 4 8 3" xfId="39624" xr:uid="{00000000-0005-0000-0000-000021000000}"/>
    <cellStyle name="Comma 7 4 4 9" xfId="15432" xr:uid="{00000000-0005-0000-0000-000021000000}"/>
    <cellStyle name="Comma 7 4 4 9 2" xfId="45672" xr:uid="{00000000-0005-0000-0000-000021000000}"/>
    <cellStyle name="Comma 7 4 5" xfId="564" xr:uid="{00000000-0005-0000-0000-0000D3000000}"/>
    <cellStyle name="Comma 7 4 5 10" xfId="30804" xr:uid="{00000000-0005-0000-0000-0000D3000000}"/>
    <cellStyle name="Comma 7 4 5 2" xfId="1320" xr:uid="{00000000-0005-0000-0000-0000D3000000}"/>
    <cellStyle name="Comma 7 4 5 2 2" xfId="2832" xr:uid="{00000000-0005-0000-0000-0000D3000000}"/>
    <cellStyle name="Comma 7 4 5 2 2 2" xfId="11904" xr:uid="{00000000-0005-0000-0000-0000D3000000}"/>
    <cellStyle name="Comma 7 4 5 2 2 2 2" xfId="27024" xr:uid="{00000000-0005-0000-0000-0000D3000000}"/>
    <cellStyle name="Comma 7 4 5 2 2 2 2 2" xfId="57264" xr:uid="{00000000-0005-0000-0000-0000D3000000}"/>
    <cellStyle name="Comma 7 4 5 2 2 2 3" xfId="42144" xr:uid="{00000000-0005-0000-0000-0000D3000000}"/>
    <cellStyle name="Comma 7 4 5 2 2 3" xfId="17952" xr:uid="{00000000-0005-0000-0000-0000D3000000}"/>
    <cellStyle name="Comma 7 4 5 2 2 3 2" xfId="48192" xr:uid="{00000000-0005-0000-0000-0000D3000000}"/>
    <cellStyle name="Comma 7 4 5 2 2 4" xfId="33072" xr:uid="{00000000-0005-0000-0000-0000D3000000}"/>
    <cellStyle name="Comma 7 4 5 2 3" xfId="4344" xr:uid="{00000000-0005-0000-0000-0000D3000000}"/>
    <cellStyle name="Comma 7 4 5 2 3 2" xfId="13416" xr:uid="{00000000-0005-0000-0000-0000D3000000}"/>
    <cellStyle name="Comma 7 4 5 2 3 2 2" xfId="28536" xr:uid="{00000000-0005-0000-0000-0000D3000000}"/>
    <cellStyle name="Comma 7 4 5 2 3 2 2 2" xfId="58776" xr:uid="{00000000-0005-0000-0000-0000D3000000}"/>
    <cellStyle name="Comma 7 4 5 2 3 2 3" xfId="43656" xr:uid="{00000000-0005-0000-0000-0000D3000000}"/>
    <cellStyle name="Comma 7 4 5 2 3 3" xfId="19464" xr:uid="{00000000-0005-0000-0000-0000D3000000}"/>
    <cellStyle name="Comma 7 4 5 2 3 3 2" xfId="49704" xr:uid="{00000000-0005-0000-0000-0000D3000000}"/>
    <cellStyle name="Comma 7 4 5 2 3 4" xfId="34584" xr:uid="{00000000-0005-0000-0000-0000D3000000}"/>
    <cellStyle name="Comma 7 4 5 2 4" xfId="5856" xr:uid="{00000000-0005-0000-0000-0000D3000000}"/>
    <cellStyle name="Comma 7 4 5 2 4 2" xfId="14928" xr:uid="{00000000-0005-0000-0000-0000D3000000}"/>
    <cellStyle name="Comma 7 4 5 2 4 2 2" xfId="30048" xr:uid="{00000000-0005-0000-0000-0000D3000000}"/>
    <cellStyle name="Comma 7 4 5 2 4 2 2 2" xfId="60288" xr:uid="{00000000-0005-0000-0000-0000D3000000}"/>
    <cellStyle name="Comma 7 4 5 2 4 2 3" xfId="45168" xr:uid="{00000000-0005-0000-0000-0000D3000000}"/>
    <cellStyle name="Comma 7 4 5 2 4 3" xfId="20976" xr:uid="{00000000-0005-0000-0000-0000D3000000}"/>
    <cellStyle name="Comma 7 4 5 2 4 3 2" xfId="51216" xr:uid="{00000000-0005-0000-0000-0000D3000000}"/>
    <cellStyle name="Comma 7 4 5 2 4 4" xfId="36096" xr:uid="{00000000-0005-0000-0000-0000D3000000}"/>
    <cellStyle name="Comma 7 4 5 2 5" xfId="7368" xr:uid="{00000000-0005-0000-0000-0000D3000000}"/>
    <cellStyle name="Comma 7 4 5 2 5 2" xfId="22488" xr:uid="{00000000-0005-0000-0000-0000D3000000}"/>
    <cellStyle name="Comma 7 4 5 2 5 2 2" xfId="52728" xr:uid="{00000000-0005-0000-0000-0000D3000000}"/>
    <cellStyle name="Comma 7 4 5 2 5 3" xfId="37608" xr:uid="{00000000-0005-0000-0000-0000D3000000}"/>
    <cellStyle name="Comma 7 4 5 2 6" xfId="8880" xr:uid="{00000000-0005-0000-0000-0000D3000000}"/>
    <cellStyle name="Comma 7 4 5 2 6 2" xfId="24000" xr:uid="{00000000-0005-0000-0000-0000D3000000}"/>
    <cellStyle name="Comma 7 4 5 2 6 2 2" xfId="54240" xr:uid="{00000000-0005-0000-0000-0000D3000000}"/>
    <cellStyle name="Comma 7 4 5 2 6 3" xfId="39120" xr:uid="{00000000-0005-0000-0000-0000D3000000}"/>
    <cellStyle name="Comma 7 4 5 2 7" xfId="10392" xr:uid="{00000000-0005-0000-0000-0000D3000000}"/>
    <cellStyle name="Comma 7 4 5 2 7 2" xfId="25512" xr:uid="{00000000-0005-0000-0000-0000D3000000}"/>
    <cellStyle name="Comma 7 4 5 2 7 2 2" xfId="55752" xr:uid="{00000000-0005-0000-0000-0000D3000000}"/>
    <cellStyle name="Comma 7 4 5 2 7 3" xfId="40632" xr:uid="{00000000-0005-0000-0000-0000D3000000}"/>
    <cellStyle name="Comma 7 4 5 2 8" xfId="16440" xr:uid="{00000000-0005-0000-0000-0000D3000000}"/>
    <cellStyle name="Comma 7 4 5 2 8 2" xfId="46680" xr:uid="{00000000-0005-0000-0000-0000D3000000}"/>
    <cellStyle name="Comma 7 4 5 2 9" xfId="31560" xr:uid="{00000000-0005-0000-0000-0000D3000000}"/>
    <cellStyle name="Comma 7 4 5 3" xfId="2076" xr:uid="{00000000-0005-0000-0000-0000D3000000}"/>
    <cellStyle name="Comma 7 4 5 3 2" xfId="11148" xr:uid="{00000000-0005-0000-0000-0000D3000000}"/>
    <cellStyle name="Comma 7 4 5 3 2 2" xfId="26268" xr:uid="{00000000-0005-0000-0000-0000D3000000}"/>
    <cellStyle name="Comma 7 4 5 3 2 2 2" xfId="56508" xr:uid="{00000000-0005-0000-0000-0000D3000000}"/>
    <cellStyle name="Comma 7 4 5 3 2 3" xfId="41388" xr:uid="{00000000-0005-0000-0000-0000D3000000}"/>
    <cellStyle name="Comma 7 4 5 3 3" xfId="17196" xr:uid="{00000000-0005-0000-0000-0000D3000000}"/>
    <cellStyle name="Comma 7 4 5 3 3 2" xfId="47436" xr:uid="{00000000-0005-0000-0000-0000D3000000}"/>
    <cellStyle name="Comma 7 4 5 3 4" xfId="32316" xr:uid="{00000000-0005-0000-0000-0000D3000000}"/>
    <cellStyle name="Comma 7 4 5 4" xfId="3588" xr:uid="{00000000-0005-0000-0000-0000D3000000}"/>
    <cellStyle name="Comma 7 4 5 4 2" xfId="12660" xr:uid="{00000000-0005-0000-0000-0000D3000000}"/>
    <cellStyle name="Comma 7 4 5 4 2 2" xfId="27780" xr:uid="{00000000-0005-0000-0000-0000D3000000}"/>
    <cellStyle name="Comma 7 4 5 4 2 2 2" xfId="58020" xr:uid="{00000000-0005-0000-0000-0000D3000000}"/>
    <cellStyle name="Comma 7 4 5 4 2 3" xfId="42900" xr:uid="{00000000-0005-0000-0000-0000D3000000}"/>
    <cellStyle name="Comma 7 4 5 4 3" xfId="18708" xr:uid="{00000000-0005-0000-0000-0000D3000000}"/>
    <cellStyle name="Comma 7 4 5 4 3 2" xfId="48948" xr:uid="{00000000-0005-0000-0000-0000D3000000}"/>
    <cellStyle name="Comma 7 4 5 4 4" xfId="33828" xr:uid="{00000000-0005-0000-0000-0000D3000000}"/>
    <cellStyle name="Comma 7 4 5 5" xfId="5100" xr:uid="{00000000-0005-0000-0000-0000D3000000}"/>
    <cellStyle name="Comma 7 4 5 5 2" xfId="14172" xr:uid="{00000000-0005-0000-0000-0000D3000000}"/>
    <cellStyle name="Comma 7 4 5 5 2 2" xfId="29292" xr:uid="{00000000-0005-0000-0000-0000D3000000}"/>
    <cellStyle name="Comma 7 4 5 5 2 2 2" xfId="59532" xr:uid="{00000000-0005-0000-0000-0000D3000000}"/>
    <cellStyle name="Comma 7 4 5 5 2 3" xfId="44412" xr:uid="{00000000-0005-0000-0000-0000D3000000}"/>
    <cellStyle name="Comma 7 4 5 5 3" xfId="20220" xr:uid="{00000000-0005-0000-0000-0000D3000000}"/>
    <cellStyle name="Comma 7 4 5 5 3 2" xfId="50460" xr:uid="{00000000-0005-0000-0000-0000D3000000}"/>
    <cellStyle name="Comma 7 4 5 5 4" xfId="35340" xr:uid="{00000000-0005-0000-0000-0000D3000000}"/>
    <cellStyle name="Comma 7 4 5 6" xfId="6612" xr:uid="{00000000-0005-0000-0000-0000D3000000}"/>
    <cellStyle name="Comma 7 4 5 6 2" xfId="21732" xr:uid="{00000000-0005-0000-0000-0000D3000000}"/>
    <cellStyle name="Comma 7 4 5 6 2 2" xfId="51972" xr:uid="{00000000-0005-0000-0000-0000D3000000}"/>
    <cellStyle name="Comma 7 4 5 6 3" xfId="36852" xr:uid="{00000000-0005-0000-0000-0000D3000000}"/>
    <cellStyle name="Comma 7 4 5 7" xfId="8124" xr:uid="{00000000-0005-0000-0000-0000D3000000}"/>
    <cellStyle name="Comma 7 4 5 7 2" xfId="23244" xr:uid="{00000000-0005-0000-0000-0000D3000000}"/>
    <cellStyle name="Comma 7 4 5 7 2 2" xfId="53484" xr:uid="{00000000-0005-0000-0000-0000D3000000}"/>
    <cellStyle name="Comma 7 4 5 7 3" xfId="38364" xr:uid="{00000000-0005-0000-0000-0000D3000000}"/>
    <cellStyle name="Comma 7 4 5 8" xfId="9636" xr:uid="{00000000-0005-0000-0000-0000D3000000}"/>
    <cellStyle name="Comma 7 4 5 8 2" xfId="24756" xr:uid="{00000000-0005-0000-0000-0000D3000000}"/>
    <cellStyle name="Comma 7 4 5 8 2 2" xfId="54996" xr:uid="{00000000-0005-0000-0000-0000D3000000}"/>
    <cellStyle name="Comma 7 4 5 8 3" xfId="39876" xr:uid="{00000000-0005-0000-0000-0000D3000000}"/>
    <cellStyle name="Comma 7 4 5 9" xfId="15684" xr:uid="{00000000-0005-0000-0000-0000D3000000}"/>
    <cellStyle name="Comma 7 4 5 9 2" xfId="45924" xr:uid="{00000000-0005-0000-0000-0000D3000000}"/>
    <cellStyle name="Comma 7 4 6" xfId="816" xr:uid="{00000000-0005-0000-0000-000021000000}"/>
    <cellStyle name="Comma 7 4 6 2" xfId="2328" xr:uid="{00000000-0005-0000-0000-000021000000}"/>
    <cellStyle name="Comma 7 4 6 2 2" xfId="11400" xr:uid="{00000000-0005-0000-0000-000021000000}"/>
    <cellStyle name="Comma 7 4 6 2 2 2" xfId="26520" xr:uid="{00000000-0005-0000-0000-000021000000}"/>
    <cellStyle name="Comma 7 4 6 2 2 2 2" xfId="56760" xr:uid="{00000000-0005-0000-0000-000021000000}"/>
    <cellStyle name="Comma 7 4 6 2 2 3" xfId="41640" xr:uid="{00000000-0005-0000-0000-000021000000}"/>
    <cellStyle name="Comma 7 4 6 2 3" xfId="17448" xr:uid="{00000000-0005-0000-0000-000021000000}"/>
    <cellStyle name="Comma 7 4 6 2 3 2" xfId="47688" xr:uid="{00000000-0005-0000-0000-000021000000}"/>
    <cellStyle name="Comma 7 4 6 2 4" xfId="32568" xr:uid="{00000000-0005-0000-0000-000021000000}"/>
    <cellStyle name="Comma 7 4 6 3" xfId="3840" xr:uid="{00000000-0005-0000-0000-000021000000}"/>
    <cellStyle name="Comma 7 4 6 3 2" xfId="12912" xr:uid="{00000000-0005-0000-0000-000021000000}"/>
    <cellStyle name="Comma 7 4 6 3 2 2" xfId="28032" xr:uid="{00000000-0005-0000-0000-000021000000}"/>
    <cellStyle name="Comma 7 4 6 3 2 2 2" xfId="58272" xr:uid="{00000000-0005-0000-0000-000021000000}"/>
    <cellStyle name="Comma 7 4 6 3 2 3" xfId="43152" xr:uid="{00000000-0005-0000-0000-000021000000}"/>
    <cellStyle name="Comma 7 4 6 3 3" xfId="18960" xr:uid="{00000000-0005-0000-0000-000021000000}"/>
    <cellStyle name="Comma 7 4 6 3 3 2" xfId="49200" xr:uid="{00000000-0005-0000-0000-000021000000}"/>
    <cellStyle name="Comma 7 4 6 3 4" xfId="34080" xr:uid="{00000000-0005-0000-0000-000021000000}"/>
    <cellStyle name="Comma 7 4 6 4" xfId="5352" xr:uid="{00000000-0005-0000-0000-000021000000}"/>
    <cellStyle name="Comma 7 4 6 4 2" xfId="14424" xr:uid="{00000000-0005-0000-0000-000021000000}"/>
    <cellStyle name="Comma 7 4 6 4 2 2" xfId="29544" xr:uid="{00000000-0005-0000-0000-000021000000}"/>
    <cellStyle name="Comma 7 4 6 4 2 2 2" xfId="59784" xr:uid="{00000000-0005-0000-0000-000021000000}"/>
    <cellStyle name="Comma 7 4 6 4 2 3" xfId="44664" xr:uid="{00000000-0005-0000-0000-000021000000}"/>
    <cellStyle name="Comma 7 4 6 4 3" xfId="20472" xr:uid="{00000000-0005-0000-0000-000021000000}"/>
    <cellStyle name="Comma 7 4 6 4 3 2" xfId="50712" xr:uid="{00000000-0005-0000-0000-000021000000}"/>
    <cellStyle name="Comma 7 4 6 4 4" xfId="35592" xr:uid="{00000000-0005-0000-0000-000021000000}"/>
    <cellStyle name="Comma 7 4 6 5" xfId="6864" xr:uid="{00000000-0005-0000-0000-000021000000}"/>
    <cellStyle name="Comma 7 4 6 5 2" xfId="21984" xr:uid="{00000000-0005-0000-0000-000021000000}"/>
    <cellStyle name="Comma 7 4 6 5 2 2" xfId="52224" xr:uid="{00000000-0005-0000-0000-000021000000}"/>
    <cellStyle name="Comma 7 4 6 5 3" xfId="37104" xr:uid="{00000000-0005-0000-0000-000021000000}"/>
    <cellStyle name="Comma 7 4 6 6" xfId="8376" xr:uid="{00000000-0005-0000-0000-000021000000}"/>
    <cellStyle name="Comma 7 4 6 6 2" xfId="23496" xr:uid="{00000000-0005-0000-0000-000021000000}"/>
    <cellStyle name="Comma 7 4 6 6 2 2" xfId="53736" xr:uid="{00000000-0005-0000-0000-000021000000}"/>
    <cellStyle name="Comma 7 4 6 6 3" xfId="38616" xr:uid="{00000000-0005-0000-0000-000021000000}"/>
    <cellStyle name="Comma 7 4 6 7" xfId="9888" xr:uid="{00000000-0005-0000-0000-000021000000}"/>
    <cellStyle name="Comma 7 4 6 7 2" xfId="25008" xr:uid="{00000000-0005-0000-0000-000021000000}"/>
    <cellStyle name="Comma 7 4 6 7 2 2" xfId="55248" xr:uid="{00000000-0005-0000-0000-000021000000}"/>
    <cellStyle name="Comma 7 4 6 7 3" xfId="40128" xr:uid="{00000000-0005-0000-0000-000021000000}"/>
    <cellStyle name="Comma 7 4 6 8" xfId="15936" xr:uid="{00000000-0005-0000-0000-000021000000}"/>
    <cellStyle name="Comma 7 4 6 8 2" xfId="46176" xr:uid="{00000000-0005-0000-0000-000021000000}"/>
    <cellStyle name="Comma 7 4 6 9" xfId="31056" xr:uid="{00000000-0005-0000-0000-000021000000}"/>
    <cellStyle name="Comma 7 4 7" xfId="1572" xr:uid="{00000000-0005-0000-0000-000021000000}"/>
    <cellStyle name="Comma 7 4 7 2" xfId="10644" xr:uid="{00000000-0005-0000-0000-000021000000}"/>
    <cellStyle name="Comma 7 4 7 2 2" xfId="25764" xr:uid="{00000000-0005-0000-0000-000021000000}"/>
    <cellStyle name="Comma 7 4 7 2 2 2" xfId="56004" xr:uid="{00000000-0005-0000-0000-000021000000}"/>
    <cellStyle name="Comma 7 4 7 2 3" xfId="40884" xr:uid="{00000000-0005-0000-0000-000021000000}"/>
    <cellStyle name="Comma 7 4 7 3" xfId="16692" xr:uid="{00000000-0005-0000-0000-000021000000}"/>
    <cellStyle name="Comma 7 4 7 3 2" xfId="46932" xr:uid="{00000000-0005-0000-0000-000021000000}"/>
    <cellStyle name="Comma 7 4 7 4" xfId="31812" xr:uid="{00000000-0005-0000-0000-000021000000}"/>
    <cellStyle name="Comma 7 4 8" xfId="3084" xr:uid="{00000000-0005-0000-0000-000021000000}"/>
    <cellStyle name="Comma 7 4 8 2" xfId="12156" xr:uid="{00000000-0005-0000-0000-000021000000}"/>
    <cellStyle name="Comma 7 4 8 2 2" xfId="27276" xr:uid="{00000000-0005-0000-0000-000021000000}"/>
    <cellStyle name="Comma 7 4 8 2 2 2" xfId="57516" xr:uid="{00000000-0005-0000-0000-000021000000}"/>
    <cellStyle name="Comma 7 4 8 2 3" xfId="42396" xr:uid="{00000000-0005-0000-0000-000021000000}"/>
    <cellStyle name="Comma 7 4 8 3" xfId="18204" xr:uid="{00000000-0005-0000-0000-000021000000}"/>
    <cellStyle name="Comma 7 4 8 3 2" xfId="48444" xr:uid="{00000000-0005-0000-0000-000021000000}"/>
    <cellStyle name="Comma 7 4 8 4" xfId="33324" xr:uid="{00000000-0005-0000-0000-000021000000}"/>
    <cellStyle name="Comma 7 4 9" xfId="4596" xr:uid="{00000000-0005-0000-0000-000021000000}"/>
    <cellStyle name="Comma 7 4 9 2" xfId="13668" xr:uid="{00000000-0005-0000-0000-000021000000}"/>
    <cellStyle name="Comma 7 4 9 2 2" xfId="28788" xr:uid="{00000000-0005-0000-0000-000021000000}"/>
    <cellStyle name="Comma 7 4 9 2 2 2" xfId="59028" xr:uid="{00000000-0005-0000-0000-000021000000}"/>
    <cellStyle name="Comma 7 4 9 2 3" xfId="43908" xr:uid="{00000000-0005-0000-0000-000021000000}"/>
    <cellStyle name="Comma 7 4 9 3" xfId="19716" xr:uid="{00000000-0005-0000-0000-000021000000}"/>
    <cellStyle name="Comma 7 4 9 3 2" xfId="49956" xr:uid="{00000000-0005-0000-0000-000021000000}"/>
    <cellStyle name="Comma 7 4 9 4" xfId="34836" xr:uid="{00000000-0005-0000-0000-000021000000}"/>
    <cellStyle name="Comma 7 5" xfId="102" xr:uid="{00000000-0005-0000-0000-000042000000}"/>
    <cellStyle name="Comma 7 5 10" xfId="9174" xr:uid="{00000000-0005-0000-0000-000042000000}"/>
    <cellStyle name="Comma 7 5 10 2" xfId="24294" xr:uid="{00000000-0005-0000-0000-000042000000}"/>
    <cellStyle name="Comma 7 5 10 2 2" xfId="54534" xr:uid="{00000000-0005-0000-0000-000042000000}"/>
    <cellStyle name="Comma 7 5 10 3" xfId="39414" xr:uid="{00000000-0005-0000-0000-000042000000}"/>
    <cellStyle name="Comma 7 5 11" xfId="15222" xr:uid="{00000000-0005-0000-0000-000042000000}"/>
    <cellStyle name="Comma 7 5 11 2" xfId="45462" xr:uid="{00000000-0005-0000-0000-000042000000}"/>
    <cellStyle name="Comma 7 5 12" xfId="30342" xr:uid="{00000000-0005-0000-0000-000042000000}"/>
    <cellStyle name="Comma 7 5 2" xfId="354" xr:uid="{00000000-0005-0000-0000-000042000000}"/>
    <cellStyle name="Comma 7 5 2 10" xfId="30594" xr:uid="{00000000-0005-0000-0000-000042000000}"/>
    <cellStyle name="Comma 7 5 2 2" xfId="1110" xr:uid="{00000000-0005-0000-0000-000042000000}"/>
    <cellStyle name="Comma 7 5 2 2 2" xfId="2622" xr:uid="{00000000-0005-0000-0000-000042000000}"/>
    <cellStyle name="Comma 7 5 2 2 2 2" xfId="11694" xr:uid="{00000000-0005-0000-0000-000042000000}"/>
    <cellStyle name="Comma 7 5 2 2 2 2 2" xfId="26814" xr:uid="{00000000-0005-0000-0000-000042000000}"/>
    <cellStyle name="Comma 7 5 2 2 2 2 2 2" xfId="57054" xr:uid="{00000000-0005-0000-0000-000042000000}"/>
    <cellStyle name="Comma 7 5 2 2 2 2 3" xfId="41934" xr:uid="{00000000-0005-0000-0000-000042000000}"/>
    <cellStyle name="Comma 7 5 2 2 2 3" xfId="17742" xr:uid="{00000000-0005-0000-0000-000042000000}"/>
    <cellStyle name="Comma 7 5 2 2 2 3 2" xfId="47982" xr:uid="{00000000-0005-0000-0000-000042000000}"/>
    <cellStyle name="Comma 7 5 2 2 2 4" xfId="32862" xr:uid="{00000000-0005-0000-0000-000042000000}"/>
    <cellStyle name="Comma 7 5 2 2 3" xfId="4134" xr:uid="{00000000-0005-0000-0000-000042000000}"/>
    <cellStyle name="Comma 7 5 2 2 3 2" xfId="13206" xr:uid="{00000000-0005-0000-0000-000042000000}"/>
    <cellStyle name="Comma 7 5 2 2 3 2 2" xfId="28326" xr:uid="{00000000-0005-0000-0000-000042000000}"/>
    <cellStyle name="Comma 7 5 2 2 3 2 2 2" xfId="58566" xr:uid="{00000000-0005-0000-0000-000042000000}"/>
    <cellStyle name="Comma 7 5 2 2 3 2 3" xfId="43446" xr:uid="{00000000-0005-0000-0000-000042000000}"/>
    <cellStyle name="Comma 7 5 2 2 3 3" xfId="19254" xr:uid="{00000000-0005-0000-0000-000042000000}"/>
    <cellStyle name="Comma 7 5 2 2 3 3 2" xfId="49494" xr:uid="{00000000-0005-0000-0000-000042000000}"/>
    <cellStyle name="Comma 7 5 2 2 3 4" xfId="34374" xr:uid="{00000000-0005-0000-0000-000042000000}"/>
    <cellStyle name="Comma 7 5 2 2 4" xfId="5646" xr:uid="{00000000-0005-0000-0000-000042000000}"/>
    <cellStyle name="Comma 7 5 2 2 4 2" xfId="14718" xr:uid="{00000000-0005-0000-0000-000042000000}"/>
    <cellStyle name="Comma 7 5 2 2 4 2 2" xfId="29838" xr:uid="{00000000-0005-0000-0000-000042000000}"/>
    <cellStyle name="Comma 7 5 2 2 4 2 2 2" xfId="60078" xr:uid="{00000000-0005-0000-0000-000042000000}"/>
    <cellStyle name="Comma 7 5 2 2 4 2 3" xfId="44958" xr:uid="{00000000-0005-0000-0000-000042000000}"/>
    <cellStyle name="Comma 7 5 2 2 4 3" xfId="20766" xr:uid="{00000000-0005-0000-0000-000042000000}"/>
    <cellStyle name="Comma 7 5 2 2 4 3 2" xfId="51006" xr:uid="{00000000-0005-0000-0000-000042000000}"/>
    <cellStyle name="Comma 7 5 2 2 4 4" xfId="35886" xr:uid="{00000000-0005-0000-0000-000042000000}"/>
    <cellStyle name="Comma 7 5 2 2 5" xfId="7158" xr:uid="{00000000-0005-0000-0000-000042000000}"/>
    <cellStyle name="Comma 7 5 2 2 5 2" xfId="22278" xr:uid="{00000000-0005-0000-0000-000042000000}"/>
    <cellStyle name="Comma 7 5 2 2 5 2 2" xfId="52518" xr:uid="{00000000-0005-0000-0000-000042000000}"/>
    <cellStyle name="Comma 7 5 2 2 5 3" xfId="37398" xr:uid="{00000000-0005-0000-0000-000042000000}"/>
    <cellStyle name="Comma 7 5 2 2 6" xfId="8670" xr:uid="{00000000-0005-0000-0000-000042000000}"/>
    <cellStyle name="Comma 7 5 2 2 6 2" xfId="23790" xr:uid="{00000000-0005-0000-0000-000042000000}"/>
    <cellStyle name="Comma 7 5 2 2 6 2 2" xfId="54030" xr:uid="{00000000-0005-0000-0000-000042000000}"/>
    <cellStyle name="Comma 7 5 2 2 6 3" xfId="38910" xr:uid="{00000000-0005-0000-0000-000042000000}"/>
    <cellStyle name="Comma 7 5 2 2 7" xfId="10182" xr:uid="{00000000-0005-0000-0000-000042000000}"/>
    <cellStyle name="Comma 7 5 2 2 7 2" xfId="25302" xr:uid="{00000000-0005-0000-0000-000042000000}"/>
    <cellStyle name="Comma 7 5 2 2 7 2 2" xfId="55542" xr:uid="{00000000-0005-0000-0000-000042000000}"/>
    <cellStyle name="Comma 7 5 2 2 7 3" xfId="40422" xr:uid="{00000000-0005-0000-0000-000042000000}"/>
    <cellStyle name="Comma 7 5 2 2 8" xfId="16230" xr:uid="{00000000-0005-0000-0000-000042000000}"/>
    <cellStyle name="Comma 7 5 2 2 8 2" xfId="46470" xr:uid="{00000000-0005-0000-0000-000042000000}"/>
    <cellStyle name="Comma 7 5 2 2 9" xfId="31350" xr:uid="{00000000-0005-0000-0000-000042000000}"/>
    <cellStyle name="Comma 7 5 2 3" xfId="1866" xr:uid="{00000000-0005-0000-0000-000042000000}"/>
    <cellStyle name="Comma 7 5 2 3 2" xfId="10938" xr:uid="{00000000-0005-0000-0000-000042000000}"/>
    <cellStyle name="Comma 7 5 2 3 2 2" xfId="26058" xr:uid="{00000000-0005-0000-0000-000042000000}"/>
    <cellStyle name="Comma 7 5 2 3 2 2 2" xfId="56298" xr:uid="{00000000-0005-0000-0000-000042000000}"/>
    <cellStyle name="Comma 7 5 2 3 2 3" xfId="41178" xr:uid="{00000000-0005-0000-0000-000042000000}"/>
    <cellStyle name="Comma 7 5 2 3 3" xfId="16986" xr:uid="{00000000-0005-0000-0000-000042000000}"/>
    <cellStyle name="Comma 7 5 2 3 3 2" xfId="47226" xr:uid="{00000000-0005-0000-0000-000042000000}"/>
    <cellStyle name="Comma 7 5 2 3 4" xfId="32106" xr:uid="{00000000-0005-0000-0000-000042000000}"/>
    <cellStyle name="Comma 7 5 2 4" xfId="3378" xr:uid="{00000000-0005-0000-0000-000042000000}"/>
    <cellStyle name="Comma 7 5 2 4 2" xfId="12450" xr:uid="{00000000-0005-0000-0000-000042000000}"/>
    <cellStyle name="Comma 7 5 2 4 2 2" xfId="27570" xr:uid="{00000000-0005-0000-0000-000042000000}"/>
    <cellStyle name="Comma 7 5 2 4 2 2 2" xfId="57810" xr:uid="{00000000-0005-0000-0000-000042000000}"/>
    <cellStyle name="Comma 7 5 2 4 2 3" xfId="42690" xr:uid="{00000000-0005-0000-0000-000042000000}"/>
    <cellStyle name="Comma 7 5 2 4 3" xfId="18498" xr:uid="{00000000-0005-0000-0000-000042000000}"/>
    <cellStyle name="Comma 7 5 2 4 3 2" xfId="48738" xr:uid="{00000000-0005-0000-0000-000042000000}"/>
    <cellStyle name="Comma 7 5 2 4 4" xfId="33618" xr:uid="{00000000-0005-0000-0000-000042000000}"/>
    <cellStyle name="Comma 7 5 2 5" xfId="4890" xr:uid="{00000000-0005-0000-0000-000042000000}"/>
    <cellStyle name="Comma 7 5 2 5 2" xfId="13962" xr:uid="{00000000-0005-0000-0000-000042000000}"/>
    <cellStyle name="Comma 7 5 2 5 2 2" xfId="29082" xr:uid="{00000000-0005-0000-0000-000042000000}"/>
    <cellStyle name="Comma 7 5 2 5 2 2 2" xfId="59322" xr:uid="{00000000-0005-0000-0000-000042000000}"/>
    <cellStyle name="Comma 7 5 2 5 2 3" xfId="44202" xr:uid="{00000000-0005-0000-0000-000042000000}"/>
    <cellStyle name="Comma 7 5 2 5 3" xfId="20010" xr:uid="{00000000-0005-0000-0000-000042000000}"/>
    <cellStyle name="Comma 7 5 2 5 3 2" xfId="50250" xr:uid="{00000000-0005-0000-0000-000042000000}"/>
    <cellStyle name="Comma 7 5 2 5 4" xfId="35130" xr:uid="{00000000-0005-0000-0000-000042000000}"/>
    <cellStyle name="Comma 7 5 2 6" xfId="6402" xr:uid="{00000000-0005-0000-0000-000042000000}"/>
    <cellStyle name="Comma 7 5 2 6 2" xfId="21522" xr:uid="{00000000-0005-0000-0000-000042000000}"/>
    <cellStyle name="Comma 7 5 2 6 2 2" xfId="51762" xr:uid="{00000000-0005-0000-0000-000042000000}"/>
    <cellStyle name="Comma 7 5 2 6 3" xfId="36642" xr:uid="{00000000-0005-0000-0000-000042000000}"/>
    <cellStyle name="Comma 7 5 2 7" xfId="7914" xr:uid="{00000000-0005-0000-0000-000042000000}"/>
    <cellStyle name="Comma 7 5 2 7 2" xfId="23034" xr:uid="{00000000-0005-0000-0000-000042000000}"/>
    <cellStyle name="Comma 7 5 2 7 2 2" xfId="53274" xr:uid="{00000000-0005-0000-0000-000042000000}"/>
    <cellStyle name="Comma 7 5 2 7 3" xfId="38154" xr:uid="{00000000-0005-0000-0000-000042000000}"/>
    <cellStyle name="Comma 7 5 2 8" xfId="9426" xr:uid="{00000000-0005-0000-0000-000042000000}"/>
    <cellStyle name="Comma 7 5 2 8 2" xfId="24546" xr:uid="{00000000-0005-0000-0000-000042000000}"/>
    <cellStyle name="Comma 7 5 2 8 2 2" xfId="54786" xr:uid="{00000000-0005-0000-0000-000042000000}"/>
    <cellStyle name="Comma 7 5 2 8 3" xfId="39666" xr:uid="{00000000-0005-0000-0000-000042000000}"/>
    <cellStyle name="Comma 7 5 2 9" xfId="15474" xr:uid="{00000000-0005-0000-0000-000042000000}"/>
    <cellStyle name="Comma 7 5 2 9 2" xfId="45714" xr:uid="{00000000-0005-0000-0000-000042000000}"/>
    <cellStyle name="Comma 7 5 3" xfId="606" xr:uid="{00000000-0005-0000-0000-0000D6000000}"/>
    <cellStyle name="Comma 7 5 3 10" xfId="30846" xr:uid="{00000000-0005-0000-0000-0000D6000000}"/>
    <cellStyle name="Comma 7 5 3 2" xfId="1362" xr:uid="{00000000-0005-0000-0000-0000D6000000}"/>
    <cellStyle name="Comma 7 5 3 2 2" xfId="2874" xr:uid="{00000000-0005-0000-0000-0000D6000000}"/>
    <cellStyle name="Comma 7 5 3 2 2 2" xfId="11946" xr:uid="{00000000-0005-0000-0000-0000D6000000}"/>
    <cellStyle name="Comma 7 5 3 2 2 2 2" xfId="27066" xr:uid="{00000000-0005-0000-0000-0000D6000000}"/>
    <cellStyle name="Comma 7 5 3 2 2 2 2 2" xfId="57306" xr:uid="{00000000-0005-0000-0000-0000D6000000}"/>
    <cellStyle name="Comma 7 5 3 2 2 2 3" xfId="42186" xr:uid="{00000000-0005-0000-0000-0000D6000000}"/>
    <cellStyle name="Comma 7 5 3 2 2 3" xfId="17994" xr:uid="{00000000-0005-0000-0000-0000D6000000}"/>
    <cellStyle name="Comma 7 5 3 2 2 3 2" xfId="48234" xr:uid="{00000000-0005-0000-0000-0000D6000000}"/>
    <cellStyle name="Comma 7 5 3 2 2 4" xfId="33114" xr:uid="{00000000-0005-0000-0000-0000D6000000}"/>
    <cellStyle name="Comma 7 5 3 2 3" xfId="4386" xr:uid="{00000000-0005-0000-0000-0000D6000000}"/>
    <cellStyle name="Comma 7 5 3 2 3 2" xfId="13458" xr:uid="{00000000-0005-0000-0000-0000D6000000}"/>
    <cellStyle name="Comma 7 5 3 2 3 2 2" xfId="28578" xr:uid="{00000000-0005-0000-0000-0000D6000000}"/>
    <cellStyle name="Comma 7 5 3 2 3 2 2 2" xfId="58818" xr:uid="{00000000-0005-0000-0000-0000D6000000}"/>
    <cellStyle name="Comma 7 5 3 2 3 2 3" xfId="43698" xr:uid="{00000000-0005-0000-0000-0000D6000000}"/>
    <cellStyle name="Comma 7 5 3 2 3 3" xfId="19506" xr:uid="{00000000-0005-0000-0000-0000D6000000}"/>
    <cellStyle name="Comma 7 5 3 2 3 3 2" xfId="49746" xr:uid="{00000000-0005-0000-0000-0000D6000000}"/>
    <cellStyle name="Comma 7 5 3 2 3 4" xfId="34626" xr:uid="{00000000-0005-0000-0000-0000D6000000}"/>
    <cellStyle name="Comma 7 5 3 2 4" xfId="5898" xr:uid="{00000000-0005-0000-0000-0000D6000000}"/>
    <cellStyle name="Comma 7 5 3 2 4 2" xfId="14970" xr:uid="{00000000-0005-0000-0000-0000D6000000}"/>
    <cellStyle name="Comma 7 5 3 2 4 2 2" xfId="30090" xr:uid="{00000000-0005-0000-0000-0000D6000000}"/>
    <cellStyle name="Comma 7 5 3 2 4 2 2 2" xfId="60330" xr:uid="{00000000-0005-0000-0000-0000D6000000}"/>
    <cellStyle name="Comma 7 5 3 2 4 2 3" xfId="45210" xr:uid="{00000000-0005-0000-0000-0000D6000000}"/>
    <cellStyle name="Comma 7 5 3 2 4 3" xfId="21018" xr:uid="{00000000-0005-0000-0000-0000D6000000}"/>
    <cellStyle name="Comma 7 5 3 2 4 3 2" xfId="51258" xr:uid="{00000000-0005-0000-0000-0000D6000000}"/>
    <cellStyle name="Comma 7 5 3 2 4 4" xfId="36138" xr:uid="{00000000-0005-0000-0000-0000D6000000}"/>
    <cellStyle name="Comma 7 5 3 2 5" xfId="7410" xr:uid="{00000000-0005-0000-0000-0000D6000000}"/>
    <cellStyle name="Comma 7 5 3 2 5 2" xfId="22530" xr:uid="{00000000-0005-0000-0000-0000D6000000}"/>
    <cellStyle name="Comma 7 5 3 2 5 2 2" xfId="52770" xr:uid="{00000000-0005-0000-0000-0000D6000000}"/>
    <cellStyle name="Comma 7 5 3 2 5 3" xfId="37650" xr:uid="{00000000-0005-0000-0000-0000D6000000}"/>
    <cellStyle name="Comma 7 5 3 2 6" xfId="8922" xr:uid="{00000000-0005-0000-0000-0000D6000000}"/>
    <cellStyle name="Comma 7 5 3 2 6 2" xfId="24042" xr:uid="{00000000-0005-0000-0000-0000D6000000}"/>
    <cellStyle name="Comma 7 5 3 2 6 2 2" xfId="54282" xr:uid="{00000000-0005-0000-0000-0000D6000000}"/>
    <cellStyle name="Comma 7 5 3 2 6 3" xfId="39162" xr:uid="{00000000-0005-0000-0000-0000D6000000}"/>
    <cellStyle name="Comma 7 5 3 2 7" xfId="10434" xr:uid="{00000000-0005-0000-0000-0000D6000000}"/>
    <cellStyle name="Comma 7 5 3 2 7 2" xfId="25554" xr:uid="{00000000-0005-0000-0000-0000D6000000}"/>
    <cellStyle name="Comma 7 5 3 2 7 2 2" xfId="55794" xr:uid="{00000000-0005-0000-0000-0000D6000000}"/>
    <cellStyle name="Comma 7 5 3 2 7 3" xfId="40674" xr:uid="{00000000-0005-0000-0000-0000D6000000}"/>
    <cellStyle name="Comma 7 5 3 2 8" xfId="16482" xr:uid="{00000000-0005-0000-0000-0000D6000000}"/>
    <cellStyle name="Comma 7 5 3 2 8 2" xfId="46722" xr:uid="{00000000-0005-0000-0000-0000D6000000}"/>
    <cellStyle name="Comma 7 5 3 2 9" xfId="31602" xr:uid="{00000000-0005-0000-0000-0000D6000000}"/>
    <cellStyle name="Comma 7 5 3 3" xfId="2118" xr:uid="{00000000-0005-0000-0000-0000D6000000}"/>
    <cellStyle name="Comma 7 5 3 3 2" xfId="11190" xr:uid="{00000000-0005-0000-0000-0000D6000000}"/>
    <cellStyle name="Comma 7 5 3 3 2 2" xfId="26310" xr:uid="{00000000-0005-0000-0000-0000D6000000}"/>
    <cellStyle name="Comma 7 5 3 3 2 2 2" xfId="56550" xr:uid="{00000000-0005-0000-0000-0000D6000000}"/>
    <cellStyle name="Comma 7 5 3 3 2 3" xfId="41430" xr:uid="{00000000-0005-0000-0000-0000D6000000}"/>
    <cellStyle name="Comma 7 5 3 3 3" xfId="17238" xr:uid="{00000000-0005-0000-0000-0000D6000000}"/>
    <cellStyle name="Comma 7 5 3 3 3 2" xfId="47478" xr:uid="{00000000-0005-0000-0000-0000D6000000}"/>
    <cellStyle name="Comma 7 5 3 3 4" xfId="32358" xr:uid="{00000000-0005-0000-0000-0000D6000000}"/>
    <cellStyle name="Comma 7 5 3 4" xfId="3630" xr:uid="{00000000-0005-0000-0000-0000D6000000}"/>
    <cellStyle name="Comma 7 5 3 4 2" xfId="12702" xr:uid="{00000000-0005-0000-0000-0000D6000000}"/>
    <cellStyle name="Comma 7 5 3 4 2 2" xfId="27822" xr:uid="{00000000-0005-0000-0000-0000D6000000}"/>
    <cellStyle name="Comma 7 5 3 4 2 2 2" xfId="58062" xr:uid="{00000000-0005-0000-0000-0000D6000000}"/>
    <cellStyle name="Comma 7 5 3 4 2 3" xfId="42942" xr:uid="{00000000-0005-0000-0000-0000D6000000}"/>
    <cellStyle name="Comma 7 5 3 4 3" xfId="18750" xr:uid="{00000000-0005-0000-0000-0000D6000000}"/>
    <cellStyle name="Comma 7 5 3 4 3 2" xfId="48990" xr:uid="{00000000-0005-0000-0000-0000D6000000}"/>
    <cellStyle name="Comma 7 5 3 4 4" xfId="33870" xr:uid="{00000000-0005-0000-0000-0000D6000000}"/>
    <cellStyle name="Comma 7 5 3 5" xfId="5142" xr:uid="{00000000-0005-0000-0000-0000D6000000}"/>
    <cellStyle name="Comma 7 5 3 5 2" xfId="14214" xr:uid="{00000000-0005-0000-0000-0000D6000000}"/>
    <cellStyle name="Comma 7 5 3 5 2 2" xfId="29334" xr:uid="{00000000-0005-0000-0000-0000D6000000}"/>
    <cellStyle name="Comma 7 5 3 5 2 2 2" xfId="59574" xr:uid="{00000000-0005-0000-0000-0000D6000000}"/>
    <cellStyle name="Comma 7 5 3 5 2 3" xfId="44454" xr:uid="{00000000-0005-0000-0000-0000D6000000}"/>
    <cellStyle name="Comma 7 5 3 5 3" xfId="20262" xr:uid="{00000000-0005-0000-0000-0000D6000000}"/>
    <cellStyle name="Comma 7 5 3 5 3 2" xfId="50502" xr:uid="{00000000-0005-0000-0000-0000D6000000}"/>
    <cellStyle name="Comma 7 5 3 5 4" xfId="35382" xr:uid="{00000000-0005-0000-0000-0000D6000000}"/>
    <cellStyle name="Comma 7 5 3 6" xfId="6654" xr:uid="{00000000-0005-0000-0000-0000D6000000}"/>
    <cellStyle name="Comma 7 5 3 6 2" xfId="21774" xr:uid="{00000000-0005-0000-0000-0000D6000000}"/>
    <cellStyle name="Comma 7 5 3 6 2 2" xfId="52014" xr:uid="{00000000-0005-0000-0000-0000D6000000}"/>
    <cellStyle name="Comma 7 5 3 6 3" xfId="36894" xr:uid="{00000000-0005-0000-0000-0000D6000000}"/>
    <cellStyle name="Comma 7 5 3 7" xfId="8166" xr:uid="{00000000-0005-0000-0000-0000D6000000}"/>
    <cellStyle name="Comma 7 5 3 7 2" xfId="23286" xr:uid="{00000000-0005-0000-0000-0000D6000000}"/>
    <cellStyle name="Comma 7 5 3 7 2 2" xfId="53526" xr:uid="{00000000-0005-0000-0000-0000D6000000}"/>
    <cellStyle name="Comma 7 5 3 7 3" xfId="38406" xr:uid="{00000000-0005-0000-0000-0000D6000000}"/>
    <cellStyle name="Comma 7 5 3 8" xfId="9678" xr:uid="{00000000-0005-0000-0000-0000D6000000}"/>
    <cellStyle name="Comma 7 5 3 8 2" xfId="24798" xr:uid="{00000000-0005-0000-0000-0000D6000000}"/>
    <cellStyle name="Comma 7 5 3 8 2 2" xfId="55038" xr:uid="{00000000-0005-0000-0000-0000D6000000}"/>
    <cellStyle name="Comma 7 5 3 8 3" xfId="39918" xr:uid="{00000000-0005-0000-0000-0000D6000000}"/>
    <cellStyle name="Comma 7 5 3 9" xfId="15726" xr:uid="{00000000-0005-0000-0000-0000D6000000}"/>
    <cellStyle name="Comma 7 5 3 9 2" xfId="45966" xr:uid="{00000000-0005-0000-0000-0000D6000000}"/>
    <cellStyle name="Comma 7 5 4" xfId="858" xr:uid="{00000000-0005-0000-0000-000042000000}"/>
    <cellStyle name="Comma 7 5 4 2" xfId="2370" xr:uid="{00000000-0005-0000-0000-000042000000}"/>
    <cellStyle name="Comma 7 5 4 2 2" xfId="11442" xr:uid="{00000000-0005-0000-0000-000042000000}"/>
    <cellStyle name="Comma 7 5 4 2 2 2" xfId="26562" xr:uid="{00000000-0005-0000-0000-000042000000}"/>
    <cellStyle name="Comma 7 5 4 2 2 2 2" xfId="56802" xr:uid="{00000000-0005-0000-0000-000042000000}"/>
    <cellStyle name="Comma 7 5 4 2 2 3" xfId="41682" xr:uid="{00000000-0005-0000-0000-000042000000}"/>
    <cellStyle name="Comma 7 5 4 2 3" xfId="17490" xr:uid="{00000000-0005-0000-0000-000042000000}"/>
    <cellStyle name="Comma 7 5 4 2 3 2" xfId="47730" xr:uid="{00000000-0005-0000-0000-000042000000}"/>
    <cellStyle name="Comma 7 5 4 2 4" xfId="32610" xr:uid="{00000000-0005-0000-0000-000042000000}"/>
    <cellStyle name="Comma 7 5 4 3" xfId="3882" xr:uid="{00000000-0005-0000-0000-000042000000}"/>
    <cellStyle name="Comma 7 5 4 3 2" xfId="12954" xr:uid="{00000000-0005-0000-0000-000042000000}"/>
    <cellStyle name="Comma 7 5 4 3 2 2" xfId="28074" xr:uid="{00000000-0005-0000-0000-000042000000}"/>
    <cellStyle name="Comma 7 5 4 3 2 2 2" xfId="58314" xr:uid="{00000000-0005-0000-0000-000042000000}"/>
    <cellStyle name="Comma 7 5 4 3 2 3" xfId="43194" xr:uid="{00000000-0005-0000-0000-000042000000}"/>
    <cellStyle name="Comma 7 5 4 3 3" xfId="19002" xr:uid="{00000000-0005-0000-0000-000042000000}"/>
    <cellStyle name="Comma 7 5 4 3 3 2" xfId="49242" xr:uid="{00000000-0005-0000-0000-000042000000}"/>
    <cellStyle name="Comma 7 5 4 3 4" xfId="34122" xr:uid="{00000000-0005-0000-0000-000042000000}"/>
    <cellStyle name="Comma 7 5 4 4" xfId="5394" xr:uid="{00000000-0005-0000-0000-000042000000}"/>
    <cellStyle name="Comma 7 5 4 4 2" xfId="14466" xr:uid="{00000000-0005-0000-0000-000042000000}"/>
    <cellStyle name="Comma 7 5 4 4 2 2" xfId="29586" xr:uid="{00000000-0005-0000-0000-000042000000}"/>
    <cellStyle name="Comma 7 5 4 4 2 2 2" xfId="59826" xr:uid="{00000000-0005-0000-0000-000042000000}"/>
    <cellStyle name="Comma 7 5 4 4 2 3" xfId="44706" xr:uid="{00000000-0005-0000-0000-000042000000}"/>
    <cellStyle name="Comma 7 5 4 4 3" xfId="20514" xr:uid="{00000000-0005-0000-0000-000042000000}"/>
    <cellStyle name="Comma 7 5 4 4 3 2" xfId="50754" xr:uid="{00000000-0005-0000-0000-000042000000}"/>
    <cellStyle name="Comma 7 5 4 4 4" xfId="35634" xr:uid="{00000000-0005-0000-0000-000042000000}"/>
    <cellStyle name="Comma 7 5 4 5" xfId="6906" xr:uid="{00000000-0005-0000-0000-000042000000}"/>
    <cellStyle name="Comma 7 5 4 5 2" xfId="22026" xr:uid="{00000000-0005-0000-0000-000042000000}"/>
    <cellStyle name="Comma 7 5 4 5 2 2" xfId="52266" xr:uid="{00000000-0005-0000-0000-000042000000}"/>
    <cellStyle name="Comma 7 5 4 5 3" xfId="37146" xr:uid="{00000000-0005-0000-0000-000042000000}"/>
    <cellStyle name="Comma 7 5 4 6" xfId="8418" xr:uid="{00000000-0005-0000-0000-000042000000}"/>
    <cellStyle name="Comma 7 5 4 6 2" xfId="23538" xr:uid="{00000000-0005-0000-0000-000042000000}"/>
    <cellStyle name="Comma 7 5 4 6 2 2" xfId="53778" xr:uid="{00000000-0005-0000-0000-000042000000}"/>
    <cellStyle name="Comma 7 5 4 6 3" xfId="38658" xr:uid="{00000000-0005-0000-0000-000042000000}"/>
    <cellStyle name="Comma 7 5 4 7" xfId="9930" xr:uid="{00000000-0005-0000-0000-000042000000}"/>
    <cellStyle name="Comma 7 5 4 7 2" xfId="25050" xr:uid="{00000000-0005-0000-0000-000042000000}"/>
    <cellStyle name="Comma 7 5 4 7 2 2" xfId="55290" xr:uid="{00000000-0005-0000-0000-000042000000}"/>
    <cellStyle name="Comma 7 5 4 7 3" xfId="40170" xr:uid="{00000000-0005-0000-0000-000042000000}"/>
    <cellStyle name="Comma 7 5 4 8" xfId="15978" xr:uid="{00000000-0005-0000-0000-000042000000}"/>
    <cellStyle name="Comma 7 5 4 8 2" xfId="46218" xr:uid="{00000000-0005-0000-0000-000042000000}"/>
    <cellStyle name="Comma 7 5 4 9" xfId="31098" xr:uid="{00000000-0005-0000-0000-000042000000}"/>
    <cellStyle name="Comma 7 5 5" xfId="1614" xr:uid="{00000000-0005-0000-0000-000042000000}"/>
    <cellStyle name="Comma 7 5 5 2" xfId="10686" xr:uid="{00000000-0005-0000-0000-000042000000}"/>
    <cellStyle name="Comma 7 5 5 2 2" xfId="25806" xr:uid="{00000000-0005-0000-0000-000042000000}"/>
    <cellStyle name="Comma 7 5 5 2 2 2" xfId="56046" xr:uid="{00000000-0005-0000-0000-000042000000}"/>
    <cellStyle name="Comma 7 5 5 2 3" xfId="40926" xr:uid="{00000000-0005-0000-0000-000042000000}"/>
    <cellStyle name="Comma 7 5 5 3" xfId="16734" xr:uid="{00000000-0005-0000-0000-000042000000}"/>
    <cellStyle name="Comma 7 5 5 3 2" xfId="46974" xr:uid="{00000000-0005-0000-0000-000042000000}"/>
    <cellStyle name="Comma 7 5 5 4" xfId="31854" xr:uid="{00000000-0005-0000-0000-000042000000}"/>
    <cellStyle name="Comma 7 5 6" xfId="3126" xr:uid="{00000000-0005-0000-0000-000042000000}"/>
    <cellStyle name="Comma 7 5 6 2" xfId="12198" xr:uid="{00000000-0005-0000-0000-000042000000}"/>
    <cellStyle name="Comma 7 5 6 2 2" xfId="27318" xr:uid="{00000000-0005-0000-0000-000042000000}"/>
    <cellStyle name="Comma 7 5 6 2 2 2" xfId="57558" xr:uid="{00000000-0005-0000-0000-000042000000}"/>
    <cellStyle name="Comma 7 5 6 2 3" xfId="42438" xr:uid="{00000000-0005-0000-0000-000042000000}"/>
    <cellStyle name="Comma 7 5 6 3" xfId="18246" xr:uid="{00000000-0005-0000-0000-000042000000}"/>
    <cellStyle name="Comma 7 5 6 3 2" xfId="48486" xr:uid="{00000000-0005-0000-0000-000042000000}"/>
    <cellStyle name="Comma 7 5 6 4" xfId="33366" xr:uid="{00000000-0005-0000-0000-000042000000}"/>
    <cellStyle name="Comma 7 5 7" xfId="4638" xr:uid="{00000000-0005-0000-0000-000042000000}"/>
    <cellStyle name="Comma 7 5 7 2" xfId="13710" xr:uid="{00000000-0005-0000-0000-000042000000}"/>
    <cellStyle name="Comma 7 5 7 2 2" xfId="28830" xr:uid="{00000000-0005-0000-0000-000042000000}"/>
    <cellStyle name="Comma 7 5 7 2 2 2" xfId="59070" xr:uid="{00000000-0005-0000-0000-000042000000}"/>
    <cellStyle name="Comma 7 5 7 2 3" xfId="43950" xr:uid="{00000000-0005-0000-0000-000042000000}"/>
    <cellStyle name="Comma 7 5 7 3" xfId="19758" xr:uid="{00000000-0005-0000-0000-000042000000}"/>
    <cellStyle name="Comma 7 5 7 3 2" xfId="49998" xr:uid="{00000000-0005-0000-0000-000042000000}"/>
    <cellStyle name="Comma 7 5 7 4" xfId="34878" xr:uid="{00000000-0005-0000-0000-000042000000}"/>
    <cellStyle name="Comma 7 5 8" xfId="6150" xr:uid="{00000000-0005-0000-0000-000042000000}"/>
    <cellStyle name="Comma 7 5 8 2" xfId="21270" xr:uid="{00000000-0005-0000-0000-000042000000}"/>
    <cellStyle name="Comma 7 5 8 2 2" xfId="51510" xr:uid="{00000000-0005-0000-0000-000042000000}"/>
    <cellStyle name="Comma 7 5 8 3" xfId="36390" xr:uid="{00000000-0005-0000-0000-000042000000}"/>
    <cellStyle name="Comma 7 5 9" xfId="7662" xr:uid="{00000000-0005-0000-0000-000042000000}"/>
    <cellStyle name="Comma 7 5 9 2" xfId="22782" xr:uid="{00000000-0005-0000-0000-000042000000}"/>
    <cellStyle name="Comma 7 5 9 2 2" xfId="53022" xr:uid="{00000000-0005-0000-0000-000042000000}"/>
    <cellStyle name="Comma 7 5 9 3" xfId="37902" xr:uid="{00000000-0005-0000-0000-000042000000}"/>
    <cellStyle name="Comma 7 6" xfId="186" xr:uid="{00000000-0005-0000-0000-000042000000}"/>
    <cellStyle name="Comma 7 6 10" xfId="9258" xr:uid="{00000000-0005-0000-0000-000042000000}"/>
    <cellStyle name="Comma 7 6 10 2" xfId="24378" xr:uid="{00000000-0005-0000-0000-000042000000}"/>
    <cellStyle name="Comma 7 6 10 2 2" xfId="54618" xr:uid="{00000000-0005-0000-0000-000042000000}"/>
    <cellStyle name="Comma 7 6 10 3" xfId="39498" xr:uid="{00000000-0005-0000-0000-000042000000}"/>
    <cellStyle name="Comma 7 6 11" xfId="15306" xr:uid="{00000000-0005-0000-0000-000042000000}"/>
    <cellStyle name="Comma 7 6 11 2" xfId="45546" xr:uid="{00000000-0005-0000-0000-000042000000}"/>
    <cellStyle name="Comma 7 6 12" xfId="30426" xr:uid="{00000000-0005-0000-0000-000042000000}"/>
    <cellStyle name="Comma 7 6 2" xfId="438" xr:uid="{00000000-0005-0000-0000-000042000000}"/>
    <cellStyle name="Comma 7 6 2 10" xfId="30678" xr:uid="{00000000-0005-0000-0000-000042000000}"/>
    <cellStyle name="Comma 7 6 2 2" xfId="1194" xr:uid="{00000000-0005-0000-0000-000042000000}"/>
    <cellStyle name="Comma 7 6 2 2 2" xfId="2706" xr:uid="{00000000-0005-0000-0000-000042000000}"/>
    <cellStyle name="Comma 7 6 2 2 2 2" xfId="11778" xr:uid="{00000000-0005-0000-0000-000042000000}"/>
    <cellStyle name="Comma 7 6 2 2 2 2 2" xfId="26898" xr:uid="{00000000-0005-0000-0000-000042000000}"/>
    <cellStyle name="Comma 7 6 2 2 2 2 2 2" xfId="57138" xr:uid="{00000000-0005-0000-0000-000042000000}"/>
    <cellStyle name="Comma 7 6 2 2 2 2 3" xfId="42018" xr:uid="{00000000-0005-0000-0000-000042000000}"/>
    <cellStyle name="Comma 7 6 2 2 2 3" xfId="17826" xr:uid="{00000000-0005-0000-0000-000042000000}"/>
    <cellStyle name="Comma 7 6 2 2 2 3 2" xfId="48066" xr:uid="{00000000-0005-0000-0000-000042000000}"/>
    <cellStyle name="Comma 7 6 2 2 2 4" xfId="32946" xr:uid="{00000000-0005-0000-0000-000042000000}"/>
    <cellStyle name="Comma 7 6 2 2 3" xfId="4218" xr:uid="{00000000-0005-0000-0000-000042000000}"/>
    <cellStyle name="Comma 7 6 2 2 3 2" xfId="13290" xr:uid="{00000000-0005-0000-0000-000042000000}"/>
    <cellStyle name="Comma 7 6 2 2 3 2 2" xfId="28410" xr:uid="{00000000-0005-0000-0000-000042000000}"/>
    <cellStyle name="Comma 7 6 2 2 3 2 2 2" xfId="58650" xr:uid="{00000000-0005-0000-0000-000042000000}"/>
    <cellStyle name="Comma 7 6 2 2 3 2 3" xfId="43530" xr:uid="{00000000-0005-0000-0000-000042000000}"/>
    <cellStyle name="Comma 7 6 2 2 3 3" xfId="19338" xr:uid="{00000000-0005-0000-0000-000042000000}"/>
    <cellStyle name="Comma 7 6 2 2 3 3 2" xfId="49578" xr:uid="{00000000-0005-0000-0000-000042000000}"/>
    <cellStyle name="Comma 7 6 2 2 3 4" xfId="34458" xr:uid="{00000000-0005-0000-0000-000042000000}"/>
    <cellStyle name="Comma 7 6 2 2 4" xfId="5730" xr:uid="{00000000-0005-0000-0000-000042000000}"/>
    <cellStyle name="Comma 7 6 2 2 4 2" xfId="14802" xr:uid="{00000000-0005-0000-0000-000042000000}"/>
    <cellStyle name="Comma 7 6 2 2 4 2 2" xfId="29922" xr:uid="{00000000-0005-0000-0000-000042000000}"/>
    <cellStyle name="Comma 7 6 2 2 4 2 2 2" xfId="60162" xr:uid="{00000000-0005-0000-0000-000042000000}"/>
    <cellStyle name="Comma 7 6 2 2 4 2 3" xfId="45042" xr:uid="{00000000-0005-0000-0000-000042000000}"/>
    <cellStyle name="Comma 7 6 2 2 4 3" xfId="20850" xr:uid="{00000000-0005-0000-0000-000042000000}"/>
    <cellStyle name="Comma 7 6 2 2 4 3 2" xfId="51090" xr:uid="{00000000-0005-0000-0000-000042000000}"/>
    <cellStyle name="Comma 7 6 2 2 4 4" xfId="35970" xr:uid="{00000000-0005-0000-0000-000042000000}"/>
    <cellStyle name="Comma 7 6 2 2 5" xfId="7242" xr:uid="{00000000-0005-0000-0000-000042000000}"/>
    <cellStyle name="Comma 7 6 2 2 5 2" xfId="22362" xr:uid="{00000000-0005-0000-0000-000042000000}"/>
    <cellStyle name="Comma 7 6 2 2 5 2 2" xfId="52602" xr:uid="{00000000-0005-0000-0000-000042000000}"/>
    <cellStyle name="Comma 7 6 2 2 5 3" xfId="37482" xr:uid="{00000000-0005-0000-0000-000042000000}"/>
    <cellStyle name="Comma 7 6 2 2 6" xfId="8754" xr:uid="{00000000-0005-0000-0000-000042000000}"/>
    <cellStyle name="Comma 7 6 2 2 6 2" xfId="23874" xr:uid="{00000000-0005-0000-0000-000042000000}"/>
    <cellStyle name="Comma 7 6 2 2 6 2 2" xfId="54114" xr:uid="{00000000-0005-0000-0000-000042000000}"/>
    <cellStyle name="Comma 7 6 2 2 6 3" xfId="38994" xr:uid="{00000000-0005-0000-0000-000042000000}"/>
    <cellStyle name="Comma 7 6 2 2 7" xfId="10266" xr:uid="{00000000-0005-0000-0000-000042000000}"/>
    <cellStyle name="Comma 7 6 2 2 7 2" xfId="25386" xr:uid="{00000000-0005-0000-0000-000042000000}"/>
    <cellStyle name="Comma 7 6 2 2 7 2 2" xfId="55626" xr:uid="{00000000-0005-0000-0000-000042000000}"/>
    <cellStyle name="Comma 7 6 2 2 7 3" xfId="40506" xr:uid="{00000000-0005-0000-0000-000042000000}"/>
    <cellStyle name="Comma 7 6 2 2 8" xfId="16314" xr:uid="{00000000-0005-0000-0000-000042000000}"/>
    <cellStyle name="Comma 7 6 2 2 8 2" xfId="46554" xr:uid="{00000000-0005-0000-0000-000042000000}"/>
    <cellStyle name="Comma 7 6 2 2 9" xfId="31434" xr:uid="{00000000-0005-0000-0000-000042000000}"/>
    <cellStyle name="Comma 7 6 2 3" xfId="1950" xr:uid="{00000000-0005-0000-0000-000042000000}"/>
    <cellStyle name="Comma 7 6 2 3 2" xfId="11022" xr:uid="{00000000-0005-0000-0000-000042000000}"/>
    <cellStyle name="Comma 7 6 2 3 2 2" xfId="26142" xr:uid="{00000000-0005-0000-0000-000042000000}"/>
    <cellStyle name="Comma 7 6 2 3 2 2 2" xfId="56382" xr:uid="{00000000-0005-0000-0000-000042000000}"/>
    <cellStyle name="Comma 7 6 2 3 2 3" xfId="41262" xr:uid="{00000000-0005-0000-0000-000042000000}"/>
    <cellStyle name="Comma 7 6 2 3 3" xfId="17070" xr:uid="{00000000-0005-0000-0000-000042000000}"/>
    <cellStyle name="Comma 7 6 2 3 3 2" xfId="47310" xr:uid="{00000000-0005-0000-0000-000042000000}"/>
    <cellStyle name="Comma 7 6 2 3 4" xfId="32190" xr:uid="{00000000-0005-0000-0000-000042000000}"/>
    <cellStyle name="Comma 7 6 2 4" xfId="3462" xr:uid="{00000000-0005-0000-0000-000042000000}"/>
    <cellStyle name="Comma 7 6 2 4 2" xfId="12534" xr:uid="{00000000-0005-0000-0000-000042000000}"/>
    <cellStyle name="Comma 7 6 2 4 2 2" xfId="27654" xr:uid="{00000000-0005-0000-0000-000042000000}"/>
    <cellStyle name="Comma 7 6 2 4 2 2 2" xfId="57894" xr:uid="{00000000-0005-0000-0000-000042000000}"/>
    <cellStyle name="Comma 7 6 2 4 2 3" xfId="42774" xr:uid="{00000000-0005-0000-0000-000042000000}"/>
    <cellStyle name="Comma 7 6 2 4 3" xfId="18582" xr:uid="{00000000-0005-0000-0000-000042000000}"/>
    <cellStyle name="Comma 7 6 2 4 3 2" xfId="48822" xr:uid="{00000000-0005-0000-0000-000042000000}"/>
    <cellStyle name="Comma 7 6 2 4 4" xfId="33702" xr:uid="{00000000-0005-0000-0000-000042000000}"/>
    <cellStyle name="Comma 7 6 2 5" xfId="4974" xr:uid="{00000000-0005-0000-0000-000042000000}"/>
    <cellStyle name="Comma 7 6 2 5 2" xfId="14046" xr:uid="{00000000-0005-0000-0000-000042000000}"/>
    <cellStyle name="Comma 7 6 2 5 2 2" xfId="29166" xr:uid="{00000000-0005-0000-0000-000042000000}"/>
    <cellStyle name="Comma 7 6 2 5 2 2 2" xfId="59406" xr:uid="{00000000-0005-0000-0000-000042000000}"/>
    <cellStyle name="Comma 7 6 2 5 2 3" xfId="44286" xr:uid="{00000000-0005-0000-0000-000042000000}"/>
    <cellStyle name="Comma 7 6 2 5 3" xfId="20094" xr:uid="{00000000-0005-0000-0000-000042000000}"/>
    <cellStyle name="Comma 7 6 2 5 3 2" xfId="50334" xr:uid="{00000000-0005-0000-0000-000042000000}"/>
    <cellStyle name="Comma 7 6 2 5 4" xfId="35214" xr:uid="{00000000-0005-0000-0000-000042000000}"/>
    <cellStyle name="Comma 7 6 2 6" xfId="6486" xr:uid="{00000000-0005-0000-0000-000042000000}"/>
    <cellStyle name="Comma 7 6 2 6 2" xfId="21606" xr:uid="{00000000-0005-0000-0000-000042000000}"/>
    <cellStyle name="Comma 7 6 2 6 2 2" xfId="51846" xr:uid="{00000000-0005-0000-0000-000042000000}"/>
    <cellStyle name="Comma 7 6 2 6 3" xfId="36726" xr:uid="{00000000-0005-0000-0000-000042000000}"/>
    <cellStyle name="Comma 7 6 2 7" xfId="7998" xr:uid="{00000000-0005-0000-0000-000042000000}"/>
    <cellStyle name="Comma 7 6 2 7 2" xfId="23118" xr:uid="{00000000-0005-0000-0000-000042000000}"/>
    <cellStyle name="Comma 7 6 2 7 2 2" xfId="53358" xr:uid="{00000000-0005-0000-0000-000042000000}"/>
    <cellStyle name="Comma 7 6 2 7 3" xfId="38238" xr:uid="{00000000-0005-0000-0000-000042000000}"/>
    <cellStyle name="Comma 7 6 2 8" xfId="9510" xr:uid="{00000000-0005-0000-0000-000042000000}"/>
    <cellStyle name="Comma 7 6 2 8 2" xfId="24630" xr:uid="{00000000-0005-0000-0000-000042000000}"/>
    <cellStyle name="Comma 7 6 2 8 2 2" xfId="54870" xr:uid="{00000000-0005-0000-0000-000042000000}"/>
    <cellStyle name="Comma 7 6 2 8 3" xfId="39750" xr:uid="{00000000-0005-0000-0000-000042000000}"/>
    <cellStyle name="Comma 7 6 2 9" xfId="15558" xr:uid="{00000000-0005-0000-0000-000042000000}"/>
    <cellStyle name="Comma 7 6 2 9 2" xfId="45798" xr:uid="{00000000-0005-0000-0000-000042000000}"/>
    <cellStyle name="Comma 7 6 3" xfId="690" xr:uid="{00000000-0005-0000-0000-0000D7000000}"/>
    <cellStyle name="Comma 7 6 3 10" xfId="30930" xr:uid="{00000000-0005-0000-0000-0000D7000000}"/>
    <cellStyle name="Comma 7 6 3 2" xfId="1446" xr:uid="{00000000-0005-0000-0000-0000D7000000}"/>
    <cellStyle name="Comma 7 6 3 2 2" xfId="2958" xr:uid="{00000000-0005-0000-0000-0000D7000000}"/>
    <cellStyle name="Comma 7 6 3 2 2 2" xfId="12030" xr:uid="{00000000-0005-0000-0000-0000D7000000}"/>
    <cellStyle name="Comma 7 6 3 2 2 2 2" xfId="27150" xr:uid="{00000000-0005-0000-0000-0000D7000000}"/>
    <cellStyle name="Comma 7 6 3 2 2 2 2 2" xfId="57390" xr:uid="{00000000-0005-0000-0000-0000D7000000}"/>
    <cellStyle name="Comma 7 6 3 2 2 2 3" xfId="42270" xr:uid="{00000000-0005-0000-0000-0000D7000000}"/>
    <cellStyle name="Comma 7 6 3 2 2 3" xfId="18078" xr:uid="{00000000-0005-0000-0000-0000D7000000}"/>
    <cellStyle name="Comma 7 6 3 2 2 3 2" xfId="48318" xr:uid="{00000000-0005-0000-0000-0000D7000000}"/>
    <cellStyle name="Comma 7 6 3 2 2 4" xfId="33198" xr:uid="{00000000-0005-0000-0000-0000D7000000}"/>
    <cellStyle name="Comma 7 6 3 2 3" xfId="4470" xr:uid="{00000000-0005-0000-0000-0000D7000000}"/>
    <cellStyle name="Comma 7 6 3 2 3 2" xfId="13542" xr:uid="{00000000-0005-0000-0000-0000D7000000}"/>
    <cellStyle name="Comma 7 6 3 2 3 2 2" xfId="28662" xr:uid="{00000000-0005-0000-0000-0000D7000000}"/>
    <cellStyle name="Comma 7 6 3 2 3 2 2 2" xfId="58902" xr:uid="{00000000-0005-0000-0000-0000D7000000}"/>
    <cellStyle name="Comma 7 6 3 2 3 2 3" xfId="43782" xr:uid="{00000000-0005-0000-0000-0000D7000000}"/>
    <cellStyle name="Comma 7 6 3 2 3 3" xfId="19590" xr:uid="{00000000-0005-0000-0000-0000D7000000}"/>
    <cellStyle name="Comma 7 6 3 2 3 3 2" xfId="49830" xr:uid="{00000000-0005-0000-0000-0000D7000000}"/>
    <cellStyle name="Comma 7 6 3 2 3 4" xfId="34710" xr:uid="{00000000-0005-0000-0000-0000D7000000}"/>
    <cellStyle name="Comma 7 6 3 2 4" xfId="5982" xr:uid="{00000000-0005-0000-0000-0000D7000000}"/>
    <cellStyle name="Comma 7 6 3 2 4 2" xfId="15054" xr:uid="{00000000-0005-0000-0000-0000D7000000}"/>
    <cellStyle name="Comma 7 6 3 2 4 2 2" xfId="30174" xr:uid="{00000000-0005-0000-0000-0000D7000000}"/>
    <cellStyle name="Comma 7 6 3 2 4 2 2 2" xfId="60414" xr:uid="{00000000-0005-0000-0000-0000D7000000}"/>
    <cellStyle name="Comma 7 6 3 2 4 2 3" xfId="45294" xr:uid="{00000000-0005-0000-0000-0000D7000000}"/>
    <cellStyle name="Comma 7 6 3 2 4 3" xfId="21102" xr:uid="{00000000-0005-0000-0000-0000D7000000}"/>
    <cellStyle name="Comma 7 6 3 2 4 3 2" xfId="51342" xr:uid="{00000000-0005-0000-0000-0000D7000000}"/>
    <cellStyle name="Comma 7 6 3 2 4 4" xfId="36222" xr:uid="{00000000-0005-0000-0000-0000D7000000}"/>
    <cellStyle name="Comma 7 6 3 2 5" xfId="7494" xr:uid="{00000000-0005-0000-0000-0000D7000000}"/>
    <cellStyle name="Comma 7 6 3 2 5 2" xfId="22614" xr:uid="{00000000-0005-0000-0000-0000D7000000}"/>
    <cellStyle name="Comma 7 6 3 2 5 2 2" xfId="52854" xr:uid="{00000000-0005-0000-0000-0000D7000000}"/>
    <cellStyle name="Comma 7 6 3 2 5 3" xfId="37734" xr:uid="{00000000-0005-0000-0000-0000D7000000}"/>
    <cellStyle name="Comma 7 6 3 2 6" xfId="9006" xr:uid="{00000000-0005-0000-0000-0000D7000000}"/>
    <cellStyle name="Comma 7 6 3 2 6 2" xfId="24126" xr:uid="{00000000-0005-0000-0000-0000D7000000}"/>
    <cellStyle name="Comma 7 6 3 2 6 2 2" xfId="54366" xr:uid="{00000000-0005-0000-0000-0000D7000000}"/>
    <cellStyle name="Comma 7 6 3 2 6 3" xfId="39246" xr:uid="{00000000-0005-0000-0000-0000D7000000}"/>
    <cellStyle name="Comma 7 6 3 2 7" xfId="10518" xr:uid="{00000000-0005-0000-0000-0000D7000000}"/>
    <cellStyle name="Comma 7 6 3 2 7 2" xfId="25638" xr:uid="{00000000-0005-0000-0000-0000D7000000}"/>
    <cellStyle name="Comma 7 6 3 2 7 2 2" xfId="55878" xr:uid="{00000000-0005-0000-0000-0000D7000000}"/>
    <cellStyle name="Comma 7 6 3 2 7 3" xfId="40758" xr:uid="{00000000-0005-0000-0000-0000D7000000}"/>
    <cellStyle name="Comma 7 6 3 2 8" xfId="16566" xr:uid="{00000000-0005-0000-0000-0000D7000000}"/>
    <cellStyle name="Comma 7 6 3 2 8 2" xfId="46806" xr:uid="{00000000-0005-0000-0000-0000D7000000}"/>
    <cellStyle name="Comma 7 6 3 2 9" xfId="31686" xr:uid="{00000000-0005-0000-0000-0000D7000000}"/>
    <cellStyle name="Comma 7 6 3 3" xfId="2202" xr:uid="{00000000-0005-0000-0000-0000D7000000}"/>
    <cellStyle name="Comma 7 6 3 3 2" xfId="11274" xr:uid="{00000000-0005-0000-0000-0000D7000000}"/>
    <cellStyle name="Comma 7 6 3 3 2 2" xfId="26394" xr:uid="{00000000-0005-0000-0000-0000D7000000}"/>
    <cellStyle name="Comma 7 6 3 3 2 2 2" xfId="56634" xr:uid="{00000000-0005-0000-0000-0000D7000000}"/>
    <cellStyle name="Comma 7 6 3 3 2 3" xfId="41514" xr:uid="{00000000-0005-0000-0000-0000D7000000}"/>
    <cellStyle name="Comma 7 6 3 3 3" xfId="17322" xr:uid="{00000000-0005-0000-0000-0000D7000000}"/>
    <cellStyle name="Comma 7 6 3 3 3 2" xfId="47562" xr:uid="{00000000-0005-0000-0000-0000D7000000}"/>
    <cellStyle name="Comma 7 6 3 3 4" xfId="32442" xr:uid="{00000000-0005-0000-0000-0000D7000000}"/>
    <cellStyle name="Comma 7 6 3 4" xfId="3714" xr:uid="{00000000-0005-0000-0000-0000D7000000}"/>
    <cellStyle name="Comma 7 6 3 4 2" xfId="12786" xr:uid="{00000000-0005-0000-0000-0000D7000000}"/>
    <cellStyle name="Comma 7 6 3 4 2 2" xfId="27906" xr:uid="{00000000-0005-0000-0000-0000D7000000}"/>
    <cellStyle name="Comma 7 6 3 4 2 2 2" xfId="58146" xr:uid="{00000000-0005-0000-0000-0000D7000000}"/>
    <cellStyle name="Comma 7 6 3 4 2 3" xfId="43026" xr:uid="{00000000-0005-0000-0000-0000D7000000}"/>
    <cellStyle name="Comma 7 6 3 4 3" xfId="18834" xr:uid="{00000000-0005-0000-0000-0000D7000000}"/>
    <cellStyle name="Comma 7 6 3 4 3 2" xfId="49074" xr:uid="{00000000-0005-0000-0000-0000D7000000}"/>
    <cellStyle name="Comma 7 6 3 4 4" xfId="33954" xr:uid="{00000000-0005-0000-0000-0000D7000000}"/>
    <cellStyle name="Comma 7 6 3 5" xfId="5226" xr:uid="{00000000-0005-0000-0000-0000D7000000}"/>
    <cellStyle name="Comma 7 6 3 5 2" xfId="14298" xr:uid="{00000000-0005-0000-0000-0000D7000000}"/>
    <cellStyle name="Comma 7 6 3 5 2 2" xfId="29418" xr:uid="{00000000-0005-0000-0000-0000D7000000}"/>
    <cellStyle name="Comma 7 6 3 5 2 2 2" xfId="59658" xr:uid="{00000000-0005-0000-0000-0000D7000000}"/>
    <cellStyle name="Comma 7 6 3 5 2 3" xfId="44538" xr:uid="{00000000-0005-0000-0000-0000D7000000}"/>
    <cellStyle name="Comma 7 6 3 5 3" xfId="20346" xr:uid="{00000000-0005-0000-0000-0000D7000000}"/>
    <cellStyle name="Comma 7 6 3 5 3 2" xfId="50586" xr:uid="{00000000-0005-0000-0000-0000D7000000}"/>
    <cellStyle name="Comma 7 6 3 5 4" xfId="35466" xr:uid="{00000000-0005-0000-0000-0000D7000000}"/>
    <cellStyle name="Comma 7 6 3 6" xfId="6738" xr:uid="{00000000-0005-0000-0000-0000D7000000}"/>
    <cellStyle name="Comma 7 6 3 6 2" xfId="21858" xr:uid="{00000000-0005-0000-0000-0000D7000000}"/>
    <cellStyle name="Comma 7 6 3 6 2 2" xfId="52098" xr:uid="{00000000-0005-0000-0000-0000D7000000}"/>
    <cellStyle name="Comma 7 6 3 6 3" xfId="36978" xr:uid="{00000000-0005-0000-0000-0000D7000000}"/>
    <cellStyle name="Comma 7 6 3 7" xfId="8250" xr:uid="{00000000-0005-0000-0000-0000D7000000}"/>
    <cellStyle name="Comma 7 6 3 7 2" xfId="23370" xr:uid="{00000000-0005-0000-0000-0000D7000000}"/>
    <cellStyle name="Comma 7 6 3 7 2 2" xfId="53610" xr:uid="{00000000-0005-0000-0000-0000D7000000}"/>
    <cellStyle name="Comma 7 6 3 7 3" xfId="38490" xr:uid="{00000000-0005-0000-0000-0000D7000000}"/>
    <cellStyle name="Comma 7 6 3 8" xfId="9762" xr:uid="{00000000-0005-0000-0000-0000D7000000}"/>
    <cellStyle name="Comma 7 6 3 8 2" xfId="24882" xr:uid="{00000000-0005-0000-0000-0000D7000000}"/>
    <cellStyle name="Comma 7 6 3 8 2 2" xfId="55122" xr:uid="{00000000-0005-0000-0000-0000D7000000}"/>
    <cellStyle name="Comma 7 6 3 8 3" xfId="40002" xr:uid="{00000000-0005-0000-0000-0000D7000000}"/>
    <cellStyle name="Comma 7 6 3 9" xfId="15810" xr:uid="{00000000-0005-0000-0000-0000D7000000}"/>
    <cellStyle name="Comma 7 6 3 9 2" xfId="46050" xr:uid="{00000000-0005-0000-0000-0000D7000000}"/>
    <cellStyle name="Comma 7 6 4" xfId="942" xr:uid="{00000000-0005-0000-0000-000042000000}"/>
    <cellStyle name="Comma 7 6 4 2" xfId="2454" xr:uid="{00000000-0005-0000-0000-000042000000}"/>
    <cellStyle name="Comma 7 6 4 2 2" xfId="11526" xr:uid="{00000000-0005-0000-0000-000042000000}"/>
    <cellStyle name="Comma 7 6 4 2 2 2" xfId="26646" xr:uid="{00000000-0005-0000-0000-000042000000}"/>
    <cellStyle name="Comma 7 6 4 2 2 2 2" xfId="56886" xr:uid="{00000000-0005-0000-0000-000042000000}"/>
    <cellStyle name="Comma 7 6 4 2 2 3" xfId="41766" xr:uid="{00000000-0005-0000-0000-000042000000}"/>
    <cellStyle name="Comma 7 6 4 2 3" xfId="17574" xr:uid="{00000000-0005-0000-0000-000042000000}"/>
    <cellStyle name="Comma 7 6 4 2 3 2" xfId="47814" xr:uid="{00000000-0005-0000-0000-000042000000}"/>
    <cellStyle name="Comma 7 6 4 2 4" xfId="32694" xr:uid="{00000000-0005-0000-0000-000042000000}"/>
    <cellStyle name="Comma 7 6 4 3" xfId="3966" xr:uid="{00000000-0005-0000-0000-000042000000}"/>
    <cellStyle name="Comma 7 6 4 3 2" xfId="13038" xr:uid="{00000000-0005-0000-0000-000042000000}"/>
    <cellStyle name="Comma 7 6 4 3 2 2" xfId="28158" xr:uid="{00000000-0005-0000-0000-000042000000}"/>
    <cellStyle name="Comma 7 6 4 3 2 2 2" xfId="58398" xr:uid="{00000000-0005-0000-0000-000042000000}"/>
    <cellStyle name="Comma 7 6 4 3 2 3" xfId="43278" xr:uid="{00000000-0005-0000-0000-000042000000}"/>
    <cellStyle name="Comma 7 6 4 3 3" xfId="19086" xr:uid="{00000000-0005-0000-0000-000042000000}"/>
    <cellStyle name="Comma 7 6 4 3 3 2" xfId="49326" xr:uid="{00000000-0005-0000-0000-000042000000}"/>
    <cellStyle name="Comma 7 6 4 3 4" xfId="34206" xr:uid="{00000000-0005-0000-0000-000042000000}"/>
    <cellStyle name="Comma 7 6 4 4" xfId="5478" xr:uid="{00000000-0005-0000-0000-000042000000}"/>
    <cellStyle name="Comma 7 6 4 4 2" xfId="14550" xr:uid="{00000000-0005-0000-0000-000042000000}"/>
    <cellStyle name="Comma 7 6 4 4 2 2" xfId="29670" xr:uid="{00000000-0005-0000-0000-000042000000}"/>
    <cellStyle name="Comma 7 6 4 4 2 2 2" xfId="59910" xr:uid="{00000000-0005-0000-0000-000042000000}"/>
    <cellStyle name="Comma 7 6 4 4 2 3" xfId="44790" xr:uid="{00000000-0005-0000-0000-000042000000}"/>
    <cellStyle name="Comma 7 6 4 4 3" xfId="20598" xr:uid="{00000000-0005-0000-0000-000042000000}"/>
    <cellStyle name="Comma 7 6 4 4 3 2" xfId="50838" xr:uid="{00000000-0005-0000-0000-000042000000}"/>
    <cellStyle name="Comma 7 6 4 4 4" xfId="35718" xr:uid="{00000000-0005-0000-0000-000042000000}"/>
    <cellStyle name="Comma 7 6 4 5" xfId="6990" xr:uid="{00000000-0005-0000-0000-000042000000}"/>
    <cellStyle name="Comma 7 6 4 5 2" xfId="22110" xr:uid="{00000000-0005-0000-0000-000042000000}"/>
    <cellStyle name="Comma 7 6 4 5 2 2" xfId="52350" xr:uid="{00000000-0005-0000-0000-000042000000}"/>
    <cellStyle name="Comma 7 6 4 5 3" xfId="37230" xr:uid="{00000000-0005-0000-0000-000042000000}"/>
    <cellStyle name="Comma 7 6 4 6" xfId="8502" xr:uid="{00000000-0005-0000-0000-000042000000}"/>
    <cellStyle name="Comma 7 6 4 6 2" xfId="23622" xr:uid="{00000000-0005-0000-0000-000042000000}"/>
    <cellStyle name="Comma 7 6 4 6 2 2" xfId="53862" xr:uid="{00000000-0005-0000-0000-000042000000}"/>
    <cellStyle name="Comma 7 6 4 6 3" xfId="38742" xr:uid="{00000000-0005-0000-0000-000042000000}"/>
    <cellStyle name="Comma 7 6 4 7" xfId="10014" xr:uid="{00000000-0005-0000-0000-000042000000}"/>
    <cellStyle name="Comma 7 6 4 7 2" xfId="25134" xr:uid="{00000000-0005-0000-0000-000042000000}"/>
    <cellStyle name="Comma 7 6 4 7 2 2" xfId="55374" xr:uid="{00000000-0005-0000-0000-000042000000}"/>
    <cellStyle name="Comma 7 6 4 7 3" xfId="40254" xr:uid="{00000000-0005-0000-0000-000042000000}"/>
    <cellStyle name="Comma 7 6 4 8" xfId="16062" xr:uid="{00000000-0005-0000-0000-000042000000}"/>
    <cellStyle name="Comma 7 6 4 8 2" xfId="46302" xr:uid="{00000000-0005-0000-0000-000042000000}"/>
    <cellStyle name="Comma 7 6 4 9" xfId="31182" xr:uid="{00000000-0005-0000-0000-000042000000}"/>
    <cellStyle name="Comma 7 6 5" xfId="1698" xr:uid="{00000000-0005-0000-0000-000042000000}"/>
    <cellStyle name="Comma 7 6 5 2" xfId="10770" xr:uid="{00000000-0005-0000-0000-000042000000}"/>
    <cellStyle name="Comma 7 6 5 2 2" xfId="25890" xr:uid="{00000000-0005-0000-0000-000042000000}"/>
    <cellStyle name="Comma 7 6 5 2 2 2" xfId="56130" xr:uid="{00000000-0005-0000-0000-000042000000}"/>
    <cellStyle name="Comma 7 6 5 2 3" xfId="41010" xr:uid="{00000000-0005-0000-0000-000042000000}"/>
    <cellStyle name="Comma 7 6 5 3" xfId="16818" xr:uid="{00000000-0005-0000-0000-000042000000}"/>
    <cellStyle name="Comma 7 6 5 3 2" xfId="47058" xr:uid="{00000000-0005-0000-0000-000042000000}"/>
    <cellStyle name="Comma 7 6 5 4" xfId="31938" xr:uid="{00000000-0005-0000-0000-000042000000}"/>
    <cellStyle name="Comma 7 6 6" xfId="3210" xr:uid="{00000000-0005-0000-0000-000042000000}"/>
    <cellStyle name="Comma 7 6 6 2" xfId="12282" xr:uid="{00000000-0005-0000-0000-000042000000}"/>
    <cellStyle name="Comma 7 6 6 2 2" xfId="27402" xr:uid="{00000000-0005-0000-0000-000042000000}"/>
    <cellStyle name="Comma 7 6 6 2 2 2" xfId="57642" xr:uid="{00000000-0005-0000-0000-000042000000}"/>
    <cellStyle name="Comma 7 6 6 2 3" xfId="42522" xr:uid="{00000000-0005-0000-0000-000042000000}"/>
    <cellStyle name="Comma 7 6 6 3" xfId="18330" xr:uid="{00000000-0005-0000-0000-000042000000}"/>
    <cellStyle name="Comma 7 6 6 3 2" xfId="48570" xr:uid="{00000000-0005-0000-0000-000042000000}"/>
    <cellStyle name="Comma 7 6 6 4" xfId="33450" xr:uid="{00000000-0005-0000-0000-000042000000}"/>
    <cellStyle name="Comma 7 6 7" xfId="4722" xr:uid="{00000000-0005-0000-0000-000042000000}"/>
    <cellStyle name="Comma 7 6 7 2" xfId="13794" xr:uid="{00000000-0005-0000-0000-000042000000}"/>
    <cellStyle name="Comma 7 6 7 2 2" xfId="28914" xr:uid="{00000000-0005-0000-0000-000042000000}"/>
    <cellStyle name="Comma 7 6 7 2 2 2" xfId="59154" xr:uid="{00000000-0005-0000-0000-000042000000}"/>
    <cellStyle name="Comma 7 6 7 2 3" xfId="44034" xr:uid="{00000000-0005-0000-0000-000042000000}"/>
    <cellStyle name="Comma 7 6 7 3" xfId="19842" xr:uid="{00000000-0005-0000-0000-000042000000}"/>
    <cellStyle name="Comma 7 6 7 3 2" xfId="50082" xr:uid="{00000000-0005-0000-0000-000042000000}"/>
    <cellStyle name="Comma 7 6 7 4" xfId="34962" xr:uid="{00000000-0005-0000-0000-000042000000}"/>
    <cellStyle name="Comma 7 6 8" xfId="6234" xr:uid="{00000000-0005-0000-0000-000042000000}"/>
    <cellStyle name="Comma 7 6 8 2" xfId="21354" xr:uid="{00000000-0005-0000-0000-000042000000}"/>
    <cellStyle name="Comma 7 6 8 2 2" xfId="51594" xr:uid="{00000000-0005-0000-0000-000042000000}"/>
    <cellStyle name="Comma 7 6 8 3" xfId="36474" xr:uid="{00000000-0005-0000-0000-000042000000}"/>
    <cellStyle name="Comma 7 6 9" xfId="7746" xr:uid="{00000000-0005-0000-0000-000042000000}"/>
    <cellStyle name="Comma 7 6 9 2" xfId="22866" xr:uid="{00000000-0005-0000-0000-000042000000}"/>
    <cellStyle name="Comma 7 6 9 2 2" xfId="53106" xr:uid="{00000000-0005-0000-0000-000042000000}"/>
    <cellStyle name="Comma 7 6 9 3" xfId="37986" xr:uid="{00000000-0005-0000-0000-000042000000}"/>
    <cellStyle name="Comma 7 7" xfId="270" xr:uid="{00000000-0005-0000-0000-000038000000}"/>
    <cellStyle name="Comma 7 7 10" xfId="30510" xr:uid="{00000000-0005-0000-0000-000038000000}"/>
    <cellStyle name="Comma 7 7 2" xfId="1026" xr:uid="{00000000-0005-0000-0000-000038000000}"/>
    <cellStyle name="Comma 7 7 2 2" xfId="2538" xr:uid="{00000000-0005-0000-0000-000038000000}"/>
    <cellStyle name="Comma 7 7 2 2 2" xfId="11610" xr:uid="{00000000-0005-0000-0000-000038000000}"/>
    <cellStyle name="Comma 7 7 2 2 2 2" xfId="26730" xr:uid="{00000000-0005-0000-0000-000038000000}"/>
    <cellStyle name="Comma 7 7 2 2 2 2 2" xfId="56970" xr:uid="{00000000-0005-0000-0000-000038000000}"/>
    <cellStyle name="Comma 7 7 2 2 2 3" xfId="41850" xr:uid="{00000000-0005-0000-0000-000038000000}"/>
    <cellStyle name="Comma 7 7 2 2 3" xfId="17658" xr:uid="{00000000-0005-0000-0000-000038000000}"/>
    <cellStyle name="Comma 7 7 2 2 3 2" xfId="47898" xr:uid="{00000000-0005-0000-0000-000038000000}"/>
    <cellStyle name="Comma 7 7 2 2 4" xfId="32778" xr:uid="{00000000-0005-0000-0000-000038000000}"/>
    <cellStyle name="Comma 7 7 2 3" xfId="4050" xr:uid="{00000000-0005-0000-0000-000038000000}"/>
    <cellStyle name="Comma 7 7 2 3 2" xfId="13122" xr:uid="{00000000-0005-0000-0000-000038000000}"/>
    <cellStyle name="Comma 7 7 2 3 2 2" xfId="28242" xr:uid="{00000000-0005-0000-0000-000038000000}"/>
    <cellStyle name="Comma 7 7 2 3 2 2 2" xfId="58482" xr:uid="{00000000-0005-0000-0000-000038000000}"/>
    <cellStyle name="Comma 7 7 2 3 2 3" xfId="43362" xr:uid="{00000000-0005-0000-0000-000038000000}"/>
    <cellStyle name="Comma 7 7 2 3 3" xfId="19170" xr:uid="{00000000-0005-0000-0000-000038000000}"/>
    <cellStyle name="Comma 7 7 2 3 3 2" xfId="49410" xr:uid="{00000000-0005-0000-0000-000038000000}"/>
    <cellStyle name="Comma 7 7 2 3 4" xfId="34290" xr:uid="{00000000-0005-0000-0000-000038000000}"/>
    <cellStyle name="Comma 7 7 2 4" xfId="5562" xr:uid="{00000000-0005-0000-0000-000038000000}"/>
    <cellStyle name="Comma 7 7 2 4 2" xfId="14634" xr:uid="{00000000-0005-0000-0000-000038000000}"/>
    <cellStyle name="Comma 7 7 2 4 2 2" xfId="29754" xr:uid="{00000000-0005-0000-0000-000038000000}"/>
    <cellStyle name="Comma 7 7 2 4 2 2 2" xfId="59994" xr:uid="{00000000-0005-0000-0000-000038000000}"/>
    <cellStyle name="Comma 7 7 2 4 2 3" xfId="44874" xr:uid="{00000000-0005-0000-0000-000038000000}"/>
    <cellStyle name="Comma 7 7 2 4 3" xfId="20682" xr:uid="{00000000-0005-0000-0000-000038000000}"/>
    <cellStyle name="Comma 7 7 2 4 3 2" xfId="50922" xr:uid="{00000000-0005-0000-0000-000038000000}"/>
    <cellStyle name="Comma 7 7 2 4 4" xfId="35802" xr:uid="{00000000-0005-0000-0000-000038000000}"/>
    <cellStyle name="Comma 7 7 2 5" xfId="7074" xr:uid="{00000000-0005-0000-0000-000038000000}"/>
    <cellStyle name="Comma 7 7 2 5 2" xfId="22194" xr:uid="{00000000-0005-0000-0000-000038000000}"/>
    <cellStyle name="Comma 7 7 2 5 2 2" xfId="52434" xr:uid="{00000000-0005-0000-0000-000038000000}"/>
    <cellStyle name="Comma 7 7 2 5 3" xfId="37314" xr:uid="{00000000-0005-0000-0000-000038000000}"/>
    <cellStyle name="Comma 7 7 2 6" xfId="8586" xr:uid="{00000000-0005-0000-0000-000038000000}"/>
    <cellStyle name="Comma 7 7 2 6 2" xfId="23706" xr:uid="{00000000-0005-0000-0000-000038000000}"/>
    <cellStyle name="Comma 7 7 2 6 2 2" xfId="53946" xr:uid="{00000000-0005-0000-0000-000038000000}"/>
    <cellStyle name="Comma 7 7 2 6 3" xfId="38826" xr:uid="{00000000-0005-0000-0000-000038000000}"/>
    <cellStyle name="Comma 7 7 2 7" xfId="10098" xr:uid="{00000000-0005-0000-0000-000038000000}"/>
    <cellStyle name="Comma 7 7 2 7 2" xfId="25218" xr:uid="{00000000-0005-0000-0000-000038000000}"/>
    <cellStyle name="Comma 7 7 2 7 2 2" xfId="55458" xr:uid="{00000000-0005-0000-0000-000038000000}"/>
    <cellStyle name="Comma 7 7 2 7 3" xfId="40338" xr:uid="{00000000-0005-0000-0000-000038000000}"/>
    <cellStyle name="Comma 7 7 2 8" xfId="16146" xr:uid="{00000000-0005-0000-0000-000038000000}"/>
    <cellStyle name="Comma 7 7 2 8 2" xfId="46386" xr:uid="{00000000-0005-0000-0000-000038000000}"/>
    <cellStyle name="Comma 7 7 2 9" xfId="31266" xr:uid="{00000000-0005-0000-0000-000038000000}"/>
    <cellStyle name="Comma 7 7 3" xfId="1782" xr:uid="{00000000-0005-0000-0000-000038000000}"/>
    <cellStyle name="Comma 7 7 3 2" xfId="10854" xr:uid="{00000000-0005-0000-0000-000038000000}"/>
    <cellStyle name="Comma 7 7 3 2 2" xfId="25974" xr:uid="{00000000-0005-0000-0000-000038000000}"/>
    <cellStyle name="Comma 7 7 3 2 2 2" xfId="56214" xr:uid="{00000000-0005-0000-0000-000038000000}"/>
    <cellStyle name="Comma 7 7 3 2 3" xfId="41094" xr:uid="{00000000-0005-0000-0000-000038000000}"/>
    <cellStyle name="Comma 7 7 3 3" xfId="16902" xr:uid="{00000000-0005-0000-0000-000038000000}"/>
    <cellStyle name="Comma 7 7 3 3 2" xfId="47142" xr:uid="{00000000-0005-0000-0000-000038000000}"/>
    <cellStyle name="Comma 7 7 3 4" xfId="32022" xr:uid="{00000000-0005-0000-0000-000038000000}"/>
    <cellStyle name="Comma 7 7 4" xfId="3294" xr:uid="{00000000-0005-0000-0000-000038000000}"/>
    <cellStyle name="Comma 7 7 4 2" xfId="12366" xr:uid="{00000000-0005-0000-0000-000038000000}"/>
    <cellStyle name="Comma 7 7 4 2 2" xfId="27486" xr:uid="{00000000-0005-0000-0000-000038000000}"/>
    <cellStyle name="Comma 7 7 4 2 2 2" xfId="57726" xr:uid="{00000000-0005-0000-0000-000038000000}"/>
    <cellStyle name="Comma 7 7 4 2 3" xfId="42606" xr:uid="{00000000-0005-0000-0000-000038000000}"/>
    <cellStyle name="Comma 7 7 4 3" xfId="18414" xr:uid="{00000000-0005-0000-0000-000038000000}"/>
    <cellStyle name="Comma 7 7 4 3 2" xfId="48654" xr:uid="{00000000-0005-0000-0000-000038000000}"/>
    <cellStyle name="Comma 7 7 4 4" xfId="33534" xr:uid="{00000000-0005-0000-0000-000038000000}"/>
    <cellStyle name="Comma 7 7 5" xfId="4806" xr:uid="{00000000-0005-0000-0000-000038000000}"/>
    <cellStyle name="Comma 7 7 5 2" xfId="13878" xr:uid="{00000000-0005-0000-0000-000038000000}"/>
    <cellStyle name="Comma 7 7 5 2 2" xfId="28998" xr:uid="{00000000-0005-0000-0000-000038000000}"/>
    <cellStyle name="Comma 7 7 5 2 2 2" xfId="59238" xr:uid="{00000000-0005-0000-0000-000038000000}"/>
    <cellStyle name="Comma 7 7 5 2 3" xfId="44118" xr:uid="{00000000-0005-0000-0000-000038000000}"/>
    <cellStyle name="Comma 7 7 5 3" xfId="19926" xr:uid="{00000000-0005-0000-0000-000038000000}"/>
    <cellStyle name="Comma 7 7 5 3 2" xfId="50166" xr:uid="{00000000-0005-0000-0000-000038000000}"/>
    <cellStyle name="Comma 7 7 5 4" xfId="35046" xr:uid="{00000000-0005-0000-0000-000038000000}"/>
    <cellStyle name="Comma 7 7 6" xfId="6318" xr:uid="{00000000-0005-0000-0000-000038000000}"/>
    <cellStyle name="Comma 7 7 6 2" xfId="21438" xr:uid="{00000000-0005-0000-0000-000038000000}"/>
    <cellStyle name="Comma 7 7 6 2 2" xfId="51678" xr:uid="{00000000-0005-0000-0000-000038000000}"/>
    <cellStyle name="Comma 7 7 6 3" xfId="36558" xr:uid="{00000000-0005-0000-0000-000038000000}"/>
    <cellStyle name="Comma 7 7 7" xfId="7830" xr:uid="{00000000-0005-0000-0000-000038000000}"/>
    <cellStyle name="Comma 7 7 7 2" xfId="22950" xr:uid="{00000000-0005-0000-0000-000038000000}"/>
    <cellStyle name="Comma 7 7 7 2 2" xfId="53190" xr:uid="{00000000-0005-0000-0000-000038000000}"/>
    <cellStyle name="Comma 7 7 7 3" xfId="38070" xr:uid="{00000000-0005-0000-0000-000038000000}"/>
    <cellStyle name="Comma 7 7 8" xfId="9342" xr:uid="{00000000-0005-0000-0000-000038000000}"/>
    <cellStyle name="Comma 7 7 8 2" xfId="24462" xr:uid="{00000000-0005-0000-0000-000038000000}"/>
    <cellStyle name="Comma 7 7 8 2 2" xfId="54702" xr:uid="{00000000-0005-0000-0000-000038000000}"/>
    <cellStyle name="Comma 7 7 8 3" xfId="39582" xr:uid="{00000000-0005-0000-0000-000038000000}"/>
    <cellStyle name="Comma 7 7 9" xfId="15390" xr:uid="{00000000-0005-0000-0000-000038000000}"/>
    <cellStyle name="Comma 7 7 9 2" xfId="45630" xr:uid="{00000000-0005-0000-0000-000038000000}"/>
    <cellStyle name="Comma 7 8" xfId="522" xr:uid="{00000000-0005-0000-0000-0000C6000000}"/>
    <cellStyle name="Comma 7 8 10" xfId="30762" xr:uid="{00000000-0005-0000-0000-0000C6000000}"/>
    <cellStyle name="Comma 7 8 2" xfId="1278" xr:uid="{00000000-0005-0000-0000-0000C6000000}"/>
    <cellStyle name="Comma 7 8 2 2" xfId="2790" xr:uid="{00000000-0005-0000-0000-0000C6000000}"/>
    <cellStyle name="Comma 7 8 2 2 2" xfId="11862" xr:uid="{00000000-0005-0000-0000-0000C6000000}"/>
    <cellStyle name="Comma 7 8 2 2 2 2" xfId="26982" xr:uid="{00000000-0005-0000-0000-0000C6000000}"/>
    <cellStyle name="Comma 7 8 2 2 2 2 2" xfId="57222" xr:uid="{00000000-0005-0000-0000-0000C6000000}"/>
    <cellStyle name="Comma 7 8 2 2 2 3" xfId="42102" xr:uid="{00000000-0005-0000-0000-0000C6000000}"/>
    <cellStyle name="Comma 7 8 2 2 3" xfId="17910" xr:uid="{00000000-0005-0000-0000-0000C6000000}"/>
    <cellStyle name="Comma 7 8 2 2 3 2" xfId="48150" xr:uid="{00000000-0005-0000-0000-0000C6000000}"/>
    <cellStyle name="Comma 7 8 2 2 4" xfId="33030" xr:uid="{00000000-0005-0000-0000-0000C6000000}"/>
    <cellStyle name="Comma 7 8 2 3" xfId="4302" xr:uid="{00000000-0005-0000-0000-0000C6000000}"/>
    <cellStyle name="Comma 7 8 2 3 2" xfId="13374" xr:uid="{00000000-0005-0000-0000-0000C6000000}"/>
    <cellStyle name="Comma 7 8 2 3 2 2" xfId="28494" xr:uid="{00000000-0005-0000-0000-0000C6000000}"/>
    <cellStyle name="Comma 7 8 2 3 2 2 2" xfId="58734" xr:uid="{00000000-0005-0000-0000-0000C6000000}"/>
    <cellStyle name="Comma 7 8 2 3 2 3" xfId="43614" xr:uid="{00000000-0005-0000-0000-0000C6000000}"/>
    <cellStyle name="Comma 7 8 2 3 3" xfId="19422" xr:uid="{00000000-0005-0000-0000-0000C6000000}"/>
    <cellStyle name="Comma 7 8 2 3 3 2" xfId="49662" xr:uid="{00000000-0005-0000-0000-0000C6000000}"/>
    <cellStyle name="Comma 7 8 2 3 4" xfId="34542" xr:uid="{00000000-0005-0000-0000-0000C6000000}"/>
    <cellStyle name="Comma 7 8 2 4" xfId="5814" xr:uid="{00000000-0005-0000-0000-0000C6000000}"/>
    <cellStyle name="Comma 7 8 2 4 2" xfId="14886" xr:uid="{00000000-0005-0000-0000-0000C6000000}"/>
    <cellStyle name="Comma 7 8 2 4 2 2" xfId="30006" xr:uid="{00000000-0005-0000-0000-0000C6000000}"/>
    <cellStyle name="Comma 7 8 2 4 2 2 2" xfId="60246" xr:uid="{00000000-0005-0000-0000-0000C6000000}"/>
    <cellStyle name="Comma 7 8 2 4 2 3" xfId="45126" xr:uid="{00000000-0005-0000-0000-0000C6000000}"/>
    <cellStyle name="Comma 7 8 2 4 3" xfId="20934" xr:uid="{00000000-0005-0000-0000-0000C6000000}"/>
    <cellStyle name="Comma 7 8 2 4 3 2" xfId="51174" xr:uid="{00000000-0005-0000-0000-0000C6000000}"/>
    <cellStyle name="Comma 7 8 2 4 4" xfId="36054" xr:uid="{00000000-0005-0000-0000-0000C6000000}"/>
    <cellStyle name="Comma 7 8 2 5" xfId="7326" xr:uid="{00000000-0005-0000-0000-0000C6000000}"/>
    <cellStyle name="Comma 7 8 2 5 2" xfId="22446" xr:uid="{00000000-0005-0000-0000-0000C6000000}"/>
    <cellStyle name="Comma 7 8 2 5 2 2" xfId="52686" xr:uid="{00000000-0005-0000-0000-0000C6000000}"/>
    <cellStyle name="Comma 7 8 2 5 3" xfId="37566" xr:uid="{00000000-0005-0000-0000-0000C6000000}"/>
    <cellStyle name="Comma 7 8 2 6" xfId="8838" xr:uid="{00000000-0005-0000-0000-0000C6000000}"/>
    <cellStyle name="Comma 7 8 2 6 2" xfId="23958" xr:uid="{00000000-0005-0000-0000-0000C6000000}"/>
    <cellStyle name="Comma 7 8 2 6 2 2" xfId="54198" xr:uid="{00000000-0005-0000-0000-0000C6000000}"/>
    <cellStyle name="Comma 7 8 2 6 3" xfId="39078" xr:uid="{00000000-0005-0000-0000-0000C6000000}"/>
    <cellStyle name="Comma 7 8 2 7" xfId="10350" xr:uid="{00000000-0005-0000-0000-0000C6000000}"/>
    <cellStyle name="Comma 7 8 2 7 2" xfId="25470" xr:uid="{00000000-0005-0000-0000-0000C6000000}"/>
    <cellStyle name="Comma 7 8 2 7 2 2" xfId="55710" xr:uid="{00000000-0005-0000-0000-0000C6000000}"/>
    <cellStyle name="Comma 7 8 2 7 3" xfId="40590" xr:uid="{00000000-0005-0000-0000-0000C6000000}"/>
    <cellStyle name="Comma 7 8 2 8" xfId="16398" xr:uid="{00000000-0005-0000-0000-0000C6000000}"/>
    <cellStyle name="Comma 7 8 2 8 2" xfId="46638" xr:uid="{00000000-0005-0000-0000-0000C6000000}"/>
    <cellStyle name="Comma 7 8 2 9" xfId="31518" xr:uid="{00000000-0005-0000-0000-0000C6000000}"/>
    <cellStyle name="Comma 7 8 3" xfId="2034" xr:uid="{00000000-0005-0000-0000-0000C6000000}"/>
    <cellStyle name="Comma 7 8 3 2" xfId="11106" xr:uid="{00000000-0005-0000-0000-0000C6000000}"/>
    <cellStyle name="Comma 7 8 3 2 2" xfId="26226" xr:uid="{00000000-0005-0000-0000-0000C6000000}"/>
    <cellStyle name="Comma 7 8 3 2 2 2" xfId="56466" xr:uid="{00000000-0005-0000-0000-0000C6000000}"/>
    <cellStyle name="Comma 7 8 3 2 3" xfId="41346" xr:uid="{00000000-0005-0000-0000-0000C6000000}"/>
    <cellStyle name="Comma 7 8 3 3" xfId="17154" xr:uid="{00000000-0005-0000-0000-0000C6000000}"/>
    <cellStyle name="Comma 7 8 3 3 2" xfId="47394" xr:uid="{00000000-0005-0000-0000-0000C6000000}"/>
    <cellStyle name="Comma 7 8 3 4" xfId="32274" xr:uid="{00000000-0005-0000-0000-0000C6000000}"/>
    <cellStyle name="Comma 7 8 4" xfId="3546" xr:uid="{00000000-0005-0000-0000-0000C6000000}"/>
    <cellStyle name="Comma 7 8 4 2" xfId="12618" xr:uid="{00000000-0005-0000-0000-0000C6000000}"/>
    <cellStyle name="Comma 7 8 4 2 2" xfId="27738" xr:uid="{00000000-0005-0000-0000-0000C6000000}"/>
    <cellStyle name="Comma 7 8 4 2 2 2" xfId="57978" xr:uid="{00000000-0005-0000-0000-0000C6000000}"/>
    <cellStyle name="Comma 7 8 4 2 3" xfId="42858" xr:uid="{00000000-0005-0000-0000-0000C6000000}"/>
    <cellStyle name="Comma 7 8 4 3" xfId="18666" xr:uid="{00000000-0005-0000-0000-0000C6000000}"/>
    <cellStyle name="Comma 7 8 4 3 2" xfId="48906" xr:uid="{00000000-0005-0000-0000-0000C6000000}"/>
    <cellStyle name="Comma 7 8 4 4" xfId="33786" xr:uid="{00000000-0005-0000-0000-0000C6000000}"/>
    <cellStyle name="Comma 7 8 5" xfId="5058" xr:uid="{00000000-0005-0000-0000-0000C6000000}"/>
    <cellStyle name="Comma 7 8 5 2" xfId="14130" xr:uid="{00000000-0005-0000-0000-0000C6000000}"/>
    <cellStyle name="Comma 7 8 5 2 2" xfId="29250" xr:uid="{00000000-0005-0000-0000-0000C6000000}"/>
    <cellStyle name="Comma 7 8 5 2 2 2" xfId="59490" xr:uid="{00000000-0005-0000-0000-0000C6000000}"/>
    <cellStyle name="Comma 7 8 5 2 3" xfId="44370" xr:uid="{00000000-0005-0000-0000-0000C6000000}"/>
    <cellStyle name="Comma 7 8 5 3" xfId="20178" xr:uid="{00000000-0005-0000-0000-0000C6000000}"/>
    <cellStyle name="Comma 7 8 5 3 2" xfId="50418" xr:uid="{00000000-0005-0000-0000-0000C6000000}"/>
    <cellStyle name="Comma 7 8 5 4" xfId="35298" xr:uid="{00000000-0005-0000-0000-0000C6000000}"/>
    <cellStyle name="Comma 7 8 6" xfId="6570" xr:uid="{00000000-0005-0000-0000-0000C6000000}"/>
    <cellStyle name="Comma 7 8 6 2" xfId="21690" xr:uid="{00000000-0005-0000-0000-0000C6000000}"/>
    <cellStyle name="Comma 7 8 6 2 2" xfId="51930" xr:uid="{00000000-0005-0000-0000-0000C6000000}"/>
    <cellStyle name="Comma 7 8 6 3" xfId="36810" xr:uid="{00000000-0005-0000-0000-0000C6000000}"/>
    <cellStyle name="Comma 7 8 7" xfId="8082" xr:uid="{00000000-0005-0000-0000-0000C6000000}"/>
    <cellStyle name="Comma 7 8 7 2" xfId="23202" xr:uid="{00000000-0005-0000-0000-0000C6000000}"/>
    <cellStyle name="Comma 7 8 7 2 2" xfId="53442" xr:uid="{00000000-0005-0000-0000-0000C6000000}"/>
    <cellStyle name="Comma 7 8 7 3" xfId="38322" xr:uid="{00000000-0005-0000-0000-0000C6000000}"/>
    <cellStyle name="Comma 7 8 8" xfId="9594" xr:uid="{00000000-0005-0000-0000-0000C6000000}"/>
    <cellStyle name="Comma 7 8 8 2" xfId="24714" xr:uid="{00000000-0005-0000-0000-0000C6000000}"/>
    <cellStyle name="Comma 7 8 8 2 2" xfId="54954" xr:uid="{00000000-0005-0000-0000-0000C6000000}"/>
    <cellStyle name="Comma 7 8 8 3" xfId="39834" xr:uid="{00000000-0005-0000-0000-0000C6000000}"/>
    <cellStyle name="Comma 7 8 9" xfId="15642" xr:uid="{00000000-0005-0000-0000-0000C6000000}"/>
    <cellStyle name="Comma 7 8 9 2" xfId="45882" xr:uid="{00000000-0005-0000-0000-0000C6000000}"/>
    <cellStyle name="Comma 7 9" xfId="774" xr:uid="{00000000-0005-0000-0000-000038000000}"/>
    <cellStyle name="Comma 7 9 2" xfId="2286" xr:uid="{00000000-0005-0000-0000-000038000000}"/>
    <cellStyle name="Comma 7 9 2 2" xfId="11358" xr:uid="{00000000-0005-0000-0000-000038000000}"/>
    <cellStyle name="Comma 7 9 2 2 2" xfId="26478" xr:uid="{00000000-0005-0000-0000-000038000000}"/>
    <cellStyle name="Comma 7 9 2 2 2 2" xfId="56718" xr:uid="{00000000-0005-0000-0000-000038000000}"/>
    <cellStyle name="Comma 7 9 2 2 3" xfId="41598" xr:uid="{00000000-0005-0000-0000-000038000000}"/>
    <cellStyle name="Comma 7 9 2 3" xfId="17406" xr:uid="{00000000-0005-0000-0000-000038000000}"/>
    <cellStyle name="Comma 7 9 2 3 2" xfId="47646" xr:uid="{00000000-0005-0000-0000-000038000000}"/>
    <cellStyle name="Comma 7 9 2 4" xfId="32526" xr:uid="{00000000-0005-0000-0000-000038000000}"/>
    <cellStyle name="Comma 7 9 3" xfId="3798" xr:uid="{00000000-0005-0000-0000-000038000000}"/>
    <cellStyle name="Comma 7 9 3 2" xfId="12870" xr:uid="{00000000-0005-0000-0000-000038000000}"/>
    <cellStyle name="Comma 7 9 3 2 2" xfId="27990" xr:uid="{00000000-0005-0000-0000-000038000000}"/>
    <cellStyle name="Comma 7 9 3 2 2 2" xfId="58230" xr:uid="{00000000-0005-0000-0000-000038000000}"/>
    <cellStyle name="Comma 7 9 3 2 3" xfId="43110" xr:uid="{00000000-0005-0000-0000-000038000000}"/>
    <cellStyle name="Comma 7 9 3 3" xfId="18918" xr:uid="{00000000-0005-0000-0000-000038000000}"/>
    <cellStyle name="Comma 7 9 3 3 2" xfId="49158" xr:uid="{00000000-0005-0000-0000-000038000000}"/>
    <cellStyle name="Comma 7 9 3 4" xfId="34038" xr:uid="{00000000-0005-0000-0000-000038000000}"/>
    <cellStyle name="Comma 7 9 4" xfId="5310" xr:uid="{00000000-0005-0000-0000-000038000000}"/>
    <cellStyle name="Comma 7 9 4 2" xfId="14382" xr:uid="{00000000-0005-0000-0000-000038000000}"/>
    <cellStyle name="Comma 7 9 4 2 2" xfId="29502" xr:uid="{00000000-0005-0000-0000-000038000000}"/>
    <cellStyle name="Comma 7 9 4 2 2 2" xfId="59742" xr:uid="{00000000-0005-0000-0000-000038000000}"/>
    <cellStyle name="Comma 7 9 4 2 3" xfId="44622" xr:uid="{00000000-0005-0000-0000-000038000000}"/>
    <cellStyle name="Comma 7 9 4 3" xfId="20430" xr:uid="{00000000-0005-0000-0000-000038000000}"/>
    <cellStyle name="Comma 7 9 4 3 2" xfId="50670" xr:uid="{00000000-0005-0000-0000-000038000000}"/>
    <cellStyle name="Comma 7 9 4 4" xfId="35550" xr:uid="{00000000-0005-0000-0000-000038000000}"/>
    <cellStyle name="Comma 7 9 5" xfId="6822" xr:uid="{00000000-0005-0000-0000-000038000000}"/>
    <cellStyle name="Comma 7 9 5 2" xfId="21942" xr:uid="{00000000-0005-0000-0000-000038000000}"/>
    <cellStyle name="Comma 7 9 5 2 2" xfId="52182" xr:uid="{00000000-0005-0000-0000-000038000000}"/>
    <cellStyle name="Comma 7 9 5 3" xfId="37062" xr:uid="{00000000-0005-0000-0000-000038000000}"/>
    <cellStyle name="Comma 7 9 6" xfId="8334" xr:uid="{00000000-0005-0000-0000-000038000000}"/>
    <cellStyle name="Comma 7 9 6 2" xfId="23454" xr:uid="{00000000-0005-0000-0000-000038000000}"/>
    <cellStyle name="Comma 7 9 6 2 2" xfId="53694" xr:uid="{00000000-0005-0000-0000-000038000000}"/>
    <cellStyle name="Comma 7 9 6 3" xfId="38574" xr:uid="{00000000-0005-0000-0000-000038000000}"/>
    <cellStyle name="Comma 7 9 7" xfId="9846" xr:uid="{00000000-0005-0000-0000-000038000000}"/>
    <cellStyle name="Comma 7 9 7 2" xfId="24966" xr:uid="{00000000-0005-0000-0000-000038000000}"/>
    <cellStyle name="Comma 7 9 7 2 2" xfId="55206" xr:uid="{00000000-0005-0000-0000-000038000000}"/>
    <cellStyle name="Comma 7 9 7 3" xfId="40086" xr:uid="{00000000-0005-0000-0000-000038000000}"/>
    <cellStyle name="Comma 7 9 8" xfId="15894" xr:uid="{00000000-0005-0000-0000-000038000000}"/>
    <cellStyle name="Comma 7 9 8 2" xfId="46134" xr:uid="{00000000-0005-0000-0000-000038000000}"/>
    <cellStyle name="Comma 7 9 9" xfId="31014" xr:uid="{00000000-0005-0000-0000-000038000000}"/>
    <cellStyle name="Comma 8" xfId="19" xr:uid="{00000000-0005-0000-0000-000039000000}"/>
    <cellStyle name="Comma 8 10" xfId="1531" xr:uid="{00000000-0005-0000-0000-000039000000}"/>
    <cellStyle name="Comma 8 10 2" xfId="10603" xr:uid="{00000000-0005-0000-0000-000039000000}"/>
    <cellStyle name="Comma 8 10 2 2" xfId="25723" xr:uid="{00000000-0005-0000-0000-000039000000}"/>
    <cellStyle name="Comma 8 10 2 2 2" xfId="55963" xr:uid="{00000000-0005-0000-0000-000039000000}"/>
    <cellStyle name="Comma 8 10 2 3" xfId="40843" xr:uid="{00000000-0005-0000-0000-000039000000}"/>
    <cellStyle name="Comma 8 10 3" xfId="16651" xr:uid="{00000000-0005-0000-0000-000039000000}"/>
    <cellStyle name="Comma 8 10 3 2" xfId="46891" xr:uid="{00000000-0005-0000-0000-000039000000}"/>
    <cellStyle name="Comma 8 10 4" xfId="31771" xr:uid="{00000000-0005-0000-0000-000039000000}"/>
    <cellStyle name="Comma 8 11" xfId="3043" xr:uid="{00000000-0005-0000-0000-000039000000}"/>
    <cellStyle name="Comma 8 11 2" xfId="12115" xr:uid="{00000000-0005-0000-0000-000039000000}"/>
    <cellStyle name="Comma 8 11 2 2" xfId="27235" xr:uid="{00000000-0005-0000-0000-000039000000}"/>
    <cellStyle name="Comma 8 11 2 2 2" xfId="57475" xr:uid="{00000000-0005-0000-0000-000039000000}"/>
    <cellStyle name="Comma 8 11 2 3" xfId="42355" xr:uid="{00000000-0005-0000-0000-000039000000}"/>
    <cellStyle name="Comma 8 11 3" xfId="18163" xr:uid="{00000000-0005-0000-0000-000039000000}"/>
    <cellStyle name="Comma 8 11 3 2" xfId="48403" xr:uid="{00000000-0005-0000-0000-000039000000}"/>
    <cellStyle name="Comma 8 11 4" xfId="33283" xr:uid="{00000000-0005-0000-0000-000039000000}"/>
    <cellStyle name="Comma 8 12" xfId="4555" xr:uid="{00000000-0005-0000-0000-000039000000}"/>
    <cellStyle name="Comma 8 12 2" xfId="13627" xr:uid="{00000000-0005-0000-0000-000039000000}"/>
    <cellStyle name="Comma 8 12 2 2" xfId="28747" xr:uid="{00000000-0005-0000-0000-000039000000}"/>
    <cellStyle name="Comma 8 12 2 2 2" xfId="58987" xr:uid="{00000000-0005-0000-0000-000039000000}"/>
    <cellStyle name="Comma 8 12 2 3" xfId="43867" xr:uid="{00000000-0005-0000-0000-000039000000}"/>
    <cellStyle name="Comma 8 12 3" xfId="19675" xr:uid="{00000000-0005-0000-0000-000039000000}"/>
    <cellStyle name="Comma 8 12 3 2" xfId="49915" xr:uid="{00000000-0005-0000-0000-000039000000}"/>
    <cellStyle name="Comma 8 12 4" xfId="34795" xr:uid="{00000000-0005-0000-0000-000039000000}"/>
    <cellStyle name="Comma 8 13" xfId="6067" xr:uid="{00000000-0005-0000-0000-000039000000}"/>
    <cellStyle name="Comma 8 13 2" xfId="21187" xr:uid="{00000000-0005-0000-0000-000039000000}"/>
    <cellStyle name="Comma 8 13 2 2" xfId="51427" xr:uid="{00000000-0005-0000-0000-000039000000}"/>
    <cellStyle name="Comma 8 13 3" xfId="36307" xr:uid="{00000000-0005-0000-0000-000039000000}"/>
    <cellStyle name="Comma 8 14" xfId="7579" xr:uid="{00000000-0005-0000-0000-000039000000}"/>
    <cellStyle name="Comma 8 14 2" xfId="22699" xr:uid="{00000000-0005-0000-0000-000039000000}"/>
    <cellStyle name="Comma 8 14 2 2" xfId="52939" xr:uid="{00000000-0005-0000-0000-000039000000}"/>
    <cellStyle name="Comma 8 14 3" xfId="37819" xr:uid="{00000000-0005-0000-0000-000039000000}"/>
    <cellStyle name="Comma 8 15" xfId="9091" xr:uid="{00000000-0005-0000-0000-000039000000}"/>
    <cellStyle name="Comma 8 15 2" xfId="24211" xr:uid="{00000000-0005-0000-0000-000039000000}"/>
    <cellStyle name="Comma 8 15 2 2" xfId="54451" xr:uid="{00000000-0005-0000-0000-000039000000}"/>
    <cellStyle name="Comma 8 15 3" xfId="39331" xr:uid="{00000000-0005-0000-0000-000039000000}"/>
    <cellStyle name="Comma 8 16" xfId="15139" xr:uid="{00000000-0005-0000-0000-000039000000}"/>
    <cellStyle name="Comma 8 16 2" xfId="45379" xr:uid="{00000000-0005-0000-0000-000039000000}"/>
    <cellStyle name="Comma 8 17" xfId="30259" xr:uid="{00000000-0005-0000-0000-000039000000}"/>
    <cellStyle name="Comma 8 2" xfId="33" xr:uid="{00000000-0005-0000-0000-000039000000}"/>
    <cellStyle name="Comma 8 2 10" xfId="4569" xr:uid="{00000000-0005-0000-0000-000039000000}"/>
    <cellStyle name="Comma 8 2 10 2" xfId="13641" xr:uid="{00000000-0005-0000-0000-000039000000}"/>
    <cellStyle name="Comma 8 2 10 2 2" xfId="28761" xr:uid="{00000000-0005-0000-0000-000039000000}"/>
    <cellStyle name="Comma 8 2 10 2 2 2" xfId="59001" xr:uid="{00000000-0005-0000-0000-000039000000}"/>
    <cellStyle name="Comma 8 2 10 2 3" xfId="43881" xr:uid="{00000000-0005-0000-0000-000039000000}"/>
    <cellStyle name="Comma 8 2 10 3" xfId="19689" xr:uid="{00000000-0005-0000-0000-000039000000}"/>
    <cellStyle name="Comma 8 2 10 3 2" xfId="49929" xr:uid="{00000000-0005-0000-0000-000039000000}"/>
    <cellStyle name="Comma 8 2 10 4" xfId="34809" xr:uid="{00000000-0005-0000-0000-000039000000}"/>
    <cellStyle name="Comma 8 2 11" xfId="6081" xr:uid="{00000000-0005-0000-0000-000039000000}"/>
    <cellStyle name="Comma 8 2 11 2" xfId="21201" xr:uid="{00000000-0005-0000-0000-000039000000}"/>
    <cellStyle name="Comma 8 2 11 2 2" xfId="51441" xr:uid="{00000000-0005-0000-0000-000039000000}"/>
    <cellStyle name="Comma 8 2 11 3" xfId="36321" xr:uid="{00000000-0005-0000-0000-000039000000}"/>
    <cellStyle name="Comma 8 2 12" xfId="7593" xr:uid="{00000000-0005-0000-0000-000039000000}"/>
    <cellStyle name="Comma 8 2 12 2" xfId="22713" xr:uid="{00000000-0005-0000-0000-000039000000}"/>
    <cellStyle name="Comma 8 2 12 2 2" xfId="52953" xr:uid="{00000000-0005-0000-0000-000039000000}"/>
    <cellStyle name="Comma 8 2 12 3" xfId="37833" xr:uid="{00000000-0005-0000-0000-000039000000}"/>
    <cellStyle name="Comma 8 2 13" xfId="9105" xr:uid="{00000000-0005-0000-0000-000039000000}"/>
    <cellStyle name="Comma 8 2 13 2" xfId="24225" xr:uid="{00000000-0005-0000-0000-000039000000}"/>
    <cellStyle name="Comma 8 2 13 2 2" xfId="54465" xr:uid="{00000000-0005-0000-0000-000039000000}"/>
    <cellStyle name="Comma 8 2 13 3" xfId="39345" xr:uid="{00000000-0005-0000-0000-000039000000}"/>
    <cellStyle name="Comma 8 2 14" xfId="15153" xr:uid="{00000000-0005-0000-0000-000039000000}"/>
    <cellStyle name="Comma 8 2 14 2" xfId="45393" xr:uid="{00000000-0005-0000-0000-000039000000}"/>
    <cellStyle name="Comma 8 2 15" xfId="30273" xr:uid="{00000000-0005-0000-0000-000039000000}"/>
    <cellStyle name="Comma 8 2 2" xfId="75" xr:uid="{00000000-0005-0000-0000-000025000000}"/>
    <cellStyle name="Comma 8 2 2 10" xfId="6123" xr:uid="{00000000-0005-0000-0000-000025000000}"/>
    <cellStyle name="Comma 8 2 2 10 2" xfId="21243" xr:uid="{00000000-0005-0000-0000-000025000000}"/>
    <cellStyle name="Comma 8 2 2 10 2 2" xfId="51483" xr:uid="{00000000-0005-0000-0000-000025000000}"/>
    <cellStyle name="Comma 8 2 2 10 3" xfId="36363" xr:uid="{00000000-0005-0000-0000-000025000000}"/>
    <cellStyle name="Comma 8 2 2 11" xfId="7635" xr:uid="{00000000-0005-0000-0000-000025000000}"/>
    <cellStyle name="Comma 8 2 2 11 2" xfId="22755" xr:uid="{00000000-0005-0000-0000-000025000000}"/>
    <cellStyle name="Comma 8 2 2 11 2 2" xfId="52995" xr:uid="{00000000-0005-0000-0000-000025000000}"/>
    <cellStyle name="Comma 8 2 2 11 3" xfId="37875" xr:uid="{00000000-0005-0000-0000-000025000000}"/>
    <cellStyle name="Comma 8 2 2 12" xfId="9147" xr:uid="{00000000-0005-0000-0000-000025000000}"/>
    <cellStyle name="Comma 8 2 2 12 2" xfId="24267" xr:uid="{00000000-0005-0000-0000-000025000000}"/>
    <cellStyle name="Comma 8 2 2 12 2 2" xfId="54507" xr:uid="{00000000-0005-0000-0000-000025000000}"/>
    <cellStyle name="Comma 8 2 2 12 3" xfId="39387" xr:uid="{00000000-0005-0000-0000-000025000000}"/>
    <cellStyle name="Comma 8 2 2 13" xfId="15195" xr:uid="{00000000-0005-0000-0000-000025000000}"/>
    <cellStyle name="Comma 8 2 2 13 2" xfId="45435" xr:uid="{00000000-0005-0000-0000-000025000000}"/>
    <cellStyle name="Comma 8 2 2 14" xfId="30315" xr:uid="{00000000-0005-0000-0000-000025000000}"/>
    <cellStyle name="Comma 8 2 2 2" xfId="159" xr:uid="{00000000-0005-0000-0000-00004A000000}"/>
    <cellStyle name="Comma 8 2 2 2 10" xfId="9231" xr:uid="{00000000-0005-0000-0000-00004A000000}"/>
    <cellStyle name="Comma 8 2 2 2 10 2" xfId="24351" xr:uid="{00000000-0005-0000-0000-00004A000000}"/>
    <cellStyle name="Comma 8 2 2 2 10 2 2" xfId="54591" xr:uid="{00000000-0005-0000-0000-00004A000000}"/>
    <cellStyle name="Comma 8 2 2 2 10 3" xfId="39471" xr:uid="{00000000-0005-0000-0000-00004A000000}"/>
    <cellStyle name="Comma 8 2 2 2 11" xfId="15279" xr:uid="{00000000-0005-0000-0000-00004A000000}"/>
    <cellStyle name="Comma 8 2 2 2 11 2" xfId="45519" xr:uid="{00000000-0005-0000-0000-00004A000000}"/>
    <cellStyle name="Comma 8 2 2 2 12" xfId="30399" xr:uid="{00000000-0005-0000-0000-00004A000000}"/>
    <cellStyle name="Comma 8 2 2 2 2" xfId="411" xr:uid="{00000000-0005-0000-0000-00004A000000}"/>
    <cellStyle name="Comma 8 2 2 2 2 10" xfId="30651" xr:uid="{00000000-0005-0000-0000-00004A000000}"/>
    <cellStyle name="Comma 8 2 2 2 2 2" xfId="1167" xr:uid="{00000000-0005-0000-0000-00004A000000}"/>
    <cellStyle name="Comma 8 2 2 2 2 2 2" xfId="2679" xr:uid="{00000000-0005-0000-0000-00004A000000}"/>
    <cellStyle name="Comma 8 2 2 2 2 2 2 2" xfId="11751" xr:uid="{00000000-0005-0000-0000-00004A000000}"/>
    <cellStyle name="Comma 8 2 2 2 2 2 2 2 2" xfId="26871" xr:uid="{00000000-0005-0000-0000-00004A000000}"/>
    <cellStyle name="Comma 8 2 2 2 2 2 2 2 2 2" xfId="57111" xr:uid="{00000000-0005-0000-0000-00004A000000}"/>
    <cellStyle name="Comma 8 2 2 2 2 2 2 2 3" xfId="41991" xr:uid="{00000000-0005-0000-0000-00004A000000}"/>
    <cellStyle name="Comma 8 2 2 2 2 2 2 3" xfId="17799" xr:uid="{00000000-0005-0000-0000-00004A000000}"/>
    <cellStyle name="Comma 8 2 2 2 2 2 2 3 2" xfId="48039" xr:uid="{00000000-0005-0000-0000-00004A000000}"/>
    <cellStyle name="Comma 8 2 2 2 2 2 2 4" xfId="32919" xr:uid="{00000000-0005-0000-0000-00004A000000}"/>
    <cellStyle name="Comma 8 2 2 2 2 2 3" xfId="4191" xr:uid="{00000000-0005-0000-0000-00004A000000}"/>
    <cellStyle name="Comma 8 2 2 2 2 2 3 2" xfId="13263" xr:uid="{00000000-0005-0000-0000-00004A000000}"/>
    <cellStyle name="Comma 8 2 2 2 2 2 3 2 2" xfId="28383" xr:uid="{00000000-0005-0000-0000-00004A000000}"/>
    <cellStyle name="Comma 8 2 2 2 2 2 3 2 2 2" xfId="58623" xr:uid="{00000000-0005-0000-0000-00004A000000}"/>
    <cellStyle name="Comma 8 2 2 2 2 2 3 2 3" xfId="43503" xr:uid="{00000000-0005-0000-0000-00004A000000}"/>
    <cellStyle name="Comma 8 2 2 2 2 2 3 3" xfId="19311" xr:uid="{00000000-0005-0000-0000-00004A000000}"/>
    <cellStyle name="Comma 8 2 2 2 2 2 3 3 2" xfId="49551" xr:uid="{00000000-0005-0000-0000-00004A000000}"/>
    <cellStyle name="Comma 8 2 2 2 2 2 3 4" xfId="34431" xr:uid="{00000000-0005-0000-0000-00004A000000}"/>
    <cellStyle name="Comma 8 2 2 2 2 2 4" xfId="5703" xr:uid="{00000000-0005-0000-0000-00004A000000}"/>
    <cellStyle name="Comma 8 2 2 2 2 2 4 2" xfId="14775" xr:uid="{00000000-0005-0000-0000-00004A000000}"/>
    <cellStyle name="Comma 8 2 2 2 2 2 4 2 2" xfId="29895" xr:uid="{00000000-0005-0000-0000-00004A000000}"/>
    <cellStyle name="Comma 8 2 2 2 2 2 4 2 2 2" xfId="60135" xr:uid="{00000000-0005-0000-0000-00004A000000}"/>
    <cellStyle name="Comma 8 2 2 2 2 2 4 2 3" xfId="45015" xr:uid="{00000000-0005-0000-0000-00004A000000}"/>
    <cellStyle name="Comma 8 2 2 2 2 2 4 3" xfId="20823" xr:uid="{00000000-0005-0000-0000-00004A000000}"/>
    <cellStyle name="Comma 8 2 2 2 2 2 4 3 2" xfId="51063" xr:uid="{00000000-0005-0000-0000-00004A000000}"/>
    <cellStyle name="Comma 8 2 2 2 2 2 4 4" xfId="35943" xr:uid="{00000000-0005-0000-0000-00004A000000}"/>
    <cellStyle name="Comma 8 2 2 2 2 2 5" xfId="7215" xr:uid="{00000000-0005-0000-0000-00004A000000}"/>
    <cellStyle name="Comma 8 2 2 2 2 2 5 2" xfId="22335" xr:uid="{00000000-0005-0000-0000-00004A000000}"/>
    <cellStyle name="Comma 8 2 2 2 2 2 5 2 2" xfId="52575" xr:uid="{00000000-0005-0000-0000-00004A000000}"/>
    <cellStyle name="Comma 8 2 2 2 2 2 5 3" xfId="37455" xr:uid="{00000000-0005-0000-0000-00004A000000}"/>
    <cellStyle name="Comma 8 2 2 2 2 2 6" xfId="8727" xr:uid="{00000000-0005-0000-0000-00004A000000}"/>
    <cellStyle name="Comma 8 2 2 2 2 2 6 2" xfId="23847" xr:uid="{00000000-0005-0000-0000-00004A000000}"/>
    <cellStyle name="Comma 8 2 2 2 2 2 6 2 2" xfId="54087" xr:uid="{00000000-0005-0000-0000-00004A000000}"/>
    <cellStyle name="Comma 8 2 2 2 2 2 6 3" xfId="38967" xr:uid="{00000000-0005-0000-0000-00004A000000}"/>
    <cellStyle name="Comma 8 2 2 2 2 2 7" xfId="10239" xr:uid="{00000000-0005-0000-0000-00004A000000}"/>
    <cellStyle name="Comma 8 2 2 2 2 2 7 2" xfId="25359" xr:uid="{00000000-0005-0000-0000-00004A000000}"/>
    <cellStyle name="Comma 8 2 2 2 2 2 7 2 2" xfId="55599" xr:uid="{00000000-0005-0000-0000-00004A000000}"/>
    <cellStyle name="Comma 8 2 2 2 2 2 7 3" xfId="40479" xr:uid="{00000000-0005-0000-0000-00004A000000}"/>
    <cellStyle name="Comma 8 2 2 2 2 2 8" xfId="16287" xr:uid="{00000000-0005-0000-0000-00004A000000}"/>
    <cellStyle name="Comma 8 2 2 2 2 2 8 2" xfId="46527" xr:uid="{00000000-0005-0000-0000-00004A000000}"/>
    <cellStyle name="Comma 8 2 2 2 2 2 9" xfId="31407" xr:uid="{00000000-0005-0000-0000-00004A000000}"/>
    <cellStyle name="Comma 8 2 2 2 2 3" xfId="1923" xr:uid="{00000000-0005-0000-0000-00004A000000}"/>
    <cellStyle name="Comma 8 2 2 2 2 3 2" xfId="10995" xr:uid="{00000000-0005-0000-0000-00004A000000}"/>
    <cellStyle name="Comma 8 2 2 2 2 3 2 2" xfId="26115" xr:uid="{00000000-0005-0000-0000-00004A000000}"/>
    <cellStyle name="Comma 8 2 2 2 2 3 2 2 2" xfId="56355" xr:uid="{00000000-0005-0000-0000-00004A000000}"/>
    <cellStyle name="Comma 8 2 2 2 2 3 2 3" xfId="41235" xr:uid="{00000000-0005-0000-0000-00004A000000}"/>
    <cellStyle name="Comma 8 2 2 2 2 3 3" xfId="17043" xr:uid="{00000000-0005-0000-0000-00004A000000}"/>
    <cellStyle name="Comma 8 2 2 2 2 3 3 2" xfId="47283" xr:uid="{00000000-0005-0000-0000-00004A000000}"/>
    <cellStyle name="Comma 8 2 2 2 2 3 4" xfId="32163" xr:uid="{00000000-0005-0000-0000-00004A000000}"/>
    <cellStyle name="Comma 8 2 2 2 2 4" xfId="3435" xr:uid="{00000000-0005-0000-0000-00004A000000}"/>
    <cellStyle name="Comma 8 2 2 2 2 4 2" xfId="12507" xr:uid="{00000000-0005-0000-0000-00004A000000}"/>
    <cellStyle name="Comma 8 2 2 2 2 4 2 2" xfId="27627" xr:uid="{00000000-0005-0000-0000-00004A000000}"/>
    <cellStyle name="Comma 8 2 2 2 2 4 2 2 2" xfId="57867" xr:uid="{00000000-0005-0000-0000-00004A000000}"/>
    <cellStyle name="Comma 8 2 2 2 2 4 2 3" xfId="42747" xr:uid="{00000000-0005-0000-0000-00004A000000}"/>
    <cellStyle name="Comma 8 2 2 2 2 4 3" xfId="18555" xr:uid="{00000000-0005-0000-0000-00004A000000}"/>
    <cellStyle name="Comma 8 2 2 2 2 4 3 2" xfId="48795" xr:uid="{00000000-0005-0000-0000-00004A000000}"/>
    <cellStyle name="Comma 8 2 2 2 2 4 4" xfId="33675" xr:uid="{00000000-0005-0000-0000-00004A000000}"/>
    <cellStyle name="Comma 8 2 2 2 2 5" xfId="4947" xr:uid="{00000000-0005-0000-0000-00004A000000}"/>
    <cellStyle name="Comma 8 2 2 2 2 5 2" xfId="14019" xr:uid="{00000000-0005-0000-0000-00004A000000}"/>
    <cellStyle name="Comma 8 2 2 2 2 5 2 2" xfId="29139" xr:uid="{00000000-0005-0000-0000-00004A000000}"/>
    <cellStyle name="Comma 8 2 2 2 2 5 2 2 2" xfId="59379" xr:uid="{00000000-0005-0000-0000-00004A000000}"/>
    <cellStyle name="Comma 8 2 2 2 2 5 2 3" xfId="44259" xr:uid="{00000000-0005-0000-0000-00004A000000}"/>
    <cellStyle name="Comma 8 2 2 2 2 5 3" xfId="20067" xr:uid="{00000000-0005-0000-0000-00004A000000}"/>
    <cellStyle name="Comma 8 2 2 2 2 5 3 2" xfId="50307" xr:uid="{00000000-0005-0000-0000-00004A000000}"/>
    <cellStyle name="Comma 8 2 2 2 2 5 4" xfId="35187" xr:uid="{00000000-0005-0000-0000-00004A000000}"/>
    <cellStyle name="Comma 8 2 2 2 2 6" xfId="6459" xr:uid="{00000000-0005-0000-0000-00004A000000}"/>
    <cellStyle name="Comma 8 2 2 2 2 6 2" xfId="21579" xr:uid="{00000000-0005-0000-0000-00004A000000}"/>
    <cellStyle name="Comma 8 2 2 2 2 6 2 2" xfId="51819" xr:uid="{00000000-0005-0000-0000-00004A000000}"/>
    <cellStyle name="Comma 8 2 2 2 2 6 3" xfId="36699" xr:uid="{00000000-0005-0000-0000-00004A000000}"/>
    <cellStyle name="Comma 8 2 2 2 2 7" xfId="7971" xr:uid="{00000000-0005-0000-0000-00004A000000}"/>
    <cellStyle name="Comma 8 2 2 2 2 7 2" xfId="23091" xr:uid="{00000000-0005-0000-0000-00004A000000}"/>
    <cellStyle name="Comma 8 2 2 2 2 7 2 2" xfId="53331" xr:uid="{00000000-0005-0000-0000-00004A000000}"/>
    <cellStyle name="Comma 8 2 2 2 2 7 3" xfId="38211" xr:uid="{00000000-0005-0000-0000-00004A000000}"/>
    <cellStyle name="Comma 8 2 2 2 2 8" xfId="9483" xr:uid="{00000000-0005-0000-0000-00004A000000}"/>
    <cellStyle name="Comma 8 2 2 2 2 8 2" xfId="24603" xr:uid="{00000000-0005-0000-0000-00004A000000}"/>
    <cellStyle name="Comma 8 2 2 2 2 8 2 2" xfId="54843" xr:uid="{00000000-0005-0000-0000-00004A000000}"/>
    <cellStyle name="Comma 8 2 2 2 2 8 3" xfId="39723" xr:uid="{00000000-0005-0000-0000-00004A000000}"/>
    <cellStyle name="Comma 8 2 2 2 2 9" xfId="15531" xr:uid="{00000000-0005-0000-0000-00004A000000}"/>
    <cellStyle name="Comma 8 2 2 2 2 9 2" xfId="45771" xr:uid="{00000000-0005-0000-0000-00004A000000}"/>
    <cellStyle name="Comma 8 2 2 2 3" xfId="663" xr:uid="{00000000-0005-0000-0000-0000DB000000}"/>
    <cellStyle name="Comma 8 2 2 2 3 10" xfId="30903" xr:uid="{00000000-0005-0000-0000-0000DB000000}"/>
    <cellStyle name="Comma 8 2 2 2 3 2" xfId="1419" xr:uid="{00000000-0005-0000-0000-0000DB000000}"/>
    <cellStyle name="Comma 8 2 2 2 3 2 2" xfId="2931" xr:uid="{00000000-0005-0000-0000-0000DB000000}"/>
    <cellStyle name="Comma 8 2 2 2 3 2 2 2" xfId="12003" xr:uid="{00000000-0005-0000-0000-0000DB000000}"/>
    <cellStyle name="Comma 8 2 2 2 3 2 2 2 2" xfId="27123" xr:uid="{00000000-0005-0000-0000-0000DB000000}"/>
    <cellStyle name="Comma 8 2 2 2 3 2 2 2 2 2" xfId="57363" xr:uid="{00000000-0005-0000-0000-0000DB000000}"/>
    <cellStyle name="Comma 8 2 2 2 3 2 2 2 3" xfId="42243" xr:uid="{00000000-0005-0000-0000-0000DB000000}"/>
    <cellStyle name="Comma 8 2 2 2 3 2 2 3" xfId="18051" xr:uid="{00000000-0005-0000-0000-0000DB000000}"/>
    <cellStyle name="Comma 8 2 2 2 3 2 2 3 2" xfId="48291" xr:uid="{00000000-0005-0000-0000-0000DB000000}"/>
    <cellStyle name="Comma 8 2 2 2 3 2 2 4" xfId="33171" xr:uid="{00000000-0005-0000-0000-0000DB000000}"/>
    <cellStyle name="Comma 8 2 2 2 3 2 3" xfId="4443" xr:uid="{00000000-0005-0000-0000-0000DB000000}"/>
    <cellStyle name="Comma 8 2 2 2 3 2 3 2" xfId="13515" xr:uid="{00000000-0005-0000-0000-0000DB000000}"/>
    <cellStyle name="Comma 8 2 2 2 3 2 3 2 2" xfId="28635" xr:uid="{00000000-0005-0000-0000-0000DB000000}"/>
    <cellStyle name="Comma 8 2 2 2 3 2 3 2 2 2" xfId="58875" xr:uid="{00000000-0005-0000-0000-0000DB000000}"/>
    <cellStyle name="Comma 8 2 2 2 3 2 3 2 3" xfId="43755" xr:uid="{00000000-0005-0000-0000-0000DB000000}"/>
    <cellStyle name="Comma 8 2 2 2 3 2 3 3" xfId="19563" xr:uid="{00000000-0005-0000-0000-0000DB000000}"/>
    <cellStyle name="Comma 8 2 2 2 3 2 3 3 2" xfId="49803" xr:uid="{00000000-0005-0000-0000-0000DB000000}"/>
    <cellStyle name="Comma 8 2 2 2 3 2 3 4" xfId="34683" xr:uid="{00000000-0005-0000-0000-0000DB000000}"/>
    <cellStyle name="Comma 8 2 2 2 3 2 4" xfId="5955" xr:uid="{00000000-0005-0000-0000-0000DB000000}"/>
    <cellStyle name="Comma 8 2 2 2 3 2 4 2" xfId="15027" xr:uid="{00000000-0005-0000-0000-0000DB000000}"/>
    <cellStyle name="Comma 8 2 2 2 3 2 4 2 2" xfId="30147" xr:uid="{00000000-0005-0000-0000-0000DB000000}"/>
    <cellStyle name="Comma 8 2 2 2 3 2 4 2 2 2" xfId="60387" xr:uid="{00000000-0005-0000-0000-0000DB000000}"/>
    <cellStyle name="Comma 8 2 2 2 3 2 4 2 3" xfId="45267" xr:uid="{00000000-0005-0000-0000-0000DB000000}"/>
    <cellStyle name="Comma 8 2 2 2 3 2 4 3" xfId="21075" xr:uid="{00000000-0005-0000-0000-0000DB000000}"/>
    <cellStyle name="Comma 8 2 2 2 3 2 4 3 2" xfId="51315" xr:uid="{00000000-0005-0000-0000-0000DB000000}"/>
    <cellStyle name="Comma 8 2 2 2 3 2 4 4" xfId="36195" xr:uid="{00000000-0005-0000-0000-0000DB000000}"/>
    <cellStyle name="Comma 8 2 2 2 3 2 5" xfId="7467" xr:uid="{00000000-0005-0000-0000-0000DB000000}"/>
    <cellStyle name="Comma 8 2 2 2 3 2 5 2" xfId="22587" xr:uid="{00000000-0005-0000-0000-0000DB000000}"/>
    <cellStyle name="Comma 8 2 2 2 3 2 5 2 2" xfId="52827" xr:uid="{00000000-0005-0000-0000-0000DB000000}"/>
    <cellStyle name="Comma 8 2 2 2 3 2 5 3" xfId="37707" xr:uid="{00000000-0005-0000-0000-0000DB000000}"/>
    <cellStyle name="Comma 8 2 2 2 3 2 6" xfId="8979" xr:uid="{00000000-0005-0000-0000-0000DB000000}"/>
    <cellStyle name="Comma 8 2 2 2 3 2 6 2" xfId="24099" xr:uid="{00000000-0005-0000-0000-0000DB000000}"/>
    <cellStyle name="Comma 8 2 2 2 3 2 6 2 2" xfId="54339" xr:uid="{00000000-0005-0000-0000-0000DB000000}"/>
    <cellStyle name="Comma 8 2 2 2 3 2 6 3" xfId="39219" xr:uid="{00000000-0005-0000-0000-0000DB000000}"/>
    <cellStyle name="Comma 8 2 2 2 3 2 7" xfId="10491" xr:uid="{00000000-0005-0000-0000-0000DB000000}"/>
    <cellStyle name="Comma 8 2 2 2 3 2 7 2" xfId="25611" xr:uid="{00000000-0005-0000-0000-0000DB000000}"/>
    <cellStyle name="Comma 8 2 2 2 3 2 7 2 2" xfId="55851" xr:uid="{00000000-0005-0000-0000-0000DB000000}"/>
    <cellStyle name="Comma 8 2 2 2 3 2 7 3" xfId="40731" xr:uid="{00000000-0005-0000-0000-0000DB000000}"/>
    <cellStyle name="Comma 8 2 2 2 3 2 8" xfId="16539" xr:uid="{00000000-0005-0000-0000-0000DB000000}"/>
    <cellStyle name="Comma 8 2 2 2 3 2 8 2" xfId="46779" xr:uid="{00000000-0005-0000-0000-0000DB000000}"/>
    <cellStyle name="Comma 8 2 2 2 3 2 9" xfId="31659" xr:uid="{00000000-0005-0000-0000-0000DB000000}"/>
    <cellStyle name="Comma 8 2 2 2 3 3" xfId="2175" xr:uid="{00000000-0005-0000-0000-0000DB000000}"/>
    <cellStyle name="Comma 8 2 2 2 3 3 2" xfId="11247" xr:uid="{00000000-0005-0000-0000-0000DB000000}"/>
    <cellStyle name="Comma 8 2 2 2 3 3 2 2" xfId="26367" xr:uid="{00000000-0005-0000-0000-0000DB000000}"/>
    <cellStyle name="Comma 8 2 2 2 3 3 2 2 2" xfId="56607" xr:uid="{00000000-0005-0000-0000-0000DB000000}"/>
    <cellStyle name="Comma 8 2 2 2 3 3 2 3" xfId="41487" xr:uid="{00000000-0005-0000-0000-0000DB000000}"/>
    <cellStyle name="Comma 8 2 2 2 3 3 3" xfId="17295" xr:uid="{00000000-0005-0000-0000-0000DB000000}"/>
    <cellStyle name="Comma 8 2 2 2 3 3 3 2" xfId="47535" xr:uid="{00000000-0005-0000-0000-0000DB000000}"/>
    <cellStyle name="Comma 8 2 2 2 3 3 4" xfId="32415" xr:uid="{00000000-0005-0000-0000-0000DB000000}"/>
    <cellStyle name="Comma 8 2 2 2 3 4" xfId="3687" xr:uid="{00000000-0005-0000-0000-0000DB000000}"/>
    <cellStyle name="Comma 8 2 2 2 3 4 2" xfId="12759" xr:uid="{00000000-0005-0000-0000-0000DB000000}"/>
    <cellStyle name="Comma 8 2 2 2 3 4 2 2" xfId="27879" xr:uid="{00000000-0005-0000-0000-0000DB000000}"/>
    <cellStyle name="Comma 8 2 2 2 3 4 2 2 2" xfId="58119" xr:uid="{00000000-0005-0000-0000-0000DB000000}"/>
    <cellStyle name="Comma 8 2 2 2 3 4 2 3" xfId="42999" xr:uid="{00000000-0005-0000-0000-0000DB000000}"/>
    <cellStyle name="Comma 8 2 2 2 3 4 3" xfId="18807" xr:uid="{00000000-0005-0000-0000-0000DB000000}"/>
    <cellStyle name="Comma 8 2 2 2 3 4 3 2" xfId="49047" xr:uid="{00000000-0005-0000-0000-0000DB000000}"/>
    <cellStyle name="Comma 8 2 2 2 3 4 4" xfId="33927" xr:uid="{00000000-0005-0000-0000-0000DB000000}"/>
    <cellStyle name="Comma 8 2 2 2 3 5" xfId="5199" xr:uid="{00000000-0005-0000-0000-0000DB000000}"/>
    <cellStyle name="Comma 8 2 2 2 3 5 2" xfId="14271" xr:uid="{00000000-0005-0000-0000-0000DB000000}"/>
    <cellStyle name="Comma 8 2 2 2 3 5 2 2" xfId="29391" xr:uid="{00000000-0005-0000-0000-0000DB000000}"/>
    <cellStyle name="Comma 8 2 2 2 3 5 2 2 2" xfId="59631" xr:uid="{00000000-0005-0000-0000-0000DB000000}"/>
    <cellStyle name="Comma 8 2 2 2 3 5 2 3" xfId="44511" xr:uid="{00000000-0005-0000-0000-0000DB000000}"/>
    <cellStyle name="Comma 8 2 2 2 3 5 3" xfId="20319" xr:uid="{00000000-0005-0000-0000-0000DB000000}"/>
    <cellStyle name="Comma 8 2 2 2 3 5 3 2" xfId="50559" xr:uid="{00000000-0005-0000-0000-0000DB000000}"/>
    <cellStyle name="Comma 8 2 2 2 3 5 4" xfId="35439" xr:uid="{00000000-0005-0000-0000-0000DB000000}"/>
    <cellStyle name="Comma 8 2 2 2 3 6" xfId="6711" xr:uid="{00000000-0005-0000-0000-0000DB000000}"/>
    <cellStyle name="Comma 8 2 2 2 3 6 2" xfId="21831" xr:uid="{00000000-0005-0000-0000-0000DB000000}"/>
    <cellStyle name="Comma 8 2 2 2 3 6 2 2" xfId="52071" xr:uid="{00000000-0005-0000-0000-0000DB000000}"/>
    <cellStyle name="Comma 8 2 2 2 3 6 3" xfId="36951" xr:uid="{00000000-0005-0000-0000-0000DB000000}"/>
    <cellStyle name="Comma 8 2 2 2 3 7" xfId="8223" xr:uid="{00000000-0005-0000-0000-0000DB000000}"/>
    <cellStyle name="Comma 8 2 2 2 3 7 2" xfId="23343" xr:uid="{00000000-0005-0000-0000-0000DB000000}"/>
    <cellStyle name="Comma 8 2 2 2 3 7 2 2" xfId="53583" xr:uid="{00000000-0005-0000-0000-0000DB000000}"/>
    <cellStyle name="Comma 8 2 2 2 3 7 3" xfId="38463" xr:uid="{00000000-0005-0000-0000-0000DB000000}"/>
    <cellStyle name="Comma 8 2 2 2 3 8" xfId="9735" xr:uid="{00000000-0005-0000-0000-0000DB000000}"/>
    <cellStyle name="Comma 8 2 2 2 3 8 2" xfId="24855" xr:uid="{00000000-0005-0000-0000-0000DB000000}"/>
    <cellStyle name="Comma 8 2 2 2 3 8 2 2" xfId="55095" xr:uid="{00000000-0005-0000-0000-0000DB000000}"/>
    <cellStyle name="Comma 8 2 2 2 3 8 3" xfId="39975" xr:uid="{00000000-0005-0000-0000-0000DB000000}"/>
    <cellStyle name="Comma 8 2 2 2 3 9" xfId="15783" xr:uid="{00000000-0005-0000-0000-0000DB000000}"/>
    <cellStyle name="Comma 8 2 2 2 3 9 2" xfId="46023" xr:uid="{00000000-0005-0000-0000-0000DB000000}"/>
    <cellStyle name="Comma 8 2 2 2 4" xfId="915" xr:uid="{00000000-0005-0000-0000-00004A000000}"/>
    <cellStyle name="Comma 8 2 2 2 4 2" xfId="2427" xr:uid="{00000000-0005-0000-0000-00004A000000}"/>
    <cellStyle name="Comma 8 2 2 2 4 2 2" xfId="11499" xr:uid="{00000000-0005-0000-0000-00004A000000}"/>
    <cellStyle name="Comma 8 2 2 2 4 2 2 2" xfId="26619" xr:uid="{00000000-0005-0000-0000-00004A000000}"/>
    <cellStyle name="Comma 8 2 2 2 4 2 2 2 2" xfId="56859" xr:uid="{00000000-0005-0000-0000-00004A000000}"/>
    <cellStyle name="Comma 8 2 2 2 4 2 2 3" xfId="41739" xr:uid="{00000000-0005-0000-0000-00004A000000}"/>
    <cellStyle name="Comma 8 2 2 2 4 2 3" xfId="17547" xr:uid="{00000000-0005-0000-0000-00004A000000}"/>
    <cellStyle name="Comma 8 2 2 2 4 2 3 2" xfId="47787" xr:uid="{00000000-0005-0000-0000-00004A000000}"/>
    <cellStyle name="Comma 8 2 2 2 4 2 4" xfId="32667" xr:uid="{00000000-0005-0000-0000-00004A000000}"/>
    <cellStyle name="Comma 8 2 2 2 4 3" xfId="3939" xr:uid="{00000000-0005-0000-0000-00004A000000}"/>
    <cellStyle name="Comma 8 2 2 2 4 3 2" xfId="13011" xr:uid="{00000000-0005-0000-0000-00004A000000}"/>
    <cellStyle name="Comma 8 2 2 2 4 3 2 2" xfId="28131" xr:uid="{00000000-0005-0000-0000-00004A000000}"/>
    <cellStyle name="Comma 8 2 2 2 4 3 2 2 2" xfId="58371" xr:uid="{00000000-0005-0000-0000-00004A000000}"/>
    <cellStyle name="Comma 8 2 2 2 4 3 2 3" xfId="43251" xr:uid="{00000000-0005-0000-0000-00004A000000}"/>
    <cellStyle name="Comma 8 2 2 2 4 3 3" xfId="19059" xr:uid="{00000000-0005-0000-0000-00004A000000}"/>
    <cellStyle name="Comma 8 2 2 2 4 3 3 2" xfId="49299" xr:uid="{00000000-0005-0000-0000-00004A000000}"/>
    <cellStyle name="Comma 8 2 2 2 4 3 4" xfId="34179" xr:uid="{00000000-0005-0000-0000-00004A000000}"/>
    <cellStyle name="Comma 8 2 2 2 4 4" xfId="5451" xr:uid="{00000000-0005-0000-0000-00004A000000}"/>
    <cellStyle name="Comma 8 2 2 2 4 4 2" xfId="14523" xr:uid="{00000000-0005-0000-0000-00004A000000}"/>
    <cellStyle name="Comma 8 2 2 2 4 4 2 2" xfId="29643" xr:uid="{00000000-0005-0000-0000-00004A000000}"/>
    <cellStyle name="Comma 8 2 2 2 4 4 2 2 2" xfId="59883" xr:uid="{00000000-0005-0000-0000-00004A000000}"/>
    <cellStyle name="Comma 8 2 2 2 4 4 2 3" xfId="44763" xr:uid="{00000000-0005-0000-0000-00004A000000}"/>
    <cellStyle name="Comma 8 2 2 2 4 4 3" xfId="20571" xr:uid="{00000000-0005-0000-0000-00004A000000}"/>
    <cellStyle name="Comma 8 2 2 2 4 4 3 2" xfId="50811" xr:uid="{00000000-0005-0000-0000-00004A000000}"/>
    <cellStyle name="Comma 8 2 2 2 4 4 4" xfId="35691" xr:uid="{00000000-0005-0000-0000-00004A000000}"/>
    <cellStyle name="Comma 8 2 2 2 4 5" xfId="6963" xr:uid="{00000000-0005-0000-0000-00004A000000}"/>
    <cellStyle name="Comma 8 2 2 2 4 5 2" xfId="22083" xr:uid="{00000000-0005-0000-0000-00004A000000}"/>
    <cellStyle name="Comma 8 2 2 2 4 5 2 2" xfId="52323" xr:uid="{00000000-0005-0000-0000-00004A000000}"/>
    <cellStyle name="Comma 8 2 2 2 4 5 3" xfId="37203" xr:uid="{00000000-0005-0000-0000-00004A000000}"/>
    <cellStyle name="Comma 8 2 2 2 4 6" xfId="8475" xr:uid="{00000000-0005-0000-0000-00004A000000}"/>
    <cellStyle name="Comma 8 2 2 2 4 6 2" xfId="23595" xr:uid="{00000000-0005-0000-0000-00004A000000}"/>
    <cellStyle name="Comma 8 2 2 2 4 6 2 2" xfId="53835" xr:uid="{00000000-0005-0000-0000-00004A000000}"/>
    <cellStyle name="Comma 8 2 2 2 4 6 3" xfId="38715" xr:uid="{00000000-0005-0000-0000-00004A000000}"/>
    <cellStyle name="Comma 8 2 2 2 4 7" xfId="9987" xr:uid="{00000000-0005-0000-0000-00004A000000}"/>
    <cellStyle name="Comma 8 2 2 2 4 7 2" xfId="25107" xr:uid="{00000000-0005-0000-0000-00004A000000}"/>
    <cellStyle name="Comma 8 2 2 2 4 7 2 2" xfId="55347" xr:uid="{00000000-0005-0000-0000-00004A000000}"/>
    <cellStyle name="Comma 8 2 2 2 4 7 3" xfId="40227" xr:uid="{00000000-0005-0000-0000-00004A000000}"/>
    <cellStyle name="Comma 8 2 2 2 4 8" xfId="16035" xr:uid="{00000000-0005-0000-0000-00004A000000}"/>
    <cellStyle name="Comma 8 2 2 2 4 8 2" xfId="46275" xr:uid="{00000000-0005-0000-0000-00004A000000}"/>
    <cellStyle name="Comma 8 2 2 2 4 9" xfId="31155" xr:uid="{00000000-0005-0000-0000-00004A000000}"/>
    <cellStyle name="Comma 8 2 2 2 5" xfId="1671" xr:uid="{00000000-0005-0000-0000-00004A000000}"/>
    <cellStyle name="Comma 8 2 2 2 5 2" xfId="10743" xr:uid="{00000000-0005-0000-0000-00004A000000}"/>
    <cellStyle name="Comma 8 2 2 2 5 2 2" xfId="25863" xr:uid="{00000000-0005-0000-0000-00004A000000}"/>
    <cellStyle name="Comma 8 2 2 2 5 2 2 2" xfId="56103" xr:uid="{00000000-0005-0000-0000-00004A000000}"/>
    <cellStyle name="Comma 8 2 2 2 5 2 3" xfId="40983" xr:uid="{00000000-0005-0000-0000-00004A000000}"/>
    <cellStyle name="Comma 8 2 2 2 5 3" xfId="16791" xr:uid="{00000000-0005-0000-0000-00004A000000}"/>
    <cellStyle name="Comma 8 2 2 2 5 3 2" xfId="47031" xr:uid="{00000000-0005-0000-0000-00004A000000}"/>
    <cellStyle name="Comma 8 2 2 2 5 4" xfId="31911" xr:uid="{00000000-0005-0000-0000-00004A000000}"/>
    <cellStyle name="Comma 8 2 2 2 6" xfId="3183" xr:uid="{00000000-0005-0000-0000-00004A000000}"/>
    <cellStyle name="Comma 8 2 2 2 6 2" xfId="12255" xr:uid="{00000000-0005-0000-0000-00004A000000}"/>
    <cellStyle name="Comma 8 2 2 2 6 2 2" xfId="27375" xr:uid="{00000000-0005-0000-0000-00004A000000}"/>
    <cellStyle name="Comma 8 2 2 2 6 2 2 2" xfId="57615" xr:uid="{00000000-0005-0000-0000-00004A000000}"/>
    <cellStyle name="Comma 8 2 2 2 6 2 3" xfId="42495" xr:uid="{00000000-0005-0000-0000-00004A000000}"/>
    <cellStyle name="Comma 8 2 2 2 6 3" xfId="18303" xr:uid="{00000000-0005-0000-0000-00004A000000}"/>
    <cellStyle name="Comma 8 2 2 2 6 3 2" xfId="48543" xr:uid="{00000000-0005-0000-0000-00004A000000}"/>
    <cellStyle name="Comma 8 2 2 2 6 4" xfId="33423" xr:uid="{00000000-0005-0000-0000-00004A000000}"/>
    <cellStyle name="Comma 8 2 2 2 7" xfId="4695" xr:uid="{00000000-0005-0000-0000-00004A000000}"/>
    <cellStyle name="Comma 8 2 2 2 7 2" xfId="13767" xr:uid="{00000000-0005-0000-0000-00004A000000}"/>
    <cellStyle name="Comma 8 2 2 2 7 2 2" xfId="28887" xr:uid="{00000000-0005-0000-0000-00004A000000}"/>
    <cellStyle name="Comma 8 2 2 2 7 2 2 2" xfId="59127" xr:uid="{00000000-0005-0000-0000-00004A000000}"/>
    <cellStyle name="Comma 8 2 2 2 7 2 3" xfId="44007" xr:uid="{00000000-0005-0000-0000-00004A000000}"/>
    <cellStyle name="Comma 8 2 2 2 7 3" xfId="19815" xr:uid="{00000000-0005-0000-0000-00004A000000}"/>
    <cellStyle name="Comma 8 2 2 2 7 3 2" xfId="50055" xr:uid="{00000000-0005-0000-0000-00004A000000}"/>
    <cellStyle name="Comma 8 2 2 2 7 4" xfId="34935" xr:uid="{00000000-0005-0000-0000-00004A000000}"/>
    <cellStyle name="Comma 8 2 2 2 8" xfId="6207" xr:uid="{00000000-0005-0000-0000-00004A000000}"/>
    <cellStyle name="Comma 8 2 2 2 8 2" xfId="21327" xr:uid="{00000000-0005-0000-0000-00004A000000}"/>
    <cellStyle name="Comma 8 2 2 2 8 2 2" xfId="51567" xr:uid="{00000000-0005-0000-0000-00004A000000}"/>
    <cellStyle name="Comma 8 2 2 2 8 3" xfId="36447" xr:uid="{00000000-0005-0000-0000-00004A000000}"/>
    <cellStyle name="Comma 8 2 2 2 9" xfId="7719" xr:uid="{00000000-0005-0000-0000-00004A000000}"/>
    <cellStyle name="Comma 8 2 2 2 9 2" xfId="22839" xr:uid="{00000000-0005-0000-0000-00004A000000}"/>
    <cellStyle name="Comma 8 2 2 2 9 2 2" xfId="53079" xr:uid="{00000000-0005-0000-0000-00004A000000}"/>
    <cellStyle name="Comma 8 2 2 2 9 3" xfId="37959" xr:uid="{00000000-0005-0000-0000-00004A000000}"/>
    <cellStyle name="Comma 8 2 2 3" xfId="243" xr:uid="{00000000-0005-0000-0000-00004A000000}"/>
    <cellStyle name="Comma 8 2 2 3 10" xfId="9315" xr:uid="{00000000-0005-0000-0000-00004A000000}"/>
    <cellStyle name="Comma 8 2 2 3 10 2" xfId="24435" xr:uid="{00000000-0005-0000-0000-00004A000000}"/>
    <cellStyle name="Comma 8 2 2 3 10 2 2" xfId="54675" xr:uid="{00000000-0005-0000-0000-00004A000000}"/>
    <cellStyle name="Comma 8 2 2 3 10 3" xfId="39555" xr:uid="{00000000-0005-0000-0000-00004A000000}"/>
    <cellStyle name="Comma 8 2 2 3 11" xfId="15363" xr:uid="{00000000-0005-0000-0000-00004A000000}"/>
    <cellStyle name="Comma 8 2 2 3 11 2" xfId="45603" xr:uid="{00000000-0005-0000-0000-00004A000000}"/>
    <cellStyle name="Comma 8 2 2 3 12" xfId="30483" xr:uid="{00000000-0005-0000-0000-00004A000000}"/>
    <cellStyle name="Comma 8 2 2 3 2" xfId="495" xr:uid="{00000000-0005-0000-0000-00004A000000}"/>
    <cellStyle name="Comma 8 2 2 3 2 10" xfId="30735" xr:uid="{00000000-0005-0000-0000-00004A000000}"/>
    <cellStyle name="Comma 8 2 2 3 2 2" xfId="1251" xr:uid="{00000000-0005-0000-0000-00004A000000}"/>
    <cellStyle name="Comma 8 2 2 3 2 2 2" xfId="2763" xr:uid="{00000000-0005-0000-0000-00004A000000}"/>
    <cellStyle name="Comma 8 2 2 3 2 2 2 2" xfId="11835" xr:uid="{00000000-0005-0000-0000-00004A000000}"/>
    <cellStyle name="Comma 8 2 2 3 2 2 2 2 2" xfId="26955" xr:uid="{00000000-0005-0000-0000-00004A000000}"/>
    <cellStyle name="Comma 8 2 2 3 2 2 2 2 2 2" xfId="57195" xr:uid="{00000000-0005-0000-0000-00004A000000}"/>
    <cellStyle name="Comma 8 2 2 3 2 2 2 2 3" xfId="42075" xr:uid="{00000000-0005-0000-0000-00004A000000}"/>
    <cellStyle name="Comma 8 2 2 3 2 2 2 3" xfId="17883" xr:uid="{00000000-0005-0000-0000-00004A000000}"/>
    <cellStyle name="Comma 8 2 2 3 2 2 2 3 2" xfId="48123" xr:uid="{00000000-0005-0000-0000-00004A000000}"/>
    <cellStyle name="Comma 8 2 2 3 2 2 2 4" xfId="33003" xr:uid="{00000000-0005-0000-0000-00004A000000}"/>
    <cellStyle name="Comma 8 2 2 3 2 2 3" xfId="4275" xr:uid="{00000000-0005-0000-0000-00004A000000}"/>
    <cellStyle name="Comma 8 2 2 3 2 2 3 2" xfId="13347" xr:uid="{00000000-0005-0000-0000-00004A000000}"/>
    <cellStyle name="Comma 8 2 2 3 2 2 3 2 2" xfId="28467" xr:uid="{00000000-0005-0000-0000-00004A000000}"/>
    <cellStyle name="Comma 8 2 2 3 2 2 3 2 2 2" xfId="58707" xr:uid="{00000000-0005-0000-0000-00004A000000}"/>
    <cellStyle name="Comma 8 2 2 3 2 2 3 2 3" xfId="43587" xr:uid="{00000000-0005-0000-0000-00004A000000}"/>
    <cellStyle name="Comma 8 2 2 3 2 2 3 3" xfId="19395" xr:uid="{00000000-0005-0000-0000-00004A000000}"/>
    <cellStyle name="Comma 8 2 2 3 2 2 3 3 2" xfId="49635" xr:uid="{00000000-0005-0000-0000-00004A000000}"/>
    <cellStyle name="Comma 8 2 2 3 2 2 3 4" xfId="34515" xr:uid="{00000000-0005-0000-0000-00004A000000}"/>
    <cellStyle name="Comma 8 2 2 3 2 2 4" xfId="5787" xr:uid="{00000000-0005-0000-0000-00004A000000}"/>
    <cellStyle name="Comma 8 2 2 3 2 2 4 2" xfId="14859" xr:uid="{00000000-0005-0000-0000-00004A000000}"/>
    <cellStyle name="Comma 8 2 2 3 2 2 4 2 2" xfId="29979" xr:uid="{00000000-0005-0000-0000-00004A000000}"/>
    <cellStyle name="Comma 8 2 2 3 2 2 4 2 2 2" xfId="60219" xr:uid="{00000000-0005-0000-0000-00004A000000}"/>
    <cellStyle name="Comma 8 2 2 3 2 2 4 2 3" xfId="45099" xr:uid="{00000000-0005-0000-0000-00004A000000}"/>
    <cellStyle name="Comma 8 2 2 3 2 2 4 3" xfId="20907" xr:uid="{00000000-0005-0000-0000-00004A000000}"/>
    <cellStyle name="Comma 8 2 2 3 2 2 4 3 2" xfId="51147" xr:uid="{00000000-0005-0000-0000-00004A000000}"/>
    <cellStyle name="Comma 8 2 2 3 2 2 4 4" xfId="36027" xr:uid="{00000000-0005-0000-0000-00004A000000}"/>
    <cellStyle name="Comma 8 2 2 3 2 2 5" xfId="7299" xr:uid="{00000000-0005-0000-0000-00004A000000}"/>
    <cellStyle name="Comma 8 2 2 3 2 2 5 2" xfId="22419" xr:uid="{00000000-0005-0000-0000-00004A000000}"/>
    <cellStyle name="Comma 8 2 2 3 2 2 5 2 2" xfId="52659" xr:uid="{00000000-0005-0000-0000-00004A000000}"/>
    <cellStyle name="Comma 8 2 2 3 2 2 5 3" xfId="37539" xr:uid="{00000000-0005-0000-0000-00004A000000}"/>
    <cellStyle name="Comma 8 2 2 3 2 2 6" xfId="8811" xr:uid="{00000000-0005-0000-0000-00004A000000}"/>
    <cellStyle name="Comma 8 2 2 3 2 2 6 2" xfId="23931" xr:uid="{00000000-0005-0000-0000-00004A000000}"/>
    <cellStyle name="Comma 8 2 2 3 2 2 6 2 2" xfId="54171" xr:uid="{00000000-0005-0000-0000-00004A000000}"/>
    <cellStyle name="Comma 8 2 2 3 2 2 6 3" xfId="39051" xr:uid="{00000000-0005-0000-0000-00004A000000}"/>
    <cellStyle name="Comma 8 2 2 3 2 2 7" xfId="10323" xr:uid="{00000000-0005-0000-0000-00004A000000}"/>
    <cellStyle name="Comma 8 2 2 3 2 2 7 2" xfId="25443" xr:uid="{00000000-0005-0000-0000-00004A000000}"/>
    <cellStyle name="Comma 8 2 2 3 2 2 7 2 2" xfId="55683" xr:uid="{00000000-0005-0000-0000-00004A000000}"/>
    <cellStyle name="Comma 8 2 2 3 2 2 7 3" xfId="40563" xr:uid="{00000000-0005-0000-0000-00004A000000}"/>
    <cellStyle name="Comma 8 2 2 3 2 2 8" xfId="16371" xr:uid="{00000000-0005-0000-0000-00004A000000}"/>
    <cellStyle name="Comma 8 2 2 3 2 2 8 2" xfId="46611" xr:uid="{00000000-0005-0000-0000-00004A000000}"/>
    <cellStyle name="Comma 8 2 2 3 2 2 9" xfId="31491" xr:uid="{00000000-0005-0000-0000-00004A000000}"/>
    <cellStyle name="Comma 8 2 2 3 2 3" xfId="2007" xr:uid="{00000000-0005-0000-0000-00004A000000}"/>
    <cellStyle name="Comma 8 2 2 3 2 3 2" xfId="11079" xr:uid="{00000000-0005-0000-0000-00004A000000}"/>
    <cellStyle name="Comma 8 2 2 3 2 3 2 2" xfId="26199" xr:uid="{00000000-0005-0000-0000-00004A000000}"/>
    <cellStyle name="Comma 8 2 2 3 2 3 2 2 2" xfId="56439" xr:uid="{00000000-0005-0000-0000-00004A000000}"/>
    <cellStyle name="Comma 8 2 2 3 2 3 2 3" xfId="41319" xr:uid="{00000000-0005-0000-0000-00004A000000}"/>
    <cellStyle name="Comma 8 2 2 3 2 3 3" xfId="17127" xr:uid="{00000000-0005-0000-0000-00004A000000}"/>
    <cellStyle name="Comma 8 2 2 3 2 3 3 2" xfId="47367" xr:uid="{00000000-0005-0000-0000-00004A000000}"/>
    <cellStyle name="Comma 8 2 2 3 2 3 4" xfId="32247" xr:uid="{00000000-0005-0000-0000-00004A000000}"/>
    <cellStyle name="Comma 8 2 2 3 2 4" xfId="3519" xr:uid="{00000000-0005-0000-0000-00004A000000}"/>
    <cellStyle name="Comma 8 2 2 3 2 4 2" xfId="12591" xr:uid="{00000000-0005-0000-0000-00004A000000}"/>
    <cellStyle name="Comma 8 2 2 3 2 4 2 2" xfId="27711" xr:uid="{00000000-0005-0000-0000-00004A000000}"/>
    <cellStyle name="Comma 8 2 2 3 2 4 2 2 2" xfId="57951" xr:uid="{00000000-0005-0000-0000-00004A000000}"/>
    <cellStyle name="Comma 8 2 2 3 2 4 2 3" xfId="42831" xr:uid="{00000000-0005-0000-0000-00004A000000}"/>
    <cellStyle name="Comma 8 2 2 3 2 4 3" xfId="18639" xr:uid="{00000000-0005-0000-0000-00004A000000}"/>
    <cellStyle name="Comma 8 2 2 3 2 4 3 2" xfId="48879" xr:uid="{00000000-0005-0000-0000-00004A000000}"/>
    <cellStyle name="Comma 8 2 2 3 2 4 4" xfId="33759" xr:uid="{00000000-0005-0000-0000-00004A000000}"/>
    <cellStyle name="Comma 8 2 2 3 2 5" xfId="5031" xr:uid="{00000000-0005-0000-0000-00004A000000}"/>
    <cellStyle name="Comma 8 2 2 3 2 5 2" xfId="14103" xr:uid="{00000000-0005-0000-0000-00004A000000}"/>
    <cellStyle name="Comma 8 2 2 3 2 5 2 2" xfId="29223" xr:uid="{00000000-0005-0000-0000-00004A000000}"/>
    <cellStyle name="Comma 8 2 2 3 2 5 2 2 2" xfId="59463" xr:uid="{00000000-0005-0000-0000-00004A000000}"/>
    <cellStyle name="Comma 8 2 2 3 2 5 2 3" xfId="44343" xr:uid="{00000000-0005-0000-0000-00004A000000}"/>
    <cellStyle name="Comma 8 2 2 3 2 5 3" xfId="20151" xr:uid="{00000000-0005-0000-0000-00004A000000}"/>
    <cellStyle name="Comma 8 2 2 3 2 5 3 2" xfId="50391" xr:uid="{00000000-0005-0000-0000-00004A000000}"/>
    <cellStyle name="Comma 8 2 2 3 2 5 4" xfId="35271" xr:uid="{00000000-0005-0000-0000-00004A000000}"/>
    <cellStyle name="Comma 8 2 2 3 2 6" xfId="6543" xr:uid="{00000000-0005-0000-0000-00004A000000}"/>
    <cellStyle name="Comma 8 2 2 3 2 6 2" xfId="21663" xr:uid="{00000000-0005-0000-0000-00004A000000}"/>
    <cellStyle name="Comma 8 2 2 3 2 6 2 2" xfId="51903" xr:uid="{00000000-0005-0000-0000-00004A000000}"/>
    <cellStyle name="Comma 8 2 2 3 2 6 3" xfId="36783" xr:uid="{00000000-0005-0000-0000-00004A000000}"/>
    <cellStyle name="Comma 8 2 2 3 2 7" xfId="8055" xr:uid="{00000000-0005-0000-0000-00004A000000}"/>
    <cellStyle name="Comma 8 2 2 3 2 7 2" xfId="23175" xr:uid="{00000000-0005-0000-0000-00004A000000}"/>
    <cellStyle name="Comma 8 2 2 3 2 7 2 2" xfId="53415" xr:uid="{00000000-0005-0000-0000-00004A000000}"/>
    <cellStyle name="Comma 8 2 2 3 2 7 3" xfId="38295" xr:uid="{00000000-0005-0000-0000-00004A000000}"/>
    <cellStyle name="Comma 8 2 2 3 2 8" xfId="9567" xr:uid="{00000000-0005-0000-0000-00004A000000}"/>
    <cellStyle name="Comma 8 2 2 3 2 8 2" xfId="24687" xr:uid="{00000000-0005-0000-0000-00004A000000}"/>
    <cellStyle name="Comma 8 2 2 3 2 8 2 2" xfId="54927" xr:uid="{00000000-0005-0000-0000-00004A000000}"/>
    <cellStyle name="Comma 8 2 2 3 2 8 3" xfId="39807" xr:uid="{00000000-0005-0000-0000-00004A000000}"/>
    <cellStyle name="Comma 8 2 2 3 2 9" xfId="15615" xr:uid="{00000000-0005-0000-0000-00004A000000}"/>
    <cellStyle name="Comma 8 2 2 3 2 9 2" xfId="45855" xr:uid="{00000000-0005-0000-0000-00004A000000}"/>
    <cellStyle name="Comma 8 2 2 3 3" xfId="747" xr:uid="{00000000-0005-0000-0000-0000DC000000}"/>
    <cellStyle name="Comma 8 2 2 3 3 10" xfId="30987" xr:uid="{00000000-0005-0000-0000-0000DC000000}"/>
    <cellStyle name="Comma 8 2 2 3 3 2" xfId="1503" xr:uid="{00000000-0005-0000-0000-0000DC000000}"/>
    <cellStyle name="Comma 8 2 2 3 3 2 2" xfId="3015" xr:uid="{00000000-0005-0000-0000-0000DC000000}"/>
    <cellStyle name="Comma 8 2 2 3 3 2 2 2" xfId="12087" xr:uid="{00000000-0005-0000-0000-0000DC000000}"/>
    <cellStyle name="Comma 8 2 2 3 3 2 2 2 2" xfId="27207" xr:uid="{00000000-0005-0000-0000-0000DC000000}"/>
    <cellStyle name="Comma 8 2 2 3 3 2 2 2 2 2" xfId="57447" xr:uid="{00000000-0005-0000-0000-0000DC000000}"/>
    <cellStyle name="Comma 8 2 2 3 3 2 2 2 3" xfId="42327" xr:uid="{00000000-0005-0000-0000-0000DC000000}"/>
    <cellStyle name="Comma 8 2 2 3 3 2 2 3" xfId="18135" xr:uid="{00000000-0005-0000-0000-0000DC000000}"/>
    <cellStyle name="Comma 8 2 2 3 3 2 2 3 2" xfId="48375" xr:uid="{00000000-0005-0000-0000-0000DC000000}"/>
    <cellStyle name="Comma 8 2 2 3 3 2 2 4" xfId="33255" xr:uid="{00000000-0005-0000-0000-0000DC000000}"/>
    <cellStyle name="Comma 8 2 2 3 3 2 3" xfId="4527" xr:uid="{00000000-0005-0000-0000-0000DC000000}"/>
    <cellStyle name="Comma 8 2 2 3 3 2 3 2" xfId="13599" xr:uid="{00000000-0005-0000-0000-0000DC000000}"/>
    <cellStyle name="Comma 8 2 2 3 3 2 3 2 2" xfId="28719" xr:uid="{00000000-0005-0000-0000-0000DC000000}"/>
    <cellStyle name="Comma 8 2 2 3 3 2 3 2 2 2" xfId="58959" xr:uid="{00000000-0005-0000-0000-0000DC000000}"/>
    <cellStyle name="Comma 8 2 2 3 3 2 3 2 3" xfId="43839" xr:uid="{00000000-0005-0000-0000-0000DC000000}"/>
    <cellStyle name="Comma 8 2 2 3 3 2 3 3" xfId="19647" xr:uid="{00000000-0005-0000-0000-0000DC000000}"/>
    <cellStyle name="Comma 8 2 2 3 3 2 3 3 2" xfId="49887" xr:uid="{00000000-0005-0000-0000-0000DC000000}"/>
    <cellStyle name="Comma 8 2 2 3 3 2 3 4" xfId="34767" xr:uid="{00000000-0005-0000-0000-0000DC000000}"/>
    <cellStyle name="Comma 8 2 2 3 3 2 4" xfId="6039" xr:uid="{00000000-0005-0000-0000-0000DC000000}"/>
    <cellStyle name="Comma 8 2 2 3 3 2 4 2" xfId="15111" xr:uid="{00000000-0005-0000-0000-0000DC000000}"/>
    <cellStyle name="Comma 8 2 2 3 3 2 4 2 2" xfId="30231" xr:uid="{00000000-0005-0000-0000-0000DC000000}"/>
    <cellStyle name="Comma 8 2 2 3 3 2 4 2 2 2" xfId="60471" xr:uid="{00000000-0005-0000-0000-0000DC000000}"/>
    <cellStyle name="Comma 8 2 2 3 3 2 4 2 3" xfId="45351" xr:uid="{00000000-0005-0000-0000-0000DC000000}"/>
    <cellStyle name="Comma 8 2 2 3 3 2 4 3" xfId="21159" xr:uid="{00000000-0005-0000-0000-0000DC000000}"/>
    <cellStyle name="Comma 8 2 2 3 3 2 4 3 2" xfId="51399" xr:uid="{00000000-0005-0000-0000-0000DC000000}"/>
    <cellStyle name="Comma 8 2 2 3 3 2 4 4" xfId="36279" xr:uid="{00000000-0005-0000-0000-0000DC000000}"/>
    <cellStyle name="Comma 8 2 2 3 3 2 5" xfId="7551" xr:uid="{00000000-0005-0000-0000-0000DC000000}"/>
    <cellStyle name="Comma 8 2 2 3 3 2 5 2" xfId="22671" xr:uid="{00000000-0005-0000-0000-0000DC000000}"/>
    <cellStyle name="Comma 8 2 2 3 3 2 5 2 2" xfId="52911" xr:uid="{00000000-0005-0000-0000-0000DC000000}"/>
    <cellStyle name="Comma 8 2 2 3 3 2 5 3" xfId="37791" xr:uid="{00000000-0005-0000-0000-0000DC000000}"/>
    <cellStyle name="Comma 8 2 2 3 3 2 6" xfId="9063" xr:uid="{00000000-0005-0000-0000-0000DC000000}"/>
    <cellStyle name="Comma 8 2 2 3 3 2 6 2" xfId="24183" xr:uid="{00000000-0005-0000-0000-0000DC000000}"/>
    <cellStyle name="Comma 8 2 2 3 3 2 6 2 2" xfId="54423" xr:uid="{00000000-0005-0000-0000-0000DC000000}"/>
    <cellStyle name="Comma 8 2 2 3 3 2 6 3" xfId="39303" xr:uid="{00000000-0005-0000-0000-0000DC000000}"/>
    <cellStyle name="Comma 8 2 2 3 3 2 7" xfId="10575" xr:uid="{00000000-0005-0000-0000-0000DC000000}"/>
    <cellStyle name="Comma 8 2 2 3 3 2 7 2" xfId="25695" xr:uid="{00000000-0005-0000-0000-0000DC000000}"/>
    <cellStyle name="Comma 8 2 2 3 3 2 7 2 2" xfId="55935" xr:uid="{00000000-0005-0000-0000-0000DC000000}"/>
    <cellStyle name="Comma 8 2 2 3 3 2 7 3" xfId="40815" xr:uid="{00000000-0005-0000-0000-0000DC000000}"/>
    <cellStyle name="Comma 8 2 2 3 3 2 8" xfId="16623" xr:uid="{00000000-0005-0000-0000-0000DC000000}"/>
    <cellStyle name="Comma 8 2 2 3 3 2 8 2" xfId="46863" xr:uid="{00000000-0005-0000-0000-0000DC000000}"/>
    <cellStyle name="Comma 8 2 2 3 3 2 9" xfId="31743" xr:uid="{00000000-0005-0000-0000-0000DC000000}"/>
    <cellStyle name="Comma 8 2 2 3 3 3" xfId="2259" xr:uid="{00000000-0005-0000-0000-0000DC000000}"/>
    <cellStyle name="Comma 8 2 2 3 3 3 2" xfId="11331" xr:uid="{00000000-0005-0000-0000-0000DC000000}"/>
    <cellStyle name="Comma 8 2 2 3 3 3 2 2" xfId="26451" xr:uid="{00000000-0005-0000-0000-0000DC000000}"/>
    <cellStyle name="Comma 8 2 2 3 3 3 2 2 2" xfId="56691" xr:uid="{00000000-0005-0000-0000-0000DC000000}"/>
    <cellStyle name="Comma 8 2 2 3 3 3 2 3" xfId="41571" xr:uid="{00000000-0005-0000-0000-0000DC000000}"/>
    <cellStyle name="Comma 8 2 2 3 3 3 3" xfId="17379" xr:uid="{00000000-0005-0000-0000-0000DC000000}"/>
    <cellStyle name="Comma 8 2 2 3 3 3 3 2" xfId="47619" xr:uid="{00000000-0005-0000-0000-0000DC000000}"/>
    <cellStyle name="Comma 8 2 2 3 3 3 4" xfId="32499" xr:uid="{00000000-0005-0000-0000-0000DC000000}"/>
    <cellStyle name="Comma 8 2 2 3 3 4" xfId="3771" xr:uid="{00000000-0005-0000-0000-0000DC000000}"/>
    <cellStyle name="Comma 8 2 2 3 3 4 2" xfId="12843" xr:uid="{00000000-0005-0000-0000-0000DC000000}"/>
    <cellStyle name="Comma 8 2 2 3 3 4 2 2" xfId="27963" xr:uid="{00000000-0005-0000-0000-0000DC000000}"/>
    <cellStyle name="Comma 8 2 2 3 3 4 2 2 2" xfId="58203" xr:uid="{00000000-0005-0000-0000-0000DC000000}"/>
    <cellStyle name="Comma 8 2 2 3 3 4 2 3" xfId="43083" xr:uid="{00000000-0005-0000-0000-0000DC000000}"/>
    <cellStyle name="Comma 8 2 2 3 3 4 3" xfId="18891" xr:uid="{00000000-0005-0000-0000-0000DC000000}"/>
    <cellStyle name="Comma 8 2 2 3 3 4 3 2" xfId="49131" xr:uid="{00000000-0005-0000-0000-0000DC000000}"/>
    <cellStyle name="Comma 8 2 2 3 3 4 4" xfId="34011" xr:uid="{00000000-0005-0000-0000-0000DC000000}"/>
    <cellStyle name="Comma 8 2 2 3 3 5" xfId="5283" xr:uid="{00000000-0005-0000-0000-0000DC000000}"/>
    <cellStyle name="Comma 8 2 2 3 3 5 2" xfId="14355" xr:uid="{00000000-0005-0000-0000-0000DC000000}"/>
    <cellStyle name="Comma 8 2 2 3 3 5 2 2" xfId="29475" xr:uid="{00000000-0005-0000-0000-0000DC000000}"/>
    <cellStyle name="Comma 8 2 2 3 3 5 2 2 2" xfId="59715" xr:uid="{00000000-0005-0000-0000-0000DC000000}"/>
    <cellStyle name="Comma 8 2 2 3 3 5 2 3" xfId="44595" xr:uid="{00000000-0005-0000-0000-0000DC000000}"/>
    <cellStyle name="Comma 8 2 2 3 3 5 3" xfId="20403" xr:uid="{00000000-0005-0000-0000-0000DC000000}"/>
    <cellStyle name="Comma 8 2 2 3 3 5 3 2" xfId="50643" xr:uid="{00000000-0005-0000-0000-0000DC000000}"/>
    <cellStyle name="Comma 8 2 2 3 3 5 4" xfId="35523" xr:uid="{00000000-0005-0000-0000-0000DC000000}"/>
    <cellStyle name="Comma 8 2 2 3 3 6" xfId="6795" xr:uid="{00000000-0005-0000-0000-0000DC000000}"/>
    <cellStyle name="Comma 8 2 2 3 3 6 2" xfId="21915" xr:uid="{00000000-0005-0000-0000-0000DC000000}"/>
    <cellStyle name="Comma 8 2 2 3 3 6 2 2" xfId="52155" xr:uid="{00000000-0005-0000-0000-0000DC000000}"/>
    <cellStyle name="Comma 8 2 2 3 3 6 3" xfId="37035" xr:uid="{00000000-0005-0000-0000-0000DC000000}"/>
    <cellStyle name="Comma 8 2 2 3 3 7" xfId="8307" xr:uid="{00000000-0005-0000-0000-0000DC000000}"/>
    <cellStyle name="Comma 8 2 2 3 3 7 2" xfId="23427" xr:uid="{00000000-0005-0000-0000-0000DC000000}"/>
    <cellStyle name="Comma 8 2 2 3 3 7 2 2" xfId="53667" xr:uid="{00000000-0005-0000-0000-0000DC000000}"/>
    <cellStyle name="Comma 8 2 2 3 3 7 3" xfId="38547" xr:uid="{00000000-0005-0000-0000-0000DC000000}"/>
    <cellStyle name="Comma 8 2 2 3 3 8" xfId="9819" xr:uid="{00000000-0005-0000-0000-0000DC000000}"/>
    <cellStyle name="Comma 8 2 2 3 3 8 2" xfId="24939" xr:uid="{00000000-0005-0000-0000-0000DC000000}"/>
    <cellStyle name="Comma 8 2 2 3 3 8 2 2" xfId="55179" xr:uid="{00000000-0005-0000-0000-0000DC000000}"/>
    <cellStyle name="Comma 8 2 2 3 3 8 3" xfId="40059" xr:uid="{00000000-0005-0000-0000-0000DC000000}"/>
    <cellStyle name="Comma 8 2 2 3 3 9" xfId="15867" xr:uid="{00000000-0005-0000-0000-0000DC000000}"/>
    <cellStyle name="Comma 8 2 2 3 3 9 2" xfId="46107" xr:uid="{00000000-0005-0000-0000-0000DC000000}"/>
    <cellStyle name="Comma 8 2 2 3 4" xfId="999" xr:uid="{00000000-0005-0000-0000-00004A000000}"/>
    <cellStyle name="Comma 8 2 2 3 4 2" xfId="2511" xr:uid="{00000000-0005-0000-0000-00004A000000}"/>
    <cellStyle name="Comma 8 2 2 3 4 2 2" xfId="11583" xr:uid="{00000000-0005-0000-0000-00004A000000}"/>
    <cellStyle name="Comma 8 2 2 3 4 2 2 2" xfId="26703" xr:uid="{00000000-0005-0000-0000-00004A000000}"/>
    <cellStyle name="Comma 8 2 2 3 4 2 2 2 2" xfId="56943" xr:uid="{00000000-0005-0000-0000-00004A000000}"/>
    <cellStyle name="Comma 8 2 2 3 4 2 2 3" xfId="41823" xr:uid="{00000000-0005-0000-0000-00004A000000}"/>
    <cellStyle name="Comma 8 2 2 3 4 2 3" xfId="17631" xr:uid="{00000000-0005-0000-0000-00004A000000}"/>
    <cellStyle name="Comma 8 2 2 3 4 2 3 2" xfId="47871" xr:uid="{00000000-0005-0000-0000-00004A000000}"/>
    <cellStyle name="Comma 8 2 2 3 4 2 4" xfId="32751" xr:uid="{00000000-0005-0000-0000-00004A000000}"/>
    <cellStyle name="Comma 8 2 2 3 4 3" xfId="4023" xr:uid="{00000000-0005-0000-0000-00004A000000}"/>
    <cellStyle name="Comma 8 2 2 3 4 3 2" xfId="13095" xr:uid="{00000000-0005-0000-0000-00004A000000}"/>
    <cellStyle name="Comma 8 2 2 3 4 3 2 2" xfId="28215" xr:uid="{00000000-0005-0000-0000-00004A000000}"/>
    <cellStyle name="Comma 8 2 2 3 4 3 2 2 2" xfId="58455" xr:uid="{00000000-0005-0000-0000-00004A000000}"/>
    <cellStyle name="Comma 8 2 2 3 4 3 2 3" xfId="43335" xr:uid="{00000000-0005-0000-0000-00004A000000}"/>
    <cellStyle name="Comma 8 2 2 3 4 3 3" xfId="19143" xr:uid="{00000000-0005-0000-0000-00004A000000}"/>
    <cellStyle name="Comma 8 2 2 3 4 3 3 2" xfId="49383" xr:uid="{00000000-0005-0000-0000-00004A000000}"/>
    <cellStyle name="Comma 8 2 2 3 4 3 4" xfId="34263" xr:uid="{00000000-0005-0000-0000-00004A000000}"/>
    <cellStyle name="Comma 8 2 2 3 4 4" xfId="5535" xr:uid="{00000000-0005-0000-0000-00004A000000}"/>
    <cellStyle name="Comma 8 2 2 3 4 4 2" xfId="14607" xr:uid="{00000000-0005-0000-0000-00004A000000}"/>
    <cellStyle name="Comma 8 2 2 3 4 4 2 2" xfId="29727" xr:uid="{00000000-0005-0000-0000-00004A000000}"/>
    <cellStyle name="Comma 8 2 2 3 4 4 2 2 2" xfId="59967" xr:uid="{00000000-0005-0000-0000-00004A000000}"/>
    <cellStyle name="Comma 8 2 2 3 4 4 2 3" xfId="44847" xr:uid="{00000000-0005-0000-0000-00004A000000}"/>
    <cellStyle name="Comma 8 2 2 3 4 4 3" xfId="20655" xr:uid="{00000000-0005-0000-0000-00004A000000}"/>
    <cellStyle name="Comma 8 2 2 3 4 4 3 2" xfId="50895" xr:uid="{00000000-0005-0000-0000-00004A000000}"/>
    <cellStyle name="Comma 8 2 2 3 4 4 4" xfId="35775" xr:uid="{00000000-0005-0000-0000-00004A000000}"/>
    <cellStyle name="Comma 8 2 2 3 4 5" xfId="7047" xr:uid="{00000000-0005-0000-0000-00004A000000}"/>
    <cellStyle name="Comma 8 2 2 3 4 5 2" xfId="22167" xr:uid="{00000000-0005-0000-0000-00004A000000}"/>
    <cellStyle name="Comma 8 2 2 3 4 5 2 2" xfId="52407" xr:uid="{00000000-0005-0000-0000-00004A000000}"/>
    <cellStyle name="Comma 8 2 2 3 4 5 3" xfId="37287" xr:uid="{00000000-0005-0000-0000-00004A000000}"/>
    <cellStyle name="Comma 8 2 2 3 4 6" xfId="8559" xr:uid="{00000000-0005-0000-0000-00004A000000}"/>
    <cellStyle name="Comma 8 2 2 3 4 6 2" xfId="23679" xr:uid="{00000000-0005-0000-0000-00004A000000}"/>
    <cellStyle name="Comma 8 2 2 3 4 6 2 2" xfId="53919" xr:uid="{00000000-0005-0000-0000-00004A000000}"/>
    <cellStyle name="Comma 8 2 2 3 4 6 3" xfId="38799" xr:uid="{00000000-0005-0000-0000-00004A000000}"/>
    <cellStyle name="Comma 8 2 2 3 4 7" xfId="10071" xr:uid="{00000000-0005-0000-0000-00004A000000}"/>
    <cellStyle name="Comma 8 2 2 3 4 7 2" xfId="25191" xr:uid="{00000000-0005-0000-0000-00004A000000}"/>
    <cellStyle name="Comma 8 2 2 3 4 7 2 2" xfId="55431" xr:uid="{00000000-0005-0000-0000-00004A000000}"/>
    <cellStyle name="Comma 8 2 2 3 4 7 3" xfId="40311" xr:uid="{00000000-0005-0000-0000-00004A000000}"/>
    <cellStyle name="Comma 8 2 2 3 4 8" xfId="16119" xr:uid="{00000000-0005-0000-0000-00004A000000}"/>
    <cellStyle name="Comma 8 2 2 3 4 8 2" xfId="46359" xr:uid="{00000000-0005-0000-0000-00004A000000}"/>
    <cellStyle name="Comma 8 2 2 3 4 9" xfId="31239" xr:uid="{00000000-0005-0000-0000-00004A000000}"/>
    <cellStyle name="Comma 8 2 2 3 5" xfId="1755" xr:uid="{00000000-0005-0000-0000-00004A000000}"/>
    <cellStyle name="Comma 8 2 2 3 5 2" xfId="10827" xr:uid="{00000000-0005-0000-0000-00004A000000}"/>
    <cellStyle name="Comma 8 2 2 3 5 2 2" xfId="25947" xr:uid="{00000000-0005-0000-0000-00004A000000}"/>
    <cellStyle name="Comma 8 2 2 3 5 2 2 2" xfId="56187" xr:uid="{00000000-0005-0000-0000-00004A000000}"/>
    <cellStyle name="Comma 8 2 2 3 5 2 3" xfId="41067" xr:uid="{00000000-0005-0000-0000-00004A000000}"/>
    <cellStyle name="Comma 8 2 2 3 5 3" xfId="16875" xr:uid="{00000000-0005-0000-0000-00004A000000}"/>
    <cellStyle name="Comma 8 2 2 3 5 3 2" xfId="47115" xr:uid="{00000000-0005-0000-0000-00004A000000}"/>
    <cellStyle name="Comma 8 2 2 3 5 4" xfId="31995" xr:uid="{00000000-0005-0000-0000-00004A000000}"/>
    <cellStyle name="Comma 8 2 2 3 6" xfId="3267" xr:uid="{00000000-0005-0000-0000-00004A000000}"/>
    <cellStyle name="Comma 8 2 2 3 6 2" xfId="12339" xr:uid="{00000000-0005-0000-0000-00004A000000}"/>
    <cellStyle name="Comma 8 2 2 3 6 2 2" xfId="27459" xr:uid="{00000000-0005-0000-0000-00004A000000}"/>
    <cellStyle name="Comma 8 2 2 3 6 2 2 2" xfId="57699" xr:uid="{00000000-0005-0000-0000-00004A000000}"/>
    <cellStyle name="Comma 8 2 2 3 6 2 3" xfId="42579" xr:uid="{00000000-0005-0000-0000-00004A000000}"/>
    <cellStyle name="Comma 8 2 2 3 6 3" xfId="18387" xr:uid="{00000000-0005-0000-0000-00004A000000}"/>
    <cellStyle name="Comma 8 2 2 3 6 3 2" xfId="48627" xr:uid="{00000000-0005-0000-0000-00004A000000}"/>
    <cellStyle name="Comma 8 2 2 3 6 4" xfId="33507" xr:uid="{00000000-0005-0000-0000-00004A000000}"/>
    <cellStyle name="Comma 8 2 2 3 7" xfId="4779" xr:uid="{00000000-0005-0000-0000-00004A000000}"/>
    <cellStyle name="Comma 8 2 2 3 7 2" xfId="13851" xr:uid="{00000000-0005-0000-0000-00004A000000}"/>
    <cellStyle name="Comma 8 2 2 3 7 2 2" xfId="28971" xr:uid="{00000000-0005-0000-0000-00004A000000}"/>
    <cellStyle name="Comma 8 2 2 3 7 2 2 2" xfId="59211" xr:uid="{00000000-0005-0000-0000-00004A000000}"/>
    <cellStyle name="Comma 8 2 2 3 7 2 3" xfId="44091" xr:uid="{00000000-0005-0000-0000-00004A000000}"/>
    <cellStyle name="Comma 8 2 2 3 7 3" xfId="19899" xr:uid="{00000000-0005-0000-0000-00004A000000}"/>
    <cellStyle name="Comma 8 2 2 3 7 3 2" xfId="50139" xr:uid="{00000000-0005-0000-0000-00004A000000}"/>
    <cellStyle name="Comma 8 2 2 3 7 4" xfId="35019" xr:uid="{00000000-0005-0000-0000-00004A000000}"/>
    <cellStyle name="Comma 8 2 2 3 8" xfId="6291" xr:uid="{00000000-0005-0000-0000-00004A000000}"/>
    <cellStyle name="Comma 8 2 2 3 8 2" xfId="21411" xr:uid="{00000000-0005-0000-0000-00004A000000}"/>
    <cellStyle name="Comma 8 2 2 3 8 2 2" xfId="51651" xr:uid="{00000000-0005-0000-0000-00004A000000}"/>
    <cellStyle name="Comma 8 2 2 3 8 3" xfId="36531" xr:uid="{00000000-0005-0000-0000-00004A000000}"/>
    <cellStyle name="Comma 8 2 2 3 9" xfId="7803" xr:uid="{00000000-0005-0000-0000-00004A000000}"/>
    <cellStyle name="Comma 8 2 2 3 9 2" xfId="22923" xr:uid="{00000000-0005-0000-0000-00004A000000}"/>
    <cellStyle name="Comma 8 2 2 3 9 2 2" xfId="53163" xr:uid="{00000000-0005-0000-0000-00004A000000}"/>
    <cellStyle name="Comma 8 2 2 3 9 3" xfId="38043" xr:uid="{00000000-0005-0000-0000-00004A000000}"/>
    <cellStyle name="Comma 8 2 2 4" xfId="327" xr:uid="{00000000-0005-0000-0000-000025000000}"/>
    <cellStyle name="Comma 8 2 2 4 10" xfId="30567" xr:uid="{00000000-0005-0000-0000-000025000000}"/>
    <cellStyle name="Comma 8 2 2 4 2" xfId="1083" xr:uid="{00000000-0005-0000-0000-000025000000}"/>
    <cellStyle name="Comma 8 2 2 4 2 2" xfId="2595" xr:uid="{00000000-0005-0000-0000-000025000000}"/>
    <cellStyle name="Comma 8 2 2 4 2 2 2" xfId="11667" xr:uid="{00000000-0005-0000-0000-000025000000}"/>
    <cellStyle name="Comma 8 2 2 4 2 2 2 2" xfId="26787" xr:uid="{00000000-0005-0000-0000-000025000000}"/>
    <cellStyle name="Comma 8 2 2 4 2 2 2 2 2" xfId="57027" xr:uid="{00000000-0005-0000-0000-000025000000}"/>
    <cellStyle name="Comma 8 2 2 4 2 2 2 3" xfId="41907" xr:uid="{00000000-0005-0000-0000-000025000000}"/>
    <cellStyle name="Comma 8 2 2 4 2 2 3" xfId="17715" xr:uid="{00000000-0005-0000-0000-000025000000}"/>
    <cellStyle name="Comma 8 2 2 4 2 2 3 2" xfId="47955" xr:uid="{00000000-0005-0000-0000-000025000000}"/>
    <cellStyle name="Comma 8 2 2 4 2 2 4" xfId="32835" xr:uid="{00000000-0005-0000-0000-000025000000}"/>
    <cellStyle name="Comma 8 2 2 4 2 3" xfId="4107" xr:uid="{00000000-0005-0000-0000-000025000000}"/>
    <cellStyle name="Comma 8 2 2 4 2 3 2" xfId="13179" xr:uid="{00000000-0005-0000-0000-000025000000}"/>
    <cellStyle name="Comma 8 2 2 4 2 3 2 2" xfId="28299" xr:uid="{00000000-0005-0000-0000-000025000000}"/>
    <cellStyle name="Comma 8 2 2 4 2 3 2 2 2" xfId="58539" xr:uid="{00000000-0005-0000-0000-000025000000}"/>
    <cellStyle name="Comma 8 2 2 4 2 3 2 3" xfId="43419" xr:uid="{00000000-0005-0000-0000-000025000000}"/>
    <cellStyle name="Comma 8 2 2 4 2 3 3" xfId="19227" xr:uid="{00000000-0005-0000-0000-000025000000}"/>
    <cellStyle name="Comma 8 2 2 4 2 3 3 2" xfId="49467" xr:uid="{00000000-0005-0000-0000-000025000000}"/>
    <cellStyle name="Comma 8 2 2 4 2 3 4" xfId="34347" xr:uid="{00000000-0005-0000-0000-000025000000}"/>
    <cellStyle name="Comma 8 2 2 4 2 4" xfId="5619" xr:uid="{00000000-0005-0000-0000-000025000000}"/>
    <cellStyle name="Comma 8 2 2 4 2 4 2" xfId="14691" xr:uid="{00000000-0005-0000-0000-000025000000}"/>
    <cellStyle name="Comma 8 2 2 4 2 4 2 2" xfId="29811" xr:uid="{00000000-0005-0000-0000-000025000000}"/>
    <cellStyle name="Comma 8 2 2 4 2 4 2 2 2" xfId="60051" xr:uid="{00000000-0005-0000-0000-000025000000}"/>
    <cellStyle name="Comma 8 2 2 4 2 4 2 3" xfId="44931" xr:uid="{00000000-0005-0000-0000-000025000000}"/>
    <cellStyle name="Comma 8 2 2 4 2 4 3" xfId="20739" xr:uid="{00000000-0005-0000-0000-000025000000}"/>
    <cellStyle name="Comma 8 2 2 4 2 4 3 2" xfId="50979" xr:uid="{00000000-0005-0000-0000-000025000000}"/>
    <cellStyle name="Comma 8 2 2 4 2 4 4" xfId="35859" xr:uid="{00000000-0005-0000-0000-000025000000}"/>
    <cellStyle name="Comma 8 2 2 4 2 5" xfId="7131" xr:uid="{00000000-0005-0000-0000-000025000000}"/>
    <cellStyle name="Comma 8 2 2 4 2 5 2" xfId="22251" xr:uid="{00000000-0005-0000-0000-000025000000}"/>
    <cellStyle name="Comma 8 2 2 4 2 5 2 2" xfId="52491" xr:uid="{00000000-0005-0000-0000-000025000000}"/>
    <cellStyle name="Comma 8 2 2 4 2 5 3" xfId="37371" xr:uid="{00000000-0005-0000-0000-000025000000}"/>
    <cellStyle name="Comma 8 2 2 4 2 6" xfId="8643" xr:uid="{00000000-0005-0000-0000-000025000000}"/>
    <cellStyle name="Comma 8 2 2 4 2 6 2" xfId="23763" xr:uid="{00000000-0005-0000-0000-000025000000}"/>
    <cellStyle name="Comma 8 2 2 4 2 6 2 2" xfId="54003" xr:uid="{00000000-0005-0000-0000-000025000000}"/>
    <cellStyle name="Comma 8 2 2 4 2 6 3" xfId="38883" xr:uid="{00000000-0005-0000-0000-000025000000}"/>
    <cellStyle name="Comma 8 2 2 4 2 7" xfId="10155" xr:uid="{00000000-0005-0000-0000-000025000000}"/>
    <cellStyle name="Comma 8 2 2 4 2 7 2" xfId="25275" xr:uid="{00000000-0005-0000-0000-000025000000}"/>
    <cellStyle name="Comma 8 2 2 4 2 7 2 2" xfId="55515" xr:uid="{00000000-0005-0000-0000-000025000000}"/>
    <cellStyle name="Comma 8 2 2 4 2 7 3" xfId="40395" xr:uid="{00000000-0005-0000-0000-000025000000}"/>
    <cellStyle name="Comma 8 2 2 4 2 8" xfId="16203" xr:uid="{00000000-0005-0000-0000-000025000000}"/>
    <cellStyle name="Comma 8 2 2 4 2 8 2" xfId="46443" xr:uid="{00000000-0005-0000-0000-000025000000}"/>
    <cellStyle name="Comma 8 2 2 4 2 9" xfId="31323" xr:uid="{00000000-0005-0000-0000-000025000000}"/>
    <cellStyle name="Comma 8 2 2 4 3" xfId="1839" xr:uid="{00000000-0005-0000-0000-000025000000}"/>
    <cellStyle name="Comma 8 2 2 4 3 2" xfId="10911" xr:uid="{00000000-0005-0000-0000-000025000000}"/>
    <cellStyle name="Comma 8 2 2 4 3 2 2" xfId="26031" xr:uid="{00000000-0005-0000-0000-000025000000}"/>
    <cellStyle name="Comma 8 2 2 4 3 2 2 2" xfId="56271" xr:uid="{00000000-0005-0000-0000-000025000000}"/>
    <cellStyle name="Comma 8 2 2 4 3 2 3" xfId="41151" xr:uid="{00000000-0005-0000-0000-000025000000}"/>
    <cellStyle name="Comma 8 2 2 4 3 3" xfId="16959" xr:uid="{00000000-0005-0000-0000-000025000000}"/>
    <cellStyle name="Comma 8 2 2 4 3 3 2" xfId="47199" xr:uid="{00000000-0005-0000-0000-000025000000}"/>
    <cellStyle name="Comma 8 2 2 4 3 4" xfId="32079" xr:uid="{00000000-0005-0000-0000-000025000000}"/>
    <cellStyle name="Comma 8 2 2 4 4" xfId="3351" xr:uid="{00000000-0005-0000-0000-000025000000}"/>
    <cellStyle name="Comma 8 2 2 4 4 2" xfId="12423" xr:uid="{00000000-0005-0000-0000-000025000000}"/>
    <cellStyle name="Comma 8 2 2 4 4 2 2" xfId="27543" xr:uid="{00000000-0005-0000-0000-000025000000}"/>
    <cellStyle name="Comma 8 2 2 4 4 2 2 2" xfId="57783" xr:uid="{00000000-0005-0000-0000-000025000000}"/>
    <cellStyle name="Comma 8 2 2 4 4 2 3" xfId="42663" xr:uid="{00000000-0005-0000-0000-000025000000}"/>
    <cellStyle name="Comma 8 2 2 4 4 3" xfId="18471" xr:uid="{00000000-0005-0000-0000-000025000000}"/>
    <cellStyle name="Comma 8 2 2 4 4 3 2" xfId="48711" xr:uid="{00000000-0005-0000-0000-000025000000}"/>
    <cellStyle name="Comma 8 2 2 4 4 4" xfId="33591" xr:uid="{00000000-0005-0000-0000-000025000000}"/>
    <cellStyle name="Comma 8 2 2 4 5" xfId="4863" xr:uid="{00000000-0005-0000-0000-000025000000}"/>
    <cellStyle name="Comma 8 2 2 4 5 2" xfId="13935" xr:uid="{00000000-0005-0000-0000-000025000000}"/>
    <cellStyle name="Comma 8 2 2 4 5 2 2" xfId="29055" xr:uid="{00000000-0005-0000-0000-000025000000}"/>
    <cellStyle name="Comma 8 2 2 4 5 2 2 2" xfId="59295" xr:uid="{00000000-0005-0000-0000-000025000000}"/>
    <cellStyle name="Comma 8 2 2 4 5 2 3" xfId="44175" xr:uid="{00000000-0005-0000-0000-000025000000}"/>
    <cellStyle name="Comma 8 2 2 4 5 3" xfId="19983" xr:uid="{00000000-0005-0000-0000-000025000000}"/>
    <cellStyle name="Comma 8 2 2 4 5 3 2" xfId="50223" xr:uid="{00000000-0005-0000-0000-000025000000}"/>
    <cellStyle name="Comma 8 2 2 4 5 4" xfId="35103" xr:uid="{00000000-0005-0000-0000-000025000000}"/>
    <cellStyle name="Comma 8 2 2 4 6" xfId="6375" xr:uid="{00000000-0005-0000-0000-000025000000}"/>
    <cellStyle name="Comma 8 2 2 4 6 2" xfId="21495" xr:uid="{00000000-0005-0000-0000-000025000000}"/>
    <cellStyle name="Comma 8 2 2 4 6 2 2" xfId="51735" xr:uid="{00000000-0005-0000-0000-000025000000}"/>
    <cellStyle name="Comma 8 2 2 4 6 3" xfId="36615" xr:uid="{00000000-0005-0000-0000-000025000000}"/>
    <cellStyle name="Comma 8 2 2 4 7" xfId="7887" xr:uid="{00000000-0005-0000-0000-000025000000}"/>
    <cellStyle name="Comma 8 2 2 4 7 2" xfId="23007" xr:uid="{00000000-0005-0000-0000-000025000000}"/>
    <cellStyle name="Comma 8 2 2 4 7 2 2" xfId="53247" xr:uid="{00000000-0005-0000-0000-000025000000}"/>
    <cellStyle name="Comma 8 2 2 4 7 3" xfId="38127" xr:uid="{00000000-0005-0000-0000-000025000000}"/>
    <cellStyle name="Comma 8 2 2 4 8" xfId="9399" xr:uid="{00000000-0005-0000-0000-000025000000}"/>
    <cellStyle name="Comma 8 2 2 4 8 2" xfId="24519" xr:uid="{00000000-0005-0000-0000-000025000000}"/>
    <cellStyle name="Comma 8 2 2 4 8 2 2" xfId="54759" xr:uid="{00000000-0005-0000-0000-000025000000}"/>
    <cellStyle name="Comma 8 2 2 4 8 3" xfId="39639" xr:uid="{00000000-0005-0000-0000-000025000000}"/>
    <cellStyle name="Comma 8 2 2 4 9" xfId="15447" xr:uid="{00000000-0005-0000-0000-000025000000}"/>
    <cellStyle name="Comma 8 2 2 4 9 2" xfId="45687" xr:uid="{00000000-0005-0000-0000-000025000000}"/>
    <cellStyle name="Comma 8 2 2 5" xfId="579" xr:uid="{00000000-0005-0000-0000-0000DA000000}"/>
    <cellStyle name="Comma 8 2 2 5 10" xfId="30819" xr:uid="{00000000-0005-0000-0000-0000DA000000}"/>
    <cellStyle name="Comma 8 2 2 5 2" xfId="1335" xr:uid="{00000000-0005-0000-0000-0000DA000000}"/>
    <cellStyle name="Comma 8 2 2 5 2 2" xfId="2847" xr:uid="{00000000-0005-0000-0000-0000DA000000}"/>
    <cellStyle name="Comma 8 2 2 5 2 2 2" xfId="11919" xr:uid="{00000000-0005-0000-0000-0000DA000000}"/>
    <cellStyle name="Comma 8 2 2 5 2 2 2 2" xfId="27039" xr:uid="{00000000-0005-0000-0000-0000DA000000}"/>
    <cellStyle name="Comma 8 2 2 5 2 2 2 2 2" xfId="57279" xr:uid="{00000000-0005-0000-0000-0000DA000000}"/>
    <cellStyle name="Comma 8 2 2 5 2 2 2 3" xfId="42159" xr:uid="{00000000-0005-0000-0000-0000DA000000}"/>
    <cellStyle name="Comma 8 2 2 5 2 2 3" xfId="17967" xr:uid="{00000000-0005-0000-0000-0000DA000000}"/>
    <cellStyle name="Comma 8 2 2 5 2 2 3 2" xfId="48207" xr:uid="{00000000-0005-0000-0000-0000DA000000}"/>
    <cellStyle name="Comma 8 2 2 5 2 2 4" xfId="33087" xr:uid="{00000000-0005-0000-0000-0000DA000000}"/>
    <cellStyle name="Comma 8 2 2 5 2 3" xfId="4359" xr:uid="{00000000-0005-0000-0000-0000DA000000}"/>
    <cellStyle name="Comma 8 2 2 5 2 3 2" xfId="13431" xr:uid="{00000000-0005-0000-0000-0000DA000000}"/>
    <cellStyle name="Comma 8 2 2 5 2 3 2 2" xfId="28551" xr:uid="{00000000-0005-0000-0000-0000DA000000}"/>
    <cellStyle name="Comma 8 2 2 5 2 3 2 2 2" xfId="58791" xr:uid="{00000000-0005-0000-0000-0000DA000000}"/>
    <cellStyle name="Comma 8 2 2 5 2 3 2 3" xfId="43671" xr:uid="{00000000-0005-0000-0000-0000DA000000}"/>
    <cellStyle name="Comma 8 2 2 5 2 3 3" xfId="19479" xr:uid="{00000000-0005-0000-0000-0000DA000000}"/>
    <cellStyle name="Comma 8 2 2 5 2 3 3 2" xfId="49719" xr:uid="{00000000-0005-0000-0000-0000DA000000}"/>
    <cellStyle name="Comma 8 2 2 5 2 3 4" xfId="34599" xr:uid="{00000000-0005-0000-0000-0000DA000000}"/>
    <cellStyle name="Comma 8 2 2 5 2 4" xfId="5871" xr:uid="{00000000-0005-0000-0000-0000DA000000}"/>
    <cellStyle name="Comma 8 2 2 5 2 4 2" xfId="14943" xr:uid="{00000000-0005-0000-0000-0000DA000000}"/>
    <cellStyle name="Comma 8 2 2 5 2 4 2 2" xfId="30063" xr:uid="{00000000-0005-0000-0000-0000DA000000}"/>
    <cellStyle name="Comma 8 2 2 5 2 4 2 2 2" xfId="60303" xr:uid="{00000000-0005-0000-0000-0000DA000000}"/>
    <cellStyle name="Comma 8 2 2 5 2 4 2 3" xfId="45183" xr:uid="{00000000-0005-0000-0000-0000DA000000}"/>
    <cellStyle name="Comma 8 2 2 5 2 4 3" xfId="20991" xr:uid="{00000000-0005-0000-0000-0000DA000000}"/>
    <cellStyle name="Comma 8 2 2 5 2 4 3 2" xfId="51231" xr:uid="{00000000-0005-0000-0000-0000DA000000}"/>
    <cellStyle name="Comma 8 2 2 5 2 4 4" xfId="36111" xr:uid="{00000000-0005-0000-0000-0000DA000000}"/>
    <cellStyle name="Comma 8 2 2 5 2 5" xfId="7383" xr:uid="{00000000-0005-0000-0000-0000DA000000}"/>
    <cellStyle name="Comma 8 2 2 5 2 5 2" xfId="22503" xr:uid="{00000000-0005-0000-0000-0000DA000000}"/>
    <cellStyle name="Comma 8 2 2 5 2 5 2 2" xfId="52743" xr:uid="{00000000-0005-0000-0000-0000DA000000}"/>
    <cellStyle name="Comma 8 2 2 5 2 5 3" xfId="37623" xr:uid="{00000000-0005-0000-0000-0000DA000000}"/>
    <cellStyle name="Comma 8 2 2 5 2 6" xfId="8895" xr:uid="{00000000-0005-0000-0000-0000DA000000}"/>
    <cellStyle name="Comma 8 2 2 5 2 6 2" xfId="24015" xr:uid="{00000000-0005-0000-0000-0000DA000000}"/>
    <cellStyle name="Comma 8 2 2 5 2 6 2 2" xfId="54255" xr:uid="{00000000-0005-0000-0000-0000DA000000}"/>
    <cellStyle name="Comma 8 2 2 5 2 6 3" xfId="39135" xr:uid="{00000000-0005-0000-0000-0000DA000000}"/>
    <cellStyle name="Comma 8 2 2 5 2 7" xfId="10407" xr:uid="{00000000-0005-0000-0000-0000DA000000}"/>
    <cellStyle name="Comma 8 2 2 5 2 7 2" xfId="25527" xr:uid="{00000000-0005-0000-0000-0000DA000000}"/>
    <cellStyle name="Comma 8 2 2 5 2 7 2 2" xfId="55767" xr:uid="{00000000-0005-0000-0000-0000DA000000}"/>
    <cellStyle name="Comma 8 2 2 5 2 7 3" xfId="40647" xr:uid="{00000000-0005-0000-0000-0000DA000000}"/>
    <cellStyle name="Comma 8 2 2 5 2 8" xfId="16455" xr:uid="{00000000-0005-0000-0000-0000DA000000}"/>
    <cellStyle name="Comma 8 2 2 5 2 8 2" xfId="46695" xr:uid="{00000000-0005-0000-0000-0000DA000000}"/>
    <cellStyle name="Comma 8 2 2 5 2 9" xfId="31575" xr:uid="{00000000-0005-0000-0000-0000DA000000}"/>
    <cellStyle name="Comma 8 2 2 5 3" xfId="2091" xr:uid="{00000000-0005-0000-0000-0000DA000000}"/>
    <cellStyle name="Comma 8 2 2 5 3 2" xfId="11163" xr:uid="{00000000-0005-0000-0000-0000DA000000}"/>
    <cellStyle name="Comma 8 2 2 5 3 2 2" xfId="26283" xr:uid="{00000000-0005-0000-0000-0000DA000000}"/>
    <cellStyle name="Comma 8 2 2 5 3 2 2 2" xfId="56523" xr:uid="{00000000-0005-0000-0000-0000DA000000}"/>
    <cellStyle name="Comma 8 2 2 5 3 2 3" xfId="41403" xr:uid="{00000000-0005-0000-0000-0000DA000000}"/>
    <cellStyle name="Comma 8 2 2 5 3 3" xfId="17211" xr:uid="{00000000-0005-0000-0000-0000DA000000}"/>
    <cellStyle name="Comma 8 2 2 5 3 3 2" xfId="47451" xr:uid="{00000000-0005-0000-0000-0000DA000000}"/>
    <cellStyle name="Comma 8 2 2 5 3 4" xfId="32331" xr:uid="{00000000-0005-0000-0000-0000DA000000}"/>
    <cellStyle name="Comma 8 2 2 5 4" xfId="3603" xr:uid="{00000000-0005-0000-0000-0000DA000000}"/>
    <cellStyle name="Comma 8 2 2 5 4 2" xfId="12675" xr:uid="{00000000-0005-0000-0000-0000DA000000}"/>
    <cellStyle name="Comma 8 2 2 5 4 2 2" xfId="27795" xr:uid="{00000000-0005-0000-0000-0000DA000000}"/>
    <cellStyle name="Comma 8 2 2 5 4 2 2 2" xfId="58035" xr:uid="{00000000-0005-0000-0000-0000DA000000}"/>
    <cellStyle name="Comma 8 2 2 5 4 2 3" xfId="42915" xr:uid="{00000000-0005-0000-0000-0000DA000000}"/>
    <cellStyle name="Comma 8 2 2 5 4 3" xfId="18723" xr:uid="{00000000-0005-0000-0000-0000DA000000}"/>
    <cellStyle name="Comma 8 2 2 5 4 3 2" xfId="48963" xr:uid="{00000000-0005-0000-0000-0000DA000000}"/>
    <cellStyle name="Comma 8 2 2 5 4 4" xfId="33843" xr:uid="{00000000-0005-0000-0000-0000DA000000}"/>
    <cellStyle name="Comma 8 2 2 5 5" xfId="5115" xr:uid="{00000000-0005-0000-0000-0000DA000000}"/>
    <cellStyle name="Comma 8 2 2 5 5 2" xfId="14187" xr:uid="{00000000-0005-0000-0000-0000DA000000}"/>
    <cellStyle name="Comma 8 2 2 5 5 2 2" xfId="29307" xr:uid="{00000000-0005-0000-0000-0000DA000000}"/>
    <cellStyle name="Comma 8 2 2 5 5 2 2 2" xfId="59547" xr:uid="{00000000-0005-0000-0000-0000DA000000}"/>
    <cellStyle name="Comma 8 2 2 5 5 2 3" xfId="44427" xr:uid="{00000000-0005-0000-0000-0000DA000000}"/>
    <cellStyle name="Comma 8 2 2 5 5 3" xfId="20235" xr:uid="{00000000-0005-0000-0000-0000DA000000}"/>
    <cellStyle name="Comma 8 2 2 5 5 3 2" xfId="50475" xr:uid="{00000000-0005-0000-0000-0000DA000000}"/>
    <cellStyle name="Comma 8 2 2 5 5 4" xfId="35355" xr:uid="{00000000-0005-0000-0000-0000DA000000}"/>
    <cellStyle name="Comma 8 2 2 5 6" xfId="6627" xr:uid="{00000000-0005-0000-0000-0000DA000000}"/>
    <cellStyle name="Comma 8 2 2 5 6 2" xfId="21747" xr:uid="{00000000-0005-0000-0000-0000DA000000}"/>
    <cellStyle name="Comma 8 2 2 5 6 2 2" xfId="51987" xr:uid="{00000000-0005-0000-0000-0000DA000000}"/>
    <cellStyle name="Comma 8 2 2 5 6 3" xfId="36867" xr:uid="{00000000-0005-0000-0000-0000DA000000}"/>
    <cellStyle name="Comma 8 2 2 5 7" xfId="8139" xr:uid="{00000000-0005-0000-0000-0000DA000000}"/>
    <cellStyle name="Comma 8 2 2 5 7 2" xfId="23259" xr:uid="{00000000-0005-0000-0000-0000DA000000}"/>
    <cellStyle name="Comma 8 2 2 5 7 2 2" xfId="53499" xr:uid="{00000000-0005-0000-0000-0000DA000000}"/>
    <cellStyle name="Comma 8 2 2 5 7 3" xfId="38379" xr:uid="{00000000-0005-0000-0000-0000DA000000}"/>
    <cellStyle name="Comma 8 2 2 5 8" xfId="9651" xr:uid="{00000000-0005-0000-0000-0000DA000000}"/>
    <cellStyle name="Comma 8 2 2 5 8 2" xfId="24771" xr:uid="{00000000-0005-0000-0000-0000DA000000}"/>
    <cellStyle name="Comma 8 2 2 5 8 2 2" xfId="55011" xr:uid="{00000000-0005-0000-0000-0000DA000000}"/>
    <cellStyle name="Comma 8 2 2 5 8 3" xfId="39891" xr:uid="{00000000-0005-0000-0000-0000DA000000}"/>
    <cellStyle name="Comma 8 2 2 5 9" xfId="15699" xr:uid="{00000000-0005-0000-0000-0000DA000000}"/>
    <cellStyle name="Comma 8 2 2 5 9 2" xfId="45939" xr:uid="{00000000-0005-0000-0000-0000DA000000}"/>
    <cellStyle name="Comma 8 2 2 6" xfId="831" xr:uid="{00000000-0005-0000-0000-000025000000}"/>
    <cellStyle name="Comma 8 2 2 6 2" xfId="2343" xr:uid="{00000000-0005-0000-0000-000025000000}"/>
    <cellStyle name="Comma 8 2 2 6 2 2" xfId="11415" xr:uid="{00000000-0005-0000-0000-000025000000}"/>
    <cellStyle name="Comma 8 2 2 6 2 2 2" xfId="26535" xr:uid="{00000000-0005-0000-0000-000025000000}"/>
    <cellStyle name="Comma 8 2 2 6 2 2 2 2" xfId="56775" xr:uid="{00000000-0005-0000-0000-000025000000}"/>
    <cellStyle name="Comma 8 2 2 6 2 2 3" xfId="41655" xr:uid="{00000000-0005-0000-0000-000025000000}"/>
    <cellStyle name="Comma 8 2 2 6 2 3" xfId="17463" xr:uid="{00000000-0005-0000-0000-000025000000}"/>
    <cellStyle name="Comma 8 2 2 6 2 3 2" xfId="47703" xr:uid="{00000000-0005-0000-0000-000025000000}"/>
    <cellStyle name="Comma 8 2 2 6 2 4" xfId="32583" xr:uid="{00000000-0005-0000-0000-000025000000}"/>
    <cellStyle name="Comma 8 2 2 6 3" xfId="3855" xr:uid="{00000000-0005-0000-0000-000025000000}"/>
    <cellStyle name="Comma 8 2 2 6 3 2" xfId="12927" xr:uid="{00000000-0005-0000-0000-000025000000}"/>
    <cellStyle name="Comma 8 2 2 6 3 2 2" xfId="28047" xr:uid="{00000000-0005-0000-0000-000025000000}"/>
    <cellStyle name="Comma 8 2 2 6 3 2 2 2" xfId="58287" xr:uid="{00000000-0005-0000-0000-000025000000}"/>
    <cellStyle name="Comma 8 2 2 6 3 2 3" xfId="43167" xr:uid="{00000000-0005-0000-0000-000025000000}"/>
    <cellStyle name="Comma 8 2 2 6 3 3" xfId="18975" xr:uid="{00000000-0005-0000-0000-000025000000}"/>
    <cellStyle name="Comma 8 2 2 6 3 3 2" xfId="49215" xr:uid="{00000000-0005-0000-0000-000025000000}"/>
    <cellStyle name="Comma 8 2 2 6 3 4" xfId="34095" xr:uid="{00000000-0005-0000-0000-000025000000}"/>
    <cellStyle name="Comma 8 2 2 6 4" xfId="5367" xr:uid="{00000000-0005-0000-0000-000025000000}"/>
    <cellStyle name="Comma 8 2 2 6 4 2" xfId="14439" xr:uid="{00000000-0005-0000-0000-000025000000}"/>
    <cellStyle name="Comma 8 2 2 6 4 2 2" xfId="29559" xr:uid="{00000000-0005-0000-0000-000025000000}"/>
    <cellStyle name="Comma 8 2 2 6 4 2 2 2" xfId="59799" xr:uid="{00000000-0005-0000-0000-000025000000}"/>
    <cellStyle name="Comma 8 2 2 6 4 2 3" xfId="44679" xr:uid="{00000000-0005-0000-0000-000025000000}"/>
    <cellStyle name="Comma 8 2 2 6 4 3" xfId="20487" xr:uid="{00000000-0005-0000-0000-000025000000}"/>
    <cellStyle name="Comma 8 2 2 6 4 3 2" xfId="50727" xr:uid="{00000000-0005-0000-0000-000025000000}"/>
    <cellStyle name="Comma 8 2 2 6 4 4" xfId="35607" xr:uid="{00000000-0005-0000-0000-000025000000}"/>
    <cellStyle name="Comma 8 2 2 6 5" xfId="6879" xr:uid="{00000000-0005-0000-0000-000025000000}"/>
    <cellStyle name="Comma 8 2 2 6 5 2" xfId="21999" xr:uid="{00000000-0005-0000-0000-000025000000}"/>
    <cellStyle name="Comma 8 2 2 6 5 2 2" xfId="52239" xr:uid="{00000000-0005-0000-0000-000025000000}"/>
    <cellStyle name="Comma 8 2 2 6 5 3" xfId="37119" xr:uid="{00000000-0005-0000-0000-000025000000}"/>
    <cellStyle name="Comma 8 2 2 6 6" xfId="8391" xr:uid="{00000000-0005-0000-0000-000025000000}"/>
    <cellStyle name="Comma 8 2 2 6 6 2" xfId="23511" xr:uid="{00000000-0005-0000-0000-000025000000}"/>
    <cellStyle name="Comma 8 2 2 6 6 2 2" xfId="53751" xr:uid="{00000000-0005-0000-0000-000025000000}"/>
    <cellStyle name="Comma 8 2 2 6 6 3" xfId="38631" xr:uid="{00000000-0005-0000-0000-000025000000}"/>
    <cellStyle name="Comma 8 2 2 6 7" xfId="9903" xr:uid="{00000000-0005-0000-0000-000025000000}"/>
    <cellStyle name="Comma 8 2 2 6 7 2" xfId="25023" xr:uid="{00000000-0005-0000-0000-000025000000}"/>
    <cellStyle name="Comma 8 2 2 6 7 2 2" xfId="55263" xr:uid="{00000000-0005-0000-0000-000025000000}"/>
    <cellStyle name="Comma 8 2 2 6 7 3" xfId="40143" xr:uid="{00000000-0005-0000-0000-000025000000}"/>
    <cellStyle name="Comma 8 2 2 6 8" xfId="15951" xr:uid="{00000000-0005-0000-0000-000025000000}"/>
    <cellStyle name="Comma 8 2 2 6 8 2" xfId="46191" xr:uid="{00000000-0005-0000-0000-000025000000}"/>
    <cellStyle name="Comma 8 2 2 6 9" xfId="31071" xr:uid="{00000000-0005-0000-0000-000025000000}"/>
    <cellStyle name="Comma 8 2 2 7" xfId="1587" xr:uid="{00000000-0005-0000-0000-000025000000}"/>
    <cellStyle name="Comma 8 2 2 7 2" xfId="10659" xr:uid="{00000000-0005-0000-0000-000025000000}"/>
    <cellStyle name="Comma 8 2 2 7 2 2" xfId="25779" xr:uid="{00000000-0005-0000-0000-000025000000}"/>
    <cellStyle name="Comma 8 2 2 7 2 2 2" xfId="56019" xr:uid="{00000000-0005-0000-0000-000025000000}"/>
    <cellStyle name="Comma 8 2 2 7 2 3" xfId="40899" xr:uid="{00000000-0005-0000-0000-000025000000}"/>
    <cellStyle name="Comma 8 2 2 7 3" xfId="16707" xr:uid="{00000000-0005-0000-0000-000025000000}"/>
    <cellStyle name="Comma 8 2 2 7 3 2" xfId="46947" xr:uid="{00000000-0005-0000-0000-000025000000}"/>
    <cellStyle name="Comma 8 2 2 7 4" xfId="31827" xr:uid="{00000000-0005-0000-0000-000025000000}"/>
    <cellStyle name="Comma 8 2 2 8" xfId="3099" xr:uid="{00000000-0005-0000-0000-000025000000}"/>
    <cellStyle name="Comma 8 2 2 8 2" xfId="12171" xr:uid="{00000000-0005-0000-0000-000025000000}"/>
    <cellStyle name="Comma 8 2 2 8 2 2" xfId="27291" xr:uid="{00000000-0005-0000-0000-000025000000}"/>
    <cellStyle name="Comma 8 2 2 8 2 2 2" xfId="57531" xr:uid="{00000000-0005-0000-0000-000025000000}"/>
    <cellStyle name="Comma 8 2 2 8 2 3" xfId="42411" xr:uid="{00000000-0005-0000-0000-000025000000}"/>
    <cellStyle name="Comma 8 2 2 8 3" xfId="18219" xr:uid="{00000000-0005-0000-0000-000025000000}"/>
    <cellStyle name="Comma 8 2 2 8 3 2" xfId="48459" xr:uid="{00000000-0005-0000-0000-000025000000}"/>
    <cellStyle name="Comma 8 2 2 8 4" xfId="33339" xr:uid="{00000000-0005-0000-0000-000025000000}"/>
    <cellStyle name="Comma 8 2 2 9" xfId="4611" xr:uid="{00000000-0005-0000-0000-000025000000}"/>
    <cellStyle name="Comma 8 2 2 9 2" xfId="13683" xr:uid="{00000000-0005-0000-0000-000025000000}"/>
    <cellStyle name="Comma 8 2 2 9 2 2" xfId="28803" xr:uid="{00000000-0005-0000-0000-000025000000}"/>
    <cellStyle name="Comma 8 2 2 9 2 2 2" xfId="59043" xr:uid="{00000000-0005-0000-0000-000025000000}"/>
    <cellStyle name="Comma 8 2 2 9 2 3" xfId="43923" xr:uid="{00000000-0005-0000-0000-000025000000}"/>
    <cellStyle name="Comma 8 2 2 9 3" xfId="19731" xr:uid="{00000000-0005-0000-0000-000025000000}"/>
    <cellStyle name="Comma 8 2 2 9 3 2" xfId="49971" xr:uid="{00000000-0005-0000-0000-000025000000}"/>
    <cellStyle name="Comma 8 2 2 9 4" xfId="34851" xr:uid="{00000000-0005-0000-0000-000025000000}"/>
    <cellStyle name="Comma 8 2 3" xfId="117" xr:uid="{00000000-0005-0000-0000-000049000000}"/>
    <cellStyle name="Comma 8 2 3 10" xfId="9189" xr:uid="{00000000-0005-0000-0000-000049000000}"/>
    <cellStyle name="Comma 8 2 3 10 2" xfId="24309" xr:uid="{00000000-0005-0000-0000-000049000000}"/>
    <cellStyle name="Comma 8 2 3 10 2 2" xfId="54549" xr:uid="{00000000-0005-0000-0000-000049000000}"/>
    <cellStyle name="Comma 8 2 3 10 3" xfId="39429" xr:uid="{00000000-0005-0000-0000-000049000000}"/>
    <cellStyle name="Comma 8 2 3 11" xfId="15237" xr:uid="{00000000-0005-0000-0000-000049000000}"/>
    <cellStyle name="Comma 8 2 3 11 2" xfId="45477" xr:uid="{00000000-0005-0000-0000-000049000000}"/>
    <cellStyle name="Comma 8 2 3 12" xfId="30357" xr:uid="{00000000-0005-0000-0000-000049000000}"/>
    <cellStyle name="Comma 8 2 3 2" xfId="369" xr:uid="{00000000-0005-0000-0000-000049000000}"/>
    <cellStyle name="Comma 8 2 3 2 10" xfId="30609" xr:uid="{00000000-0005-0000-0000-000049000000}"/>
    <cellStyle name="Comma 8 2 3 2 2" xfId="1125" xr:uid="{00000000-0005-0000-0000-000049000000}"/>
    <cellStyle name="Comma 8 2 3 2 2 2" xfId="2637" xr:uid="{00000000-0005-0000-0000-000049000000}"/>
    <cellStyle name="Comma 8 2 3 2 2 2 2" xfId="11709" xr:uid="{00000000-0005-0000-0000-000049000000}"/>
    <cellStyle name="Comma 8 2 3 2 2 2 2 2" xfId="26829" xr:uid="{00000000-0005-0000-0000-000049000000}"/>
    <cellStyle name="Comma 8 2 3 2 2 2 2 2 2" xfId="57069" xr:uid="{00000000-0005-0000-0000-000049000000}"/>
    <cellStyle name="Comma 8 2 3 2 2 2 2 3" xfId="41949" xr:uid="{00000000-0005-0000-0000-000049000000}"/>
    <cellStyle name="Comma 8 2 3 2 2 2 3" xfId="17757" xr:uid="{00000000-0005-0000-0000-000049000000}"/>
    <cellStyle name="Comma 8 2 3 2 2 2 3 2" xfId="47997" xr:uid="{00000000-0005-0000-0000-000049000000}"/>
    <cellStyle name="Comma 8 2 3 2 2 2 4" xfId="32877" xr:uid="{00000000-0005-0000-0000-000049000000}"/>
    <cellStyle name="Comma 8 2 3 2 2 3" xfId="4149" xr:uid="{00000000-0005-0000-0000-000049000000}"/>
    <cellStyle name="Comma 8 2 3 2 2 3 2" xfId="13221" xr:uid="{00000000-0005-0000-0000-000049000000}"/>
    <cellStyle name="Comma 8 2 3 2 2 3 2 2" xfId="28341" xr:uid="{00000000-0005-0000-0000-000049000000}"/>
    <cellStyle name="Comma 8 2 3 2 2 3 2 2 2" xfId="58581" xr:uid="{00000000-0005-0000-0000-000049000000}"/>
    <cellStyle name="Comma 8 2 3 2 2 3 2 3" xfId="43461" xr:uid="{00000000-0005-0000-0000-000049000000}"/>
    <cellStyle name="Comma 8 2 3 2 2 3 3" xfId="19269" xr:uid="{00000000-0005-0000-0000-000049000000}"/>
    <cellStyle name="Comma 8 2 3 2 2 3 3 2" xfId="49509" xr:uid="{00000000-0005-0000-0000-000049000000}"/>
    <cellStyle name="Comma 8 2 3 2 2 3 4" xfId="34389" xr:uid="{00000000-0005-0000-0000-000049000000}"/>
    <cellStyle name="Comma 8 2 3 2 2 4" xfId="5661" xr:uid="{00000000-0005-0000-0000-000049000000}"/>
    <cellStyle name="Comma 8 2 3 2 2 4 2" xfId="14733" xr:uid="{00000000-0005-0000-0000-000049000000}"/>
    <cellStyle name="Comma 8 2 3 2 2 4 2 2" xfId="29853" xr:uid="{00000000-0005-0000-0000-000049000000}"/>
    <cellStyle name="Comma 8 2 3 2 2 4 2 2 2" xfId="60093" xr:uid="{00000000-0005-0000-0000-000049000000}"/>
    <cellStyle name="Comma 8 2 3 2 2 4 2 3" xfId="44973" xr:uid="{00000000-0005-0000-0000-000049000000}"/>
    <cellStyle name="Comma 8 2 3 2 2 4 3" xfId="20781" xr:uid="{00000000-0005-0000-0000-000049000000}"/>
    <cellStyle name="Comma 8 2 3 2 2 4 3 2" xfId="51021" xr:uid="{00000000-0005-0000-0000-000049000000}"/>
    <cellStyle name="Comma 8 2 3 2 2 4 4" xfId="35901" xr:uid="{00000000-0005-0000-0000-000049000000}"/>
    <cellStyle name="Comma 8 2 3 2 2 5" xfId="7173" xr:uid="{00000000-0005-0000-0000-000049000000}"/>
    <cellStyle name="Comma 8 2 3 2 2 5 2" xfId="22293" xr:uid="{00000000-0005-0000-0000-000049000000}"/>
    <cellStyle name="Comma 8 2 3 2 2 5 2 2" xfId="52533" xr:uid="{00000000-0005-0000-0000-000049000000}"/>
    <cellStyle name="Comma 8 2 3 2 2 5 3" xfId="37413" xr:uid="{00000000-0005-0000-0000-000049000000}"/>
    <cellStyle name="Comma 8 2 3 2 2 6" xfId="8685" xr:uid="{00000000-0005-0000-0000-000049000000}"/>
    <cellStyle name="Comma 8 2 3 2 2 6 2" xfId="23805" xr:uid="{00000000-0005-0000-0000-000049000000}"/>
    <cellStyle name="Comma 8 2 3 2 2 6 2 2" xfId="54045" xr:uid="{00000000-0005-0000-0000-000049000000}"/>
    <cellStyle name="Comma 8 2 3 2 2 6 3" xfId="38925" xr:uid="{00000000-0005-0000-0000-000049000000}"/>
    <cellStyle name="Comma 8 2 3 2 2 7" xfId="10197" xr:uid="{00000000-0005-0000-0000-000049000000}"/>
    <cellStyle name="Comma 8 2 3 2 2 7 2" xfId="25317" xr:uid="{00000000-0005-0000-0000-000049000000}"/>
    <cellStyle name="Comma 8 2 3 2 2 7 2 2" xfId="55557" xr:uid="{00000000-0005-0000-0000-000049000000}"/>
    <cellStyle name="Comma 8 2 3 2 2 7 3" xfId="40437" xr:uid="{00000000-0005-0000-0000-000049000000}"/>
    <cellStyle name="Comma 8 2 3 2 2 8" xfId="16245" xr:uid="{00000000-0005-0000-0000-000049000000}"/>
    <cellStyle name="Comma 8 2 3 2 2 8 2" xfId="46485" xr:uid="{00000000-0005-0000-0000-000049000000}"/>
    <cellStyle name="Comma 8 2 3 2 2 9" xfId="31365" xr:uid="{00000000-0005-0000-0000-000049000000}"/>
    <cellStyle name="Comma 8 2 3 2 3" xfId="1881" xr:uid="{00000000-0005-0000-0000-000049000000}"/>
    <cellStyle name="Comma 8 2 3 2 3 2" xfId="10953" xr:uid="{00000000-0005-0000-0000-000049000000}"/>
    <cellStyle name="Comma 8 2 3 2 3 2 2" xfId="26073" xr:uid="{00000000-0005-0000-0000-000049000000}"/>
    <cellStyle name="Comma 8 2 3 2 3 2 2 2" xfId="56313" xr:uid="{00000000-0005-0000-0000-000049000000}"/>
    <cellStyle name="Comma 8 2 3 2 3 2 3" xfId="41193" xr:uid="{00000000-0005-0000-0000-000049000000}"/>
    <cellStyle name="Comma 8 2 3 2 3 3" xfId="17001" xr:uid="{00000000-0005-0000-0000-000049000000}"/>
    <cellStyle name="Comma 8 2 3 2 3 3 2" xfId="47241" xr:uid="{00000000-0005-0000-0000-000049000000}"/>
    <cellStyle name="Comma 8 2 3 2 3 4" xfId="32121" xr:uid="{00000000-0005-0000-0000-000049000000}"/>
    <cellStyle name="Comma 8 2 3 2 4" xfId="3393" xr:uid="{00000000-0005-0000-0000-000049000000}"/>
    <cellStyle name="Comma 8 2 3 2 4 2" xfId="12465" xr:uid="{00000000-0005-0000-0000-000049000000}"/>
    <cellStyle name="Comma 8 2 3 2 4 2 2" xfId="27585" xr:uid="{00000000-0005-0000-0000-000049000000}"/>
    <cellStyle name="Comma 8 2 3 2 4 2 2 2" xfId="57825" xr:uid="{00000000-0005-0000-0000-000049000000}"/>
    <cellStyle name="Comma 8 2 3 2 4 2 3" xfId="42705" xr:uid="{00000000-0005-0000-0000-000049000000}"/>
    <cellStyle name="Comma 8 2 3 2 4 3" xfId="18513" xr:uid="{00000000-0005-0000-0000-000049000000}"/>
    <cellStyle name="Comma 8 2 3 2 4 3 2" xfId="48753" xr:uid="{00000000-0005-0000-0000-000049000000}"/>
    <cellStyle name="Comma 8 2 3 2 4 4" xfId="33633" xr:uid="{00000000-0005-0000-0000-000049000000}"/>
    <cellStyle name="Comma 8 2 3 2 5" xfId="4905" xr:uid="{00000000-0005-0000-0000-000049000000}"/>
    <cellStyle name="Comma 8 2 3 2 5 2" xfId="13977" xr:uid="{00000000-0005-0000-0000-000049000000}"/>
    <cellStyle name="Comma 8 2 3 2 5 2 2" xfId="29097" xr:uid="{00000000-0005-0000-0000-000049000000}"/>
    <cellStyle name="Comma 8 2 3 2 5 2 2 2" xfId="59337" xr:uid="{00000000-0005-0000-0000-000049000000}"/>
    <cellStyle name="Comma 8 2 3 2 5 2 3" xfId="44217" xr:uid="{00000000-0005-0000-0000-000049000000}"/>
    <cellStyle name="Comma 8 2 3 2 5 3" xfId="20025" xr:uid="{00000000-0005-0000-0000-000049000000}"/>
    <cellStyle name="Comma 8 2 3 2 5 3 2" xfId="50265" xr:uid="{00000000-0005-0000-0000-000049000000}"/>
    <cellStyle name="Comma 8 2 3 2 5 4" xfId="35145" xr:uid="{00000000-0005-0000-0000-000049000000}"/>
    <cellStyle name="Comma 8 2 3 2 6" xfId="6417" xr:uid="{00000000-0005-0000-0000-000049000000}"/>
    <cellStyle name="Comma 8 2 3 2 6 2" xfId="21537" xr:uid="{00000000-0005-0000-0000-000049000000}"/>
    <cellStyle name="Comma 8 2 3 2 6 2 2" xfId="51777" xr:uid="{00000000-0005-0000-0000-000049000000}"/>
    <cellStyle name="Comma 8 2 3 2 6 3" xfId="36657" xr:uid="{00000000-0005-0000-0000-000049000000}"/>
    <cellStyle name="Comma 8 2 3 2 7" xfId="7929" xr:uid="{00000000-0005-0000-0000-000049000000}"/>
    <cellStyle name="Comma 8 2 3 2 7 2" xfId="23049" xr:uid="{00000000-0005-0000-0000-000049000000}"/>
    <cellStyle name="Comma 8 2 3 2 7 2 2" xfId="53289" xr:uid="{00000000-0005-0000-0000-000049000000}"/>
    <cellStyle name="Comma 8 2 3 2 7 3" xfId="38169" xr:uid="{00000000-0005-0000-0000-000049000000}"/>
    <cellStyle name="Comma 8 2 3 2 8" xfId="9441" xr:uid="{00000000-0005-0000-0000-000049000000}"/>
    <cellStyle name="Comma 8 2 3 2 8 2" xfId="24561" xr:uid="{00000000-0005-0000-0000-000049000000}"/>
    <cellStyle name="Comma 8 2 3 2 8 2 2" xfId="54801" xr:uid="{00000000-0005-0000-0000-000049000000}"/>
    <cellStyle name="Comma 8 2 3 2 8 3" xfId="39681" xr:uid="{00000000-0005-0000-0000-000049000000}"/>
    <cellStyle name="Comma 8 2 3 2 9" xfId="15489" xr:uid="{00000000-0005-0000-0000-000049000000}"/>
    <cellStyle name="Comma 8 2 3 2 9 2" xfId="45729" xr:uid="{00000000-0005-0000-0000-000049000000}"/>
    <cellStyle name="Comma 8 2 3 3" xfId="621" xr:uid="{00000000-0005-0000-0000-0000DD000000}"/>
    <cellStyle name="Comma 8 2 3 3 10" xfId="30861" xr:uid="{00000000-0005-0000-0000-0000DD000000}"/>
    <cellStyle name="Comma 8 2 3 3 2" xfId="1377" xr:uid="{00000000-0005-0000-0000-0000DD000000}"/>
    <cellStyle name="Comma 8 2 3 3 2 2" xfId="2889" xr:uid="{00000000-0005-0000-0000-0000DD000000}"/>
    <cellStyle name="Comma 8 2 3 3 2 2 2" xfId="11961" xr:uid="{00000000-0005-0000-0000-0000DD000000}"/>
    <cellStyle name="Comma 8 2 3 3 2 2 2 2" xfId="27081" xr:uid="{00000000-0005-0000-0000-0000DD000000}"/>
    <cellStyle name="Comma 8 2 3 3 2 2 2 2 2" xfId="57321" xr:uid="{00000000-0005-0000-0000-0000DD000000}"/>
    <cellStyle name="Comma 8 2 3 3 2 2 2 3" xfId="42201" xr:uid="{00000000-0005-0000-0000-0000DD000000}"/>
    <cellStyle name="Comma 8 2 3 3 2 2 3" xfId="18009" xr:uid="{00000000-0005-0000-0000-0000DD000000}"/>
    <cellStyle name="Comma 8 2 3 3 2 2 3 2" xfId="48249" xr:uid="{00000000-0005-0000-0000-0000DD000000}"/>
    <cellStyle name="Comma 8 2 3 3 2 2 4" xfId="33129" xr:uid="{00000000-0005-0000-0000-0000DD000000}"/>
    <cellStyle name="Comma 8 2 3 3 2 3" xfId="4401" xr:uid="{00000000-0005-0000-0000-0000DD000000}"/>
    <cellStyle name="Comma 8 2 3 3 2 3 2" xfId="13473" xr:uid="{00000000-0005-0000-0000-0000DD000000}"/>
    <cellStyle name="Comma 8 2 3 3 2 3 2 2" xfId="28593" xr:uid="{00000000-0005-0000-0000-0000DD000000}"/>
    <cellStyle name="Comma 8 2 3 3 2 3 2 2 2" xfId="58833" xr:uid="{00000000-0005-0000-0000-0000DD000000}"/>
    <cellStyle name="Comma 8 2 3 3 2 3 2 3" xfId="43713" xr:uid="{00000000-0005-0000-0000-0000DD000000}"/>
    <cellStyle name="Comma 8 2 3 3 2 3 3" xfId="19521" xr:uid="{00000000-0005-0000-0000-0000DD000000}"/>
    <cellStyle name="Comma 8 2 3 3 2 3 3 2" xfId="49761" xr:uid="{00000000-0005-0000-0000-0000DD000000}"/>
    <cellStyle name="Comma 8 2 3 3 2 3 4" xfId="34641" xr:uid="{00000000-0005-0000-0000-0000DD000000}"/>
    <cellStyle name="Comma 8 2 3 3 2 4" xfId="5913" xr:uid="{00000000-0005-0000-0000-0000DD000000}"/>
    <cellStyle name="Comma 8 2 3 3 2 4 2" xfId="14985" xr:uid="{00000000-0005-0000-0000-0000DD000000}"/>
    <cellStyle name="Comma 8 2 3 3 2 4 2 2" xfId="30105" xr:uid="{00000000-0005-0000-0000-0000DD000000}"/>
    <cellStyle name="Comma 8 2 3 3 2 4 2 2 2" xfId="60345" xr:uid="{00000000-0005-0000-0000-0000DD000000}"/>
    <cellStyle name="Comma 8 2 3 3 2 4 2 3" xfId="45225" xr:uid="{00000000-0005-0000-0000-0000DD000000}"/>
    <cellStyle name="Comma 8 2 3 3 2 4 3" xfId="21033" xr:uid="{00000000-0005-0000-0000-0000DD000000}"/>
    <cellStyle name="Comma 8 2 3 3 2 4 3 2" xfId="51273" xr:uid="{00000000-0005-0000-0000-0000DD000000}"/>
    <cellStyle name="Comma 8 2 3 3 2 4 4" xfId="36153" xr:uid="{00000000-0005-0000-0000-0000DD000000}"/>
    <cellStyle name="Comma 8 2 3 3 2 5" xfId="7425" xr:uid="{00000000-0005-0000-0000-0000DD000000}"/>
    <cellStyle name="Comma 8 2 3 3 2 5 2" xfId="22545" xr:uid="{00000000-0005-0000-0000-0000DD000000}"/>
    <cellStyle name="Comma 8 2 3 3 2 5 2 2" xfId="52785" xr:uid="{00000000-0005-0000-0000-0000DD000000}"/>
    <cellStyle name="Comma 8 2 3 3 2 5 3" xfId="37665" xr:uid="{00000000-0005-0000-0000-0000DD000000}"/>
    <cellStyle name="Comma 8 2 3 3 2 6" xfId="8937" xr:uid="{00000000-0005-0000-0000-0000DD000000}"/>
    <cellStyle name="Comma 8 2 3 3 2 6 2" xfId="24057" xr:uid="{00000000-0005-0000-0000-0000DD000000}"/>
    <cellStyle name="Comma 8 2 3 3 2 6 2 2" xfId="54297" xr:uid="{00000000-0005-0000-0000-0000DD000000}"/>
    <cellStyle name="Comma 8 2 3 3 2 6 3" xfId="39177" xr:uid="{00000000-0005-0000-0000-0000DD000000}"/>
    <cellStyle name="Comma 8 2 3 3 2 7" xfId="10449" xr:uid="{00000000-0005-0000-0000-0000DD000000}"/>
    <cellStyle name="Comma 8 2 3 3 2 7 2" xfId="25569" xr:uid="{00000000-0005-0000-0000-0000DD000000}"/>
    <cellStyle name="Comma 8 2 3 3 2 7 2 2" xfId="55809" xr:uid="{00000000-0005-0000-0000-0000DD000000}"/>
    <cellStyle name="Comma 8 2 3 3 2 7 3" xfId="40689" xr:uid="{00000000-0005-0000-0000-0000DD000000}"/>
    <cellStyle name="Comma 8 2 3 3 2 8" xfId="16497" xr:uid="{00000000-0005-0000-0000-0000DD000000}"/>
    <cellStyle name="Comma 8 2 3 3 2 8 2" xfId="46737" xr:uid="{00000000-0005-0000-0000-0000DD000000}"/>
    <cellStyle name="Comma 8 2 3 3 2 9" xfId="31617" xr:uid="{00000000-0005-0000-0000-0000DD000000}"/>
    <cellStyle name="Comma 8 2 3 3 3" xfId="2133" xr:uid="{00000000-0005-0000-0000-0000DD000000}"/>
    <cellStyle name="Comma 8 2 3 3 3 2" xfId="11205" xr:uid="{00000000-0005-0000-0000-0000DD000000}"/>
    <cellStyle name="Comma 8 2 3 3 3 2 2" xfId="26325" xr:uid="{00000000-0005-0000-0000-0000DD000000}"/>
    <cellStyle name="Comma 8 2 3 3 3 2 2 2" xfId="56565" xr:uid="{00000000-0005-0000-0000-0000DD000000}"/>
    <cellStyle name="Comma 8 2 3 3 3 2 3" xfId="41445" xr:uid="{00000000-0005-0000-0000-0000DD000000}"/>
    <cellStyle name="Comma 8 2 3 3 3 3" xfId="17253" xr:uid="{00000000-0005-0000-0000-0000DD000000}"/>
    <cellStyle name="Comma 8 2 3 3 3 3 2" xfId="47493" xr:uid="{00000000-0005-0000-0000-0000DD000000}"/>
    <cellStyle name="Comma 8 2 3 3 3 4" xfId="32373" xr:uid="{00000000-0005-0000-0000-0000DD000000}"/>
    <cellStyle name="Comma 8 2 3 3 4" xfId="3645" xr:uid="{00000000-0005-0000-0000-0000DD000000}"/>
    <cellStyle name="Comma 8 2 3 3 4 2" xfId="12717" xr:uid="{00000000-0005-0000-0000-0000DD000000}"/>
    <cellStyle name="Comma 8 2 3 3 4 2 2" xfId="27837" xr:uid="{00000000-0005-0000-0000-0000DD000000}"/>
    <cellStyle name="Comma 8 2 3 3 4 2 2 2" xfId="58077" xr:uid="{00000000-0005-0000-0000-0000DD000000}"/>
    <cellStyle name="Comma 8 2 3 3 4 2 3" xfId="42957" xr:uid="{00000000-0005-0000-0000-0000DD000000}"/>
    <cellStyle name="Comma 8 2 3 3 4 3" xfId="18765" xr:uid="{00000000-0005-0000-0000-0000DD000000}"/>
    <cellStyle name="Comma 8 2 3 3 4 3 2" xfId="49005" xr:uid="{00000000-0005-0000-0000-0000DD000000}"/>
    <cellStyle name="Comma 8 2 3 3 4 4" xfId="33885" xr:uid="{00000000-0005-0000-0000-0000DD000000}"/>
    <cellStyle name="Comma 8 2 3 3 5" xfId="5157" xr:uid="{00000000-0005-0000-0000-0000DD000000}"/>
    <cellStyle name="Comma 8 2 3 3 5 2" xfId="14229" xr:uid="{00000000-0005-0000-0000-0000DD000000}"/>
    <cellStyle name="Comma 8 2 3 3 5 2 2" xfId="29349" xr:uid="{00000000-0005-0000-0000-0000DD000000}"/>
    <cellStyle name="Comma 8 2 3 3 5 2 2 2" xfId="59589" xr:uid="{00000000-0005-0000-0000-0000DD000000}"/>
    <cellStyle name="Comma 8 2 3 3 5 2 3" xfId="44469" xr:uid="{00000000-0005-0000-0000-0000DD000000}"/>
    <cellStyle name="Comma 8 2 3 3 5 3" xfId="20277" xr:uid="{00000000-0005-0000-0000-0000DD000000}"/>
    <cellStyle name="Comma 8 2 3 3 5 3 2" xfId="50517" xr:uid="{00000000-0005-0000-0000-0000DD000000}"/>
    <cellStyle name="Comma 8 2 3 3 5 4" xfId="35397" xr:uid="{00000000-0005-0000-0000-0000DD000000}"/>
    <cellStyle name="Comma 8 2 3 3 6" xfId="6669" xr:uid="{00000000-0005-0000-0000-0000DD000000}"/>
    <cellStyle name="Comma 8 2 3 3 6 2" xfId="21789" xr:uid="{00000000-0005-0000-0000-0000DD000000}"/>
    <cellStyle name="Comma 8 2 3 3 6 2 2" xfId="52029" xr:uid="{00000000-0005-0000-0000-0000DD000000}"/>
    <cellStyle name="Comma 8 2 3 3 6 3" xfId="36909" xr:uid="{00000000-0005-0000-0000-0000DD000000}"/>
    <cellStyle name="Comma 8 2 3 3 7" xfId="8181" xr:uid="{00000000-0005-0000-0000-0000DD000000}"/>
    <cellStyle name="Comma 8 2 3 3 7 2" xfId="23301" xr:uid="{00000000-0005-0000-0000-0000DD000000}"/>
    <cellStyle name="Comma 8 2 3 3 7 2 2" xfId="53541" xr:uid="{00000000-0005-0000-0000-0000DD000000}"/>
    <cellStyle name="Comma 8 2 3 3 7 3" xfId="38421" xr:uid="{00000000-0005-0000-0000-0000DD000000}"/>
    <cellStyle name="Comma 8 2 3 3 8" xfId="9693" xr:uid="{00000000-0005-0000-0000-0000DD000000}"/>
    <cellStyle name="Comma 8 2 3 3 8 2" xfId="24813" xr:uid="{00000000-0005-0000-0000-0000DD000000}"/>
    <cellStyle name="Comma 8 2 3 3 8 2 2" xfId="55053" xr:uid="{00000000-0005-0000-0000-0000DD000000}"/>
    <cellStyle name="Comma 8 2 3 3 8 3" xfId="39933" xr:uid="{00000000-0005-0000-0000-0000DD000000}"/>
    <cellStyle name="Comma 8 2 3 3 9" xfId="15741" xr:uid="{00000000-0005-0000-0000-0000DD000000}"/>
    <cellStyle name="Comma 8 2 3 3 9 2" xfId="45981" xr:uid="{00000000-0005-0000-0000-0000DD000000}"/>
    <cellStyle name="Comma 8 2 3 4" xfId="873" xr:uid="{00000000-0005-0000-0000-000049000000}"/>
    <cellStyle name="Comma 8 2 3 4 2" xfId="2385" xr:uid="{00000000-0005-0000-0000-000049000000}"/>
    <cellStyle name="Comma 8 2 3 4 2 2" xfId="11457" xr:uid="{00000000-0005-0000-0000-000049000000}"/>
    <cellStyle name="Comma 8 2 3 4 2 2 2" xfId="26577" xr:uid="{00000000-0005-0000-0000-000049000000}"/>
    <cellStyle name="Comma 8 2 3 4 2 2 2 2" xfId="56817" xr:uid="{00000000-0005-0000-0000-000049000000}"/>
    <cellStyle name="Comma 8 2 3 4 2 2 3" xfId="41697" xr:uid="{00000000-0005-0000-0000-000049000000}"/>
    <cellStyle name="Comma 8 2 3 4 2 3" xfId="17505" xr:uid="{00000000-0005-0000-0000-000049000000}"/>
    <cellStyle name="Comma 8 2 3 4 2 3 2" xfId="47745" xr:uid="{00000000-0005-0000-0000-000049000000}"/>
    <cellStyle name="Comma 8 2 3 4 2 4" xfId="32625" xr:uid="{00000000-0005-0000-0000-000049000000}"/>
    <cellStyle name="Comma 8 2 3 4 3" xfId="3897" xr:uid="{00000000-0005-0000-0000-000049000000}"/>
    <cellStyle name="Comma 8 2 3 4 3 2" xfId="12969" xr:uid="{00000000-0005-0000-0000-000049000000}"/>
    <cellStyle name="Comma 8 2 3 4 3 2 2" xfId="28089" xr:uid="{00000000-0005-0000-0000-000049000000}"/>
    <cellStyle name="Comma 8 2 3 4 3 2 2 2" xfId="58329" xr:uid="{00000000-0005-0000-0000-000049000000}"/>
    <cellStyle name="Comma 8 2 3 4 3 2 3" xfId="43209" xr:uid="{00000000-0005-0000-0000-000049000000}"/>
    <cellStyle name="Comma 8 2 3 4 3 3" xfId="19017" xr:uid="{00000000-0005-0000-0000-000049000000}"/>
    <cellStyle name="Comma 8 2 3 4 3 3 2" xfId="49257" xr:uid="{00000000-0005-0000-0000-000049000000}"/>
    <cellStyle name="Comma 8 2 3 4 3 4" xfId="34137" xr:uid="{00000000-0005-0000-0000-000049000000}"/>
    <cellStyle name="Comma 8 2 3 4 4" xfId="5409" xr:uid="{00000000-0005-0000-0000-000049000000}"/>
    <cellStyle name="Comma 8 2 3 4 4 2" xfId="14481" xr:uid="{00000000-0005-0000-0000-000049000000}"/>
    <cellStyle name="Comma 8 2 3 4 4 2 2" xfId="29601" xr:uid="{00000000-0005-0000-0000-000049000000}"/>
    <cellStyle name="Comma 8 2 3 4 4 2 2 2" xfId="59841" xr:uid="{00000000-0005-0000-0000-000049000000}"/>
    <cellStyle name="Comma 8 2 3 4 4 2 3" xfId="44721" xr:uid="{00000000-0005-0000-0000-000049000000}"/>
    <cellStyle name="Comma 8 2 3 4 4 3" xfId="20529" xr:uid="{00000000-0005-0000-0000-000049000000}"/>
    <cellStyle name="Comma 8 2 3 4 4 3 2" xfId="50769" xr:uid="{00000000-0005-0000-0000-000049000000}"/>
    <cellStyle name="Comma 8 2 3 4 4 4" xfId="35649" xr:uid="{00000000-0005-0000-0000-000049000000}"/>
    <cellStyle name="Comma 8 2 3 4 5" xfId="6921" xr:uid="{00000000-0005-0000-0000-000049000000}"/>
    <cellStyle name="Comma 8 2 3 4 5 2" xfId="22041" xr:uid="{00000000-0005-0000-0000-000049000000}"/>
    <cellStyle name="Comma 8 2 3 4 5 2 2" xfId="52281" xr:uid="{00000000-0005-0000-0000-000049000000}"/>
    <cellStyle name="Comma 8 2 3 4 5 3" xfId="37161" xr:uid="{00000000-0005-0000-0000-000049000000}"/>
    <cellStyle name="Comma 8 2 3 4 6" xfId="8433" xr:uid="{00000000-0005-0000-0000-000049000000}"/>
    <cellStyle name="Comma 8 2 3 4 6 2" xfId="23553" xr:uid="{00000000-0005-0000-0000-000049000000}"/>
    <cellStyle name="Comma 8 2 3 4 6 2 2" xfId="53793" xr:uid="{00000000-0005-0000-0000-000049000000}"/>
    <cellStyle name="Comma 8 2 3 4 6 3" xfId="38673" xr:uid="{00000000-0005-0000-0000-000049000000}"/>
    <cellStyle name="Comma 8 2 3 4 7" xfId="9945" xr:uid="{00000000-0005-0000-0000-000049000000}"/>
    <cellStyle name="Comma 8 2 3 4 7 2" xfId="25065" xr:uid="{00000000-0005-0000-0000-000049000000}"/>
    <cellStyle name="Comma 8 2 3 4 7 2 2" xfId="55305" xr:uid="{00000000-0005-0000-0000-000049000000}"/>
    <cellStyle name="Comma 8 2 3 4 7 3" xfId="40185" xr:uid="{00000000-0005-0000-0000-000049000000}"/>
    <cellStyle name="Comma 8 2 3 4 8" xfId="15993" xr:uid="{00000000-0005-0000-0000-000049000000}"/>
    <cellStyle name="Comma 8 2 3 4 8 2" xfId="46233" xr:uid="{00000000-0005-0000-0000-000049000000}"/>
    <cellStyle name="Comma 8 2 3 4 9" xfId="31113" xr:uid="{00000000-0005-0000-0000-000049000000}"/>
    <cellStyle name="Comma 8 2 3 5" xfId="1629" xr:uid="{00000000-0005-0000-0000-000049000000}"/>
    <cellStyle name="Comma 8 2 3 5 2" xfId="10701" xr:uid="{00000000-0005-0000-0000-000049000000}"/>
    <cellStyle name="Comma 8 2 3 5 2 2" xfId="25821" xr:uid="{00000000-0005-0000-0000-000049000000}"/>
    <cellStyle name="Comma 8 2 3 5 2 2 2" xfId="56061" xr:uid="{00000000-0005-0000-0000-000049000000}"/>
    <cellStyle name="Comma 8 2 3 5 2 3" xfId="40941" xr:uid="{00000000-0005-0000-0000-000049000000}"/>
    <cellStyle name="Comma 8 2 3 5 3" xfId="16749" xr:uid="{00000000-0005-0000-0000-000049000000}"/>
    <cellStyle name="Comma 8 2 3 5 3 2" xfId="46989" xr:uid="{00000000-0005-0000-0000-000049000000}"/>
    <cellStyle name="Comma 8 2 3 5 4" xfId="31869" xr:uid="{00000000-0005-0000-0000-000049000000}"/>
    <cellStyle name="Comma 8 2 3 6" xfId="3141" xr:uid="{00000000-0005-0000-0000-000049000000}"/>
    <cellStyle name="Comma 8 2 3 6 2" xfId="12213" xr:uid="{00000000-0005-0000-0000-000049000000}"/>
    <cellStyle name="Comma 8 2 3 6 2 2" xfId="27333" xr:uid="{00000000-0005-0000-0000-000049000000}"/>
    <cellStyle name="Comma 8 2 3 6 2 2 2" xfId="57573" xr:uid="{00000000-0005-0000-0000-000049000000}"/>
    <cellStyle name="Comma 8 2 3 6 2 3" xfId="42453" xr:uid="{00000000-0005-0000-0000-000049000000}"/>
    <cellStyle name="Comma 8 2 3 6 3" xfId="18261" xr:uid="{00000000-0005-0000-0000-000049000000}"/>
    <cellStyle name="Comma 8 2 3 6 3 2" xfId="48501" xr:uid="{00000000-0005-0000-0000-000049000000}"/>
    <cellStyle name="Comma 8 2 3 6 4" xfId="33381" xr:uid="{00000000-0005-0000-0000-000049000000}"/>
    <cellStyle name="Comma 8 2 3 7" xfId="4653" xr:uid="{00000000-0005-0000-0000-000049000000}"/>
    <cellStyle name="Comma 8 2 3 7 2" xfId="13725" xr:uid="{00000000-0005-0000-0000-000049000000}"/>
    <cellStyle name="Comma 8 2 3 7 2 2" xfId="28845" xr:uid="{00000000-0005-0000-0000-000049000000}"/>
    <cellStyle name="Comma 8 2 3 7 2 2 2" xfId="59085" xr:uid="{00000000-0005-0000-0000-000049000000}"/>
    <cellStyle name="Comma 8 2 3 7 2 3" xfId="43965" xr:uid="{00000000-0005-0000-0000-000049000000}"/>
    <cellStyle name="Comma 8 2 3 7 3" xfId="19773" xr:uid="{00000000-0005-0000-0000-000049000000}"/>
    <cellStyle name="Comma 8 2 3 7 3 2" xfId="50013" xr:uid="{00000000-0005-0000-0000-000049000000}"/>
    <cellStyle name="Comma 8 2 3 7 4" xfId="34893" xr:uid="{00000000-0005-0000-0000-000049000000}"/>
    <cellStyle name="Comma 8 2 3 8" xfId="6165" xr:uid="{00000000-0005-0000-0000-000049000000}"/>
    <cellStyle name="Comma 8 2 3 8 2" xfId="21285" xr:uid="{00000000-0005-0000-0000-000049000000}"/>
    <cellStyle name="Comma 8 2 3 8 2 2" xfId="51525" xr:uid="{00000000-0005-0000-0000-000049000000}"/>
    <cellStyle name="Comma 8 2 3 8 3" xfId="36405" xr:uid="{00000000-0005-0000-0000-000049000000}"/>
    <cellStyle name="Comma 8 2 3 9" xfId="7677" xr:uid="{00000000-0005-0000-0000-000049000000}"/>
    <cellStyle name="Comma 8 2 3 9 2" xfId="22797" xr:uid="{00000000-0005-0000-0000-000049000000}"/>
    <cellStyle name="Comma 8 2 3 9 2 2" xfId="53037" xr:uid="{00000000-0005-0000-0000-000049000000}"/>
    <cellStyle name="Comma 8 2 3 9 3" xfId="37917" xr:uid="{00000000-0005-0000-0000-000049000000}"/>
    <cellStyle name="Comma 8 2 4" xfId="201" xr:uid="{00000000-0005-0000-0000-000049000000}"/>
    <cellStyle name="Comma 8 2 4 10" xfId="9273" xr:uid="{00000000-0005-0000-0000-000049000000}"/>
    <cellStyle name="Comma 8 2 4 10 2" xfId="24393" xr:uid="{00000000-0005-0000-0000-000049000000}"/>
    <cellStyle name="Comma 8 2 4 10 2 2" xfId="54633" xr:uid="{00000000-0005-0000-0000-000049000000}"/>
    <cellStyle name="Comma 8 2 4 10 3" xfId="39513" xr:uid="{00000000-0005-0000-0000-000049000000}"/>
    <cellStyle name="Comma 8 2 4 11" xfId="15321" xr:uid="{00000000-0005-0000-0000-000049000000}"/>
    <cellStyle name="Comma 8 2 4 11 2" xfId="45561" xr:uid="{00000000-0005-0000-0000-000049000000}"/>
    <cellStyle name="Comma 8 2 4 12" xfId="30441" xr:uid="{00000000-0005-0000-0000-000049000000}"/>
    <cellStyle name="Comma 8 2 4 2" xfId="453" xr:uid="{00000000-0005-0000-0000-000049000000}"/>
    <cellStyle name="Comma 8 2 4 2 10" xfId="30693" xr:uid="{00000000-0005-0000-0000-000049000000}"/>
    <cellStyle name="Comma 8 2 4 2 2" xfId="1209" xr:uid="{00000000-0005-0000-0000-000049000000}"/>
    <cellStyle name="Comma 8 2 4 2 2 2" xfId="2721" xr:uid="{00000000-0005-0000-0000-000049000000}"/>
    <cellStyle name="Comma 8 2 4 2 2 2 2" xfId="11793" xr:uid="{00000000-0005-0000-0000-000049000000}"/>
    <cellStyle name="Comma 8 2 4 2 2 2 2 2" xfId="26913" xr:uid="{00000000-0005-0000-0000-000049000000}"/>
    <cellStyle name="Comma 8 2 4 2 2 2 2 2 2" xfId="57153" xr:uid="{00000000-0005-0000-0000-000049000000}"/>
    <cellStyle name="Comma 8 2 4 2 2 2 2 3" xfId="42033" xr:uid="{00000000-0005-0000-0000-000049000000}"/>
    <cellStyle name="Comma 8 2 4 2 2 2 3" xfId="17841" xr:uid="{00000000-0005-0000-0000-000049000000}"/>
    <cellStyle name="Comma 8 2 4 2 2 2 3 2" xfId="48081" xr:uid="{00000000-0005-0000-0000-000049000000}"/>
    <cellStyle name="Comma 8 2 4 2 2 2 4" xfId="32961" xr:uid="{00000000-0005-0000-0000-000049000000}"/>
    <cellStyle name="Comma 8 2 4 2 2 3" xfId="4233" xr:uid="{00000000-0005-0000-0000-000049000000}"/>
    <cellStyle name="Comma 8 2 4 2 2 3 2" xfId="13305" xr:uid="{00000000-0005-0000-0000-000049000000}"/>
    <cellStyle name="Comma 8 2 4 2 2 3 2 2" xfId="28425" xr:uid="{00000000-0005-0000-0000-000049000000}"/>
    <cellStyle name="Comma 8 2 4 2 2 3 2 2 2" xfId="58665" xr:uid="{00000000-0005-0000-0000-000049000000}"/>
    <cellStyle name="Comma 8 2 4 2 2 3 2 3" xfId="43545" xr:uid="{00000000-0005-0000-0000-000049000000}"/>
    <cellStyle name="Comma 8 2 4 2 2 3 3" xfId="19353" xr:uid="{00000000-0005-0000-0000-000049000000}"/>
    <cellStyle name="Comma 8 2 4 2 2 3 3 2" xfId="49593" xr:uid="{00000000-0005-0000-0000-000049000000}"/>
    <cellStyle name="Comma 8 2 4 2 2 3 4" xfId="34473" xr:uid="{00000000-0005-0000-0000-000049000000}"/>
    <cellStyle name="Comma 8 2 4 2 2 4" xfId="5745" xr:uid="{00000000-0005-0000-0000-000049000000}"/>
    <cellStyle name="Comma 8 2 4 2 2 4 2" xfId="14817" xr:uid="{00000000-0005-0000-0000-000049000000}"/>
    <cellStyle name="Comma 8 2 4 2 2 4 2 2" xfId="29937" xr:uid="{00000000-0005-0000-0000-000049000000}"/>
    <cellStyle name="Comma 8 2 4 2 2 4 2 2 2" xfId="60177" xr:uid="{00000000-0005-0000-0000-000049000000}"/>
    <cellStyle name="Comma 8 2 4 2 2 4 2 3" xfId="45057" xr:uid="{00000000-0005-0000-0000-000049000000}"/>
    <cellStyle name="Comma 8 2 4 2 2 4 3" xfId="20865" xr:uid="{00000000-0005-0000-0000-000049000000}"/>
    <cellStyle name="Comma 8 2 4 2 2 4 3 2" xfId="51105" xr:uid="{00000000-0005-0000-0000-000049000000}"/>
    <cellStyle name="Comma 8 2 4 2 2 4 4" xfId="35985" xr:uid="{00000000-0005-0000-0000-000049000000}"/>
    <cellStyle name="Comma 8 2 4 2 2 5" xfId="7257" xr:uid="{00000000-0005-0000-0000-000049000000}"/>
    <cellStyle name="Comma 8 2 4 2 2 5 2" xfId="22377" xr:uid="{00000000-0005-0000-0000-000049000000}"/>
    <cellStyle name="Comma 8 2 4 2 2 5 2 2" xfId="52617" xr:uid="{00000000-0005-0000-0000-000049000000}"/>
    <cellStyle name="Comma 8 2 4 2 2 5 3" xfId="37497" xr:uid="{00000000-0005-0000-0000-000049000000}"/>
    <cellStyle name="Comma 8 2 4 2 2 6" xfId="8769" xr:uid="{00000000-0005-0000-0000-000049000000}"/>
    <cellStyle name="Comma 8 2 4 2 2 6 2" xfId="23889" xr:uid="{00000000-0005-0000-0000-000049000000}"/>
    <cellStyle name="Comma 8 2 4 2 2 6 2 2" xfId="54129" xr:uid="{00000000-0005-0000-0000-000049000000}"/>
    <cellStyle name="Comma 8 2 4 2 2 6 3" xfId="39009" xr:uid="{00000000-0005-0000-0000-000049000000}"/>
    <cellStyle name="Comma 8 2 4 2 2 7" xfId="10281" xr:uid="{00000000-0005-0000-0000-000049000000}"/>
    <cellStyle name="Comma 8 2 4 2 2 7 2" xfId="25401" xr:uid="{00000000-0005-0000-0000-000049000000}"/>
    <cellStyle name="Comma 8 2 4 2 2 7 2 2" xfId="55641" xr:uid="{00000000-0005-0000-0000-000049000000}"/>
    <cellStyle name="Comma 8 2 4 2 2 7 3" xfId="40521" xr:uid="{00000000-0005-0000-0000-000049000000}"/>
    <cellStyle name="Comma 8 2 4 2 2 8" xfId="16329" xr:uid="{00000000-0005-0000-0000-000049000000}"/>
    <cellStyle name="Comma 8 2 4 2 2 8 2" xfId="46569" xr:uid="{00000000-0005-0000-0000-000049000000}"/>
    <cellStyle name="Comma 8 2 4 2 2 9" xfId="31449" xr:uid="{00000000-0005-0000-0000-000049000000}"/>
    <cellStyle name="Comma 8 2 4 2 3" xfId="1965" xr:uid="{00000000-0005-0000-0000-000049000000}"/>
    <cellStyle name="Comma 8 2 4 2 3 2" xfId="11037" xr:uid="{00000000-0005-0000-0000-000049000000}"/>
    <cellStyle name="Comma 8 2 4 2 3 2 2" xfId="26157" xr:uid="{00000000-0005-0000-0000-000049000000}"/>
    <cellStyle name="Comma 8 2 4 2 3 2 2 2" xfId="56397" xr:uid="{00000000-0005-0000-0000-000049000000}"/>
    <cellStyle name="Comma 8 2 4 2 3 2 3" xfId="41277" xr:uid="{00000000-0005-0000-0000-000049000000}"/>
    <cellStyle name="Comma 8 2 4 2 3 3" xfId="17085" xr:uid="{00000000-0005-0000-0000-000049000000}"/>
    <cellStyle name="Comma 8 2 4 2 3 3 2" xfId="47325" xr:uid="{00000000-0005-0000-0000-000049000000}"/>
    <cellStyle name="Comma 8 2 4 2 3 4" xfId="32205" xr:uid="{00000000-0005-0000-0000-000049000000}"/>
    <cellStyle name="Comma 8 2 4 2 4" xfId="3477" xr:uid="{00000000-0005-0000-0000-000049000000}"/>
    <cellStyle name="Comma 8 2 4 2 4 2" xfId="12549" xr:uid="{00000000-0005-0000-0000-000049000000}"/>
    <cellStyle name="Comma 8 2 4 2 4 2 2" xfId="27669" xr:uid="{00000000-0005-0000-0000-000049000000}"/>
    <cellStyle name="Comma 8 2 4 2 4 2 2 2" xfId="57909" xr:uid="{00000000-0005-0000-0000-000049000000}"/>
    <cellStyle name="Comma 8 2 4 2 4 2 3" xfId="42789" xr:uid="{00000000-0005-0000-0000-000049000000}"/>
    <cellStyle name="Comma 8 2 4 2 4 3" xfId="18597" xr:uid="{00000000-0005-0000-0000-000049000000}"/>
    <cellStyle name="Comma 8 2 4 2 4 3 2" xfId="48837" xr:uid="{00000000-0005-0000-0000-000049000000}"/>
    <cellStyle name="Comma 8 2 4 2 4 4" xfId="33717" xr:uid="{00000000-0005-0000-0000-000049000000}"/>
    <cellStyle name="Comma 8 2 4 2 5" xfId="4989" xr:uid="{00000000-0005-0000-0000-000049000000}"/>
    <cellStyle name="Comma 8 2 4 2 5 2" xfId="14061" xr:uid="{00000000-0005-0000-0000-000049000000}"/>
    <cellStyle name="Comma 8 2 4 2 5 2 2" xfId="29181" xr:uid="{00000000-0005-0000-0000-000049000000}"/>
    <cellStyle name="Comma 8 2 4 2 5 2 2 2" xfId="59421" xr:uid="{00000000-0005-0000-0000-000049000000}"/>
    <cellStyle name="Comma 8 2 4 2 5 2 3" xfId="44301" xr:uid="{00000000-0005-0000-0000-000049000000}"/>
    <cellStyle name="Comma 8 2 4 2 5 3" xfId="20109" xr:uid="{00000000-0005-0000-0000-000049000000}"/>
    <cellStyle name="Comma 8 2 4 2 5 3 2" xfId="50349" xr:uid="{00000000-0005-0000-0000-000049000000}"/>
    <cellStyle name="Comma 8 2 4 2 5 4" xfId="35229" xr:uid="{00000000-0005-0000-0000-000049000000}"/>
    <cellStyle name="Comma 8 2 4 2 6" xfId="6501" xr:uid="{00000000-0005-0000-0000-000049000000}"/>
    <cellStyle name="Comma 8 2 4 2 6 2" xfId="21621" xr:uid="{00000000-0005-0000-0000-000049000000}"/>
    <cellStyle name="Comma 8 2 4 2 6 2 2" xfId="51861" xr:uid="{00000000-0005-0000-0000-000049000000}"/>
    <cellStyle name="Comma 8 2 4 2 6 3" xfId="36741" xr:uid="{00000000-0005-0000-0000-000049000000}"/>
    <cellStyle name="Comma 8 2 4 2 7" xfId="8013" xr:uid="{00000000-0005-0000-0000-000049000000}"/>
    <cellStyle name="Comma 8 2 4 2 7 2" xfId="23133" xr:uid="{00000000-0005-0000-0000-000049000000}"/>
    <cellStyle name="Comma 8 2 4 2 7 2 2" xfId="53373" xr:uid="{00000000-0005-0000-0000-000049000000}"/>
    <cellStyle name="Comma 8 2 4 2 7 3" xfId="38253" xr:uid="{00000000-0005-0000-0000-000049000000}"/>
    <cellStyle name="Comma 8 2 4 2 8" xfId="9525" xr:uid="{00000000-0005-0000-0000-000049000000}"/>
    <cellStyle name="Comma 8 2 4 2 8 2" xfId="24645" xr:uid="{00000000-0005-0000-0000-000049000000}"/>
    <cellStyle name="Comma 8 2 4 2 8 2 2" xfId="54885" xr:uid="{00000000-0005-0000-0000-000049000000}"/>
    <cellStyle name="Comma 8 2 4 2 8 3" xfId="39765" xr:uid="{00000000-0005-0000-0000-000049000000}"/>
    <cellStyle name="Comma 8 2 4 2 9" xfId="15573" xr:uid="{00000000-0005-0000-0000-000049000000}"/>
    <cellStyle name="Comma 8 2 4 2 9 2" xfId="45813" xr:uid="{00000000-0005-0000-0000-000049000000}"/>
    <cellStyle name="Comma 8 2 4 3" xfId="705" xr:uid="{00000000-0005-0000-0000-0000DE000000}"/>
    <cellStyle name="Comma 8 2 4 3 10" xfId="30945" xr:uid="{00000000-0005-0000-0000-0000DE000000}"/>
    <cellStyle name="Comma 8 2 4 3 2" xfId="1461" xr:uid="{00000000-0005-0000-0000-0000DE000000}"/>
    <cellStyle name="Comma 8 2 4 3 2 2" xfId="2973" xr:uid="{00000000-0005-0000-0000-0000DE000000}"/>
    <cellStyle name="Comma 8 2 4 3 2 2 2" xfId="12045" xr:uid="{00000000-0005-0000-0000-0000DE000000}"/>
    <cellStyle name="Comma 8 2 4 3 2 2 2 2" xfId="27165" xr:uid="{00000000-0005-0000-0000-0000DE000000}"/>
    <cellStyle name="Comma 8 2 4 3 2 2 2 2 2" xfId="57405" xr:uid="{00000000-0005-0000-0000-0000DE000000}"/>
    <cellStyle name="Comma 8 2 4 3 2 2 2 3" xfId="42285" xr:uid="{00000000-0005-0000-0000-0000DE000000}"/>
    <cellStyle name="Comma 8 2 4 3 2 2 3" xfId="18093" xr:uid="{00000000-0005-0000-0000-0000DE000000}"/>
    <cellStyle name="Comma 8 2 4 3 2 2 3 2" xfId="48333" xr:uid="{00000000-0005-0000-0000-0000DE000000}"/>
    <cellStyle name="Comma 8 2 4 3 2 2 4" xfId="33213" xr:uid="{00000000-0005-0000-0000-0000DE000000}"/>
    <cellStyle name="Comma 8 2 4 3 2 3" xfId="4485" xr:uid="{00000000-0005-0000-0000-0000DE000000}"/>
    <cellStyle name="Comma 8 2 4 3 2 3 2" xfId="13557" xr:uid="{00000000-0005-0000-0000-0000DE000000}"/>
    <cellStyle name="Comma 8 2 4 3 2 3 2 2" xfId="28677" xr:uid="{00000000-0005-0000-0000-0000DE000000}"/>
    <cellStyle name="Comma 8 2 4 3 2 3 2 2 2" xfId="58917" xr:uid="{00000000-0005-0000-0000-0000DE000000}"/>
    <cellStyle name="Comma 8 2 4 3 2 3 2 3" xfId="43797" xr:uid="{00000000-0005-0000-0000-0000DE000000}"/>
    <cellStyle name="Comma 8 2 4 3 2 3 3" xfId="19605" xr:uid="{00000000-0005-0000-0000-0000DE000000}"/>
    <cellStyle name="Comma 8 2 4 3 2 3 3 2" xfId="49845" xr:uid="{00000000-0005-0000-0000-0000DE000000}"/>
    <cellStyle name="Comma 8 2 4 3 2 3 4" xfId="34725" xr:uid="{00000000-0005-0000-0000-0000DE000000}"/>
    <cellStyle name="Comma 8 2 4 3 2 4" xfId="5997" xr:uid="{00000000-0005-0000-0000-0000DE000000}"/>
    <cellStyle name="Comma 8 2 4 3 2 4 2" xfId="15069" xr:uid="{00000000-0005-0000-0000-0000DE000000}"/>
    <cellStyle name="Comma 8 2 4 3 2 4 2 2" xfId="30189" xr:uid="{00000000-0005-0000-0000-0000DE000000}"/>
    <cellStyle name="Comma 8 2 4 3 2 4 2 2 2" xfId="60429" xr:uid="{00000000-0005-0000-0000-0000DE000000}"/>
    <cellStyle name="Comma 8 2 4 3 2 4 2 3" xfId="45309" xr:uid="{00000000-0005-0000-0000-0000DE000000}"/>
    <cellStyle name="Comma 8 2 4 3 2 4 3" xfId="21117" xr:uid="{00000000-0005-0000-0000-0000DE000000}"/>
    <cellStyle name="Comma 8 2 4 3 2 4 3 2" xfId="51357" xr:uid="{00000000-0005-0000-0000-0000DE000000}"/>
    <cellStyle name="Comma 8 2 4 3 2 4 4" xfId="36237" xr:uid="{00000000-0005-0000-0000-0000DE000000}"/>
    <cellStyle name="Comma 8 2 4 3 2 5" xfId="7509" xr:uid="{00000000-0005-0000-0000-0000DE000000}"/>
    <cellStyle name="Comma 8 2 4 3 2 5 2" xfId="22629" xr:uid="{00000000-0005-0000-0000-0000DE000000}"/>
    <cellStyle name="Comma 8 2 4 3 2 5 2 2" xfId="52869" xr:uid="{00000000-0005-0000-0000-0000DE000000}"/>
    <cellStyle name="Comma 8 2 4 3 2 5 3" xfId="37749" xr:uid="{00000000-0005-0000-0000-0000DE000000}"/>
    <cellStyle name="Comma 8 2 4 3 2 6" xfId="9021" xr:uid="{00000000-0005-0000-0000-0000DE000000}"/>
    <cellStyle name="Comma 8 2 4 3 2 6 2" xfId="24141" xr:uid="{00000000-0005-0000-0000-0000DE000000}"/>
    <cellStyle name="Comma 8 2 4 3 2 6 2 2" xfId="54381" xr:uid="{00000000-0005-0000-0000-0000DE000000}"/>
    <cellStyle name="Comma 8 2 4 3 2 6 3" xfId="39261" xr:uid="{00000000-0005-0000-0000-0000DE000000}"/>
    <cellStyle name="Comma 8 2 4 3 2 7" xfId="10533" xr:uid="{00000000-0005-0000-0000-0000DE000000}"/>
    <cellStyle name="Comma 8 2 4 3 2 7 2" xfId="25653" xr:uid="{00000000-0005-0000-0000-0000DE000000}"/>
    <cellStyle name="Comma 8 2 4 3 2 7 2 2" xfId="55893" xr:uid="{00000000-0005-0000-0000-0000DE000000}"/>
    <cellStyle name="Comma 8 2 4 3 2 7 3" xfId="40773" xr:uid="{00000000-0005-0000-0000-0000DE000000}"/>
    <cellStyle name="Comma 8 2 4 3 2 8" xfId="16581" xr:uid="{00000000-0005-0000-0000-0000DE000000}"/>
    <cellStyle name="Comma 8 2 4 3 2 8 2" xfId="46821" xr:uid="{00000000-0005-0000-0000-0000DE000000}"/>
    <cellStyle name="Comma 8 2 4 3 2 9" xfId="31701" xr:uid="{00000000-0005-0000-0000-0000DE000000}"/>
    <cellStyle name="Comma 8 2 4 3 3" xfId="2217" xr:uid="{00000000-0005-0000-0000-0000DE000000}"/>
    <cellStyle name="Comma 8 2 4 3 3 2" xfId="11289" xr:uid="{00000000-0005-0000-0000-0000DE000000}"/>
    <cellStyle name="Comma 8 2 4 3 3 2 2" xfId="26409" xr:uid="{00000000-0005-0000-0000-0000DE000000}"/>
    <cellStyle name="Comma 8 2 4 3 3 2 2 2" xfId="56649" xr:uid="{00000000-0005-0000-0000-0000DE000000}"/>
    <cellStyle name="Comma 8 2 4 3 3 2 3" xfId="41529" xr:uid="{00000000-0005-0000-0000-0000DE000000}"/>
    <cellStyle name="Comma 8 2 4 3 3 3" xfId="17337" xr:uid="{00000000-0005-0000-0000-0000DE000000}"/>
    <cellStyle name="Comma 8 2 4 3 3 3 2" xfId="47577" xr:uid="{00000000-0005-0000-0000-0000DE000000}"/>
    <cellStyle name="Comma 8 2 4 3 3 4" xfId="32457" xr:uid="{00000000-0005-0000-0000-0000DE000000}"/>
    <cellStyle name="Comma 8 2 4 3 4" xfId="3729" xr:uid="{00000000-0005-0000-0000-0000DE000000}"/>
    <cellStyle name="Comma 8 2 4 3 4 2" xfId="12801" xr:uid="{00000000-0005-0000-0000-0000DE000000}"/>
    <cellStyle name="Comma 8 2 4 3 4 2 2" xfId="27921" xr:uid="{00000000-0005-0000-0000-0000DE000000}"/>
    <cellStyle name="Comma 8 2 4 3 4 2 2 2" xfId="58161" xr:uid="{00000000-0005-0000-0000-0000DE000000}"/>
    <cellStyle name="Comma 8 2 4 3 4 2 3" xfId="43041" xr:uid="{00000000-0005-0000-0000-0000DE000000}"/>
    <cellStyle name="Comma 8 2 4 3 4 3" xfId="18849" xr:uid="{00000000-0005-0000-0000-0000DE000000}"/>
    <cellStyle name="Comma 8 2 4 3 4 3 2" xfId="49089" xr:uid="{00000000-0005-0000-0000-0000DE000000}"/>
    <cellStyle name="Comma 8 2 4 3 4 4" xfId="33969" xr:uid="{00000000-0005-0000-0000-0000DE000000}"/>
    <cellStyle name="Comma 8 2 4 3 5" xfId="5241" xr:uid="{00000000-0005-0000-0000-0000DE000000}"/>
    <cellStyle name="Comma 8 2 4 3 5 2" xfId="14313" xr:uid="{00000000-0005-0000-0000-0000DE000000}"/>
    <cellStyle name="Comma 8 2 4 3 5 2 2" xfId="29433" xr:uid="{00000000-0005-0000-0000-0000DE000000}"/>
    <cellStyle name="Comma 8 2 4 3 5 2 2 2" xfId="59673" xr:uid="{00000000-0005-0000-0000-0000DE000000}"/>
    <cellStyle name="Comma 8 2 4 3 5 2 3" xfId="44553" xr:uid="{00000000-0005-0000-0000-0000DE000000}"/>
    <cellStyle name="Comma 8 2 4 3 5 3" xfId="20361" xr:uid="{00000000-0005-0000-0000-0000DE000000}"/>
    <cellStyle name="Comma 8 2 4 3 5 3 2" xfId="50601" xr:uid="{00000000-0005-0000-0000-0000DE000000}"/>
    <cellStyle name="Comma 8 2 4 3 5 4" xfId="35481" xr:uid="{00000000-0005-0000-0000-0000DE000000}"/>
    <cellStyle name="Comma 8 2 4 3 6" xfId="6753" xr:uid="{00000000-0005-0000-0000-0000DE000000}"/>
    <cellStyle name="Comma 8 2 4 3 6 2" xfId="21873" xr:uid="{00000000-0005-0000-0000-0000DE000000}"/>
    <cellStyle name="Comma 8 2 4 3 6 2 2" xfId="52113" xr:uid="{00000000-0005-0000-0000-0000DE000000}"/>
    <cellStyle name="Comma 8 2 4 3 6 3" xfId="36993" xr:uid="{00000000-0005-0000-0000-0000DE000000}"/>
    <cellStyle name="Comma 8 2 4 3 7" xfId="8265" xr:uid="{00000000-0005-0000-0000-0000DE000000}"/>
    <cellStyle name="Comma 8 2 4 3 7 2" xfId="23385" xr:uid="{00000000-0005-0000-0000-0000DE000000}"/>
    <cellStyle name="Comma 8 2 4 3 7 2 2" xfId="53625" xr:uid="{00000000-0005-0000-0000-0000DE000000}"/>
    <cellStyle name="Comma 8 2 4 3 7 3" xfId="38505" xr:uid="{00000000-0005-0000-0000-0000DE000000}"/>
    <cellStyle name="Comma 8 2 4 3 8" xfId="9777" xr:uid="{00000000-0005-0000-0000-0000DE000000}"/>
    <cellStyle name="Comma 8 2 4 3 8 2" xfId="24897" xr:uid="{00000000-0005-0000-0000-0000DE000000}"/>
    <cellStyle name="Comma 8 2 4 3 8 2 2" xfId="55137" xr:uid="{00000000-0005-0000-0000-0000DE000000}"/>
    <cellStyle name="Comma 8 2 4 3 8 3" xfId="40017" xr:uid="{00000000-0005-0000-0000-0000DE000000}"/>
    <cellStyle name="Comma 8 2 4 3 9" xfId="15825" xr:uid="{00000000-0005-0000-0000-0000DE000000}"/>
    <cellStyle name="Comma 8 2 4 3 9 2" xfId="46065" xr:uid="{00000000-0005-0000-0000-0000DE000000}"/>
    <cellStyle name="Comma 8 2 4 4" xfId="957" xr:uid="{00000000-0005-0000-0000-000049000000}"/>
    <cellStyle name="Comma 8 2 4 4 2" xfId="2469" xr:uid="{00000000-0005-0000-0000-000049000000}"/>
    <cellStyle name="Comma 8 2 4 4 2 2" xfId="11541" xr:uid="{00000000-0005-0000-0000-000049000000}"/>
    <cellStyle name="Comma 8 2 4 4 2 2 2" xfId="26661" xr:uid="{00000000-0005-0000-0000-000049000000}"/>
    <cellStyle name="Comma 8 2 4 4 2 2 2 2" xfId="56901" xr:uid="{00000000-0005-0000-0000-000049000000}"/>
    <cellStyle name="Comma 8 2 4 4 2 2 3" xfId="41781" xr:uid="{00000000-0005-0000-0000-000049000000}"/>
    <cellStyle name="Comma 8 2 4 4 2 3" xfId="17589" xr:uid="{00000000-0005-0000-0000-000049000000}"/>
    <cellStyle name="Comma 8 2 4 4 2 3 2" xfId="47829" xr:uid="{00000000-0005-0000-0000-000049000000}"/>
    <cellStyle name="Comma 8 2 4 4 2 4" xfId="32709" xr:uid="{00000000-0005-0000-0000-000049000000}"/>
    <cellStyle name="Comma 8 2 4 4 3" xfId="3981" xr:uid="{00000000-0005-0000-0000-000049000000}"/>
    <cellStyle name="Comma 8 2 4 4 3 2" xfId="13053" xr:uid="{00000000-0005-0000-0000-000049000000}"/>
    <cellStyle name="Comma 8 2 4 4 3 2 2" xfId="28173" xr:uid="{00000000-0005-0000-0000-000049000000}"/>
    <cellStyle name="Comma 8 2 4 4 3 2 2 2" xfId="58413" xr:uid="{00000000-0005-0000-0000-000049000000}"/>
    <cellStyle name="Comma 8 2 4 4 3 2 3" xfId="43293" xr:uid="{00000000-0005-0000-0000-000049000000}"/>
    <cellStyle name="Comma 8 2 4 4 3 3" xfId="19101" xr:uid="{00000000-0005-0000-0000-000049000000}"/>
    <cellStyle name="Comma 8 2 4 4 3 3 2" xfId="49341" xr:uid="{00000000-0005-0000-0000-000049000000}"/>
    <cellStyle name="Comma 8 2 4 4 3 4" xfId="34221" xr:uid="{00000000-0005-0000-0000-000049000000}"/>
    <cellStyle name="Comma 8 2 4 4 4" xfId="5493" xr:uid="{00000000-0005-0000-0000-000049000000}"/>
    <cellStyle name="Comma 8 2 4 4 4 2" xfId="14565" xr:uid="{00000000-0005-0000-0000-000049000000}"/>
    <cellStyle name="Comma 8 2 4 4 4 2 2" xfId="29685" xr:uid="{00000000-0005-0000-0000-000049000000}"/>
    <cellStyle name="Comma 8 2 4 4 4 2 2 2" xfId="59925" xr:uid="{00000000-0005-0000-0000-000049000000}"/>
    <cellStyle name="Comma 8 2 4 4 4 2 3" xfId="44805" xr:uid="{00000000-0005-0000-0000-000049000000}"/>
    <cellStyle name="Comma 8 2 4 4 4 3" xfId="20613" xr:uid="{00000000-0005-0000-0000-000049000000}"/>
    <cellStyle name="Comma 8 2 4 4 4 3 2" xfId="50853" xr:uid="{00000000-0005-0000-0000-000049000000}"/>
    <cellStyle name="Comma 8 2 4 4 4 4" xfId="35733" xr:uid="{00000000-0005-0000-0000-000049000000}"/>
    <cellStyle name="Comma 8 2 4 4 5" xfId="7005" xr:uid="{00000000-0005-0000-0000-000049000000}"/>
    <cellStyle name="Comma 8 2 4 4 5 2" xfId="22125" xr:uid="{00000000-0005-0000-0000-000049000000}"/>
    <cellStyle name="Comma 8 2 4 4 5 2 2" xfId="52365" xr:uid="{00000000-0005-0000-0000-000049000000}"/>
    <cellStyle name="Comma 8 2 4 4 5 3" xfId="37245" xr:uid="{00000000-0005-0000-0000-000049000000}"/>
    <cellStyle name="Comma 8 2 4 4 6" xfId="8517" xr:uid="{00000000-0005-0000-0000-000049000000}"/>
    <cellStyle name="Comma 8 2 4 4 6 2" xfId="23637" xr:uid="{00000000-0005-0000-0000-000049000000}"/>
    <cellStyle name="Comma 8 2 4 4 6 2 2" xfId="53877" xr:uid="{00000000-0005-0000-0000-000049000000}"/>
    <cellStyle name="Comma 8 2 4 4 6 3" xfId="38757" xr:uid="{00000000-0005-0000-0000-000049000000}"/>
    <cellStyle name="Comma 8 2 4 4 7" xfId="10029" xr:uid="{00000000-0005-0000-0000-000049000000}"/>
    <cellStyle name="Comma 8 2 4 4 7 2" xfId="25149" xr:uid="{00000000-0005-0000-0000-000049000000}"/>
    <cellStyle name="Comma 8 2 4 4 7 2 2" xfId="55389" xr:uid="{00000000-0005-0000-0000-000049000000}"/>
    <cellStyle name="Comma 8 2 4 4 7 3" xfId="40269" xr:uid="{00000000-0005-0000-0000-000049000000}"/>
    <cellStyle name="Comma 8 2 4 4 8" xfId="16077" xr:uid="{00000000-0005-0000-0000-000049000000}"/>
    <cellStyle name="Comma 8 2 4 4 8 2" xfId="46317" xr:uid="{00000000-0005-0000-0000-000049000000}"/>
    <cellStyle name="Comma 8 2 4 4 9" xfId="31197" xr:uid="{00000000-0005-0000-0000-000049000000}"/>
    <cellStyle name="Comma 8 2 4 5" xfId="1713" xr:uid="{00000000-0005-0000-0000-000049000000}"/>
    <cellStyle name="Comma 8 2 4 5 2" xfId="10785" xr:uid="{00000000-0005-0000-0000-000049000000}"/>
    <cellStyle name="Comma 8 2 4 5 2 2" xfId="25905" xr:uid="{00000000-0005-0000-0000-000049000000}"/>
    <cellStyle name="Comma 8 2 4 5 2 2 2" xfId="56145" xr:uid="{00000000-0005-0000-0000-000049000000}"/>
    <cellStyle name="Comma 8 2 4 5 2 3" xfId="41025" xr:uid="{00000000-0005-0000-0000-000049000000}"/>
    <cellStyle name="Comma 8 2 4 5 3" xfId="16833" xr:uid="{00000000-0005-0000-0000-000049000000}"/>
    <cellStyle name="Comma 8 2 4 5 3 2" xfId="47073" xr:uid="{00000000-0005-0000-0000-000049000000}"/>
    <cellStyle name="Comma 8 2 4 5 4" xfId="31953" xr:uid="{00000000-0005-0000-0000-000049000000}"/>
    <cellStyle name="Comma 8 2 4 6" xfId="3225" xr:uid="{00000000-0005-0000-0000-000049000000}"/>
    <cellStyle name="Comma 8 2 4 6 2" xfId="12297" xr:uid="{00000000-0005-0000-0000-000049000000}"/>
    <cellStyle name="Comma 8 2 4 6 2 2" xfId="27417" xr:uid="{00000000-0005-0000-0000-000049000000}"/>
    <cellStyle name="Comma 8 2 4 6 2 2 2" xfId="57657" xr:uid="{00000000-0005-0000-0000-000049000000}"/>
    <cellStyle name="Comma 8 2 4 6 2 3" xfId="42537" xr:uid="{00000000-0005-0000-0000-000049000000}"/>
    <cellStyle name="Comma 8 2 4 6 3" xfId="18345" xr:uid="{00000000-0005-0000-0000-000049000000}"/>
    <cellStyle name="Comma 8 2 4 6 3 2" xfId="48585" xr:uid="{00000000-0005-0000-0000-000049000000}"/>
    <cellStyle name="Comma 8 2 4 6 4" xfId="33465" xr:uid="{00000000-0005-0000-0000-000049000000}"/>
    <cellStyle name="Comma 8 2 4 7" xfId="4737" xr:uid="{00000000-0005-0000-0000-000049000000}"/>
    <cellStyle name="Comma 8 2 4 7 2" xfId="13809" xr:uid="{00000000-0005-0000-0000-000049000000}"/>
    <cellStyle name="Comma 8 2 4 7 2 2" xfId="28929" xr:uid="{00000000-0005-0000-0000-000049000000}"/>
    <cellStyle name="Comma 8 2 4 7 2 2 2" xfId="59169" xr:uid="{00000000-0005-0000-0000-000049000000}"/>
    <cellStyle name="Comma 8 2 4 7 2 3" xfId="44049" xr:uid="{00000000-0005-0000-0000-000049000000}"/>
    <cellStyle name="Comma 8 2 4 7 3" xfId="19857" xr:uid="{00000000-0005-0000-0000-000049000000}"/>
    <cellStyle name="Comma 8 2 4 7 3 2" xfId="50097" xr:uid="{00000000-0005-0000-0000-000049000000}"/>
    <cellStyle name="Comma 8 2 4 7 4" xfId="34977" xr:uid="{00000000-0005-0000-0000-000049000000}"/>
    <cellStyle name="Comma 8 2 4 8" xfId="6249" xr:uid="{00000000-0005-0000-0000-000049000000}"/>
    <cellStyle name="Comma 8 2 4 8 2" xfId="21369" xr:uid="{00000000-0005-0000-0000-000049000000}"/>
    <cellStyle name="Comma 8 2 4 8 2 2" xfId="51609" xr:uid="{00000000-0005-0000-0000-000049000000}"/>
    <cellStyle name="Comma 8 2 4 8 3" xfId="36489" xr:uid="{00000000-0005-0000-0000-000049000000}"/>
    <cellStyle name="Comma 8 2 4 9" xfId="7761" xr:uid="{00000000-0005-0000-0000-000049000000}"/>
    <cellStyle name="Comma 8 2 4 9 2" xfId="22881" xr:uid="{00000000-0005-0000-0000-000049000000}"/>
    <cellStyle name="Comma 8 2 4 9 2 2" xfId="53121" xr:uid="{00000000-0005-0000-0000-000049000000}"/>
    <cellStyle name="Comma 8 2 4 9 3" xfId="38001" xr:uid="{00000000-0005-0000-0000-000049000000}"/>
    <cellStyle name="Comma 8 2 5" xfId="285" xr:uid="{00000000-0005-0000-0000-000039000000}"/>
    <cellStyle name="Comma 8 2 5 10" xfId="30525" xr:uid="{00000000-0005-0000-0000-000039000000}"/>
    <cellStyle name="Comma 8 2 5 2" xfId="1041" xr:uid="{00000000-0005-0000-0000-000039000000}"/>
    <cellStyle name="Comma 8 2 5 2 2" xfId="2553" xr:uid="{00000000-0005-0000-0000-000039000000}"/>
    <cellStyle name="Comma 8 2 5 2 2 2" xfId="11625" xr:uid="{00000000-0005-0000-0000-000039000000}"/>
    <cellStyle name="Comma 8 2 5 2 2 2 2" xfId="26745" xr:uid="{00000000-0005-0000-0000-000039000000}"/>
    <cellStyle name="Comma 8 2 5 2 2 2 2 2" xfId="56985" xr:uid="{00000000-0005-0000-0000-000039000000}"/>
    <cellStyle name="Comma 8 2 5 2 2 2 3" xfId="41865" xr:uid="{00000000-0005-0000-0000-000039000000}"/>
    <cellStyle name="Comma 8 2 5 2 2 3" xfId="17673" xr:uid="{00000000-0005-0000-0000-000039000000}"/>
    <cellStyle name="Comma 8 2 5 2 2 3 2" xfId="47913" xr:uid="{00000000-0005-0000-0000-000039000000}"/>
    <cellStyle name="Comma 8 2 5 2 2 4" xfId="32793" xr:uid="{00000000-0005-0000-0000-000039000000}"/>
    <cellStyle name="Comma 8 2 5 2 3" xfId="4065" xr:uid="{00000000-0005-0000-0000-000039000000}"/>
    <cellStyle name="Comma 8 2 5 2 3 2" xfId="13137" xr:uid="{00000000-0005-0000-0000-000039000000}"/>
    <cellStyle name="Comma 8 2 5 2 3 2 2" xfId="28257" xr:uid="{00000000-0005-0000-0000-000039000000}"/>
    <cellStyle name="Comma 8 2 5 2 3 2 2 2" xfId="58497" xr:uid="{00000000-0005-0000-0000-000039000000}"/>
    <cellStyle name="Comma 8 2 5 2 3 2 3" xfId="43377" xr:uid="{00000000-0005-0000-0000-000039000000}"/>
    <cellStyle name="Comma 8 2 5 2 3 3" xfId="19185" xr:uid="{00000000-0005-0000-0000-000039000000}"/>
    <cellStyle name="Comma 8 2 5 2 3 3 2" xfId="49425" xr:uid="{00000000-0005-0000-0000-000039000000}"/>
    <cellStyle name="Comma 8 2 5 2 3 4" xfId="34305" xr:uid="{00000000-0005-0000-0000-000039000000}"/>
    <cellStyle name="Comma 8 2 5 2 4" xfId="5577" xr:uid="{00000000-0005-0000-0000-000039000000}"/>
    <cellStyle name="Comma 8 2 5 2 4 2" xfId="14649" xr:uid="{00000000-0005-0000-0000-000039000000}"/>
    <cellStyle name="Comma 8 2 5 2 4 2 2" xfId="29769" xr:uid="{00000000-0005-0000-0000-000039000000}"/>
    <cellStyle name="Comma 8 2 5 2 4 2 2 2" xfId="60009" xr:uid="{00000000-0005-0000-0000-000039000000}"/>
    <cellStyle name="Comma 8 2 5 2 4 2 3" xfId="44889" xr:uid="{00000000-0005-0000-0000-000039000000}"/>
    <cellStyle name="Comma 8 2 5 2 4 3" xfId="20697" xr:uid="{00000000-0005-0000-0000-000039000000}"/>
    <cellStyle name="Comma 8 2 5 2 4 3 2" xfId="50937" xr:uid="{00000000-0005-0000-0000-000039000000}"/>
    <cellStyle name="Comma 8 2 5 2 4 4" xfId="35817" xr:uid="{00000000-0005-0000-0000-000039000000}"/>
    <cellStyle name="Comma 8 2 5 2 5" xfId="7089" xr:uid="{00000000-0005-0000-0000-000039000000}"/>
    <cellStyle name="Comma 8 2 5 2 5 2" xfId="22209" xr:uid="{00000000-0005-0000-0000-000039000000}"/>
    <cellStyle name="Comma 8 2 5 2 5 2 2" xfId="52449" xr:uid="{00000000-0005-0000-0000-000039000000}"/>
    <cellStyle name="Comma 8 2 5 2 5 3" xfId="37329" xr:uid="{00000000-0005-0000-0000-000039000000}"/>
    <cellStyle name="Comma 8 2 5 2 6" xfId="8601" xr:uid="{00000000-0005-0000-0000-000039000000}"/>
    <cellStyle name="Comma 8 2 5 2 6 2" xfId="23721" xr:uid="{00000000-0005-0000-0000-000039000000}"/>
    <cellStyle name="Comma 8 2 5 2 6 2 2" xfId="53961" xr:uid="{00000000-0005-0000-0000-000039000000}"/>
    <cellStyle name="Comma 8 2 5 2 6 3" xfId="38841" xr:uid="{00000000-0005-0000-0000-000039000000}"/>
    <cellStyle name="Comma 8 2 5 2 7" xfId="10113" xr:uid="{00000000-0005-0000-0000-000039000000}"/>
    <cellStyle name="Comma 8 2 5 2 7 2" xfId="25233" xr:uid="{00000000-0005-0000-0000-000039000000}"/>
    <cellStyle name="Comma 8 2 5 2 7 2 2" xfId="55473" xr:uid="{00000000-0005-0000-0000-000039000000}"/>
    <cellStyle name="Comma 8 2 5 2 7 3" xfId="40353" xr:uid="{00000000-0005-0000-0000-000039000000}"/>
    <cellStyle name="Comma 8 2 5 2 8" xfId="16161" xr:uid="{00000000-0005-0000-0000-000039000000}"/>
    <cellStyle name="Comma 8 2 5 2 8 2" xfId="46401" xr:uid="{00000000-0005-0000-0000-000039000000}"/>
    <cellStyle name="Comma 8 2 5 2 9" xfId="31281" xr:uid="{00000000-0005-0000-0000-000039000000}"/>
    <cellStyle name="Comma 8 2 5 3" xfId="1797" xr:uid="{00000000-0005-0000-0000-000039000000}"/>
    <cellStyle name="Comma 8 2 5 3 2" xfId="10869" xr:uid="{00000000-0005-0000-0000-000039000000}"/>
    <cellStyle name="Comma 8 2 5 3 2 2" xfId="25989" xr:uid="{00000000-0005-0000-0000-000039000000}"/>
    <cellStyle name="Comma 8 2 5 3 2 2 2" xfId="56229" xr:uid="{00000000-0005-0000-0000-000039000000}"/>
    <cellStyle name="Comma 8 2 5 3 2 3" xfId="41109" xr:uid="{00000000-0005-0000-0000-000039000000}"/>
    <cellStyle name="Comma 8 2 5 3 3" xfId="16917" xr:uid="{00000000-0005-0000-0000-000039000000}"/>
    <cellStyle name="Comma 8 2 5 3 3 2" xfId="47157" xr:uid="{00000000-0005-0000-0000-000039000000}"/>
    <cellStyle name="Comma 8 2 5 3 4" xfId="32037" xr:uid="{00000000-0005-0000-0000-000039000000}"/>
    <cellStyle name="Comma 8 2 5 4" xfId="3309" xr:uid="{00000000-0005-0000-0000-000039000000}"/>
    <cellStyle name="Comma 8 2 5 4 2" xfId="12381" xr:uid="{00000000-0005-0000-0000-000039000000}"/>
    <cellStyle name="Comma 8 2 5 4 2 2" xfId="27501" xr:uid="{00000000-0005-0000-0000-000039000000}"/>
    <cellStyle name="Comma 8 2 5 4 2 2 2" xfId="57741" xr:uid="{00000000-0005-0000-0000-000039000000}"/>
    <cellStyle name="Comma 8 2 5 4 2 3" xfId="42621" xr:uid="{00000000-0005-0000-0000-000039000000}"/>
    <cellStyle name="Comma 8 2 5 4 3" xfId="18429" xr:uid="{00000000-0005-0000-0000-000039000000}"/>
    <cellStyle name="Comma 8 2 5 4 3 2" xfId="48669" xr:uid="{00000000-0005-0000-0000-000039000000}"/>
    <cellStyle name="Comma 8 2 5 4 4" xfId="33549" xr:uid="{00000000-0005-0000-0000-000039000000}"/>
    <cellStyle name="Comma 8 2 5 5" xfId="4821" xr:uid="{00000000-0005-0000-0000-000039000000}"/>
    <cellStyle name="Comma 8 2 5 5 2" xfId="13893" xr:uid="{00000000-0005-0000-0000-000039000000}"/>
    <cellStyle name="Comma 8 2 5 5 2 2" xfId="29013" xr:uid="{00000000-0005-0000-0000-000039000000}"/>
    <cellStyle name="Comma 8 2 5 5 2 2 2" xfId="59253" xr:uid="{00000000-0005-0000-0000-000039000000}"/>
    <cellStyle name="Comma 8 2 5 5 2 3" xfId="44133" xr:uid="{00000000-0005-0000-0000-000039000000}"/>
    <cellStyle name="Comma 8 2 5 5 3" xfId="19941" xr:uid="{00000000-0005-0000-0000-000039000000}"/>
    <cellStyle name="Comma 8 2 5 5 3 2" xfId="50181" xr:uid="{00000000-0005-0000-0000-000039000000}"/>
    <cellStyle name="Comma 8 2 5 5 4" xfId="35061" xr:uid="{00000000-0005-0000-0000-000039000000}"/>
    <cellStyle name="Comma 8 2 5 6" xfId="6333" xr:uid="{00000000-0005-0000-0000-000039000000}"/>
    <cellStyle name="Comma 8 2 5 6 2" xfId="21453" xr:uid="{00000000-0005-0000-0000-000039000000}"/>
    <cellStyle name="Comma 8 2 5 6 2 2" xfId="51693" xr:uid="{00000000-0005-0000-0000-000039000000}"/>
    <cellStyle name="Comma 8 2 5 6 3" xfId="36573" xr:uid="{00000000-0005-0000-0000-000039000000}"/>
    <cellStyle name="Comma 8 2 5 7" xfId="7845" xr:uid="{00000000-0005-0000-0000-000039000000}"/>
    <cellStyle name="Comma 8 2 5 7 2" xfId="22965" xr:uid="{00000000-0005-0000-0000-000039000000}"/>
    <cellStyle name="Comma 8 2 5 7 2 2" xfId="53205" xr:uid="{00000000-0005-0000-0000-000039000000}"/>
    <cellStyle name="Comma 8 2 5 7 3" xfId="38085" xr:uid="{00000000-0005-0000-0000-000039000000}"/>
    <cellStyle name="Comma 8 2 5 8" xfId="9357" xr:uid="{00000000-0005-0000-0000-000039000000}"/>
    <cellStyle name="Comma 8 2 5 8 2" xfId="24477" xr:uid="{00000000-0005-0000-0000-000039000000}"/>
    <cellStyle name="Comma 8 2 5 8 2 2" xfId="54717" xr:uid="{00000000-0005-0000-0000-000039000000}"/>
    <cellStyle name="Comma 8 2 5 8 3" xfId="39597" xr:uid="{00000000-0005-0000-0000-000039000000}"/>
    <cellStyle name="Comma 8 2 5 9" xfId="15405" xr:uid="{00000000-0005-0000-0000-000039000000}"/>
    <cellStyle name="Comma 8 2 5 9 2" xfId="45645" xr:uid="{00000000-0005-0000-0000-000039000000}"/>
    <cellStyle name="Comma 8 2 6" xfId="537" xr:uid="{00000000-0005-0000-0000-0000D9000000}"/>
    <cellStyle name="Comma 8 2 6 10" xfId="30777" xr:uid="{00000000-0005-0000-0000-0000D9000000}"/>
    <cellStyle name="Comma 8 2 6 2" xfId="1293" xr:uid="{00000000-0005-0000-0000-0000D9000000}"/>
    <cellStyle name="Comma 8 2 6 2 2" xfId="2805" xr:uid="{00000000-0005-0000-0000-0000D9000000}"/>
    <cellStyle name="Comma 8 2 6 2 2 2" xfId="11877" xr:uid="{00000000-0005-0000-0000-0000D9000000}"/>
    <cellStyle name="Comma 8 2 6 2 2 2 2" xfId="26997" xr:uid="{00000000-0005-0000-0000-0000D9000000}"/>
    <cellStyle name="Comma 8 2 6 2 2 2 2 2" xfId="57237" xr:uid="{00000000-0005-0000-0000-0000D9000000}"/>
    <cellStyle name="Comma 8 2 6 2 2 2 3" xfId="42117" xr:uid="{00000000-0005-0000-0000-0000D9000000}"/>
    <cellStyle name="Comma 8 2 6 2 2 3" xfId="17925" xr:uid="{00000000-0005-0000-0000-0000D9000000}"/>
    <cellStyle name="Comma 8 2 6 2 2 3 2" xfId="48165" xr:uid="{00000000-0005-0000-0000-0000D9000000}"/>
    <cellStyle name="Comma 8 2 6 2 2 4" xfId="33045" xr:uid="{00000000-0005-0000-0000-0000D9000000}"/>
    <cellStyle name="Comma 8 2 6 2 3" xfId="4317" xr:uid="{00000000-0005-0000-0000-0000D9000000}"/>
    <cellStyle name="Comma 8 2 6 2 3 2" xfId="13389" xr:uid="{00000000-0005-0000-0000-0000D9000000}"/>
    <cellStyle name="Comma 8 2 6 2 3 2 2" xfId="28509" xr:uid="{00000000-0005-0000-0000-0000D9000000}"/>
    <cellStyle name="Comma 8 2 6 2 3 2 2 2" xfId="58749" xr:uid="{00000000-0005-0000-0000-0000D9000000}"/>
    <cellStyle name="Comma 8 2 6 2 3 2 3" xfId="43629" xr:uid="{00000000-0005-0000-0000-0000D9000000}"/>
    <cellStyle name="Comma 8 2 6 2 3 3" xfId="19437" xr:uid="{00000000-0005-0000-0000-0000D9000000}"/>
    <cellStyle name="Comma 8 2 6 2 3 3 2" xfId="49677" xr:uid="{00000000-0005-0000-0000-0000D9000000}"/>
    <cellStyle name="Comma 8 2 6 2 3 4" xfId="34557" xr:uid="{00000000-0005-0000-0000-0000D9000000}"/>
    <cellStyle name="Comma 8 2 6 2 4" xfId="5829" xr:uid="{00000000-0005-0000-0000-0000D9000000}"/>
    <cellStyle name="Comma 8 2 6 2 4 2" xfId="14901" xr:uid="{00000000-0005-0000-0000-0000D9000000}"/>
    <cellStyle name="Comma 8 2 6 2 4 2 2" xfId="30021" xr:uid="{00000000-0005-0000-0000-0000D9000000}"/>
    <cellStyle name="Comma 8 2 6 2 4 2 2 2" xfId="60261" xr:uid="{00000000-0005-0000-0000-0000D9000000}"/>
    <cellStyle name="Comma 8 2 6 2 4 2 3" xfId="45141" xr:uid="{00000000-0005-0000-0000-0000D9000000}"/>
    <cellStyle name="Comma 8 2 6 2 4 3" xfId="20949" xr:uid="{00000000-0005-0000-0000-0000D9000000}"/>
    <cellStyle name="Comma 8 2 6 2 4 3 2" xfId="51189" xr:uid="{00000000-0005-0000-0000-0000D9000000}"/>
    <cellStyle name="Comma 8 2 6 2 4 4" xfId="36069" xr:uid="{00000000-0005-0000-0000-0000D9000000}"/>
    <cellStyle name="Comma 8 2 6 2 5" xfId="7341" xr:uid="{00000000-0005-0000-0000-0000D9000000}"/>
    <cellStyle name="Comma 8 2 6 2 5 2" xfId="22461" xr:uid="{00000000-0005-0000-0000-0000D9000000}"/>
    <cellStyle name="Comma 8 2 6 2 5 2 2" xfId="52701" xr:uid="{00000000-0005-0000-0000-0000D9000000}"/>
    <cellStyle name="Comma 8 2 6 2 5 3" xfId="37581" xr:uid="{00000000-0005-0000-0000-0000D9000000}"/>
    <cellStyle name="Comma 8 2 6 2 6" xfId="8853" xr:uid="{00000000-0005-0000-0000-0000D9000000}"/>
    <cellStyle name="Comma 8 2 6 2 6 2" xfId="23973" xr:uid="{00000000-0005-0000-0000-0000D9000000}"/>
    <cellStyle name="Comma 8 2 6 2 6 2 2" xfId="54213" xr:uid="{00000000-0005-0000-0000-0000D9000000}"/>
    <cellStyle name="Comma 8 2 6 2 6 3" xfId="39093" xr:uid="{00000000-0005-0000-0000-0000D9000000}"/>
    <cellStyle name="Comma 8 2 6 2 7" xfId="10365" xr:uid="{00000000-0005-0000-0000-0000D9000000}"/>
    <cellStyle name="Comma 8 2 6 2 7 2" xfId="25485" xr:uid="{00000000-0005-0000-0000-0000D9000000}"/>
    <cellStyle name="Comma 8 2 6 2 7 2 2" xfId="55725" xr:uid="{00000000-0005-0000-0000-0000D9000000}"/>
    <cellStyle name="Comma 8 2 6 2 7 3" xfId="40605" xr:uid="{00000000-0005-0000-0000-0000D9000000}"/>
    <cellStyle name="Comma 8 2 6 2 8" xfId="16413" xr:uid="{00000000-0005-0000-0000-0000D9000000}"/>
    <cellStyle name="Comma 8 2 6 2 8 2" xfId="46653" xr:uid="{00000000-0005-0000-0000-0000D9000000}"/>
    <cellStyle name="Comma 8 2 6 2 9" xfId="31533" xr:uid="{00000000-0005-0000-0000-0000D9000000}"/>
    <cellStyle name="Comma 8 2 6 3" xfId="2049" xr:uid="{00000000-0005-0000-0000-0000D9000000}"/>
    <cellStyle name="Comma 8 2 6 3 2" xfId="11121" xr:uid="{00000000-0005-0000-0000-0000D9000000}"/>
    <cellStyle name="Comma 8 2 6 3 2 2" xfId="26241" xr:uid="{00000000-0005-0000-0000-0000D9000000}"/>
    <cellStyle name="Comma 8 2 6 3 2 2 2" xfId="56481" xr:uid="{00000000-0005-0000-0000-0000D9000000}"/>
    <cellStyle name="Comma 8 2 6 3 2 3" xfId="41361" xr:uid="{00000000-0005-0000-0000-0000D9000000}"/>
    <cellStyle name="Comma 8 2 6 3 3" xfId="17169" xr:uid="{00000000-0005-0000-0000-0000D9000000}"/>
    <cellStyle name="Comma 8 2 6 3 3 2" xfId="47409" xr:uid="{00000000-0005-0000-0000-0000D9000000}"/>
    <cellStyle name="Comma 8 2 6 3 4" xfId="32289" xr:uid="{00000000-0005-0000-0000-0000D9000000}"/>
    <cellStyle name="Comma 8 2 6 4" xfId="3561" xr:uid="{00000000-0005-0000-0000-0000D9000000}"/>
    <cellStyle name="Comma 8 2 6 4 2" xfId="12633" xr:uid="{00000000-0005-0000-0000-0000D9000000}"/>
    <cellStyle name="Comma 8 2 6 4 2 2" xfId="27753" xr:uid="{00000000-0005-0000-0000-0000D9000000}"/>
    <cellStyle name="Comma 8 2 6 4 2 2 2" xfId="57993" xr:uid="{00000000-0005-0000-0000-0000D9000000}"/>
    <cellStyle name="Comma 8 2 6 4 2 3" xfId="42873" xr:uid="{00000000-0005-0000-0000-0000D9000000}"/>
    <cellStyle name="Comma 8 2 6 4 3" xfId="18681" xr:uid="{00000000-0005-0000-0000-0000D9000000}"/>
    <cellStyle name="Comma 8 2 6 4 3 2" xfId="48921" xr:uid="{00000000-0005-0000-0000-0000D9000000}"/>
    <cellStyle name="Comma 8 2 6 4 4" xfId="33801" xr:uid="{00000000-0005-0000-0000-0000D9000000}"/>
    <cellStyle name="Comma 8 2 6 5" xfId="5073" xr:uid="{00000000-0005-0000-0000-0000D9000000}"/>
    <cellStyle name="Comma 8 2 6 5 2" xfId="14145" xr:uid="{00000000-0005-0000-0000-0000D9000000}"/>
    <cellStyle name="Comma 8 2 6 5 2 2" xfId="29265" xr:uid="{00000000-0005-0000-0000-0000D9000000}"/>
    <cellStyle name="Comma 8 2 6 5 2 2 2" xfId="59505" xr:uid="{00000000-0005-0000-0000-0000D9000000}"/>
    <cellStyle name="Comma 8 2 6 5 2 3" xfId="44385" xr:uid="{00000000-0005-0000-0000-0000D9000000}"/>
    <cellStyle name="Comma 8 2 6 5 3" xfId="20193" xr:uid="{00000000-0005-0000-0000-0000D9000000}"/>
    <cellStyle name="Comma 8 2 6 5 3 2" xfId="50433" xr:uid="{00000000-0005-0000-0000-0000D9000000}"/>
    <cellStyle name="Comma 8 2 6 5 4" xfId="35313" xr:uid="{00000000-0005-0000-0000-0000D9000000}"/>
    <cellStyle name="Comma 8 2 6 6" xfId="6585" xr:uid="{00000000-0005-0000-0000-0000D9000000}"/>
    <cellStyle name="Comma 8 2 6 6 2" xfId="21705" xr:uid="{00000000-0005-0000-0000-0000D9000000}"/>
    <cellStyle name="Comma 8 2 6 6 2 2" xfId="51945" xr:uid="{00000000-0005-0000-0000-0000D9000000}"/>
    <cellStyle name="Comma 8 2 6 6 3" xfId="36825" xr:uid="{00000000-0005-0000-0000-0000D9000000}"/>
    <cellStyle name="Comma 8 2 6 7" xfId="8097" xr:uid="{00000000-0005-0000-0000-0000D9000000}"/>
    <cellStyle name="Comma 8 2 6 7 2" xfId="23217" xr:uid="{00000000-0005-0000-0000-0000D9000000}"/>
    <cellStyle name="Comma 8 2 6 7 2 2" xfId="53457" xr:uid="{00000000-0005-0000-0000-0000D9000000}"/>
    <cellStyle name="Comma 8 2 6 7 3" xfId="38337" xr:uid="{00000000-0005-0000-0000-0000D9000000}"/>
    <cellStyle name="Comma 8 2 6 8" xfId="9609" xr:uid="{00000000-0005-0000-0000-0000D9000000}"/>
    <cellStyle name="Comma 8 2 6 8 2" xfId="24729" xr:uid="{00000000-0005-0000-0000-0000D9000000}"/>
    <cellStyle name="Comma 8 2 6 8 2 2" xfId="54969" xr:uid="{00000000-0005-0000-0000-0000D9000000}"/>
    <cellStyle name="Comma 8 2 6 8 3" xfId="39849" xr:uid="{00000000-0005-0000-0000-0000D9000000}"/>
    <cellStyle name="Comma 8 2 6 9" xfId="15657" xr:uid="{00000000-0005-0000-0000-0000D9000000}"/>
    <cellStyle name="Comma 8 2 6 9 2" xfId="45897" xr:uid="{00000000-0005-0000-0000-0000D9000000}"/>
    <cellStyle name="Comma 8 2 7" xfId="789" xr:uid="{00000000-0005-0000-0000-000039000000}"/>
    <cellStyle name="Comma 8 2 7 2" xfId="2301" xr:uid="{00000000-0005-0000-0000-000039000000}"/>
    <cellStyle name="Comma 8 2 7 2 2" xfId="11373" xr:uid="{00000000-0005-0000-0000-000039000000}"/>
    <cellStyle name="Comma 8 2 7 2 2 2" xfId="26493" xr:uid="{00000000-0005-0000-0000-000039000000}"/>
    <cellStyle name="Comma 8 2 7 2 2 2 2" xfId="56733" xr:uid="{00000000-0005-0000-0000-000039000000}"/>
    <cellStyle name="Comma 8 2 7 2 2 3" xfId="41613" xr:uid="{00000000-0005-0000-0000-000039000000}"/>
    <cellStyle name="Comma 8 2 7 2 3" xfId="17421" xr:uid="{00000000-0005-0000-0000-000039000000}"/>
    <cellStyle name="Comma 8 2 7 2 3 2" xfId="47661" xr:uid="{00000000-0005-0000-0000-000039000000}"/>
    <cellStyle name="Comma 8 2 7 2 4" xfId="32541" xr:uid="{00000000-0005-0000-0000-000039000000}"/>
    <cellStyle name="Comma 8 2 7 3" xfId="3813" xr:uid="{00000000-0005-0000-0000-000039000000}"/>
    <cellStyle name="Comma 8 2 7 3 2" xfId="12885" xr:uid="{00000000-0005-0000-0000-000039000000}"/>
    <cellStyle name="Comma 8 2 7 3 2 2" xfId="28005" xr:uid="{00000000-0005-0000-0000-000039000000}"/>
    <cellStyle name="Comma 8 2 7 3 2 2 2" xfId="58245" xr:uid="{00000000-0005-0000-0000-000039000000}"/>
    <cellStyle name="Comma 8 2 7 3 2 3" xfId="43125" xr:uid="{00000000-0005-0000-0000-000039000000}"/>
    <cellStyle name="Comma 8 2 7 3 3" xfId="18933" xr:uid="{00000000-0005-0000-0000-000039000000}"/>
    <cellStyle name="Comma 8 2 7 3 3 2" xfId="49173" xr:uid="{00000000-0005-0000-0000-000039000000}"/>
    <cellStyle name="Comma 8 2 7 3 4" xfId="34053" xr:uid="{00000000-0005-0000-0000-000039000000}"/>
    <cellStyle name="Comma 8 2 7 4" xfId="5325" xr:uid="{00000000-0005-0000-0000-000039000000}"/>
    <cellStyle name="Comma 8 2 7 4 2" xfId="14397" xr:uid="{00000000-0005-0000-0000-000039000000}"/>
    <cellStyle name="Comma 8 2 7 4 2 2" xfId="29517" xr:uid="{00000000-0005-0000-0000-000039000000}"/>
    <cellStyle name="Comma 8 2 7 4 2 2 2" xfId="59757" xr:uid="{00000000-0005-0000-0000-000039000000}"/>
    <cellStyle name="Comma 8 2 7 4 2 3" xfId="44637" xr:uid="{00000000-0005-0000-0000-000039000000}"/>
    <cellStyle name="Comma 8 2 7 4 3" xfId="20445" xr:uid="{00000000-0005-0000-0000-000039000000}"/>
    <cellStyle name="Comma 8 2 7 4 3 2" xfId="50685" xr:uid="{00000000-0005-0000-0000-000039000000}"/>
    <cellStyle name="Comma 8 2 7 4 4" xfId="35565" xr:uid="{00000000-0005-0000-0000-000039000000}"/>
    <cellStyle name="Comma 8 2 7 5" xfId="6837" xr:uid="{00000000-0005-0000-0000-000039000000}"/>
    <cellStyle name="Comma 8 2 7 5 2" xfId="21957" xr:uid="{00000000-0005-0000-0000-000039000000}"/>
    <cellStyle name="Comma 8 2 7 5 2 2" xfId="52197" xr:uid="{00000000-0005-0000-0000-000039000000}"/>
    <cellStyle name="Comma 8 2 7 5 3" xfId="37077" xr:uid="{00000000-0005-0000-0000-000039000000}"/>
    <cellStyle name="Comma 8 2 7 6" xfId="8349" xr:uid="{00000000-0005-0000-0000-000039000000}"/>
    <cellStyle name="Comma 8 2 7 6 2" xfId="23469" xr:uid="{00000000-0005-0000-0000-000039000000}"/>
    <cellStyle name="Comma 8 2 7 6 2 2" xfId="53709" xr:uid="{00000000-0005-0000-0000-000039000000}"/>
    <cellStyle name="Comma 8 2 7 6 3" xfId="38589" xr:uid="{00000000-0005-0000-0000-000039000000}"/>
    <cellStyle name="Comma 8 2 7 7" xfId="9861" xr:uid="{00000000-0005-0000-0000-000039000000}"/>
    <cellStyle name="Comma 8 2 7 7 2" xfId="24981" xr:uid="{00000000-0005-0000-0000-000039000000}"/>
    <cellStyle name="Comma 8 2 7 7 2 2" xfId="55221" xr:uid="{00000000-0005-0000-0000-000039000000}"/>
    <cellStyle name="Comma 8 2 7 7 3" xfId="40101" xr:uid="{00000000-0005-0000-0000-000039000000}"/>
    <cellStyle name="Comma 8 2 7 8" xfId="15909" xr:uid="{00000000-0005-0000-0000-000039000000}"/>
    <cellStyle name="Comma 8 2 7 8 2" xfId="46149" xr:uid="{00000000-0005-0000-0000-000039000000}"/>
    <cellStyle name="Comma 8 2 7 9" xfId="31029" xr:uid="{00000000-0005-0000-0000-000039000000}"/>
    <cellStyle name="Comma 8 2 8" xfId="1545" xr:uid="{00000000-0005-0000-0000-000039000000}"/>
    <cellStyle name="Comma 8 2 8 2" xfId="10617" xr:uid="{00000000-0005-0000-0000-000039000000}"/>
    <cellStyle name="Comma 8 2 8 2 2" xfId="25737" xr:uid="{00000000-0005-0000-0000-000039000000}"/>
    <cellStyle name="Comma 8 2 8 2 2 2" xfId="55977" xr:uid="{00000000-0005-0000-0000-000039000000}"/>
    <cellStyle name="Comma 8 2 8 2 3" xfId="40857" xr:uid="{00000000-0005-0000-0000-000039000000}"/>
    <cellStyle name="Comma 8 2 8 3" xfId="16665" xr:uid="{00000000-0005-0000-0000-000039000000}"/>
    <cellStyle name="Comma 8 2 8 3 2" xfId="46905" xr:uid="{00000000-0005-0000-0000-000039000000}"/>
    <cellStyle name="Comma 8 2 8 4" xfId="31785" xr:uid="{00000000-0005-0000-0000-000039000000}"/>
    <cellStyle name="Comma 8 2 9" xfId="3057" xr:uid="{00000000-0005-0000-0000-000039000000}"/>
    <cellStyle name="Comma 8 2 9 2" xfId="12129" xr:uid="{00000000-0005-0000-0000-000039000000}"/>
    <cellStyle name="Comma 8 2 9 2 2" xfId="27249" xr:uid="{00000000-0005-0000-0000-000039000000}"/>
    <cellStyle name="Comma 8 2 9 2 2 2" xfId="57489" xr:uid="{00000000-0005-0000-0000-000039000000}"/>
    <cellStyle name="Comma 8 2 9 2 3" xfId="42369" xr:uid="{00000000-0005-0000-0000-000039000000}"/>
    <cellStyle name="Comma 8 2 9 3" xfId="18177" xr:uid="{00000000-0005-0000-0000-000039000000}"/>
    <cellStyle name="Comma 8 2 9 3 2" xfId="48417" xr:uid="{00000000-0005-0000-0000-000039000000}"/>
    <cellStyle name="Comma 8 2 9 4" xfId="33297" xr:uid="{00000000-0005-0000-0000-000039000000}"/>
    <cellStyle name="Comma 8 3" xfId="47" xr:uid="{00000000-0005-0000-0000-00000C000000}"/>
    <cellStyle name="Comma 8 3 10" xfId="4583" xr:uid="{00000000-0005-0000-0000-00000C000000}"/>
    <cellStyle name="Comma 8 3 10 2" xfId="13655" xr:uid="{00000000-0005-0000-0000-00000C000000}"/>
    <cellStyle name="Comma 8 3 10 2 2" xfId="28775" xr:uid="{00000000-0005-0000-0000-00000C000000}"/>
    <cellStyle name="Comma 8 3 10 2 2 2" xfId="59015" xr:uid="{00000000-0005-0000-0000-00000C000000}"/>
    <cellStyle name="Comma 8 3 10 2 3" xfId="43895" xr:uid="{00000000-0005-0000-0000-00000C000000}"/>
    <cellStyle name="Comma 8 3 10 3" xfId="19703" xr:uid="{00000000-0005-0000-0000-00000C000000}"/>
    <cellStyle name="Comma 8 3 10 3 2" xfId="49943" xr:uid="{00000000-0005-0000-0000-00000C000000}"/>
    <cellStyle name="Comma 8 3 10 4" xfId="34823" xr:uid="{00000000-0005-0000-0000-00000C000000}"/>
    <cellStyle name="Comma 8 3 11" xfId="6095" xr:uid="{00000000-0005-0000-0000-00000C000000}"/>
    <cellStyle name="Comma 8 3 11 2" xfId="21215" xr:uid="{00000000-0005-0000-0000-00000C000000}"/>
    <cellStyle name="Comma 8 3 11 2 2" xfId="51455" xr:uid="{00000000-0005-0000-0000-00000C000000}"/>
    <cellStyle name="Comma 8 3 11 3" xfId="36335" xr:uid="{00000000-0005-0000-0000-00000C000000}"/>
    <cellStyle name="Comma 8 3 12" xfId="7607" xr:uid="{00000000-0005-0000-0000-00000C000000}"/>
    <cellStyle name="Comma 8 3 12 2" xfId="22727" xr:uid="{00000000-0005-0000-0000-00000C000000}"/>
    <cellStyle name="Comma 8 3 12 2 2" xfId="52967" xr:uid="{00000000-0005-0000-0000-00000C000000}"/>
    <cellStyle name="Comma 8 3 12 3" xfId="37847" xr:uid="{00000000-0005-0000-0000-00000C000000}"/>
    <cellStyle name="Comma 8 3 13" xfId="9119" xr:uid="{00000000-0005-0000-0000-00000C000000}"/>
    <cellStyle name="Comma 8 3 13 2" xfId="24239" xr:uid="{00000000-0005-0000-0000-00000C000000}"/>
    <cellStyle name="Comma 8 3 13 2 2" xfId="54479" xr:uid="{00000000-0005-0000-0000-00000C000000}"/>
    <cellStyle name="Comma 8 3 13 3" xfId="39359" xr:uid="{00000000-0005-0000-0000-00000C000000}"/>
    <cellStyle name="Comma 8 3 14" xfId="15167" xr:uid="{00000000-0005-0000-0000-00000C000000}"/>
    <cellStyle name="Comma 8 3 14 2" xfId="45407" xr:uid="{00000000-0005-0000-0000-00000C000000}"/>
    <cellStyle name="Comma 8 3 15" xfId="30287" xr:uid="{00000000-0005-0000-0000-00000C000000}"/>
    <cellStyle name="Comma 8 3 2" xfId="89" xr:uid="{00000000-0005-0000-0000-000026000000}"/>
    <cellStyle name="Comma 8 3 2 10" xfId="6137" xr:uid="{00000000-0005-0000-0000-000026000000}"/>
    <cellStyle name="Comma 8 3 2 10 2" xfId="21257" xr:uid="{00000000-0005-0000-0000-000026000000}"/>
    <cellStyle name="Comma 8 3 2 10 2 2" xfId="51497" xr:uid="{00000000-0005-0000-0000-000026000000}"/>
    <cellStyle name="Comma 8 3 2 10 3" xfId="36377" xr:uid="{00000000-0005-0000-0000-000026000000}"/>
    <cellStyle name="Comma 8 3 2 11" xfId="7649" xr:uid="{00000000-0005-0000-0000-000026000000}"/>
    <cellStyle name="Comma 8 3 2 11 2" xfId="22769" xr:uid="{00000000-0005-0000-0000-000026000000}"/>
    <cellStyle name="Comma 8 3 2 11 2 2" xfId="53009" xr:uid="{00000000-0005-0000-0000-000026000000}"/>
    <cellStyle name="Comma 8 3 2 11 3" xfId="37889" xr:uid="{00000000-0005-0000-0000-000026000000}"/>
    <cellStyle name="Comma 8 3 2 12" xfId="9161" xr:uid="{00000000-0005-0000-0000-000026000000}"/>
    <cellStyle name="Comma 8 3 2 12 2" xfId="24281" xr:uid="{00000000-0005-0000-0000-000026000000}"/>
    <cellStyle name="Comma 8 3 2 12 2 2" xfId="54521" xr:uid="{00000000-0005-0000-0000-000026000000}"/>
    <cellStyle name="Comma 8 3 2 12 3" xfId="39401" xr:uid="{00000000-0005-0000-0000-000026000000}"/>
    <cellStyle name="Comma 8 3 2 13" xfId="15209" xr:uid="{00000000-0005-0000-0000-000026000000}"/>
    <cellStyle name="Comma 8 3 2 13 2" xfId="45449" xr:uid="{00000000-0005-0000-0000-000026000000}"/>
    <cellStyle name="Comma 8 3 2 14" xfId="30329" xr:uid="{00000000-0005-0000-0000-000026000000}"/>
    <cellStyle name="Comma 8 3 2 2" xfId="173" xr:uid="{00000000-0005-0000-0000-00004C000000}"/>
    <cellStyle name="Comma 8 3 2 2 10" xfId="9245" xr:uid="{00000000-0005-0000-0000-00004C000000}"/>
    <cellStyle name="Comma 8 3 2 2 10 2" xfId="24365" xr:uid="{00000000-0005-0000-0000-00004C000000}"/>
    <cellStyle name="Comma 8 3 2 2 10 2 2" xfId="54605" xr:uid="{00000000-0005-0000-0000-00004C000000}"/>
    <cellStyle name="Comma 8 3 2 2 10 3" xfId="39485" xr:uid="{00000000-0005-0000-0000-00004C000000}"/>
    <cellStyle name="Comma 8 3 2 2 11" xfId="15293" xr:uid="{00000000-0005-0000-0000-00004C000000}"/>
    <cellStyle name="Comma 8 3 2 2 11 2" xfId="45533" xr:uid="{00000000-0005-0000-0000-00004C000000}"/>
    <cellStyle name="Comma 8 3 2 2 12" xfId="30413" xr:uid="{00000000-0005-0000-0000-00004C000000}"/>
    <cellStyle name="Comma 8 3 2 2 2" xfId="425" xr:uid="{00000000-0005-0000-0000-00004C000000}"/>
    <cellStyle name="Comma 8 3 2 2 2 10" xfId="30665" xr:uid="{00000000-0005-0000-0000-00004C000000}"/>
    <cellStyle name="Comma 8 3 2 2 2 2" xfId="1181" xr:uid="{00000000-0005-0000-0000-00004C000000}"/>
    <cellStyle name="Comma 8 3 2 2 2 2 2" xfId="2693" xr:uid="{00000000-0005-0000-0000-00004C000000}"/>
    <cellStyle name="Comma 8 3 2 2 2 2 2 2" xfId="11765" xr:uid="{00000000-0005-0000-0000-00004C000000}"/>
    <cellStyle name="Comma 8 3 2 2 2 2 2 2 2" xfId="26885" xr:uid="{00000000-0005-0000-0000-00004C000000}"/>
    <cellStyle name="Comma 8 3 2 2 2 2 2 2 2 2" xfId="57125" xr:uid="{00000000-0005-0000-0000-00004C000000}"/>
    <cellStyle name="Comma 8 3 2 2 2 2 2 2 3" xfId="42005" xr:uid="{00000000-0005-0000-0000-00004C000000}"/>
    <cellStyle name="Comma 8 3 2 2 2 2 2 3" xfId="17813" xr:uid="{00000000-0005-0000-0000-00004C000000}"/>
    <cellStyle name="Comma 8 3 2 2 2 2 2 3 2" xfId="48053" xr:uid="{00000000-0005-0000-0000-00004C000000}"/>
    <cellStyle name="Comma 8 3 2 2 2 2 2 4" xfId="32933" xr:uid="{00000000-0005-0000-0000-00004C000000}"/>
    <cellStyle name="Comma 8 3 2 2 2 2 3" xfId="4205" xr:uid="{00000000-0005-0000-0000-00004C000000}"/>
    <cellStyle name="Comma 8 3 2 2 2 2 3 2" xfId="13277" xr:uid="{00000000-0005-0000-0000-00004C000000}"/>
    <cellStyle name="Comma 8 3 2 2 2 2 3 2 2" xfId="28397" xr:uid="{00000000-0005-0000-0000-00004C000000}"/>
    <cellStyle name="Comma 8 3 2 2 2 2 3 2 2 2" xfId="58637" xr:uid="{00000000-0005-0000-0000-00004C000000}"/>
    <cellStyle name="Comma 8 3 2 2 2 2 3 2 3" xfId="43517" xr:uid="{00000000-0005-0000-0000-00004C000000}"/>
    <cellStyle name="Comma 8 3 2 2 2 2 3 3" xfId="19325" xr:uid="{00000000-0005-0000-0000-00004C000000}"/>
    <cellStyle name="Comma 8 3 2 2 2 2 3 3 2" xfId="49565" xr:uid="{00000000-0005-0000-0000-00004C000000}"/>
    <cellStyle name="Comma 8 3 2 2 2 2 3 4" xfId="34445" xr:uid="{00000000-0005-0000-0000-00004C000000}"/>
    <cellStyle name="Comma 8 3 2 2 2 2 4" xfId="5717" xr:uid="{00000000-0005-0000-0000-00004C000000}"/>
    <cellStyle name="Comma 8 3 2 2 2 2 4 2" xfId="14789" xr:uid="{00000000-0005-0000-0000-00004C000000}"/>
    <cellStyle name="Comma 8 3 2 2 2 2 4 2 2" xfId="29909" xr:uid="{00000000-0005-0000-0000-00004C000000}"/>
    <cellStyle name="Comma 8 3 2 2 2 2 4 2 2 2" xfId="60149" xr:uid="{00000000-0005-0000-0000-00004C000000}"/>
    <cellStyle name="Comma 8 3 2 2 2 2 4 2 3" xfId="45029" xr:uid="{00000000-0005-0000-0000-00004C000000}"/>
    <cellStyle name="Comma 8 3 2 2 2 2 4 3" xfId="20837" xr:uid="{00000000-0005-0000-0000-00004C000000}"/>
    <cellStyle name="Comma 8 3 2 2 2 2 4 3 2" xfId="51077" xr:uid="{00000000-0005-0000-0000-00004C000000}"/>
    <cellStyle name="Comma 8 3 2 2 2 2 4 4" xfId="35957" xr:uid="{00000000-0005-0000-0000-00004C000000}"/>
    <cellStyle name="Comma 8 3 2 2 2 2 5" xfId="7229" xr:uid="{00000000-0005-0000-0000-00004C000000}"/>
    <cellStyle name="Comma 8 3 2 2 2 2 5 2" xfId="22349" xr:uid="{00000000-0005-0000-0000-00004C000000}"/>
    <cellStyle name="Comma 8 3 2 2 2 2 5 2 2" xfId="52589" xr:uid="{00000000-0005-0000-0000-00004C000000}"/>
    <cellStyle name="Comma 8 3 2 2 2 2 5 3" xfId="37469" xr:uid="{00000000-0005-0000-0000-00004C000000}"/>
    <cellStyle name="Comma 8 3 2 2 2 2 6" xfId="8741" xr:uid="{00000000-0005-0000-0000-00004C000000}"/>
    <cellStyle name="Comma 8 3 2 2 2 2 6 2" xfId="23861" xr:uid="{00000000-0005-0000-0000-00004C000000}"/>
    <cellStyle name="Comma 8 3 2 2 2 2 6 2 2" xfId="54101" xr:uid="{00000000-0005-0000-0000-00004C000000}"/>
    <cellStyle name="Comma 8 3 2 2 2 2 6 3" xfId="38981" xr:uid="{00000000-0005-0000-0000-00004C000000}"/>
    <cellStyle name="Comma 8 3 2 2 2 2 7" xfId="10253" xr:uid="{00000000-0005-0000-0000-00004C000000}"/>
    <cellStyle name="Comma 8 3 2 2 2 2 7 2" xfId="25373" xr:uid="{00000000-0005-0000-0000-00004C000000}"/>
    <cellStyle name="Comma 8 3 2 2 2 2 7 2 2" xfId="55613" xr:uid="{00000000-0005-0000-0000-00004C000000}"/>
    <cellStyle name="Comma 8 3 2 2 2 2 7 3" xfId="40493" xr:uid="{00000000-0005-0000-0000-00004C000000}"/>
    <cellStyle name="Comma 8 3 2 2 2 2 8" xfId="16301" xr:uid="{00000000-0005-0000-0000-00004C000000}"/>
    <cellStyle name="Comma 8 3 2 2 2 2 8 2" xfId="46541" xr:uid="{00000000-0005-0000-0000-00004C000000}"/>
    <cellStyle name="Comma 8 3 2 2 2 2 9" xfId="31421" xr:uid="{00000000-0005-0000-0000-00004C000000}"/>
    <cellStyle name="Comma 8 3 2 2 2 3" xfId="1937" xr:uid="{00000000-0005-0000-0000-00004C000000}"/>
    <cellStyle name="Comma 8 3 2 2 2 3 2" xfId="11009" xr:uid="{00000000-0005-0000-0000-00004C000000}"/>
    <cellStyle name="Comma 8 3 2 2 2 3 2 2" xfId="26129" xr:uid="{00000000-0005-0000-0000-00004C000000}"/>
    <cellStyle name="Comma 8 3 2 2 2 3 2 2 2" xfId="56369" xr:uid="{00000000-0005-0000-0000-00004C000000}"/>
    <cellStyle name="Comma 8 3 2 2 2 3 2 3" xfId="41249" xr:uid="{00000000-0005-0000-0000-00004C000000}"/>
    <cellStyle name="Comma 8 3 2 2 2 3 3" xfId="17057" xr:uid="{00000000-0005-0000-0000-00004C000000}"/>
    <cellStyle name="Comma 8 3 2 2 2 3 3 2" xfId="47297" xr:uid="{00000000-0005-0000-0000-00004C000000}"/>
    <cellStyle name="Comma 8 3 2 2 2 3 4" xfId="32177" xr:uid="{00000000-0005-0000-0000-00004C000000}"/>
    <cellStyle name="Comma 8 3 2 2 2 4" xfId="3449" xr:uid="{00000000-0005-0000-0000-00004C000000}"/>
    <cellStyle name="Comma 8 3 2 2 2 4 2" xfId="12521" xr:uid="{00000000-0005-0000-0000-00004C000000}"/>
    <cellStyle name="Comma 8 3 2 2 2 4 2 2" xfId="27641" xr:uid="{00000000-0005-0000-0000-00004C000000}"/>
    <cellStyle name="Comma 8 3 2 2 2 4 2 2 2" xfId="57881" xr:uid="{00000000-0005-0000-0000-00004C000000}"/>
    <cellStyle name="Comma 8 3 2 2 2 4 2 3" xfId="42761" xr:uid="{00000000-0005-0000-0000-00004C000000}"/>
    <cellStyle name="Comma 8 3 2 2 2 4 3" xfId="18569" xr:uid="{00000000-0005-0000-0000-00004C000000}"/>
    <cellStyle name="Comma 8 3 2 2 2 4 3 2" xfId="48809" xr:uid="{00000000-0005-0000-0000-00004C000000}"/>
    <cellStyle name="Comma 8 3 2 2 2 4 4" xfId="33689" xr:uid="{00000000-0005-0000-0000-00004C000000}"/>
    <cellStyle name="Comma 8 3 2 2 2 5" xfId="4961" xr:uid="{00000000-0005-0000-0000-00004C000000}"/>
    <cellStyle name="Comma 8 3 2 2 2 5 2" xfId="14033" xr:uid="{00000000-0005-0000-0000-00004C000000}"/>
    <cellStyle name="Comma 8 3 2 2 2 5 2 2" xfId="29153" xr:uid="{00000000-0005-0000-0000-00004C000000}"/>
    <cellStyle name="Comma 8 3 2 2 2 5 2 2 2" xfId="59393" xr:uid="{00000000-0005-0000-0000-00004C000000}"/>
    <cellStyle name="Comma 8 3 2 2 2 5 2 3" xfId="44273" xr:uid="{00000000-0005-0000-0000-00004C000000}"/>
    <cellStyle name="Comma 8 3 2 2 2 5 3" xfId="20081" xr:uid="{00000000-0005-0000-0000-00004C000000}"/>
    <cellStyle name="Comma 8 3 2 2 2 5 3 2" xfId="50321" xr:uid="{00000000-0005-0000-0000-00004C000000}"/>
    <cellStyle name="Comma 8 3 2 2 2 5 4" xfId="35201" xr:uid="{00000000-0005-0000-0000-00004C000000}"/>
    <cellStyle name="Comma 8 3 2 2 2 6" xfId="6473" xr:uid="{00000000-0005-0000-0000-00004C000000}"/>
    <cellStyle name="Comma 8 3 2 2 2 6 2" xfId="21593" xr:uid="{00000000-0005-0000-0000-00004C000000}"/>
    <cellStyle name="Comma 8 3 2 2 2 6 2 2" xfId="51833" xr:uid="{00000000-0005-0000-0000-00004C000000}"/>
    <cellStyle name="Comma 8 3 2 2 2 6 3" xfId="36713" xr:uid="{00000000-0005-0000-0000-00004C000000}"/>
    <cellStyle name="Comma 8 3 2 2 2 7" xfId="7985" xr:uid="{00000000-0005-0000-0000-00004C000000}"/>
    <cellStyle name="Comma 8 3 2 2 2 7 2" xfId="23105" xr:uid="{00000000-0005-0000-0000-00004C000000}"/>
    <cellStyle name="Comma 8 3 2 2 2 7 2 2" xfId="53345" xr:uid="{00000000-0005-0000-0000-00004C000000}"/>
    <cellStyle name="Comma 8 3 2 2 2 7 3" xfId="38225" xr:uid="{00000000-0005-0000-0000-00004C000000}"/>
    <cellStyle name="Comma 8 3 2 2 2 8" xfId="9497" xr:uid="{00000000-0005-0000-0000-00004C000000}"/>
    <cellStyle name="Comma 8 3 2 2 2 8 2" xfId="24617" xr:uid="{00000000-0005-0000-0000-00004C000000}"/>
    <cellStyle name="Comma 8 3 2 2 2 8 2 2" xfId="54857" xr:uid="{00000000-0005-0000-0000-00004C000000}"/>
    <cellStyle name="Comma 8 3 2 2 2 8 3" xfId="39737" xr:uid="{00000000-0005-0000-0000-00004C000000}"/>
    <cellStyle name="Comma 8 3 2 2 2 9" xfId="15545" xr:uid="{00000000-0005-0000-0000-00004C000000}"/>
    <cellStyle name="Comma 8 3 2 2 2 9 2" xfId="45785" xr:uid="{00000000-0005-0000-0000-00004C000000}"/>
    <cellStyle name="Comma 8 3 2 2 3" xfId="677" xr:uid="{00000000-0005-0000-0000-0000E1000000}"/>
    <cellStyle name="Comma 8 3 2 2 3 10" xfId="30917" xr:uid="{00000000-0005-0000-0000-0000E1000000}"/>
    <cellStyle name="Comma 8 3 2 2 3 2" xfId="1433" xr:uid="{00000000-0005-0000-0000-0000E1000000}"/>
    <cellStyle name="Comma 8 3 2 2 3 2 2" xfId="2945" xr:uid="{00000000-0005-0000-0000-0000E1000000}"/>
    <cellStyle name="Comma 8 3 2 2 3 2 2 2" xfId="12017" xr:uid="{00000000-0005-0000-0000-0000E1000000}"/>
    <cellStyle name="Comma 8 3 2 2 3 2 2 2 2" xfId="27137" xr:uid="{00000000-0005-0000-0000-0000E1000000}"/>
    <cellStyle name="Comma 8 3 2 2 3 2 2 2 2 2" xfId="57377" xr:uid="{00000000-0005-0000-0000-0000E1000000}"/>
    <cellStyle name="Comma 8 3 2 2 3 2 2 2 3" xfId="42257" xr:uid="{00000000-0005-0000-0000-0000E1000000}"/>
    <cellStyle name="Comma 8 3 2 2 3 2 2 3" xfId="18065" xr:uid="{00000000-0005-0000-0000-0000E1000000}"/>
    <cellStyle name="Comma 8 3 2 2 3 2 2 3 2" xfId="48305" xr:uid="{00000000-0005-0000-0000-0000E1000000}"/>
    <cellStyle name="Comma 8 3 2 2 3 2 2 4" xfId="33185" xr:uid="{00000000-0005-0000-0000-0000E1000000}"/>
    <cellStyle name="Comma 8 3 2 2 3 2 3" xfId="4457" xr:uid="{00000000-0005-0000-0000-0000E1000000}"/>
    <cellStyle name="Comma 8 3 2 2 3 2 3 2" xfId="13529" xr:uid="{00000000-0005-0000-0000-0000E1000000}"/>
    <cellStyle name="Comma 8 3 2 2 3 2 3 2 2" xfId="28649" xr:uid="{00000000-0005-0000-0000-0000E1000000}"/>
    <cellStyle name="Comma 8 3 2 2 3 2 3 2 2 2" xfId="58889" xr:uid="{00000000-0005-0000-0000-0000E1000000}"/>
    <cellStyle name="Comma 8 3 2 2 3 2 3 2 3" xfId="43769" xr:uid="{00000000-0005-0000-0000-0000E1000000}"/>
    <cellStyle name="Comma 8 3 2 2 3 2 3 3" xfId="19577" xr:uid="{00000000-0005-0000-0000-0000E1000000}"/>
    <cellStyle name="Comma 8 3 2 2 3 2 3 3 2" xfId="49817" xr:uid="{00000000-0005-0000-0000-0000E1000000}"/>
    <cellStyle name="Comma 8 3 2 2 3 2 3 4" xfId="34697" xr:uid="{00000000-0005-0000-0000-0000E1000000}"/>
    <cellStyle name="Comma 8 3 2 2 3 2 4" xfId="5969" xr:uid="{00000000-0005-0000-0000-0000E1000000}"/>
    <cellStyle name="Comma 8 3 2 2 3 2 4 2" xfId="15041" xr:uid="{00000000-0005-0000-0000-0000E1000000}"/>
    <cellStyle name="Comma 8 3 2 2 3 2 4 2 2" xfId="30161" xr:uid="{00000000-0005-0000-0000-0000E1000000}"/>
    <cellStyle name="Comma 8 3 2 2 3 2 4 2 2 2" xfId="60401" xr:uid="{00000000-0005-0000-0000-0000E1000000}"/>
    <cellStyle name="Comma 8 3 2 2 3 2 4 2 3" xfId="45281" xr:uid="{00000000-0005-0000-0000-0000E1000000}"/>
    <cellStyle name="Comma 8 3 2 2 3 2 4 3" xfId="21089" xr:uid="{00000000-0005-0000-0000-0000E1000000}"/>
    <cellStyle name="Comma 8 3 2 2 3 2 4 3 2" xfId="51329" xr:uid="{00000000-0005-0000-0000-0000E1000000}"/>
    <cellStyle name="Comma 8 3 2 2 3 2 4 4" xfId="36209" xr:uid="{00000000-0005-0000-0000-0000E1000000}"/>
    <cellStyle name="Comma 8 3 2 2 3 2 5" xfId="7481" xr:uid="{00000000-0005-0000-0000-0000E1000000}"/>
    <cellStyle name="Comma 8 3 2 2 3 2 5 2" xfId="22601" xr:uid="{00000000-0005-0000-0000-0000E1000000}"/>
    <cellStyle name="Comma 8 3 2 2 3 2 5 2 2" xfId="52841" xr:uid="{00000000-0005-0000-0000-0000E1000000}"/>
    <cellStyle name="Comma 8 3 2 2 3 2 5 3" xfId="37721" xr:uid="{00000000-0005-0000-0000-0000E1000000}"/>
    <cellStyle name="Comma 8 3 2 2 3 2 6" xfId="8993" xr:uid="{00000000-0005-0000-0000-0000E1000000}"/>
    <cellStyle name="Comma 8 3 2 2 3 2 6 2" xfId="24113" xr:uid="{00000000-0005-0000-0000-0000E1000000}"/>
    <cellStyle name="Comma 8 3 2 2 3 2 6 2 2" xfId="54353" xr:uid="{00000000-0005-0000-0000-0000E1000000}"/>
    <cellStyle name="Comma 8 3 2 2 3 2 6 3" xfId="39233" xr:uid="{00000000-0005-0000-0000-0000E1000000}"/>
    <cellStyle name="Comma 8 3 2 2 3 2 7" xfId="10505" xr:uid="{00000000-0005-0000-0000-0000E1000000}"/>
    <cellStyle name="Comma 8 3 2 2 3 2 7 2" xfId="25625" xr:uid="{00000000-0005-0000-0000-0000E1000000}"/>
    <cellStyle name="Comma 8 3 2 2 3 2 7 2 2" xfId="55865" xr:uid="{00000000-0005-0000-0000-0000E1000000}"/>
    <cellStyle name="Comma 8 3 2 2 3 2 7 3" xfId="40745" xr:uid="{00000000-0005-0000-0000-0000E1000000}"/>
    <cellStyle name="Comma 8 3 2 2 3 2 8" xfId="16553" xr:uid="{00000000-0005-0000-0000-0000E1000000}"/>
    <cellStyle name="Comma 8 3 2 2 3 2 8 2" xfId="46793" xr:uid="{00000000-0005-0000-0000-0000E1000000}"/>
    <cellStyle name="Comma 8 3 2 2 3 2 9" xfId="31673" xr:uid="{00000000-0005-0000-0000-0000E1000000}"/>
    <cellStyle name="Comma 8 3 2 2 3 3" xfId="2189" xr:uid="{00000000-0005-0000-0000-0000E1000000}"/>
    <cellStyle name="Comma 8 3 2 2 3 3 2" xfId="11261" xr:uid="{00000000-0005-0000-0000-0000E1000000}"/>
    <cellStyle name="Comma 8 3 2 2 3 3 2 2" xfId="26381" xr:uid="{00000000-0005-0000-0000-0000E1000000}"/>
    <cellStyle name="Comma 8 3 2 2 3 3 2 2 2" xfId="56621" xr:uid="{00000000-0005-0000-0000-0000E1000000}"/>
    <cellStyle name="Comma 8 3 2 2 3 3 2 3" xfId="41501" xr:uid="{00000000-0005-0000-0000-0000E1000000}"/>
    <cellStyle name="Comma 8 3 2 2 3 3 3" xfId="17309" xr:uid="{00000000-0005-0000-0000-0000E1000000}"/>
    <cellStyle name="Comma 8 3 2 2 3 3 3 2" xfId="47549" xr:uid="{00000000-0005-0000-0000-0000E1000000}"/>
    <cellStyle name="Comma 8 3 2 2 3 3 4" xfId="32429" xr:uid="{00000000-0005-0000-0000-0000E1000000}"/>
    <cellStyle name="Comma 8 3 2 2 3 4" xfId="3701" xr:uid="{00000000-0005-0000-0000-0000E1000000}"/>
    <cellStyle name="Comma 8 3 2 2 3 4 2" xfId="12773" xr:uid="{00000000-0005-0000-0000-0000E1000000}"/>
    <cellStyle name="Comma 8 3 2 2 3 4 2 2" xfId="27893" xr:uid="{00000000-0005-0000-0000-0000E1000000}"/>
    <cellStyle name="Comma 8 3 2 2 3 4 2 2 2" xfId="58133" xr:uid="{00000000-0005-0000-0000-0000E1000000}"/>
    <cellStyle name="Comma 8 3 2 2 3 4 2 3" xfId="43013" xr:uid="{00000000-0005-0000-0000-0000E1000000}"/>
    <cellStyle name="Comma 8 3 2 2 3 4 3" xfId="18821" xr:uid="{00000000-0005-0000-0000-0000E1000000}"/>
    <cellStyle name="Comma 8 3 2 2 3 4 3 2" xfId="49061" xr:uid="{00000000-0005-0000-0000-0000E1000000}"/>
    <cellStyle name="Comma 8 3 2 2 3 4 4" xfId="33941" xr:uid="{00000000-0005-0000-0000-0000E1000000}"/>
    <cellStyle name="Comma 8 3 2 2 3 5" xfId="5213" xr:uid="{00000000-0005-0000-0000-0000E1000000}"/>
    <cellStyle name="Comma 8 3 2 2 3 5 2" xfId="14285" xr:uid="{00000000-0005-0000-0000-0000E1000000}"/>
    <cellStyle name="Comma 8 3 2 2 3 5 2 2" xfId="29405" xr:uid="{00000000-0005-0000-0000-0000E1000000}"/>
    <cellStyle name="Comma 8 3 2 2 3 5 2 2 2" xfId="59645" xr:uid="{00000000-0005-0000-0000-0000E1000000}"/>
    <cellStyle name="Comma 8 3 2 2 3 5 2 3" xfId="44525" xr:uid="{00000000-0005-0000-0000-0000E1000000}"/>
    <cellStyle name="Comma 8 3 2 2 3 5 3" xfId="20333" xr:uid="{00000000-0005-0000-0000-0000E1000000}"/>
    <cellStyle name="Comma 8 3 2 2 3 5 3 2" xfId="50573" xr:uid="{00000000-0005-0000-0000-0000E1000000}"/>
    <cellStyle name="Comma 8 3 2 2 3 5 4" xfId="35453" xr:uid="{00000000-0005-0000-0000-0000E1000000}"/>
    <cellStyle name="Comma 8 3 2 2 3 6" xfId="6725" xr:uid="{00000000-0005-0000-0000-0000E1000000}"/>
    <cellStyle name="Comma 8 3 2 2 3 6 2" xfId="21845" xr:uid="{00000000-0005-0000-0000-0000E1000000}"/>
    <cellStyle name="Comma 8 3 2 2 3 6 2 2" xfId="52085" xr:uid="{00000000-0005-0000-0000-0000E1000000}"/>
    <cellStyle name="Comma 8 3 2 2 3 6 3" xfId="36965" xr:uid="{00000000-0005-0000-0000-0000E1000000}"/>
    <cellStyle name="Comma 8 3 2 2 3 7" xfId="8237" xr:uid="{00000000-0005-0000-0000-0000E1000000}"/>
    <cellStyle name="Comma 8 3 2 2 3 7 2" xfId="23357" xr:uid="{00000000-0005-0000-0000-0000E1000000}"/>
    <cellStyle name="Comma 8 3 2 2 3 7 2 2" xfId="53597" xr:uid="{00000000-0005-0000-0000-0000E1000000}"/>
    <cellStyle name="Comma 8 3 2 2 3 7 3" xfId="38477" xr:uid="{00000000-0005-0000-0000-0000E1000000}"/>
    <cellStyle name="Comma 8 3 2 2 3 8" xfId="9749" xr:uid="{00000000-0005-0000-0000-0000E1000000}"/>
    <cellStyle name="Comma 8 3 2 2 3 8 2" xfId="24869" xr:uid="{00000000-0005-0000-0000-0000E1000000}"/>
    <cellStyle name="Comma 8 3 2 2 3 8 2 2" xfId="55109" xr:uid="{00000000-0005-0000-0000-0000E1000000}"/>
    <cellStyle name="Comma 8 3 2 2 3 8 3" xfId="39989" xr:uid="{00000000-0005-0000-0000-0000E1000000}"/>
    <cellStyle name="Comma 8 3 2 2 3 9" xfId="15797" xr:uid="{00000000-0005-0000-0000-0000E1000000}"/>
    <cellStyle name="Comma 8 3 2 2 3 9 2" xfId="46037" xr:uid="{00000000-0005-0000-0000-0000E1000000}"/>
    <cellStyle name="Comma 8 3 2 2 4" xfId="929" xr:uid="{00000000-0005-0000-0000-00004C000000}"/>
    <cellStyle name="Comma 8 3 2 2 4 2" xfId="2441" xr:uid="{00000000-0005-0000-0000-00004C000000}"/>
    <cellStyle name="Comma 8 3 2 2 4 2 2" xfId="11513" xr:uid="{00000000-0005-0000-0000-00004C000000}"/>
    <cellStyle name="Comma 8 3 2 2 4 2 2 2" xfId="26633" xr:uid="{00000000-0005-0000-0000-00004C000000}"/>
    <cellStyle name="Comma 8 3 2 2 4 2 2 2 2" xfId="56873" xr:uid="{00000000-0005-0000-0000-00004C000000}"/>
    <cellStyle name="Comma 8 3 2 2 4 2 2 3" xfId="41753" xr:uid="{00000000-0005-0000-0000-00004C000000}"/>
    <cellStyle name="Comma 8 3 2 2 4 2 3" xfId="17561" xr:uid="{00000000-0005-0000-0000-00004C000000}"/>
    <cellStyle name="Comma 8 3 2 2 4 2 3 2" xfId="47801" xr:uid="{00000000-0005-0000-0000-00004C000000}"/>
    <cellStyle name="Comma 8 3 2 2 4 2 4" xfId="32681" xr:uid="{00000000-0005-0000-0000-00004C000000}"/>
    <cellStyle name="Comma 8 3 2 2 4 3" xfId="3953" xr:uid="{00000000-0005-0000-0000-00004C000000}"/>
    <cellStyle name="Comma 8 3 2 2 4 3 2" xfId="13025" xr:uid="{00000000-0005-0000-0000-00004C000000}"/>
    <cellStyle name="Comma 8 3 2 2 4 3 2 2" xfId="28145" xr:uid="{00000000-0005-0000-0000-00004C000000}"/>
    <cellStyle name="Comma 8 3 2 2 4 3 2 2 2" xfId="58385" xr:uid="{00000000-0005-0000-0000-00004C000000}"/>
    <cellStyle name="Comma 8 3 2 2 4 3 2 3" xfId="43265" xr:uid="{00000000-0005-0000-0000-00004C000000}"/>
    <cellStyle name="Comma 8 3 2 2 4 3 3" xfId="19073" xr:uid="{00000000-0005-0000-0000-00004C000000}"/>
    <cellStyle name="Comma 8 3 2 2 4 3 3 2" xfId="49313" xr:uid="{00000000-0005-0000-0000-00004C000000}"/>
    <cellStyle name="Comma 8 3 2 2 4 3 4" xfId="34193" xr:uid="{00000000-0005-0000-0000-00004C000000}"/>
    <cellStyle name="Comma 8 3 2 2 4 4" xfId="5465" xr:uid="{00000000-0005-0000-0000-00004C000000}"/>
    <cellStyle name="Comma 8 3 2 2 4 4 2" xfId="14537" xr:uid="{00000000-0005-0000-0000-00004C000000}"/>
    <cellStyle name="Comma 8 3 2 2 4 4 2 2" xfId="29657" xr:uid="{00000000-0005-0000-0000-00004C000000}"/>
    <cellStyle name="Comma 8 3 2 2 4 4 2 2 2" xfId="59897" xr:uid="{00000000-0005-0000-0000-00004C000000}"/>
    <cellStyle name="Comma 8 3 2 2 4 4 2 3" xfId="44777" xr:uid="{00000000-0005-0000-0000-00004C000000}"/>
    <cellStyle name="Comma 8 3 2 2 4 4 3" xfId="20585" xr:uid="{00000000-0005-0000-0000-00004C000000}"/>
    <cellStyle name="Comma 8 3 2 2 4 4 3 2" xfId="50825" xr:uid="{00000000-0005-0000-0000-00004C000000}"/>
    <cellStyle name="Comma 8 3 2 2 4 4 4" xfId="35705" xr:uid="{00000000-0005-0000-0000-00004C000000}"/>
    <cellStyle name="Comma 8 3 2 2 4 5" xfId="6977" xr:uid="{00000000-0005-0000-0000-00004C000000}"/>
    <cellStyle name="Comma 8 3 2 2 4 5 2" xfId="22097" xr:uid="{00000000-0005-0000-0000-00004C000000}"/>
    <cellStyle name="Comma 8 3 2 2 4 5 2 2" xfId="52337" xr:uid="{00000000-0005-0000-0000-00004C000000}"/>
    <cellStyle name="Comma 8 3 2 2 4 5 3" xfId="37217" xr:uid="{00000000-0005-0000-0000-00004C000000}"/>
    <cellStyle name="Comma 8 3 2 2 4 6" xfId="8489" xr:uid="{00000000-0005-0000-0000-00004C000000}"/>
    <cellStyle name="Comma 8 3 2 2 4 6 2" xfId="23609" xr:uid="{00000000-0005-0000-0000-00004C000000}"/>
    <cellStyle name="Comma 8 3 2 2 4 6 2 2" xfId="53849" xr:uid="{00000000-0005-0000-0000-00004C000000}"/>
    <cellStyle name="Comma 8 3 2 2 4 6 3" xfId="38729" xr:uid="{00000000-0005-0000-0000-00004C000000}"/>
    <cellStyle name="Comma 8 3 2 2 4 7" xfId="10001" xr:uid="{00000000-0005-0000-0000-00004C000000}"/>
    <cellStyle name="Comma 8 3 2 2 4 7 2" xfId="25121" xr:uid="{00000000-0005-0000-0000-00004C000000}"/>
    <cellStyle name="Comma 8 3 2 2 4 7 2 2" xfId="55361" xr:uid="{00000000-0005-0000-0000-00004C000000}"/>
    <cellStyle name="Comma 8 3 2 2 4 7 3" xfId="40241" xr:uid="{00000000-0005-0000-0000-00004C000000}"/>
    <cellStyle name="Comma 8 3 2 2 4 8" xfId="16049" xr:uid="{00000000-0005-0000-0000-00004C000000}"/>
    <cellStyle name="Comma 8 3 2 2 4 8 2" xfId="46289" xr:uid="{00000000-0005-0000-0000-00004C000000}"/>
    <cellStyle name="Comma 8 3 2 2 4 9" xfId="31169" xr:uid="{00000000-0005-0000-0000-00004C000000}"/>
    <cellStyle name="Comma 8 3 2 2 5" xfId="1685" xr:uid="{00000000-0005-0000-0000-00004C000000}"/>
    <cellStyle name="Comma 8 3 2 2 5 2" xfId="10757" xr:uid="{00000000-0005-0000-0000-00004C000000}"/>
    <cellStyle name="Comma 8 3 2 2 5 2 2" xfId="25877" xr:uid="{00000000-0005-0000-0000-00004C000000}"/>
    <cellStyle name="Comma 8 3 2 2 5 2 2 2" xfId="56117" xr:uid="{00000000-0005-0000-0000-00004C000000}"/>
    <cellStyle name="Comma 8 3 2 2 5 2 3" xfId="40997" xr:uid="{00000000-0005-0000-0000-00004C000000}"/>
    <cellStyle name="Comma 8 3 2 2 5 3" xfId="16805" xr:uid="{00000000-0005-0000-0000-00004C000000}"/>
    <cellStyle name="Comma 8 3 2 2 5 3 2" xfId="47045" xr:uid="{00000000-0005-0000-0000-00004C000000}"/>
    <cellStyle name="Comma 8 3 2 2 5 4" xfId="31925" xr:uid="{00000000-0005-0000-0000-00004C000000}"/>
    <cellStyle name="Comma 8 3 2 2 6" xfId="3197" xr:uid="{00000000-0005-0000-0000-00004C000000}"/>
    <cellStyle name="Comma 8 3 2 2 6 2" xfId="12269" xr:uid="{00000000-0005-0000-0000-00004C000000}"/>
    <cellStyle name="Comma 8 3 2 2 6 2 2" xfId="27389" xr:uid="{00000000-0005-0000-0000-00004C000000}"/>
    <cellStyle name="Comma 8 3 2 2 6 2 2 2" xfId="57629" xr:uid="{00000000-0005-0000-0000-00004C000000}"/>
    <cellStyle name="Comma 8 3 2 2 6 2 3" xfId="42509" xr:uid="{00000000-0005-0000-0000-00004C000000}"/>
    <cellStyle name="Comma 8 3 2 2 6 3" xfId="18317" xr:uid="{00000000-0005-0000-0000-00004C000000}"/>
    <cellStyle name="Comma 8 3 2 2 6 3 2" xfId="48557" xr:uid="{00000000-0005-0000-0000-00004C000000}"/>
    <cellStyle name="Comma 8 3 2 2 6 4" xfId="33437" xr:uid="{00000000-0005-0000-0000-00004C000000}"/>
    <cellStyle name="Comma 8 3 2 2 7" xfId="4709" xr:uid="{00000000-0005-0000-0000-00004C000000}"/>
    <cellStyle name="Comma 8 3 2 2 7 2" xfId="13781" xr:uid="{00000000-0005-0000-0000-00004C000000}"/>
    <cellStyle name="Comma 8 3 2 2 7 2 2" xfId="28901" xr:uid="{00000000-0005-0000-0000-00004C000000}"/>
    <cellStyle name="Comma 8 3 2 2 7 2 2 2" xfId="59141" xr:uid="{00000000-0005-0000-0000-00004C000000}"/>
    <cellStyle name="Comma 8 3 2 2 7 2 3" xfId="44021" xr:uid="{00000000-0005-0000-0000-00004C000000}"/>
    <cellStyle name="Comma 8 3 2 2 7 3" xfId="19829" xr:uid="{00000000-0005-0000-0000-00004C000000}"/>
    <cellStyle name="Comma 8 3 2 2 7 3 2" xfId="50069" xr:uid="{00000000-0005-0000-0000-00004C000000}"/>
    <cellStyle name="Comma 8 3 2 2 7 4" xfId="34949" xr:uid="{00000000-0005-0000-0000-00004C000000}"/>
    <cellStyle name="Comma 8 3 2 2 8" xfId="6221" xr:uid="{00000000-0005-0000-0000-00004C000000}"/>
    <cellStyle name="Comma 8 3 2 2 8 2" xfId="21341" xr:uid="{00000000-0005-0000-0000-00004C000000}"/>
    <cellStyle name="Comma 8 3 2 2 8 2 2" xfId="51581" xr:uid="{00000000-0005-0000-0000-00004C000000}"/>
    <cellStyle name="Comma 8 3 2 2 8 3" xfId="36461" xr:uid="{00000000-0005-0000-0000-00004C000000}"/>
    <cellStyle name="Comma 8 3 2 2 9" xfId="7733" xr:uid="{00000000-0005-0000-0000-00004C000000}"/>
    <cellStyle name="Comma 8 3 2 2 9 2" xfId="22853" xr:uid="{00000000-0005-0000-0000-00004C000000}"/>
    <cellStyle name="Comma 8 3 2 2 9 2 2" xfId="53093" xr:uid="{00000000-0005-0000-0000-00004C000000}"/>
    <cellStyle name="Comma 8 3 2 2 9 3" xfId="37973" xr:uid="{00000000-0005-0000-0000-00004C000000}"/>
    <cellStyle name="Comma 8 3 2 3" xfId="257" xr:uid="{00000000-0005-0000-0000-00004C000000}"/>
    <cellStyle name="Comma 8 3 2 3 10" xfId="9329" xr:uid="{00000000-0005-0000-0000-00004C000000}"/>
    <cellStyle name="Comma 8 3 2 3 10 2" xfId="24449" xr:uid="{00000000-0005-0000-0000-00004C000000}"/>
    <cellStyle name="Comma 8 3 2 3 10 2 2" xfId="54689" xr:uid="{00000000-0005-0000-0000-00004C000000}"/>
    <cellStyle name="Comma 8 3 2 3 10 3" xfId="39569" xr:uid="{00000000-0005-0000-0000-00004C000000}"/>
    <cellStyle name="Comma 8 3 2 3 11" xfId="15377" xr:uid="{00000000-0005-0000-0000-00004C000000}"/>
    <cellStyle name="Comma 8 3 2 3 11 2" xfId="45617" xr:uid="{00000000-0005-0000-0000-00004C000000}"/>
    <cellStyle name="Comma 8 3 2 3 12" xfId="30497" xr:uid="{00000000-0005-0000-0000-00004C000000}"/>
    <cellStyle name="Comma 8 3 2 3 2" xfId="509" xr:uid="{00000000-0005-0000-0000-00004C000000}"/>
    <cellStyle name="Comma 8 3 2 3 2 10" xfId="30749" xr:uid="{00000000-0005-0000-0000-00004C000000}"/>
    <cellStyle name="Comma 8 3 2 3 2 2" xfId="1265" xr:uid="{00000000-0005-0000-0000-00004C000000}"/>
    <cellStyle name="Comma 8 3 2 3 2 2 2" xfId="2777" xr:uid="{00000000-0005-0000-0000-00004C000000}"/>
    <cellStyle name="Comma 8 3 2 3 2 2 2 2" xfId="11849" xr:uid="{00000000-0005-0000-0000-00004C000000}"/>
    <cellStyle name="Comma 8 3 2 3 2 2 2 2 2" xfId="26969" xr:uid="{00000000-0005-0000-0000-00004C000000}"/>
    <cellStyle name="Comma 8 3 2 3 2 2 2 2 2 2" xfId="57209" xr:uid="{00000000-0005-0000-0000-00004C000000}"/>
    <cellStyle name="Comma 8 3 2 3 2 2 2 2 3" xfId="42089" xr:uid="{00000000-0005-0000-0000-00004C000000}"/>
    <cellStyle name="Comma 8 3 2 3 2 2 2 3" xfId="17897" xr:uid="{00000000-0005-0000-0000-00004C000000}"/>
    <cellStyle name="Comma 8 3 2 3 2 2 2 3 2" xfId="48137" xr:uid="{00000000-0005-0000-0000-00004C000000}"/>
    <cellStyle name="Comma 8 3 2 3 2 2 2 4" xfId="33017" xr:uid="{00000000-0005-0000-0000-00004C000000}"/>
    <cellStyle name="Comma 8 3 2 3 2 2 3" xfId="4289" xr:uid="{00000000-0005-0000-0000-00004C000000}"/>
    <cellStyle name="Comma 8 3 2 3 2 2 3 2" xfId="13361" xr:uid="{00000000-0005-0000-0000-00004C000000}"/>
    <cellStyle name="Comma 8 3 2 3 2 2 3 2 2" xfId="28481" xr:uid="{00000000-0005-0000-0000-00004C000000}"/>
    <cellStyle name="Comma 8 3 2 3 2 2 3 2 2 2" xfId="58721" xr:uid="{00000000-0005-0000-0000-00004C000000}"/>
    <cellStyle name="Comma 8 3 2 3 2 2 3 2 3" xfId="43601" xr:uid="{00000000-0005-0000-0000-00004C000000}"/>
    <cellStyle name="Comma 8 3 2 3 2 2 3 3" xfId="19409" xr:uid="{00000000-0005-0000-0000-00004C000000}"/>
    <cellStyle name="Comma 8 3 2 3 2 2 3 3 2" xfId="49649" xr:uid="{00000000-0005-0000-0000-00004C000000}"/>
    <cellStyle name="Comma 8 3 2 3 2 2 3 4" xfId="34529" xr:uid="{00000000-0005-0000-0000-00004C000000}"/>
    <cellStyle name="Comma 8 3 2 3 2 2 4" xfId="5801" xr:uid="{00000000-0005-0000-0000-00004C000000}"/>
    <cellStyle name="Comma 8 3 2 3 2 2 4 2" xfId="14873" xr:uid="{00000000-0005-0000-0000-00004C000000}"/>
    <cellStyle name="Comma 8 3 2 3 2 2 4 2 2" xfId="29993" xr:uid="{00000000-0005-0000-0000-00004C000000}"/>
    <cellStyle name="Comma 8 3 2 3 2 2 4 2 2 2" xfId="60233" xr:uid="{00000000-0005-0000-0000-00004C000000}"/>
    <cellStyle name="Comma 8 3 2 3 2 2 4 2 3" xfId="45113" xr:uid="{00000000-0005-0000-0000-00004C000000}"/>
    <cellStyle name="Comma 8 3 2 3 2 2 4 3" xfId="20921" xr:uid="{00000000-0005-0000-0000-00004C000000}"/>
    <cellStyle name="Comma 8 3 2 3 2 2 4 3 2" xfId="51161" xr:uid="{00000000-0005-0000-0000-00004C000000}"/>
    <cellStyle name="Comma 8 3 2 3 2 2 4 4" xfId="36041" xr:uid="{00000000-0005-0000-0000-00004C000000}"/>
    <cellStyle name="Comma 8 3 2 3 2 2 5" xfId="7313" xr:uid="{00000000-0005-0000-0000-00004C000000}"/>
    <cellStyle name="Comma 8 3 2 3 2 2 5 2" xfId="22433" xr:uid="{00000000-0005-0000-0000-00004C000000}"/>
    <cellStyle name="Comma 8 3 2 3 2 2 5 2 2" xfId="52673" xr:uid="{00000000-0005-0000-0000-00004C000000}"/>
    <cellStyle name="Comma 8 3 2 3 2 2 5 3" xfId="37553" xr:uid="{00000000-0005-0000-0000-00004C000000}"/>
    <cellStyle name="Comma 8 3 2 3 2 2 6" xfId="8825" xr:uid="{00000000-0005-0000-0000-00004C000000}"/>
    <cellStyle name="Comma 8 3 2 3 2 2 6 2" xfId="23945" xr:uid="{00000000-0005-0000-0000-00004C000000}"/>
    <cellStyle name="Comma 8 3 2 3 2 2 6 2 2" xfId="54185" xr:uid="{00000000-0005-0000-0000-00004C000000}"/>
    <cellStyle name="Comma 8 3 2 3 2 2 6 3" xfId="39065" xr:uid="{00000000-0005-0000-0000-00004C000000}"/>
    <cellStyle name="Comma 8 3 2 3 2 2 7" xfId="10337" xr:uid="{00000000-0005-0000-0000-00004C000000}"/>
    <cellStyle name="Comma 8 3 2 3 2 2 7 2" xfId="25457" xr:uid="{00000000-0005-0000-0000-00004C000000}"/>
    <cellStyle name="Comma 8 3 2 3 2 2 7 2 2" xfId="55697" xr:uid="{00000000-0005-0000-0000-00004C000000}"/>
    <cellStyle name="Comma 8 3 2 3 2 2 7 3" xfId="40577" xr:uid="{00000000-0005-0000-0000-00004C000000}"/>
    <cellStyle name="Comma 8 3 2 3 2 2 8" xfId="16385" xr:uid="{00000000-0005-0000-0000-00004C000000}"/>
    <cellStyle name="Comma 8 3 2 3 2 2 8 2" xfId="46625" xr:uid="{00000000-0005-0000-0000-00004C000000}"/>
    <cellStyle name="Comma 8 3 2 3 2 2 9" xfId="31505" xr:uid="{00000000-0005-0000-0000-00004C000000}"/>
    <cellStyle name="Comma 8 3 2 3 2 3" xfId="2021" xr:uid="{00000000-0005-0000-0000-00004C000000}"/>
    <cellStyle name="Comma 8 3 2 3 2 3 2" xfId="11093" xr:uid="{00000000-0005-0000-0000-00004C000000}"/>
    <cellStyle name="Comma 8 3 2 3 2 3 2 2" xfId="26213" xr:uid="{00000000-0005-0000-0000-00004C000000}"/>
    <cellStyle name="Comma 8 3 2 3 2 3 2 2 2" xfId="56453" xr:uid="{00000000-0005-0000-0000-00004C000000}"/>
    <cellStyle name="Comma 8 3 2 3 2 3 2 3" xfId="41333" xr:uid="{00000000-0005-0000-0000-00004C000000}"/>
    <cellStyle name="Comma 8 3 2 3 2 3 3" xfId="17141" xr:uid="{00000000-0005-0000-0000-00004C000000}"/>
    <cellStyle name="Comma 8 3 2 3 2 3 3 2" xfId="47381" xr:uid="{00000000-0005-0000-0000-00004C000000}"/>
    <cellStyle name="Comma 8 3 2 3 2 3 4" xfId="32261" xr:uid="{00000000-0005-0000-0000-00004C000000}"/>
    <cellStyle name="Comma 8 3 2 3 2 4" xfId="3533" xr:uid="{00000000-0005-0000-0000-00004C000000}"/>
    <cellStyle name="Comma 8 3 2 3 2 4 2" xfId="12605" xr:uid="{00000000-0005-0000-0000-00004C000000}"/>
    <cellStyle name="Comma 8 3 2 3 2 4 2 2" xfId="27725" xr:uid="{00000000-0005-0000-0000-00004C000000}"/>
    <cellStyle name="Comma 8 3 2 3 2 4 2 2 2" xfId="57965" xr:uid="{00000000-0005-0000-0000-00004C000000}"/>
    <cellStyle name="Comma 8 3 2 3 2 4 2 3" xfId="42845" xr:uid="{00000000-0005-0000-0000-00004C000000}"/>
    <cellStyle name="Comma 8 3 2 3 2 4 3" xfId="18653" xr:uid="{00000000-0005-0000-0000-00004C000000}"/>
    <cellStyle name="Comma 8 3 2 3 2 4 3 2" xfId="48893" xr:uid="{00000000-0005-0000-0000-00004C000000}"/>
    <cellStyle name="Comma 8 3 2 3 2 4 4" xfId="33773" xr:uid="{00000000-0005-0000-0000-00004C000000}"/>
    <cellStyle name="Comma 8 3 2 3 2 5" xfId="5045" xr:uid="{00000000-0005-0000-0000-00004C000000}"/>
    <cellStyle name="Comma 8 3 2 3 2 5 2" xfId="14117" xr:uid="{00000000-0005-0000-0000-00004C000000}"/>
    <cellStyle name="Comma 8 3 2 3 2 5 2 2" xfId="29237" xr:uid="{00000000-0005-0000-0000-00004C000000}"/>
    <cellStyle name="Comma 8 3 2 3 2 5 2 2 2" xfId="59477" xr:uid="{00000000-0005-0000-0000-00004C000000}"/>
    <cellStyle name="Comma 8 3 2 3 2 5 2 3" xfId="44357" xr:uid="{00000000-0005-0000-0000-00004C000000}"/>
    <cellStyle name="Comma 8 3 2 3 2 5 3" xfId="20165" xr:uid="{00000000-0005-0000-0000-00004C000000}"/>
    <cellStyle name="Comma 8 3 2 3 2 5 3 2" xfId="50405" xr:uid="{00000000-0005-0000-0000-00004C000000}"/>
    <cellStyle name="Comma 8 3 2 3 2 5 4" xfId="35285" xr:uid="{00000000-0005-0000-0000-00004C000000}"/>
    <cellStyle name="Comma 8 3 2 3 2 6" xfId="6557" xr:uid="{00000000-0005-0000-0000-00004C000000}"/>
    <cellStyle name="Comma 8 3 2 3 2 6 2" xfId="21677" xr:uid="{00000000-0005-0000-0000-00004C000000}"/>
    <cellStyle name="Comma 8 3 2 3 2 6 2 2" xfId="51917" xr:uid="{00000000-0005-0000-0000-00004C000000}"/>
    <cellStyle name="Comma 8 3 2 3 2 6 3" xfId="36797" xr:uid="{00000000-0005-0000-0000-00004C000000}"/>
    <cellStyle name="Comma 8 3 2 3 2 7" xfId="8069" xr:uid="{00000000-0005-0000-0000-00004C000000}"/>
    <cellStyle name="Comma 8 3 2 3 2 7 2" xfId="23189" xr:uid="{00000000-0005-0000-0000-00004C000000}"/>
    <cellStyle name="Comma 8 3 2 3 2 7 2 2" xfId="53429" xr:uid="{00000000-0005-0000-0000-00004C000000}"/>
    <cellStyle name="Comma 8 3 2 3 2 7 3" xfId="38309" xr:uid="{00000000-0005-0000-0000-00004C000000}"/>
    <cellStyle name="Comma 8 3 2 3 2 8" xfId="9581" xr:uid="{00000000-0005-0000-0000-00004C000000}"/>
    <cellStyle name="Comma 8 3 2 3 2 8 2" xfId="24701" xr:uid="{00000000-0005-0000-0000-00004C000000}"/>
    <cellStyle name="Comma 8 3 2 3 2 8 2 2" xfId="54941" xr:uid="{00000000-0005-0000-0000-00004C000000}"/>
    <cellStyle name="Comma 8 3 2 3 2 8 3" xfId="39821" xr:uid="{00000000-0005-0000-0000-00004C000000}"/>
    <cellStyle name="Comma 8 3 2 3 2 9" xfId="15629" xr:uid="{00000000-0005-0000-0000-00004C000000}"/>
    <cellStyle name="Comma 8 3 2 3 2 9 2" xfId="45869" xr:uid="{00000000-0005-0000-0000-00004C000000}"/>
    <cellStyle name="Comma 8 3 2 3 3" xfId="761" xr:uid="{00000000-0005-0000-0000-0000E2000000}"/>
    <cellStyle name="Comma 8 3 2 3 3 10" xfId="31001" xr:uid="{00000000-0005-0000-0000-0000E2000000}"/>
    <cellStyle name="Comma 8 3 2 3 3 2" xfId="1517" xr:uid="{00000000-0005-0000-0000-0000E2000000}"/>
    <cellStyle name="Comma 8 3 2 3 3 2 2" xfId="3029" xr:uid="{00000000-0005-0000-0000-0000E2000000}"/>
    <cellStyle name="Comma 8 3 2 3 3 2 2 2" xfId="12101" xr:uid="{00000000-0005-0000-0000-0000E2000000}"/>
    <cellStyle name="Comma 8 3 2 3 3 2 2 2 2" xfId="27221" xr:uid="{00000000-0005-0000-0000-0000E2000000}"/>
    <cellStyle name="Comma 8 3 2 3 3 2 2 2 2 2" xfId="57461" xr:uid="{00000000-0005-0000-0000-0000E2000000}"/>
    <cellStyle name="Comma 8 3 2 3 3 2 2 2 3" xfId="42341" xr:uid="{00000000-0005-0000-0000-0000E2000000}"/>
    <cellStyle name="Comma 8 3 2 3 3 2 2 3" xfId="18149" xr:uid="{00000000-0005-0000-0000-0000E2000000}"/>
    <cellStyle name="Comma 8 3 2 3 3 2 2 3 2" xfId="48389" xr:uid="{00000000-0005-0000-0000-0000E2000000}"/>
    <cellStyle name="Comma 8 3 2 3 3 2 2 4" xfId="33269" xr:uid="{00000000-0005-0000-0000-0000E2000000}"/>
    <cellStyle name="Comma 8 3 2 3 3 2 3" xfId="4541" xr:uid="{00000000-0005-0000-0000-0000E2000000}"/>
    <cellStyle name="Comma 8 3 2 3 3 2 3 2" xfId="13613" xr:uid="{00000000-0005-0000-0000-0000E2000000}"/>
    <cellStyle name="Comma 8 3 2 3 3 2 3 2 2" xfId="28733" xr:uid="{00000000-0005-0000-0000-0000E2000000}"/>
    <cellStyle name="Comma 8 3 2 3 3 2 3 2 2 2" xfId="58973" xr:uid="{00000000-0005-0000-0000-0000E2000000}"/>
    <cellStyle name="Comma 8 3 2 3 3 2 3 2 3" xfId="43853" xr:uid="{00000000-0005-0000-0000-0000E2000000}"/>
    <cellStyle name="Comma 8 3 2 3 3 2 3 3" xfId="19661" xr:uid="{00000000-0005-0000-0000-0000E2000000}"/>
    <cellStyle name="Comma 8 3 2 3 3 2 3 3 2" xfId="49901" xr:uid="{00000000-0005-0000-0000-0000E2000000}"/>
    <cellStyle name="Comma 8 3 2 3 3 2 3 4" xfId="34781" xr:uid="{00000000-0005-0000-0000-0000E2000000}"/>
    <cellStyle name="Comma 8 3 2 3 3 2 4" xfId="6053" xr:uid="{00000000-0005-0000-0000-0000E2000000}"/>
    <cellStyle name="Comma 8 3 2 3 3 2 4 2" xfId="15125" xr:uid="{00000000-0005-0000-0000-0000E2000000}"/>
    <cellStyle name="Comma 8 3 2 3 3 2 4 2 2" xfId="30245" xr:uid="{00000000-0005-0000-0000-0000E2000000}"/>
    <cellStyle name="Comma 8 3 2 3 3 2 4 2 2 2" xfId="60485" xr:uid="{00000000-0005-0000-0000-0000E2000000}"/>
    <cellStyle name="Comma 8 3 2 3 3 2 4 2 3" xfId="45365" xr:uid="{00000000-0005-0000-0000-0000E2000000}"/>
    <cellStyle name="Comma 8 3 2 3 3 2 4 3" xfId="21173" xr:uid="{00000000-0005-0000-0000-0000E2000000}"/>
    <cellStyle name="Comma 8 3 2 3 3 2 4 3 2" xfId="51413" xr:uid="{00000000-0005-0000-0000-0000E2000000}"/>
    <cellStyle name="Comma 8 3 2 3 3 2 4 4" xfId="36293" xr:uid="{00000000-0005-0000-0000-0000E2000000}"/>
    <cellStyle name="Comma 8 3 2 3 3 2 5" xfId="7565" xr:uid="{00000000-0005-0000-0000-0000E2000000}"/>
    <cellStyle name="Comma 8 3 2 3 3 2 5 2" xfId="22685" xr:uid="{00000000-0005-0000-0000-0000E2000000}"/>
    <cellStyle name="Comma 8 3 2 3 3 2 5 2 2" xfId="52925" xr:uid="{00000000-0005-0000-0000-0000E2000000}"/>
    <cellStyle name="Comma 8 3 2 3 3 2 5 3" xfId="37805" xr:uid="{00000000-0005-0000-0000-0000E2000000}"/>
    <cellStyle name="Comma 8 3 2 3 3 2 6" xfId="9077" xr:uid="{00000000-0005-0000-0000-0000E2000000}"/>
    <cellStyle name="Comma 8 3 2 3 3 2 6 2" xfId="24197" xr:uid="{00000000-0005-0000-0000-0000E2000000}"/>
    <cellStyle name="Comma 8 3 2 3 3 2 6 2 2" xfId="54437" xr:uid="{00000000-0005-0000-0000-0000E2000000}"/>
    <cellStyle name="Comma 8 3 2 3 3 2 6 3" xfId="39317" xr:uid="{00000000-0005-0000-0000-0000E2000000}"/>
    <cellStyle name="Comma 8 3 2 3 3 2 7" xfId="10589" xr:uid="{00000000-0005-0000-0000-0000E2000000}"/>
    <cellStyle name="Comma 8 3 2 3 3 2 7 2" xfId="25709" xr:uid="{00000000-0005-0000-0000-0000E2000000}"/>
    <cellStyle name="Comma 8 3 2 3 3 2 7 2 2" xfId="55949" xr:uid="{00000000-0005-0000-0000-0000E2000000}"/>
    <cellStyle name="Comma 8 3 2 3 3 2 7 3" xfId="40829" xr:uid="{00000000-0005-0000-0000-0000E2000000}"/>
    <cellStyle name="Comma 8 3 2 3 3 2 8" xfId="16637" xr:uid="{00000000-0005-0000-0000-0000E2000000}"/>
    <cellStyle name="Comma 8 3 2 3 3 2 8 2" xfId="46877" xr:uid="{00000000-0005-0000-0000-0000E2000000}"/>
    <cellStyle name="Comma 8 3 2 3 3 2 9" xfId="31757" xr:uid="{00000000-0005-0000-0000-0000E2000000}"/>
    <cellStyle name="Comma 8 3 2 3 3 3" xfId="2273" xr:uid="{00000000-0005-0000-0000-0000E2000000}"/>
    <cellStyle name="Comma 8 3 2 3 3 3 2" xfId="11345" xr:uid="{00000000-0005-0000-0000-0000E2000000}"/>
    <cellStyle name="Comma 8 3 2 3 3 3 2 2" xfId="26465" xr:uid="{00000000-0005-0000-0000-0000E2000000}"/>
    <cellStyle name="Comma 8 3 2 3 3 3 2 2 2" xfId="56705" xr:uid="{00000000-0005-0000-0000-0000E2000000}"/>
    <cellStyle name="Comma 8 3 2 3 3 3 2 3" xfId="41585" xr:uid="{00000000-0005-0000-0000-0000E2000000}"/>
    <cellStyle name="Comma 8 3 2 3 3 3 3" xfId="17393" xr:uid="{00000000-0005-0000-0000-0000E2000000}"/>
    <cellStyle name="Comma 8 3 2 3 3 3 3 2" xfId="47633" xr:uid="{00000000-0005-0000-0000-0000E2000000}"/>
    <cellStyle name="Comma 8 3 2 3 3 3 4" xfId="32513" xr:uid="{00000000-0005-0000-0000-0000E2000000}"/>
    <cellStyle name="Comma 8 3 2 3 3 4" xfId="3785" xr:uid="{00000000-0005-0000-0000-0000E2000000}"/>
    <cellStyle name="Comma 8 3 2 3 3 4 2" xfId="12857" xr:uid="{00000000-0005-0000-0000-0000E2000000}"/>
    <cellStyle name="Comma 8 3 2 3 3 4 2 2" xfId="27977" xr:uid="{00000000-0005-0000-0000-0000E2000000}"/>
    <cellStyle name="Comma 8 3 2 3 3 4 2 2 2" xfId="58217" xr:uid="{00000000-0005-0000-0000-0000E2000000}"/>
    <cellStyle name="Comma 8 3 2 3 3 4 2 3" xfId="43097" xr:uid="{00000000-0005-0000-0000-0000E2000000}"/>
    <cellStyle name="Comma 8 3 2 3 3 4 3" xfId="18905" xr:uid="{00000000-0005-0000-0000-0000E2000000}"/>
    <cellStyle name="Comma 8 3 2 3 3 4 3 2" xfId="49145" xr:uid="{00000000-0005-0000-0000-0000E2000000}"/>
    <cellStyle name="Comma 8 3 2 3 3 4 4" xfId="34025" xr:uid="{00000000-0005-0000-0000-0000E2000000}"/>
    <cellStyle name="Comma 8 3 2 3 3 5" xfId="5297" xr:uid="{00000000-0005-0000-0000-0000E2000000}"/>
    <cellStyle name="Comma 8 3 2 3 3 5 2" xfId="14369" xr:uid="{00000000-0005-0000-0000-0000E2000000}"/>
    <cellStyle name="Comma 8 3 2 3 3 5 2 2" xfId="29489" xr:uid="{00000000-0005-0000-0000-0000E2000000}"/>
    <cellStyle name="Comma 8 3 2 3 3 5 2 2 2" xfId="59729" xr:uid="{00000000-0005-0000-0000-0000E2000000}"/>
    <cellStyle name="Comma 8 3 2 3 3 5 2 3" xfId="44609" xr:uid="{00000000-0005-0000-0000-0000E2000000}"/>
    <cellStyle name="Comma 8 3 2 3 3 5 3" xfId="20417" xr:uid="{00000000-0005-0000-0000-0000E2000000}"/>
    <cellStyle name="Comma 8 3 2 3 3 5 3 2" xfId="50657" xr:uid="{00000000-0005-0000-0000-0000E2000000}"/>
    <cellStyle name="Comma 8 3 2 3 3 5 4" xfId="35537" xr:uid="{00000000-0005-0000-0000-0000E2000000}"/>
    <cellStyle name="Comma 8 3 2 3 3 6" xfId="6809" xr:uid="{00000000-0005-0000-0000-0000E2000000}"/>
    <cellStyle name="Comma 8 3 2 3 3 6 2" xfId="21929" xr:uid="{00000000-0005-0000-0000-0000E2000000}"/>
    <cellStyle name="Comma 8 3 2 3 3 6 2 2" xfId="52169" xr:uid="{00000000-0005-0000-0000-0000E2000000}"/>
    <cellStyle name="Comma 8 3 2 3 3 6 3" xfId="37049" xr:uid="{00000000-0005-0000-0000-0000E2000000}"/>
    <cellStyle name="Comma 8 3 2 3 3 7" xfId="8321" xr:uid="{00000000-0005-0000-0000-0000E2000000}"/>
    <cellStyle name="Comma 8 3 2 3 3 7 2" xfId="23441" xr:uid="{00000000-0005-0000-0000-0000E2000000}"/>
    <cellStyle name="Comma 8 3 2 3 3 7 2 2" xfId="53681" xr:uid="{00000000-0005-0000-0000-0000E2000000}"/>
    <cellStyle name="Comma 8 3 2 3 3 7 3" xfId="38561" xr:uid="{00000000-0005-0000-0000-0000E2000000}"/>
    <cellStyle name="Comma 8 3 2 3 3 8" xfId="9833" xr:uid="{00000000-0005-0000-0000-0000E2000000}"/>
    <cellStyle name="Comma 8 3 2 3 3 8 2" xfId="24953" xr:uid="{00000000-0005-0000-0000-0000E2000000}"/>
    <cellStyle name="Comma 8 3 2 3 3 8 2 2" xfId="55193" xr:uid="{00000000-0005-0000-0000-0000E2000000}"/>
    <cellStyle name="Comma 8 3 2 3 3 8 3" xfId="40073" xr:uid="{00000000-0005-0000-0000-0000E2000000}"/>
    <cellStyle name="Comma 8 3 2 3 3 9" xfId="15881" xr:uid="{00000000-0005-0000-0000-0000E2000000}"/>
    <cellStyle name="Comma 8 3 2 3 3 9 2" xfId="46121" xr:uid="{00000000-0005-0000-0000-0000E2000000}"/>
    <cellStyle name="Comma 8 3 2 3 4" xfId="1013" xr:uid="{00000000-0005-0000-0000-00004C000000}"/>
    <cellStyle name="Comma 8 3 2 3 4 2" xfId="2525" xr:uid="{00000000-0005-0000-0000-00004C000000}"/>
    <cellStyle name="Comma 8 3 2 3 4 2 2" xfId="11597" xr:uid="{00000000-0005-0000-0000-00004C000000}"/>
    <cellStyle name="Comma 8 3 2 3 4 2 2 2" xfId="26717" xr:uid="{00000000-0005-0000-0000-00004C000000}"/>
    <cellStyle name="Comma 8 3 2 3 4 2 2 2 2" xfId="56957" xr:uid="{00000000-0005-0000-0000-00004C000000}"/>
    <cellStyle name="Comma 8 3 2 3 4 2 2 3" xfId="41837" xr:uid="{00000000-0005-0000-0000-00004C000000}"/>
    <cellStyle name="Comma 8 3 2 3 4 2 3" xfId="17645" xr:uid="{00000000-0005-0000-0000-00004C000000}"/>
    <cellStyle name="Comma 8 3 2 3 4 2 3 2" xfId="47885" xr:uid="{00000000-0005-0000-0000-00004C000000}"/>
    <cellStyle name="Comma 8 3 2 3 4 2 4" xfId="32765" xr:uid="{00000000-0005-0000-0000-00004C000000}"/>
    <cellStyle name="Comma 8 3 2 3 4 3" xfId="4037" xr:uid="{00000000-0005-0000-0000-00004C000000}"/>
    <cellStyle name="Comma 8 3 2 3 4 3 2" xfId="13109" xr:uid="{00000000-0005-0000-0000-00004C000000}"/>
    <cellStyle name="Comma 8 3 2 3 4 3 2 2" xfId="28229" xr:uid="{00000000-0005-0000-0000-00004C000000}"/>
    <cellStyle name="Comma 8 3 2 3 4 3 2 2 2" xfId="58469" xr:uid="{00000000-0005-0000-0000-00004C000000}"/>
    <cellStyle name="Comma 8 3 2 3 4 3 2 3" xfId="43349" xr:uid="{00000000-0005-0000-0000-00004C000000}"/>
    <cellStyle name="Comma 8 3 2 3 4 3 3" xfId="19157" xr:uid="{00000000-0005-0000-0000-00004C000000}"/>
    <cellStyle name="Comma 8 3 2 3 4 3 3 2" xfId="49397" xr:uid="{00000000-0005-0000-0000-00004C000000}"/>
    <cellStyle name="Comma 8 3 2 3 4 3 4" xfId="34277" xr:uid="{00000000-0005-0000-0000-00004C000000}"/>
    <cellStyle name="Comma 8 3 2 3 4 4" xfId="5549" xr:uid="{00000000-0005-0000-0000-00004C000000}"/>
    <cellStyle name="Comma 8 3 2 3 4 4 2" xfId="14621" xr:uid="{00000000-0005-0000-0000-00004C000000}"/>
    <cellStyle name="Comma 8 3 2 3 4 4 2 2" xfId="29741" xr:uid="{00000000-0005-0000-0000-00004C000000}"/>
    <cellStyle name="Comma 8 3 2 3 4 4 2 2 2" xfId="59981" xr:uid="{00000000-0005-0000-0000-00004C000000}"/>
    <cellStyle name="Comma 8 3 2 3 4 4 2 3" xfId="44861" xr:uid="{00000000-0005-0000-0000-00004C000000}"/>
    <cellStyle name="Comma 8 3 2 3 4 4 3" xfId="20669" xr:uid="{00000000-0005-0000-0000-00004C000000}"/>
    <cellStyle name="Comma 8 3 2 3 4 4 3 2" xfId="50909" xr:uid="{00000000-0005-0000-0000-00004C000000}"/>
    <cellStyle name="Comma 8 3 2 3 4 4 4" xfId="35789" xr:uid="{00000000-0005-0000-0000-00004C000000}"/>
    <cellStyle name="Comma 8 3 2 3 4 5" xfId="7061" xr:uid="{00000000-0005-0000-0000-00004C000000}"/>
    <cellStyle name="Comma 8 3 2 3 4 5 2" xfId="22181" xr:uid="{00000000-0005-0000-0000-00004C000000}"/>
    <cellStyle name="Comma 8 3 2 3 4 5 2 2" xfId="52421" xr:uid="{00000000-0005-0000-0000-00004C000000}"/>
    <cellStyle name="Comma 8 3 2 3 4 5 3" xfId="37301" xr:uid="{00000000-0005-0000-0000-00004C000000}"/>
    <cellStyle name="Comma 8 3 2 3 4 6" xfId="8573" xr:uid="{00000000-0005-0000-0000-00004C000000}"/>
    <cellStyle name="Comma 8 3 2 3 4 6 2" xfId="23693" xr:uid="{00000000-0005-0000-0000-00004C000000}"/>
    <cellStyle name="Comma 8 3 2 3 4 6 2 2" xfId="53933" xr:uid="{00000000-0005-0000-0000-00004C000000}"/>
    <cellStyle name="Comma 8 3 2 3 4 6 3" xfId="38813" xr:uid="{00000000-0005-0000-0000-00004C000000}"/>
    <cellStyle name="Comma 8 3 2 3 4 7" xfId="10085" xr:uid="{00000000-0005-0000-0000-00004C000000}"/>
    <cellStyle name="Comma 8 3 2 3 4 7 2" xfId="25205" xr:uid="{00000000-0005-0000-0000-00004C000000}"/>
    <cellStyle name="Comma 8 3 2 3 4 7 2 2" xfId="55445" xr:uid="{00000000-0005-0000-0000-00004C000000}"/>
    <cellStyle name="Comma 8 3 2 3 4 7 3" xfId="40325" xr:uid="{00000000-0005-0000-0000-00004C000000}"/>
    <cellStyle name="Comma 8 3 2 3 4 8" xfId="16133" xr:uid="{00000000-0005-0000-0000-00004C000000}"/>
    <cellStyle name="Comma 8 3 2 3 4 8 2" xfId="46373" xr:uid="{00000000-0005-0000-0000-00004C000000}"/>
    <cellStyle name="Comma 8 3 2 3 4 9" xfId="31253" xr:uid="{00000000-0005-0000-0000-00004C000000}"/>
    <cellStyle name="Comma 8 3 2 3 5" xfId="1769" xr:uid="{00000000-0005-0000-0000-00004C000000}"/>
    <cellStyle name="Comma 8 3 2 3 5 2" xfId="10841" xr:uid="{00000000-0005-0000-0000-00004C000000}"/>
    <cellStyle name="Comma 8 3 2 3 5 2 2" xfId="25961" xr:uid="{00000000-0005-0000-0000-00004C000000}"/>
    <cellStyle name="Comma 8 3 2 3 5 2 2 2" xfId="56201" xr:uid="{00000000-0005-0000-0000-00004C000000}"/>
    <cellStyle name="Comma 8 3 2 3 5 2 3" xfId="41081" xr:uid="{00000000-0005-0000-0000-00004C000000}"/>
    <cellStyle name="Comma 8 3 2 3 5 3" xfId="16889" xr:uid="{00000000-0005-0000-0000-00004C000000}"/>
    <cellStyle name="Comma 8 3 2 3 5 3 2" xfId="47129" xr:uid="{00000000-0005-0000-0000-00004C000000}"/>
    <cellStyle name="Comma 8 3 2 3 5 4" xfId="32009" xr:uid="{00000000-0005-0000-0000-00004C000000}"/>
    <cellStyle name="Comma 8 3 2 3 6" xfId="3281" xr:uid="{00000000-0005-0000-0000-00004C000000}"/>
    <cellStyle name="Comma 8 3 2 3 6 2" xfId="12353" xr:uid="{00000000-0005-0000-0000-00004C000000}"/>
    <cellStyle name="Comma 8 3 2 3 6 2 2" xfId="27473" xr:uid="{00000000-0005-0000-0000-00004C000000}"/>
    <cellStyle name="Comma 8 3 2 3 6 2 2 2" xfId="57713" xr:uid="{00000000-0005-0000-0000-00004C000000}"/>
    <cellStyle name="Comma 8 3 2 3 6 2 3" xfId="42593" xr:uid="{00000000-0005-0000-0000-00004C000000}"/>
    <cellStyle name="Comma 8 3 2 3 6 3" xfId="18401" xr:uid="{00000000-0005-0000-0000-00004C000000}"/>
    <cellStyle name="Comma 8 3 2 3 6 3 2" xfId="48641" xr:uid="{00000000-0005-0000-0000-00004C000000}"/>
    <cellStyle name="Comma 8 3 2 3 6 4" xfId="33521" xr:uid="{00000000-0005-0000-0000-00004C000000}"/>
    <cellStyle name="Comma 8 3 2 3 7" xfId="4793" xr:uid="{00000000-0005-0000-0000-00004C000000}"/>
    <cellStyle name="Comma 8 3 2 3 7 2" xfId="13865" xr:uid="{00000000-0005-0000-0000-00004C000000}"/>
    <cellStyle name="Comma 8 3 2 3 7 2 2" xfId="28985" xr:uid="{00000000-0005-0000-0000-00004C000000}"/>
    <cellStyle name="Comma 8 3 2 3 7 2 2 2" xfId="59225" xr:uid="{00000000-0005-0000-0000-00004C000000}"/>
    <cellStyle name="Comma 8 3 2 3 7 2 3" xfId="44105" xr:uid="{00000000-0005-0000-0000-00004C000000}"/>
    <cellStyle name="Comma 8 3 2 3 7 3" xfId="19913" xr:uid="{00000000-0005-0000-0000-00004C000000}"/>
    <cellStyle name="Comma 8 3 2 3 7 3 2" xfId="50153" xr:uid="{00000000-0005-0000-0000-00004C000000}"/>
    <cellStyle name="Comma 8 3 2 3 7 4" xfId="35033" xr:uid="{00000000-0005-0000-0000-00004C000000}"/>
    <cellStyle name="Comma 8 3 2 3 8" xfId="6305" xr:uid="{00000000-0005-0000-0000-00004C000000}"/>
    <cellStyle name="Comma 8 3 2 3 8 2" xfId="21425" xr:uid="{00000000-0005-0000-0000-00004C000000}"/>
    <cellStyle name="Comma 8 3 2 3 8 2 2" xfId="51665" xr:uid="{00000000-0005-0000-0000-00004C000000}"/>
    <cellStyle name="Comma 8 3 2 3 8 3" xfId="36545" xr:uid="{00000000-0005-0000-0000-00004C000000}"/>
    <cellStyle name="Comma 8 3 2 3 9" xfId="7817" xr:uid="{00000000-0005-0000-0000-00004C000000}"/>
    <cellStyle name="Comma 8 3 2 3 9 2" xfId="22937" xr:uid="{00000000-0005-0000-0000-00004C000000}"/>
    <cellStyle name="Comma 8 3 2 3 9 2 2" xfId="53177" xr:uid="{00000000-0005-0000-0000-00004C000000}"/>
    <cellStyle name="Comma 8 3 2 3 9 3" xfId="38057" xr:uid="{00000000-0005-0000-0000-00004C000000}"/>
    <cellStyle name="Comma 8 3 2 4" xfId="341" xr:uid="{00000000-0005-0000-0000-000026000000}"/>
    <cellStyle name="Comma 8 3 2 4 10" xfId="30581" xr:uid="{00000000-0005-0000-0000-000026000000}"/>
    <cellStyle name="Comma 8 3 2 4 2" xfId="1097" xr:uid="{00000000-0005-0000-0000-000026000000}"/>
    <cellStyle name="Comma 8 3 2 4 2 2" xfId="2609" xr:uid="{00000000-0005-0000-0000-000026000000}"/>
    <cellStyle name="Comma 8 3 2 4 2 2 2" xfId="11681" xr:uid="{00000000-0005-0000-0000-000026000000}"/>
    <cellStyle name="Comma 8 3 2 4 2 2 2 2" xfId="26801" xr:uid="{00000000-0005-0000-0000-000026000000}"/>
    <cellStyle name="Comma 8 3 2 4 2 2 2 2 2" xfId="57041" xr:uid="{00000000-0005-0000-0000-000026000000}"/>
    <cellStyle name="Comma 8 3 2 4 2 2 2 3" xfId="41921" xr:uid="{00000000-0005-0000-0000-000026000000}"/>
    <cellStyle name="Comma 8 3 2 4 2 2 3" xfId="17729" xr:uid="{00000000-0005-0000-0000-000026000000}"/>
    <cellStyle name="Comma 8 3 2 4 2 2 3 2" xfId="47969" xr:uid="{00000000-0005-0000-0000-000026000000}"/>
    <cellStyle name="Comma 8 3 2 4 2 2 4" xfId="32849" xr:uid="{00000000-0005-0000-0000-000026000000}"/>
    <cellStyle name="Comma 8 3 2 4 2 3" xfId="4121" xr:uid="{00000000-0005-0000-0000-000026000000}"/>
    <cellStyle name="Comma 8 3 2 4 2 3 2" xfId="13193" xr:uid="{00000000-0005-0000-0000-000026000000}"/>
    <cellStyle name="Comma 8 3 2 4 2 3 2 2" xfId="28313" xr:uid="{00000000-0005-0000-0000-000026000000}"/>
    <cellStyle name="Comma 8 3 2 4 2 3 2 2 2" xfId="58553" xr:uid="{00000000-0005-0000-0000-000026000000}"/>
    <cellStyle name="Comma 8 3 2 4 2 3 2 3" xfId="43433" xr:uid="{00000000-0005-0000-0000-000026000000}"/>
    <cellStyle name="Comma 8 3 2 4 2 3 3" xfId="19241" xr:uid="{00000000-0005-0000-0000-000026000000}"/>
    <cellStyle name="Comma 8 3 2 4 2 3 3 2" xfId="49481" xr:uid="{00000000-0005-0000-0000-000026000000}"/>
    <cellStyle name="Comma 8 3 2 4 2 3 4" xfId="34361" xr:uid="{00000000-0005-0000-0000-000026000000}"/>
    <cellStyle name="Comma 8 3 2 4 2 4" xfId="5633" xr:uid="{00000000-0005-0000-0000-000026000000}"/>
    <cellStyle name="Comma 8 3 2 4 2 4 2" xfId="14705" xr:uid="{00000000-0005-0000-0000-000026000000}"/>
    <cellStyle name="Comma 8 3 2 4 2 4 2 2" xfId="29825" xr:uid="{00000000-0005-0000-0000-000026000000}"/>
    <cellStyle name="Comma 8 3 2 4 2 4 2 2 2" xfId="60065" xr:uid="{00000000-0005-0000-0000-000026000000}"/>
    <cellStyle name="Comma 8 3 2 4 2 4 2 3" xfId="44945" xr:uid="{00000000-0005-0000-0000-000026000000}"/>
    <cellStyle name="Comma 8 3 2 4 2 4 3" xfId="20753" xr:uid="{00000000-0005-0000-0000-000026000000}"/>
    <cellStyle name="Comma 8 3 2 4 2 4 3 2" xfId="50993" xr:uid="{00000000-0005-0000-0000-000026000000}"/>
    <cellStyle name="Comma 8 3 2 4 2 4 4" xfId="35873" xr:uid="{00000000-0005-0000-0000-000026000000}"/>
    <cellStyle name="Comma 8 3 2 4 2 5" xfId="7145" xr:uid="{00000000-0005-0000-0000-000026000000}"/>
    <cellStyle name="Comma 8 3 2 4 2 5 2" xfId="22265" xr:uid="{00000000-0005-0000-0000-000026000000}"/>
    <cellStyle name="Comma 8 3 2 4 2 5 2 2" xfId="52505" xr:uid="{00000000-0005-0000-0000-000026000000}"/>
    <cellStyle name="Comma 8 3 2 4 2 5 3" xfId="37385" xr:uid="{00000000-0005-0000-0000-000026000000}"/>
    <cellStyle name="Comma 8 3 2 4 2 6" xfId="8657" xr:uid="{00000000-0005-0000-0000-000026000000}"/>
    <cellStyle name="Comma 8 3 2 4 2 6 2" xfId="23777" xr:uid="{00000000-0005-0000-0000-000026000000}"/>
    <cellStyle name="Comma 8 3 2 4 2 6 2 2" xfId="54017" xr:uid="{00000000-0005-0000-0000-000026000000}"/>
    <cellStyle name="Comma 8 3 2 4 2 6 3" xfId="38897" xr:uid="{00000000-0005-0000-0000-000026000000}"/>
    <cellStyle name="Comma 8 3 2 4 2 7" xfId="10169" xr:uid="{00000000-0005-0000-0000-000026000000}"/>
    <cellStyle name="Comma 8 3 2 4 2 7 2" xfId="25289" xr:uid="{00000000-0005-0000-0000-000026000000}"/>
    <cellStyle name="Comma 8 3 2 4 2 7 2 2" xfId="55529" xr:uid="{00000000-0005-0000-0000-000026000000}"/>
    <cellStyle name="Comma 8 3 2 4 2 7 3" xfId="40409" xr:uid="{00000000-0005-0000-0000-000026000000}"/>
    <cellStyle name="Comma 8 3 2 4 2 8" xfId="16217" xr:uid="{00000000-0005-0000-0000-000026000000}"/>
    <cellStyle name="Comma 8 3 2 4 2 8 2" xfId="46457" xr:uid="{00000000-0005-0000-0000-000026000000}"/>
    <cellStyle name="Comma 8 3 2 4 2 9" xfId="31337" xr:uid="{00000000-0005-0000-0000-000026000000}"/>
    <cellStyle name="Comma 8 3 2 4 3" xfId="1853" xr:uid="{00000000-0005-0000-0000-000026000000}"/>
    <cellStyle name="Comma 8 3 2 4 3 2" xfId="10925" xr:uid="{00000000-0005-0000-0000-000026000000}"/>
    <cellStyle name="Comma 8 3 2 4 3 2 2" xfId="26045" xr:uid="{00000000-0005-0000-0000-000026000000}"/>
    <cellStyle name="Comma 8 3 2 4 3 2 2 2" xfId="56285" xr:uid="{00000000-0005-0000-0000-000026000000}"/>
    <cellStyle name="Comma 8 3 2 4 3 2 3" xfId="41165" xr:uid="{00000000-0005-0000-0000-000026000000}"/>
    <cellStyle name="Comma 8 3 2 4 3 3" xfId="16973" xr:uid="{00000000-0005-0000-0000-000026000000}"/>
    <cellStyle name="Comma 8 3 2 4 3 3 2" xfId="47213" xr:uid="{00000000-0005-0000-0000-000026000000}"/>
    <cellStyle name="Comma 8 3 2 4 3 4" xfId="32093" xr:uid="{00000000-0005-0000-0000-000026000000}"/>
    <cellStyle name="Comma 8 3 2 4 4" xfId="3365" xr:uid="{00000000-0005-0000-0000-000026000000}"/>
    <cellStyle name="Comma 8 3 2 4 4 2" xfId="12437" xr:uid="{00000000-0005-0000-0000-000026000000}"/>
    <cellStyle name="Comma 8 3 2 4 4 2 2" xfId="27557" xr:uid="{00000000-0005-0000-0000-000026000000}"/>
    <cellStyle name="Comma 8 3 2 4 4 2 2 2" xfId="57797" xr:uid="{00000000-0005-0000-0000-000026000000}"/>
    <cellStyle name="Comma 8 3 2 4 4 2 3" xfId="42677" xr:uid="{00000000-0005-0000-0000-000026000000}"/>
    <cellStyle name="Comma 8 3 2 4 4 3" xfId="18485" xr:uid="{00000000-0005-0000-0000-000026000000}"/>
    <cellStyle name="Comma 8 3 2 4 4 3 2" xfId="48725" xr:uid="{00000000-0005-0000-0000-000026000000}"/>
    <cellStyle name="Comma 8 3 2 4 4 4" xfId="33605" xr:uid="{00000000-0005-0000-0000-000026000000}"/>
    <cellStyle name="Comma 8 3 2 4 5" xfId="4877" xr:uid="{00000000-0005-0000-0000-000026000000}"/>
    <cellStyle name="Comma 8 3 2 4 5 2" xfId="13949" xr:uid="{00000000-0005-0000-0000-000026000000}"/>
    <cellStyle name="Comma 8 3 2 4 5 2 2" xfId="29069" xr:uid="{00000000-0005-0000-0000-000026000000}"/>
    <cellStyle name="Comma 8 3 2 4 5 2 2 2" xfId="59309" xr:uid="{00000000-0005-0000-0000-000026000000}"/>
    <cellStyle name="Comma 8 3 2 4 5 2 3" xfId="44189" xr:uid="{00000000-0005-0000-0000-000026000000}"/>
    <cellStyle name="Comma 8 3 2 4 5 3" xfId="19997" xr:uid="{00000000-0005-0000-0000-000026000000}"/>
    <cellStyle name="Comma 8 3 2 4 5 3 2" xfId="50237" xr:uid="{00000000-0005-0000-0000-000026000000}"/>
    <cellStyle name="Comma 8 3 2 4 5 4" xfId="35117" xr:uid="{00000000-0005-0000-0000-000026000000}"/>
    <cellStyle name="Comma 8 3 2 4 6" xfId="6389" xr:uid="{00000000-0005-0000-0000-000026000000}"/>
    <cellStyle name="Comma 8 3 2 4 6 2" xfId="21509" xr:uid="{00000000-0005-0000-0000-000026000000}"/>
    <cellStyle name="Comma 8 3 2 4 6 2 2" xfId="51749" xr:uid="{00000000-0005-0000-0000-000026000000}"/>
    <cellStyle name="Comma 8 3 2 4 6 3" xfId="36629" xr:uid="{00000000-0005-0000-0000-000026000000}"/>
    <cellStyle name="Comma 8 3 2 4 7" xfId="7901" xr:uid="{00000000-0005-0000-0000-000026000000}"/>
    <cellStyle name="Comma 8 3 2 4 7 2" xfId="23021" xr:uid="{00000000-0005-0000-0000-000026000000}"/>
    <cellStyle name="Comma 8 3 2 4 7 2 2" xfId="53261" xr:uid="{00000000-0005-0000-0000-000026000000}"/>
    <cellStyle name="Comma 8 3 2 4 7 3" xfId="38141" xr:uid="{00000000-0005-0000-0000-000026000000}"/>
    <cellStyle name="Comma 8 3 2 4 8" xfId="9413" xr:uid="{00000000-0005-0000-0000-000026000000}"/>
    <cellStyle name="Comma 8 3 2 4 8 2" xfId="24533" xr:uid="{00000000-0005-0000-0000-000026000000}"/>
    <cellStyle name="Comma 8 3 2 4 8 2 2" xfId="54773" xr:uid="{00000000-0005-0000-0000-000026000000}"/>
    <cellStyle name="Comma 8 3 2 4 8 3" xfId="39653" xr:uid="{00000000-0005-0000-0000-000026000000}"/>
    <cellStyle name="Comma 8 3 2 4 9" xfId="15461" xr:uid="{00000000-0005-0000-0000-000026000000}"/>
    <cellStyle name="Comma 8 3 2 4 9 2" xfId="45701" xr:uid="{00000000-0005-0000-0000-000026000000}"/>
    <cellStyle name="Comma 8 3 2 5" xfId="593" xr:uid="{00000000-0005-0000-0000-0000E0000000}"/>
    <cellStyle name="Comma 8 3 2 5 10" xfId="30833" xr:uid="{00000000-0005-0000-0000-0000E0000000}"/>
    <cellStyle name="Comma 8 3 2 5 2" xfId="1349" xr:uid="{00000000-0005-0000-0000-0000E0000000}"/>
    <cellStyle name="Comma 8 3 2 5 2 2" xfId="2861" xr:uid="{00000000-0005-0000-0000-0000E0000000}"/>
    <cellStyle name="Comma 8 3 2 5 2 2 2" xfId="11933" xr:uid="{00000000-0005-0000-0000-0000E0000000}"/>
    <cellStyle name="Comma 8 3 2 5 2 2 2 2" xfId="27053" xr:uid="{00000000-0005-0000-0000-0000E0000000}"/>
    <cellStyle name="Comma 8 3 2 5 2 2 2 2 2" xfId="57293" xr:uid="{00000000-0005-0000-0000-0000E0000000}"/>
    <cellStyle name="Comma 8 3 2 5 2 2 2 3" xfId="42173" xr:uid="{00000000-0005-0000-0000-0000E0000000}"/>
    <cellStyle name="Comma 8 3 2 5 2 2 3" xfId="17981" xr:uid="{00000000-0005-0000-0000-0000E0000000}"/>
    <cellStyle name="Comma 8 3 2 5 2 2 3 2" xfId="48221" xr:uid="{00000000-0005-0000-0000-0000E0000000}"/>
    <cellStyle name="Comma 8 3 2 5 2 2 4" xfId="33101" xr:uid="{00000000-0005-0000-0000-0000E0000000}"/>
    <cellStyle name="Comma 8 3 2 5 2 3" xfId="4373" xr:uid="{00000000-0005-0000-0000-0000E0000000}"/>
    <cellStyle name="Comma 8 3 2 5 2 3 2" xfId="13445" xr:uid="{00000000-0005-0000-0000-0000E0000000}"/>
    <cellStyle name="Comma 8 3 2 5 2 3 2 2" xfId="28565" xr:uid="{00000000-0005-0000-0000-0000E0000000}"/>
    <cellStyle name="Comma 8 3 2 5 2 3 2 2 2" xfId="58805" xr:uid="{00000000-0005-0000-0000-0000E0000000}"/>
    <cellStyle name="Comma 8 3 2 5 2 3 2 3" xfId="43685" xr:uid="{00000000-0005-0000-0000-0000E0000000}"/>
    <cellStyle name="Comma 8 3 2 5 2 3 3" xfId="19493" xr:uid="{00000000-0005-0000-0000-0000E0000000}"/>
    <cellStyle name="Comma 8 3 2 5 2 3 3 2" xfId="49733" xr:uid="{00000000-0005-0000-0000-0000E0000000}"/>
    <cellStyle name="Comma 8 3 2 5 2 3 4" xfId="34613" xr:uid="{00000000-0005-0000-0000-0000E0000000}"/>
    <cellStyle name="Comma 8 3 2 5 2 4" xfId="5885" xr:uid="{00000000-0005-0000-0000-0000E0000000}"/>
    <cellStyle name="Comma 8 3 2 5 2 4 2" xfId="14957" xr:uid="{00000000-0005-0000-0000-0000E0000000}"/>
    <cellStyle name="Comma 8 3 2 5 2 4 2 2" xfId="30077" xr:uid="{00000000-0005-0000-0000-0000E0000000}"/>
    <cellStyle name="Comma 8 3 2 5 2 4 2 2 2" xfId="60317" xr:uid="{00000000-0005-0000-0000-0000E0000000}"/>
    <cellStyle name="Comma 8 3 2 5 2 4 2 3" xfId="45197" xr:uid="{00000000-0005-0000-0000-0000E0000000}"/>
    <cellStyle name="Comma 8 3 2 5 2 4 3" xfId="21005" xr:uid="{00000000-0005-0000-0000-0000E0000000}"/>
    <cellStyle name="Comma 8 3 2 5 2 4 3 2" xfId="51245" xr:uid="{00000000-0005-0000-0000-0000E0000000}"/>
    <cellStyle name="Comma 8 3 2 5 2 4 4" xfId="36125" xr:uid="{00000000-0005-0000-0000-0000E0000000}"/>
    <cellStyle name="Comma 8 3 2 5 2 5" xfId="7397" xr:uid="{00000000-0005-0000-0000-0000E0000000}"/>
    <cellStyle name="Comma 8 3 2 5 2 5 2" xfId="22517" xr:uid="{00000000-0005-0000-0000-0000E0000000}"/>
    <cellStyle name="Comma 8 3 2 5 2 5 2 2" xfId="52757" xr:uid="{00000000-0005-0000-0000-0000E0000000}"/>
    <cellStyle name="Comma 8 3 2 5 2 5 3" xfId="37637" xr:uid="{00000000-0005-0000-0000-0000E0000000}"/>
    <cellStyle name="Comma 8 3 2 5 2 6" xfId="8909" xr:uid="{00000000-0005-0000-0000-0000E0000000}"/>
    <cellStyle name="Comma 8 3 2 5 2 6 2" xfId="24029" xr:uid="{00000000-0005-0000-0000-0000E0000000}"/>
    <cellStyle name="Comma 8 3 2 5 2 6 2 2" xfId="54269" xr:uid="{00000000-0005-0000-0000-0000E0000000}"/>
    <cellStyle name="Comma 8 3 2 5 2 6 3" xfId="39149" xr:uid="{00000000-0005-0000-0000-0000E0000000}"/>
    <cellStyle name="Comma 8 3 2 5 2 7" xfId="10421" xr:uid="{00000000-0005-0000-0000-0000E0000000}"/>
    <cellStyle name="Comma 8 3 2 5 2 7 2" xfId="25541" xr:uid="{00000000-0005-0000-0000-0000E0000000}"/>
    <cellStyle name="Comma 8 3 2 5 2 7 2 2" xfId="55781" xr:uid="{00000000-0005-0000-0000-0000E0000000}"/>
    <cellStyle name="Comma 8 3 2 5 2 7 3" xfId="40661" xr:uid="{00000000-0005-0000-0000-0000E0000000}"/>
    <cellStyle name="Comma 8 3 2 5 2 8" xfId="16469" xr:uid="{00000000-0005-0000-0000-0000E0000000}"/>
    <cellStyle name="Comma 8 3 2 5 2 8 2" xfId="46709" xr:uid="{00000000-0005-0000-0000-0000E0000000}"/>
    <cellStyle name="Comma 8 3 2 5 2 9" xfId="31589" xr:uid="{00000000-0005-0000-0000-0000E0000000}"/>
    <cellStyle name="Comma 8 3 2 5 3" xfId="2105" xr:uid="{00000000-0005-0000-0000-0000E0000000}"/>
    <cellStyle name="Comma 8 3 2 5 3 2" xfId="11177" xr:uid="{00000000-0005-0000-0000-0000E0000000}"/>
    <cellStyle name="Comma 8 3 2 5 3 2 2" xfId="26297" xr:uid="{00000000-0005-0000-0000-0000E0000000}"/>
    <cellStyle name="Comma 8 3 2 5 3 2 2 2" xfId="56537" xr:uid="{00000000-0005-0000-0000-0000E0000000}"/>
    <cellStyle name="Comma 8 3 2 5 3 2 3" xfId="41417" xr:uid="{00000000-0005-0000-0000-0000E0000000}"/>
    <cellStyle name="Comma 8 3 2 5 3 3" xfId="17225" xr:uid="{00000000-0005-0000-0000-0000E0000000}"/>
    <cellStyle name="Comma 8 3 2 5 3 3 2" xfId="47465" xr:uid="{00000000-0005-0000-0000-0000E0000000}"/>
    <cellStyle name="Comma 8 3 2 5 3 4" xfId="32345" xr:uid="{00000000-0005-0000-0000-0000E0000000}"/>
    <cellStyle name="Comma 8 3 2 5 4" xfId="3617" xr:uid="{00000000-0005-0000-0000-0000E0000000}"/>
    <cellStyle name="Comma 8 3 2 5 4 2" xfId="12689" xr:uid="{00000000-0005-0000-0000-0000E0000000}"/>
    <cellStyle name="Comma 8 3 2 5 4 2 2" xfId="27809" xr:uid="{00000000-0005-0000-0000-0000E0000000}"/>
    <cellStyle name="Comma 8 3 2 5 4 2 2 2" xfId="58049" xr:uid="{00000000-0005-0000-0000-0000E0000000}"/>
    <cellStyle name="Comma 8 3 2 5 4 2 3" xfId="42929" xr:uid="{00000000-0005-0000-0000-0000E0000000}"/>
    <cellStyle name="Comma 8 3 2 5 4 3" xfId="18737" xr:uid="{00000000-0005-0000-0000-0000E0000000}"/>
    <cellStyle name="Comma 8 3 2 5 4 3 2" xfId="48977" xr:uid="{00000000-0005-0000-0000-0000E0000000}"/>
    <cellStyle name="Comma 8 3 2 5 4 4" xfId="33857" xr:uid="{00000000-0005-0000-0000-0000E0000000}"/>
    <cellStyle name="Comma 8 3 2 5 5" xfId="5129" xr:uid="{00000000-0005-0000-0000-0000E0000000}"/>
    <cellStyle name="Comma 8 3 2 5 5 2" xfId="14201" xr:uid="{00000000-0005-0000-0000-0000E0000000}"/>
    <cellStyle name="Comma 8 3 2 5 5 2 2" xfId="29321" xr:uid="{00000000-0005-0000-0000-0000E0000000}"/>
    <cellStyle name="Comma 8 3 2 5 5 2 2 2" xfId="59561" xr:uid="{00000000-0005-0000-0000-0000E0000000}"/>
    <cellStyle name="Comma 8 3 2 5 5 2 3" xfId="44441" xr:uid="{00000000-0005-0000-0000-0000E0000000}"/>
    <cellStyle name="Comma 8 3 2 5 5 3" xfId="20249" xr:uid="{00000000-0005-0000-0000-0000E0000000}"/>
    <cellStyle name="Comma 8 3 2 5 5 3 2" xfId="50489" xr:uid="{00000000-0005-0000-0000-0000E0000000}"/>
    <cellStyle name="Comma 8 3 2 5 5 4" xfId="35369" xr:uid="{00000000-0005-0000-0000-0000E0000000}"/>
    <cellStyle name="Comma 8 3 2 5 6" xfId="6641" xr:uid="{00000000-0005-0000-0000-0000E0000000}"/>
    <cellStyle name="Comma 8 3 2 5 6 2" xfId="21761" xr:uid="{00000000-0005-0000-0000-0000E0000000}"/>
    <cellStyle name="Comma 8 3 2 5 6 2 2" xfId="52001" xr:uid="{00000000-0005-0000-0000-0000E0000000}"/>
    <cellStyle name="Comma 8 3 2 5 6 3" xfId="36881" xr:uid="{00000000-0005-0000-0000-0000E0000000}"/>
    <cellStyle name="Comma 8 3 2 5 7" xfId="8153" xr:uid="{00000000-0005-0000-0000-0000E0000000}"/>
    <cellStyle name="Comma 8 3 2 5 7 2" xfId="23273" xr:uid="{00000000-0005-0000-0000-0000E0000000}"/>
    <cellStyle name="Comma 8 3 2 5 7 2 2" xfId="53513" xr:uid="{00000000-0005-0000-0000-0000E0000000}"/>
    <cellStyle name="Comma 8 3 2 5 7 3" xfId="38393" xr:uid="{00000000-0005-0000-0000-0000E0000000}"/>
    <cellStyle name="Comma 8 3 2 5 8" xfId="9665" xr:uid="{00000000-0005-0000-0000-0000E0000000}"/>
    <cellStyle name="Comma 8 3 2 5 8 2" xfId="24785" xr:uid="{00000000-0005-0000-0000-0000E0000000}"/>
    <cellStyle name="Comma 8 3 2 5 8 2 2" xfId="55025" xr:uid="{00000000-0005-0000-0000-0000E0000000}"/>
    <cellStyle name="Comma 8 3 2 5 8 3" xfId="39905" xr:uid="{00000000-0005-0000-0000-0000E0000000}"/>
    <cellStyle name="Comma 8 3 2 5 9" xfId="15713" xr:uid="{00000000-0005-0000-0000-0000E0000000}"/>
    <cellStyle name="Comma 8 3 2 5 9 2" xfId="45953" xr:uid="{00000000-0005-0000-0000-0000E0000000}"/>
    <cellStyle name="Comma 8 3 2 6" xfId="845" xr:uid="{00000000-0005-0000-0000-000026000000}"/>
    <cellStyle name="Comma 8 3 2 6 2" xfId="2357" xr:uid="{00000000-0005-0000-0000-000026000000}"/>
    <cellStyle name="Comma 8 3 2 6 2 2" xfId="11429" xr:uid="{00000000-0005-0000-0000-000026000000}"/>
    <cellStyle name="Comma 8 3 2 6 2 2 2" xfId="26549" xr:uid="{00000000-0005-0000-0000-000026000000}"/>
    <cellStyle name="Comma 8 3 2 6 2 2 2 2" xfId="56789" xr:uid="{00000000-0005-0000-0000-000026000000}"/>
    <cellStyle name="Comma 8 3 2 6 2 2 3" xfId="41669" xr:uid="{00000000-0005-0000-0000-000026000000}"/>
    <cellStyle name="Comma 8 3 2 6 2 3" xfId="17477" xr:uid="{00000000-0005-0000-0000-000026000000}"/>
    <cellStyle name="Comma 8 3 2 6 2 3 2" xfId="47717" xr:uid="{00000000-0005-0000-0000-000026000000}"/>
    <cellStyle name="Comma 8 3 2 6 2 4" xfId="32597" xr:uid="{00000000-0005-0000-0000-000026000000}"/>
    <cellStyle name="Comma 8 3 2 6 3" xfId="3869" xr:uid="{00000000-0005-0000-0000-000026000000}"/>
    <cellStyle name="Comma 8 3 2 6 3 2" xfId="12941" xr:uid="{00000000-0005-0000-0000-000026000000}"/>
    <cellStyle name="Comma 8 3 2 6 3 2 2" xfId="28061" xr:uid="{00000000-0005-0000-0000-000026000000}"/>
    <cellStyle name="Comma 8 3 2 6 3 2 2 2" xfId="58301" xr:uid="{00000000-0005-0000-0000-000026000000}"/>
    <cellStyle name="Comma 8 3 2 6 3 2 3" xfId="43181" xr:uid="{00000000-0005-0000-0000-000026000000}"/>
    <cellStyle name="Comma 8 3 2 6 3 3" xfId="18989" xr:uid="{00000000-0005-0000-0000-000026000000}"/>
    <cellStyle name="Comma 8 3 2 6 3 3 2" xfId="49229" xr:uid="{00000000-0005-0000-0000-000026000000}"/>
    <cellStyle name="Comma 8 3 2 6 3 4" xfId="34109" xr:uid="{00000000-0005-0000-0000-000026000000}"/>
    <cellStyle name="Comma 8 3 2 6 4" xfId="5381" xr:uid="{00000000-0005-0000-0000-000026000000}"/>
    <cellStyle name="Comma 8 3 2 6 4 2" xfId="14453" xr:uid="{00000000-0005-0000-0000-000026000000}"/>
    <cellStyle name="Comma 8 3 2 6 4 2 2" xfId="29573" xr:uid="{00000000-0005-0000-0000-000026000000}"/>
    <cellStyle name="Comma 8 3 2 6 4 2 2 2" xfId="59813" xr:uid="{00000000-0005-0000-0000-000026000000}"/>
    <cellStyle name="Comma 8 3 2 6 4 2 3" xfId="44693" xr:uid="{00000000-0005-0000-0000-000026000000}"/>
    <cellStyle name="Comma 8 3 2 6 4 3" xfId="20501" xr:uid="{00000000-0005-0000-0000-000026000000}"/>
    <cellStyle name="Comma 8 3 2 6 4 3 2" xfId="50741" xr:uid="{00000000-0005-0000-0000-000026000000}"/>
    <cellStyle name="Comma 8 3 2 6 4 4" xfId="35621" xr:uid="{00000000-0005-0000-0000-000026000000}"/>
    <cellStyle name="Comma 8 3 2 6 5" xfId="6893" xr:uid="{00000000-0005-0000-0000-000026000000}"/>
    <cellStyle name="Comma 8 3 2 6 5 2" xfId="22013" xr:uid="{00000000-0005-0000-0000-000026000000}"/>
    <cellStyle name="Comma 8 3 2 6 5 2 2" xfId="52253" xr:uid="{00000000-0005-0000-0000-000026000000}"/>
    <cellStyle name="Comma 8 3 2 6 5 3" xfId="37133" xr:uid="{00000000-0005-0000-0000-000026000000}"/>
    <cellStyle name="Comma 8 3 2 6 6" xfId="8405" xr:uid="{00000000-0005-0000-0000-000026000000}"/>
    <cellStyle name="Comma 8 3 2 6 6 2" xfId="23525" xr:uid="{00000000-0005-0000-0000-000026000000}"/>
    <cellStyle name="Comma 8 3 2 6 6 2 2" xfId="53765" xr:uid="{00000000-0005-0000-0000-000026000000}"/>
    <cellStyle name="Comma 8 3 2 6 6 3" xfId="38645" xr:uid="{00000000-0005-0000-0000-000026000000}"/>
    <cellStyle name="Comma 8 3 2 6 7" xfId="9917" xr:uid="{00000000-0005-0000-0000-000026000000}"/>
    <cellStyle name="Comma 8 3 2 6 7 2" xfId="25037" xr:uid="{00000000-0005-0000-0000-000026000000}"/>
    <cellStyle name="Comma 8 3 2 6 7 2 2" xfId="55277" xr:uid="{00000000-0005-0000-0000-000026000000}"/>
    <cellStyle name="Comma 8 3 2 6 7 3" xfId="40157" xr:uid="{00000000-0005-0000-0000-000026000000}"/>
    <cellStyle name="Comma 8 3 2 6 8" xfId="15965" xr:uid="{00000000-0005-0000-0000-000026000000}"/>
    <cellStyle name="Comma 8 3 2 6 8 2" xfId="46205" xr:uid="{00000000-0005-0000-0000-000026000000}"/>
    <cellStyle name="Comma 8 3 2 6 9" xfId="31085" xr:uid="{00000000-0005-0000-0000-000026000000}"/>
    <cellStyle name="Comma 8 3 2 7" xfId="1601" xr:uid="{00000000-0005-0000-0000-000026000000}"/>
    <cellStyle name="Comma 8 3 2 7 2" xfId="10673" xr:uid="{00000000-0005-0000-0000-000026000000}"/>
    <cellStyle name="Comma 8 3 2 7 2 2" xfId="25793" xr:uid="{00000000-0005-0000-0000-000026000000}"/>
    <cellStyle name="Comma 8 3 2 7 2 2 2" xfId="56033" xr:uid="{00000000-0005-0000-0000-000026000000}"/>
    <cellStyle name="Comma 8 3 2 7 2 3" xfId="40913" xr:uid="{00000000-0005-0000-0000-000026000000}"/>
    <cellStyle name="Comma 8 3 2 7 3" xfId="16721" xr:uid="{00000000-0005-0000-0000-000026000000}"/>
    <cellStyle name="Comma 8 3 2 7 3 2" xfId="46961" xr:uid="{00000000-0005-0000-0000-000026000000}"/>
    <cellStyle name="Comma 8 3 2 7 4" xfId="31841" xr:uid="{00000000-0005-0000-0000-000026000000}"/>
    <cellStyle name="Comma 8 3 2 8" xfId="3113" xr:uid="{00000000-0005-0000-0000-000026000000}"/>
    <cellStyle name="Comma 8 3 2 8 2" xfId="12185" xr:uid="{00000000-0005-0000-0000-000026000000}"/>
    <cellStyle name="Comma 8 3 2 8 2 2" xfId="27305" xr:uid="{00000000-0005-0000-0000-000026000000}"/>
    <cellStyle name="Comma 8 3 2 8 2 2 2" xfId="57545" xr:uid="{00000000-0005-0000-0000-000026000000}"/>
    <cellStyle name="Comma 8 3 2 8 2 3" xfId="42425" xr:uid="{00000000-0005-0000-0000-000026000000}"/>
    <cellStyle name="Comma 8 3 2 8 3" xfId="18233" xr:uid="{00000000-0005-0000-0000-000026000000}"/>
    <cellStyle name="Comma 8 3 2 8 3 2" xfId="48473" xr:uid="{00000000-0005-0000-0000-000026000000}"/>
    <cellStyle name="Comma 8 3 2 8 4" xfId="33353" xr:uid="{00000000-0005-0000-0000-000026000000}"/>
    <cellStyle name="Comma 8 3 2 9" xfId="4625" xr:uid="{00000000-0005-0000-0000-000026000000}"/>
    <cellStyle name="Comma 8 3 2 9 2" xfId="13697" xr:uid="{00000000-0005-0000-0000-000026000000}"/>
    <cellStyle name="Comma 8 3 2 9 2 2" xfId="28817" xr:uid="{00000000-0005-0000-0000-000026000000}"/>
    <cellStyle name="Comma 8 3 2 9 2 2 2" xfId="59057" xr:uid="{00000000-0005-0000-0000-000026000000}"/>
    <cellStyle name="Comma 8 3 2 9 2 3" xfId="43937" xr:uid="{00000000-0005-0000-0000-000026000000}"/>
    <cellStyle name="Comma 8 3 2 9 3" xfId="19745" xr:uid="{00000000-0005-0000-0000-000026000000}"/>
    <cellStyle name="Comma 8 3 2 9 3 2" xfId="49985" xr:uid="{00000000-0005-0000-0000-000026000000}"/>
    <cellStyle name="Comma 8 3 2 9 4" xfId="34865" xr:uid="{00000000-0005-0000-0000-000026000000}"/>
    <cellStyle name="Comma 8 3 3" xfId="131" xr:uid="{00000000-0005-0000-0000-00004B000000}"/>
    <cellStyle name="Comma 8 3 3 10" xfId="9203" xr:uid="{00000000-0005-0000-0000-00004B000000}"/>
    <cellStyle name="Comma 8 3 3 10 2" xfId="24323" xr:uid="{00000000-0005-0000-0000-00004B000000}"/>
    <cellStyle name="Comma 8 3 3 10 2 2" xfId="54563" xr:uid="{00000000-0005-0000-0000-00004B000000}"/>
    <cellStyle name="Comma 8 3 3 10 3" xfId="39443" xr:uid="{00000000-0005-0000-0000-00004B000000}"/>
    <cellStyle name="Comma 8 3 3 11" xfId="15251" xr:uid="{00000000-0005-0000-0000-00004B000000}"/>
    <cellStyle name="Comma 8 3 3 11 2" xfId="45491" xr:uid="{00000000-0005-0000-0000-00004B000000}"/>
    <cellStyle name="Comma 8 3 3 12" xfId="30371" xr:uid="{00000000-0005-0000-0000-00004B000000}"/>
    <cellStyle name="Comma 8 3 3 2" xfId="383" xr:uid="{00000000-0005-0000-0000-00004B000000}"/>
    <cellStyle name="Comma 8 3 3 2 10" xfId="30623" xr:uid="{00000000-0005-0000-0000-00004B000000}"/>
    <cellStyle name="Comma 8 3 3 2 2" xfId="1139" xr:uid="{00000000-0005-0000-0000-00004B000000}"/>
    <cellStyle name="Comma 8 3 3 2 2 2" xfId="2651" xr:uid="{00000000-0005-0000-0000-00004B000000}"/>
    <cellStyle name="Comma 8 3 3 2 2 2 2" xfId="11723" xr:uid="{00000000-0005-0000-0000-00004B000000}"/>
    <cellStyle name="Comma 8 3 3 2 2 2 2 2" xfId="26843" xr:uid="{00000000-0005-0000-0000-00004B000000}"/>
    <cellStyle name="Comma 8 3 3 2 2 2 2 2 2" xfId="57083" xr:uid="{00000000-0005-0000-0000-00004B000000}"/>
    <cellStyle name="Comma 8 3 3 2 2 2 2 3" xfId="41963" xr:uid="{00000000-0005-0000-0000-00004B000000}"/>
    <cellStyle name="Comma 8 3 3 2 2 2 3" xfId="17771" xr:uid="{00000000-0005-0000-0000-00004B000000}"/>
    <cellStyle name="Comma 8 3 3 2 2 2 3 2" xfId="48011" xr:uid="{00000000-0005-0000-0000-00004B000000}"/>
    <cellStyle name="Comma 8 3 3 2 2 2 4" xfId="32891" xr:uid="{00000000-0005-0000-0000-00004B000000}"/>
    <cellStyle name="Comma 8 3 3 2 2 3" xfId="4163" xr:uid="{00000000-0005-0000-0000-00004B000000}"/>
    <cellStyle name="Comma 8 3 3 2 2 3 2" xfId="13235" xr:uid="{00000000-0005-0000-0000-00004B000000}"/>
    <cellStyle name="Comma 8 3 3 2 2 3 2 2" xfId="28355" xr:uid="{00000000-0005-0000-0000-00004B000000}"/>
    <cellStyle name="Comma 8 3 3 2 2 3 2 2 2" xfId="58595" xr:uid="{00000000-0005-0000-0000-00004B000000}"/>
    <cellStyle name="Comma 8 3 3 2 2 3 2 3" xfId="43475" xr:uid="{00000000-0005-0000-0000-00004B000000}"/>
    <cellStyle name="Comma 8 3 3 2 2 3 3" xfId="19283" xr:uid="{00000000-0005-0000-0000-00004B000000}"/>
    <cellStyle name="Comma 8 3 3 2 2 3 3 2" xfId="49523" xr:uid="{00000000-0005-0000-0000-00004B000000}"/>
    <cellStyle name="Comma 8 3 3 2 2 3 4" xfId="34403" xr:uid="{00000000-0005-0000-0000-00004B000000}"/>
    <cellStyle name="Comma 8 3 3 2 2 4" xfId="5675" xr:uid="{00000000-0005-0000-0000-00004B000000}"/>
    <cellStyle name="Comma 8 3 3 2 2 4 2" xfId="14747" xr:uid="{00000000-0005-0000-0000-00004B000000}"/>
    <cellStyle name="Comma 8 3 3 2 2 4 2 2" xfId="29867" xr:uid="{00000000-0005-0000-0000-00004B000000}"/>
    <cellStyle name="Comma 8 3 3 2 2 4 2 2 2" xfId="60107" xr:uid="{00000000-0005-0000-0000-00004B000000}"/>
    <cellStyle name="Comma 8 3 3 2 2 4 2 3" xfId="44987" xr:uid="{00000000-0005-0000-0000-00004B000000}"/>
    <cellStyle name="Comma 8 3 3 2 2 4 3" xfId="20795" xr:uid="{00000000-0005-0000-0000-00004B000000}"/>
    <cellStyle name="Comma 8 3 3 2 2 4 3 2" xfId="51035" xr:uid="{00000000-0005-0000-0000-00004B000000}"/>
    <cellStyle name="Comma 8 3 3 2 2 4 4" xfId="35915" xr:uid="{00000000-0005-0000-0000-00004B000000}"/>
    <cellStyle name="Comma 8 3 3 2 2 5" xfId="7187" xr:uid="{00000000-0005-0000-0000-00004B000000}"/>
    <cellStyle name="Comma 8 3 3 2 2 5 2" xfId="22307" xr:uid="{00000000-0005-0000-0000-00004B000000}"/>
    <cellStyle name="Comma 8 3 3 2 2 5 2 2" xfId="52547" xr:uid="{00000000-0005-0000-0000-00004B000000}"/>
    <cellStyle name="Comma 8 3 3 2 2 5 3" xfId="37427" xr:uid="{00000000-0005-0000-0000-00004B000000}"/>
    <cellStyle name="Comma 8 3 3 2 2 6" xfId="8699" xr:uid="{00000000-0005-0000-0000-00004B000000}"/>
    <cellStyle name="Comma 8 3 3 2 2 6 2" xfId="23819" xr:uid="{00000000-0005-0000-0000-00004B000000}"/>
    <cellStyle name="Comma 8 3 3 2 2 6 2 2" xfId="54059" xr:uid="{00000000-0005-0000-0000-00004B000000}"/>
    <cellStyle name="Comma 8 3 3 2 2 6 3" xfId="38939" xr:uid="{00000000-0005-0000-0000-00004B000000}"/>
    <cellStyle name="Comma 8 3 3 2 2 7" xfId="10211" xr:uid="{00000000-0005-0000-0000-00004B000000}"/>
    <cellStyle name="Comma 8 3 3 2 2 7 2" xfId="25331" xr:uid="{00000000-0005-0000-0000-00004B000000}"/>
    <cellStyle name="Comma 8 3 3 2 2 7 2 2" xfId="55571" xr:uid="{00000000-0005-0000-0000-00004B000000}"/>
    <cellStyle name="Comma 8 3 3 2 2 7 3" xfId="40451" xr:uid="{00000000-0005-0000-0000-00004B000000}"/>
    <cellStyle name="Comma 8 3 3 2 2 8" xfId="16259" xr:uid="{00000000-0005-0000-0000-00004B000000}"/>
    <cellStyle name="Comma 8 3 3 2 2 8 2" xfId="46499" xr:uid="{00000000-0005-0000-0000-00004B000000}"/>
    <cellStyle name="Comma 8 3 3 2 2 9" xfId="31379" xr:uid="{00000000-0005-0000-0000-00004B000000}"/>
    <cellStyle name="Comma 8 3 3 2 3" xfId="1895" xr:uid="{00000000-0005-0000-0000-00004B000000}"/>
    <cellStyle name="Comma 8 3 3 2 3 2" xfId="10967" xr:uid="{00000000-0005-0000-0000-00004B000000}"/>
    <cellStyle name="Comma 8 3 3 2 3 2 2" xfId="26087" xr:uid="{00000000-0005-0000-0000-00004B000000}"/>
    <cellStyle name="Comma 8 3 3 2 3 2 2 2" xfId="56327" xr:uid="{00000000-0005-0000-0000-00004B000000}"/>
    <cellStyle name="Comma 8 3 3 2 3 2 3" xfId="41207" xr:uid="{00000000-0005-0000-0000-00004B000000}"/>
    <cellStyle name="Comma 8 3 3 2 3 3" xfId="17015" xr:uid="{00000000-0005-0000-0000-00004B000000}"/>
    <cellStyle name="Comma 8 3 3 2 3 3 2" xfId="47255" xr:uid="{00000000-0005-0000-0000-00004B000000}"/>
    <cellStyle name="Comma 8 3 3 2 3 4" xfId="32135" xr:uid="{00000000-0005-0000-0000-00004B000000}"/>
    <cellStyle name="Comma 8 3 3 2 4" xfId="3407" xr:uid="{00000000-0005-0000-0000-00004B000000}"/>
    <cellStyle name="Comma 8 3 3 2 4 2" xfId="12479" xr:uid="{00000000-0005-0000-0000-00004B000000}"/>
    <cellStyle name="Comma 8 3 3 2 4 2 2" xfId="27599" xr:uid="{00000000-0005-0000-0000-00004B000000}"/>
    <cellStyle name="Comma 8 3 3 2 4 2 2 2" xfId="57839" xr:uid="{00000000-0005-0000-0000-00004B000000}"/>
    <cellStyle name="Comma 8 3 3 2 4 2 3" xfId="42719" xr:uid="{00000000-0005-0000-0000-00004B000000}"/>
    <cellStyle name="Comma 8 3 3 2 4 3" xfId="18527" xr:uid="{00000000-0005-0000-0000-00004B000000}"/>
    <cellStyle name="Comma 8 3 3 2 4 3 2" xfId="48767" xr:uid="{00000000-0005-0000-0000-00004B000000}"/>
    <cellStyle name="Comma 8 3 3 2 4 4" xfId="33647" xr:uid="{00000000-0005-0000-0000-00004B000000}"/>
    <cellStyle name="Comma 8 3 3 2 5" xfId="4919" xr:uid="{00000000-0005-0000-0000-00004B000000}"/>
    <cellStyle name="Comma 8 3 3 2 5 2" xfId="13991" xr:uid="{00000000-0005-0000-0000-00004B000000}"/>
    <cellStyle name="Comma 8 3 3 2 5 2 2" xfId="29111" xr:uid="{00000000-0005-0000-0000-00004B000000}"/>
    <cellStyle name="Comma 8 3 3 2 5 2 2 2" xfId="59351" xr:uid="{00000000-0005-0000-0000-00004B000000}"/>
    <cellStyle name="Comma 8 3 3 2 5 2 3" xfId="44231" xr:uid="{00000000-0005-0000-0000-00004B000000}"/>
    <cellStyle name="Comma 8 3 3 2 5 3" xfId="20039" xr:uid="{00000000-0005-0000-0000-00004B000000}"/>
    <cellStyle name="Comma 8 3 3 2 5 3 2" xfId="50279" xr:uid="{00000000-0005-0000-0000-00004B000000}"/>
    <cellStyle name="Comma 8 3 3 2 5 4" xfId="35159" xr:uid="{00000000-0005-0000-0000-00004B000000}"/>
    <cellStyle name="Comma 8 3 3 2 6" xfId="6431" xr:uid="{00000000-0005-0000-0000-00004B000000}"/>
    <cellStyle name="Comma 8 3 3 2 6 2" xfId="21551" xr:uid="{00000000-0005-0000-0000-00004B000000}"/>
    <cellStyle name="Comma 8 3 3 2 6 2 2" xfId="51791" xr:uid="{00000000-0005-0000-0000-00004B000000}"/>
    <cellStyle name="Comma 8 3 3 2 6 3" xfId="36671" xr:uid="{00000000-0005-0000-0000-00004B000000}"/>
    <cellStyle name="Comma 8 3 3 2 7" xfId="7943" xr:uid="{00000000-0005-0000-0000-00004B000000}"/>
    <cellStyle name="Comma 8 3 3 2 7 2" xfId="23063" xr:uid="{00000000-0005-0000-0000-00004B000000}"/>
    <cellStyle name="Comma 8 3 3 2 7 2 2" xfId="53303" xr:uid="{00000000-0005-0000-0000-00004B000000}"/>
    <cellStyle name="Comma 8 3 3 2 7 3" xfId="38183" xr:uid="{00000000-0005-0000-0000-00004B000000}"/>
    <cellStyle name="Comma 8 3 3 2 8" xfId="9455" xr:uid="{00000000-0005-0000-0000-00004B000000}"/>
    <cellStyle name="Comma 8 3 3 2 8 2" xfId="24575" xr:uid="{00000000-0005-0000-0000-00004B000000}"/>
    <cellStyle name="Comma 8 3 3 2 8 2 2" xfId="54815" xr:uid="{00000000-0005-0000-0000-00004B000000}"/>
    <cellStyle name="Comma 8 3 3 2 8 3" xfId="39695" xr:uid="{00000000-0005-0000-0000-00004B000000}"/>
    <cellStyle name="Comma 8 3 3 2 9" xfId="15503" xr:uid="{00000000-0005-0000-0000-00004B000000}"/>
    <cellStyle name="Comma 8 3 3 2 9 2" xfId="45743" xr:uid="{00000000-0005-0000-0000-00004B000000}"/>
    <cellStyle name="Comma 8 3 3 3" xfId="635" xr:uid="{00000000-0005-0000-0000-0000E3000000}"/>
    <cellStyle name="Comma 8 3 3 3 10" xfId="30875" xr:uid="{00000000-0005-0000-0000-0000E3000000}"/>
    <cellStyle name="Comma 8 3 3 3 2" xfId="1391" xr:uid="{00000000-0005-0000-0000-0000E3000000}"/>
    <cellStyle name="Comma 8 3 3 3 2 2" xfId="2903" xr:uid="{00000000-0005-0000-0000-0000E3000000}"/>
    <cellStyle name="Comma 8 3 3 3 2 2 2" xfId="11975" xr:uid="{00000000-0005-0000-0000-0000E3000000}"/>
    <cellStyle name="Comma 8 3 3 3 2 2 2 2" xfId="27095" xr:uid="{00000000-0005-0000-0000-0000E3000000}"/>
    <cellStyle name="Comma 8 3 3 3 2 2 2 2 2" xfId="57335" xr:uid="{00000000-0005-0000-0000-0000E3000000}"/>
    <cellStyle name="Comma 8 3 3 3 2 2 2 3" xfId="42215" xr:uid="{00000000-0005-0000-0000-0000E3000000}"/>
    <cellStyle name="Comma 8 3 3 3 2 2 3" xfId="18023" xr:uid="{00000000-0005-0000-0000-0000E3000000}"/>
    <cellStyle name="Comma 8 3 3 3 2 2 3 2" xfId="48263" xr:uid="{00000000-0005-0000-0000-0000E3000000}"/>
    <cellStyle name="Comma 8 3 3 3 2 2 4" xfId="33143" xr:uid="{00000000-0005-0000-0000-0000E3000000}"/>
    <cellStyle name="Comma 8 3 3 3 2 3" xfId="4415" xr:uid="{00000000-0005-0000-0000-0000E3000000}"/>
    <cellStyle name="Comma 8 3 3 3 2 3 2" xfId="13487" xr:uid="{00000000-0005-0000-0000-0000E3000000}"/>
    <cellStyle name="Comma 8 3 3 3 2 3 2 2" xfId="28607" xr:uid="{00000000-0005-0000-0000-0000E3000000}"/>
    <cellStyle name="Comma 8 3 3 3 2 3 2 2 2" xfId="58847" xr:uid="{00000000-0005-0000-0000-0000E3000000}"/>
    <cellStyle name="Comma 8 3 3 3 2 3 2 3" xfId="43727" xr:uid="{00000000-0005-0000-0000-0000E3000000}"/>
    <cellStyle name="Comma 8 3 3 3 2 3 3" xfId="19535" xr:uid="{00000000-0005-0000-0000-0000E3000000}"/>
    <cellStyle name="Comma 8 3 3 3 2 3 3 2" xfId="49775" xr:uid="{00000000-0005-0000-0000-0000E3000000}"/>
    <cellStyle name="Comma 8 3 3 3 2 3 4" xfId="34655" xr:uid="{00000000-0005-0000-0000-0000E3000000}"/>
    <cellStyle name="Comma 8 3 3 3 2 4" xfId="5927" xr:uid="{00000000-0005-0000-0000-0000E3000000}"/>
    <cellStyle name="Comma 8 3 3 3 2 4 2" xfId="14999" xr:uid="{00000000-0005-0000-0000-0000E3000000}"/>
    <cellStyle name="Comma 8 3 3 3 2 4 2 2" xfId="30119" xr:uid="{00000000-0005-0000-0000-0000E3000000}"/>
    <cellStyle name="Comma 8 3 3 3 2 4 2 2 2" xfId="60359" xr:uid="{00000000-0005-0000-0000-0000E3000000}"/>
    <cellStyle name="Comma 8 3 3 3 2 4 2 3" xfId="45239" xr:uid="{00000000-0005-0000-0000-0000E3000000}"/>
    <cellStyle name="Comma 8 3 3 3 2 4 3" xfId="21047" xr:uid="{00000000-0005-0000-0000-0000E3000000}"/>
    <cellStyle name="Comma 8 3 3 3 2 4 3 2" xfId="51287" xr:uid="{00000000-0005-0000-0000-0000E3000000}"/>
    <cellStyle name="Comma 8 3 3 3 2 4 4" xfId="36167" xr:uid="{00000000-0005-0000-0000-0000E3000000}"/>
    <cellStyle name="Comma 8 3 3 3 2 5" xfId="7439" xr:uid="{00000000-0005-0000-0000-0000E3000000}"/>
    <cellStyle name="Comma 8 3 3 3 2 5 2" xfId="22559" xr:uid="{00000000-0005-0000-0000-0000E3000000}"/>
    <cellStyle name="Comma 8 3 3 3 2 5 2 2" xfId="52799" xr:uid="{00000000-0005-0000-0000-0000E3000000}"/>
    <cellStyle name="Comma 8 3 3 3 2 5 3" xfId="37679" xr:uid="{00000000-0005-0000-0000-0000E3000000}"/>
    <cellStyle name="Comma 8 3 3 3 2 6" xfId="8951" xr:uid="{00000000-0005-0000-0000-0000E3000000}"/>
    <cellStyle name="Comma 8 3 3 3 2 6 2" xfId="24071" xr:uid="{00000000-0005-0000-0000-0000E3000000}"/>
    <cellStyle name="Comma 8 3 3 3 2 6 2 2" xfId="54311" xr:uid="{00000000-0005-0000-0000-0000E3000000}"/>
    <cellStyle name="Comma 8 3 3 3 2 6 3" xfId="39191" xr:uid="{00000000-0005-0000-0000-0000E3000000}"/>
    <cellStyle name="Comma 8 3 3 3 2 7" xfId="10463" xr:uid="{00000000-0005-0000-0000-0000E3000000}"/>
    <cellStyle name="Comma 8 3 3 3 2 7 2" xfId="25583" xr:uid="{00000000-0005-0000-0000-0000E3000000}"/>
    <cellStyle name="Comma 8 3 3 3 2 7 2 2" xfId="55823" xr:uid="{00000000-0005-0000-0000-0000E3000000}"/>
    <cellStyle name="Comma 8 3 3 3 2 7 3" xfId="40703" xr:uid="{00000000-0005-0000-0000-0000E3000000}"/>
    <cellStyle name="Comma 8 3 3 3 2 8" xfId="16511" xr:uid="{00000000-0005-0000-0000-0000E3000000}"/>
    <cellStyle name="Comma 8 3 3 3 2 8 2" xfId="46751" xr:uid="{00000000-0005-0000-0000-0000E3000000}"/>
    <cellStyle name="Comma 8 3 3 3 2 9" xfId="31631" xr:uid="{00000000-0005-0000-0000-0000E3000000}"/>
    <cellStyle name="Comma 8 3 3 3 3" xfId="2147" xr:uid="{00000000-0005-0000-0000-0000E3000000}"/>
    <cellStyle name="Comma 8 3 3 3 3 2" xfId="11219" xr:uid="{00000000-0005-0000-0000-0000E3000000}"/>
    <cellStyle name="Comma 8 3 3 3 3 2 2" xfId="26339" xr:uid="{00000000-0005-0000-0000-0000E3000000}"/>
    <cellStyle name="Comma 8 3 3 3 3 2 2 2" xfId="56579" xr:uid="{00000000-0005-0000-0000-0000E3000000}"/>
    <cellStyle name="Comma 8 3 3 3 3 2 3" xfId="41459" xr:uid="{00000000-0005-0000-0000-0000E3000000}"/>
    <cellStyle name="Comma 8 3 3 3 3 3" xfId="17267" xr:uid="{00000000-0005-0000-0000-0000E3000000}"/>
    <cellStyle name="Comma 8 3 3 3 3 3 2" xfId="47507" xr:uid="{00000000-0005-0000-0000-0000E3000000}"/>
    <cellStyle name="Comma 8 3 3 3 3 4" xfId="32387" xr:uid="{00000000-0005-0000-0000-0000E3000000}"/>
    <cellStyle name="Comma 8 3 3 3 4" xfId="3659" xr:uid="{00000000-0005-0000-0000-0000E3000000}"/>
    <cellStyle name="Comma 8 3 3 3 4 2" xfId="12731" xr:uid="{00000000-0005-0000-0000-0000E3000000}"/>
    <cellStyle name="Comma 8 3 3 3 4 2 2" xfId="27851" xr:uid="{00000000-0005-0000-0000-0000E3000000}"/>
    <cellStyle name="Comma 8 3 3 3 4 2 2 2" xfId="58091" xr:uid="{00000000-0005-0000-0000-0000E3000000}"/>
    <cellStyle name="Comma 8 3 3 3 4 2 3" xfId="42971" xr:uid="{00000000-0005-0000-0000-0000E3000000}"/>
    <cellStyle name="Comma 8 3 3 3 4 3" xfId="18779" xr:uid="{00000000-0005-0000-0000-0000E3000000}"/>
    <cellStyle name="Comma 8 3 3 3 4 3 2" xfId="49019" xr:uid="{00000000-0005-0000-0000-0000E3000000}"/>
    <cellStyle name="Comma 8 3 3 3 4 4" xfId="33899" xr:uid="{00000000-0005-0000-0000-0000E3000000}"/>
    <cellStyle name="Comma 8 3 3 3 5" xfId="5171" xr:uid="{00000000-0005-0000-0000-0000E3000000}"/>
    <cellStyle name="Comma 8 3 3 3 5 2" xfId="14243" xr:uid="{00000000-0005-0000-0000-0000E3000000}"/>
    <cellStyle name="Comma 8 3 3 3 5 2 2" xfId="29363" xr:uid="{00000000-0005-0000-0000-0000E3000000}"/>
    <cellStyle name="Comma 8 3 3 3 5 2 2 2" xfId="59603" xr:uid="{00000000-0005-0000-0000-0000E3000000}"/>
    <cellStyle name="Comma 8 3 3 3 5 2 3" xfId="44483" xr:uid="{00000000-0005-0000-0000-0000E3000000}"/>
    <cellStyle name="Comma 8 3 3 3 5 3" xfId="20291" xr:uid="{00000000-0005-0000-0000-0000E3000000}"/>
    <cellStyle name="Comma 8 3 3 3 5 3 2" xfId="50531" xr:uid="{00000000-0005-0000-0000-0000E3000000}"/>
    <cellStyle name="Comma 8 3 3 3 5 4" xfId="35411" xr:uid="{00000000-0005-0000-0000-0000E3000000}"/>
    <cellStyle name="Comma 8 3 3 3 6" xfId="6683" xr:uid="{00000000-0005-0000-0000-0000E3000000}"/>
    <cellStyle name="Comma 8 3 3 3 6 2" xfId="21803" xr:uid="{00000000-0005-0000-0000-0000E3000000}"/>
    <cellStyle name="Comma 8 3 3 3 6 2 2" xfId="52043" xr:uid="{00000000-0005-0000-0000-0000E3000000}"/>
    <cellStyle name="Comma 8 3 3 3 6 3" xfId="36923" xr:uid="{00000000-0005-0000-0000-0000E3000000}"/>
    <cellStyle name="Comma 8 3 3 3 7" xfId="8195" xr:uid="{00000000-0005-0000-0000-0000E3000000}"/>
    <cellStyle name="Comma 8 3 3 3 7 2" xfId="23315" xr:uid="{00000000-0005-0000-0000-0000E3000000}"/>
    <cellStyle name="Comma 8 3 3 3 7 2 2" xfId="53555" xr:uid="{00000000-0005-0000-0000-0000E3000000}"/>
    <cellStyle name="Comma 8 3 3 3 7 3" xfId="38435" xr:uid="{00000000-0005-0000-0000-0000E3000000}"/>
    <cellStyle name="Comma 8 3 3 3 8" xfId="9707" xr:uid="{00000000-0005-0000-0000-0000E3000000}"/>
    <cellStyle name="Comma 8 3 3 3 8 2" xfId="24827" xr:uid="{00000000-0005-0000-0000-0000E3000000}"/>
    <cellStyle name="Comma 8 3 3 3 8 2 2" xfId="55067" xr:uid="{00000000-0005-0000-0000-0000E3000000}"/>
    <cellStyle name="Comma 8 3 3 3 8 3" xfId="39947" xr:uid="{00000000-0005-0000-0000-0000E3000000}"/>
    <cellStyle name="Comma 8 3 3 3 9" xfId="15755" xr:uid="{00000000-0005-0000-0000-0000E3000000}"/>
    <cellStyle name="Comma 8 3 3 3 9 2" xfId="45995" xr:uid="{00000000-0005-0000-0000-0000E3000000}"/>
    <cellStyle name="Comma 8 3 3 4" xfId="887" xr:uid="{00000000-0005-0000-0000-00004B000000}"/>
    <cellStyle name="Comma 8 3 3 4 2" xfId="2399" xr:uid="{00000000-0005-0000-0000-00004B000000}"/>
    <cellStyle name="Comma 8 3 3 4 2 2" xfId="11471" xr:uid="{00000000-0005-0000-0000-00004B000000}"/>
    <cellStyle name="Comma 8 3 3 4 2 2 2" xfId="26591" xr:uid="{00000000-0005-0000-0000-00004B000000}"/>
    <cellStyle name="Comma 8 3 3 4 2 2 2 2" xfId="56831" xr:uid="{00000000-0005-0000-0000-00004B000000}"/>
    <cellStyle name="Comma 8 3 3 4 2 2 3" xfId="41711" xr:uid="{00000000-0005-0000-0000-00004B000000}"/>
    <cellStyle name="Comma 8 3 3 4 2 3" xfId="17519" xr:uid="{00000000-0005-0000-0000-00004B000000}"/>
    <cellStyle name="Comma 8 3 3 4 2 3 2" xfId="47759" xr:uid="{00000000-0005-0000-0000-00004B000000}"/>
    <cellStyle name="Comma 8 3 3 4 2 4" xfId="32639" xr:uid="{00000000-0005-0000-0000-00004B000000}"/>
    <cellStyle name="Comma 8 3 3 4 3" xfId="3911" xr:uid="{00000000-0005-0000-0000-00004B000000}"/>
    <cellStyle name="Comma 8 3 3 4 3 2" xfId="12983" xr:uid="{00000000-0005-0000-0000-00004B000000}"/>
    <cellStyle name="Comma 8 3 3 4 3 2 2" xfId="28103" xr:uid="{00000000-0005-0000-0000-00004B000000}"/>
    <cellStyle name="Comma 8 3 3 4 3 2 2 2" xfId="58343" xr:uid="{00000000-0005-0000-0000-00004B000000}"/>
    <cellStyle name="Comma 8 3 3 4 3 2 3" xfId="43223" xr:uid="{00000000-0005-0000-0000-00004B000000}"/>
    <cellStyle name="Comma 8 3 3 4 3 3" xfId="19031" xr:uid="{00000000-0005-0000-0000-00004B000000}"/>
    <cellStyle name="Comma 8 3 3 4 3 3 2" xfId="49271" xr:uid="{00000000-0005-0000-0000-00004B000000}"/>
    <cellStyle name="Comma 8 3 3 4 3 4" xfId="34151" xr:uid="{00000000-0005-0000-0000-00004B000000}"/>
    <cellStyle name="Comma 8 3 3 4 4" xfId="5423" xr:uid="{00000000-0005-0000-0000-00004B000000}"/>
    <cellStyle name="Comma 8 3 3 4 4 2" xfId="14495" xr:uid="{00000000-0005-0000-0000-00004B000000}"/>
    <cellStyle name="Comma 8 3 3 4 4 2 2" xfId="29615" xr:uid="{00000000-0005-0000-0000-00004B000000}"/>
    <cellStyle name="Comma 8 3 3 4 4 2 2 2" xfId="59855" xr:uid="{00000000-0005-0000-0000-00004B000000}"/>
    <cellStyle name="Comma 8 3 3 4 4 2 3" xfId="44735" xr:uid="{00000000-0005-0000-0000-00004B000000}"/>
    <cellStyle name="Comma 8 3 3 4 4 3" xfId="20543" xr:uid="{00000000-0005-0000-0000-00004B000000}"/>
    <cellStyle name="Comma 8 3 3 4 4 3 2" xfId="50783" xr:uid="{00000000-0005-0000-0000-00004B000000}"/>
    <cellStyle name="Comma 8 3 3 4 4 4" xfId="35663" xr:uid="{00000000-0005-0000-0000-00004B000000}"/>
    <cellStyle name="Comma 8 3 3 4 5" xfId="6935" xr:uid="{00000000-0005-0000-0000-00004B000000}"/>
    <cellStyle name="Comma 8 3 3 4 5 2" xfId="22055" xr:uid="{00000000-0005-0000-0000-00004B000000}"/>
    <cellStyle name="Comma 8 3 3 4 5 2 2" xfId="52295" xr:uid="{00000000-0005-0000-0000-00004B000000}"/>
    <cellStyle name="Comma 8 3 3 4 5 3" xfId="37175" xr:uid="{00000000-0005-0000-0000-00004B000000}"/>
    <cellStyle name="Comma 8 3 3 4 6" xfId="8447" xr:uid="{00000000-0005-0000-0000-00004B000000}"/>
    <cellStyle name="Comma 8 3 3 4 6 2" xfId="23567" xr:uid="{00000000-0005-0000-0000-00004B000000}"/>
    <cellStyle name="Comma 8 3 3 4 6 2 2" xfId="53807" xr:uid="{00000000-0005-0000-0000-00004B000000}"/>
    <cellStyle name="Comma 8 3 3 4 6 3" xfId="38687" xr:uid="{00000000-0005-0000-0000-00004B000000}"/>
    <cellStyle name="Comma 8 3 3 4 7" xfId="9959" xr:uid="{00000000-0005-0000-0000-00004B000000}"/>
    <cellStyle name="Comma 8 3 3 4 7 2" xfId="25079" xr:uid="{00000000-0005-0000-0000-00004B000000}"/>
    <cellStyle name="Comma 8 3 3 4 7 2 2" xfId="55319" xr:uid="{00000000-0005-0000-0000-00004B000000}"/>
    <cellStyle name="Comma 8 3 3 4 7 3" xfId="40199" xr:uid="{00000000-0005-0000-0000-00004B000000}"/>
    <cellStyle name="Comma 8 3 3 4 8" xfId="16007" xr:uid="{00000000-0005-0000-0000-00004B000000}"/>
    <cellStyle name="Comma 8 3 3 4 8 2" xfId="46247" xr:uid="{00000000-0005-0000-0000-00004B000000}"/>
    <cellStyle name="Comma 8 3 3 4 9" xfId="31127" xr:uid="{00000000-0005-0000-0000-00004B000000}"/>
    <cellStyle name="Comma 8 3 3 5" xfId="1643" xr:uid="{00000000-0005-0000-0000-00004B000000}"/>
    <cellStyle name="Comma 8 3 3 5 2" xfId="10715" xr:uid="{00000000-0005-0000-0000-00004B000000}"/>
    <cellStyle name="Comma 8 3 3 5 2 2" xfId="25835" xr:uid="{00000000-0005-0000-0000-00004B000000}"/>
    <cellStyle name="Comma 8 3 3 5 2 2 2" xfId="56075" xr:uid="{00000000-0005-0000-0000-00004B000000}"/>
    <cellStyle name="Comma 8 3 3 5 2 3" xfId="40955" xr:uid="{00000000-0005-0000-0000-00004B000000}"/>
    <cellStyle name="Comma 8 3 3 5 3" xfId="16763" xr:uid="{00000000-0005-0000-0000-00004B000000}"/>
    <cellStyle name="Comma 8 3 3 5 3 2" xfId="47003" xr:uid="{00000000-0005-0000-0000-00004B000000}"/>
    <cellStyle name="Comma 8 3 3 5 4" xfId="31883" xr:uid="{00000000-0005-0000-0000-00004B000000}"/>
    <cellStyle name="Comma 8 3 3 6" xfId="3155" xr:uid="{00000000-0005-0000-0000-00004B000000}"/>
    <cellStyle name="Comma 8 3 3 6 2" xfId="12227" xr:uid="{00000000-0005-0000-0000-00004B000000}"/>
    <cellStyle name="Comma 8 3 3 6 2 2" xfId="27347" xr:uid="{00000000-0005-0000-0000-00004B000000}"/>
    <cellStyle name="Comma 8 3 3 6 2 2 2" xfId="57587" xr:uid="{00000000-0005-0000-0000-00004B000000}"/>
    <cellStyle name="Comma 8 3 3 6 2 3" xfId="42467" xr:uid="{00000000-0005-0000-0000-00004B000000}"/>
    <cellStyle name="Comma 8 3 3 6 3" xfId="18275" xr:uid="{00000000-0005-0000-0000-00004B000000}"/>
    <cellStyle name="Comma 8 3 3 6 3 2" xfId="48515" xr:uid="{00000000-0005-0000-0000-00004B000000}"/>
    <cellStyle name="Comma 8 3 3 6 4" xfId="33395" xr:uid="{00000000-0005-0000-0000-00004B000000}"/>
    <cellStyle name="Comma 8 3 3 7" xfId="4667" xr:uid="{00000000-0005-0000-0000-00004B000000}"/>
    <cellStyle name="Comma 8 3 3 7 2" xfId="13739" xr:uid="{00000000-0005-0000-0000-00004B000000}"/>
    <cellStyle name="Comma 8 3 3 7 2 2" xfId="28859" xr:uid="{00000000-0005-0000-0000-00004B000000}"/>
    <cellStyle name="Comma 8 3 3 7 2 2 2" xfId="59099" xr:uid="{00000000-0005-0000-0000-00004B000000}"/>
    <cellStyle name="Comma 8 3 3 7 2 3" xfId="43979" xr:uid="{00000000-0005-0000-0000-00004B000000}"/>
    <cellStyle name="Comma 8 3 3 7 3" xfId="19787" xr:uid="{00000000-0005-0000-0000-00004B000000}"/>
    <cellStyle name="Comma 8 3 3 7 3 2" xfId="50027" xr:uid="{00000000-0005-0000-0000-00004B000000}"/>
    <cellStyle name="Comma 8 3 3 7 4" xfId="34907" xr:uid="{00000000-0005-0000-0000-00004B000000}"/>
    <cellStyle name="Comma 8 3 3 8" xfId="6179" xr:uid="{00000000-0005-0000-0000-00004B000000}"/>
    <cellStyle name="Comma 8 3 3 8 2" xfId="21299" xr:uid="{00000000-0005-0000-0000-00004B000000}"/>
    <cellStyle name="Comma 8 3 3 8 2 2" xfId="51539" xr:uid="{00000000-0005-0000-0000-00004B000000}"/>
    <cellStyle name="Comma 8 3 3 8 3" xfId="36419" xr:uid="{00000000-0005-0000-0000-00004B000000}"/>
    <cellStyle name="Comma 8 3 3 9" xfId="7691" xr:uid="{00000000-0005-0000-0000-00004B000000}"/>
    <cellStyle name="Comma 8 3 3 9 2" xfId="22811" xr:uid="{00000000-0005-0000-0000-00004B000000}"/>
    <cellStyle name="Comma 8 3 3 9 2 2" xfId="53051" xr:uid="{00000000-0005-0000-0000-00004B000000}"/>
    <cellStyle name="Comma 8 3 3 9 3" xfId="37931" xr:uid="{00000000-0005-0000-0000-00004B000000}"/>
    <cellStyle name="Comma 8 3 4" xfId="215" xr:uid="{00000000-0005-0000-0000-00004B000000}"/>
    <cellStyle name="Comma 8 3 4 10" xfId="9287" xr:uid="{00000000-0005-0000-0000-00004B000000}"/>
    <cellStyle name="Comma 8 3 4 10 2" xfId="24407" xr:uid="{00000000-0005-0000-0000-00004B000000}"/>
    <cellStyle name="Comma 8 3 4 10 2 2" xfId="54647" xr:uid="{00000000-0005-0000-0000-00004B000000}"/>
    <cellStyle name="Comma 8 3 4 10 3" xfId="39527" xr:uid="{00000000-0005-0000-0000-00004B000000}"/>
    <cellStyle name="Comma 8 3 4 11" xfId="15335" xr:uid="{00000000-0005-0000-0000-00004B000000}"/>
    <cellStyle name="Comma 8 3 4 11 2" xfId="45575" xr:uid="{00000000-0005-0000-0000-00004B000000}"/>
    <cellStyle name="Comma 8 3 4 12" xfId="30455" xr:uid="{00000000-0005-0000-0000-00004B000000}"/>
    <cellStyle name="Comma 8 3 4 2" xfId="467" xr:uid="{00000000-0005-0000-0000-00004B000000}"/>
    <cellStyle name="Comma 8 3 4 2 10" xfId="30707" xr:uid="{00000000-0005-0000-0000-00004B000000}"/>
    <cellStyle name="Comma 8 3 4 2 2" xfId="1223" xr:uid="{00000000-0005-0000-0000-00004B000000}"/>
    <cellStyle name="Comma 8 3 4 2 2 2" xfId="2735" xr:uid="{00000000-0005-0000-0000-00004B000000}"/>
    <cellStyle name="Comma 8 3 4 2 2 2 2" xfId="11807" xr:uid="{00000000-0005-0000-0000-00004B000000}"/>
    <cellStyle name="Comma 8 3 4 2 2 2 2 2" xfId="26927" xr:uid="{00000000-0005-0000-0000-00004B000000}"/>
    <cellStyle name="Comma 8 3 4 2 2 2 2 2 2" xfId="57167" xr:uid="{00000000-0005-0000-0000-00004B000000}"/>
    <cellStyle name="Comma 8 3 4 2 2 2 2 3" xfId="42047" xr:uid="{00000000-0005-0000-0000-00004B000000}"/>
    <cellStyle name="Comma 8 3 4 2 2 2 3" xfId="17855" xr:uid="{00000000-0005-0000-0000-00004B000000}"/>
    <cellStyle name="Comma 8 3 4 2 2 2 3 2" xfId="48095" xr:uid="{00000000-0005-0000-0000-00004B000000}"/>
    <cellStyle name="Comma 8 3 4 2 2 2 4" xfId="32975" xr:uid="{00000000-0005-0000-0000-00004B000000}"/>
    <cellStyle name="Comma 8 3 4 2 2 3" xfId="4247" xr:uid="{00000000-0005-0000-0000-00004B000000}"/>
    <cellStyle name="Comma 8 3 4 2 2 3 2" xfId="13319" xr:uid="{00000000-0005-0000-0000-00004B000000}"/>
    <cellStyle name="Comma 8 3 4 2 2 3 2 2" xfId="28439" xr:uid="{00000000-0005-0000-0000-00004B000000}"/>
    <cellStyle name="Comma 8 3 4 2 2 3 2 2 2" xfId="58679" xr:uid="{00000000-0005-0000-0000-00004B000000}"/>
    <cellStyle name="Comma 8 3 4 2 2 3 2 3" xfId="43559" xr:uid="{00000000-0005-0000-0000-00004B000000}"/>
    <cellStyle name="Comma 8 3 4 2 2 3 3" xfId="19367" xr:uid="{00000000-0005-0000-0000-00004B000000}"/>
    <cellStyle name="Comma 8 3 4 2 2 3 3 2" xfId="49607" xr:uid="{00000000-0005-0000-0000-00004B000000}"/>
    <cellStyle name="Comma 8 3 4 2 2 3 4" xfId="34487" xr:uid="{00000000-0005-0000-0000-00004B000000}"/>
    <cellStyle name="Comma 8 3 4 2 2 4" xfId="5759" xr:uid="{00000000-0005-0000-0000-00004B000000}"/>
    <cellStyle name="Comma 8 3 4 2 2 4 2" xfId="14831" xr:uid="{00000000-0005-0000-0000-00004B000000}"/>
    <cellStyle name="Comma 8 3 4 2 2 4 2 2" xfId="29951" xr:uid="{00000000-0005-0000-0000-00004B000000}"/>
    <cellStyle name="Comma 8 3 4 2 2 4 2 2 2" xfId="60191" xr:uid="{00000000-0005-0000-0000-00004B000000}"/>
    <cellStyle name="Comma 8 3 4 2 2 4 2 3" xfId="45071" xr:uid="{00000000-0005-0000-0000-00004B000000}"/>
    <cellStyle name="Comma 8 3 4 2 2 4 3" xfId="20879" xr:uid="{00000000-0005-0000-0000-00004B000000}"/>
    <cellStyle name="Comma 8 3 4 2 2 4 3 2" xfId="51119" xr:uid="{00000000-0005-0000-0000-00004B000000}"/>
    <cellStyle name="Comma 8 3 4 2 2 4 4" xfId="35999" xr:uid="{00000000-0005-0000-0000-00004B000000}"/>
    <cellStyle name="Comma 8 3 4 2 2 5" xfId="7271" xr:uid="{00000000-0005-0000-0000-00004B000000}"/>
    <cellStyle name="Comma 8 3 4 2 2 5 2" xfId="22391" xr:uid="{00000000-0005-0000-0000-00004B000000}"/>
    <cellStyle name="Comma 8 3 4 2 2 5 2 2" xfId="52631" xr:uid="{00000000-0005-0000-0000-00004B000000}"/>
    <cellStyle name="Comma 8 3 4 2 2 5 3" xfId="37511" xr:uid="{00000000-0005-0000-0000-00004B000000}"/>
    <cellStyle name="Comma 8 3 4 2 2 6" xfId="8783" xr:uid="{00000000-0005-0000-0000-00004B000000}"/>
    <cellStyle name="Comma 8 3 4 2 2 6 2" xfId="23903" xr:uid="{00000000-0005-0000-0000-00004B000000}"/>
    <cellStyle name="Comma 8 3 4 2 2 6 2 2" xfId="54143" xr:uid="{00000000-0005-0000-0000-00004B000000}"/>
    <cellStyle name="Comma 8 3 4 2 2 6 3" xfId="39023" xr:uid="{00000000-0005-0000-0000-00004B000000}"/>
    <cellStyle name="Comma 8 3 4 2 2 7" xfId="10295" xr:uid="{00000000-0005-0000-0000-00004B000000}"/>
    <cellStyle name="Comma 8 3 4 2 2 7 2" xfId="25415" xr:uid="{00000000-0005-0000-0000-00004B000000}"/>
    <cellStyle name="Comma 8 3 4 2 2 7 2 2" xfId="55655" xr:uid="{00000000-0005-0000-0000-00004B000000}"/>
    <cellStyle name="Comma 8 3 4 2 2 7 3" xfId="40535" xr:uid="{00000000-0005-0000-0000-00004B000000}"/>
    <cellStyle name="Comma 8 3 4 2 2 8" xfId="16343" xr:uid="{00000000-0005-0000-0000-00004B000000}"/>
    <cellStyle name="Comma 8 3 4 2 2 8 2" xfId="46583" xr:uid="{00000000-0005-0000-0000-00004B000000}"/>
    <cellStyle name="Comma 8 3 4 2 2 9" xfId="31463" xr:uid="{00000000-0005-0000-0000-00004B000000}"/>
    <cellStyle name="Comma 8 3 4 2 3" xfId="1979" xr:uid="{00000000-0005-0000-0000-00004B000000}"/>
    <cellStyle name="Comma 8 3 4 2 3 2" xfId="11051" xr:uid="{00000000-0005-0000-0000-00004B000000}"/>
    <cellStyle name="Comma 8 3 4 2 3 2 2" xfId="26171" xr:uid="{00000000-0005-0000-0000-00004B000000}"/>
    <cellStyle name="Comma 8 3 4 2 3 2 2 2" xfId="56411" xr:uid="{00000000-0005-0000-0000-00004B000000}"/>
    <cellStyle name="Comma 8 3 4 2 3 2 3" xfId="41291" xr:uid="{00000000-0005-0000-0000-00004B000000}"/>
    <cellStyle name="Comma 8 3 4 2 3 3" xfId="17099" xr:uid="{00000000-0005-0000-0000-00004B000000}"/>
    <cellStyle name="Comma 8 3 4 2 3 3 2" xfId="47339" xr:uid="{00000000-0005-0000-0000-00004B000000}"/>
    <cellStyle name="Comma 8 3 4 2 3 4" xfId="32219" xr:uid="{00000000-0005-0000-0000-00004B000000}"/>
    <cellStyle name="Comma 8 3 4 2 4" xfId="3491" xr:uid="{00000000-0005-0000-0000-00004B000000}"/>
    <cellStyle name="Comma 8 3 4 2 4 2" xfId="12563" xr:uid="{00000000-0005-0000-0000-00004B000000}"/>
    <cellStyle name="Comma 8 3 4 2 4 2 2" xfId="27683" xr:uid="{00000000-0005-0000-0000-00004B000000}"/>
    <cellStyle name="Comma 8 3 4 2 4 2 2 2" xfId="57923" xr:uid="{00000000-0005-0000-0000-00004B000000}"/>
    <cellStyle name="Comma 8 3 4 2 4 2 3" xfId="42803" xr:uid="{00000000-0005-0000-0000-00004B000000}"/>
    <cellStyle name="Comma 8 3 4 2 4 3" xfId="18611" xr:uid="{00000000-0005-0000-0000-00004B000000}"/>
    <cellStyle name="Comma 8 3 4 2 4 3 2" xfId="48851" xr:uid="{00000000-0005-0000-0000-00004B000000}"/>
    <cellStyle name="Comma 8 3 4 2 4 4" xfId="33731" xr:uid="{00000000-0005-0000-0000-00004B000000}"/>
    <cellStyle name="Comma 8 3 4 2 5" xfId="5003" xr:uid="{00000000-0005-0000-0000-00004B000000}"/>
    <cellStyle name="Comma 8 3 4 2 5 2" xfId="14075" xr:uid="{00000000-0005-0000-0000-00004B000000}"/>
    <cellStyle name="Comma 8 3 4 2 5 2 2" xfId="29195" xr:uid="{00000000-0005-0000-0000-00004B000000}"/>
    <cellStyle name="Comma 8 3 4 2 5 2 2 2" xfId="59435" xr:uid="{00000000-0005-0000-0000-00004B000000}"/>
    <cellStyle name="Comma 8 3 4 2 5 2 3" xfId="44315" xr:uid="{00000000-0005-0000-0000-00004B000000}"/>
    <cellStyle name="Comma 8 3 4 2 5 3" xfId="20123" xr:uid="{00000000-0005-0000-0000-00004B000000}"/>
    <cellStyle name="Comma 8 3 4 2 5 3 2" xfId="50363" xr:uid="{00000000-0005-0000-0000-00004B000000}"/>
    <cellStyle name="Comma 8 3 4 2 5 4" xfId="35243" xr:uid="{00000000-0005-0000-0000-00004B000000}"/>
    <cellStyle name="Comma 8 3 4 2 6" xfId="6515" xr:uid="{00000000-0005-0000-0000-00004B000000}"/>
    <cellStyle name="Comma 8 3 4 2 6 2" xfId="21635" xr:uid="{00000000-0005-0000-0000-00004B000000}"/>
    <cellStyle name="Comma 8 3 4 2 6 2 2" xfId="51875" xr:uid="{00000000-0005-0000-0000-00004B000000}"/>
    <cellStyle name="Comma 8 3 4 2 6 3" xfId="36755" xr:uid="{00000000-0005-0000-0000-00004B000000}"/>
    <cellStyle name="Comma 8 3 4 2 7" xfId="8027" xr:uid="{00000000-0005-0000-0000-00004B000000}"/>
    <cellStyle name="Comma 8 3 4 2 7 2" xfId="23147" xr:uid="{00000000-0005-0000-0000-00004B000000}"/>
    <cellStyle name="Comma 8 3 4 2 7 2 2" xfId="53387" xr:uid="{00000000-0005-0000-0000-00004B000000}"/>
    <cellStyle name="Comma 8 3 4 2 7 3" xfId="38267" xr:uid="{00000000-0005-0000-0000-00004B000000}"/>
    <cellStyle name="Comma 8 3 4 2 8" xfId="9539" xr:uid="{00000000-0005-0000-0000-00004B000000}"/>
    <cellStyle name="Comma 8 3 4 2 8 2" xfId="24659" xr:uid="{00000000-0005-0000-0000-00004B000000}"/>
    <cellStyle name="Comma 8 3 4 2 8 2 2" xfId="54899" xr:uid="{00000000-0005-0000-0000-00004B000000}"/>
    <cellStyle name="Comma 8 3 4 2 8 3" xfId="39779" xr:uid="{00000000-0005-0000-0000-00004B000000}"/>
    <cellStyle name="Comma 8 3 4 2 9" xfId="15587" xr:uid="{00000000-0005-0000-0000-00004B000000}"/>
    <cellStyle name="Comma 8 3 4 2 9 2" xfId="45827" xr:uid="{00000000-0005-0000-0000-00004B000000}"/>
    <cellStyle name="Comma 8 3 4 3" xfId="719" xr:uid="{00000000-0005-0000-0000-0000E4000000}"/>
    <cellStyle name="Comma 8 3 4 3 10" xfId="30959" xr:uid="{00000000-0005-0000-0000-0000E4000000}"/>
    <cellStyle name="Comma 8 3 4 3 2" xfId="1475" xr:uid="{00000000-0005-0000-0000-0000E4000000}"/>
    <cellStyle name="Comma 8 3 4 3 2 2" xfId="2987" xr:uid="{00000000-0005-0000-0000-0000E4000000}"/>
    <cellStyle name="Comma 8 3 4 3 2 2 2" xfId="12059" xr:uid="{00000000-0005-0000-0000-0000E4000000}"/>
    <cellStyle name="Comma 8 3 4 3 2 2 2 2" xfId="27179" xr:uid="{00000000-0005-0000-0000-0000E4000000}"/>
    <cellStyle name="Comma 8 3 4 3 2 2 2 2 2" xfId="57419" xr:uid="{00000000-0005-0000-0000-0000E4000000}"/>
    <cellStyle name="Comma 8 3 4 3 2 2 2 3" xfId="42299" xr:uid="{00000000-0005-0000-0000-0000E4000000}"/>
    <cellStyle name="Comma 8 3 4 3 2 2 3" xfId="18107" xr:uid="{00000000-0005-0000-0000-0000E4000000}"/>
    <cellStyle name="Comma 8 3 4 3 2 2 3 2" xfId="48347" xr:uid="{00000000-0005-0000-0000-0000E4000000}"/>
    <cellStyle name="Comma 8 3 4 3 2 2 4" xfId="33227" xr:uid="{00000000-0005-0000-0000-0000E4000000}"/>
    <cellStyle name="Comma 8 3 4 3 2 3" xfId="4499" xr:uid="{00000000-0005-0000-0000-0000E4000000}"/>
    <cellStyle name="Comma 8 3 4 3 2 3 2" xfId="13571" xr:uid="{00000000-0005-0000-0000-0000E4000000}"/>
    <cellStyle name="Comma 8 3 4 3 2 3 2 2" xfId="28691" xr:uid="{00000000-0005-0000-0000-0000E4000000}"/>
    <cellStyle name="Comma 8 3 4 3 2 3 2 2 2" xfId="58931" xr:uid="{00000000-0005-0000-0000-0000E4000000}"/>
    <cellStyle name="Comma 8 3 4 3 2 3 2 3" xfId="43811" xr:uid="{00000000-0005-0000-0000-0000E4000000}"/>
    <cellStyle name="Comma 8 3 4 3 2 3 3" xfId="19619" xr:uid="{00000000-0005-0000-0000-0000E4000000}"/>
    <cellStyle name="Comma 8 3 4 3 2 3 3 2" xfId="49859" xr:uid="{00000000-0005-0000-0000-0000E4000000}"/>
    <cellStyle name="Comma 8 3 4 3 2 3 4" xfId="34739" xr:uid="{00000000-0005-0000-0000-0000E4000000}"/>
    <cellStyle name="Comma 8 3 4 3 2 4" xfId="6011" xr:uid="{00000000-0005-0000-0000-0000E4000000}"/>
    <cellStyle name="Comma 8 3 4 3 2 4 2" xfId="15083" xr:uid="{00000000-0005-0000-0000-0000E4000000}"/>
    <cellStyle name="Comma 8 3 4 3 2 4 2 2" xfId="30203" xr:uid="{00000000-0005-0000-0000-0000E4000000}"/>
    <cellStyle name="Comma 8 3 4 3 2 4 2 2 2" xfId="60443" xr:uid="{00000000-0005-0000-0000-0000E4000000}"/>
    <cellStyle name="Comma 8 3 4 3 2 4 2 3" xfId="45323" xr:uid="{00000000-0005-0000-0000-0000E4000000}"/>
    <cellStyle name="Comma 8 3 4 3 2 4 3" xfId="21131" xr:uid="{00000000-0005-0000-0000-0000E4000000}"/>
    <cellStyle name="Comma 8 3 4 3 2 4 3 2" xfId="51371" xr:uid="{00000000-0005-0000-0000-0000E4000000}"/>
    <cellStyle name="Comma 8 3 4 3 2 4 4" xfId="36251" xr:uid="{00000000-0005-0000-0000-0000E4000000}"/>
    <cellStyle name="Comma 8 3 4 3 2 5" xfId="7523" xr:uid="{00000000-0005-0000-0000-0000E4000000}"/>
    <cellStyle name="Comma 8 3 4 3 2 5 2" xfId="22643" xr:uid="{00000000-0005-0000-0000-0000E4000000}"/>
    <cellStyle name="Comma 8 3 4 3 2 5 2 2" xfId="52883" xr:uid="{00000000-0005-0000-0000-0000E4000000}"/>
    <cellStyle name="Comma 8 3 4 3 2 5 3" xfId="37763" xr:uid="{00000000-0005-0000-0000-0000E4000000}"/>
    <cellStyle name="Comma 8 3 4 3 2 6" xfId="9035" xr:uid="{00000000-0005-0000-0000-0000E4000000}"/>
    <cellStyle name="Comma 8 3 4 3 2 6 2" xfId="24155" xr:uid="{00000000-0005-0000-0000-0000E4000000}"/>
    <cellStyle name="Comma 8 3 4 3 2 6 2 2" xfId="54395" xr:uid="{00000000-0005-0000-0000-0000E4000000}"/>
    <cellStyle name="Comma 8 3 4 3 2 6 3" xfId="39275" xr:uid="{00000000-0005-0000-0000-0000E4000000}"/>
    <cellStyle name="Comma 8 3 4 3 2 7" xfId="10547" xr:uid="{00000000-0005-0000-0000-0000E4000000}"/>
    <cellStyle name="Comma 8 3 4 3 2 7 2" xfId="25667" xr:uid="{00000000-0005-0000-0000-0000E4000000}"/>
    <cellStyle name="Comma 8 3 4 3 2 7 2 2" xfId="55907" xr:uid="{00000000-0005-0000-0000-0000E4000000}"/>
    <cellStyle name="Comma 8 3 4 3 2 7 3" xfId="40787" xr:uid="{00000000-0005-0000-0000-0000E4000000}"/>
    <cellStyle name="Comma 8 3 4 3 2 8" xfId="16595" xr:uid="{00000000-0005-0000-0000-0000E4000000}"/>
    <cellStyle name="Comma 8 3 4 3 2 8 2" xfId="46835" xr:uid="{00000000-0005-0000-0000-0000E4000000}"/>
    <cellStyle name="Comma 8 3 4 3 2 9" xfId="31715" xr:uid="{00000000-0005-0000-0000-0000E4000000}"/>
    <cellStyle name="Comma 8 3 4 3 3" xfId="2231" xr:uid="{00000000-0005-0000-0000-0000E4000000}"/>
    <cellStyle name="Comma 8 3 4 3 3 2" xfId="11303" xr:uid="{00000000-0005-0000-0000-0000E4000000}"/>
    <cellStyle name="Comma 8 3 4 3 3 2 2" xfId="26423" xr:uid="{00000000-0005-0000-0000-0000E4000000}"/>
    <cellStyle name="Comma 8 3 4 3 3 2 2 2" xfId="56663" xr:uid="{00000000-0005-0000-0000-0000E4000000}"/>
    <cellStyle name="Comma 8 3 4 3 3 2 3" xfId="41543" xr:uid="{00000000-0005-0000-0000-0000E4000000}"/>
    <cellStyle name="Comma 8 3 4 3 3 3" xfId="17351" xr:uid="{00000000-0005-0000-0000-0000E4000000}"/>
    <cellStyle name="Comma 8 3 4 3 3 3 2" xfId="47591" xr:uid="{00000000-0005-0000-0000-0000E4000000}"/>
    <cellStyle name="Comma 8 3 4 3 3 4" xfId="32471" xr:uid="{00000000-0005-0000-0000-0000E4000000}"/>
    <cellStyle name="Comma 8 3 4 3 4" xfId="3743" xr:uid="{00000000-0005-0000-0000-0000E4000000}"/>
    <cellStyle name="Comma 8 3 4 3 4 2" xfId="12815" xr:uid="{00000000-0005-0000-0000-0000E4000000}"/>
    <cellStyle name="Comma 8 3 4 3 4 2 2" xfId="27935" xr:uid="{00000000-0005-0000-0000-0000E4000000}"/>
    <cellStyle name="Comma 8 3 4 3 4 2 2 2" xfId="58175" xr:uid="{00000000-0005-0000-0000-0000E4000000}"/>
    <cellStyle name="Comma 8 3 4 3 4 2 3" xfId="43055" xr:uid="{00000000-0005-0000-0000-0000E4000000}"/>
    <cellStyle name="Comma 8 3 4 3 4 3" xfId="18863" xr:uid="{00000000-0005-0000-0000-0000E4000000}"/>
    <cellStyle name="Comma 8 3 4 3 4 3 2" xfId="49103" xr:uid="{00000000-0005-0000-0000-0000E4000000}"/>
    <cellStyle name="Comma 8 3 4 3 4 4" xfId="33983" xr:uid="{00000000-0005-0000-0000-0000E4000000}"/>
    <cellStyle name="Comma 8 3 4 3 5" xfId="5255" xr:uid="{00000000-0005-0000-0000-0000E4000000}"/>
    <cellStyle name="Comma 8 3 4 3 5 2" xfId="14327" xr:uid="{00000000-0005-0000-0000-0000E4000000}"/>
    <cellStyle name="Comma 8 3 4 3 5 2 2" xfId="29447" xr:uid="{00000000-0005-0000-0000-0000E4000000}"/>
    <cellStyle name="Comma 8 3 4 3 5 2 2 2" xfId="59687" xr:uid="{00000000-0005-0000-0000-0000E4000000}"/>
    <cellStyle name="Comma 8 3 4 3 5 2 3" xfId="44567" xr:uid="{00000000-0005-0000-0000-0000E4000000}"/>
    <cellStyle name="Comma 8 3 4 3 5 3" xfId="20375" xr:uid="{00000000-0005-0000-0000-0000E4000000}"/>
    <cellStyle name="Comma 8 3 4 3 5 3 2" xfId="50615" xr:uid="{00000000-0005-0000-0000-0000E4000000}"/>
    <cellStyle name="Comma 8 3 4 3 5 4" xfId="35495" xr:uid="{00000000-0005-0000-0000-0000E4000000}"/>
    <cellStyle name="Comma 8 3 4 3 6" xfId="6767" xr:uid="{00000000-0005-0000-0000-0000E4000000}"/>
    <cellStyle name="Comma 8 3 4 3 6 2" xfId="21887" xr:uid="{00000000-0005-0000-0000-0000E4000000}"/>
    <cellStyle name="Comma 8 3 4 3 6 2 2" xfId="52127" xr:uid="{00000000-0005-0000-0000-0000E4000000}"/>
    <cellStyle name="Comma 8 3 4 3 6 3" xfId="37007" xr:uid="{00000000-0005-0000-0000-0000E4000000}"/>
    <cellStyle name="Comma 8 3 4 3 7" xfId="8279" xr:uid="{00000000-0005-0000-0000-0000E4000000}"/>
    <cellStyle name="Comma 8 3 4 3 7 2" xfId="23399" xr:uid="{00000000-0005-0000-0000-0000E4000000}"/>
    <cellStyle name="Comma 8 3 4 3 7 2 2" xfId="53639" xr:uid="{00000000-0005-0000-0000-0000E4000000}"/>
    <cellStyle name="Comma 8 3 4 3 7 3" xfId="38519" xr:uid="{00000000-0005-0000-0000-0000E4000000}"/>
    <cellStyle name="Comma 8 3 4 3 8" xfId="9791" xr:uid="{00000000-0005-0000-0000-0000E4000000}"/>
    <cellStyle name="Comma 8 3 4 3 8 2" xfId="24911" xr:uid="{00000000-0005-0000-0000-0000E4000000}"/>
    <cellStyle name="Comma 8 3 4 3 8 2 2" xfId="55151" xr:uid="{00000000-0005-0000-0000-0000E4000000}"/>
    <cellStyle name="Comma 8 3 4 3 8 3" xfId="40031" xr:uid="{00000000-0005-0000-0000-0000E4000000}"/>
    <cellStyle name="Comma 8 3 4 3 9" xfId="15839" xr:uid="{00000000-0005-0000-0000-0000E4000000}"/>
    <cellStyle name="Comma 8 3 4 3 9 2" xfId="46079" xr:uid="{00000000-0005-0000-0000-0000E4000000}"/>
    <cellStyle name="Comma 8 3 4 4" xfId="971" xr:uid="{00000000-0005-0000-0000-00004B000000}"/>
    <cellStyle name="Comma 8 3 4 4 2" xfId="2483" xr:uid="{00000000-0005-0000-0000-00004B000000}"/>
    <cellStyle name="Comma 8 3 4 4 2 2" xfId="11555" xr:uid="{00000000-0005-0000-0000-00004B000000}"/>
    <cellStyle name="Comma 8 3 4 4 2 2 2" xfId="26675" xr:uid="{00000000-0005-0000-0000-00004B000000}"/>
    <cellStyle name="Comma 8 3 4 4 2 2 2 2" xfId="56915" xr:uid="{00000000-0005-0000-0000-00004B000000}"/>
    <cellStyle name="Comma 8 3 4 4 2 2 3" xfId="41795" xr:uid="{00000000-0005-0000-0000-00004B000000}"/>
    <cellStyle name="Comma 8 3 4 4 2 3" xfId="17603" xr:uid="{00000000-0005-0000-0000-00004B000000}"/>
    <cellStyle name="Comma 8 3 4 4 2 3 2" xfId="47843" xr:uid="{00000000-0005-0000-0000-00004B000000}"/>
    <cellStyle name="Comma 8 3 4 4 2 4" xfId="32723" xr:uid="{00000000-0005-0000-0000-00004B000000}"/>
    <cellStyle name="Comma 8 3 4 4 3" xfId="3995" xr:uid="{00000000-0005-0000-0000-00004B000000}"/>
    <cellStyle name="Comma 8 3 4 4 3 2" xfId="13067" xr:uid="{00000000-0005-0000-0000-00004B000000}"/>
    <cellStyle name="Comma 8 3 4 4 3 2 2" xfId="28187" xr:uid="{00000000-0005-0000-0000-00004B000000}"/>
    <cellStyle name="Comma 8 3 4 4 3 2 2 2" xfId="58427" xr:uid="{00000000-0005-0000-0000-00004B000000}"/>
    <cellStyle name="Comma 8 3 4 4 3 2 3" xfId="43307" xr:uid="{00000000-0005-0000-0000-00004B000000}"/>
    <cellStyle name="Comma 8 3 4 4 3 3" xfId="19115" xr:uid="{00000000-0005-0000-0000-00004B000000}"/>
    <cellStyle name="Comma 8 3 4 4 3 3 2" xfId="49355" xr:uid="{00000000-0005-0000-0000-00004B000000}"/>
    <cellStyle name="Comma 8 3 4 4 3 4" xfId="34235" xr:uid="{00000000-0005-0000-0000-00004B000000}"/>
    <cellStyle name="Comma 8 3 4 4 4" xfId="5507" xr:uid="{00000000-0005-0000-0000-00004B000000}"/>
    <cellStyle name="Comma 8 3 4 4 4 2" xfId="14579" xr:uid="{00000000-0005-0000-0000-00004B000000}"/>
    <cellStyle name="Comma 8 3 4 4 4 2 2" xfId="29699" xr:uid="{00000000-0005-0000-0000-00004B000000}"/>
    <cellStyle name="Comma 8 3 4 4 4 2 2 2" xfId="59939" xr:uid="{00000000-0005-0000-0000-00004B000000}"/>
    <cellStyle name="Comma 8 3 4 4 4 2 3" xfId="44819" xr:uid="{00000000-0005-0000-0000-00004B000000}"/>
    <cellStyle name="Comma 8 3 4 4 4 3" xfId="20627" xr:uid="{00000000-0005-0000-0000-00004B000000}"/>
    <cellStyle name="Comma 8 3 4 4 4 3 2" xfId="50867" xr:uid="{00000000-0005-0000-0000-00004B000000}"/>
    <cellStyle name="Comma 8 3 4 4 4 4" xfId="35747" xr:uid="{00000000-0005-0000-0000-00004B000000}"/>
    <cellStyle name="Comma 8 3 4 4 5" xfId="7019" xr:uid="{00000000-0005-0000-0000-00004B000000}"/>
    <cellStyle name="Comma 8 3 4 4 5 2" xfId="22139" xr:uid="{00000000-0005-0000-0000-00004B000000}"/>
    <cellStyle name="Comma 8 3 4 4 5 2 2" xfId="52379" xr:uid="{00000000-0005-0000-0000-00004B000000}"/>
    <cellStyle name="Comma 8 3 4 4 5 3" xfId="37259" xr:uid="{00000000-0005-0000-0000-00004B000000}"/>
    <cellStyle name="Comma 8 3 4 4 6" xfId="8531" xr:uid="{00000000-0005-0000-0000-00004B000000}"/>
    <cellStyle name="Comma 8 3 4 4 6 2" xfId="23651" xr:uid="{00000000-0005-0000-0000-00004B000000}"/>
    <cellStyle name="Comma 8 3 4 4 6 2 2" xfId="53891" xr:uid="{00000000-0005-0000-0000-00004B000000}"/>
    <cellStyle name="Comma 8 3 4 4 6 3" xfId="38771" xr:uid="{00000000-0005-0000-0000-00004B000000}"/>
    <cellStyle name="Comma 8 3 4 4 7" xfId="10043" xr:uid="{00000000-0005-0000-0000-00004B000000}"/>
    <cellStyle name="Comma 8 3 4 4 7 2" xfId="25163" xr:uid="{00000000-0005-0000-0000-00004B000000}"/>
    <cellStyle name="Comma 8 3 4 4 7 2 2" xfId="55403" xr:uid="{00000000-0005-0000-0000-00004B000000}"/>
    <cellStyle name="Comma 8 3 4 4 7 3" xfId="40283" xr:uid="{00000000-0005-0000-0000-00004B000000}"/>
    <cellStyle name="Comma 8 3 4 4 8" xfId="16091" xr:uid="{00000000-0005-0000-0000-00004B000000}"/>
    <cellStyle name="Comma 8 3 4 4 8 2" xfId="46331" xr:uid="{00000000-0005-0000-0000-00004B000000}"/>
    <cellStyle name="Comma 8 3 4 4 9" xfId="31211" xr:uid="{00000000-0005-0000-0000-00004B000000}"/>
    <cellStyle name="Comma 8 3 4 5" xfId="1727" xr:uid="{00000000-0005-0000-0000-00004B000000}"/>
    <cellStyle name="Comma 8 3 4 5 2" xfId="10799" xr:uid="{00000000-0005-0000-0000-00004B000000}"/>
    <cellStyle name="Comma 8 3 4 5 2 2" xfId="25919" xr:uid="{00000000-0005-0000-0000-00004B000000}"/>
    <cellStyle name="Comma 8 3 4 5 2 2 2" xfId="56159" xr:uid="{00000000-0005-0000-0000-00004B000000}"/>
    <cellStyle name="Comma 8 3 4 5 2 3" xfId="41039" xr:uid="{00000000-0005-0000-0000-00004B000000}"/>
    <cellStyle name="Comma 8 3 4 5 3" xfId="16847" xr:uid="{00000000-0005-0000-0000-00004B000000}"/>
    <cellStyle name="Comma 8 3 4 5 3 2" xfId="47087" xr:uid="{00000000-0005-0000-0000-00004B000000}"/>
    <cellStyle name="Comma 8 3 4 5 4" xfId="31967" xr:uid="{00000000-0005-0000-0000-00004B000000}"/>
    <cellStyle name="Comma 8 3 4 6" xfId="3239" xr:uid="{00000000-0005-0000-0000-00004B000000}"/>
    <cellStyle name="Comma 8 3 4 6 2" xfId="12311" xr:uid="{00000000-0005-0000-0000-00004B000000}"/>
    <cellStyle name="Comma 8 3 4 6 2 2" xfId="27431" xr:uid="{00000000-0005-0000-0000-00004B000000}"/>
    <cellStyle name="Comma 8 3 4 6 2 2 2" xfId="57671" xr:uid="{00000000-0005-0000-0000-00004B000000}"/>
    <cellStyle name="Comma 8 3 4 6 2 3" xfId="42551" xr:uid="{00000000-0005-0000-0000-00004B000000}"/>
    <cellStyle name="Comma 8 3 4 6 3" xfId="18359" xr:uid="{00000000-0005-0000-0000-00004B000000}"/>
    <cellStyle name="Comma 8 3 4 6 3 2" xfId="48599" xr:uid="{00000000-0005-0000-0000-00004B000000}"/>
    <cellStyle name="Comma 8 3 4 6 4" xfId="33479" xr:uid="{00000000-0005-0000-0000-00004B000000}"/>
    <cellStyle name="Comma 8 3 4 7" xfId="4751" xr:uid="{00000000-0005-0000-0000-00004B000000}"/>
    <cellStyle name="Comma 8 3 4 7 2" xfId="13823" xr:uid="{00000000-0005-0000-0000-00004B000000}"/>
    <cellStyle name="Comma 8 3 4 7 2 2" xfId="28943" xr:uid="{00000000-0005-0000-0000-00004B000000}"/>
    <cellStyle name="Comma 8 3 4 7 2 2 2" xfId="59183" xr:uid="{00000000-0005-0000-0000-00004B000000}"/>
    <cellStyle name="Comma 8 3 4 7 2 3" xfId="44063" xr:uid="{00000000-0005-0000-0000-00004B000000}"/>
    <cellStyle name="Comma 8 3 4 7 3" xfId="19871" xr:uid="{00000000-0005-0000-0000-00004B000000}"/>
    <cellStyle name="Comma 8 3 4 7 3 2" xfId="50111" xr:uid="{00000000-0005-0000-0000-00004B000000}"/>
    <cellStyle name="Comma 8 3 4 7 4" xfId="34991" xr:uid="{00000000-0005-0000-0000-00004B000000}"/>
    <cellStyle name="Comma 8 3 4 8" xfId="6263" xr:uid="{00000000-0005-0000-0000-00004B000000}"/>
    <cellStyle name="Comma 8 3 4 8 2" xfId="21383" xr:uid="{00000000-0005-0000-0000-00004B000000}"/>
    <cellStyle name="Comma 8 3 4 8 2 2" xfId="51623" xr:uid="{00000000-0005-0000-0000-00004B000000}"/>
    <cellStyle name="Comma 8 3 4 8 3" xfId="36503" xr:uid="{00000000-0005-0000-0000-00004B000000}"/>
    <cellStyle name="Comma 8 3 4 9" xfId="7775" xr:uid="{00000000-0005-0000-0000-00004B000000}"/>
    <cellStyle name="Comma 8 3 4 9 2" xfId="22895" xr:uid="{00000000-0005-0000-0000-00004B000000}"/>
    <cellStyle name="Comma 8 3 4 9 2 2" xfId="53135" xr:uid="{00000000-0005-0000-0000-00004B000000}"/>
    <cellStyle name="Comma 8 3 4 9 3" xfId="38015" xr:uid="{00000000-0005-0000-0000-00004B000000}"/>
    <cellStyle name="Comma 8 3 5" xfId="299" xr:uid="{00000000-0005-0000-0000-00000C000000}"/>
    <cellStyle name="Comma 8 3 5 10" xfId="30539" xr:uid="{00000000-0005-0000-0000-00000C000000}"/>
    <cellStyle name="Comma 8 3 5 2" xfId="1055" xr:uid="{00000000-0005-0000-0000-00000C000000}"/>
    <cellStyle name="Comma 8 3 5 2 2" xfId="2567" xr:uid="{00000000-0005-0000-0000-00000C000000}"/>
    <cellStyle name="Comma 8 3 5 2 2 2" xfId="11639" xr:uid="{00000000-0005-0000-0000-00000C000000}"/>
    <cellStyle name="Comma 8 3 5 2 2 2 2" xfId="26759" xr:uid="{00000000-0005-0000-0000-00000C000000}"/>
    <cellStyle name="Comma 8 3 5 2 2 2 2 2" xfId="56999" xr:uid="{00000000-0005-0000-0000-00000C000000}"/>
    <cellStyle name="Comma 8 3 5 2 2 2 3" xfId="41879" xr:uid="{00000000-0005-0000-0000-00000C000000}"/>
    <cellStyle name="Comma 8 3 5 2 2 3" xfId="17687" xr:uid="{00000000-0005-0000-0000-00000C000000}"/>
    <cellStyle name="Comma 8 3 5 2 2 3 2" xfId="47927" xr:uid="{00000000-0005-0000-0000-00000C000000}"/>
    <cellStyle name="Comma 8 3 5 2 2 4" xfId="32807" xr:uid="{00000000-0005-0000-0000-00000C000000}"/>
    <cellStyle name="Comma 8 3 5 2 3" xfId="4079" xr:uid="{00000000-0005-0000-0000-00000C000000}"/>
    <cellStyle name="Comma 8 3 5 2 3 2" xfId="13151" xr:uid="{00000000-0005-0000-0000-00000C000000}"/>
    <cellStyle name="Comma 8 3 5 2 3 2 2" xfId="28271" xr:uid="{00000000-0005-0000-0000-00000C000000}"/>
    <cellStyle name="Comma 8 3 5 2 3 2 2 2" xfId="58511" xr:uid="{00000000-0005-0000-0000-00000C000000}"/>
    <cellStyle name="Comma 8 3 5 2 3 2 3" xfId="43391" xr:uid="{00000000-0005-0000-0000-00000C000000}"/>
    <cellStyle name="Comma 8 3 5 2 3 3" xfId="19199" xr:uid="{00000000-0005-0000-0000-00000C000000}"/>
    <cellStyle name="Comma 8 3 5 2 3 3 2" xfId="49439" xr:uid="{00000000-0005-0000-0000-00000C000000}"/>
    <cellStyle name="Comma 8 3 5 2 3 4" xfId="34319" xr:uid="{00000000-0005-0000-0000-00000C000000}"/>
    <cellStyle name="Comma 8 3 5 2 4" xfId="5591" xr:uid="{00000000-0005-0000-0000-00000C000000}"/>
    <cellStyle name="Comma 8 3 5 2 4 2" xfId="14663" xr:uid="{00000000-0005-0000-0000-00000C000000}"/>
    <cellStyle name="Comma 8 3 5 2 4 2 2" xfId="29783" xr:uid="{00000000-0005-0000-0000-00000C000000}"/>
    <cellStyle name="Comma 8 3 5 2 4 2 2 2" xfId="60023" xr:uid="{00000000-0005-0000-0000-00000C000000}"/>
    <cellStyle name="Comma 8 3 5 2 4 2 3" xfId="44903" xr:uid="{00000000-0005-0000-0000-00000C000000}"/>
    <cellStyle name="Comma 8 3 5 2 4 3" xfId="20711" xr:uid="{00000000-0005-0000-0000-00000C000000}"/>
    <cellStyle name="Comma 8 3 5 2 4 3 2" xfId="50951" xr:uid="{00000000-0005-0000-0000-00000C000000}"/>
    <cellStyle name="Comma 8 3 5 2 4 4" xfId="35831" xr:uid="{00000000-0005-0000-0000-00000C000000}"/>
    <cellStyle name="Comma 8 3 5 2 5" xfId="7103" xr:uid="{00000000-0005-0000-0000-00000C000000}"/>
    <cellStyle name="Comma 8 3 5 2 5 2" xfId="22223" xr:uid="{00000000-0005-0000-0000-00000C000000}"/>
    <cellStyle name="Comma 8 3 5 2 5 2 2" xfId="52463" xr:uid="{00000000-0005-0000-0000-00000C000000}"/>
    <cellStyle name="Comma 8 3 5 2 5 3" xfId="37343" xr:uid="{00000000-0005-0000-0000-00000C000000}"/>
    <cellStyle name="Comma 8 3 5 2 6" xfId="8615" xr:uid="{00000000-0005-0000-0000-00000C000000}"/>
    <cellStyle name="Comma 8 3 5 2 6 2" xfId="23735" xr:uid="{00000000-0005-0000-0000-00000C000000}"/>
    <cellStyle name="Comma 8 3 5 2 6 2 2" xfId="53975" xr:uid="{00000000-0005-0000-0000-00000C000000}"/>
    <cellStyle name="Comma 8 3 5 2 6 3" xfId="38855" xr:uid="{00000000-0005-0000-0000-00000C000000}"/>
    <cellStyle name="Comma 8 3 5 2 7" xfId="10127" xr:uid="{00000000-0005-0000-0000-00000C000000}"/>
    <cellStyle name="Comma 8 3 5 2 7 2" xfId="25247" xr:uid="{00000000-0005-0000-0000-00000C000000}"/>
    <cellStyle name="Comma 8 3 5 2 7 2 2" xfId="55487" xr:uid="{00000000-0005-0000-0000-00000C000000}"/>
    <cellStyle name="Comma 8 3 5 2 7 3" xfId="40367" xr:uid="{00000000-0005-0000-0000-00000C000000}"/>
    <cellStyle name="Comma 8 3 5 2 8" xfId="16175" xr:uid="{00000000-0005-0000-0000-00000C000000}"/>
    <cellStyle name="Comma 8 3 5 2 8 2" xfId="46415" xr:uid="{00000000-0005-0000-0000-00000C000000}"/>
    <cellStyle name="Comma 8 3 5 2 9" xfId="31295" xr:uid="{00000000-0005-0000-0000-00000C000000}"/>
    <cellStyle name="Comma 8 3 5 3" xfId="1811" xr:uid="{00000000-0005-0000-0000-00000C000000}"/>
    <cellStyle name="Comma 8 3 5 3 2" xfId="10883" xr:uid="{00000000-0005-0000-0000-00000C000000}"/>
    <cellStyle name="Comma 8 3 5 3 2 2" xfId="26003" xr:uid="{00000000-0005-0000-0000-00000C000000}"/>
    <cellStyle name="Comma 8 3 5 3 2 2 2" xfId="56243" xr:uid="{00000000-0005-0000-0000-00000C000000}"/>
    <cellStyle name="Comma 8 3 5 3 2 3" xfId="41123" xr:uid="{00000000-0005-0000-0000-00000C000000}"/>
    <cellStyle name="Comma 8 3 5 3 3" xfId="16931" xr:uid="{00000000-0005-0000-0000-00000C000000}"/>
    <cellStyle name="Comma 8 3 5 3 3 2" xfId="47171" xr:uid="{00000000-0005-0000-0000-00000C000000}"/>
    <cellStyle name="Comma 8 3 5 3 4" xfId="32051" xr:uid="{00000000-0005-0000-0000-00000C000000}"/>
    <cellStyle name="Comma 8 3 5 4" xfId="3323" xr:uid="{00000000-0005-0000-0000-00000C000000}"/>
    <cellStyle name="Comma 8 3 5 4 2" xfId="12395" xr:uid="{00000000-0005-0000-0000-00000C000000}"/>
    <cellStyle name="Comma 8 3 5 4 2 2" xfId="27515" xr:uid="{00000000-0005-0000-0000-00000C000000}"/>
    <cellStyle name="Comma 8 3 5 4 2 2 2" xfId="57755" xr:uid="{00000000-0005-0000-0000-00000C000000}"/>
    <cellStyle name="Comma 8 3 5 4 2 3" xfId="42635" xr:uid="{00000000-0005-0000-0000-00000C000000}"/>
    <cellStyle name="Comma 8 3 5 4 3" xfId="18443" xr:uid="{00000000-0005-0000-0000-00000C000000}"/>
    <cellStyle name="Comma 8 3 5 4 3 2" xfId="48683" xr:uid="{00000000-0005-0000-0000-00000C000000}"/>
    <cellStyle name="Comma 8 3 5 4 4" xfId="33563" xr:uid="{00000000-0005-0000-0000-00000C000000}"/>
    <cellStyle name="Comma 8 3 5 5" xfId="4835" xr:uid="{00000000-0005-0000-0000-00000C000000}"/>
    <cellStyle name="Comma 8 3 5 5 2" xfId="13907" xr:uid="{00000000-0005-0000-0000-00000C000000}"/>
    <cellStyle name="Comma 8 3 5 5 2 2" xfId="29027" xr:uid="{00000000-0005-0000-0000-00000C000000}"/>
    <cellStyle name="Comma 8 3 5 5 2 2 2" xfId="59267" xr:uid="{00000000-0005-0000-0000-00000C000000}"/>
    <cellStyle name="Comma 8 3 5 5 2 3" xfId="44147" xr:uid="{00000000-0005-0000-0000-00000C000000}"/>
    <cellStyle name="Comma 8 3 5 5 3" xfId="19955" xr:uid="{00000000-0005-0000-0000-00000C000000}"/>
    <cellStyle name="Comma 8 3 5 5 3 2" xfId="50195" xr:uid="{00000000-0005-0000-0000-00000C000000}"/>
    <cellStyle name="Comma 8 3 5 5 4" xfId="35075" xr:uid="{00000000-0005-0000-0000-00000C000000}"/>
    <cellStyle name="Comma 8 3 5 6" xfId="6347" xr:uid="{00000000-0005-0000-0000-00000C000000}"/>
    <cellStyle name="Comma 8 3 5 6 2" xfId="21467" xr:uid="{00000000-0005-0000-0000-00000C000000}"/>
    <cellStyle name="Comma 8 3 5 6 2 2" xfId="51707" xr:uid="{00000000-0005-0000-0000-00000C000000}"/>
    <cellStyle name="Comma 8 3 5 6 3" xfId="36587" xr:uid="{00000000-0005-0000-0000-00000C000000}"/>
    <cellStyle name="Comma 8 3 5 7" xfId="7859" xr:uid="{00000000-0005-0000-0000-00000C000000}"/>
    <cellStyle name="Comma 8 3 5 7 2" xfId="22979" xr:uid="{00000000-0005-0000-0000-00000C000000}"/>
    <cellStyle name="Comma 8 3 5 7 2 2" xfId="53219" xr:uid="{00000000-0005-0000-0000-00000C000000}"/>
    <cellStyle name="Comma 8 3 5 7 3" xfId="38099" xr:uid="{00000000-0005-0000-0000-00000C000000}"/>
    <cellStyle name="Comma 8 3 5 8" xfId="9371" xr:uid="{00000000-0005-0000-0000-00000C000000}"/>
    <cellStyle name="Comma 8 3 5 8 2" xfId="24491" xr:uid="{00000000-0005-0000-0000-00000C000000}"/>
    <cellStyle name="Comma 8 3 5 8 2 2" xfId="54731" xr:uid="{00000000-0005-0000-0000-00000C000000}"/>
    <cellStyle name="Comma 8 3 5 8 3" xfId="39611" xr:uid="{00000000-0005-0000-0000-00000C000000}"/>
    <cellStyle name="Comma 8 3 5 9" xfId="15419" xr:uid="{00000000-0005-0000-0000-00000C000000}"/>
    <cellStyle name="Comma 8 3 5 9 2" xfId="45659" xr:uid="{00000000-0005-0000-0000-00000C000000}"/>
    <cellStyle name="Comma 8 3 6" xfId="551" xr:uid="{00000000-0005-0000-0000-0000DF000000}"/>
    <cellStyle name="Comma 8 3 6 10" xfId="30791" xr:uid="{00000000-0005-0000-0000-0000DF000000}"/>
    <cellStyle name="Comma 8 3 6 2" xfId="1307" xr:uid="{00000000-0005-0000-0000-0000DF000000}"/>
    <cellStyle name="Comma 8 3 6 2 2" xfId="2819" xr:uid="{00000000-0005-0000-0000-0000DF000000}"/>
    <cellStyle name="Comma 8 3 6 2 2 2" xfId="11891" xr:uid="{00000000-0005-0000-0000-0000DF000000}"/>
    <cellStyle name="Comma 8 3 6 2 2 2 2" xfId="27011" xr:uid="{00000000-0005-0000-0000-0000DF000000}"/>
    <cellStyle name="Comma 8 3 6 2 2 2 2 2" xfId="57251" xr:uid="{00000000-0005-0000-0000-0000DF000000}"/>
    <cellStyle name="Comma 8 3 6 2 2 2 3" xfId="42131" xr:uid="{00000000-0005-0000-0000-0000DF000000}"/>
    <cellStyle name="Comma 8 3 6 2 2 3" xfId="17939" xr:uid="{00000000-0005-0000-0000-0000DF000000}"/>
    <cellStyle name="Comma 8 3 6 2 2 3 2" xfId="48179" xr:uid="{00000000-0005-0000-0000-0000DF000000}"/>
    <cellStyle name="Comma 8 3 6 2 2 4" xfId="33059" xr:uid="{00000000-0005-0000-0000-0000DF000000}"/>
    <cellStyle name="Comma 8 3 6 2 3" xfId="4331" xr:uid="{00000000-0005-0000-0000-0000DF000000}"/>
    <cellStyle name="Comma 8 3 6 2 3 2" xfId="13403" xr:uid="{00000000-0005-0000-0000-0000DF000000}"/>
    <cellStyle name="Comma 8 3 6 2 3 2 2" xfId="28523" xr:uid="{00000000-0005-0000-0000-0000DF000000}"/>
    <cellStyle name="Comma 8 3 6 2 3 2 2 2" xfId="58763" xr:uid="{00000000-0005-0000-0000-0000DF000000}"/>
    <cellStyle name="Comma 8 3 6 2 3 2 3" xfId="43643" xr:uid="{00000000-0005-0000-0000-0000DF000000}"/>
    <cellStyle name="Comma 8 3 6 2 3 3" xfId="19451" xr:uid="{00000000-0005-0000-0000-0000DF000000}"/>
    <cellStyle name="Comma 8 3 6 2 3 3 2" xfId="49691" xr:uid="{00000000-0005-0000-0000-0000DF000000}"/>
    <cellStyle name="Comma 8 3 6 2 3 4" xfId="34571" xr:uid="{00000000-0005-0000-0000-0000DF000000}"/>
    <cellStyle name="Comma 8 3 6 2 4" xfId="5843" xr:uid="{00000000-0005-0000-0000-0000DF000000}"/>
    <cellStyle name="Comma 8 3 6 2 4 2" xfId="14915" xr:uid="{00000000-0005-0000-0000-0000DF000000}"/>
    <cellStyle name="Comma 8 3 6 2 4 2 2" xfId="30035" xr:uid="{00000000-0005-0000-0000-0000DF000000}"/>
    <cellStyle name="Comma 8 3 6 2 4 2 2 2" xfId="60275" xr:uid="{00000000-0005-0000-0000-0000DF000000}"/>
    <cellStyle name="Comma 8 3 6 2 4 2 3" xfId="45155" xr:uid="{00000000-0005-0000-0000-0000DF000000}"/>
    <cellStyle name="Comma 8 3 6 2 4 3" xfId="20963" xr:uid="{00000000-0005-0000-0000-0000DF000000}"/>
    <cellStyle name="Comma 8 3 6 2 4 3 2" xfId="51203" xr:uid="{00000000-0005-0000-0000-0000DF000000}"/>
    <cellStyle name="Comma 8 3 6 2 4 4" xfId="36083" xr:uid="{00000000-0005-0000-0000-0000DF000000}"/>
    <cellStyle name="Comma 8 3 6 2 5" xfId="7355" xr:uid="{00000000-0005-0000-0000-0000DF000000}"/>
    <cellStyle name="Comma 8 3 6 2 5 2" xfId="22475" xr:uid="{00000000-0005-0000-0000-0000DF000000}"/>
    <cellStyle name="Comma 8 3 6 2 5 2 2" xfId="52715" xr:uid="{00000000-0005-0000-0000-0000DF000000}"/>
    <cellStyle name="Comma 8 3 6 2 5 3" xfId="37595" xr:uid="{00000000-0005-0000-0000-0000DF000000}"/>
    <cellStyle name="Comma 8 3 6 2 6" xfId="8867" xr:uid="{00000000-0005-0000-0000-0000DF000000}"/>
    <cellStyle name="Comma 8 3 6 2 6 2" xfId="23987" xr:uid="{00000000-0005-0000-0000-0000DF000000}"/>
    <cellStyle name="Comma 8 3 6 2 6 2 2" xfId="54227" xr:uid="{00000000-0005-0000-0000-0000DF000000}"/>
    <cellStyle name="Comma 8 3 6 2 6 3" xfId="39107" xr:uid="{00000000-0005-0000-0000-0000DF000000}"/>
    <cellStyle name="Comma 8 3 6 2 7" xfId="10379" xr:uid="{00000000-0005-0000-0000-0000DF000000}"/>
    <cellStyle name="Comma 8 3 6 2 7 2" xfId="25499" xr:uid="{00000000-0005-0000-0000-0000DF000000}"/>
    <cellStyle name="Comma 8 3 6 2 7 2 2" xfId="55739" xr:uid="{00000000-0005-0000-0000-0000DF000000}"/>
    <cellStyle name="Comma 8 3 6 2 7 3" xfId="40619" xr:uid="{00000000-0005-0000-0000-0000DF000000}"/>
    <cellStyle name="Comma 8 3 6 2 8" xfId="16427" xr:uid="{00000000-0005-0000-0000-0000DF000000}"/>
    <cellStyle name="Comma 8 3 6 2 8 2" xfId="46667" xr:uid="{00000000-0005-0000-0000-0000DF000000}"/>
    <cellStyle name="Comma 8 3 6 2 9" xfId="31547" xr:uid="{00000000-0005-0000-0000-0000DF000000}"/>
    <cellStyle name="Comma 8 3 6 3" xfId="2063" xr:uid="{00000000-0005-0000-0000-0000DF000000}"/>
    <cellStyle name="Comma 8 3 6 3 2" xfId="11135" xr:uid="{00000000-0005-0000-0000-0000DF000000}"/>
    <cellStyle name="Comma 8 3 6 3 2 2" xfId="26255" xr:uid="{00000000-0005-0000-0000-0000DF000000}"/>
    <cellStyle name="Comma 8 3 6 3 2 2 2" xfId="56495" xr:uid="{00000000-0005-0000-0000-0000DF000000}"/>
    <cellStyle name="Comma 8 3 6 3 2 3" xfId="41375" xr:uid="{00000000-0005-0000-0000-0000DF000000}"/>
    <cellStyle name="Comma 8 3 6 3 3" xfId="17183" xr:uid="{00000000-0005-0000-0000-0000DF000000}"/>
    <cellStyle name="Comma 8 3 6 3 3 2" xfId="47423" xr:uid="{00000000-0005-0000-0000-0000DF000000}"/>
    <cellStyle name="Comma 8 3 6 3 4" xfId="32303" xr:uid="{00000000-0005-0000-0000-0000DF000000}"/>
    <cellStyle name="Comma 8 3 6 4" xfId="3575" xr:uid="{00000000-0005-0000-0000-0000DF000000}"/>
    <cellStyle name="Comma 8 3 6 4 2" xfId="12647" xr:uid="{00000000-0005-0000-0000-0000DF000000}"/>
    <cellStyle name="Comma 8 3 6 4 2 2" xfId="27767" xr:uid="{00000000-0005-0000-0000-0000DF000000}"/>
    <cellStyle name="Comma 8 3 6 4 2 2 2" xfId="58007" xr:uid="{00000000-0005-0000-0000-0000DF000000}"/>
    <cellStyle name="Comma 8 3 6 4 2 3" xfId="42887" xr:uid="{00000000-0005-0000-0000-0000DF000000}"/>
    <cellStyle name="Comma 8 3 6 4 3" xfId="18695" xr:uid="{00000000-0005-0000-0000-0000DF000000}"/>
    <cellStyle name="Comma 8 3 6 4 3 2" xfId="48935" xr:uid="{00000000-0005-0000-0000-0000DF000000}"/>
    <cellStyle name="Comma 8 3 6 4 4" xfId="33815" xr:uid="{00000000-0005-0000-0000-0000DF000000}"/>
    <cellStyle name="Comma 8 3 6 5" xfId="5087" xr:uid="{00000000-0005-0000-0000-0000DF000000}"/>
    <cellStyle name="Comma 8 3 6 5 2" xfId="14159" xr:uid="{00000000-0005-0000-0000-0000DF000000}"/>
    <cellStyle name="Comma 8 3 6 5 2 2" xfId="29279" xr:uid="{00000000-0005-0000-0000-0000DF000000}"/>
    <cellStyle name="Comma 8 3 6 5 2 2 2" xfId="59519" xr:uid="{00000000-0005-0000-0000-0000DF000000}"/>
    <cellStyle name="Comma 8 3 6 5 2 3" xfId="44399" xr:uid="{00000000-0005-0000-0000-0000DF000000}"/>
    <cellStyle name="Comma 8 3 6 5 3" xfId="20207" xr:uid="{00000000-0005-0000-0000-0000DF000000}"/>
    <cellStyle name="Comma 8 3 6 5 3 2" xfId="50447" xr:uid="{00000000-0005-0000-0000-0000DF000000}"/>
    <cellStyle name="Comma 8 3 6 5 4" xfId="35327" xr:uid="{00000000-0005-0000-0000-0000DF000000}"/>
    <cellStyle name="Comma 8 3 6 6" xfId="6599" xr:uid="{00000000-0005-0000-0000-0000DF000000}"/>
    <cellStyle name="Comma 8 3 6 6 2" xfId="21719" xr:uid="{00000000-0005-0000-0000-0000DF000000}"/>
    <cellStyle name="Comma 8 3 6 6 2 2" xfId="51959" xr:uid="{00000000-0005-0000-0000-0000DF000000}"/>
    <cellStyle name="Comma 8 3 6 6 3" xfId="36839" xr:uid="{00000000-0005-0000-0000-0000DF000000}"/>
    <cellStyle name="Comma 8 3 6 7" xfId="8111" xr:uid="{00000000-0005-0000-0000-0000DF000000}"/>
    <cellStyle name="Comma 8 3 6 7 2" xfId="23231" xr:uid="{00000000-0005-0000-0000-0000DF000000}"/>
    <cellStyle name="Comma 8 3 6 7 2 2" xfId="53471" xr:uid="{00000000-0005-0000-0000-0000DF000000}"/>
    <cellStyle name="Comma 8 3 6 7 3" xfId="38351" xr:uid="{00000000-0005-0000-0000-0000DF000000}"/>
    <cellStyle name="Comma 8 3 6 8" xfId="9623" xr:uid="{00000000-0005-0000-0000-0000DF000000}"/>
    <cellStyle name="Comma 8 3 6 8 2" xfId="24743" xr:uid="{00000000-0005-0000-0000-0000DF000000}"/>
    <cellStyle name="Comma 8 3 6 8 2 2" xfId="54983" xr:uid="{00000000-0005-0000-0000-0000DF000000}"/>
    <cellStyle name="Comma 8 3 6 8 3" xfId="39863" xr:uid="{00000000-0005-0000-0000-0000DF000000}"/>
    <cellStyle name="Comma 8 3 6 9" xfId="15671" xr:uid="{00000000-0005-0000-0000-0000DF000000}"/>
    <cellStyle name="Comma 8 3 6 9 2" xfId="45911" xr:uid="{00000000-0005-0000-0000-0000DF000000}"/>
    <cellStyle name="Comma 8 3 7" xfId="803" xr:uid="{00000000-0005-0000-0000-00000C000000}"/>
    <cellStyle name="Comma 8 3 7 2" xfId="2315" xr:uid="{00000000-0005-0000-0000-00000C000000}"/>
    <cellStyle name="Comma 8 3 7 2 2" xfId="11387" xr:uid="{00000000-0005-0000-0000-00000C000000}"/>
    <cellStyle name="Comma 8 3 7 2 2 2" xfId="26507" xr:uid="{00000000-0005-0000-0000-00000C000000}"/>
    <cellStyle name="Comma 8 3 7 2 2 2 2" xfId="56747" xr:uid="{00000000-0005-0000-0000-00000C000000}"/>
    <cellStyle name="Comma 8 3 7 2 2 3" xfId="41627" xr:uid="{00000000-0005-0000-0000-00000C000000}"/>
    <cellStyle name="Comma 8 3 7 2 3" xfId="17435" xr:uid="{00000000-0005-0000-0000-00000C000000}"/>
    <cellStyle name="Comma 8 3 7 2 3 2" xfId="47675" xr:uid="{00000000-0005-0000-0000-00000C000000}"/>
    <cellStyle name="Comma 8 3 7 2 4" xfId="32555" xr:uid="{00000000-0005-0000-0000-00000C000000}"/>
    <cellStyle name="Comma 8 3 7 3" xfId="3827" xr:uid="{00000000-0005-0000-0000-00000C000000}"/>
    <cellStyle name="Comma 8 3 7 3 2" xfId="12899" xr:uid="{00000000-0005-0000-0000-00000C000000}"/>
    <cellStyle name="Comma 8 3 7 3 2 2" xfId="28019" xr:uid="{00000000-0005-0000-0000-00000C000000}"/>
    <cellStyle name="Comma 8 3 7 3 2 2 2" xfId="58259" xr:uid="{00000000-0005-0000-0000-00000C000000}"/>
    <cellStyle name="Comma 8 3 7 3 2 3" xfId="43139" xr:uid="{00000000-0005-0000-0000-00000C000000}"/>
    <cellStyle name="Comma 8 3 7 3 3" xfId="18947" xr:uid="{00000000-0005-0000-0000-00000C000000}"/>
    <cellStyle name="Comma 8 3 7 3 3 2" xfId="49187" xr:uid="{00000000-0005-0000-0000-00000C000000}"/>
    <cellStyle name="Comma 8 3 7 3 4" xfId="34067" xr:uid="{00000000-0005-0000-0000-00000C000000}"/>
    <cellStyle name="Comma 8 3 7 4" xfId="5339" xr:uid="{00000000-0005-0000-0000-00000C000000}"/>
    <cellStyle name="Comma 8 3 7 4 2" xfId="14411" xr:uid="{00000000-0005-0000-0000-00000C000000}"/>
    <cellStyle name="Comma 8 3 7 4 2 2" xfId="29531" xr:uid="{00000000-0005-0000-0000-00000C000000}"/>
    <cellStyle name="Comma 8 3 7 4 2 2 2" xfId="59771" xr:uid="{00000000-0005-0000-0000-00000C000000}"/>
    <cellStyle name="Comma 8 3 7 4 2 3" xfId="44651" xr:uid="{00000000-0005-0000-0000-00000C000000}"/>
    <cellStyle name="Comma 8 3 7 4 3" xfId="20459" xr:uid="{00000000-0005-0000-0000-00000C000000}"/>
    <cellStyle name="Comma 8 3 7 4 3 2" xfId="50699" xr:uid="{00000000-0005-0000-0000-00000C000000}"/>
    <cellStyle name="Comma 8 3 7 4 4" xfId="35579" xr:uid="{00000000-0005-0000-0000-00000C000000}"/>
    <cellStyle name="Comma 8 3 7 5" xfId="6851" xr:uid="{00000000-0005-0000-0000-00000C000000}"/>
    <cellStyle name="Comma 8 3 7 5 2" xfId="21971" xr:uid="{00000000-0005-0000-0000-00000C000000}"/>
    <cellStyle name="Comma 8 3 7 5 2 2" xfId="52211" xr:uid="{00000000-0005-0000-0000-00000C000000}"/>
    <cellStyle name="Comma 8 3 7 5 3" xfId="37091" xr:uid="{00000000-0005-0000-0000-00000C000000}"/>
    <cellStyle name="Comma 8 3 7 6" xfId="8363" xr:uid="{00000000-0005-0000-0000-00000C000000}"/>
    <cellStyle name="Comma 8 3 7 6 2" xfId="23483" xr:uid="{00000000-0005-0000-0000-00000C000000}"/>
    <cellStyle name="Comma 8 3 7 6 2 2" xfId="53723" xr:uid="{00000000-0005-0000-0000-00000C000000}"/>
    <cellStyle name="Comma 8 3 7 6 3" xfId="38603" xr:uid="{00000000-0005-0000-0000-00000C000000}"/>
    <cellStyle name="Comma 8 3 7 7" xfId="9875" xr:uid="{00000000-0005-0000-0000-00000C000000}"/>
    <cellStyle name="Comma 8 3 7 7 2" xfId="24995" xr:uid="{00000000-0005-0000-0000-00000C000000}"/>
    <cellStyle name="Comma 8 3 7 7 2 2" xfId="55235" xr:uid="{00000000-0005-0000-0000-00000C000000}"/>
    <cellStyle name="Comma 8 3 7 7 3" xfId="40115" xr:uid="{00000000-0005-0000-0000-00000C000000}"/>
    <cellStyle name="Comma 8 3 7 8" xfId="15923" xr:uid="{00000000-0005-0000-0000-00000C000000}"/>
    <cellStyle name="Comma 8 3 7 8 2" xfId="46163" xr:uid="{00000000-0005-0000-0000-00000C000000}"/>
    <cellStyle name="Comma 8 3 7 9" xfId="31043" xr:uid="{00000000-0005-0000-0000-00000C000000}"/>
    <cellStyle name="Comma 8 3 8" xfId="1559" xr:uid="{00000000-0005-0000-0000-00000C000000}"/>
    <cellStyle name="Comma 8 3 8 2" xfId="10631" xr:uid="{00000000-0005-0000-0000-00000C000000}"/>
    <cellStyle name="Comma 8 3 8 2 2" xfId="25751" xr:uid="{00000000-0005-0000-0000-00000C000000}"/>
    <cellStyle name="Comma 8 3 8 2 2 2" xfId="55991" xr:uid="{00000000-0005-0000-0000-00000C000000}"/>
    <cellStyle name="Comma 8 3 8 2 3" xfId="40871" xr:uid="{00000000-0005-0000-0000-00000C000000}"/>
    <cellStyle name="Comma 8 3 8 3" xfId="16679" xr:uid="{00000000-0005-0000-0000-00000C000000}"/>
    <cellStyle name="Comma 8 3 8 3 2" xfId="46919" xr:uid="{00000000-0005-0000-0000-00000C000000}"/>
    <cellStyle name="Comma 8 3 8 4" xfId="31799" xr:uid="{00000000-0005-0000-0000-00000C000000}"/>
    <cellStyle name="Comma 8 3 9" xfId="3071" xr:uid="{00000000-0005-0000-0000-00000C000000}"/>
    <cellStyle name="Comma 8 3 9 2" xfId="12143" xr:uid="{00000000-0005-0000-0000-00000C000000}"/>
    <cellStyle name="Comma 8 3 9 2 2" xfId="27263" xr:uid="{00000000-0005-0000-0000-00000C000000}"/>
    <cellStyle name="Comma 8 3 9 2 2 2" xfId="57503" xr:uid="{00000000-0005-0000-0000-00000C000000}"/>
    <cellStyle name="Comma 8 3 9 2 3" xfId="42383" xr:uid="{00000000-0005-0000-0000-00000C000000}"/>
    <cellStyle name="Comma 8 3 9 3" xfId="18191" xr:uid="{00000000-0005-0000-0000-00000C000000}"/>
    <cellStyle name="Comma 8 3 9 3 2" xfId="48431" xr:uid="{00000000-0005-0000-0000-00000C000000}"/>
    <cellStyle name="Comma 8 3 9 4" xfId="33311" xr:uid="{00000000-0005-0000-0000-00000C000000}"/>
    <cellStyle name="Comma 8 4" xfId="61" xr:uid="{00000000-0005-0000-0000-000024000000}"/>
    <cellStyle name="Comma 8 4 10" xfId="6109" xr:uid="{00000000-0005-0000-0000-000024000000}"/>
    <cellStyle name="Comma 8 4 10 2" xfId="21229" xr:uid="{00000000-0005-0000-0000-000024000000}"/>
    <cellStyle name="Comma 8 4 10 2 2" xfId="51469" xr:uid="{00000000-0005-0000-0000-000024000000}"/>
    <cellStyle name="Comma 8 4 10 3" xfId="36349" xr:uid="{00000000-0005-0000-0000-000024000000}"/>
    <cellStyle name="Comma 8 4 11" xfId="7621" xr:uid="{00000000-0005-0000-0000-000024000000}"/>
    <cellStyle name="Comma 8 4 11 2" xfId="22741" xr:uid="{00000000-0005-0000-0000-000024000000}"/>
    <cellStyle name="Comma 8 4 11 2 2" xfId="52981" xr:uid="{00000000-0005-0000-0000-000024000000}"/>
    <cellStyle name="Comma 8 4 11 3" xfId="37861" xr:uid="{00000000-0005-0000-0000-000024000000}"/>
    <cellStyle name="Comma 8 4 12" xfId="9133" xr:uid="{00000000-0005-0000-0000-000024000000}"/>
    <cellStyle name="Comma 8 4 12 2" xfId="24253" xr:uid="{00000000-0005-0000-0000-000024000000}"/>
    <cellStyle name="Comma 8 4 12 2 2" xfId="54493" xr:uid="{00000000-0005-0000-0000-000024000000}"/>
    <cellStyle name="Comma 8 4 12 3" xfId="39373" xr:uid="{00000000-0005-0000-0000-000024000000}"/>
    <cellStyle name="Comma 8 4 13" xfId="15181" xr:uid="{00000000-0005-0000-0000-000024000000}"/>
    <cellStyle name="Comma 8 4 13 2" xfId="45421" xr:uid="{00000000-0005-0000-0000-000024000000}"/>
    <cellStyle name="Comma 8 4 14" xfId="30301" xr:uid="{00000000-0005-0000-0000-000024000000}"/>
    <cellStyle name="Comma 8 4 2" xfId="145" xr:uid="{00000000-0005-0000-0000-00004D000000}"/>
    <cellStyle name="Comma 8 4 2 10" xfId="9217" xr:uid="{00000000-0005-0000-0000-00004D000000}"/>
    <cellStyle name="Comma 8 4 2 10 2" xfId="24337" xr:uid="{00000000-0005-0000-0000-00004D000000}"/>
    <cellStyle name="Comma 8 4 2 10 2 2" xfId="54577" xr:uid="{00000000-0005-0000-0000-00004D000000}"/>
    <cellStyle name="Comma 8 4 2 10 3" xfId="39457" xr:uid="{00000000-0005-0000-0000-00004D000000}"/>
    <cellStyle name="Comma 8 4 2 11" xfId="15265" xr:uid="{00000000-0005-0000-0000-00004D000000}"/>
    <cellStyle name="Comma 8 4 2 11 2" xfId="45505" xr:uid="{00000000-0005-0000-0000-00004D000000}"/>
    <cellStyle name="Comma 8 4 2 12" xfId="30385" xr:uid="{00000000-0005-0000-0000-00004D000000}"/>
    <cellStyle name="Comma 8 4 2 2" xfId="397" xr:uid="{00000000-0005-0000-0000-00004D000000}"/>
    <cellStyle name="Comma 8 4 2 2 10" xfId="30637" xr:uid="{00000000-0005-0000-0000-00004D000000}"/>
    <cellStyle name="Comma 8 4 2 2 2" xfId="1153" xr:uid="{00000000-0005-0000-0000-00004D000000}"/>
    <cellStyle name="Comma 8 4 2 2 2 2" xfId="2665" xr:uid="{00000000-0005-0000-0000-00004D000000}"/>
    <cellStyle name="Comma 8 4 2 2 2 2 2" xfId="11737" xr:uid="{00000000-0005-0000-0000-00004D000000}"/>
    <cellStyle name="Comma 8 4 2 2 2 2 2 2" xfId="26857" xr:uid="{00000000-0005-0000-0000-00004D000000}"/>
    <cellStyle name="Comma 8 4 2 2 2 2 2 2 2" xfId="57097" xr:uid="{00000000-0005-0000-0000-00004D000000}"/>
    <cellStyle name="Comma 8 4 2 2 2 2 2 3" xfId="41977" xr:uid="{00000000-0005-0000-0000-00004D000000}"/>
    <cellStyle name="Comma 8 4 2 2 2 2 3" xfId="17785" xr:uid="{00000000-0005-0000-0000-00004D000000}"/>
    <cellStyle name="Comma 8 4 2 2 2 2 3 2" xfId="48025" xr:uid="{00000000-0005-0000-0000-00004D000000}"/>
    <cellStyle name="Comma 8 4 2 2 2 2 4" xfId="32905" xr:uid="{00000000-0005-0000-0000-00004D000000}"/>
    <cellStyle name="Comma 8 4 2 2 2 3" xfId="4177" xr:uid="{00000000-0005-0000-0000-00004D000000}"/>
    <cellStyle name="Comma 8 4 2 2 2 3 2" xfId="13249" xr:uid="{00000000-0005-0000-0000-00004D000000}"/>
    <cellStyle name="Comma 8 4 2 2 2 3 2 2" xfId="28369" xr:uid="{00000000-0005-0000-0000-00004D000000}"/>
    <cellStyle name="Comma 8 4 2 2 2 3 2 2 2" xfId="58609" xr:uid="{00000000-0005-0000-0000-00004D000000}"/>
    <cellStyle name="Comma 8 4 2 2 2 3 2 3" xfId="43489" xr:uid="{00000000-0005-0000-0000-00004D000000}"/>
    <cellStyle name="Comma 8 4 2 2 2 3 3" xfId="19297" xr:uid="{00000000-0005-0000-0000-00004D000000}"/>
    <cellStyle name="Comma 8 4 2 2 2 3 3 2" xfId="49537" xr:uid="{00000000-0005-0000-0000-00004D000000}"/>
    <cellStyle name="Comma 8 4 2 2 2 3 4" xfId="34417" xr:uid="{00000000-0005-0000-0000-00004D000000}"/>
    <cellStyle name="Comma 8 4 2 2 2 4" xfId="5689" xr:uid="{00000000-0005-0000-0000-00004D000000}"/>
    <cellStyle name="Comma 8 4 2 2 2 4 2" xfId="14761" xr:uid="{00000000-0005-0000-0000-00004D000000}"/>
    <cellStyle name="Comma 8 4 2 2 2 4 2 2" xfId="29881" xr:uid="{00000000-0005-0000-0000-00004D000000}"/>
    <cellStyle name="Comma 8 4 2 2 2 4 2 2 2" xfId="60121" xr:uid="{00000000-0005-0000-0000-00004D000000}"/>
    <cellStyle name="Comma 8 4 2 2 2 4 2 3" xfId="45001" xr:uid="{00000000-0005-0000-0000-00004D000000}"/>
    <cellStyle name="Comma 8 4 2 2 2 4 3" xfId="20809" xr:uid="{00000000-0005-0000-0000-00004D000000}"/>
    <cellStyle name="Comma 8 4 2 2 2 4 3 2" xfId="51049" xr:uid="{00000000-0005-0000-0000-00004D000000}"/>
    <cellStyle name="Comma 8 4 2 2 2 4 4" xfId="35929" xr:uid="{00000000-0005-0000-0000-00004D000000}"/>
    <cellStyle name="Comma 8 4 2 2 2 5" xfId="7201" xr:uid="{00000000-0005-0000-0000-00004D000000}"/>
    <cellStyle name="Comma 8 4 2 2 2 5 2" xfId="22321" xr:uid="{00000000-0005-0000-0000-00004D000000}"/>
    <cellStyle name="Comma 8 4 2 2 2 5 2 2" xfId="52561" xr:uid="{00000000-0005-0000-0000-00004D000000}"/>
    <cellStyle name="Comma 8 4 2 2 2 5 3" xfId="37441" xr:uid="{00000000-0005-0000-0000-00004D000000}"/>
    <cellStyle name="Comma 8 4 2 2 2 6" xfId="8713" xr:uid="{00000000-0005-0000-0000-00004D000000}"/>
    <cellStyle name="Comma 8 4 2 2 2 6 2" xfId="23833" xr:uid="{00000000-0005-0000-0000-00004D000000}"/>
    <cellStyle name="Comma 8 4 2 2 2 6 2 2" xfId="54073" xr:uid="{00000000-0005-0000-0000-00004D000000}"/>
    <cellStyle name="Comma 8 4 2 2 2 6 3" xfId="38953" xr:uid="{00000000-0005-0000-0000-00004D000000}"/>
    <cellStyle name="Comma 8 4 2 2 2 7" xfId="10225" xr:uid="{00000000-0005-0000-0000-00004D000000}"/>
    <cellStyle name="Comma 8 4 2 2 2 7 2" xfId="25345" xr:uid="{00000000-0005-0000-0000-00004D000000}"/>
    <cellStyle name="Comma 8 4 2 2 2 7 2 2" xfId="55585" xr:uid="{00000000-0005-0000-0000-00004D000000}"/>
    <cellStyle name="Comma 8 4 2 2 2 7 3" xfId="40465" xr:uid="{00000000-0005-0000-0000-00004D000000}"/>
    <cellStyle name="Comma 8 4 2 2 2 8" xfId="16273" xr:uid="{00000000-0005-0000-0000-00004D000000}"/>
    <cellStyle name="Comma 8 4 2 2 2 8 2" xfId="46513" xr:uid="{00000000-0005-0000-0000-00004D000000}"/>
    <cellStyle name="Comma 8 4 2 2 2 9" xfId="31393" xr:uid="{00000000-0005-0000-0000-00004D000000}"/>
    <cellStyle name="Comma 8 4 2 2 3" xfId="1909" xr:uid="{00000000-0005-0000-0000-00004D000000}"/>
    <cellStyle name="Comma 8 4 2 2 3 2" xfId="10981" xr:uid="{00000000-0005-0000-0000-00004D000000}"/>
    <cellStyle name="Comma 8 4 2 2 3 2 2" xfId="26101" xr:uid="{00000000-0005-0000-0000-00004D000000}"/>
    <cellStyle name="Comma 8 4 2 2 3 2 2 2" xfId="56341" xr:uid="{00000000-0005-0000-0000-00004D000000}"/>
    <cellStyle name="Comma 8 4 2 2 3 2 3" xfId="41221" xr:uid="{00000000-0005-0000-0000-00004D000000}"/>
    <cellStyle name="Comma 8 4 2 2 3 3" xfId="17029" xr:uid="{00000000-0005-0000-0000-00004D000000}"/>
    <cellStyle name="Comma 8 4 2 2 3 3 2" xfId="47269" xr:uid="{00000000-0005-0000-0000-00004D000000}"/>
    <cellStyle name="Comma 8 4 2 2 3 4" xfId="32149" xr:uid="{00000000-0005-0000-0000-00004D000000}"/>
    <cellStyle name="Comma 8 4 2 2 4" xfId="3421" xr:uid="{00000000-0005-0000-0000-00004D000000}"/>
    <cellStyle name="Comma 8 4 2 2 4 2" xfId="12493" xr:uid="{00000000-0005-0000-0000-00004D000000}"/>
    <cellStyle name="Comma 8 4 2 2 4 2 2" xfId="27613" xr:uid="{00000000-0005-0000-0000-00004D000000}"/>
    <cellStyle name="Comma 8 4 2 2 4 2 2 2" xfId="57853" xr:uid="{00000000-0005-0000-0000-00004D000000}"/>
    <cellStyle name="Comma 8 4 2 2 4 2 3" xfId="42733" xr:uid="{00000000-0005-0000-0000-00004D000000}"/>
    <cellStyle name="Comma 8 4 2 2 4 3" xfId="18541" xr:uid="{00000000-0005-0000-0000-00004D000000}"/>
    <cellStyle name="Comma 8 4 2 2 4 3 2" xfId="48781" xr:uid="{00000000-0005-0000-0000-00004D000000}"/>
    <cellStyle name="Comma 8 4 2 2 4 4" xfId="33661" xr:uid="{00000000-0005-0000-0000-00004D000000}"/>
    <cellStyle name="Comma 8 4 2 2 5" xfId="4933" xr:uid="{00000000-0005-0000-0000-00004D000000}"/>
    <cellStyle name="Comma 8 4 2 2 5 2" xfId="14005" xr:uid="{00000000-0005-0000-0000-00004D000000}"/>
    <cellStyle name="Comma 8 4 2 2 5 2 2" xfId="29125" xr:uid="{00000000-0005-0000-0000-00004D000000}"/>
    <cellStyle name="Comma 8 4 2 2 5 2 2 2" xfId="59365" xr:uid="{00000000-0005-0000-0000-00004D000000}"/>
    <cellStyle name="Comma 8 4 2 2 5 2 3" xfId="44245" xr:uid="{00000000-0005-0000-0000-00004D000000}"/>
    <cellStyle name="Comma 8 4 2 2 5 3" xfId="20053" xr:uid="{00000000-0005-0000-0000-00004D000000}"/>
    <cellStyle name="Comma 8 4 2 2 5 3 2" xfId="50293" xr:uid="{00000000-0005-0000-0000-00004D000000}"/>
    <cellStyle name="Comma 8 4 2 2 5 4" xfId="35173" xr:uid="{00000000-0005-0000-0000-00004D000000}"/>
    <cellStyle name="Comma 8 4 2 2 6" xfId="6445" xr:uid="{00000000-0005-0000-0000-00004D000000}"/>
    <cellStyle name="Comma 8 4 2 2 6 2" xfId="21565" xr:uid="{00000000-0005-0000-0000-00004D000000}"/>
    <cellStyle name="Comma 8 4 2 2 6 2 2" xfId="51805" xr:uid="{00000000-0005-0000-0000-00004D000000}"/>
    <cellStyle name="Comma 8 4 2 2 6 3" xfId="36685" xr:uid="{00000000-0005-0000-0000-00004D000000}"/>
    <cellStyle name="Comma 8 4 2 2 7" xfId="7957" xr:uid="{00000000-0005-0000-0000-00004D000000}"/>
    <cellStyle name="Comma 8 4 2 2 7 2" xfId="23077" xr:uid="{00000000-0005-0000-0000-00004D000000}"/>
    <cellStyle name="Comma 8 4 2 2 7 2 2" xfId="53317" xr:uid="{00000000-0005-0000-0000-00004D000000}"/>
    <cellStyle name="Comma 8 4 2 2 7 3" xfId="38197" xr:uid="{00000000-0005-0000-0000-00004D000000}"/>
    <cellStyle name="Comma 8 4 2 2 8" xfId="9469" xr:uid="{00000000-0005-0000-0000-00004D000000}"/>
    <cellStyle name="Comma 8 4 2 2 8 2" xfId="24589" xr:uid="{00000000-0005-0000-0000-00004D000000}"/>
    <cellStyle name="Comma 8 4 2 2 8 2 2" xfId="54829" xr:uid="{00000000-0005-0000-0000-00004D000000}"/>
    <cellStyle name="Comma 8 4 2 2 8 3" xfId="39709" xr:uid="{00000000-0005-0000-0000-00004D000000}"/>
    <cellStyle name="Comma 8 4 2 2 9" xfId="15517" xr:uid="{00000000-0005-0000-0000-00004D000000}"/>
    <cellStyle name="Comma 8 4 2 2 9 2" xfId="45757" xr:uid="{00000000-0005-0000-0000-00004D000000}"/>
    <cellStyle name="Comma 8 4 2 3" xfId="649" xr:uid="{00000000-0005-0000-0000-0000E6000000}"/>
    <cellStyle name="Comma 8 4 2 3 10" xfId="30889" xr:uid="{00000000-0005-0000-0000-0000E6000000}"/>
    <cellStyle name="Comma 8 4 2 3 2" xfId="1405" xr:uid="{00000000-0005-0000-0000-0000E6000000}"/>
    <cellStyle name="Comma 8 4 2 3 2 2" xfId="2917" xr:uid="{00000000-0005-0000-0000-0000E6000000}"/>
    <cellStyle name="Comma 8 4 2 3 2 2 2" xfId="11989" xr:uid="{00000000-0005-0000-0000-0000E6000000}"/>
    <cellStyle name="Comma 8 4 2 3 2 2 2 2" xfId="27109" xr:uid="{00000000-0005-0000-0000-0000E6000000}"/>
    <cellStyle name="Comma 8 4 2 3 2 2 2 2 2" xfId="57349" xr:uid="{00000000-0005-0000-0000-0000E6000000}"/>
    <cellStyle name="Comma 8 4 2 3 2 2 2 3" xfId="42229" xr:uid="{00000000-0005-0000-0000-0000E6000000}"/>
    <cellStyle name="Comma 8 4 2 3 2 2 3" xfId="18037" xr:uid="{00000000-0005-0000-0000-0000E6000000}"/>
    <cellStyle name="Comma 8 4 2 3 2 2 3 2" xfId="48277" xr:uid="{00000000-0005-0000-0000-0000E6000000}"/>
    <cellStyle name="Comma 8 4 2 3 2 2 4" xfId="33157" xr:uid="{00000000-0005-0000-0000-0000E6000000}"/>
    <cellStyle name="Comma 8 4 2 3 2 3" xfId="4429" xr:uid="{00000000-0005-0000-0000-0000E6000000}"/>
    <cellStyle name="Comma 8 4 2 3 2 3 2" xfId="13501" xr:uid="{00000000-0005-0000-0000-0000E6000000}"/>
    <cellStyle name="Comma 8 4 2 3 2 3 2 2" xfId="28621" xr:uid="{00000000-0005-0000-0000-0000E6000000}"/>
    <cellStyle name="Comma 8 4 2 3 2 3 2 2 2" xfId="58861" xr:uid="{00000000-0005-0000-0000-0000E6000000}"/>
    <cellStyle name="Comma 8 4 2 3 2 3 2 3" xfId="43741" xr:uid="{00000000-0005-0000-0000-0000E6000000}"/>
    <cellStyle name="Comma 8 4 2 3 2 3 3" xfId="19549" xr:uid="{00000000-0005-0000-0000-0000E6000000}"/>
    <cellStyle name="Comma 8 4 2 3 2 3 3 2" xfId="49789" xr:uid="{00000000-0005-0000-0000-0000E6000000}"/>
    <cellStyle name="Comma 8 4 2 3 2 3 4" xfId="34669" xr:uid="{00000000-0005-0000-0000-0000E6000000}"/>
    <cellStyle name="Comma 8 4 2 3 2 4" xfId="5941" xr:uid="{00000000-0005-0000-0000-0000E6000000}"/>
    <cellStyle name="Comma 8 4 2 3 2 4 2" xfId="15013" xr:uid="{00000000-0005-0000-0000-0000E6000000}"/>
    <cellStyle name="Comma 8 4 2 3 2 4 2 2" xfId="30133" xr:uid="{00000000-0005-0000-0000-0000E6000000}"/>
    <cellStyle name="Comma 8 4 2 3 2 4 2 2 2" xfId="60373" xr:uid="{00000000-0005-0000-0000-0000E6000000}"/>
    <cellStyle name="Comma 8 4 2 3 2 4 2 3" xfId="45253" xr:uid="{00000000-0005-0000-0000-0000E6000000}"/>
    <cellStyle name="Comma 8 4 2 3 2 4 3" xfId="21061" xr:uid="{00000000-0005-0000-0000-0000E6000000}"/>
    <cellStyle name="Comma 8 4 2 3 2 4 3 2" xfId="51301" xr:uid="{00000000-0005-0000-0000-0000E6000000}"/>
    <cellStyle name="Comma 8 4 2 3 2 4 4" xfId="36181" xr:uid="{00000000-0005-0000-0000-0000E6000000}"/>
    <cellStyle name="Comma 8 4 2 3 2 5" xfId="7453" xr:uid="{00000000-0005-0000-0000-0000E6000000}"/>
    <cellStyle name="Comma 8 4 2 3 2 5 2" xfId="22573" xr:uid="{00000000-0005-0000-0000-0000E6000000}"/>
    <cellStyle name="Comma 8 4 2 3 2 5 2 2" xfId="52813" xr:uid="{00000000-0005-0000-0000-0000E6000000}"/>
    <cellStyle name="Comma 8 4 2 3 2 5 3" xfId="37693" xr:uid="{00000000-0005-0000-0000-0000E6000000}"/>
    <cellStyle name="Comma 8 4 2 3 2 6" xfId="8965" xr:uid="{00000000-0005-0000-0000-0000E6000000}"/>
    <cellStyle name="Comma 8 4 2 3 2 6 2" xfId="24085" xr:uid="{00000000-0005-0000-0000-0000E6000000}"/>
    <cellStyle name="Comma 8 4 2 3 2 6 2 2" xfId="54325" xr:uid="{00000000-0005-0000-0000-0000E6000000}"/>
    <cellStyle name="Comma 8 4 2 3 2 6 3" xfId="39205" xr:uid="{00000000-0005-0000-0000-0000E6000000}"/>
    <cellStyle name="Comma 8 4 2 3 2 7" xfId="10477" xr:uid="{00000000-0005-0000-0000-0000E6000000}"/>
    <cellStyle name="Comma 8 4 2 3 2 7 2" xfId="25597" xr:uid="{00000000-0005-0000-0000-0000E6000000}"/>
    <cellStyle name="Comma 8 4 2 3 2 7 2 2" xfId="55837" xr:uid="{00000000-0005-0000-0000-0000E6000000}"/>
    <cellStyle name="Comma 8 4 2 3 2 7 3" xfId="40717" xr:uid="{00000000-0005-0000-0000-0000E6000000}"/>
    <cellStyle name="Comma 8 4 2 3 2 8" xfId="16525" xr:uid="{00000000-0005-0000-0000-0000E6000000}"/>
    <cellStyle name="Comma 8 4 2 3 2 8 2" xfId="46765" xr:uid="{00000000-0005-0000-0000-0000E6000000}"/>
    <cellStyle name="Comma 8 4 2 3 2 9" xfId="31645" xr:uid="{00000000-0005-0000-0000-0000E6000000}"/>
    <cellStyle name="Comma 8 4 2 3 3" xfId="2161" xr:uid="{00000000-0005-0000-0000-0000E6000000}"/>
    <cellStyle name="Comma 8 4 2 3 3 2" xfId="11233" xr:uid="{00000000-0005-0000-0000-0000E6000000}"/>
    <cellStyle name="Comma 8 4 2 3 3 2 2" xfId="26353" xr:uid="{00000000-0005-0000-0000-0000E6000000}"/>
    <cellStyle name="Comma 8 4 2 3 3 2 2 2" xfId="56593" xr:uid="{00000000-0005-0000-0000-0000E6000000}"/>
    <cellStyle name="Comma 8 4 2 3 3 2 3" xfId="41473" xr:uid="{00000000-0005-0000-0000-0000E6000000}"/>
    <cellStyle name="Comma 8 4 2 3 3 3" xfId="17281" xr:uid="{00000000-0005-0000-0000-0000E6000000}"/>
    <cellStyle name="Comma 8 4 2 3 3 3 2" xfId="47521" xr:uid="{00000000-0005-0000-0000-0000E6000000}"/>
    <cellStyle name="Comma 8 4 2 3 3 4" xfId="32401" xr:uid="{00000000-0005-0000-0000-0000E6000000}"/>
    <cellStyle name="Comma 8 4 2 3 4" xfId="3673" xr:uid="{00000000-0005-0000-0000-0000E6000000}"/>
    <cellStyle name="Comma 8 4 2 3 4 2" xfId="12745" xr:uid="{00000000-0005-0000-0000-0000E6000000}"/>
    <cellStyle name="Comma 8 4 2 3 4 2 2" xfId="27865" xr:uid="{00000000-0005-0000-0000-0000E6000000}"/>
    <cellStyle name="Comma 8 4 2 3 4 2 2 2" xfId="58105" xr:uid="{00000000-0005-0000-0000-0000E6000000}"/>
    <cellStyle name="Comma 8 4 2 3 4 2 3" xfId="42985" xr:uid="{00000000-0005-0000-0000-0000E6000000}"/>
    <cellStyle name="Comma 8 4 2 3 4 3" xfId="18793" xr:uid="{00000000-0005-0000-0000-0000E6000000}"/>
    <cellStyle name="Comma 8 4 2 3 4 3 2" xfId="49033" xr:uid="{00000000-0005-0000-0000-0000E6000000}"/>
    <cellStyle name="Comma 8 4 2 3 4 4" xfId="33913" xr:uid="{00000000-0005-0000-0000-0000E6000000}"/>
    <cellStyle name="Comma 8 4 2 3 5" xfId="5185" xr:uid="{00000000-0005-0000-0000-0000E6000000}"/>
    <cellStyle name="Comma 8 4 2 3 5 2" xfId="14257" xr:uid="{00000000-0005-0000-0000-0000E6000000}"/>
    <cellStyle name="Comma 8 4 2 3 5 2 2" xfId="29377" xr:uid="{00000000-0005-0000-0000-0000E6000000}"/>
    <cellStyle name="Comma 8 4 2 3 5 2 2 2" xfId="59617" xr:uid="{00000000-0005-0000-0000-0000E6000000}"/>
    <cellStyle name="Comma 8 4 2 3 5 2 3" xfId="44497" xr:uid="{00000000-0005-0000-0000-0000E6000000}"/>
    <cellStyle name="Comma 8 4 2 3 5 3" xfId="20305" xr:uid="{00000000-0005-0000-0000-0000E6000000}"/>
    <cellStyle name="Comma 8 4 2 3 5 3 2" xfId="50545" xr:uid="{00000000-0005-0000-0000-0000E6000000}"/>
    <cellStyle name="Comma 8 4 2 3 5 4" xfId="35425" xr:uid="{00000000-0005-0000-0000-0000E6000000}"/>
    <cellStyle name="Comma 8 4 2 3 6" xfId="6697" xr:uid="{00000000-0005-0000-0000-0000E6000000}"/>
    <cellStyle name="Comma 8 4 2 3 6 2" xfId="21817" xr:uid="{00000000-0005-0000-0000-0000E6000000}"/>
    <cellStyle name="Comma 8 4 2 3 6 2 2" xfId="52057" xr:uid="{00000000-0005-0000-0000-0000E6000000}"/>
    <cellStyle name="Comma 8 4 2 3 6 3" xfId="36937" xr:uid="{00000000-0005-0000-0000-0000E6000000}"/>
    <cellStyle name="Comma 8 4 2 3 7" xfId="8209" xr:uid="{00000000-0005-0000-0000-0000E6000000}"/>
    <cellStyle name="Comma 8 4 2 3 7 2" xfId="23329" xr:uid="{00000000-0005-0000-0000-0000E6000000}"/>
    <cellStyle name="Comma 8 4 2 3 7 2 2" xfId="53569" xr:uid="{00000000-0005-0000-0000-0000E6000000}"/>
    <cellStyle name="Comma 8 4 2 3 7 3" xfId="38449" xr:uid="{00000000-0005-0000-0000-0000E6000000}"/>
    <cellStyle name="Comma 8 4 2 3 8" xfId="9721" xr:uid="{00000000-0005-0000-0000-0000E6000000}"/>
    <cellStyle name="Comma 8 4 2 3 8 2" xfId="24841" xr:uid="{00000000-0005-0000-0000-0000E6000000}"/>
    <cellStyle name="Comma 8 4 2 3 8 2 2" xfId="55081" xr:uid="{00000000-0005-0000-0000-0000E6000000}"/>
    <cellStyle name="Comma 8 4 2 3 8 3" xfId="39961" xr:uid="{00000000-0005-0000-0000-0000E6000000}"/>
    <cellStyle name="Comma 8 4 2 3 9" xfId="15769" xr:uid="{00000000-0005-0000-0000-0000E6000000}"/>
    <cellStyle name="Comma 8 4 2 3 9 2" xfId="46009" xr:uid="{00000000-0005-0000-0000-0000E6000000}"/>
    <cellStyle name="Comma 8 4 2 4" xfId="901" xr:uid="{00000000-0005-0000-0000-00004D000000}"/>
    <cellStyle name="Comma 8 4 2 4 2" xfId="2413" xr:uid="{00000000-0005-0000-0000-00004D000000}"/>
    <cellStyle name="Comma 8 4 2 4 2 2" xfId="11485" xr:uid="{00000000-0005-0000-0000-00004D000000}"/>
    <cellStyle name="Comma 8 4 2 4 2 2 2" xfId="26605" xr:uid="{00000000-0005-0000-0000-00004D000000}"/>
    <cellStyle name="Comma 8 4 2 4 2 2 2 2" xfId="56845" xr:uid="{00000000-0005-0000-0000-00004D000000}"/>
    <cellStyle name="Comma 8 4 2 4 2 2 3" xfId="41725" xr:uid="{00000000-0005-0000-0000-00004D000000}"/>
    <cellStyle name="Comma 8 4 2 4 2 3" xfId="17533" xr:uid="{00000000-0005-0000-0000-00004D000000}"/>
    <cellStyle name="Comma 8 4 2 4 2 3 2" xfId="47773" xr:uid="{00000000-0005-0000-0000-00004D000000}"/>
    <cellStyle name="Comma 8 4 2 4 2 4" xfId="32653" xr:uid="{00000000-0005-0000-0000-00004D000000}"/>
    <cellStyle name="Comma 8 4 2 4 3" xfId="3925" xr:uid="{00000000-0005-0000-0000-00004D000000}"/>
    <cellStyle name="Comma 8 4 2 4 3 2" xfId="12997" xr:uid="{00000000-0005-0000-0000-00004D000000}"/>
    <cellStyle name="Comma 8 4 2 4 3 2 2" xfId="28117" xr:uid="{00000000-0005-0000-0000-00004D000000}"/>
    <cellStyle name="Comma 8 4 2 4 3 2 2 2" xfId="58357" xr:uid="{00000000-0005-0000-0000-00004D000000}"/>
    <cellStyle name="Comma 8 4 2 4 3 2 3" xfId="43237" xr:uid="{00000000-0005-0000-0000-00004D000000}"/>
    <cellStyle name="Comma 8 4 2 4 3 3" xfId="19045" xr:uid="{00000000-0005-0000-0000-00004D000000}"/>
    <cellStyle name="Comma 8 4 2 4 3 3 2" xfId="49285" xr:uid="{00000000-0005-0000-0000-00004D000000}"/>
    <cellStyle name="Comma 8 4 2 4 3 4" xfId="34165" xr:uid="{00000000-0005-0000-0000-00004D000000}"/>
    <cellStyle name="Comma 8 4 2 4 4" xfId="5437" xr:uid="{00000000-0005-0000-0000-00004D000000}"/>
    <cellStyle name="Comma 8 4 2 4 4 2" xfId="14509" xr:uid="{00000000-0005-0000-0000-00004D000000}"/>
    <cellStyle name="Comma 8 4 2 4 4 2 2" xfId="29629" xr:uid="{00000000-0005-0000-0000-00004D000000}"/>
    <cellStyle name="Comma 8 4 2 4 4 2 2 2" xfId="59869" xr:uid="{00000000-0005-0000-0000-00004D000000}"/>
    <cellStyle name="Comma 8 4 2 4 4 2 3" xfId="44749" xr:uid="{00000000-0005-0000-0000-00004D000000}"/>
    <cellStyle name="Comma 8 4 2 4 4 3" xfId="20557" xr:uid="{00000000-0005-0000-0000-00004D000000}"/>
    <cellStyle name="Comma 8 4 2 4 4 3 2" xfId="50797" xr:uid="{00000000-0005-0000-0000-00004D000000}"/>
    <cellStyle name="Comma 8 4 2 4 4 4" xfId="35677" xr:uid="{00000000-0005-0000-0000-00004D000000}"/>
    <cellStyle name="Comma 8 4 2 4 5" xfId="6949" xr:uid="{00000000-0005-0000-0000-00004D000000}"/>
    <cellStyle name="Comma 8 4 2 4 5 2" xfId="22069" xr:uid="{00000000-0005-0000-0000-00004D000000}"/>
    <cellStyle name="Comma 8 4 2 4 5 2 2" xfId="52309" xr:uid="{00000000-0005-0000-0000-00004D000000}"/>
    <cellStyle name="Comma 8 4 2 4 5 3" xfId="37189" xr:uid="{00000000-0005-0000-0000-00004D000000}"/>
    <cellStyle name="Comma 8 4 2 4 6" xfId="8461" xr:uid="{00000000-0005-0000-0000-00004D000000}"/>
    <cellStyle name="Comma 8 4 2 4 6 2" xfId="23581" xr:uid="{00000000-0005-0000-0000-00004D000000}"/>
    <cellStyle name="Comma 8 4 2 4 6 2 2" xfId="53821" xr:uid="{00000000-0005-0000-0000-00004D000000}"/>
    <cellStyle name="Comma 8 4 2 4 6 3" xfId="38701" xr:uid="{00000000-0005-0000-0000-00004D000000}"/>
    <cellStyle name="Comma 8 4 2 4 7" xfId="9973" xr:uid="{00000000-0005-0000-0000-00004D000000}"/>
    <cellStyle name="Comma 8 4 2 4 7 2" xfId="25093" xr:uid="{00000000-0005-0000-0000-00004D000000}"/>
    <cellStyle name="Comma 8 4 2 4 7 2 2" xfId="55333" xr:uid="{00000000-0005-0000-0000-00004D000000}"/>
    <cellStyle name="Comma 8 4 2 4 7 3" xfId="40213" xr:uid="{00000000-0005-0000-0000-00004D000000}"/>
    <cellStyle name="Comma 8 4 2 4 8" xfId="16021" xr:uid="{00000000-0005-0000-0000-00004D000000}"/>
    <cellStyle name="Comma 8 4 2 4 8 2" xfId="46261" xr:uid="{00000000-0005-0000-0000-00004D000000}"/>
    <cellStyle name="Comma 8 4 2 4 9" xfId="31141" xr:uid="{00000000-0005-0000-0000-00004D000000}"/>
    <cellStyle name="Comma 8 4 2 5" xfId="1657" xr:uid="{00000000-0005-0000-0000-00004D000000}"/>
    <cellStyle name="Comma 8 4 2 5 2" xfId="10729" xr:uid="{00000000-0005-0000-0000-00004D000000}"/>
    <cellStyle name="Comma 8 4 2 5 2 2" xfId="25849" xr:uid="{00000000-0005-0000-0000-00004D000000}"/>
    <cellStyle name="Comma 8 4 2 5 2 2 2" xfId="56089" xr:uid="{00000000-0005-0000-0000-00004D000000}"/>
    <cellStyle name="Comma 8 4 2 5 2 3" xfId="40969" xr:uid="{00000000-0005-0000-0000-00004D000000}"/>
    <cellStyle name="Comma 8 4 2 5 3" xfId="16777" xr:uid="{00000000-0005-0000-0000-00004D000000}"/>
    <cellStyle name="Comma 8 4 2 5 3 2" xfId="47017" xr:uid="{00000000-0005-0000-0000-00004D000000}"/>
    <cellStyle name="Comma 8 4 2 5 4" xfId="31897" xr:uid="{00000000-0005-0000-0000-00004D000000}"/>
    <cellStyle name="Comma 8 4 2 6" xfId="3169" xr:uid="{00000000-0005-0000-0000-00004D000000}"/>
    <cellStyle name="Comma 8 4 2 6 2" xfId="12241" xr:uid="{00000000-0005-0000-0000-00004D000000}"/>
    <cellStyle name="Comma 8 4 2 6 2 2" xfId="27361" xr:uid="{00000000-0005-0000-0000-00004D000000}"/>
    <cellStyle name="Comma 8 4 2 6 2 2 2" xfId="57601" xr:uid="{00000000-0005-0000-0000-00004D000000}"/>
    <cellStyle name="Comma 8 4 2 6 2 3" xfId="42481" xr:uid="{00000000-0005-0000-0000-00004D000000}"/>
    <cellStyle name="Comma 8 4 2 6 3" xfId="18289" xr:uid="{00000000-0005-0000-0000-00004D000000}"/>
    <cellStyle name="Comma 8 4 2 6 3 2" xfId="48529" xr:uid="{00000000-0005-0000-0000-00004D000000}"/>
    <cellStyle name="Comma 8 4 2 6 4" xfId="33409" xr:uid="{00000000-0005-0000-0000-00004D000000}"/>
    <cellStyle name="Comma 8 4 2 7" xfId="4681" xr:uid="{00000000-0005-0000-0000-00004D000000}"/>
    <cellStyle name="Comma 8 4 2 7 2" xfId="13753" xr:uid="{00000000-0005-0000-0000-00004D000000}"/>
    <cellStyle name="Comma 8 4 2 7 2 2" xfId="28873" xr:uid="{00000000-0005-0000-0000-00004D000000}"/>
    <cellStyle name="Comma 8 4 2 7 2 2 2" xfId="59113" xr:uid="{00000000-0005-0000-0000-00004D000000}"/>
    <cellStyle name="Comma 8 4 2 7 2 3" xfId="43993" xr:uid="{00000000-0005-0000-0000-00004D000000}"/>
    <cellStyle name="Comma 8 4 2 7 3" xfId="19801" xr:uid="{00000000-0005-0000-0000-00004D000000}"/>
    <cellStyle name="Comma 8 4 2 7 3 2" xfId="50041" xr:uid="{00000000-0005-0000-0000-00004D000000}"/>
    <cellStyle name="Comma 8 4 2 7 4" xfId="34921" xr:uid="{00000000-0005-0000-0000-00004D000000}"/>
    <cellStyle name="Comma 8 4 2 8" xfId="6193" xr:uid="{00000000-0005-0000-0000-00004D000000}"/>
    <cellStyle name="Comma 8 4 2 8 2" xfId="21313" xr:uid="{00000000-0005-0000-0000-00004D000000}"/>
    <cellStyle name="Comma 8 4 2 8 2 2" xfId="51553" xr:uid="{00000000-0005-0000-0000-00004D000000}"/>
    <cellStyle name="Comma 8 4 2 8 3" xfId="36433" xr:uid="{00000000-0005-0000-0000-00004D000000}"/>
    <cellStyle name="Comma 8 4 2 9" xfId="7705" xr:uid="{00000000-0005-0000-0000-00004D000000}"/>
    <cellStyle name="Comma 8 4 2 9 2" xfId="22825" xr:uid="{00000000-0005-0000-0000-00004D000000}"/>
    <cellStyle name="Comma 8 4 2 9 2 2" xfId="53065" xr:uid="{00000000-0005-0000-0000-00004D000000}"/>
    <cellStyle name="Comma 8 4 2 9 3" xfId="37945" xr:uid="{00000000-0005-0000-0000-00004D000000}"/>
    <cellStyle name="Comma 8 4 3" xfId="229" xr:uid="{00000000-0005-0000-0000-00004D000000}"/>
    <cellStyle name="Comma 8 4 3 10" xfId="9301" xr:uid="{00000000-0005-0000-0000-00004D000000}"/>
    <cellStyle name="Comma 8 4 3 10 2" xfId="24421" xr:uid="{00000000-0005-0000-0000-00004D000000}"/>
    <cellStyle name="Comma 8 4 3 10 2 2" xfId="54661" xr:uid="{00000000-0005-0000-0000-00004D000000}"/>
    <cellStyle name="Comma 8 4 3 10 3" xfId="39541" xr:uid="{00000000-0005-0000-0000-00004D000000}"/>
    <cellStyle name="Comma 8 4 3 11" xfId="15349" xr:uid="{00000000-0005-0000-0000-00004D000000}"/>
    <cellStyle name="Comma 8 4 3 11 2" xfId="45589" xr:uid="{00000000-0005-0000-0000-00004D000000}"/>
    <cellStyle name="Comma 8 4 3 12" xfId="30469" xr:uid="{00000000-0005-0000-0000-00004D000000}"/>
    <cellStyle name="Comma 8 4 3 2" xfId="481" xr:uid="{00000000-0005-0000-0000-00004D000000}"/>
    <cellStyle name="Comma 8 4 3 2 10" xfId="30721" xr:uid="{00000000-0005-0000-0000-00004D000000}"/>
    <cellStyle name="Comma 8 4 3 2 2" xfId="1237" xr:uid="{00000000-0005-0000-0000-00004D000000}"/>
    <cellStyle name="Comma 8 4 3 2 2 2" xfId="2749" xr:uid="{00000000-0005-0000-0000-00004D000000}"/>
    <cellStyle name="Comma 8 4 3 2 2 2 2" xfId="11821" xr:uid="{00000000-0005-0000-0000-00004D000000}"/>
    <cellStyle name="Comma 8 4 3 2 2 2 2 2" xfId="26941" xr:uid="{00000000-0005-0000-0000-00004D000000}"/>
    <cellStyle name="Comma 8 4 3 2 2 2 2 2 2" xfId="57181" xr:uid="{00000000-0005-0000-0000-00004D000000}"/>
    <cellStyle name="Comma 8 4 3 2 2 2 2 3" xfId="42061" xr:uid="{00000000-0005-0000-0000-00004D000000}"/>
    <cellStyle name="Comma 8 4 3 2 2 2 3" xfId="17869" xr:uid="{00000000-0005-0000-0000-00004D000000}"/>
    <cellStyle name="Comma 8 4 3 2 2 2 3 2" xfId="48109" xr:uid="{00000000-0005-0000-0000-00004D000000}"/>
    <cellStyle name="Comma 8 4 3 2 2 2 4" xfId="32989" xr:uid="{00000000-0005-0000-0000-00004D000000}"/>
    <cellStyle name="Comma 8 4 3 2 2 3" xfId="4261" xr:uid="{00000000-0005-0000-0000-00004D000000}"/>
    <cellStyle name="Comma 8 4 3 2 2 3 2" xfId="13333" xr:uid="{00000000-0005-0000-0000-00004D000000}"/>
    <cellStyle name="Comma 8 4 3 2 2 3 2 2" xfId="28453" xr:uid="{00000000-0005-0000-0000-00004D000000}"/>
    <cellStyle name="Comma 8 4 3 2 2 3 2 2 2" xfId="58693" xr:uid="{00000000-0005-0000-0000-00004D000000}"/>
    <cellStyle name="Comma 8 4 3 2 2 3 2 3" xfId="43573" xr:uid="{00000000-0005-0000-0000-00004D000000}"/>
    <cellStyle name="Comma 8 4 3 2 2 3 3" xfId="19381" xr:uid="{00000000-0005-0000-0000-00004D000000}"/>
    <cellStyle name="Comma 8 4 3 2 2 3 3 2" xfId="49621" xr:uid="{00000000-0005-0000-0000-00004D000000}"/>
    <cellStyle name="Comma 8 4 3 2 2 3 4" xfId="34501" xr:uid="{00000000-0005-0000-0000-00004D000000}"/>
    <cellStyle name="Comma 8 4 3 2 2 4" xfId="5773" xr:uid="{00000000-0005-0000-0000-00004D000000}"/>
    <cellStyle name="Comma 8 4 3 2 2 4 2" xfId="14845" xr:uid="{00000000-0005-0000-0000-00004D000000}"/>
    <cellStyle name="Comma 8 4 3 2 2 4 2 2" xfId="29965" xr:uid="{00000000-0005-0000-0000-00004D000000}"/>
    <cellStyle name="Comma 8 4 3 2 2 4 2 2 2" xfId="60205" xr:uid="{00000000-0005-0000-0000-00004D000000}"/>
    <cellStyle name="Comma 8 4 3 2 2 4 2 3" xfId="45085" xr:uid="{00000000-0005-0000-0000-00004D000000}"/>
    <cellStyle name="Comma 8 4 3 2 2 4 3" xfId="20893" xr:uid="{00000000-0005-0000-0000-00004D000000}"/>
    <cellStyle name="Comma 8 4 3 2 2 4 3 2" xfId="51133" xr:uid="{00000000-0005-0000-0000-00004D000000}"/>
    <cellStyle name="Comma 8 4 3 2 2 4 4" xfId="36013" xr:uid="{00000000-0005-0000-0000-00004D000000}"/>
    <cellStyle name="Comma 8 4 3 2 2 5" xfId="7285" xr:uid="{00000000-0005-0000-0000-00004D000000}"/>
    <cellStyle name="Comma 8 4 3 2 2 5 2" xfId="22405" xr:uid="{00000000-0005-0000-0000-00004D000000}"/>
    <cellStyle name="Comma 8 4 3 2 2 5 2 2" xfId="52645" xr:uid="{00000000-0005-0000-0000-00004D000000}"/>
    <cellStyle name="Comma 8 4 3 2 2 5 3" xfId="37525" xr:uid="{00000000-0005-0000-0000-00004D000000}"/>
    <cellStyle name="Comma 8 4 3 2 2 6" xfId="8797" xr:uid="{00000000-0005-0000-0000-00004D000000}"/>
    <cellStyle name="Comma 8 4 3 2 2 6 2" xfId="23917" xr:uid="{00000000-0005-0000-0000-00004D000000}"/>
    <cellStyle name="Comma 8 4 3 2 2 6 2 2" xfId="54157" xr:uid="{00000000-0005-0000-0000-00004D000000}"/>
    <cellStyle name="Comma 8 4 3 2 2 6 3" xfId="39037" xr:uid="{00000000-0005-0000-0000-00004D000000}"/>
    <cellStyle name="Comma 8 4 3 2 2 7" xfId="10309" xr:uid="{00000000-0005-0000-0000-00004D000000}"/>
    <cellStyle name="Comma 8 4 3 2 2 7 2" xfId="25429" xr:uid="{00000000-0005-0000-0000-00004D000000}"/>
    <cellStyle name="Comma 8 4 3 2 2 7 2 2" xfId="55669" xr:uid="{00000000-0005-0000-0000-00004D000000}"/>
    <cellStyle name="Comma 8 4 3 2 2 7 3" xfId="40549" xr:uid="{00000000-0005-0000-0000-00004D000000}"/>
    <cellStyle name="Comma 8 4 3 2 2 8" xfId="16357" xr:uid="{00000000-0005-0000-0000-00004D000000}"/>
    <cellStyle name="Comma 8 4 3 2 2 8 2" xfId="46597" xr:uid="{00000000-0005-0000-0000-00004D000000}"/>
    <cellStyle name="Comma 8 4 3 2 2 9" xfId="31477" xr:uid="{00000000-0005-0000-0000-00004D000000}"/>
    <cellStyle name="Comma 8 4 3 2 3" xfId="1993" xr:uid="{00000000-0005-0000-0000-00004D000000}"/>
    <cellStyle name="Comma 8 4 3 2 3 2" xfId="11065" xr:uid="{00000000-0005-0000-0000-00004D000000}"/>
    <cellStyle name="Comma 8 4 3 2 3 2 2" xfId="26185" xr:uid="{00000000-0005-0000-0000-00004D000000}"/>
    <cellStyle name="Comma 8 4 3 2 3 2 2 2" xfId="56425" xr:uid="{00000000-0005-0000-0000-00004D000000}"/>
    <cellStyle name="Comma 8 4 3 2 3 2 3" xfId="41305" xr:uid="{00000000-0005-0000-0000-00004D000000}"/>
    <cellStyle name="Comma 8 4 3 2 3 3" xfId="17113" xr:uid="{00000000-0005-0000-0000-00004D000000}"/>
    <cellStyle name="Comma 8 4 3 2 3 3 2" xfId="47353" xr:uid="{00000000-0005-0000-0000-00004D000000}"/>
    <cellStyle name="Comma 8 4 3 2 3 4" xfId="32233" xr:uid="{00000000-0005-0000-0000-00004D000000}"/>
    <cellStyle name="Comma 8 4 3 2 4" xfId="3505" xr:uid="{00000000-0005-0000-0000-00004D000000}"/>
    <cellStyle name="Comma 8 4 3 2 4 2" xfId="12577" xr:uid="{00000000-0005-0000-0000-00004D000000}"/>
    <cellStyle name="Comma 8 4 3 2 4 2 2" xfId="27697" xr:uid="{00000000-0005-0000-0000-00004D000000}"/>
    <cellStyle name="Comma 8 4 3 2 4 2 2 2" xfId="57937" xr:uid="{00000000-0005-0000-0000-00004D000000}"/>
    <cellStyle name="Comma 8 4 3 2 4 2 3" xfId="42817" xr:uid="{00000000-0005-0000-0000-00004D000000}"/>
    <cellStyle name="Comma 8 4 3 2 4 3" xfId="18625" xr:uid="{00000000-0005-0000-0000-00004D000000}"/>
    <cellStyle name="Comma 8 4 3 2 4 3 2" xfId="48865" xr:uid="{00000000-0005-0000-0000-00004D000000}"/>
    <cellStyle name="Comma 8 4 3 2 4 4" xfId="33745" xr:uid="{00000000-0005-0000-0000-00004D000000}"/>
    <cellStyle name="Comma 8 4 3 2 5" xfId="5017" xr:uid="{00000000-0005-0000-0000-00004D000000}"/>
    <cellStyle name="Comma 8 4 3 2 5 2" xfId="14089" xr:uid="{00000000-0005-0000-0000-00004D000000}"/>
    <cellStyle name="Comma 8 4 3 2 5 2 2" xfId="29209" xr:uid="{00000000-0005-0000-0000-00004D000000}"/>
    <cellStyle name="Comma 8 4 3 2 5 2 2 2" xfId="59449" xr:uid="{00000000-0005-0000-0000-00004D000000}"/>
    <cellStyle name="Comma 8 4 3 2 5 2 3" xfId="44329" xr:uid="{00000000-0005-0000-0000-00004D000000}"/>
    <cellStyle name="Comma 8 4 3 2 5 3" xfId="20137" xr:uid="{00000000-0005-0000-0000-00004D000000}"/>
    <cellStyle name="Comma 8 4 3 2 5 3 2" xfId="50377" xr:uid="{00000000-0005-0000-0000-00004D000000}"/>
    <cellStyle name="Comma 8 4 3 2 5 4" xfId="35257" xr:uid="{00000000-0005-0000-0000-00004D000000}"/>
    <cellStyle name="Comma 8 4 3 2 6" xfId="6529" xr:uid="{00000000-0005-0000-0000-00004D000000}"/>
    <cellStyle name="Comma 8 4 3 2 6 2" xfId="21649" xr:uid="{00000000-0005-0000-0000-00004D000000}"/>
    <cellStyle name="Comma 8 4 3 2 6 2 2" xfId="51889" xr:uid="{00000000-0005-0000-0000-00004D000000}"/>
    <cellStyle name="Comma 8 4 3 2 6 3" xfId="36769" xr:uid="{00000000-0005-0000-0000-00004D000000}"/>
    <cellStyle name="Comma 8 4 3 2 7" xfId="8041" xr:uid="{00000000-0005-0000-0000-00004D000000}"/>
    <cellStyle name="Comma 8 4 3 2 7 2" xfId="23161" xr:uid="{00000000-0005-0000-0000-00004D000000}"/>
    <cellStyle name="Comma 8 4 3 2 7 2 2" xfId="53401" xr:uid="{00000000-0005-0000-0000-00004D000000}"/>
    <cellStyle name="Comma 8 4 3 2 7 3" xfId="38281" xr:uid="{00000000-0005-0000-0000-00004D000000}"/>
    <cellStyle name="Comma 8 4 3 2 8" xfId="9553" xr:uid="{00000000-0005-0000-0000-00004D000000}"/>
    <cellStyle name="Comma 8 4 3 2 8 2" xfId="24673" xr:uid="{00000000-0005-0000-0000-00004D000000}"/>
    <cellStyle name="Comma 8 4 3 2 8 2 2" xfId="54913" xr:uid="{00000000-0005-0000-0000-00004D000000}"/>
    <cellStyle name="Comma 8 4 3 2 8 3" xfId="39793" xr:uid="{00000000-0005-0000-0000-00004D000000}"/>
    <cellStyle name="Comma 8 4 3 2 9" xfId="15601" xr:uid="{00000000-0005-0000-0000-00004D000000}"/>
    <cellStyle name="Comma 8 4 3 2 9 2" xfId="45841" xr:uid="{00000000-0005-0000-0000-00004D000000}"/>
    <cellStyle name="Comma 8 4 3 3" xfId="733" xr:uid="{00000000-0005-0000-0000-0000E7000000}"/>
    <cellStyle name="Comma 8 4 3 3 10" xfId="30973" xr:uid="{00000000-0005-0000-0000-0000E7000000}"/>
    <cellStyle name="Comma 8 4 3 3 2" xfId="1489" xr:uid="{00000000-0005-0000-0000-0000E7000000}"/>
    <cellStyle name="Comma 8 4 3 3 2 2" xfId="3001" xr:uid="{00000000-0005-0000-0000-0000E7000000}"/>
    <cellStyle name="Comma 8 4 3 3 2 2 2" xfId="12073" xr:uid="{00000000-0005-0000-0000-0000E7000000}"/>
    <cellStyle name="Comma 8 4 3 3 2 2 2 2" xfId="27193" xr:uid="{00000000-0005-0000-0000-0000E7000000}"/>
    <cellStyle name="Comma 8 4 3 3 2 2 2 2 2" xfId="57433" xr:uid="{00000000-0005-0000-0000-0000E7000000}"/>
    <cellStyle name="Comma 8 4 3 3 2 2 2 3" xfId="42313" xr:uid="{00000000-0005-0000-0000-0000E7000000}"/>
    <cellStyle name="Comma 8 4 3 3 2 2 3" xfId="18121" xr:uid="{00000000-0005-0000-0000-0000E7000000}"/>
    <cellStyle name="Comma 8 4 3 3 2 2 3 2" xfId="48361" xr:uid="{00000000-0005-0000-0000-0000E7000000}"/>
    <cellStyle name="Comma 8 4 3 3 2 2 4" xfId="33241" xr:uid="{00000000-0005-0000-0000-0000E7000000}"/>
    <cellStyle name="Comma 8 4 3 3 2 3" xfId="4513" xr:uid="{00000000-0005-0000-0000-0000E7000000}"/>
    <cellStyle name="Comma 8 4 3 3 2 3 2" xfId="13585" xr:uid="{00000000-0005-0000-0000-0000E7000000}"/>
    <cellStyle name="Comma 8 4 3 3 2 3 2 2" xfId="28705" xr:uid="{00000000-0005-0000-0000-0000E7000000}"/>
    <cellStyle name="Comma 8 4 3 3 2 3 2 2 2" xfId="58945" xr:uid="{00000000-0005-0000-0000-0000E7000000}"/>
    <cellStyle name="Comma 8 4 3 3 2 3 2 3" xfId="43825" xr:uid="{00000000-0005-0000-0000-0000E7000000}"/>
    <cellStyle name="Comma 8 4 3 3 2 3 3" xfId="19633" xr:uid="{00000000-0005-0000-0000-0000E7000000}"/>
    <cellStyle name="Comma 8 4 3 3 2 3 3 2" xfId="49873" xr:uid="{00000000-0005-0000-0000-0000E7000000}"/>
    <cellStyle name="Comma 8 4 3 3 2 3 4" xfId="34753" xr:uid="{00000000-0005-0000-0000-0000E7000000}"/>
    <cellStyle name="Comma 8 4 3 3 2 4" xfId="6025" xr:uid="{00000000-0005-0000-0000-0000E7000000}"/>
    <cellStyle name="Comma 8 4 3 3 2 4 2" xfId="15097" xr:uid="{00000000-0005-0000-0000-0000E7000000}"/>
    <cellStyle name="Comma 8 4 3 3 2 4 2 2" xfId="30217" xr:uid="{00000000-0005-0000-0000-0000E7000000}"/>
    <cellStyle name="Comma 8 4 3 3 2 4 2 2 2" xfId="60457" xr:uid="{00000000-0005-0000-0000-0000E7000000}"/>
    <cellStyle name="Comma 8 4 3 3 2 4 2 3" xfId="45337" xr:uid="{00000000-0005-0000-0000-0000E7000000}"/>
    <cellStyle name="Comma 8 4 3 3 2 4 3" xfId="21145" xr:uid="{00000000-0005-0000-0000-0000E7000000}"/>
    <cellStyle name="Comma 8 4 3 3 2 4 3 2" xfId="51385" xr:uid="{00000000-0005-0000-0000-0000E7000000}"/>
    <cellStyle name="Comma 8 4 3 3 2 4 4" xfId="36265" xr:uid="{00000000-0005-0000-0000-0000E7000000}"/>
    <cellStyle name="Comma 8 4 3 3 2 5" xfId="7537" xr:uid="{00000000-0005-0000-0000-0000E7000000}"/>
    <cellStyle name="Comma 8 4 3 3 2 5 2" xfId="22657" xr:uid="{00000000-0005-0000-0000-0000E7000000}"/>
    <cellStyle name="Comma 8 4 3 3 2 5 2 2" xfId="52897" xr:uid="{00000000-0005-0000-0000-0000E7000000}"/>
    <cellStyle name="Comma 8 4 3 3 2 5 3" xfId="37777" xr:uid="{00000000-0005-0000-0000-0000E7000000}"/>
    <cellStyle name="Comma 8 4 3 3 2 6" xfId="9049" xr:uid="{00000000-0005-0000-0000-0000E7000000}"/>
    <cellStyle name="Comma 8 4 3 3 2 6 2" xfId="24169" xr:uid="{00000000-0005-0000-0000-0000E7000000}"/>
    <cellStyle name="Comma 8 4 3 3 2 6 2 2" xfId="54409" xr:uid="{00000000-0005-0000-0000-0000E7000000}"/>
    <cellStyle name="Comma 8 4 3 3 2 6 3" xfId="39289" xr:uid="{00000000-0005-0000-0000-0000E7000000}"/>
    <cellStyle name="Comma 8 4 3 3 2 7" xfId="10561" xr:uid="{00000000-0005-0000-0000-0000E7000000}"/>
    <cellStyle name="Comma 8 4 3 3 2 7 2" xfId="25681" xr:uid="{00000000-0005-0000-0000-0000E7000000}"/>
    <cellStyle name="Comma 8 4 3 3 2 7 2 2" xfId="55921" xr:uid="{00000000-0005-0000-0000-0000E7000000}"/>
    <cellStyle name="Comma 8 4 3 3 2 7 3" xfId="40801" xr:uid="{00000000-0005-0000-0000-0000E7000000}"/>
    <cellStyle name="Comma 8 4 3 3 2 8" xfId="16609" xr:uid="{00000000-0005-0000-0000-0000E7000000}"/>
    <cellStyle name="Comma 8 4 3 3 2 8 2" xfId="46849" xr:uid="{00000000-0005-0000-0000-0000E7000000}"/>
    <cellStyle name="Comma 8 4 3 3 2 9" xfId="31729" xr:uid="{00000000-0005-0000-0000-0000E7000000}"/>
    <cellStyle name="Comma 8 4 3 3 3" xfId="2245" xr:uid="{00000000-0005-0000-0000-0000E7000000}"/>
    <cellStyle name="Comma 8 4 3 3 3 2" xfId="11317" xr:uid="{00000000-0005-0000-0000-0000E7000000}"/>
    <cellStyle name="Comma 8 4 3 3 3 2 2" xfId="26437" xr:uid="{00000000-0005-0000-0000-0000E7000000}"/>
    <cellStyle name="Comma 8 4 3 3 3 2 2 2" xfId="56677" xr:uid="{00000000-0005-0000-0000-0000E7000000}"/>
    <cellStyle name="Comma 8 4 3 3 3 2 3" xfId="41557" xr:uid="{00000000-0005-0000-0000-0000E7000000}"/>
    <cellStyle name="Comma 8 4 3 3 3 3" xfId="17365" xr:uid="{00000000-0005-0000-0000-0000E7000000}"/>
    <cellStyle name="Comma 8 4 3 3 3 3 2" xfId="47605" xr:uid="{00000000-0005-0000-0000-0000E7000000}"/>
    <cellStyle name="Comma 8 4 3 3 3 4" xfId="32485" xr:uid="{00000000-0005-0000-0000-0000E7000000}"/>
    <cellStyle name="Comma 8 4 3 3 4" xfId="3757" xr:uid="{00000000-0005-0000-0000-0000E7000000}"/>
    <cellStyle name="Comma 8 4 3 3 4 2" xfId="12829" xr:uid="{00000000-0005-0000-0000-0000E7000000}"/>
    <cellStyle name="Comma 8 4 3 3 4 2 2" xfId="27949" xr:uid="{00000000-0005-0000-0000-0000E7000000}"/>
    <cellStyle name="Comma 8 4 3 3 4 2 2 2" xfId="58189" xr:uid="{00000000-0005-0000-0000-0000E7000000}"/>
    <cellStyle name="Comma 8 4 3 3 4 2 3" xfId="43069" xr:uid="{00000000-0005-0000-0000-0000E7000000}"/>
    <cellStyle name="Comma 8 4 3 3 4 3" xfId="18877" xr:uid="{00000000-0005-0000-0000-0000E7000000}"/>
    <cellStyle name="Comma 8 4 3 3 4 3 2" xfId="49117" xr:uid="{00000000-0005-0000-0000-0000E7000000}"/>
    <cellStyle name="Comma 8 4 3 3 4 4" xfId="33997" xr:uid="{00000000-0005-0000-0000-0000E7000000}"/>
    <cellStyle name="Comma 8 4 3 3 5" xfId="5269" xr:uid="{00000000-0005-0000-0000-0000E7000000}"/>
    <cellStyle name="Comma 8 4 3 3 5 2" xfId="14341" xr:uid="{00000000-0005-0000-0000-0000E7000000}"/>
    <cellStyle name="Comma 8 4 3 3 5 2 2" xfId="29461" xr:uid="{00000000-0005-0000-0000-0000E7000000}"/>
    <cellStyle name="Comma 8 4 3 3 5 2 2 2" xfId="59701" xr:uid="{00000000-0005-0000-0000-0000E7000000}"/>
    <cellStyle name="Comma 8 4 3 3 5 2 3" xfId="44581" xr:uid="{00000000-0005-0000-0000-0000E7000000}"/>
    <cellStyle name="Comma 8 4 3 3 5 3" xfId="20389" xr:uid="{00000000-0005-0000-0000-0000E7000000}"/>
    <cellStyle name="Comma 8 4 3 3 5 3 2" xfId="50629" xr:uid="{00000000-0005-0000-0000-0000E7000000}"/>
    <cellStyle name="Comma 8 4 3 3 5 4" xfId="35509" xr:uid="{00000000-0005-0000-0000-0000E7000000}"/>
    <cellStyle name="Comma 8 4 3 3 6" xfId="6781" xr:uid="{00000000-0005-0000-0000-0000E7000000}"/>
    <cellStyle name="Comma 8 4 3 3 6 2" xfId="21901" xr:uid="{00000000-0005-0000-0000-0000E7000000}"/>
    <cellStyle name="Comma 8 4 3 3 6 2 2" xfId="52141" xr:uid="{00000000-0005-0000-0000-0000E7000000}"/>
    <cellStyle name="Comma 8 4 3 3 6 3" xfId="37021" xr:uid="{00000000-0005-0000-0000-0000E7000000}"/>
    <cellStyle name="Comma 8 4 3 3 7" xfId="8293" xr:uid="{00000000-0005-0000-0000-0000E7000000}"/>
    <cellStyle name="Comma 8 4 3 3 7 2" xfId="23413" xr:uid="{00000000-0005-0000-0000-0000E7000000}"/>
    <cellStyle name="Comma 8 4 3 3 7 2 2" xfId="53653" xr:uid="{00000000-0005-0000-0000-0000E7000000}"/>
    <cellStyle name="Comma 8 4 3 3 7 3" xfId="38533" xr:uid="{00000000-0005-0000-0000-0000E7000000}"/>
    <cellStyle name="Comma 8 4 3 3 8" xfId="9805" xr:uid="{00000000-0005-0000-0000-0000E7000000}"/>
    <cellStyle name="Comma 8 4 3 3 8 2" xfId="24925" xr:uid="{00000000-0005-0000-0000-0000E7000000}"/>
    <cellStyle name="Comma 8 4 3 3 8 2 2" xfId="55165" xr:uid="{00000000-0005-0000-0000-0000E7000000}"/>
    <cellStyle name="Comma 8 4 3 3 8 3" xfId="40045" xr:uid="{00000000-0005-0000-0000-0000E7000000}"/>
    <cellStyle name="Comma 8 4 3 3 9" xfId="15853" xr:uid="{00000000-0005-0000-0000-0000E7000000}"/>
    <cellStyle name="Comma 8 4 3 3 9 2" xfId="46093" xr:uid="{00000000-0005-0000-0000-0000E7000000}"/>
    <cellStyle name="Comma 8 4 3 4" xfId="985" xr:uid="{00000000-0005-0000-0000-00004D000000}"/>
    <cellStyle name="Comma 8 4 3 4 2" xfId="2497" xr:uid="{00000000-0005-0000-0000-00004D000000}"/>
    <cellStyle name="Comma 8 4 3 4 2 2" xfId="11569" xr:uid="{00000000-0005-0000-0000-00004D000000}"/>
    <cellStyle name="Comma 8 4 3 4 2 2 2" xfId="26689" xr:uid="{00000000-0005-0000-0000-00004D000000}"/>
    <cellStyle name="Comma 8 4 3 4 2 2 2 2" xfId="56929" xr:uid="{00000000-0005-0000-0000-00004D000000}"/>
    <cellStyle name="Comma 8 4 3 4 2 2 3" xfId="41809" xr:uid="{00000000-0005-0000-0000-00004D000000}"/>
    <cellStyle name="Comma 8 4 3 4 2 3" xfId="17617" xr:uid="{00000000-0005-0000-0000-00004D000000}"/>
    <cellStyle name="Comma 8 4 3 4 2 3 2" xfId="47857" xr:uid="{00000000-0005-0000-0000-00004D000000}"/>
    <cellStyle name="Comma 8 4 3 4 2 4" xfId="32737" xr:uid="{00000000-0005-0000-0000-00004D000000}"/>
    <cellStyle name="Comma 8 4 3 4 3" xfId="4009" xr:uid="{00000000-0005-0000-0000-00004D000000}"/>
    <cellStyle name="Comma 8 4 3 4 3 2" xfId="13081" xr:uid="{00000000-0005-0000-0000-00004D000000}"/>
    <cellStyle name="Comma 8 4 3 4 3 2 2" xfId="28201" xr:uid="{00000000-0005-0000-0000-00004D000000}"/>
    <cellStyle name="Comma 8 4 3 4 3 2 2 2" xfId="58441" xr:uid="{00000000-0005-0000-0000-00004D000000}"/>
    <cellStyle name="Comma 8 4 3 4 3 2 3" xfId="43321" xr:uid="{00000000-0005-0000-0000-00004D000000}"/>
    <cellStyle name="Comma 8 4 3 4 3 3" xfId="19129" xr:uid="{00000000-0005-0000-0000-00004D000000}"/>
    <cellStyle name="Comma 8 4 3 4 3 3 2" xfId="49369" xr:uid="{00000000-0005-0000-0000-00004D000000}"/>
    <cellStyle name="Comma 8 4 3 4 3 4" xfId="34249" xr:uid="{00000000-0005-0000-0000-00004D000000}"/>
    <cellStyle name="Comma 8 4 3 4 4" xfId="5521" xr:uid="{00000000-0005-0000-0000-00004D000000}"/>
    <cellStyle name="Comma 8 4 3 4 4 2" xfId="14593" xr:uid="{00000000-0005-0000-0000-00004D000000}"/>
    <cellStyle name="Comma 8 4 3 4 4 2 2" xfId="29713" xr:uid="{00000000-0005-0000-0000-00004D000000}"/>
    <cellStyle name="Comma 8 4 3 4 4 2 2 2" xfId="59953" xr:uid="{00000000-0005-0000-0000-00004D000000}"/>
    <cellStyle name="Comma 8 4 3 4 4 2 3" xfId="44833" xr:uid="{00000000-0005-0000-0000-00004D000000}"/>
    <cellStyle name="Comma 8 4 3 4 4 3" xfId="20641" xr:uid="{00000000-0005-0000-0000-00004D000000}"/>
    <cellStyle name="Comma 8 4 3 4 4 3 2" xfId="50881" xr:uid="{00000000-0005-0000-0000-00004D000000}"/>
    <cellStyle name="Comma 8 4 3 4 4 4" xfId="35761" xr:uid="{00000000-0005-0000-0000-00004D000000}"/>
    <cellStyle name="Comma 8 4 3 4 5" xfId="7033" xr:uid="{00000000-0005-0000-0000-00004D000000}"/>
    <cellStyle name="Comma 8 4 3 4 5 2" xfId="22153" xr:uid="{00000000-0005-0000-0000-00004D000000}"/>
    <cellStyle name="Comma 8 4 3 4 5 2 2" xfId="52393" xr:uid="{00000000-0005-0000-0000-00004D000000}"/>
    <cellStyle name="Comma 8 4 3 4 5 3" xfId="37273" xr:uid="{00000000-0005-0000-0000-00004D000000}"/>
    <cellStyle name="Comma 8 4 3 4 6" xfId="8545" xr:uid="{00000000-0005-0000-0000-00004D000000}"/>
    <cellStyle name="Comma 8 4 3 4 6 2" xfId="23665" xr:uid="{00000000-0005-0000-0000-00004D000000}"/>
    <cellStyle name="Comma 8 4 3 4 6 2 2" xfId="53905" xr:uid="{00000000-0005-0000-0000-00004D000000}"/>
    <cellStyle name="Comma 8 4 3 4 6 3" xfId="38785" xr:uid="{00000000-0005-0000-0000-00004D000000}"/>
    <cellStyle name="Comma 8 4 3 4 7" xfId="10057" xr:uid="{00000000-0005-0000-0000-00004D000000}"/>
    <cellStyle name="Comma 8 4 3 4 7 2" xfId="25177" xr:uid="{00000000-0005-0000-0000-00004D000000}"/>
    <cellStyle name="Comma 8 4 3 4 7 2 2" xfId="55417" xr:uid="{00000000-0005-0000-0000-00004D000000}"/>
    <cellStyle name="Comma 8 4 3 4 7 3" xfId="40297" xr:uid="{00000000-0005-0000-0000-00004D000000}"/>
    <cellStyle name="Comma 8 4 3 4 8" xfId="16105" xr:uid="{00000000-0005-0000-0000-00004D000000}"/>
    <cellStyle name="Comma 8 4 3 4 8 2" xfId="46345" xr:uid="{00000000-0005-0000-0000-00004D000000}"/>
    <cellStyle name="Comma 8 4 3 4 9" xfId="31225" xr:uid="{00000000-0005-0000-0000-00004D000000}"/>
    <cellStyle name="Comma 8 4 3 5" xfId="1741" xr:uid="{00000000-0005-0000-0000-00004D000000}"/>
    <cellStyle name="Comma 8 4 3 5 2" xfId="10813" xr:uid="{00000000-0005-0000-0000-00004D000000}"/>
    <cellStyle name="Comma 8 4 3 5 2 2" xfId="25933" xr:uid="{00000000-0005-0000-0000-00004D000000}"/>
    <cellStyle name="Comma 8 4 3 5 2 2 2" xfId="56173" xr:uid="{00000000-0005-0000-0000-00004D000000}"/>
    <cellStyle name="Comma 8 4 3 5 2 3" xfId="41053" xr:uid="{00000000-0005-0000-0000-00004D000000}"/>
    <cellStyle name="Comma 8 4 3 5 3" xfId="16861" xr:uid="{00000000-0005-0000-0000-00004D000000}"/>
    <cellStyle name="Comma 8 4 3 5 3 2" xfId="47101" xr:uid="{00000000-0005-0000-0000-00004D000000}"/>
    <cellStyle name="Comma 8 4 3 5 4" xfId="31981" xr:uid="{00000000-0005-0000-0000-00004D000000}"/>
    <cellStyle name="Comma 8 4 3 6" xfId="3253" xr:uid="{00000000-0005-0000-0000-00004D000000}"/>
    <cellStyle name="Comma 8 4 3 6 2" xfId="12325" xr:uid="{00000000-0005-0000-0000-00004D000000}"/>
    <cellStyle name="Comma 8 4 3 6 2 2" xfId="27445" xr:uid="{00000000-0005-0000-0000-00004D000000}"/>
    <cellStyle name="Comma 8 4 3 6 2 2 2" xfId="57685" xr:uid="{00000000-0005-0000-0000-00004D000000}"/>
    <cellStyle name="Comma 8 4 3 6 2 3" xfId="42565" xr:uid="{00000000-0005-0000-0000-00004D000000}"/>
    <cellStyle name="Comma 8 4 3 6 3" xfId="18373" xr:uid="{00000000-0005-0000-0000-00004D000000}"/>
    <cellStyle name="Comma 8 4 3 6 3 2" xfId="48613" xr:uid="{00000000-0005-0000-0000-00004D000000}"/>
    <cellStyle name="Comma 8 4 3 6 4" xfId="33493" xr:uid="{00000000-0005-0000-0000-00004D000000}"/>
    <cellStyle name="Comma 8 4 3 7" xfId="4765" xr:uid="{00000000-0005-0000-0000-00004D000000}"/>
    <cellStyle name="Comma 8 4 3 7 2" xfId="13837" xr:uid="{00000000-0005-0000-0000-00004D000000}"/>
    <cellStyle name="Comma 8 4 3 7 2 2" xfId="28957" xr:uid="{00000000-0005-0000-0000-00004D000000}"/>
    <cellStyle name="Comma 8 4 3 7 2 2 2" xfId="59197" xr:uid="{00000000-0005-0000-0000-00004D000000}"/>
    <cellStyle name="Comma 8 4 3 7 2 3" xfId="44077" xr:uid="{00000000-0005-0000-0000-00004D000000}"/>
    <cellStyle name="Comma 8 4 3 7 3" xfId="19885" xr:uid="{00000000-0005-0000-0000-00004D000000}"/>
    <cellStyle name="Comma 8 4 3 7 3 2" xfId="50125" xr:uid="{00000000-0005-0000-0000-00004D000000}"/>
    <cellStyle name="Comma 8 4 3 7 4" xfId="35005" xr:uid="{00000000-0005-0000-0000-00004D000000}"/>
    <cellStyle name="Comma 8 4 3 8" xfId="6277" xr:uid="{00000000-0005-0000-0000-00004D000000}"/>
    <cellStyle name="Comma 8 4 3 8 2" xfId="21397" xr:uid="{00000000-0005-0000-0000-00004D000000}"/>
    <cellStyle name="Comma 8 4 3 8 2 2" xfId="51637" xr:uid="{00000000-0005-0000-0000-00004D000000}"/>
    <cellStyle name="Comma 8 4 3 8 3" xfId="36517" xr:uid="{00000000-0005-0000-0000-00004D000000}"/>
    <cellStyle name="Comma 8 4 3 9" xfId="7789" xr:uid="{00000000-0005-0000-0000-00004D000000}"/>
    <cellStyle name="Comma 8 4 3 9 2" xfId="22909" xr:uid="{00000000-0005-0000-0000-00004D000000}"/>
    <cellStyle name="Comma 8 4 3 9 2 2" xfId="53149" xr:uid="{00000000-0005-0000-0000-00004D000000}"/>
    <cellStyle name="Comma 8 4 3 9 3" xfId="38029" xr:uid="{00000000-0005-0000-0000-00004D000000}"/>
    <cellStyle name="Comma 8 4 4" xfId="313" xr:uid="{00000000-0005-0000-0000-000024000000}"/>
    <cellStyle name="Comma 8 4 4 10" xfId="30553" xr:uid="{00000000-0005-0000-0000-000024000000}"/>
    <cellStyle name="Comma 8 4 4 2" xfId="1069" xr:uid="{00000000-0005-0000-0000-000024000000}"/>
    <cellStyle name="Comma 8 4 4 2 2" xfId="2581" xr:uid="{00000000-0005-0000-0000-000024000000}"/>
    <cellStyle name="Comma 8 4 4 2 2 2" xfId="11653" xr:uid="{00000000-0005-0000-0000-000024000000}"/>
    <cellStyle name="Comma 8 4 4 2 2 2 2" xfId="26773" xr:uid="{00000000-0005-0000-0000-000024000000}"/>
    <cellStyle name="Comma 8 4 4 2 2 2 2 2" xfId="57013" xr:uid="{00000000-0005-0000-0000-000024000000}"/>
    <cellStyle name="Comma 8 4 4 2 2 2 3" xfId="41893" xr:uid="{00000000-0005-0000-0000-000024000000}"/>
    <cellStyle name="Comma 8 4 4 2 2 3" xfId="17701" xr:uid="{00000000-0005-0000-0000-000024000000}"/>
    <cellStyle name="Comma 8 4 4 2 2 3 2" xfId="47941" xr:uid="{00000000-0005-0000-0000-000024000000}"/>
    <cellStyle name="Comma 8 4 4 2 2 4" xfId="32821" xr:uid="{00000000-0005-0000-0000-000024000000}"/>
    <cellStyle name="Comma 8 4 4 2 3" xfId="4093" xr:uid="{00000000-0005-0000-0000-000024000000}"/>
    <cellStyle name="Comma 8 4 4 2 3 2" xfId="13165" xr:uid="{00000000-0005-0000-0000-000024000000}"/>
    <cellStyle name="Comma 8 4 4 2 3 2 2" xfId="28285" xr:uid="{00000000-0005-0000-0000-000024000000}"/>
    <cellStyle name="Comma 8 4 4 2 3 2 2 2" xfId="58525" xr:uid="{00000000-0005-0000-0000-000024000000}"/>
    <cellStyle name="Comma 8 4 4 2 3 2 3" xfId="43405" xr:uid="{00000000-0005-0000-0000-000024000000}"/>
    <cellStyle name="Comma 8 4 4 2 3 3" xfId="19213" xr:uid="{00000000-0005-0000-0000-000024000000}"/>
    <cellStyle name="Comma 8 4 4 2 3 3 2" xfId="49453" xr:uid="{00000000-0005-0000-0000-000024000000}"/>
    <cellStyle name="Comma 8 4 4 2 3 4" xfId="34333" xr:uid="{00000000-0005-0000-0000-000024000000}"/>
    <cellStyle name="Comma 8 4 4 2 4" xfId="5605" xr:uid="{00000000-0005-0000-0000-000024000000}"/>
    <cellStyle name="Comma 8 4 4 2 4 2" xfId="14677" xr:uid="{00000000-0005-0000-0000-000024000000}"/>
    <cellStyle name="Comma 8 4 4 2 4 2 2" xfId="29797" xr:uid="{00000000-0005-0000-0000-000024000000}"/>
    <cellStyle name="Comma 8 4 4 2 4 2 2 2" xfId="60037" xr:uid="{00000000-0005-0000-0000-000024000000}"/>
    <cellStyle name="Comma 8 4 4 2 4 2 3" xfId="44917" xr:uid="{00000000-0005-0000-0000-000024000000}"/>
    <cellStyle name="Comma 8 4 4 2 4 3" xfId="20725" xr:uid="{00000000-0005-0000-0000-000024000000}"/>
    <cellStyle name="Comma 8 4 4 2 4 3 2" xfId="50965" xr:uid="{00000000-0005-0000-0000-000024000000}"/>
    <cellStyle name="Comma 8 4 4 2 4 4" xfId="35845" xr:uid="{00000000-0005-0000-0000-000024000000}"/>
    <cellStyle name="Comma 8 4 4 2 5" xfId="7117" xr:uid="{00000000-0005-0000-0000-000024000000}"/>
    <cellStyle name="Comma 8 4 4 2 5 2" xfId="22237" xr:uid="{00000000-0005-0000-0000-000024000000}"/>
    <cellStyle name="Comma 8 4 4 2 5 2 2" xfId="52477" xr:uid="{00000000-0005-0000-0000-000024000000}"/>
    <cellStyle name="Comma 8 4 4 2 5 3" xfId="37357" xr:uid="{00000000-0005-0000-0000-000024000000}"/>
    <cellStyle name="Comma 8 4 4 2 6" xfId="8629" xr:uid="{00000000-0005-0000-0000-000024000000}"/>
    <cellStyle name="Comma 8 4 4 2 6 2" xfId="23749" xr:uid="{00000000-0005-0000-0000-000024000000}"/>
    <cellStyle name="Comma 8 4 4 2 6 2 2" xfId="53989" xr:uid="{00000000-0005-0000-0000-000024000000}"/>
    <cellStyle name="Comma 8 4 4 2 6 3" xfId="38869" xr:uid="{00000000-0005-0000-0000-000024000000}"/>
    <cellStyle name="Comma 8 4 4 2 7" xfId="10141" xr:uid="{00000000-0005-0000-0000-000024000000}"/>
    <cellStyle name="Comma 8 4 4 2 7 2" xfId="25261" xr:uid="{00000000-0005-0000-0000-000024000000}"/>
    <cellStyle name="Comma 8 4 4 2 7 2 2" xfId="55501" xr:uid="{00000000-0005-0000-0000-000024000000}"/>
    <cellStyle name="Comma 8 4 4 2 7 3" xfId="40381" xr:uid="{00000000-0005-0000-0000-000024000000}"/>
    <cellStyle name="Comma 8 4 4 2 8" xfId="16189" xr:uid="{00000000-0005-0000-0000-000024000000}"/>
    <cellStyle name="Comma 8 4 4 2 8 2" xfId="46429" xr:uid="{00000000-0005-0000-0000-000024000000}"/>
    <cellStyle name="Comma 8 4 4 2 9" xfId="31309" xr:uid="{00000000-0005-0000-0000-000024000000}"/>
    <cellStyle name="Comma 8 4 4 3" xfId="1825" xr:uid="{00000000-0005-0000-0000-000024000000}"/>
    <cellStyle name="Comma 8 4 4 3 2" xfId="10897" xr:uid="{00000000-0005-0000-0000-000024000000}"/>
    <cellStyle name="Comma 8 4 4 3 2 2" xfId="26017" xr:uid="{00000000-0005-0000-0000-000024000000}"/>
    <cellStyle name="Comma 8 4 4 3 2 2 2" xfId="56257" xr:uid="{00000000-0005-0000-0000-000024000000}"/>
    <cellStyle name="Comma 8 4 4 3 2 3" xfId="41137" xr:uid="{00000000-0005-0000-0000-000024000000}"/>
    <cellStyle name="Comma 8 4 4 3 3" xfId="16945" xr:uid="{00000000-0005-0000-0000-000024000000}"/>
    <cellStyle name="Comma 8 4 4 3 3 2" xfId="47185" xr:uid="{00000000-0005-0000-0000-000024000000}"/>
    <cellStyle name="Comma 8 4 4 3 4" xfId="32065" xr:uid="{00000000-0005-0000-0000-000024000000}"/>
    <cellStyle name="Comma 8 4 4 4" xfId="3337" xr:uid="{00000000-0005-0000-0000-000024000000}"/>
    <cellStyle name="Comma 8 4 4 4 2" xfId="12409" xr:uid="{00000000-0005-0000-0000-000024000000}"/>
    <cellStyle name="Comma 8 4 4 4 2 2" xfId="27529" xr:uid="{00000000-0005-0000-0000-000024000000}"/>
    <cellStyle name="Comma 8 4 4 4 2 2 2" xfId="57769" xr:uid="{00000000-0005-0000-0000-000024000000}"/>
    <cellStyle name="Comma 8 4 4 4 2 3" xfId="42649" xr:uid="{00000000-0005-0000-0000-000024000000}"/>
    <cellStyle name="Comma 8 4 4 4 3" xfId="18457" xr:uid="{00000000-0005-0000-0000-000024000000}"/>
    <cellStyle name="Comma 8 4 4 4 3 2" xfId="48697" xr:uid="{00000000-0005-0000-0000-000024000000}"/>
    <cellStyle name="Comma 8 4 4 4 4" xfId="33577" xr:uid="{00000000-0005-0000-0000-000024000000}"/>
    <cellStyle name="Comma 8 4 4 5" xfId="4849" xr:uid="{00000000-0005-0000-0000-000024000000}"/>
    <cellStyle name="Comma 8 4 4 5 2" xfId="13921" xr:uid="{00000000-0005-0000-0000-000024000000}"/>
    <cellStyle name="Comma 8 4 4 5 2 2" xfId="29041" xr:uid="{00000000-0005-0000-0000-000024000000}"/>
    <cellStyle name="Comma 8 4 4 5 2 2 2" xfId="59281" xr:uid="{00000000-0005-0000-0000-000024000000}"/>
    <cellStyle name="Comma 8 4 4 5 2 3" xfId="44161" xr:uid="{00000000-0005-0000-0000-000024000000}"/>
    <cellStyle name="Comma 8 4 4 5 3" xfId="19969" xr:uid="{00000000-0005-0000-0000-000024000000}"/>
    <cellStyle name="Comma 8 4 4 5 3 2" xfId="50209" xr:uid="{00000000-0005-0000-0000-000024000000}"/>
    <cellStyle name="Comma 8 4 4 5 4" xfId="35089" xr:uid="{00000000-0005-0000-0000-000024000000}"/>
    <cellStyle name="Comma 8 4 4 6" xfId="6361" xr:uid="{00000000-0005-0000-0000-000024000000}"/>
    <cellStyle name="Comma 8 4 4 6 2" xfId="21481" xr:uid="{00000000-0005-0000-0000-000024000000}"/>
    <cellStyle name="Comma 8 4 4 6 2 2" xfId="51721" xr:uid="{00000000-0005-0000-0000-000024000000}"/>
    <cellStyle name="Comma 8 4 4 6 3" xfId="36601" xr:uid="{00000000-0005-0000-0000-000024000000}"/>
    <cellStyle name="Comma 8 4 4 7" xfId="7873" xr:uid="{00000000-0005-0000-0000-000024000000}"/>
    <cellStyle name="Comma 8 4 4 7 2" xfId="22993" xr:uid="{00000000-0005-0000-0000-000024000000}"/>
    <cellStyle name="Comma 8 4 4 7 2 2" xfId="53233" xr:uid="{00000000-0005-0000-0000-000024000000}"/>
    <cellStyle name="Comma 8 4 4 7 3" xfId="38113" xr:uid="{00000000-0005-0000-0000-000024000000}"/>
    <cellStyle name="Comma 8 4 4 8" xfId="9385" xr:uid="{00000000-0005-0000-0000-000024000000}"/>
    <cellStyle name="Comma 8 4 4 8 2" xfId="24505" xr:uid="{00000000-0005-0000-0000-000024000000}"/>
    <cellStyle name="Comma 8 4 4 8 2 2" xfId="54745" xr:uid="{00000000-0005-0000-0000-000024000000}"/>
    <cellStyle name="Comma 8 4 4 8 3" xfId="39625" xr:uid="{00000000-0005-0000-0000-000024000000}"/>
    <cellStyle name="Comma 8 4 4 9" xfId="15433" xr:uid="{00000000-0005-0000-0000-000024000000}"/>
    <cellStyle name="Comma 8 4 4 9 2" xfId="45673" xr:uid="{00000000-0005-0000-0000-000024000000}"/>
    <cellStyle name="Comma 8 4 5" xfId="565" xr:uid="{00000000-0005-0000-0000-0000E5000000}"/>
    <cellStyle name="Comma 8 4 5 10" xfId="30805" xr:uid="{00000000-0005-0000-0000-0000E5000000}"/>
    <cellStyle name="Comma 8 4 5 2" xfId="1321" xr:uid="{00000000-0005-0000-0000-0000E5000000}"/>
    <cellStyle name="Comma 8 4 5 2 2" xfId="2833" xr:uid="{00000000-0005-0000-0000-0000E5000000}"/>
    <cellStyle name="Comma 8 4 5 2 2 2" xfId="11905" xr:uid="{00000000-0005-0000-0000-0000E5000000}"/>
    <cellStyle name="Comma 8 4 5 2 2 2 2" xfId="27025" xr:uid="{00000000-0005-0000-0000-0000E5000000}"/>
    <cellStyle name="Comma 8 4 5 2 2 2 2 2" xfId="57265" xr:uid="{00000000-0005-0000-0000-0000E5000000}"/>
    <cellStyle name="Comma 8 4 5 2 2 2 3" xfId="42145" xr:uid="{00000000-0005-0000-0000-0000E5000000}"/>
    <cellStyle name="Comma 8 4 5 2 2 3" xfId="17953" xr:uid="{00000000-0005-0000-0000-0000E5000000}"/>
    <cellStyle name="Comma 8 4 5 2 2 3 2" xfId="48193" xr:uid="{00000000-0005-0000-0000-0000E5000000}"/>
    <cellStyle name="Comma 8 4 5 2 2 4" xfId="33073" xr:uid="{00000000-0005-0000-0000-0000E5000000}"/>
    <cellStyle name="Comma 8 4 5 2 3" xfId="4345" xr:uid="{00000000-0005-0000-0000-0000E5000000}"/>
    <cellStyle name="Comma 8 4 5 2 3 2" xfId="13417" xr:uid="{00000000-0005-0000-0000-0000E5000000}"/>
    <cellStyle name="Comma 8 4 5 2 3 2 2" xfId="28537" xr:uid="{00000000-0005-0000-0000-0000E5000000}"/>
    <cellStyle name="Comma 8 4 5 2 3 2 2 2" xfId="58777" xr:uid="{00000000-0005-0000-0000-0000E5000000}"/>
    <cellStyle name="Comma 8 4 5 2 3 2 3" xfId="43657" xr:uid="{00000000-0005-0000-0000-0000E5000000}"/>
    <cellStyle name="Comma 8 4 5 2 3 3" xfId="19465" xr:uid="{00000000-0005-0000-0000-0000E5000000}"/>
    <cellStyle name="Comma 8 4 5 2 3 3 2" xfId="49705" xr:uid="{00000000-0005-0000-0000-0000E5000000}"/>
    <cellStyle name="Comma 8 4 5 2 3 4" xfId="34585" xr:uid="{00000000-0005-0000-0000-0000E5000000}"/>
    <cellStyle name="Comma 8 4 5 2 4" xfId="5857" xr:uid="{00000000-0005-0000-0000-0000E5000000}"/>
    <cellStyle name="Comma 8 4 5 2 4 2" xfId="14929" xr:uid="{00000000-0005-0000-0000-0000E5000000}"/>
    <cellStyle name="Comma 8 4 5 2 4 2 2" xfId="30049" xr:uid="{00000000-0005-0000-0000-0000E5000000}"/>
    <cellStyle name="Comma 8 4 5 2 4 2 2 2" xfId="60289" xr:uid="{00000000-0005-0000-0000-0000E5000000}"/>
    <cellStyle name="Comma 8 4 5 2 4 2 3" xfId="45169" xr:uid="{00000000-0005-0000-0000-0000E5000000}"/>
    <cellStyle name="Comma 8 4 5 2 4 3" xfId="20977" xr:uid="{00000000-0005-0000-0000-0000E5000000}"/>
    <cellStyle name="Comma 8 4 5 2 4 3 2" xfId="51217" xr:uid="{00000000-0005-0000-0000-0000E5000000}"/>
    <cellStyle name="Comma 8 4 5 2 4 4" xfId="36097" xr:uid="{00000000-0005-0000-0000-0000E5000000}"/>
    <cellStyle name="Comma 8 4 5 2 5" xfId="7369" xr:uid="{00000000-0005-0000-0000-0000E5000000}"/>
    <cellStyle name="Comma 8 4 5 2 5 2" xfId="22489" xr:uid="{00000000-0005-0000-0000-0000E5000000}"/>
    <cellStyle name="Comma 8 4 5 2 5 2 2" xfId="52729" xr:uid="{00000000-0005-0000-0000-0000E5000000}"/>
    <cellStyle name="Comma 8 4 5 2 5 3" xfId="37609" xr:uid="{00000000-0005-0000-0000-0000E5000000}"/>
    <cellStyle name="Comma 8 4 5 2 6" xfId="8881" xr:uid="{00000000-0005-0000-0000-0000E5000000}"/>
    <cellStyle name="Comma 8 4 5 2 6 2" xfId="24001" xr:uid="{00000000-0005-0000-0000-0000E5000000}"/>
    <cellStyle name="Comma 8 4 5 2 6 2 2" xfId="54241" xr:uid="{00000000-0005-0000-0000-0000E5000000}"/>
    <cellStyle name="Comma 8 4 5 2 6 3" xfId="39121" xr:uid="{00000000-0005-0000-0000-0000E5000000}"/>
    <cellStyle name="Comma 8 4 5 2 7" xfId="10393" xr:uid="{00000000-0005-0000-0000-0000E5000000}"/>
    <cellStyle name="Comma 8 4 5 2 7 2" xfId="25513" xr:uid="{00000000-0005-0000-0000-0000E5000000}"/>
    <cellStyle name="Comma 8 4 5 2 7 2 2" xfId="55753" xr:uid="{00000000-0005-0000-0000-0000E5000000}"/>
    <cellStyle name="Comma 8 4 5 2 7 3" xfId="40633" xr:uid="{00000000-0005-0000-0000-0000E5000000}"/>
    <cellStyle name="Comma 8 4 5 2 8" xfId="16441" xr:uid="{00000000-0005-0000-0000-0000E5000000}"/>
    <cellStyle name="Comma 8 4 5 2 8 2" xfId="46681" xr:uid="{00000000-0005-0000-0000-0000E5000000}"/>
    <cellStyle name="Comma 8 4 5 2 9" xfId="31561" xr:uid="{00000000-0005-0000-0000-0000E5000000}"/>
    <cellStyle name="Comma 8 4 5 3" xfId="2077" xr:uid="{00000000-0005-0000-0000-0000E5000000}"/>
    <cellStyle name="Comma 8 4 5 3 2" xfId="11149" xr:uid="{00000000-0005-0000-0000-0000E5000000}"/>
    <cellStyle name="Comma 8 4 5 3 2 2" xfId="26269" xr:uid="{00000000-0005-0000-0000-0000E5000000}"/>
    <cellStyle name="Comma 8 4 5 3 2 2 2" xfId="56509" xr:uid="{00000000-0005-0000-0000-0000E5000000}"/>
    <cellStyle name="Comma 8 4 5 3 2 3" xfId="41389" xr:uid="{00000000-0005-0000-0000-0000E5000000}"/>
    <cellStyle name="Comma 8 4 5 3 3" xfId="17197" xr:uid="{00000000-0005-0000-0000-0000E5000000}"/>
    <cellStyle name="Comma 8 4 5 3 3 2" xfId="47437" xr:uid="{00000000-0005-0000-0000-0000E5000000}"/>
    <cellStyle name="Comma 8 4 5 3 4" xfId="32317" xr:uid="{00000000-0005-0000-0000-0000E5000000}"/>
    <cellStyle name="Comma 8 4 5 4" xfId="3589" xr:uid="{00000000-0005-0000-0000-0000E5000000}"/>
    <cellStyle name="Comma 8 4 5 4 2" xfId="12661" xr:uid="{00000000-0005-0000-0000-0000E5000000}"/>
    <cellStyle name="Comma 8 4 5 4 2 2" xfId="27781" xr:uid="{00000000-0005-0000-0000-0000E5000000}"/>
    <cellStyle name="Comma 8 4 5 4 2 2 2" xfId="58021" xr:uid="{00000000-0005-0000-0000-0000E5000000}"/>
    <cellStyle name="Comma 8 4 5 4 2 3" xfId="42901" xr:uid="{00000000-0005-0000-0000-0000E5000000}"/>
    <cellStyle name="Comma 8 4 5 4 3" xfId="18709" xr:uid="{00000000-0005-0000-0000-0000E5000000}"/>
    <cellStyle name="Comma 8 4 5 4 3 2" xfId="48949" xr:uid="{00000000-0005-0000-0000-0000E5000000}"/>
    <cellStyle name="Comma 8 4 5 4 4" xfId="33829" xr:uid="{00000000-0005-0000-0000-0000E5000000}"/>
    <cellStyle name="Comma 8 4 5 5" xfId="5101" xr:uid="{00000000-0005-0000-0000-0000E5000000}"/>
    <cellStyle name="Comma 8 4 5 5 2" xfId="14173" xr:uid="{00000000-0005-0000-0000-0000E5000000}"/>
    <cellStyle name="Comma 8 4 5 5 2 2" xfId="29293" xr:uid="{00000000-0005-0000-0000-0000E5000000}"/>
    <cellStyle name="Comma 8 4 5 5 2 2 2" xfId="59533" xr:uid="{00000000-0005-0000-0000-0000E5000000}"/>
    <cellStyle name="Comma 8 4 5 5 2 3" xfId="44413" xr:uid="{00000000-0005-0000-0000-0000E5000000}"/>
    <cellStyle name="Comma 8 4 5 5 3" xfId="20221" xr:uid="{00000000-0005-0000-0000-0000E5000000}"/>
    <cellStyle name="Comma 8 4 5 5 3 2" xfId="50461" xr:uid="{00000000-0005-0000-0000-0000E5000000}"/>
    <cellStyle name="Comma 8 4 5 5 4" xfId="35341" xr:uid="{00000000-0005-0000-0000-0000E5000000}"/>
    <cellStyle name="Comma 8 4 5 6" xfId="6613" xr:uid="{00000000-0005-0000-0000-0000E5000000}"/>
    <cellStyle name="Comma 8 4 5 6 2" xfId="21733" xr:uid="{00000000-0005-0000-0000-0000E5000000}"/>
    <cellStyle name="Comma 8 4 5 6 2 2" xfId="51973" xr:uid="{00000000-0005-0000-0000-0000E5000000}"/>
    <cellStyle name="Comma 8 4 5 6 3" xfId="36853" xr:uid="{00000000-0005-0000-0000-0000E5000000}"/>
    <cellStyle name="Comma 8 4 5 7" xfId="8125" xr:uid="{00000000-0005-0000-0000-0000E5000000}"/>
    <cellStyle name="Comma 8 4 5 7 2" xfId="23245" xr:uid="{00000000-0005-0000-0000-0000E5000000}"/>
    <cellStyle name="Comma 8 4 5 7 2 2" xfId="53485" xr:uid="{00000000-0005-0000-0000-0000E5000000}"/>
    <cellStyle name="Comma 8 4 5 7 3" xfId="38365" xr:uid="{00000000-0005-0000-0000-0000E5000000}"/>
    <cellStyle name="Comma 8 4 5 8" xfId="9637" xr:uid="{00000000-0005-0000-0000-0000E5000000}"/>
    <cellStyle name="Comma 8 4 5 8 2" xfId="24757" xr:uid="{00000000-0005-0000-0000-0000E5000000}"/>
    <cellStyle name="Comma 8 4 5 8 2 2" xfId="54997" xr:uid="{00000000-0005-0000-0000-0000E5000000}"/>
    <cellStyle name="Comma 8 4 5 8 3" xfId="39877" xr:uid="{00000000-0005-0000-0000-0000E5000000}"/>
    <cellStyle name="Comma 8 4 5 9" xfId="15685" xr:uid="{00000000-0005-0000-0000-0000E5000000}"/>
    <cellStyle name="Comma 8 4 5 9 2" xfId="45925" xr:uid="{00000000-0005-0000-0000-0000E5000000}"/>
    <cellStyle name="Comma 8 4 6" xfId="817" xr:uid="{00000000-0005-0000-0000-000024000000}"/>
    <cellStyle name="Comma 8 4 6 2" xfId="2329" xr:uid="{00000000-0005-0000-0000-000024000000}"/>
    <cellStyle name="Comma 8 4 6 2 2" xfId="11401" xr:uid="{00000000-0005-0000-0000-000024000000}"/>
    <cellStyle name="Comma 8 4 6 2 2 2" xfId="26521" xr:uid="{00000000-0005-0000-0000-000024000000}"/>
    <cellStyle name="Comma 8 4 6 2 2 2 2" xfId="56761" xr:uid="{00000000-0005-0000-0000-000024000000}"/>
    <cellStyle name="Comma 8 4 6 2 2 3" xfId="41641" xr:uid="{00000000-0005-0000-0000-000024000000}"/>
    <cellStyle name="Comma 8 4 6 2 3" xfId="17449" xr:uid="{00000000-0005-0000-0000-000024000000}"/>
    <cellStyle name="Comma 8 4 6 2 3 2" xfId="47689" xr:uid="{00000000-0005-0000-0000-000024000000}"/>
    <cellStyle name="Comma 8 4 6 2 4" xfId="32569" xr:uid="{00000000-0005-0000-0000-000024000000}"/>
    <cellStyle name="Comma 8 4 6 3" xfId="3841" xr:uid="{00000000-0005-0000-0000-000024000000}"/>
    <cellStyle name="Comma 8 4 6 3 2" xfId="12913" xr:uid="{00000000-0005-0000-0000-000024000000}"/>
    <cellStyle name="Comma 8 4 6 3 2 2" xfId="28033" xr:uid="{00000000-0005-0000-0000-000024000000}"/>
    <cellStyle name="Comma 8 4 6 3 2 2 2" xfId="58273" xr:uid="{00000000-0005-0000-0000-000024000000}"/>
    <cellStyle name="Comma 8 4 6 3 2 3" xfId="43153" xr:uid="{00000000-0005-0000-0000-000024000000}"/>
    <cellStyle name="Comma 8 4 6 3 3" xfId="18961" xr:uid="{00000000-0005-0000-0000-000024000000}"/>
    <cellStyle name="Comma 8 4 6 3 3 2" xfId="49201" xr:uid="{00000000-0005-0000-0000-000024000000}"/>
    <cellStyle name="Comma 8 4 6 3 4" xfId="34081" xr:uid="{00000000-0005-0000-0000-000024000000}"/>
    <cellStyle name="Comma 8 4 6 4" xfId="5353" xr:uid="{00000000-0005-0000-0000-000024000000}"/>
    <cellStyle name="Comma 8 4 6 4 2" xfId="14425" xr:uid="{00000000-0005-0000-0000-000024000000}"/>
    <cellStyle name="Comma 8 4 6 4 2 2" xfId="29545" xr:uid="{00000000-0005-0000-0000-000024000000}"/>
    <cellStyle name="Comma 8 4 6 4 2 2 2" xfId="59785" xr:uid="{00000000-0005-0000-0000-000024000000}"/>
    <cellStyle name="Comma 8 4 6 4 2 3" xfId="44665" xr:uid="{00000000-0005-0000-0000-000024000000}"/>
    <cellStyle name="Comma 8 4 6 4 3" xfId="20473" xr:uid="{00000000-0005-0000-0000-000024000000}"/>
    <cellStyle name="Comma 8 4 6 4 3 2" xfId="50713" xr:uid="{00000000-0005-0000-0000-000024000000}"/>
    <cellStyle name="Comma 8 4 6 4 4" xfId="35593" xr:uid="{00000000-0005-0000-0000-000024000000}"/>
    <cellStyle name="Comma 8 4 6 5" xfId="6865" xr:uid="{00000000-0005-0000-0000-000024000000}"/>
    <cellStyle name="Comma 8 4 6 5 2" xfId="21985" xr:uid="{00000000-0005-0000-0000-000024000000}"/>
    <cellStyle name="Comma 8 4 6 5 2 2" xfId="52225" xr:uid="{00000000-0005-0000-0000-000024000000}"/>
    <cellStyle name="Comma 8 4 6 5 3" xfId="37105" xr:uid="{00000000-0005-0000-0000-000024000000}"/>
    <cellStyle name="Comma 8 4 6 6" xfId="8377" xr:uid="{00000000-0005-0000-0000-000024000000}"/>
    <cellStyle name="Comma 8 4 6 6 2" xfId="23497" xr:uid="{00000000-0005-0000-0000-000024000000}"/>
    <cellStyle name="Comma 8 4 6 6 2 2" xfId="53737" xr:uid="{00000000-0005-0000-0000-000024000000}"/>
    <cellStyle name="Comma 8 4 6 6 3" xfId="38617" xr:uid="{00000000-0005-0000-0000-000024000000}"/>
    <cellStyle name="Comma 8 4 6 7" xfId="9889" xr:uid="{00000000-0005-0000-0000-000024000000}"/>
    <cellStyle name="Comma 8 4 6 7 2" xfId="25009" xr:uid="{00000000-0005-0000-0000-000024000000}"/>
    <cellStyle name="Comma 8 4 6 7 2 2" xfId="55249" xr:uid="{00000000-0005-0000-0000-000024000000}"/>
    <cellStyle name="Comma 8 4 6 7 3" xfId="40129" xr:uid="{00000000-0005-0000-0000-000024000000}"/>
    <cellStyle name="Comma 8 4 6 8" xfId="15937" xr:uid="{00000000-0005-0000-0000-000024000000}"/>
    <cellStyle name="Comma 8 4 6 8 2" xfId="46177" xr:uid="{00000000-0005-0000-0000-000024000000}"/>
    <cellStyle name="Comma 8 4 6 9" xfId="31057" xr:uid="{00000000-0005-0000-0000-000024000000}"/>
    <cellStyle name="Comma 8 4 7" xfId="1573" xr:uid="{00000000-0005-0000-0000-000024000000}"/>
    <cellStyle name="Comma 8 4 7 2" xfId="10645" xr:uid="{00000000-0005-0000-0000-000024000000}"/>
    <cellStyle name="Comma 8 4 7 2 2" xfId="25765" xr:uid="{00000000-0005-0000-0000-000024000000}"/>
    <cellStyle name="Comma 8 4 7 2 2 2" xfId="56005" xr:uid="{00000000-0005-0000-0000-000024000000}"/>
    <cellStyle name="Comma 8 4 7 2 3" xfId="40885" xr:uid="{00000000-0005-0000-0000-000024000000}"/>
    <cellStyle name="Comma 8 4 7 3" xfId="16693" xr:uid="{00000000-0005-0000-0000-000024000000}"/>
    <cellStyle name="Comma 8 4 7 3 2" xfId="46933" xr:uid="{00000000-0005-0000-0000-000024000000}"/>
    <cellStyle name="Comma 8 4 7 4" xfId="31813" xr:uid="{00000000-0005-0000-0000-000024000000}"/>
    <cellStyle name="Comma 8 4 8" xfId="3085" xr:uid="{00000000-0005-0000-0000-000024000000}"/>
    <cellStyle name="Comma 8 4 8 2" xfId="12157" xr:uid="{00000000-0005-0000-0000-000024000000}"/>
    <cellStyle name="Comma 8 4 8 2 2" xfId="27277" xr:uid="{00000000-0005-0000-0000-000024000000}"/>
    <cellStyle name="Comma 8 4 8 2 2 2" xfId="57517" xr:uid="{00000000-0005-0000-0000-000024000000}"/>
    <cellStyle name="Comma 8 4 8 2 3" xfId="42397" xr:uid="{00000000-0005-0000-0000-000024000000}"/>
    <cellStyle name="Comma 8 4 8 3" xfId="18205" xr:uid="{00000000-0005-0000-0000-000024000000}"/>
    <cellStyle name="Comma 8 4 8 3 2" xfId="48445" xr:uid="{00000000-0005-0000-0000-000024000000}"/>
    <cellStyle name="Comma 8 4 8 4" xfId="33325" xr:uid="{00000000-0005-0000-0000-000024000000}"/>
    <cellStyle name="Comma 8 4 9" xfId="4597" xr:uid="{00000000-0005-0000-0000-000024000000}"/>
    <cellStyle name="Comma 8 4 9 2" xfId="13669" xr:uid="{00000000-0005-0000-0000-000024000000}"/>
    <cellStyle name="Comma 8 4 9 2 2" xfId="28789" xr:uid="{00000000-0005-0000-0000-000024000000}"/>
    <cellStyle name="Comma 8 4 9 2 2 2" xfId="59029" xr:uid="{00000000-0005-0000-0000-000024000000}"/>
    <cellStyle name="Comma 8 4 9 2 3" xfId="43909" xr:uid="{00000000-0005-0000-0000-000024000000}"/>
    <cellStyle name="Comma 8 4 9 3" xfId="19717" xr:uid="{00000000-0005-0000-0000-000024000000}"/>
    <cellStyle name="Comma 8 4 9 3 2" xfId="49957" xr:uid="{00000000-0005-0000-0000-000024000000}"/>
    <cellStyle name="Comma 8 4 9 4" xfId="34837" xr:uid="{00000000-0005-0000-0000-000024000000}"/>
    <cellStyle name="Comma 8 5" xfId="103" xr:uid="{00000000-0005-0000-0000-000048000000}"/>
    <cellStyle name="Comma 8 5 10" xfId="9175" xr:uid="{00000000-0005-0000-0000-000048000000}"/>
    <cellStyle name="Comma 8 5 10 2" xfId="24295" xr:uid="{00000000-0005-0000-0000-000048000000}"/>
    <cellStyle name="Comma 8 5 10 2 2" xfId="54535" xr:uid="{00000000-0005-0000-0000-000048000000}"/>
    <cellStyle name="Comma 8 5 10 3" xfId="39415" xr:uid="{00000000-0005-0000-0000-000048000000}"/>
    <cellStyle name="Comma 8 5 11" xfId="15223" xr:uid="{00000000-0005-0000-0000-000048000000}"/>
    <cellStyle name="Comma 8 5 11 2" xfId="45463" xr:uid="{00000000-0005-0000-0000-000048000000}"/>
    <cellStyle name="Comma 8 5 12" xfId="30343" xr:uid="{00000000-0005-0000-0000-000048000000}"/>
    <cellStyle name="Comma 8 5 2" xfId="355" xr:uid="{00000000-0005-0000-0000-000048000000}"/>
    <cellStyle name="Comma 8 5 2 10" xfId="30595" xr:uid="{00000000-0005-0000-0000-000048000000}"/>
    <cellStyle name="Comma 8 5 2 2" xfId="1111" xr:uid="{00000000-0005-0000-0000-000048000000}"/>
    <cellStyle name="Comma 8 5 2 2 2" xfId="2623" xr:uid="{00000000-0005-0000-0000-000048000000}"/>
    <cellStyle name="Comma 8 5 2 2 2 2" xfId="11695" xr:uid="{00000000-0005-0000-0000-000048000000}"/>
    <cellStyle name="Comma 8 5 2 2 2 2 2" xfId="26815" xr:uid="{00000000-0005-0000-0000-000048000000}"/>
    <cellStyle name="Comma 8 5 2 2 2 2 2 2" xfId="57055" xr:uid="{00000000-0005-0000-0000-000048000000}"/>
    <cellStyle name="Comma 8 5 2 2 2 2 3" xfId="41935" xr:uid="{00000000-0005-0000-0000-000048000000}"/>
    <cellStyle name="Comma 8 5 2 2 2 3" xfId="17743" xr:uid="{00000000-0005-0000-0000-000048000000}"/>
    <cellStyle name="Comma 8 5 2 2 2 3 2" xfId="47983" xr:uid="{00000000-0005-0000-0000-000048000000}"/>
    <cellStyle name="Comma 8 5 2 2 2 4" xfId="32863" xr:uid="{00000000-0005-0000-0000-000048000000}"/>
    <cellStyle name="Comma 8 5 2 2 3" xfId="4135" xr:uid="{00000000-0005-0000-0000-000048000000}"/>
    <cellStyle name="Comma 8 5 2 2 3 2" xfId="13207" xr:uid="{00000000-0005-0000-0000-000048000000}"/>
    <cellStyle name="Comma 8 5 2 2 3 2 2" xfId="28327" xr:uid="{00000000-0005-0000-0000-000048000000}"/>
    <cellStyle name="Comma 8 5 2 2 3 2 2 2" xfId="58567" xr:uid="{00000000-0005-0000-0000-000048000000}"/>
    <cellStyle name="Comma 8 5 2 2 3 2 3" xfId="43447" xr:uid="{00000000-0005-0000-0000-000048000000}"/>
    <cellStyle name="Comma 8 5 2 2 3 3" xfId="19255" xr:uid="{00000000-0005-0000-0000-000048000000}"/>
    <cellStyle name="Comma 8 5 2 2 3 3 2" xfId="49495" xr:uid="{00000000-0005-0000-0000-000048000000}"/>
    <cellStyle name="Comma 8 5 2 2 3 4" xfId="34375" xr:uid="{00000000-0005-0000-0000-000048000000}"/>
    <cellStyle name="Comma 8 5 2 2 4" xfId="5647" xr:uid="{00000000-0005-0000-0000-000048000000}"/>
    <cellStyle name="Comma 8 5 2 2 4 2" xfId="14719" xr:uid="{00000000-0005-0000-0000-000048000000}"/>
    <cellStyle name="Comma 8 5 2 2 4 2 2" xfId="29839" xr:uid="{00000000-0005-0000-0000-000048000000}"/>
    <cellStyle name="Comma 8 5 2 2 4 2 2 2" xfId="60079" xr:uid="{00000000-0005-0000-0000-000048000000}"/>
    <cellStyle name="Comma 8 5 2 2 4 2 3" xfId="44959" xr:uid="{00000000-0005-0000-0000-000048000000}"/>
    <cellStyle name="Comma 8 5 2 2 4 3" xfId="20767" xr:uid="{00000000-0005-0000-0000-000048000000}"/>
    <cellStyle name="Comma 8 5 2 2 4 3 2" xfId="51007" xr:uid="{00000000-0005-0000-0000-000048000000}"/>
    <cellStyle name="Comma 8 5 2 2 4 4" xfId="35887" xr:uid="{00000000-0005-0000-0000-000048000000}"/>
    <cellStyle name="Comma 8 5 2 2 5" xfId="7159" xr:uid="{00000000-0005-0000-0000-000048000000}"/>
    <cellStyle name="Comma 8 5 2 2 5 2" xfId="22279" xr:uid="{00000000-0005-0000-0000-000048000000}"/>
    <cellStyle name="Comma 8 5 2 2 5 2 2" xfId="52519" xr:uid="{00000000-0005-0000-0000-000048000000}"/>
    <cellStyle name="Comma 8 5 2 2 5 3" xfId="37399" xr:uid="{00000000-0005-0000-0000-000048000000}"/>
    <cellStyle name="Comma 8 5 2 2 6" xfId="8671" xr:uid="{00000000-0005-0000-0000-000048000000}"/>
    <cellStyle name="Comma 8 5 2 2 6 2" xfId="23791" xr:uid="{00000000-0005-0000-0000-000048000000}"/>
    <cellStyle name="Comma 8 5 2 2 6 2 2" xfId="54031" xr:uid="{00000000-0005-0000-0000-000048000000}"/>
    <cellStyle name="Comma 8 5 2 2 6 3" xfId="38911" xr:uid="{00000000-0005-0000-0000-000048000000}"/>
    <cellStyle name="Comma 8 5 2 2 7" xfId="10183" xr:uid="{00000000-0005-0000-0000-000048000000}"/>
    <cellStyle name="Comma 8 5 2 2 7 2" xfId="25303" xr:uid="{00000000-0005-0000-0000-000048000000}"/>
    <cellStyle name="Comma 8 5 2 2 7 2 2" xfId="55543" xr:uid="{00000000-0005-0000-0000-000048000000}"/>
    <cellStyle name="Comma 8 5 2 2 7 3" xfId="40423" xr:uid="{00000000-0005-0000-0000-000048000000}"/>
    <cellStyle name="Comma 8 5 2 2 8" xfId="16231" xr:uid="{00000000-0005-0000-0000-000048000000}"/>
    <cellStyle name="Comma 8 5 2 2 8 2" xfId="46471" xr:uid="{00000000-0005-0000-0000-000048000000}"/>
    <cellStyle name="Comma 8 5 2 2 9" xfId="31351" xr:uid="{00000000-0005-0000-0000-000048000000}"/>
    <cellStyle name="Comma 8 5 2 3" xfId="1867" xr:uid="{00000000-0005-0000-0000-000048000000}"/>
    <cellStyle name="Comma 8 5 2 3 2" xfId="10939" xr:uid="{00000000-0005-0000-0000-000048000000}"/>
    <cellStyle name="Comma 8 5 2 3 2 2" xfId="26059" xr:uid="{00000000-0005-0000-0000-000048000000}"/>
    <cellStyle name="Comma 8 5 2 3 2 2 2" xfId="56299" xr:uid="{00000000-0005-0000-0000-000048000000}"/>
    <cellStyle name="Comma 8 5 2 3 2 3" xfId="41179" xr:uid="{00000000-0005-0000-0000-000048000000}"/>
    <cellStyle name="Comma 8 5 2 3 3" xfId="16987" xr:uid="{00000000-0005-0000-0000-000048000000}"/>
    <cellStyle name="Comma 8 5 2 3 3 2" xfId="47227" xr:uid="{00000000-0005-0000-0000-000048000000}"/>
    <cellStyle name="Comma 8 5 2 3 4" xfId="32107" xr:uid="{00000000-0005-0000-0000-000048000000}"/>
    <cellStyle name="Comma 8 5 2 4" xfId="3379" xr:uid="{00000000-0005-0000-0000-000048000000}"/>
    <cellStyle name="Comma 8 5 2 4 2" xfId="12451" xr:uid="{00000000-0005-0000-0000-000048000000}"/>
    <cellStyle name="Comma 8 5 2 4 2 2" xfId="27571" xr:uid="{00000000-0005-0000-0000-000048000000}"/>
    <cellStyle name="Comma 8 5 2 4 2 2 2" xfId="57811" xr:uid="{00000000-0005-0000-0000-000048000000}"/>
    <cellStyle name="Comma 8 5 2 4 2 3" xfId="42691" xr:uid="{00000000-0005-0000-0000-000048000000}"/>
    <cellStyle name="Comma 8 5 2 4 3" xfId="18499" xr:uid="{00000000-0005-0000-0000-000048000000}"/>
    <cellStyle name="Comma 8 5 2 4 3 2" xfId="48739" xr:uid="{00000000-0005-0000-0000-000048000000}"/>
    <cellStyle name="Comma 8 5 2 4 4" xfId="33619" xr:uid="{00000000-0005-0000-0000-000048000000}"/>
    <cellStyle name="Comma 8 5 2 5" xfId="4891" xr:uid="{00000000-0005-0000-0000-000048000000}"/>
    <cellStyle name="Comma 8 5 2 5 2" xfId="13963" xr:uid="{00000000-0005-0000-0000-000048000000}"/>
    <cellStyle name="Comma 8 5 2 5 2 2" xfId="29083" xr:uid="{00000000-0005-0000-0000-000048000000}"/>
    <cellStyle name="Comma 8 5 2 5 2 2 2" xfId="59323" xr:uid="{00000000-0005-0000-0000-000048000000}"/>
    <cellStyle name="Comma 8 5 2 5 2 3" xfId="44203" xr:uid="{00000000-0005-0000-0000-000048000000}"/>
    <cellStyle name="Comma 8 5 2 5 3" xfId="20011" xr:uid="{00000000-0005-0000-0000-000048000000}"/>
    <cellStyle name="Comma 8 5 2 5 3 2" xfId="50251" xr:uid="{00000000-0005-0000-0000-000048000000}"/>
    <cellStyle name="Comma 8 5 2 5 4" xfId="35131" xr:uid="{00000000-0005-0000-0000-000048000000}"/>
    <cellStyle name="Comma 8 5 2 6" xfId="6403" xr:uid="{00000000-0005-0000-0000-000048000000}"/>
    <cellStyle name="Comma 8 5 2 6 2" xfId="21523" xr:uid="{00000000-0005-0000-0000-000048000000}"/>
    <cellStyle name="Comma 8 5 2 6 2 2" xfId="51763" xr:uid="{00000000-0005-0000-0000-000048000000}"/>
    <cellStyle name="Comma 8 5 2 6 3" xfId="36643" xr:uid="{00000000-0005-0000-0000-000048000000}"/>
    <cellStyle name="Comma 8 5 2 7" xfId="7915" xr:uid="{00000000-0005-0000-0000-000048000000}"/>
    <cellStyle name="Comma 8 5 2 7 2" xfId="23035" xr:uid="{00000000-0005-0000-0000-000048000000}"/>
    <cellStyle name="Comma 8 5 2 7 2 2" xfId="53275" xr:uid="{00000000-0005-0000-0000-000048000000}"/>
    <cellStyle name="Comma 8 5 2 7 3" xfId="38155" xr:uid="{00000000-0005-0000-0000-000048000000}"/>
    <cellStyle name="Comma 8 5 2 8" xfId="9427" xr:uid="{00000000-0005-0000-0000-000048000000}"/>
    <cellStyle name="Comma 8 5 2 8 2" xfId="24547" xr:uid="{00000000-0005-0000-0000-000048000000}"/>
    <cellStyle name="Comma 8 5 2 8 2 2" xfId="54787" xr:uid="{00000000-0005-0000-0000-000048000000}"/>
    <cellStyle name="Comma 8 5 2 8 3" xfId="39667" xr:uid="{00000000-0005-0000-0000-000048000000}"/>
    <cellStyle name="Comma 8 5 2 9" xfId="15475" xr:uid="{00000000-0005-0000-0000-000048000000}"/>
    <cellStyle name="Comma 8 5 2 9 2" xfId="45715" xr:uid="{00000000-0005-0000-0000-000048000000}"/>
    <cellStyle name="Comma 8 5 3" xfId="607" xr:uid="{00000000-0005-0000-0000-0000E8000000}"/>
    <cellStyle name="Comma 8 5 3 10" xfId="30847" xr:uid="{00000000-0005-0000-0000-0000E8000000}"/>
    <cellStyle name="Comma 8 5 3 2" xfId="1363" xr:uid="{00000000-0005-0000-0000-0000E8000000}"/>
    <cellStyle name="Comma 8 5 3 2 2" xfId="2875" xr:uid="{00000000-0005-0000-0000-0000E8000000}"/>
    <cellStyle name="Comma 8 5 3 2 2 2" xfId="11947" xr:uid="{00000000-0005-0000-0000-0000E8000000}"/>
    <cellStyle name="Comma 8 5 3 2 2 2 2" xfId="27067" xr:uid="{00000000-0005-0000-0000-0000E8000000}"/>
    <cellStyle name="Comma 8 5 3 2 2 2 2 2" xfId="57307" xr:uid="{00000000-0005-0000-0000-0000E8000000}"/>
    <cellStyle name="Comma 8 5 3 2 2 2 3" xfId="42187" xr:uid="{00000000-0005-0000-0000-0000E8000000}"/>
    <cellStyle name="Comma 8 5 3 2 2 3" xfId="17995" xr:uid="{00000000-0005-0000-0000-0000E8000000}"/>
    <cellStyle name="Comma 8 5 3 2 2 3 2" xfId="48235" xr:uid="{00000000-0005-0000-0000-0000E8000000}"/>
    <cellStyle name="Comma 8 5 3 2 2 4" xfId="33115" xr:uid="{00000000-0005-0000-0000-0000E8000000}"/>
    <cellStyle name="Comma 8 5 3 2 3" xfId="4387" xr:uid="{00000000-0005-0000-0000-0000E8000000}"/>
    <cellStyle name="Comma 8 5 3 2 3 2" xfId="13459" xr:uid="{00000000-0005-0000-0000-0000E8000000}"/>
    <cellStyle name="Comma 8 5 3 2 3 2 2" xfId="28579" xr:uid="{00000000-0005-0000-0000-0000E8000000}"/>
    <cellStyle name="Comma 8 5 3 2 3 2 2 2" xfId="58819" xr:uid="{00000000-0005-0000-0000-0000E8000000}"/>
    <cellStyle name="Comma 8 5 3 2 3 2 3" xfId="43699" xr:uid="{00000000-0005-0000-0000-0000E8000000}"/>
    <cellStyle name="Comma 8 5 3 2 3 3" xfId="19507" xr:uid="{00000000-0005-0000-0000-0000E8000000}"/>
    <cellStyle name="Comma 8 5 3 2 3 3 2" xfId="49747" xr:uid="{00000000-0005-0000-0000-0000E8000000}"/>
    <cellStyle name="Comma 8 5 3 2 3 4" xfId="34627" xr:uid="{00000000-0005-0000-0000-0000E8000000}"/>
    <cellStyle name="Comma 8 5 3 2 4" xfId="5899" xr:uid="{00000000-0005-0000-0000-0000E8000000}"/>
    <cellStyle name="Comma 8 5 3 2 4 2" xfId="14971" xr:uid="{00000000-0005-0000-0000-0000E8000000}"/>
    <cellStyle name="Comma 8 5 3 2 4 2 2" xfId="30091" xr:uid="{00000000-0005-0000-0000-0000E8000000}"/>
    <cellStyle name="Comma 8 5 3 2 4 2 2 2" xfId="60331" xr:uid="{00000000-0005-0000-0000-0000E8000000}"/>
    <cellStyle name="Comma 8 5 3 2 4 2 3" xfId="45211" xr:uid="{00000000-0005-0000-0000-0000E8000000}"/>
    <cellStyle name="Comma 8 5 3 2 4 3" xfId="21019" xr:uid="{00000000-0005-0000-0000-0000E8000000}"/>
    <cellStyle name="Comma 8 5 3 2 4 3 2" xfId="51259" xr:uid="{00000000-0005-0000-0000-0000E8000000}"/>
    <cellStyle name="Comma 8 5 3 2 4 4" xfId="36139" xr:uid="{00000000-0005-0000-0000-0000E8000000}"/>
    <cellStyle name="Comma 8 5 3 2 5" xfId="7411" xr:uid="{00000000-0005-0000-0000-0000E8000000}"/>
    <cellStyle name="Comma 8 5 3 2 5 2" xfId="22531" xr:uid="{00000000-0005-0000-0000-0000E8000000}"/>
    <cellStyle name="Comma 8 5 3 2 5 2 2" xfId="52771" xr:uid="{00000000-0005-0000-0000-0000E8000000}"/>
    <cellStyle name="Comma 8 5 3 2 5 3" xfId="37651" xr:uid="{00000000-0005-0000-0000-0000E8000000}"/>
    <cellStyle name="Comma 8 5 3 2 6" xfId="8923" xr:uid="{00000000-0005-0000-0000-0000E8000000}"/>
    <cellStyle name="Comma 8 5 3 2 6 2" xfId="24043" xr:uid="{00000000-0005-0000-0000-0000E8000000}"/>
    <cellStyle name="Comma 8 5 3 2 6 2 2" xfId="54283" xr:uid="{00000000-0005-0000-0000-0000E8000000}"/>
    <cellStyle name="Comma 8 5 3 2 6 3" xfId="39163" xr:uid="{00000000-0005-0000-0000-0000E8000000}"/>
    <cellStyle name="Comma 8 5 3 2 7" xfId="10435" xr:uid="{00000000-0005-0000-0000-0000E8000000}"/>
    <cellStyle name="Comma 8 5 3 2 7 2" xfId="25555" xr:uid="{00000000-0005-0000-0000-0000E8000000}"/>
    <cellStyle name="Comma 8 5 3 2 7 2 2" xfId="55795" xr:uid="{00000000-0005-0000-0000-0000E8000000}"/>
    <cellStyle name="Comma 8 5 3 2 7 3" xfId="40675" xr:uid="{00000000-0005-0000-0000-0000E8000000}"/>
    <cellStyle name="Comma 8 5 3 2 8" xfId="16483" xr:uid="{00000000-0005-0000-0000-0000E8000000}"/>
    <cellStyle name="Comma 8 5 3 2 8 2" xfId="46723" xr:uid="{00000000-0005-0000-0000-0000E8000000}"/>
    <cellStyle name="Comma 8 5 3 2 9" xfId="31603" xr:uid="{00000000-0005-0000-0000-0000E8000000}"/>
    <cellStyle name="Comma 8 5 3 3" xfId="2119" xr:uid="{00000000-0005-0000-0000-0000E8000000}"/>
    <cellStyle name="Comma 8 5 3 3 2" xfId="11191" xr:uid="{00000000-0005-0000-0000-0000E8000000}"/>
    <cellStyle name="Comma 8 5 3 3 2 2" xfId="26311" xr:uid="{00000000-0005-0000-0000-0000E8000000}"/>
    <cellStyle name="Comma 8 5 3 3 2 2 2" xfId="56551" xr:uid="{00000000-0005-0000-0000-0000E8000000}"/>
    <cellStyle name="Comma 8 5 3 3 2 3" xfId="41431" xr:uid="{00000000-0005-0000-0000-0000E8000000}"/>
    <cellStyle name="Comma 8 5 3 3 3" xfId="17239" xr:uid="{00000000-0005-0000-0000-0000E8000000}"/>
    <cellStyle name="Comma 8 5 3 3 3 2" xfId="47479" xr:uid="{00000000-0005-0000-0000-0000E8000000}"/>
    <cellStyle name="Comma 8 5 3 3 4" xfId="32359" xr:uid="{00000000-0005-0000-0000-0000E8000000}"/>
    <cellStyle name="Comma 8 5 3 4" xfId="3631" xr:uid="{00000000-0005-0000-0000-0000E8000000}"/>
    <cellStyle name="Comma 8 5 3 4 2" xfId="12703" xr:uid="{00000000-0005-0000-0000-0000E8000000}"/>
    <cellStyle name="Comma 8 5 3 4 2 2" xfId="27823" xr:uid="{00000000-0005-0000-0000-0000E8000000}"/>
    <cellStyle name="Comma 8 5 3 4 2 2 2" xfId="58063" xr:uid="{00000000-0005-0000-0000-0000E8000000}"/>
    <cellStyle name="Comma 8 5 3 4 2 3" xfId="42943" xr:uid="{00000000-0005-0000-0000-0000E8000000}"/>
    <cellStyle name="Comma 8 5 3 4 3" xfId="18751" xr:uid="{00000000-0005-0000-0000-0000E8000000}"/>
    <cellStyle name="Comma 8 5 3 4 3 2" xfId="48991" xr:uid="{00000000-0005-0000-0000-0000E8000000}"/>
    <cellStyle name="Comma 8 5 3 4 4" xfId="33871" xr:uid="{00000000-0005-0000-0000-0000E8000000}"/>
    <cellStyle name="Comma 8 5 3 5" xfId="5143" xr:uid="{00000000-0005-0000-0000-0000E8000000}"/>
    <cellStyle name="Comma 8 5 3 5 2" xfId="14215" xr:uid="{00000000-0005-0000-0000-0000E8000000}"/>
    <cellStyle name="Comma 8 5 3 5 2 2" xfId="29335" xr:uid="{00000000-0005-0000-0000-0000E8000000}"/>
    <cellStyle name="Comma 8 5 3 5 2 2 2" xfId="59575" xr:uid="{00000000-0005-0000-0000-0000E8000000}"/>
    <cellStyle name="Comma 8 5 3 5 2 3" xfId="44455" xr:uid="{00000000-0005-0000-0000-0000E8000000}"/>
    <cellStyle name="Comma 8 5 3 5 3" xfId="20263" xr:uid="{00000000-0005-0000-0000-0000E8000000}"/>
    <cellStyle name="Comma 8 5 3 5 3 2" xfId="50503" xr:uid="{00000000-0005-0000-0000-0000E8000000}"/>
    <cellStyle name="Comma 8 5 3 5 4" xfId="35383" xr:uid="{00000000-0005-0000-0000-0000E8000000}"/>
    <cellStyle name="Comma 8 5 3 6" xfId="6655" xr:uid="{00000000-0005-0000-0000-0000E8000000}"/>
    <cellStyle name="Comma 8 5 3 6 2" xfId="21775" xr:uid="{00000000-0005-0000-0000-0000E8000000}"/>
    <cellStyle name="Comma 8 5 3 6 2 2" xfId="52015" xr:uid="{00000000-0005-0000-0000-0000E8000000}"/>
    <cellStyle name="Comma 8 5 3 6 3" xfId="36895" xr:uid="{00000000-0005-0000-0000-0000E8000000}"/>
    <cellStyle name="Comma 8 5 3 7" xfId="8167" xr:uid="{00000000-0005-0000-0000-0000E8000000}"/>
    <cellStyle name="Comma 8 5 3 7 2" xfId="23287" xr:uid="{00000000-0005-0000-0000-0000E8000000}"/>
    <cellStyle name="Comma 8 5 3 7 2 2" xfId="53527" xr:uid="{00000000-0005-0000-0000-0000E8000000}"/>
    <cellStyle name="Comma 8 5 3 7 3" xfId="38407" xr:uid="{00000000-0005-0000-0000-0000E8000000}"/>
    <cellStyle name="Comma 8 5 3 8" xfId="9679" xr:uid="{00000000-0005-0000-0000-0000E8000000}"/>
    <cellStyle name="Comma 8 5 3 8 2" xfId="24799" xr:uid="{00000000-0005-0000-0000-0000E8000000}"/>
    <cellStyle name="Comma 8 5 3 8 2 2" xfId="55039" xr:uid="{00000000-0005-0000-0000-0000E8000000}"/>
    <cellStyle name="Comma 8 5 3 8 3" xfId="39919" xr:uid="{00000000-0005-0000-0000-0000E8000000}"/>
    <cellStyle name="Comma 8 5 3 9" xfId="15727" xr:uid="{00000000-0005-0000-0000-0000E8000000}"/>
    <cellStyle name="Comma 8 5 3 9 2" xfId="45967" xr:uid="{00000000-0005-0000-0000-0000E8000000}"/>
    <cellStyle name="Comma 8 5 4" xfId="859" xr:uid="{00000000-0005-0000-0000-000048000000}"/>
    <cellStyle name="Comma 8 5 4 2" xfId="2371" xr:uid="{00000000-0005-0000-0000-000048000000}"/>
    <cellStyle name="Comma 8 5 4 2 2" xfId="11443" xr:uid="{00000000-0005-0000-0000-000048000000}"/>
    <cellStyle name="Comma 8 5 4 2 2 2" xfId="26563" xr:uid="{00000000-0005-0000-0000-000048000000}"/>
    <cellStyle name="Comma 8 5 4 2 2 2 2" xfId="56803" xr:uid="{00000000-0005-0000-0000-000048000000}"/>
    <cellStyle name="Comma 8 5 4 2 2 3" xfId="41683" xr:uid="{00000000-0005-0000-0000-000048000000}"/>
    <cellStyle name="Comma 8 5 4 2 3" xfId="17491" xr:uid="{00000000-0005-0000-0000-000048000000}"/>
    <cellStyle name="Comma 8 5 4 2 3 2" xfId="47731" xr:uid="{00000000-0005-0000-0000-000048000000}"/>
    <cellStyle name="Comma 8 5 4 2 4" xfId="32611" xr:uid="{00000000-0005-0000-0000-000048000000}"/>
    <cellStyle name="Comma 8 5 4 3" xfId="3883" xr:uid="{00000000-0005-0000-0000-000048000000}"/>
    <cellStyle name="Comma 8 5 4 3 2" xfId="12955" xr:uid="{00000000-0005-0000-0000-000048000000}"/>
    <cellStyle name="Comma 8 5 4 3 2 2" xfId="28075" xr:uid="{00000000-0005-0000-0000-000048000000}"/>
    <cellStyle name="Comma 8 5 4 3 2 2 2" xfId="58315" xr:uid="{00000000-0005-0000-0000-000048000000}"/>
    <cellStyle name="Comma 8 5 4 3 2 3" xfId="43195" xr:uid="{00000000-0005-0000-0000-000048000000}"/>
    <cellStyle name="Comma 8 5 4 3 3" xfId="19003" xr:uid="{00000000-0005-0000-0000-000048000000}"/>
    <cellStyle name="Comma 8 5 4 3 3 2" xfId="49243" xr:uid="{00000000-0005-0000-0000-000048000000}"/>
    <cellStyle name="Comma 8 5 4 3 4" xfId="34123" xr:uid="{00000000-0005-0000-0000-000048000000}"/>
    <cellStyle name="Comma 8 5 4 4" xfId="5395" xr:uid="{00000000-0005-0000-0000-000048000000}"/>
    <cellStyle name="Comma 8 5 4 4 2" xfId="14467" xr:uid="{00000000-0005-0000-0000-000048000000}"/>
    <cellStyle name="Comma 8 5 4 4 2 2" xfId="29587" xr:uid="{00000000-0005-0000-0000-000048000000}"/>
    <cellStyle name="Comma 8 5 4 4 2 2 2" xfId="59827" xr:uid="{00000000-0005-0000-0000-000048000000}"/>
    <cellStyle name="Comma 8 5 4 4 2 3" xfId="44707" xr:uid="{00000000-0005-0000-0000-000048000000}"/>
    <cellStyle name="Comma 8 5 4 4 3" xfId="20515" xr:uid="{00000000-0005-0000-0000-000048000000}"/>
    <cellStyle name="Comma 8 5 4 4 3 2" xfId="50755" xr:uid="{00000000-0005-0000-0000-000048000000}"/>
    <cellStyle name="Comma 8 5 4 4 4" xfId="35635" xr:uid="{00000000-0005-0000-0000-000048000000}"/>
    <cellStyle name="Comma 8 5 4 5" xfId="6907" xr:uid="{00000000-0005-0000-0000-000048000000}"/>
    <cellStyle name="Comma 8 5 4 5 2" xfId="22027" xr:uid="{00000000-0005-0000-0000-000048000000}"/>
    <cellStyle name="Comma 8 5 4 5 2 2" xfId="52267" xr:uid="{00000000-0005-0000-0000-000048000000}"/>
    <cellStyle name="Comma 8 5 4 5 3" xfId="37147" xr:uid="{00000000-0005-0000-0000-000048000000}"/>
    <cellStyle name="Comma 8 5 4 6" xfId="8419" xr:uid="{00000000-0005-0000-0000-000048000000}"/>
    <cellStyle name="Comma 8 5 4 6 2" xfId="23539" xr:uid="{00000000-0005-0000-0000-000048000000}"/>
    <cellStyle name="Comma 8 5 4 6 2 2" xfId="53779" xr:uid="{00000000-0005-0000-0000-000048000000}"/>
    <cellStyle name="Comma 8 5 4 6 3" xfId="38659" xr:uid="{00000000-0005-0000-0000-000048000000}"/>
    <cellStyle name="Comma 8 5 4 7" xfId="9931" xr:uid="{00000000-0005-0000-0000-000048000000}"/>
    <cellStyle name="Comma 8 5 4 7 2" xfId="25051" xr:uid="{00000000-0005-0000-0000-000048000000}"/>
    <cellStyle name="Comma 8 5 4 7 2 2" xfId="55291" xr:uid="{00000000-0005-0000-0000-000048000000}"/>
    <cellStyle name="Comma 8 5 4 7 3" xfId="40171" xr:uid="{00000000-0005-0000-0000-000048000000}"/>
    <cellStyle name="Comma 8 5 4 8" xfId="15979" xr:uid="{00000000-0005-0000-0000-000048000000}"/>
    <cellStyle name="Comma 8 5 4 8 2" xfId="46219" xr:uid="{00000000-0005-0000-0000-000048000000}"/>
    <cellStyle name="Comma 8 5 4 9" xfId="31099" xr:uid="{00000000-0005-0000-0000-000048000000}"/>
    <cellStyle name="Comma 8 5 5" xfId="1615" xr:uid="{00000000-0005-0000-0000-000048000000}"/>
    <cellStyle name="Comma 8 5 5 2" xfId="10687" xr:uid="{00000000-0005-0000-0000-000048000000}"/>
    <cellStyle name="Comma 8 5 5 2 2" xfId="25807" xr:uid="{00000000-0005-0000-0000-000048000000}"/>
    <cellStyle name="Comma 8 5 5 2 2 2" xfId="56047" xr:uid="{00000000-0005-0000-0000-000048000000}"/>
    <cellStyle name="Comma 8 5 5 2 3" xfId="40927" xr:uid="{00000000-0005-0000-0000-000048000000}"/>
    <cellStyle name="Comma 8 5 5 3" xfId="16735" xr:uid="{00000000-0005-0000-0000-000048000000}"/>
    <cellStyle name="Comma 8 5 5 3 2" xfId="46975" xr:uid="{00000000-0005-0000-0000-000048000000}"/>
    <cellStyle name="Comma 8 5 5 4" xfId="31855" xr:uid="{00000000-0005-0000-0000-000048000000}"/>
    <cellStyle name="Comma 8 5 6" xfId="3127" xr:uid="{00000000-0005-0000-0000-000048000000}"/>
    <cellStyle name="Comma 8 5 6 2" xfId="12199" xr:uid="{00000000-0005-0000-0000-000048000000}"/>
    <cellStyle name="Comma 8 5 6 2 2" xfId="27319" xr:uid="{00000000-0005-0000-0000-000048000000}"/>
    <cellStyle name="Comma 8 5 6 2 2 2" xfId="57559" xr:uid="{00000000-0005-0000-0000-000048000000}"/>
    <cellStyle name="Comma 8 5 6 2 3" xfId="42439" xr:uid="{00000000-0005-0000-0000-000048000000}"/>
    <cellStyle name="Comma 8 5 6 3" xfId="18247" xr:uid="{00000000-0005-0000-0000-000048000000}"/>
    <cellStyle name="Comma 8 5 6 3 2" xfId="48487" xr:uid="{00000000-0005-0000-0000-000048000000}"/>
    <cellStyle name="Comma 8 5 6 4" xfId="33367" xr:uid="{00000000-0005-0000-0000-000048000000}"/>
    <cellStyle name="Comma 8 5 7" xfId="4639" xr:uid="{00000000-0005-0000-0000-000048000000}"/>
    <cellStyle name="Comma 8 5 7 2" xfId="13711" xr:uid="{00000000-0005-0000-0000-000048000000}"/>
    <cellStyle name="Comma 8 5 7 2 2" xfId="28831" xr:uid="{00000000-0005-0000-0000-000048000000}"/>
    <cellStyle name="Comma 8 5 7 2 2 2" xfId="59071" xr:uid="{00000000-0005-0000-0000-000048000000}"/>
    <cellStyle name="Comma 8 5 7 2 3" xfId="43951" xr:uid="{00000000-0005-0000-0000-000048000000}"/>
    <cellStyle name="Comma 8 5 7 3" xfId="19759" xr:uid="{00000000-0005-0000-0000-000048000000}"/>
    <cellStyle name="Comma 8 5 7 3 2" xfId="49999" xr:uid="{00000000-0005-0000-0000-000048000000}"/>
    <cellStyle name="Comma 8 5 7 4" xfId="34879" xr:uid="{00000000-0005-0000-0000-000048000000}"/>
    <cellStyle name="Comma 8 5 8" xfId="6151" xr:uid="{00000000-0005-0000-0000-000048000000}"/>
    <cellStyle name="Comma 8 5 8 2" xfId="21271" xr:uid="{00000000-0005-0000-0000-000048000000}"/>
    <cellStyle name="Comma 8 5 8 2 2" xfId="51511" xr:uid="{00000000-0005-0000-0000-000048000000}"/>
    <cellStyle name="Comma 8 5 8 3" xfId="36391" xr:uid="{00000000-0005-0000-0000-000048000000}"/>
    <cellStyle name="Comma 8 5 9" xfId="7663" xr:uid="{00000000-0005-0000-0000-000048000000}"/>
    <cellStyle name="Comma 8 5 9 2" xfId="22783" xr:uid="{00000000-0005-0000-0000-000048000000}"/>
    <cellStyle name="Comma 8 5 9 2 2" xfId="53023" xr:uid="{00000000-0005-0000-0000-000048000000}"/>
    <cellStyle name="Comma 8 5 9 3" xfId="37903" xr:uid="{00000000-0005-0000-0000-000048000000}"/>
    <cellStyle name="Comma 8 6" xfId="187" xr:uid="{00000000-0005-0000-0000-000048000000}"/>
    <cellStyle name="Comma 8 6 10" xfId="9259" xr:uid="{00000000-0005-0000-0000-000048000000}"/>
    <cellStyle name="Comma 8 6 10 2" xfId="24379" xr:uid="{00000000-0005-0000-0000-000048000000}"/>
    <cellStyle name="Comma 8 6 10 2 2" xfId="54619" xr:uid="{00000000-0005-0000-0000-000048000000}"/>
    <cellStyle name="Comma 8 6 10 3" xfId="39499" xr:uid="{00000000-0005-0000-0000-000048000000}"/>
    <cellStyle name="Comma 8 6 11" xfId="15307" xr:uid="{00000000-0005-0000-0000-000048000000}"/>
    <cellStyle name="Comma 8 6 11 2" xfId="45547" xr:uid="{00000000-0005-0000-0000-000048000000}"/>
    <cellStyle name="Comma 8 6 12" xfId="30427" xr:uid="{00000000-0005-0000-0000-000048000000}"/>
    <cellStyle name="Comma 8 6 2" xfId="439" xr:uid="{00000000-0005-0000-0000-000048000000}"/>
    <cellStyle name="Comma 8 6 2 10" xfId="30679" xr:uid="{00000000-0005-0000-0000-000048000000}"/>
    <cellStyle name="Comma 8 6 2 2" xfId="1195" xr:uid="{00000000-0005-0000-0000-000048000000}"/>
    <cellStyle name="Comma 8 6 2 2 2" xfId="2707" xr:uid="{00000000-0005-0000-0000-000048000000}"/>
    <cellStyle name="Comma 8 6 2 2 2 2" xfId="11779" xr:uid="{00000000-0005-0000-0000-000048000000}"/>
    <cellStyle name="Comma 8 6 2 2 2 2 2" xfId="26899" xr:uid="{00000000-0005-0000-0000-000048000000}"/>
    <cellStyle name="Comma 8 6 2 2 2 2 2 2" xfId="57139" xr:uid="{00000000-0005-0000-0000-000048000000}"/>
    <cellStyle name="Comma 8 6 2 2 2 2 3" xfId="42019" xr:uid="{00000000-0005-0000-0000-000048000000}"/>
    <cellStyle name="Comma 8 6 2 2 2 3" xfId="17827" xr:uid="{00000000-0005-0000-0000-000048000000}"/>
    <cellStyle name="Comma 8 6 2 2 2 3 2" xfId="48067" xr:uid="{00000000-0005-0000-0000-000048000000}"/>
    <cellStyle name="Comma 8 6 2 2 2 4" xfId="32947" xr:uid="{00000000-0005-0000-0000-000048000000}"/>
    <cellStyle name="Comma 8 6 2 2 3" xfId="4219" xr:uid="{00000000-0005-0000-0000-000048000000}"/>
    <cellStyle name="Comma 8 6 2 2 3 2" xfId="13291" xr:uid="{00000000-0005-0000-0000-000048000000}"/>
    <cellStyle name="Comma 8 6 2 2 3 2 2" xfId="28411" xr:uid="{00000000-0005-0000-0000-000048000000}"/>
    <cellStyle name="Comma 8 6 2 2 3 2 2 2" xfId="58651" xr:uid="{00000000-0005-0000-0000-000048000000}"/>
    <cellStyle name="Comma 8 6 2 2 3 2 3" xfId="43531" xr:uid="{00000000-0005-0000-0000-000048000000}"/>
    <cellStyle name="Comma 8 6 2 2 3 3" xfId="19339" xr:uid="{00000000-0005-0000-0000-000048000000}"/>
    <cellStyle name="Comma 8 6 2 2 3 3 2" xfId="49579" xr:uid="{00000000-0005-0000-0000-000048000000}"/>
    <cellStyle name="Comma 8 6 2 2 3 4" xfId="34459" xr:uid="{00000000-0005-0000-0000-000048000000}"/>
    <cellStyle name="Comma 8 6 2 2 4" xfId="5731" xr:uid="{00000000-0005-0000-0000-000048000000}"/>
    <cellStyle name="Comma 8 6 2 2 4 2" xfId="14803" xr:uid="{00000000-0005-0000-0000-000048000000}"/>
    <cellStyle name="Comma 8 6 2 2 4 2 2" xfId="29923" xr:uid="{00000000-0005-0000-0000-000048000000}"/>
    <cellStyle name="Comma 8 6 2 2 4 2 2 2" xfId="60163" xr:uid="{00000000-0005-0000-0000-000048000000}"/>
    <cellStyle name="Comma 8 6 2 2 4 2 3" xfId="45043" xr:uid="{00000000-0005-0000-0000-000048000000}"/>
    <cellStyle name="Comma 8 6 2 2 4 3" xfId="20851" xr:uid="{00000000-0005-0000-0000-000048000000}"/>
    <cellStyle name="Comma 8 6 2 2 4 3 2" xfId="51091" xr:uid="{00000000-0005-0000-0000-000048000000}"/>
    <cellStyle name="Comma 8 6 2 2 4 4" xfId="35971" xr:uid="{00000000-0005-0000-0000-000048000000}"/>
    <cellStyle name="Comma 8 6 2 2 5" xfId="7243" xr:uid="{00000000-0005-0000-0000-000048000000}"/>
    <cellStyle name="Comma 8 6 2 2 5 2" xfId="22363" xr:uid="{00000000-0005-0000-0000-000048000000}"/>
    <cellStyle name="Comma 8 6 2 2 5 2 2" xfId="52603" xr:uid="{00000000-0005-0000-0000-000048000000}"/>
    <cellStyle name="Comma 8 6 2 2 5 3" xfId="37483" xr:uid="{00000000-0005-0000-0000-000048000000}"/>
    <cellStyle name="Comma 8 6 2 2 6" xfId="8755" xr:uid="{00000000-0005-0000-0000-000048000000}"/>
    <cellStyle name="Comma 8 6 2 2 6 2" xfId="23875" xr:uid="{00000000-0005-0000-0000-000048000000}"/>
    <cellStyle name="Comma 8 6 2 2 6 2 2" xfId="54115" xr:uid="{00000000-0005-0000-0000-000048000000}"/>
    <cellStyle name="Comma 8 6 2 2 6 3" xfId="38995" xr:uid="{00000000-0005-0000-0000-000048000000}"/>
    <cellStyle name="Comma 8 6 2 2 7" xfId="10267" xr:uid="{00000000-0005-0000-0000-000048000000}"/>
    <cellStyle name="Comma 8 6 2 2 7 2" xfId="25387" xr:uid="{00000000-0005-0000-0000-000048000000}"/>
    <cellStyle name="Comma 8 6 2 2 7 2 2" xfId="55627" xr:uid="{00000000-0005-0000-0000-000048000000}"/>
    <cellStyle name="Comma 8 6 2 2 7 3" xfId="40507" xr:uid="{00000000-0005-0000-0000-000048000000}"/>
    <cellStyle name="Comma 8 6 2 2 8" xfId="16315" xr:uid="{00000000-0005-0000-0000-000048000000}"/>
    <cellStyle name="Comma 8 6 2 2 8 2" xfId="46555" xr:uid="{00000000-0005-0000-0000-000048000000}"/>
    <cellStyle name="Comma 8 6 2 2 9" xfId="31435" xr:uid="{00000000-0005-0000-0000-000048000000}"/>
    <cellStyle name="Comma 8 6 2 3" xfId="1951" xr:uid="{00000000-0005-0000-0000-000048000000}"/>
    <cellStyle name="Comma 8 6 2 3 2" xfId="11023" xr:uid="{00000000-0005-0000-0000-000048000000}"/>
    <cellStyle name="Comma 8 6 2 3 2 2" xfId="26143" xr:uid="{00000000-0005-0000-0000-000048000000}"/>
    <cellStyle name="Comma 8 6 2 3 2 2 2" xfId="56383" xr:uid="{00000000-0005-0000-0000-000048000000}"/>
    <cellStyle name="Comma 8 6 2 3 2 3" xfId="41263" xr:uid="{00000000-0005-0000-0000-000048000000}"/>
    <cellStyle name="Comma 8 6 2 3 3" xfId="17071" xr:uid="{00000000-0005-0000-0000-000048000000}"/>
    <cellStyle name="Comma 8 6 2 3 3 2" xfId="47311" xr:uid="{00000000-0005-0000-0000-000048000000}"/>
    <cellStyle name="Comma 8 6 2 3 4" xfId="32191" xr:uid="{00000000-0005-0000-0000-000048000000}"/>
    <cellStyle name="Comma 8 6 2 4" xfId="3463" xr:uid="{00000000-0005-0000-0000-000048000000}"/>
    <cellStyle name="Comma 8 6 2 4 2" xfId="12535" xr:uid="{00000000-0005-0000-0000-000048000000}"/>
    <cellStyle name="Comma 8 6 2 4 2 2" xfId="27655" xr:uid="{00000000-0005-0000-0000-000048000000}"/>
    <cellStyle name="Comma 8 6 2 4 2 2 2" xfId="57895" xr:uid="{00000000-0005-0000-0000-000048000000}"/>
    <cellStyle name="Comma 8 6 2 4 2 3" xfId="42775" xr:uid="{00000000-0005-0000-0000-000048000000}"/>
    <cellStyle name="Comma 8 6 2 4 3" xfId="18583" xr:uid="{00000000-0005-0000-0000-000048000000}"/>
    <cellStyle name="Comma 8 6 2 4 3 2" xfId="48823" xr:uid="{00000000-0005-0000-0000-000048000000}"/>
    <cellStyle name="Comma 8 6 2 4 4" xfId="33703" xr:uid="{00000000-0005-0000-0000-000048000000}"/>
    <cellStyle name="Comma 8 6 2 5" xfId="4975" xr:uid="{00000000-0005-0000-0000-000048000000}"/>
    <cellStyle name="Comma 8 6 2 5 2" xfId="14047" xr:uid="{00000000-0005-0000-0000-000048000000}"/>
    <cellStyle name="Comma 8 6 2 5 2 2" xfId="29167" xr:uid="{00000000-0005-0000-0000-000048000000}"/>
    <cellStyle name="Comma 8 6 2 5 2 2 2" xfId="59407" xr:uid="{00000000-0005-0000-0000-000048000000}"/>
    <cellStyle name="Comma 8 6 2 5 2 3" xfId="44287" xr:uid="{00000000-0005-0000-0000-000048000000}"/>
    <cellStyle name="Comma 8 6 2 5 3" xfId="20095" xr:uid="{00000000-0005-0000-0000-000048000000}"/>
    <cellStyle name="Comma 8 6 2 5 3 2" xfId="50335" xr:uid="{00000000-0005-0000-0000-000048000000}"/>
    <cellStyle name="Comma 8 6 2 5 4" xfId="35215" xr:uid="{00000000-0005-0000-0000-000048000000}"/>
    <cellStyle name="Comma 8 6 2 6" xfId="6487" xr:uid="{00000000-0005-0000-0000-000048000000}"/>
    <cellStyle name="Comma 8 6 2 6 2" xfId="21607" xr:uid="{00000000-0005-0000-0000-000048000000}"/>
    <cellStyle name="Comma 8 6 2 6 2 2" xfId="51847" xr:uid="{00000000-0005-0000-0000-000048000000}"/>
    <cellStyle name="Comma 8 6 2 6 3" xfId="36727" xr:uid="{00000000-0005-0000-0000-000048000000}"/>
    <cellStyle name="Comma 8 6 2 7" xfId="7999" xr:uid="{00000000-0005-0000-0000-000048000000}"/>
    <cellStyle name="Comma 8 6 2 7 2" xfId="23119" xr:uid="{00000000-0005-0000-0000-000048000000}"/>
    <cellStyle name="Comma 8 6 2 7 2 2" xfId="53359" xr:uid="{00000000-0005-0000-0000-000048000000}"/>
    <cellStyle name="Comma 8 6 2 7 3" xfId="38239" xr:uid="{00000000-0005-0000-0000-000048000000}"/>
    <cellStyle name="Comma 8 6 2 8" xfId="9511" xr:uid="{00000000-0005-0000-0000-000048000000}"/>
    <cellStyle name="Comma 8 6 2 8 2" xfId="24631" xr:uid="{00000000-0005-0000-0000-000048000000}"/>
    <cellStyle name="Comma 8 6 2 8 2 2" xfId="54871" xr:uid="{00000000-0005-0000-0000-000048000000}"/>
    <cellStyle name="Comma 8 6 2 8 3" xfId="39751" xr:uid="{00000000-0005-0000-0000-000048000000}"/>
    <cellStyle name="Comma 8 6 2 9" xfId="15559" xr:uid="{00000000-0005-0000-0000-000048000000}"/>
    <cellStyle name="Comma 8 6 2 9 2" xfId="45799" xr:uid="{00000000-0005-0000-0000-000048000000}"/>
    <cellStyle name="Comma 8 6 3" xfId="691" xr:uid="{00000000-0005-0000-0000-0000E9000000}"/>
    <cellStyle name="Comma 8 6 3 10" xfId="30931" xr:uid="{00000000-0005-0000-0000-0000E9000000}"/>
    <cellStyle name="Comma 8 6 3 2" xfId="1447" xr:uid="{00000000-0005-0000-0000-0000E9000000}"/>
    <cellStyle name="Comma 8 6 3 2 2" xfId="2959" xr:uid="{00000000-0005-0000-0000-0000E9000000}"/>
    <cellStyle name="Comma 8 6 3 2 2 2" xfId="12031" xr:uid="{00000000-0005-0000-0000-0000E9000000}"/>
    <cellStyle name="Comma 8 6 3 2 2 2 2" xfId="27151" xr:uid="{00000000-0005-0000-0000-0000E9000000}"/>
    <cellStyle name="Comma 8 6 3 2 2 2 2 2" xfId="57391" xr:uid="{00000000-0005-0000-0000-0000E9000000}"/>
    <cellStyle name="Comma 8 6 3 2 2 2 3" xfId="42271" xr:uid="{00000000-0005-0000-0000-0000E9000000}"/>
    <cellStyle name="Comma 8 6 3 2 2 3" xfId="18079" xr:uid="{00000000-0005-0000-0000-0000E9000000}"/>
    <cellStyle name="Comma 8 6 3 2 2 3 2" xfId="48319" xr:uid="{00000000-0005-0000-0000-0000E9000000}"/>
    <cellStyle name="Comma 8 6 3 2 2 4" xfId="33199" xr:uid="{00000000-0005-0000-0000-0000E9000000}"/>
    <cellStyle name="Comma 8 6 3 2 3" xfId="4471" xr:uid="{00000000-0005-0000-0000-0000E9000000}"/>
    <cellStyle name="Comma 8 6 3 2 3 2" xfId="13543" xr:uid="{00000000-0005-0000-0000-0000E9000000}"/>
    <cellStyle name="Comma 8 6 3 2 3 2 2" xfId="28663" xr:uid="{00000000-0005-0000-0000-0000E9000000}"/>
    <cellStyle name="Comma 8 6 3 2 3 2 2 2" xfId="58903" xr:uid="{00000000-0005-0000-0000-0000E9000000}"/>
    <cellStyle name="Comma 8 6 3 2 3 2 3" xfId="43783" xr:uid="{00000000-0005-0000-0000-0000E9000000}"/>
    <cellStyle name="Comma 8 6 3 2 3 3" xfId="19591" xr:uid="{00000000-0005-0000-0000-0000E9000000}"/>
    <cellStyle name="Comma 8 6 3 2 3 3 2" xfId="49831" xr:uid="{00000000-0005-0000-0000-0000E9000000}"/>
    <cellStyle name="Comma 8 6 3 2 3 4" xfId="34711" xr:uid="{00000000-0005-0000-0000-0000E9000000}"/>
    <cellStyle name="Comma 8 6 3 2 4" xfId="5983" xr:uid="{00000000-0005-0000-0000-0000E9000000}"/>
    <cellStyle name="Comma 8 6 3 2 4 2" xfId="15055" xr:uid="{00000000-0005-0000-0000-0000E9000000}"/>
    <cellStyle name="Comma 8 6 3 2 4 2 2" xfId="30175" xr:uid="{00000000-0005-0000-0000-0000E9000000}"/>
    <cellStyle name="Comma 8 6 3 2 4 2 2 2" xfId="60415" xr:uid="{00000000-0005-0000-0000-0000E9000000}"/>
    <cellStyle name="Comma 8 6 3 2 4 2 3" xfId="45295" xr:uid="{00000000-0005-0000-0000-0000E9000000}"/>
    <cellStyle name="Comma 8 6 3 2 4 3" xfId="21103" xr:uid="{00000000-0005-0000-0000-0000E9000000}"/>
    <cellStyle name="Comma 8 6 3 2 4 3 2" xfId="51343" xr:uid="{00000000-0005-0000-0000-0000E9000000}"/>
    <cellStyle name="Comma 8 6 3 2 4 4" xfId="36223" xr:uid="{00000000-0005-0000-0000-0000E9000000}"/>
    <cellStyle name="Comma 8 6 3 2 5" xfId="7495" xr:uid="{00000000-0005-0000-0000-0000E9000000}"/>
    <cellStyle name="Comma 8 6 3 2 5 2" xfId="22615" xr:uid="{00000000-0005-0000-0000-0000E9000000}"/>
    <cellStyle name="Comma 8 6 3 2 5 2 2" xfId="52855" xr:uid="{00000000-0005-0000-0000-0000E9000000}"/>
    <cellStyle name="Comma 8 6 3 2 5 3" xfId="37735" xr:uid="{00000000-0005-0000-0000-0000E9000000}"/>
    <cellStyle name="Comma 8 6 3 2 6" xfId="9007" xr:uid="{00000000-0005-0000-0000-0000E9000000}"/>
    <cellStyle name="Comma 8 6 3 2 6 2" xfId="24127" xr:uid="{00000000-0005-0000-0000-0000E9000000}"/>
    <cellStyle name="Comma 8 6 3 2 6 2 2" xfId="54367" xr:uid="{00000000-0005-0000-0000-0000E9000000}"/>
    <cellStyle name="Comma 8 6 3 2 6 3" xfId="39247" xr:uid="{00000000-0005-0000-0000-0000E9000000}"/>
    <cellStyle name="Comma 8 6 3 2 7" xfId="10519" xr:uid="{00000000-0005-0000-0000-0000E9000000}"/>
    <cellStyle name="Comma 8 6 3 2 7 2" xfId="25639" xr:uid="{00000000-0005-0000-0000-0000E9000000}"/>
    <cellStyle name="Comma 8 6 3 2 7 2 2" xfId="55879" xr:uid="{00000000-0005-0000-0000-0000E9000000}"/>
    <cellStyle name="Comma 8 6 3 2 7 3" xfId="40759" xr:uid="{00000000-0005-0000-0000-0000E9000000}"/>
    <cellStyle name="Comma 8 6 3 2 8" xfId="16567" xr:uid="{00000000-0005-0000-0000-0000E9000000}"/>
    <cellStyle name="Comma 8 6 3 2 8 2" xfId="46807" xr:uid="{00000000-0005-0000-0000-0000E9000000}"/>
    <cellStyle name="Comma 8 6 3 2 9" xfId="31687" xr:uid="{00000000-0005-0000-0000-0000E9000000}"/>
    <cellStyle name="Comma 8 6 3 3" xfId="2203" xr:uid="{00000000-0005-0000-0000-0000E9000000}"/>
    <cellStyle name="Comma 8 6 3 3 2" xfId="11275" xr:uid="{00000000-0005-0000-0000-0000E9000000}"/>
    <cellStyle name="Comma 8 6 3 3 2 2" xfId="26395" xr:uid="{00000000-0005-0000-0000-0000E9000000}"/>
    <cellStyle name="Comma 8 6 3 3 2 2 2" xfId="56635" xr:uid="{00000000-0005-0000-0000-0000E9000000}"/>
    <cellStyle name="Comma 8 6 3 3 2 3" xfId="41515" xr:uid="{00000000-0005-0000-0000-0000E9000000}"/>
    <cellStyle name="Comma 8 6 3 3 3" xfId="17323" xr:uid="{00000000-0005-0000-0000-0000E9000000}"/>
    <cellStyle name="Comma 8 6 3 3 3 2" xfId="47563" xr:uid="{00000000-0005-0000-0000-0000E9000000}"/>
    <cellStyle name="Comma 8 6 3 3 4" xfId="32443" xr:uid="{00000000-0005-0000-0000-0000E9000000}"/>
    <cellStyle name="Comma 8 6 3 4" xfId="3715" xr:uid="{00000000-0005-0000-0000-0000E9000000}"/>
    <cellStyle name="Comma 8 6 3 4 2" xfId="12787" xr:uid="{00000000-0005-0000-0000-0000E9000000}"/>
    <cellStyle name="Comma 8 6 3 4 2 2" xfId="27907" xr:uid="{00000000-0005-0000-0000-0000E9000000}"/>
    <cellStyle name="Comma 8 6 3 4 2 2 2" xfId="58147" xr:uid="{00000000-0005-0000-0000-0000E9000000}"/>
    <cellStyle name="Comma 8 6 3 4 2 3" xfId="43027" xr:uid="{00000000-0005-0000-0000-0000E9000000}"/>
    <cellStyle name="Comma 8 6 3 4 3" xfId="18835" xr:uid="{00000000-0005-0000-0000-0000E9000000}"/>
    <cellStyle name="Comma 8 6 3 4 3 2" xfId="49075" xr:uid="{00000000-0005-0000-0000-0000E9000000}"/>
    <cellStyle name="Comma 8 6 3 4 4" xfId="33955" xr:uid="{00000000-0005-0000-0000-0000E9000000}"/>
    <cellStyle name="Comma 8 6 3 5" xfId="5227" xr:uid="{00000000-0005-0000-0000-0000E9000000}"/>
    <cellStyle name="Comma 8 6 3 5 2" xfId="14299" xr:uid="{00000000-0005-0000-0000-0000E9000000}"/>
    <cellStyle name="Comma 8 6 3 5 2 2" xfId="29419" xr:uid="{00000000-0005-0000-0000-0000E9000000}"/>
    <cellStyle name="Comma 8 6 3 5 2 2 2" xfId="59659" xr:uid="{00000000-0005-0000-0000-0000E9000000}"/>
    <cellStyle name="Comma 8 6 3 5 2 3" xfId="44539" xr:uid="{00000000-0005-0000-0000-0000E9000000}"/>
    <cellStyle name="Comma 8 6 3 5 3" xfId="20347" xr:uid="{00000000-0005-0000-0000-0000E9000000}"/>
    <cellStyle name="Comma 8 6 3 5 3 2" xfId="50587" xr:uid="{00000000-0005-0000-0000-0000E9000000}"/>
    <cellStyle name="Comma 8 6 3 5 4" xfId="35467" xr:uid="{00000000-0005-0000-0000-0000E9000000}"/>
    <cellStyle name="Comma 8 6 3 6" xfId="6739" xr:uid="{00000000-0005-0000-0000-0000E9000000}"/>
    <cellStyle name="Comma 8 6 3 6 2" xfId="21859" xr:uid="{00000000-0005-0000-0000-0000E9000000}"/>
    <cellStyle name="Comma 8 6 3 6 2 2" xfId="52099" xr:uid="{00000000-0005-0000-0000-0000E9000000}"/>
    <cellStyle name="Comma 8 6 3 6 3" xfId="36979" xr:uid="{00000000-0005-0000-0000-0000E9000000}"/>
    <cellStyle name="Comma 8 6 3 7" xfId="8251" xr:uid="{00000000-0005-0000-0000-0000E9000000}"/>
    <cellStyle name="Comma 8 6 3 7 2" xfId="23371" xr:uid="{00000000-0005-0000-0000-0000E9000000}"/>
    <cellStyle name="Comma 8 6 3 7 2 2" xfId="53611" xr:uid="{00000000-0005-0000-0000-0000E9000000}"/>
    <cellStyle name="Comma 8 6 3 7 3" xfId="38491" xr:uid="{00000000-0005-0000-0000-0000E9000000}"/>
    <cellStyle name="Comma 8 6 3 8" xfId="9763" xr:uid="{00000000-0005-0000-0000-0000E9000000}"/>
    <cellStyle name="Comma 8 6 3 8 2" xfId="24883" xr:uid="{00000000-0005-0000-0000-0000E9000000}"/>
    <cellStyle name="Comma 8 6 3 8 2 2" xfId="55123" xr:uid="{00000000-0005-0000-0000-0000E9000000}"/>
    <cellStyle name="Comma 8 6 3 8 3" xfId="40003" xr:uid="{00000000-0005-0000-0000-0000E9000000}"/>
    <cellStyle name="Comma 8 6 3 9" xfId="15811" xr:uid="{00000000-0005-0000-0000-0000E9000000}"/>
    <cellStyle name="Comma 8 6 3 9 2" xfId="46051" xr:uid="{00000000-0005-0000-0000-0000E9000000}"/>
    <cellStyle name="Comma 8 6 4" xfId="943" xr:uid="{00000000-0005-0000-0000-000048000000}"/>
    <cellStyle name="Comma 8 6 4 2" xfId="2455" xr:uid="{00000000-0005-0000-0000-000048000000}"/>
    <cellStyle name="Comma 8 6 4 2 2" xfId="11527" xr:uid="{00000000-0005-0000-0000-000048000000}"/>
    <cellStyle name="Comma 8 6 4 2 2 2" xfId="26647" xr:uid="{00000000-0005-0000-0000-000048000000}"/>
    <cellStyle name="Comma 8 6 4 2 2 2 2" xfId="56887" xr:uid="{00000000-0005-0000-0000-000048000000}"/>
    <cellStyle name="Comma 8 6 4 2 2 3" xfId="41767" xr:uid="{00000000-0005-0000-0000-000048000000}"/>
    <cellStyle name="Comma 8 6 4 2 3" xfId="17575" xr:uid="{00000000-0005-0000-0000-000048000000}"/>
    <cellStyle name="Comma 8 6 4 2 3 2" xfId="47815" xr:uid="{00000000-0005-0000-0000-000048000000}"/>
    <cellStyle name="Comma 8 6 4 2 4" xfId="32695" xr:uid="{00000000-0005-0000-0000-000048000000}"/>
    <cellStyle name="Comma 8 6 4 3" xfId="3967" xr:uid="{00000000-0005-0000-0000-000048000000}"/>
    <cellStyle name="Comma 8 6 4 3 2" xfId="13039" xr:uid="{00000000-0005-0000-0000-000048000000}"/>
    <cellStyle name="Comma 8 6 4 3 2 2" xfId="28159" xr:uid="{00000000-0005-0000-0000-000048000000}"/>
    <cellStyle name="Comma 8 6 4 3 2 2 2" xfId="58399" xr:uid="{00000000-0005-0000-0000-000048000000}"/>
    <cellStyle name="Comma 8 6 4 3 2 3" xfId="43279" xr:uid="{00000000-0005-0000-0000-000048000000}"/>
    <cellStyle name="Comma 8 6 4 3 3" xfId="19087" xr:uid="{00000000-0005-0000-0000-000048000000}"/>
    <cellStyle name="Comma 8 6 4 3 3 2" xfId="49327" xr:uid="{00000000-0005-0000-0000-000048000000}"/>
    <cellStyle name="Comma 8 6 4 3 4" xfId="34207" xr:uid="{00000000-0005-0000-0000-000048000000}"/>
    <cellStyle name="Comma 8 6 4 4" xfId="5479" xr:uid="{00000000-0005-0000-0000-000048000000}"/>
    <cellStyle name="Comma 8 6 4 4 2" xfId="14551" xr:uid="{00000000-0005-0000-0000-000048000000}"/>
    <cellStyle name="Comma 8 6 4 4 2 2" xfId="29671" xr:uid="{00000000-0005-0000-0000-000048000000}"/>
    <cellStyle name="Comma 8 6 4 4 2 2 2" xfId="59911" xr:uid="{00000000-0005-0000-0000-000048000000}"/>
    <cellStyle name="Comma 8 6 4 4 2 3" xfId="44791" xr:uid="{00000000-0005-0000-0000-000048000000}"/>
    <cellStyle name="Comma 8 6 4 4 3" xfId="20599" xr:uid="{00000000-0005-0000-0000-000048000000}"/>
    <cellStyle name="Comma 8 6 4 4 3 2" xfId="50839" xr:uid="{00000000-0005-0000-0000-000048000000}"/>
    <cellStyle name="Comma 8 6 4 4 4" xfId="35719" xr:uid="{00000000-0005-0000-0000-000048000000}"/>
    <cellStyle name="Comma 8 6 4 5" xfId="6991" xr:uid="{00000000-0005-0000-0000-000048000000}"/>
    <cellStyle name="Comma 8 6 4 5 2" xfId="22111" xr:uid="{00000000-0005-0000-0000-000048000000}"/>
    <cellStyle name="Comma 8 6 4 5 2 2" xfId="52351" xr:uid="{00000000-0005-0000-0000-000048000000}"/>
    <cellStyle name="Comma 8 6 4 5 3" xfId="37231" xr:uid="{00000000-0005-0000-0000-000048000000}"/>
    <cellStyle name="Comma 8 6 4 6" xfId="8503" xr:uid="{00000000-0005-0000-0000-000048000000}"/>
    <cellStyle name="Comma 8 6 4 6 2" xfId="23623" xr:uid="{00000000-0005-0000-0000-000048000000}"/>
    <cellStyle name="Comma 8 6 4 6 2 2" xfId="53863" xr:uid="{00000000-0005-0000-0000-000048000000}"/>
    <cellStyle name="Comma 8 6 4 6 3" xfId="38743" xr:uid="{00000000-0005-0000-0000-000048000000}"/>
    <cellStyle name="Comma 8 6 4 7" xfId="10015" xr:uid="{00000000-0005-0000-0000-000048000000}"/>
    <cellStyle name="Comma 8 6 4 7 2" xfId="25135" xr:uid="{00000000-0005-0000-0000-000048000000}"/>
    <cellStyle name="Comma 8 6 4 7 2 2" xfId="55375" xr:uid="{00000000-0005-0000-0000-000048000000}"/>
    <cellStyle name="Comma 8 6 4 7 3" xfId="40255" xr:uid="{00000000-0005-0000-0000-000048000000}"/>
    <cellStyle name="Comma 8 6 4 8" xfId="16063" xr:uid="{00000000-0005-0000-0000-000048000000}"/>
    <cellStyle name="Comma 8 6 4 8 2" xfId="46303" xr:uid="{00000000-0005-0000-0000-000048000000}"/>
    <cellStyle name="Comma 8 6 4 9" xfId="31183" xr:uid="{00000000-0005-0000-0000-000048000000}"/>
    <cellStyle name="Comma 8 6 5" xfId="1699" xr:uid="{00000000-0005-0000-0000-000048000000}"/>
    <cellStyle name="Comma 8 6 5 2" xfId="10771" xr:uid="{00000000-0005-0000-0000-000048000000}"/>
    <cellStyle name="Comma 8 6 5 2 2" xfId="25891" xr:uid="{00000000-0005-0000-0000-000048000000}"/>
    <cellStyle name="Comma 8 6 5 2 2 2" xfId="56131" xr:uid="{00000000-0005-0000-0000-000048000000}"/>
    <cellStyle name="Comma 8 6 5 2 3" xfId="41011" xr:uid="{00000000-0005-0000-0000-000048000000}"/>
    <cellStyle name="Comma 8 6 5 3" xfId="16819" xr:uid="{00000000-0005-0000-0000-000048000000}"/>
    <cellStyle name="Comma 8 6 5 3 2" xfId="47059" xr:uid="{00000000-0005-0000-0000-000048000000}"/>
    <cellStyle name="Comma 8 6 5 4" xfId="31939" xr:uid="{00000000-0005-0000-0000-000048000000}"/>
    <cellStyle name="Comma 8 6 6" xfId="3211" xr:uid="{00000000-0005-0000-0000-000048000000}"/>
    <cellStyle name="Comma 8 6 6 2" xfId="12283" xr:uid="{00000000-0005-0000-0000-000048000000}"/>
    <cellStyle name="Comma 8 6 6 2 2" xfId="27403" xr:uid="{00000000-0005-0000-0000-000048000000}"/>
    <cellStyle name="Comma 8 6 6 2 2 2" xfId="57643" xr:uid="{00000000-0005-0000-0000-000048000000}"/>
    <cellStyle name="Comma 8 6 6 2 3" xfId="42523" xr:uid="{00000000-0005-0000-0000-000048000000}"/>
    <cellStyle name="Comma 8 6 6 3" xfId="18331" xr:uid="{00000000-0005-0000-0000-000048000000}"/>
    <cellStyle name="Comma 8 6 6 3 2" xfId="48571" xr:uid="{00000000-0005-0000-0000-000048000000}"/>
    <cellStyle name="Comma 8 6 6 4" xfId="33451" xr:uid="{00000000-0005-0000-0000-000048000000}"/>
    <cellStyle name="Comma 8 6 7" xfId="4723" xr:uid="{00000000-0005-0000-0000-000048000000}"/>
    <cellStyle name="Comma 8 6 7 2" xfId="13795" xr:uid="{00000000-0005-0000-0000-000048000000}"/>
    <cellStyle name="Comma 8 6 7 2 2" xfId="28915" xr:uid="{00000000-0005-0000-0000-000048000000}"/>
    <cellStyle name="Comma 8 6 7 2 2 2" xfId="59155" xr:uid="{00000000-0005-0000-0000-000048000000}"/>
    <cellStyle name="Comma 8 6 7 2 3" xfId="44035" xr:uid="{00000000-0005-0000-0000-000048000000}"/>
    <cellStyle name="Comma 8 6 7 3" xfId="19843" xr:uid="{00000000-0005-0000-0000-000048000000}"/>
    <cellStyle name="Comma 8 6 7 3 2" xfId="50083" xr:uid="{00000000-0005-0000-0000-000048000000}"/>
    <cellStyle name="Comma 8 6 7 4" xfId="34963" xr:uid="{00000000-0005-0000-0000-000048000000}"/>
    <cellStyle name="Comma 8 6 8" xfId="6235" xr:uid="{00000000-0005-0000-0000-000048000000}"/>
    <cellStyle name="Comma 8 6 8 2" xfId="21355" xr:uid="{00000000-0005-0000-0000-000048000000}"/>
    <cellStyle name="Comma 8 6 8 2 2" xfId="51595" xr:uid="{00000000-0005-0000-0000-000048000000}"/>
    <cellStyle name="Comma 8 6 8 3" xfId="36475" xr:uid="{00000000-0005-0000-0000-000048000000}"/>
    <cellStyle name="Comma 8 6 9" xfId="7747" xr:uid="{00000000-0005-0000-0000-000048000000}"/>
    <cellStyle name="Comma 8 6 9 2" xfId="22867" xr:uid="{00000000-0005-0000-0000-000048000000}"/>
    <cellStyle name="Comma 8 6 9 2 2" xfId="53107" xr:uid="{00000000-0005-0000-0000-000048000000}"/>
    <cellStyle name="Comma 8 6 9 3" xfId="37987" xr:uid="{00000000-0005-0000-0000-000048000000}"/>
    <cellStyle name="Comma 8 7" xfId="271" xr:uid="{00000000-0005-0000-0000-000039000000}"/>
    <cellStyle name="Comma 8 7 10" xfId="30511" xr:uid="{00000000-0005-0000-0000-000039000000}"/>
    <cellStyle name="Comma 8 7 2" xfId="1027" xr:uid="{00000000-0005-0000-0000-000039000000}"/>
    <cellStyle name="Comma 8 7 2 2" xfId="2539" xr:uid="{00000000-0005-0000-0000-000039000000}"/>
    <cellStyle name="Comma 8 7 2 2 2" xfId="11611" xr:uid="{00000000-0005-0000-0000-000039000000}"/>
    <cellStyle name="Comma 8 7 2 2 2 2" xfId="26731" xr:uid="{00000000-0005-0000-0000-000039000000}"/>
    <cellStyle name="Comma 8 7 2 2 2 2 2" xfId="56971" xr:uid="{00000000-0005-0000-0000-000039000000}"/>
    <cellStyle name="Comma 8 7 2 2 2 3" xfId="41851" xr:uid="{00000000-0005-0000-0000-000039000000}"/>
    <cellStyle name="Comma 8 7 2 2 3" xfId="17659" xr:uid="{00000000-0005-0000-0000-000039000000}"/>
    <cellStyle name="Comma 8 7 2 2 3 2" xfId="47899" xr:uid="{00000000-0005-0000-0000-000039000000}"/>
    <cellStyle name="Comma 8 7 2 2 4" xfId="32779" xr:uid="{00000000-0005-0000-0000-000039000000}"/>
    <cellStyle name="Comma 8 7 2 3" xfId="4051" xr:uid="{00000000-0005-0000-0000-000039000000}"/>
    <cellStyle name="Comma 8 7 2 3 2" xfId="13123" xr:uid="{00000000-0005-0000-0000-000039000000}"/>
    <cellStyle name="Comma 8 7 2 3 2 2" xfId="28243" xr:uid="{00000000-0005-0000-0000-000039000000}"/>
    <cellStyle name="Comma 8 7 2 3 2 2 2" xfId="58483" xr:uid="{00000000-0005-0000-0000-000039000000}"/>
    <cellStyle name="Comma 8 7 2 3 2 3" xfId="43363" xr:uid="{00000000-0005-0000-0000-000039000000}"/>
    <cellStyle name="Comma 8 7 2 3 3" xfId="19171" xr:uid="{00000000-0005-0000-0000-000039000000}"/>
    <cellStyle name="Comma 8 7 2 3 3 2" xfId="49411" xr:uid="{00000000-0005-0000-0000-000039000000}"/>
    <cellStyle name="Comma 8 7 2 3 4" xfId="34291" xr:uid="{00000000-0005-0000-0000-000039000000}"/>
    <cellStyle name="Comma 8 7 2 4" xfId="5563" xr:uid="{00000000-0005-0000-0000-000039000000}"/>
    <cellStyle name="Comma 8 7 2 4 2" xfId="14635" xr:uid="{00000000-0005-0000-0000-000039000000}"/>
    <cellStyle name="Comma 8 7 2 4 2 2" xfId="29755" xr:uid="{00000000-0005-0000-0000-000039000000}"/>
    <cellStyle name="Comma 8 7 2 4 2 2 2" xfId="59995" xr:uid="{00000000-0005-0000-0000-000039000000}"/>
    <cellStyle name="Comma 8 7 2 4 2 3" xfId="44875" xr:uid="{00000000-0005-0000-0000-000039000000}"/>
    <cellStyle name="Comma 8 7 2 4 3" xfId="20683" xr:uid="{00000000-0005-0000-0000-000039000000}"/>
    <cellStyle name="Comma 8 7 2 4 3 2" xfId="50923" xr:uid="{00000000-0005-0000-0000-000039000000}"/>
    <cellStyle name="Comma 8 7 2 4 4" xfId="35803" xr:uid="{00000000-0005-0000-0000-000039000000}"/>
    <cellStyle name="Comma 8 7 2 5" xfId="7075" xr:uid="{00000000-0005-0000-0000-000039000000}"/>
    <cellStyle name="Comma 8 7 2 5 2" xfId="22195" xr:uid="{00000000-0005-0000-0000-000039000000}"/>
    <cellStyle name="Comma 8 7 2 5 2 2" xfId="52435" xr:uid="{00000000-0005-0000-0000-000039000000}"/>
    <cellStyle name="Comma 8 7 2 5 3" xfId="37315" xr:uid="{00000000-0005-0000-0000-000039000000}"/>
    <cellStyle name="Comma 8 7 2 6" xfId="8587" xr:uid="{00000000-0005-0000-0000-000039000000}"/>
    <cellStyle name="Comma 8 7 2 6 2" xfId="23707" xr:uid="{00000000-0005-0000-0000-000039000000}"/>
    <cellStyle name="Comma 8 7 2 6 2 2" xfId="53947" xr:uid="{00000000-0005-0000-0000-000039000000}"/>
    <cellStyle name="Comma 8 7 2 6 3" xfId="38827" xr:uid="{00000000-0005-0000-0000-000039000000}"/>
    <cellStyle name="Comma 8 7 2 7" xfId="10099" xr:uid="{00000000-0005-0000-0000-000039000000}"/>
    <cellStyle name="Comma 8 7 2 7 2" xfId="25219" xr:uid="{00000000-0005-0000-0000-000039000000}"/>
    <cellStyle name="Comma 8 7 2 7 2 2" xfId="55459" xr:uid="{00000000-0005-0000-0000-000039000000}"/>
    <cellStyle name="Comma 8 7 2 7 3" xfId="40339" xr:uid="{00000000-0005-0000-0000-000039000000}"/>
    <cellStyle name="Comma 8 7 2 8" xfId="16147" xr:uid="{00000000-0005-0000-0000-000039000000}"/>
    <cellStyle name="Comma 8 7 2 8 2" xfId="46387" xr:uid="{00000000-0005-0000-0000-000039000000}"/>
    <cellStyle name="Comma 8 7 2 9" xfId="31267" xr:uid="{00000000-0005-0000-0000-000039000000}"/>
    <cellStyle name="Comma 8 7 3" xfId="1783" xr:uid="{00000000-0005-0000-0000-000039000000}"/>
    <cellStyle name="Comma 8 7 3 2" xfId="10855" xr:uid="{00000000-0005-0000-0000-000039000000}"/>
    <cellStyle name="Comma 8 7 3 2 2" xfId="25975" xr:uid="{00000000-0005-0000-0000-000039000000}"/>
    <cellStyle name="Comma 8 7 3 2 2 2" xfId="56215" xr:uid="{00000000-0005-0000-0000-000039000000}"/>
    <cellStyle name="Comma 8 7 3 2 3" xfId="41095" xr:uid="{00000000-0005-0000-0000-000039000000}"/>
    <cellStyle name="Comma 8 7 3 3" xfId="16903" xr:uid="{00000000-0005-0000-0000-000039000000}"/>
    <cellStyle name="Comma 8 7 3 3 2" xfId="47143" xr:uid="{00000000-0005-0000-0000-000039000000}"/>
    <cellStyle name="Comma 8 7 3 4" xfId="32023" xr:uid="{00000000-0005-0000-0000-000039000000}"/>
    <cellStyle name="Comma 8 7 4" xfId="3295" xr:uid="{00000000-0005-0000-0000-000039000000}"/>
    <cellStyle name="Comma 8 7 4 2" xfId="12367" xr:uid="{00000000-0005-0000-0000-000039000000}"/>
    <cellStyle name="Comma 8 7 4 2 2" xfId="27487" xr:uid="{00000000-0005-0000-0000-000039000000}"/>
    <cellStyle name="Comma 8 7 4 2 2 2" xfId="57727" xr:uid="{00000000-0005-0000-0000-000039000000}"/>
    <cellStyle name="Comma 8 7 4 2 3" xfId="42607" xr:uid="{00000000-0005-0000-0000-000039000000}"/>
    <cellStyle name="Comma 8 7 4 3" xfId="18415" xr:uid="{00000000-0005-0000-0000-000039000000}"/>
    <cellStyle name="Comma 8 7 4 3 2" xfId="48655" xr:uid="{00000000-0005-0000-0000-000039000000}"/>
    <cellStyle name="Comma 8 7 4 4" xfId="33535" xr:uid="{00000000-0005-0000-0000-000039000000}"/>
    <cellStyle name="Comma 8 7 5" xfId="4807" xr:uid="{00000000-0005-0000-0000-000039000000}"/>
    <cellStyle name="Comma 8 7 5 2" xfId="13879" xr:uid="{00000000-0005-0000-0000-000039000000}"/>
    <cellStyle name="Comma 8 7 5 2 2" xfId="28999" xr:uid="{00000000-0005-0000-0000-000039000000}"/>
    <cellStyle name="Comma 8 7 5 2 2 2" xfId="59239" xr:uid="{00000000-0005-0000-0000-000039000000}"/>
    <cellStyle name="Comma 8 7 5 2 3" xfId="44119" xr:uid="{00000000-0005-0000-0000-000039000000}"/>
    <cellStyle name="Comma 8 7 5 3" xfId="19927" xr:uid="{00000000-0005-0000-0000-000039000000}"/>
    <cellStyle name="Comma 8 7 5 3 2" xfId="50167" xr:uid="{00000000-0005-0000-0000-000039000000}"/>
    <cellStyle name="Comma 8 7 5 4" xfId="35047" xr:uid="{00000000-0005-0000-0000-000039000000}"/>
    <cellStyle name="Comma 8 7 6" xfId="6319" xr:uid="{00000000-0005-0000-0000-000039000000}"/>
    <cellStyle name="Comma 8 7 6 2" xfId="21439" xr:uid="{00000000-0005-0000-0000-000039000000}"/>
    <cellStyle name="Comma 8 7 6 2 2" xfId="51679" xr:uid="{00000000-0005-0000-0000-000039000000}"/>
    <cellStyle name="Comma 8 7 6 3" xfId="36559" xr:uid="{00000000-0005-0000-0000-000039000000}"/>
    <cellStyle name="Comma 8 7 7" xfId="7831" xr:uid="{00000000-0005-0000-0000-000039000000}"/>
    <cellStyle name="Comma 8 7 7 2" xfId="22951" xr:uid="{00000000-0005-0000-0000-000039000000}"/>
    <cellStyle name="Comma 8 7 7 2 2" xfId="53191" xr:uid="{00000000-0005-0000-0000-000039000000}"/>
    <cellStyle name="Comma 8 7 7 3" xfId="38071" xr:uid="{00000000-0005-0000-0000-000039000000}"/>
    <cellStyle name="Comma 8 7 8" xfId="9343" xr:uid="{00000000-0005-0000-0000-000039000000}"/>
    <cellStyle name="Comma 8 7 8 2" xfId="24463" xr:uid="{00000000-0005-0000-0000-000039000000}"/>
    <cellStyle name="Comma 8 7 8 2 2" xfId="54703" xr:uid="{00000000-0005-0000-0000-000039000000}"/>
    <cellStyle name="Comma 8 7 8 3" xfId="39583" xr:uid="{00000000-0005-0000-0000-000039000000}"/>
    <cellStyle name="Comma 8 7 9" xfId="15391" xr:uid="{00000000-0005-0000-0000-000039000000}"/>
    <cellStyle name="Comma 8 7 9 2" xfId="45631" xr:uid="{00000000-0005-0000-0000-000039000000}"/>
    <cellStyle name="Comma 8 8" xfId="523" xr:uid="{00000000-0005-0000-0000-0000D8000000}"/>
    <cellStyle name="Comma 8 8 10" xfId="30763" xr:uid="{00000000-0005-0000-0000-0000D8000000}"/>
    <cellStyle name="Comma 8 8 2" xfId="1279" xr:uid="{00000000-0005-0000-0000-0000D8000000}"/>
    <cellStyle name="Comma 8 8 2 2" xfId="2791" xr:uid="{00000000-0005-0000-0000-0000D8000000}"/>
    <cellStyle name="Comma 8 8 2 2 2" xfId="11863" xr:uid="{00000000-0005-0000-0000-0000D8000000}"/>
    <cellStyle name="Comma 8 8 2 2 2 2" xfId="26983" xr:uid="{00000000-0005-0000-0000-0000D8000000}"/>
    <cellStyle name="Comma 8 8 2 2 2 2 2" xfId="57223" xr:uid="{00000000-0005-0000-0000-0000D8000000}"/>
    <cellStyle name="Comma 8 8 2 2 2 3" xfId="42103" xr:uid="{00000000-0005-0000-0000-0000D8000000}"/>
    <cellStyle name="Comma 8 8 2 2 3" xfId="17911" xr:uid="{00000000-0005-0000-0000-0000D8000000}"/>
    <cellStyle name="Comma 8 8 2 2 3 2" xfId="48151" xr:uid="{00000000-0005-0000-0000-0000D8000000}"/>
    <cellStyle name="Comma 8 8 2 2 4" xfId="33031" xr:uid="{00000000-0005-0000-0000-0000D8000000}"/>
    <cellStyle name="Comma 8 8 2 3" xfId="4303" xr:uid="{00000000-0005-0000-0000-0000D8000000}"/>
    <cellStyle name="Comma 8 8 2 3 2" xfId="13375" xr:uid="{00000000-0005-0000-0000-0000D8000000}"/>
    <cellStyle name="Comma 8 8 2 3 2 2" xfId="28495" xr:uid="{00000000-0005-0000-0000-0000D8000000}"/>
    <cellStyle name="Comma 8 8 2 3 2 2 2" xfId="58735" xr:uid="{00000000-0005-0000-0000-0000D8000000}"/>
    <cellStyle name="Comma 8 8 2 3 2 3" xfId="43615" xr:uid="{00000000-0005-0000-0000-0000D8000000}"/>
    <cellStyle name="Comma 8 8 2 3 3" xfId="19423" xr:uid="{00000000-0005-0000-0000-0000D8000000}"/>
    <cellStyle name="Comma 8 8 2 3 3 2" xfId="49663" xr:uid="{00000000-0005-0000-0000-0000D8000000}"/>
    <cellStyle name="Comma 8 8 2 3 4" xfId="34543" xr:uid="{00000000-0005-0000-0000-0000D8000000}"/>
    <cellStyle name="Comma 8 8 2 4" xfId="5815" xr:uid="{00000000-0005-0000-0000-0000D8000000}"/>
    <cellStyle name="Comma 8 8 2 4 2" xfId="14887" xr:uid="{00000000-0005-0000-0000-0000D8000000}"/>
    <cellStyle name="Comma 8 8 2 4 2 2" xfId="30007" xr:uid="{00000000-0005-0000-0000-0000D8000000}"/>
    <cellStyle name="Comma 8 8 2 4 2 2 2" xfId="60247" xr:uid="{00000000-0005-0000-0000-0000D8000000}"/>
    <cellStyle name="Comma 8 8 2 4 2 3" xfId="45127" xr:uid="{00000000-0005-0000-0000-0000D8000000}"/>
    <cellStyle name="Comma 8 8 2 4 3" xfId="20935" xr:uid="{00000000-0005-0000-0000-0000D8000000}"/>
    <cellStyle name="Comma 8 8 2 4 3 2" xfId="51175" xr:uid="{00000000-0005-0000-0000-0000D8000000}"/>
    <cellStyle name="Comma 8 8 2 4 4" xfId="36055" xr:uid="{00000000-0005-0000-0000-0000D8000000}"/>
    <cellStyle name="Comma 8 8 2 5" xfId="7327" xr:uid="{00000000-0005-0000-0000-0000D8000000}"/>
    <cellStyle name="Comma 8 8 2 5 2" xfId="22447" xr:uid="{00000000-0005-0000-0000-0000D8000000}"/>
    <cellStyle name="Comma 8 8 2 5 2 2" xfId="52687" xr:uid="{00000000-0005-0000-0000-0000D8000000}"/>
    <cellStyle name="Comma 8 8 2 5 3" xfId="37567" xr:uid="{00000000-0005-0000-0000-0000D8000000}"/>
    <cellStyle name="Comma 8 8 2 6" xfId="8839" xr:uid="{00000000-0005-0000-0000-0000D8000000}"/>
    <cellStyle name="Comma 8 8 2 6 2" xfId="23959" xr:uid="{00000000-0005-0000-0000-0000D8000000}"/>
    <cellStyle name="Comma 8 8 2 6 2 2" xfId="54199" xr:uid="{00000000-0005-0000-0000-0000D8000000}"/>
    <cellStyle name="Comma 8 8 2 6 3" xfId="39079" xr:uid="{00000000-0005-0000-0000-0000D8000000}"/>
    <cellStyle name="Comma 8 8 2 7" xfId="10351" xr:uid="{00000000-0005-0000-0000-0000D8000000}"/>
    <cellStyle name="Comma 8 8 2 7 2" xfId="25471" xr:uid="{00000000-0005-0000-0000-0000D8000000}"/>
    <cellStyle name="Comma 8 8 2 7 2 2" xfId="55711" xr:uid="{00000000-0005-0000-0000-0000D8000000}"/>
    <cellStyle name="Comma 8 8 2 7 3" xfId="40591" xr:uid="{00000000-0005-0000-0000-0000D8000000}"/>
    <cellStyle name="Comma 8 8 2 8" xfId="16399" xr:uid="{00000000-0005-0000-0000-0000D8000000}"/>
    <cellStyle name="Comma 8 8 2 8 2" xfId="46639" xr:uid="{00000000-0005-0000-0000-0000D8000000}"/>
    <cellStyle name="Comma 8 8 2 9" xfId="31519" xr:uid="{00000000-0005-0000-0000-0000D8000000}"/>
    <cellStyle name="Comma 8 8 3" xfId="2035" xr:uid="{00000000-0005-0000-0000-0000D8000000}"/>
    <cellStyle name="Comma 8 8 3 2" xfId="11107" xr:uid="{00000000-0005-0000-0000-0000D8000000}"/>
    <cellStyle name="Comma 8 8 3 2 2" xfId="26227" xr:uid="{00000000-0005-0000-0000-0000D8000000}"/>
    <cellStyle name="Comma 8 8 3 2 2 2" xfId="56467" xr:uid="{00000000-0005-0000-0000-0000D8000000}"/>
    <cellStyle name="Comma 8 8 3 2 3" xfId="41347" xr:uid="{00000000-0005-0000-0000-0000D8000000}"/>
    <cellStyle name="Comma 8 8 3 3" xfId="17155" xr:uid="{00000000-0005-0000-0000-0000D8000000}"/>
    <cellStyle name="Comma 8 8 3 3 2" xfId="47395" xr:uid="{00000000-0005-0000-0000-0000D8000000}"/>
    <cellStyle name="Comma 8 8 3 4" xfId="32275" xr:uid="{00000000-0005-0000-0000-0000D8000000}"/>
    <cellStyle name="Comma 8 8 4" xfId="3547" xr:uid="{00000000-0005-0000-0000-0000D8000000}"/>
    <cellStyle name="Comma 8 8 4 2" xfId="12619" xr:uid="{00000000-0005-0000-0000-0000D8000000}"/>
    <cellStyle name="Comma 8 8 4 2 2" xfId="27739" xr:uid="{00000000-0005-0000-0000-0000D8000000}"/>
    <cellStyle name="Comma 8 8 4 2 2 2" xfId="57979" xr:uid="{00000000-0005-0000-0000-0000D8000000}"/>
    <cellStyle name="Comma 8 8 4 2 3" xfId="42859" xr:uid="{00000000-0005-0000-0000-0000D8000000}"/>
    <cellStyle name="Comma 8 8 4 3" xfId="18667" xr:uid="{00000000-0005-0000-0000-0000D8000000}"/>
    <cellStyle name="Comma 8 8 4 3 2" xfId="48907" xr:uid="{00000000-0005-0000-0000-0000D8000000}"/>
    <cellStyle name="Comma 8 8 4 4" xfId="33787" xr:uid="{00000000-0005-0000-0000-0000D8000000}"/>
    <cellStyle name="Comma 8 8 5" xfId="5059" xr:uid="{00000000-0005-0000-0000-0000D8000000}"/>
    <cellStyle name="Comma 8 8 5 2" xfId="14131" xr:uid="{00000000-0005-0000-0000-0000D8000000}"/>
    <cellStyle name="Comma 8 8 5 2 2" xfId="29251" xr:uid="{00000000-0005-0000-0000-0000D8000000}"/>
    <cellStyle name="Comma 8 8 5 2 2 2" xfId="59491" xr:uid="{00000000-0005-0000-0000-0000D8000000}"/>
    <cellStyle name="Comma 8 8 5 2 3" xfId="44371" xr:uid="{00000000-0005-0000-0000-0000D8000000}"/>
    <cellStyle name="Comma 8 8 5 3" xfId="20179" xr:uid="{00000000-0005-0000-0000-0000D8000000}"/>
    <cellStyle name="Comma 8 8 5 3 2" xfId="50419" xr:uid="{00000000-0005-0000-0000-0000D8000000}"/>
    <cellStyle name="Comma 8 8 5 4" xfId="35299" xr:uid="{00000000-0005-0000-0000-0000D8000000}"/>
    <cellStyle name="Comma 8 8 6" xfId="6571" xr:uid="{00000000-0005-0000-0000-0000D8000000}"/>
    <cellStyle name="Comma 8 8 6 2" xfId="21691" xr:uid="{00000000-0005-0000-0000-0000D8000000}"/>
    <cellStyle name="Comma 8 8 6 2 2" xfId="51931" xr:uid="{00000000-0005-0000-0000-0000D8000000}"/>
    <cellStyle name="Comma 8 8 6 3" xfId="36811" xr:uid="{00000000-0005-0000-0000-0000D8000000}"/>
    <cellStyle name="Comma 8 8 7" xfId="8083" xr:uid="{00000000-0005-0000-0000-0000D8000000}"/>
    <cellStyle name="Comma 8 8 7 2" xfId="23203" xr:uid="{00000000-0005-0000-0000-0000D8000000}"/>
    <cellStyle name="Comma 8 8 7 2 2" xfId="53443" xr:uid="{00000000-0005-0000-0000-0000D8000000}"/>
    <cellStyle name="Comma 8 8 7 3" xfId="38323" xr:uid="{00000000-0005-0000-0000-0000D8000000}"/>
    <cellStyle name="Comma 8 8 8" xfId="9595" xr:uid="{00000000-0005-0000-0000-0000D8000000}"/>
    <cellStyle name="Comma 8 8 8 2" xfId="24715" xr:uid="{00000000-0005-0000-0000-0000D8000000}"/>
    <cellStyle name="Comma 8 8 8 2 2" xfId="54955" xr:uid="{00000000-0005-0000-0000-0000D8000000}"/>
    <cellStyle name="Comma 8 8 8 3" xfId="39835" xr:uid="{00000000-0005-0000-0000-0000D8000000}"/>
    <cellStyle name="Comma 8 8 9" xfId="15643" xr:uid="{00000000-0005-0000-0000-0000D8000000}"/>
    <cellStyle name="Comma 8 8 9 2" xfId="45883" xr:uid="{00000000-0005-0000-0000-0000D8000000}"/>
    <cellStyle name="Comma 8 9" xfId="775" xr:uid="{00000000-0005-0000-0000-000039000000}"/>
    <cellStyle name="Comma 8 9 2" xfId="2287" xr:uid="{00000000-0005-0000-0000-000039000000}"/>
    <cellStyle name="Comma 8 9 2 2" xfId="11359" xr:uid="{00000000-0005-0000-0000-000039000000}"/>
    <cellStyle name="Comma 8 9 2 2 2" xfId="26479" xr:uid="{00000000-0005-0000-0000-000039000000}"/>
    <cellStyle name="Comma 8 9 2 2 2 2" xfId="56719" xr:uid="{00000000-0005-0000-0000-000039000000}"/>
    <cellStyle name="Comma 8 9 2 2 3" xfId="41599" xr:uid="{00000000-0005-0000-0000-000039000000}"/>
    <cellStyle name="Comma 8 9 2 3" xfId="17407" xr:uid="{00000000-0005-0000-0000-000039000000}"/>
    <cellStyle name="Comma 8 9 2 3 2" xfId="47647" xr:uid="{00000000-0005-0000-0000-000039000000}"/>
    <cellStyle name="Comma 8 9 2 4" xfId="32527" xr:uid="{00000000-0005-0000-0000-000039000000}"/>
    <cellStyle name="Comma 8 9 3" xfId="3799" xr:uid="{00000000-0005-0000-0000-000039000000}"/>
    <cellStyle name="Comma 8 9 3 2" xfId="12871" xr:uid="{00000000-0005-0000-0000-000039000000}"/>
    <cellStyle name="Comma 8 9 3 2 2" xfId="27991" xr:uid="{00000000-0005-0000-0000-000039000000}"/>
    <cellStyle name="Comma 8 9 3 2 2 2" xfId="58231" xr:uid="{00000000-0005-0000-0000-000039000000}"/>
    <cellStyle name="Comma 8 9 3 2 3" xfId="43111" xr:uid="{00000000-0005-0000-0000-000039000000}"/>
    <cellStyle name="Comma 8 9 3 3" xfId="18919" xr:uid="{00000000-0005-0000-0000-000039000000}"/>
    <cellStyle name="Comma 8 9 3 3 2" xfId="49159" xr:uid="{00000000-0005-0000-0000-000039000000}"/>
    <cellStyle name="Comma 8 9 3 4" xfId="34039" xr:uid="{00000000-0005-0000-0000-000039000000}"/>
    <cellStyle name="Comma 8 9 4" xfId="5311" xr:uid="{00000000-0005-0000-0000-000039000000}"/>
    <cellStyle name="Comma 8 9 4 2" xfId="14383" xr:uid="{00000000-0005-0000-0000-000039000000}"/>
    <cellStyle name="Comma 8 9 4 2 2" xfId="29503" xr:uid="{00000000-0005-0000-0000-000039000000}"/>
    <cellStyle name="Comma 8 9 4 2 2 2" xfId="59743" xr:uid="{00000000-0005-0000-0000-000039000000}"/>
    <cellStyle name="Comma 8 9 4 2 3" xfId="44623" xr:uid="{00000000-0005-0000-0000-000039000000}"/>
    <cellStyle name="Comma 8 9 4 3" xfId="20431" xr:uid="{00000000-0005-0000-0000-000039000000}"/>
    <cellStyle name="Comma 8 9 4 3 2" xfId="50671" xr:uid="{00000000-0005-0000-0000-000039000000}"/>
    <cellStyle name="Comma 8 9 4 4" xfId="35551" xr:uid="{00000000-0005-0000-0000-000039000000}"/>
    <cellStyle name="Comma 8 9 5" xfId="6823" xr:uid="{00000000-0005-0000-0000-000039000000}"/>
    <cellStyle name="Comma 8 9 5 2" xfId="21943" xr:uid="{00000000-0005-0000-0000-000039000000}"/>
    <cellStyle name="Comma 8 9 5 2 2" xfId="52183" xr:uid="{00000000-0005-0000-0000-000039000000}"/>
    <cellStyle name="Comma 8 9 5 3" xfId="37063" xr:uid="{00000000-0005-0000-0000-000039000000}"/>
    <cellStyle name="Comma 8 9 6" xfId="8335" xr:uid="{00000000-0005-0000-0000-000039000000}"/>
    <cellStyle name="Comma 8 9 6 2" xfId="23455" xr:uid="{00000000-0005-0000-0000-000039000000}"/>
    <cellStyle name="Comma 8 9 6 2 2" xfId="53695" xr:uid="{00000000-0005-0000-0000-000039000000}"/>
    <cellStyle name="Comma 8 9 6 3" xfId="38575" xr:uid="{00000000-0005-0000-0000-000039000000}"/>
    <cellStyle name="Comma 8 9 7" xfId="9847" xr:uid="{00000000-0005-0000-0000-000039000000}"/>
    <cellStyle name="Comma 8 9 7 2" xfId="24967" xr:uid="{00000000-0005-0000-0000-000039000000}"/>
    <cellStyle name="Comma 8 9 7 2 2" xfId="55207" xr:uid="{00000000-0005-0000-0000-000039000000}"/>
    <cellStyle name="Comma 8 9 7 3" xfId="40087" xr:uid="{00000000-0005-0000-0000-000039000000}"/>
    <cellStyle name="Comma 8 9 8" xfId="15895" xr:uid="{00000000-0005-0000-0000-000039000000}"/>
    <cellStyle name="Comma 8 9 8 2" xfId="46135" xr:uid="{00000000-0005-0000-0000-000039000000}"/>
    <cellStyle name="Comma 8 9 9" xfId="31015" xr:uid="{00000000-0005-0000-0000-000039000000}"/>
    <cellStyle name="Comma 9" xfId="20" xr:uid="{00000000-0005-0000-0000-00003A000000}"/>
    <cellStyle name="Comma 9 10" xfId="1532" xr:uid="{00000000-0005-0000-0000-00003A000000}"/>
    <cellStyle name="Comma 9 10 2" xfId="10604" xr:uid="{00000000-0005-0000-0000-00003A000000}"/>
    <cellStyle name="Comma 9 10 2 2" xfId="25724" xr:uid="{00000000-0005-0000-0000-00003A000000}"/>
    <cellStyle name="Comma 9 10 2 2 2" xfId="55964" xr:uid="{00000000-0005-0000-0000-00003A000000}"/>
    <cellStyle name="Comma 9 10 2 3" xfId="40844" xr:uid="{00000000-0005-0000-0000-00003A000000}"/>
    <cellStyle name="Comma 9 10 3" xfId="16652" xr:uid="{00000000-0005-0000-0000-00003A000000}"/>
    <cellStyle name="Comma 9 10 3 2" xfId="46892" xr:uid="{00000000-0005-0000-0000-00003A000000}"/>
    <cellStyle name="Comma 9 10 4" xfId="31772" xr:uid="{00000000-0005-0000-0000-00003A000000}"/>
    <cellStyle name="Comma 9 11" xfId="3044" xr:uid="{00000000-0005-0000-0000-00003A000000}"/>
    <cellStyle name="Comma 9 11 2" xfId="12116" xr:uid="{00000000-0005-0000-0000-00003A000000}"/>
    <cellStyle name="Comma 9 11 2 2" xfId="27236" xr:uid="{00000000-0005-0000-0000-00003A000000}"/>
    <cellStyle name="Comma 9 11 2 2 2" xfId="57476" xr:uid="{00000000-0005-0000-0000-00003A000000}"/>
    <cellStyle name="Comma 9 11 2 3" xfId="42356" xr:uid="{00000000-0005-0000-0000-00003A000000}"/>
    <cellStyle name="Comma 9 11 3" xfId="18164" xr:uid="{00000000-0005-0000-0000-00003A000000}"/>
    <cellStyle name="Comma 9 11 3 2" xfId="48404" xr:uid="{00000000-0005-0000-0000-00003A000000}"/>
    <cellStyle name="Comma 9 11 4" xfId="33284" xr:uid="{00000000-0005-0000-0000-00003A000000}"/>
    <cellStyle name="Comma 9 12" xfId="4556" xr:uid="{00000000-0005-0000-0000-00003A000000}"/>
    <cellStyle name="Comma 9 12 2" xfId="13628" xr:uid="{00000000-0005-0000-0000-00003A000000}"/>
    <cellStyle name="Comma 9 12 2 2" xfId="28748" xr:uid="{00000000-0005-0000-0000-00003A000000}"/>
    <cellStyle name="Comma 9 12 2 2 2" xfId="58988" xr:uid="{00000000-0005-0000-0000-00003A000000}"/>
    <cellStyle name="Comma 9 12 2 3" xfId="43868" xr:uid="{00000000-0005-0000-0000-00003A000000}"/>
    <cellStyle name="Comma 9 12 3" xfId="19676" xr:uid="{00000000-0005-0000-0000-00003A000000}"/>
    <cellStyle name="Comma 9 12 3 2" xfId="49916" xr:uid="{00000000-0005-0000-0000-00003A000000}"/>
    <cellStyle name="Comma 9 12 4" xfId="34796" xr:uid="{00000000-0005-0000-0000-00003A000000}"/>
    <cellStyle name="Comma 9 13" xfId="6068" xr:uid="{00000000-0005-0000-0000-00003A000000}"/>
    <cellStyle name="Comma 9 13 2" xfId="21188" xr:uid="{00000000-0005-0000-0000-00003A000000}"/>
    <cellStyle name="Comma 9 13 2 2" xfId="51428" xr:uid="{00000000-0005-0000-0000-00003A000000}"/>
    <cellStyle name="Comma 9 13 3" xfId="36308" xr:uid="{00000000-0005-0000-0000-00003A000000}"/>
    <cellStyle name="Comma 9 14" xfId="7580" xr:uid="{00000000-0005-0000-0000-00003A000000}"/>
    <cellStyle name="Comma 9 14 2" xfId="22700" xr:uid="{00000000-0005-0000-0000-00003A000000}"/>
    <cellStyle name="Comma 9 14 2 2" xfId="52940" xr:uid="{00000000-0005-0000-0000-00003A000000}"/>
    <cellStyle name="Comma 9 14 3" xfId="37820" xr:uid="{00000000-0005-0000-0000-00003A000000}"/>
    <cellStyle name="Comma 9 15" xfId="9092" xr:uid="{00000000-0005-0000-0000-00003A000000}"/>
    <cellStyle name="Comma 9 15 2" xfId="24212" xr:uid="{00000000-0005-0000-0000-00003A000000}"/>
    <cellStyle name="Comma 9 15 2 2" xfId="54452" xr:uid="{00000000-0005-0000-0000-00003A000000}"/>
    <cellStyle name="Comma 9 15 3" xfId="39332" xr:uid="{00000000-0005-0000-0000-00003A000000}"/>
    <cellStyle name="Comma 9 16" xfId="15140" xr:uid="{00000000-0005-0000-0000-00003A000000}"/>
    <cellStyle name="Comma 9 16 2" xfId="45380" xr:uid="{00000000-0005-0000-0000-00003A000000}"/>
    <cellStyle name="Comma 9 17" xfId="30260" xr:uid="{00000000-0005-0000-0000-00003A000000}"/>
    <cellStyle name="Comma 9 2" xfId="34" xr:uid="{00000000-0005-0000-0000-00003A000000}"/>
    <cellStyle name="Comma 9 2 10" xfId="4570" xr:uid="{00000000-0005-0000-0000-00003A000000}"/>
    <cellStyle name="Comma 9 2 10 2" xfId="13642" xr:uid="{00000000-0005-0000-0000-00003A000000}"/>
    <cellStyle name="Comma 9 2 10 2 2" xfId="28762" xr:uid="{00000000-0005-0000-0000-00003A000000}"/>
    <cellStyle name="Comma 9 2 10 2 2 2" xfId="59002" xr:uid="{00000000-0005-0000-0000-00003A000000}"/>
    <cellStyle name="Comma 9 2 10 2 3" xfId="43882" xr:uid="{00000000-0005-0000-0000-00003A000000}"/>
    <cellStyle name="Comma 9 2 10 3" xfId="19690" xr:uid="{00000000-0005-0000-0000-00003A000000}"/>
    <cellStyle name="Comma 9 2 10 3 2" xfId="49930" xr:uid="{00000000-0005-0000-0000-00003A000000}"/>
    <cellStyle name="Comma 9 2 10 4" xfId="34810" xr:uid="{00000000-0005-0000-0000-00003A000000}"/>
    <cellStyle name="Comma 9 2 11" xfId="6082" xr:uid="{00000000-0005-0000-0000-00003A000000}"/>
    <cellStyle name="Comma 9 2 11 2" xfId="21202" xr:uid="{00000000-0005-0000-0000-00003A000000}"/>
    <cellStyle name="Comma 9 2 11 2 2" xfId="51442" xr:uid="{00000000-0005-0000-0000-00003A000000}"/>
    <cellStyle name="Comma 9 2 11 3" xfId="36322" xr:uid="{00000000-0005-0000-0000-00003A000000}"/>
    <cellStyle name="Comma 9 2 12" xfId="7594" xr:uid="{00000000-0005-0000-0000-00003A000000}"/>
    <cellStyle name="Comma 9 2 12 2" xfId="22714" xr:uid="{00000000-0005-0000-0000-00003A000000}"/>
    <cellStyle name="Comma 9 2 12 2 2" xfId="52954" xr:uid="{00000000-0005-0000-0000-00003A000000}"/>
    <cellStyle name="Comma 9 2 12 3" xfId="37834" xr:uid="{00000000-0005-0000-0000-00003A000000}"/>
    <cellStyle name="Comma 9 2 13" xfId="9106" xr:uid="{00000000-0005-0000-0000-00003A000000}"/>
    <cellStyle name="Comma 9 2 13 2" xfId="24226" xr:uid="{00000000-0005-0000-0000-00003A000000}"/>
    <cellStyle name="Comma 9 2 13 2 2" xfId="54466" xr:uid="{00000000-0005-0000-0000-00003A000000}"/>
    <cellStyle name="Comma 9 2 13 3" xfId="39346" xr:uid="{00000000-0005-0000-0000-00003A000000}"/>
    <cellStyle name="Comma 9 2 14" xfId="15154" xr:uid="{00000000-0005-0000-0000-00003A000000}"/>
    <cellStyle name="Comma 9 2 14 2" xfId="45394" xr:uid="{00000000-0005-0000-0000-00003A000000}"/>
    <cellStyle name="Comma 9 2 15" xfId="30274" xr:uid="{00000000-0005-0000-0000-00003A000000}"/>
    <cellStyle name="Comma 9 2 2" xfId="76" xr:uid="{00000000-0005-0000-0000-000028000000}"/>
    <cellStyle name="Comma 9 2 2 10" xfId="6124" xr:uid="{00000000-0005-0000-0000-000028000000}"/>
    <cellStyle name="Comma 9 2 2 10 2" xfId="21244" xr:uid="{00000000-0005-0000-0000-000028000000}"/>
    <cellStyle name="Comma 9 2 2 10 2 2" xfId="51484" xr:uid="{00000000-0005-0000-0000-000028000000}"/>
    <cellStyle name="Comma 9 2 2 10 3" xfId="36364" xr:uid="{00000000-0005-0000-0000-000028000000}"/>
    <cellStyle name="Comma 9 2 2 11" xfId="7636" xr:uid="{00000000-0005-0000-0000-000028000000}"/>
    <cellStyle name="Comma 9 2 2 11 2" xfId="22756" xr:uid="{00000000-0005-0000-0000-000028000000}"/>
    <cellStyle name="Comma 9 2 2 11 2 2" xfId="52996" xr:uid="{00000000-0005-0000-0000-000028000000}"/>
    <cellStyle name="Comma 9 2 2 11 3" xfId="37876" xr:uid="{00000000-0005-0000-0000-000028000000}"/>
    <cellStyle name="Comma 9 2 2 12" xfId="9148" xr:uid="{00000000-0005-0000-0000-000028000000}"/>
    <cellStyle name="Comma 9 2 2 12 2" xfId="24268" xr:uid="{00000000-0005-0000-0000-000028000000}"/>
    <cellStyle name="Comma 9 2 2 12 2 2" xfId="54508" xr:uid="{00000000-0005-0000-0000-000028000000}"/>
    <cellStyle name="Comma 9 2 2 12 3" xfId="39388" xr:uid="{00000000-0005-0000-0000-000028000000}"/>
    <cellStyle name="Comma 9 2 2 13" xfId="15196" xr:uid="{00000000-0005-0000-0000-000028000000}"/>
    <cellStyle name="Comma 9 2 2 13 2" xfId="45436" xr:uid="{00000000-0005-0000-0000-000028000000}"/>
    <cellStyle name="Comma 9 2 2 14" xfId="30316" xr:uid="{00000000-0005-0000-0000-000028000000}"/>
    <cellStyle name="Comma 9 2 2 2" xfId="160" xr:uid="{00000000-0005-0000-0000-000050000000}"/>
    <cellStyle name="Comma 9 2 2 2 10" xfId="9232" xr:uid="{00000000-0005-0000-0000-000050000000}"/>
    <cellStyle name="Comma 9 2 2 2 10 2" xfId="24352" xr:uid="{00000000-0005-0000-0000-000050000000}"/>
    <cellStyle name="Comma 9 2 2 2 10 2 2" xfId="54592" xr:uid="{00000000-0005-0000-0000-000050000000}"/>
    <cellStyle name="Comma 9 2 2 2 10 3" xfId="39472" xr:uid="{00000000-0005-0000-0000-000050000000}"/>
    <cellStyle name="Comma 9 2 2 2 11" xfId="15280" xr:uid="{00000000-0005-0000-0000-000050000000}"/>
    <cellStyle name="Comma 9 2 2 2 11 2" xfId="45520" xr:uid="{00000000-0005-0000-0000-000050000000}"/>
    <cellStyle name="Comma 9 2 2 2 12" xfId="30400" xr:uid="{00000000-0005-0000-0000-000050000000}"/>
    <cellStyle name="Comma 9 2 2 2 2" xfId="412" xr:uid="{00000000-0005-0000-0000-000050000000}"/>
    <cellStyle name="Comma 9 2 2 2 2 10" xfId="30652" xr:uid="{00000000-0005-0000-0000-000050000000}"/>
    <cellStyle name="Comma 9 2 2 2 2 2" xfId="1168" xr:uid="{00000000-0005-0000-0000-000050000000}"/>
    <cellStyle name="Comma 9 2 2 2 2 2 2" xfId="2680" xr:uid="{00000000-0005-0000-0000-000050000000}"/>
    <cellStyle name="Comma 9 2 2 2 2 2 2 2" xfId="11752" xr:uid="{00000000-0005-0000-0000-000050000000}"/>
    <cellStyle name="Comma 9 2 2 2 2 2 2 2 2" xfId="26872" xr:uid="{00000000-0005-0000-0000-000050000000}"/>
    <cellStyle name="Comma 9 2 2 2 2 2 2 2 2 2" xfId="57112" xr:uid="{00000000-0005-0000-0000-000050000000}"/>
    <cellStyle name="Comma 9 2 2 2 2 2 2 2 3" xfId="41992" xr:uid="{00000000-0005-0000-0000-000050000000}"/>
    <cellStyle name="Comma 9 2 2 2 2 2 2 3" xfId="17800" xr:uid="{00000000-0005-0000-0000-000050000000}"/>
    <cellStyle name="Comma 9 2 2 2 2 2 2 3 2" xfId="48040" xr:uid="{00000000-0005-0000-0000-000050000000}"/>
    <cellStyle name="Comma 9 2 2 2 2 2 2 4" xfId="32920" xr:uid="{00000000-0005-0000-0000-000050000000}"/>
    <cellStyle name="Comma 9 2 2 2 2 2 3" xfId="4192" xr:uid="{00000000-0005-0000-0000-000050000000}"/>
    <cellStyle name="Comma 9 2 2 2 2 2 3 2" xfId="13264" xr:uid="{00000000-0005-0000-0000-000050000000}"/>
    <cellStyle name="Comma 9 2 2 2 2 2 3 2 2" xfId="28384" xr:uid="{00000000-0005-0000-0000-000050000000}"/>
    <cellStyle name="Comma 9 2 2 2 2 2 3 2 2 2" xfId="58624" xr:uid="{00000000-0005-0000-0000-000050000000}"/>
    <cellStyle name="Comma 9 2 2 2 2 2 3 2 3" xfId="43504" xr:uid="{00000000-0005-0000-0000-000050000000}"/>
    <cellStyle name="Comma 9 2 2 2 2 2 3 3" xfId="19312" xr:uid="{00000000-0005-0000-0000-000050000000}"/>
    <cellStyle name="Comma 9 2 2 2 2 2 3 3 2" xfId="49552" xr:uid="{00000000-0005-0000-0000-000050000000}"/>
    <cellStyle name="Comma 9 2 2 2 2 2 3 4" xfId="34432" xr:uid="{00000000-0005-0000-0000-000050000000}"/>
    <cellStyle name="Comma 9 2 2 2 2 2 4" xfId="5704" xr:uid="{00000000-0005-0000-0000-000050000000}"/>
    <cellStyle name="Comma 9 2 2 2 2 2 4 2" xfId="14776" xr:uid="{00000000-0005-0000-0000-000050000000}"/>
    <cellStyle name="Comma 9 2 2 2 2 2 4 2 2" xfId="29896" xr:uid="{00000000-0005-0000-0000-000050000000}"/>
    <cellStyle name="Comma 9 2 2 2 2 2 4 2 2 2" xfId="60136" xr:uid="{00000000-0005-0000-0000-000050000000}"/>
    <cellStyle name="Comma 9 2 2 2 2 2 4 2 3" xfId="45016" xr:uid="{00000000-0005-0000-0000-000050000000}"/>
    <cellStyle name="Comma 9 2 2 2 2 2 4 3" xfId="20824" xr:uid="{00000000-0005-0000-0000-000050000000}"/>
    <cellStyle name="Comma 9 2 2 2 2 2 4 3 2" xfId="51064" xr:uid="{00000000-0005-0000-0000-000050000000}"/>
    <cellStyle name="Comma 9 2 2 2 2 2 4 4" xfId="35944" xr:uid="{00000000-0005-0000-0000-000050000000}"/>
    <cellStyle name="Comma 9 2 2 2 2 2 5" xfId="7216" xr:uid="{00000000-0005-0000-0000-000050000000}"/>
    <cellStyle name="Comma 9 2 2 2 2 2 5 2" xfId="22336" xr:uid="{00000000-0005-0000-0000-000050000000}"/>
    <cellStyle name="Comma 9 2 2 2 2 2 5 2 2" xfId="52576" xr:uid="{00000000-0005-0000-0000-000050000000}"/>
    <cellStyle name="Comma 9 2 2 2 2 2 5 3" xfId="37456" xr:uid="{00000000-0005-0000-0000-000050000000}"/>
    <cellStyle name="Comma 9 2 2 2 2 2 6" xfId="8728" xr:uid="{00000000-0005-0000-0000-000050000000}"/>
    <cellStyle name="Comma 9 2 2 2 2 2 6 2" xfId="23848" xr:uid="{00000000-0005-0000-0000-000050000000}"/>
    <cellStyle name="Comma 9 2 2 2 2 2 6 2 2" xfId="54088" xr:uid="{00000000-0005-0000-0000-000050000000}"/>
    <cellStyle name="Comma 9 2 2 2 2 2 6 3" xfId="38968" xr:uid="{00000000-0005-0000-0000-000050000000}"/>
    <cellStyle name="Comma 9 2 2 2 2 2 7" xfId="10240" xr:uid="{00000000-0005-0000-0000-000050000000}"/>
    <cellStyle name="Comma 9 2 2 2 2 2 7 2" xfId="25360" xr:uid="{00000000-0005-0000-0000-000050000000}"/>
    <cellStyle name="Comma 9 2 2 2 2 2 7 2 2" xfId="55600" xr:uid="{00000000-0005-0000-0000-000050000000}"/>
    <cellStyle name="Comma 9 2 2 2 2 2 7 3" xfId="40480" xr:uid="{00000000-0005-0000-0000-000050000000}"/>
    <cellStyle name="Comma 9 2 2 2 2 2 8" xfId="16288" xr:uid="{00000000-0005-0000-0000-000050000000}"/>
    <cellStyle name="Comma 9 2 2 2 2 2 8 2" xfId="46528" xr:uid="{00000000-0005-0000-0000-000050000000}"/>
    <cellStyle name="Comma 9 2 2 2 2 2 9" xfId="31408" xr:uid="{00000000-0005-0000-0000-000050000000}"/>
    <cellStyle name="Comma 9 2 2 2 2 3" xfId="1924" xr:uid="{00000000-0005-0000-0000-000050000000}"/>
    <cellStyle name="Comma 9 2 2 2 2 3 2" xfId="10996" xr:uid="{00000000-0005-0000-0000-000050000000}"/>
    <cellStyle name="Comma 9 2 2 2 2 3 2 2" xfId="26116" xr:uid="{00000000-0005-0000-0000-000050000000}"/>
    <cellStyle name="Comma 9 2 2 2 2 3 2 2 2" xfId="56356" xr:uid="{00000000-0005-0000-0000-000050000000}"/>
    <cellStyle name="Comma 9 2 2 2 2 3 2 3" xfId="41236" xr:uid="{00000000-0005-0000-0000-000050000000}"/>
    <cellStyle name="Comma 9 2 2 2 2 3 3" xfId="17044" xr:uid="{00000000-0005-0000-0000-000050000000}"/>
    <cellStyle name="Comma 9 2 2 2 2 3 3 2" xfId="47284" xr:uid="{00000000-0005-0000-0000-000050000000}"/>
    <cellStyle name="Comma 9 2 2 2 2 3 4" xfId="32164" xr:uid="{00000000-0005-0000-0000-000050000000}"/>
    <cellStyle name="Comma 9 2 2 2 2 4" xfId="3436" xr:uid="{00000000-0005-0000-0000-000050000000}"/>
    <cellStyle name="Comma 9 2 2 2 2 4 2" xfId="12508" xr:uid="{00000000-0005-0000-0000-000050000000}"/>
    <cellStyle name="Comma 9 2 2 2 2 4 2 2" xfId="27628" xr:uid="{00000000-0005-0000-0000-000050000000}"/>
    <cellStyle name="Comma 9 2 2 2 2 4 2 2 2" xfId="57868" xr:uid="{00000000-0005-0000-0000-000050000000}"/>
    <cellStyle name="Comma 9 2 2 2 2 4 2 3" xfId="42748" xr:uid="{00000000-0005-0000-0000-000050000000}"/>
    <cellStyle name="Comma 9 2 2 2 2 4 3" xfId="18556" xr:uid="{00000000-0005-0000-0000-000050000000}"/>
    <cellStyle name="Comma 9 2 2 2 2 4 3 2" xfId="48796" xr:uid="{00000000-0005-0000-0000-000050000000}"/>
    <cellStyle name="Comma 9 2 2 2 2 4 4" xfId="33676" xr:uid="{00000000-0005-0000-0000-000050000000}"/>
    <cellStyle name="Comma 9 2 2 2 2 5" xfId="4948" xr:uid="{00000000-0005-0000-0000-000050000000}"/>
    <cellStyle name="Comma 9 2 2 2 2 5 2" xfId="14020" xr:uid="{00000000-0005-0000-0000-000050000000}"/>
    <cellStyle name="Comma 9 2 2 2 2 5 2 2" xfId="29140" xr:uid="{00000000-0005-0000-0000-000050000000}"/>
    <cellStyle name="Comma 9 2 2 2 2 5 2 2 2" xfId="59380" xr:uid="{00000000-0005-0000-0000-000050000000}"/>
    <cellStyle name="Comma 9 2 2 2 2 5 2 3" xfId="44260" xr:uid="{00000000-0005-0000-0000-000050000000}"/>
    <cellStyle name="Comma 9 2 2 2 2 5 3" xfId="20068" xr:uid="{00000000-0005-0000-0000-000050000000}"/>
    <cellStyle name="Comma 9 2 2 2 2 5 3 2" xfId="50308" xr:uid="{00000000-0005-0000-0000-000050000000}"/>
    <cellStyle name="Comma 9 2 2 2 2 5 4" xfId="35188" xr:uid="{00000000-0005-0000-0000-000050000000}"/>
    <cellStyle name="Comma 9 2 2 2 2 6" xfId="6460" xr:uid="{00000000-0005-0000-0000-000050000000}"/>
    <cellStyle name="Comma 9 2 2 2 2 6 2" xfId="21580" xr:uid="{00000000-0005-0000-0000-000050000000}"/>
    <cellStyle name="Comma 9 2 2 2 2 6 2 2" xfId="51820" xr:uid="{00000000-0005-0000-0000-000050000000}"/>
    <cellStyle name="Comma 9 2 2 2 2 6 3" xfId="36700" xr:uid="{00000000-0005-0000-0000-000050000000}"/>
    <cellStyle name="Comma 9 2 2 2 2 7" xfId="7972" xr:uid="{00000000-0005-0000-0000-000050000000}"/>
    <cellStyle name="Comma 9 2 2 2 2 7 2" xfId="23092" xr:uid="{00000000-0005-0000-0000-000050000000}"/>
    <cellStyle name="Comma 9 2 2 2 2 7 2 2" xfId="53332" xr:uid="{00000000-0005-0000-0000-000050000000}"/>
    <cellStyle name="Comma 9 2 2 2 2 7 3" xfId="38212" xr:uid="{00000000-0005-0000-0000-000050000000}"/>
    <cellStyle name="Comma 9 2 2 2 2 8" xfId="9484" xr:uid="{00000000-0005-0000-0000-000050000000}"/>
    <cellStyle name="Comma 9 2 2 2 2 8 2" xfId="24604" xr:uid="{00000000-0005-0000-0000-000050000000}"/>
    <cellStyle name="Comma 9 2 2 2 2 8 2 2" xfId="54844" xr:uid="{00000000-0005-0000-0000-000050000000}"/>
    <cellStyle name="Comma 9 2 2 2 2 8 3" xfId="39724" xr:uid="{00000000-0005-0000-0000-000050000000}"/>
    <cellStyle name="Comma 9 2 2 2 2 9" xfId="15532" xr:uid="{00000000-0005-0000-0000-000050000000}"/>
    <cellStyle name="Comma 9 2 2 2 2 9 2" xfId="45772" xr:uid="{00000000-0005-0000-0000-000050000000}"/>
    <cellStyle name="Comma 9 2 2 2 3" xfId="664" xr:uid="{00000000-0005-0000-0000-0000ED000000}"/>
    <cellStyle name="Comma 9 2 2 2 3 10" xfId="30904" xr:uid="{00000000-0005-0000-0000-0000ED000000}"/>
    <cellStyle name="Comma 9 2 2 2 3 2" xfId="1420" xr:uid="{00000000-0005-0000-0000-0000ED000000}"/>
    <cellStyle name="Comma 9 2 2 2 3 2 2" xfId="2932" xr:uid="{00000000-0005-0000-0000-0000ED000000}"/>
    <cellStyle name="Comma 9 2 2 2 3 2 2 2" xfId="12004" xr:uid="{00000000-0005-0000-0000-0000ED000000}"/>
    <cellStyle name="Comma 9 2 2 2 3 2 2 2 2" xfId="27124" xr:uid="{00000000-0005-0000-0000-0000ED000000}"/>
    <cellStyle name="Comma 9 2 2 2 3 2 2 2 2 2" xfId="57364" xr:uid="{00000000-0005-0000-0000-0000ED000000}"/>
    <cellStyle name="Comma 9 2 2 2 3 2 2 2 3" xfId="42244" xr:uid="{00000000-0005-0000-0000-0000ED000000}"/>
    <cellStyle name="Comma 9 2 2 2 3 2 2 3" xfId="18052" xr:uid="{00000000-0005-0000-0000-0000ED000000}"/>
    <cellStyle name="Comma 9 2 2 2 3 2 2 3 2" xfId="48292" xr:uid="{00000000-0005-0000-0000-0000ED000000}"/>
    <cellStyle name="Comma 9 2 2 2 3 2 2 4" xfId="33172" xr:uid="{00000000-0005-0000-0000-0000ED000000}"/>
    <cellStyle name="Comma 9 2 2 2 3 2 3" xfId="4444" xr:uid="{00000000-0005-0000-0000-0000ED000000}"/>
    <cellStyle name="Comma 9 2 2 2 3 2 3 2" xfId="13516" xr:uid="{00000000-0005-0000-0000-0000ED000000}"/>
    <cellStyle name="Comma 9 2 2 2 3 2 3 2 2" xfId="28636" xr:uid="{00000000-0005-0000-0000-0000ED000000}"/>
    <cellStyle name="Comma 9 2 2 2 3 2 3 2 2 2" xfId="58876" xr:uid="{00000000-0005-0000-0000-0000ED000000}"/>
    <cellStyle name="Comma 9 2 2 2 3 2 3 2 3" xfId="43756" xr:uid="{00000000-0005-0000-0000-0000ED000000}"/>
    <cellStyle name="Comma 9 2 2 2 3 2 3 3" xfId="19564" xr:uid="{00000000-0005-0000-0000-0000ED000000}"/>
    <cellStyle name="Comma 9 2 2 2 3 2 3 3 2" xfId="49804" xr:uid="{00000000-0005-0000-0000-0000ED000000}"/>
    <cellStyle name="Comma 9 2 2 2 3 2 3 4" xfId="34684" xr:uid="{00000000-0005-0000-0000-0000ED000000}"/>
    <cellStyle name="Comma 9 2 2 2 3 2 4" xfId="5956" xr:uid="{00000000-0005-0000-0000-0000ED000000}"/>
    <cellStyle name="Comma 9 2 2 2 3 2 4 2" xfId="15028" xr:uid="{00000000-0005-0000-0000-0000ED000000}"/>
    <cellStyle name="Comma 9 2 2 2 3 2 4 2 2" xfId="30148" xr:uid="{00000000-0005-0000-0000-0000ED000000}"/>
    <cellStyle name="Comma 9 2 2 2 3 2 4 2 2 2" xfId="60388" xr:uid="{00000000-0005-0000-0000-0000ED000000}"/>
    <cellStyle name="Comma 9 2 2 2 3 2 4 2 3" xfId="45268" xr:uid="{00000000-0005-0000-0000-0000ED000000}"/>
    <cellStyle name="Comma 9 2 2 2 3 2 4 3" xfId="21076" xr:uid="{00000000-0005-0000-0000-0000ED000000}"/>
    <cellStyle name="Comma 9 2 2 2 3 2 4 3 2" xfId="51316" xr:uid="{00000000-0005-0000-0000-0000ED000000}"/>
    <cellStyle name="Comma 9 2 2 2 3 2 4 4" xfId="36196" xr:uid="{00000000-0005-0000-0000-0000ED000000}"/>
    <cellStyle name="Comma 9 2 2 2 3 2 5" xfId="7468" xr:uid="{00000000-0005-0000-0000-0000ED000000}"/>
    <cellStyle name="Comma 9 2 2 2 3 2 5 2" xfId="22588" xr:uid="{00000000-0005-0000-0000-0000ED000000}"/>
    <cellStyle name="Comma 9 2 2 2 3 2 5 2 2" xfId="52828" xr:uid="{00000000-0005-0000-0000-0000ED000000}"/>
    <cellStyle name="Comma 9 2 2 2 3 2 5 3" xfId="37708" xr:uid="{00000000-0005-0000-0000-0000ED000000}"/>
    <cellStyle name="Comma 9 2 2 2 3 2 6" xfId="8980" xr:uid="{00000000-0005-0000-0000-0000ED000000}"/>
    <cellStyle name="Comma 9 2 2 2 3 2 6 2" xfId="24100" xr:uid="{00000000-0005-0000-0000-0000ED000000}"/>
    <cellStyle name="Comma 9 2 2 2 3 2 6 2 2" xfId="54340" xr:uid="{00000000-0005-0000-0000-0000ED000000}"/>
    <cellStyle name="Comma 9 2 2 2 3 2 6 3" xfId="39220" xr:uid="{00000000-0005-0000-0000-0000ED000000}"/>
    <cellStyle name="Comma 9 2 2 2 3 2 7" xfId="10492" xr:uid="{00000000-0005-0000-0000-0000ED000000}"/>
    <cellStyle name="Comma 9 2 2 2 3 2 7 2" xfId="25612" xr:uid="{00000000-0005-0000-0000-0000ED000000}"/>
    <cellStyle name="Comma 9 2 2 2 3 2 7 2 2" xfId="55852" xr:uid="{00000000-0005-0000-0000-0000ED000000}"/>
    <cellStyle name="Comma 9 2 2 2 3 2 7 3" xfId="40732" xr:uid="{00000000-0005-0000-0000-0000ED000000}"/>
    <cellStyle name="Comma 9 2 2 2 3 2 8" xfId="16540" xr:uid="{00000000-0005-0000-0000-0000ED000000}"/>
    <cellStyle name="Comma 9 2 2 2 3 2 8 2" xfId="46780" xr:uid="{00000000-0005-0000-0000-0000ED000000}"/>
    <cellStyle name="Comma 9 2 2 2 3 2 9" xfId="31660" xr:uid="{00000000-0005-0000-0000-0000ED000000}"/>
    <cellStyle name="Comma 9 2 2 2 3 3" xfId="2176" xr:uid="{00000000-0005-0000-0000-0000ED000000}"/>
    <cellStyle name="Comma 9 2 2 2 3 3 2" xfId="11248" xr:uid="{00000000-0005-0000-0000-0000ED000000}"/>
    <cellStyle name="Comma 9 2 2 2 3 3 2 2" xfId="26368" xr:uid="{00000000-0005-0000-0000-0000ED000000}"/>
    <cellStyle name="Comma 9 2 2 2 3 3 2 2 2" xfId="56608" xr:uid="{00000000-0005-0000-0000-0000ED000000}"/>
    <cellStyle name="Comma 9 2 2 2 3 3 2 3" xfId="41488" xr:uid="{00000000-0005-0000-0000-0000ED000000}"/>
    <cellStyle name="Comma 9 2 2 2 3 3 3" xfId="17296" xr:uid="{00000000-0005-0000-0000-0000ED000000}"/>
    <cellStyle name="Comma 9 2 2 2 3 3 3 2" xfId="47536" xr:uid="{00000000-0005-0000-0000-0000ED000000}"/>
    <cellStyle name="Comma 9 2 2 2 3 3 4" xfId="32416" xr:uid="{00000000-0005-0000-0000-0000ED000000}"/>
    <cellStyle name="Comma 9 2 2 2 3 4" xfId="3688" xr:uid="{00000000-0005-0000-0000-0000ED000000}"/>
    <cellStyle name="Comma 9 2 2 2 3 4 2" xfId="12760" xr:uid="{00000000-0005-0000-0000-0000ED000000}"/>
    <cellStyle name="Comma 9 2 2 2 3 4 2 2" xfId="27880" xr:uid="{00000000-0005-0000-0000-0000ED000000}"/>
    <cellStyle name="Comma 9 2 2 2 3 4 2 2 2" xfId="58120" xr:uid="{00000000-0005-0000-0000-0000ED000000}"/>
    <cellStyle name="Comma 9 2 2 2 3 4 2 3" xfId="43000" xr:uid="{00000000-0005-0000-0000-0000ED000000}"/>
    <cellStyle name="Comma 9 2 2 2 3 4 3" xfId="18808" xr:uid="{00000000-0005-0000-0000-0000ED000000}"/>
    <cellStyle name="Comma 9 2 2 2 3 4 3 2" xfId="49048" xr:uid="{00000000-0005-0000-0000-0000ED000000}"/>
    <cellStyle name="Comma 9 2 2 2 3 4 4" xfId="33928" xr:uid="{00000000-0005-0000-0000-0000ED000000}"/>
    <cellStyle name="Comma 9 2 2 2 3 5" xfId="5200" xr:uid="{00000000-0005-0000-0000-0000ED000000}"/>
    <cellStyle name="Comma 9 2 2 2 3 5 2" xfId="14272" xr:uid="{00000000-0005-0000-0000-0000ED000000}"/>
    <cellStyle name="Comma 9 2 2 2 3 5 2 2" xfId="29392" xr:uid="{00000000-0005-0000-0000-0000ED000000}"/>
    <cellStyle name="Comma 9 2 2 2 3 5 2 2 2" xfId="59632" xr:uid="{00000000-0005-0000-0000-0000ED000000}"/>
    <cellStyle name="Comma 9 2 2 2 3 5 2 3" xfId="44512" xr:uid="{00000000-0005-0000-0000-0000ED000000}"/>
    <cellStyle name="Comma 9 2 2 2 3 5 3" xfId="20320" xr:uid="{00000000-0005-0000-0000-0000ED000000}"/>
    <cellStyle name="Comma 9 2 2 2 3 5 3 2" xfId="50560" xr:uid="{00000000-0005-0000-0000-0000ED000000}"/>
    <cellStyle name="Comma 9 2 2 2 3 5 4" xfId="35440" xr:uid="{00000000-0005-0000-0000-0000ED000000}"/>
    <cellStyle name="Comma 9 2 2 2 3 6" xfId="6712" xr:uid="{00000000-0005-0000-0000-0000ED000000}"/>
    <cellStyle name="Comma 9 2 2 2 3 6 2" xfId="21832" xr:uid="{00000000-0005-0000-0000-0000ED000000}"/>
    <cellStyle name="Comma 9 2 2 2 3 6 2 2" xfId="52072" xr:uid="{00000000-0005-0000-0000-0000ED000000}"/>
    <cellStyle name="Comma 9 2 2 2 3 6 3" xfId="36952" xr:uid="{00000000-0005-0000-0000-0000ED000000}"/>
    <cellStyle name="Comma 9 2 2 2 3 7" xfId="8224" xr:uid="{00000000-0005-0000-0000-0000ED000000}"/>
    <cellStyle name="Comma 9 2 2 2 3 7 2" xfId="23344" xr:uid="{00000000-0005-0000-0000-0000ED000000}"/>
    <cellStyle name="Comma 9 2 2 2 3 7 2 2" xfId="53584" xr:uid="{00000000-0005-0000-0000-0000ED000000}"/>
    <cellStyle name="Comma 9 2 2 2 3 7 3" xfId="38464" xr:uid="{00000000-0005-0000-0000-0000ED000000}"/>
    <cellStyle name="Comma 9 2 2 2 3 8" xfId="9736" xr:uid="{00000000-0005-0000-0000-0000ED000000}"/>
    <cellStyle name="Comma 9 2 2 2 3 8 2" xfId="24856" xr:uid="{00000000-0005-0000-0000-0000ED000000}"/>
    <cellStyle name="Comma 9 2 2 2 3 8 2 2" xfId="55096" xr:uid="{00000000-0005-0000-0000-0000ED000000}"/>
    <cellStyle name="Comma 9 2 2 2 3 8 3" xfId="39976" xr:uid="{00000000-0005-0000-0000-0000ED000000}"/>
    <cellStyle name="Comma 9 2 2 2 3 9" xfId="15784" xr:uid="{00000000-0005-0000-0000-0000ED000000}"/>
    <cellStyle name="Comma 9 2 2 2 3 9 2" xfId="46024" xr:uid="{00000000-0005-0000-0000-0000ED000000}"/>
    <cellStyle name="Comma 9 2 2 2 4" xfId="916" xr:uid="{00000000-0005-0000-0000-000050000000}"/>
    <cellStyle name="Comma 9 2 2 2 4 2" xfId="2428" xr:uid="{00000000-0005-0000-0000-000050000000}"/>
    <cellStyle name="Comma 9 2 2 2 4 2 2" xfId="11500" xr:uid="{00000000-0005-0000-0000-000050000000}"/>
    <cellStyle name="Comma 9 2 2 2 4 2 2 2" xfId="26620" xr:uid="{00000000-0005-0000-0000-000050000000}"/>
    <cellStyle name="Comma 9 2 2 2 4 2 2 2 2" xfId="56860" xr:uid="{00000000-0005-0000-0000-000050000000}"/>
    <cellStyle name="Comma 9 2 2 2 4 2 2 3" xfId="41740" xr:uid="{00000000-0005-0000-0000-000050000000}"/>
    <cellStyle name="Comma 9 2 2 2 4 2 3" xfId="17548" xr:uid="{00000000-0005-0000-0000-000050000000}"/>
    <cellStyle name="Comma 9 2 2 2 4 2 3 2" xfId="47788" xr:uid="{00000000-0005-0000-0000-000050000000}"/>
    <cellStyle name="Comma 9 2 2 2 4 2 4" xfId="32668" xr:uid="{00000000-0005-0000-0000-000050000000}"/>
    <cellStyle name="Comma 9 2 2 2 4 3" xfId="3940" xr:uid="{00000000-0005-0000-0000-000050000000}"/>
    <cellStyle name="Comma 9 2 2 2 4 3 2" xfId="13012" xr:uid="{00000000-0005-0000-0000-000050000000}"/>
    <cellStyle name="Comma 9 2 2 2 4 3 2 2" xfId="28132" xr:uid="{00000000-0005-0000-0000-000050000000}"/>
    <cellStyle name="Comma 9 2 2 2 4 3 2 2 2" xfId="58372" xr:uid="{00000000-0005-0000-0000-000050000000}"/>
    <cellStyle name="Comma 9 2 2 2 4 3 2 3" xfId="43252" xr:uid="{00000000-0005-0000-0000-000050000000}"/>
    <cellStyle name="Comma 9 2 2 2 4 3 3" xfId="19060" xr:uid="{00000000-0005-0000-0000-000050000000}"/>
    <cellStyle name="Comma 9 2 2 2 4 3 3 2" xfId="49300" xr:uid="{00000000-0005-0000-0000-000050000000}"/>
    <cellStyle name="Comma 9 2 2 2 4 3 4" xfId="34180" xr:uid="{00000000-0005-0000-0000-000050000000}"/>
    <cellStyle name="Comma 9 2 2 2 4 4" xfId="5452" xr:uid="{00000000-0005-0000-0000-000050000000}"/>
    <cellStyle name="Comma 9 2 2 2 4 4 2" xfId="14524" xr:uid="{00000000-0005-0000-0000-000050000000}"/>
    <cellStyle name="Comma 9 2 2 2 4 4 2 2" xfId="29644" xr:uid="{00000000-0005-0000-0000-000050000000}"/>
    <cellStyle name="Comma 9 2 2 2 4 4 2 2 2" xfId="59884" xr:uid="{00000000-0005-0000-0000-000050000000}"/>
    <cellStyle name="Comma 9 2 2 2 4 4 2 3" xfId="44764" xr:uid="{00000000-0005-0000-0000-000050000000}"/>
    <cellStyle name="Comma 9 2 2 2 4 4 3" xfId="20572" xr:uid="{00000000-0005-0000-0000-000050000000}"/>
    <cellStyle name="Comma 9 2 2 2 4 4 3 2" xfId="50812" xr:uid="{00000000-0005-0000-0000-000050000000}"/>
    <cellStyle name="Comma 9 2 2 2 4 4 4" xfId="35692" xr:uid="{00000000-0005-0000-0000-000050000000}"/>
    <cellStyle name="Comma 9 2 2 2 4 5" xfId="6964" xr:uid="{00000000-0005-0000-0000-000050000000}"/>
    <cellStyle name="Comma 9 2 2 2 4 5 2" xfId="22084" xr:uid="{00000000-0005-0000-0000-000050000000}"/>
    <cellStyle name="Comma 9 2 2 2 4 5 2 2" xfId="52324" xr:uid="{00000000-0005-0000-0000-000050000000}"/>
    <cellStyle name="Comma 9 2 2 2 4 5 3" xfId="37204" xr:uid="{00000000-0005-0000-0000-000050000000}"/>
    <cellStyle name="Comma 9 2 2 2 4 6" xfId="8476" xr:uid="{00000000-0005-0000-0000-000050000000}"/>
    <cellStyle name="Comma 9 2 2 2 4 6 2" xfId="23596" xr:uid="{00000000-0005-0000-0000-000050000000}"/>
    <cellStyle name="Comma 9 2 2 2 4 6 2 2" xfId="53836" xr:uid="{00000000-0005-0000-0000-000050000000}"/>
    <cellStyle name="Comma 9 2 2 2 4 6 3" xfId="38716" xr:uid="{00000000-0005-0000-0000-000050000000}"/>
    <cellStyle name="Comma 9 2 2 2 4 7" xfId="9988" xr:uid="{00000000-0005-0000-0000-000050000000}"/>
    <cellStyle name="Comma 9 2 2 2 4 7 2" xfId="25108" xr:uid="{00000000-0005-0000-0000-000050000000}"/>
    <cellStyle name="Comma 9 2 2 2 4 7 2 2" xfId="55348" xr:uid="{00000000-0005-0000-0000-000050000000}"/>
    <cellStyle name="Comma 9 2 2 2 4 7 3" xfId="40228" xr:uid="{00000000-0005-0000-0000-000050000000}"/>
    <cellStyle name="Comma 9 2 2 2 4 8" xfId="16036" xr:uid="{00000000-0005-0000-0000-000050000000}"/>
    <cellStyle name="Comma 9 2 2 2 4 8 2" xfId="46276" xr:uid="{00000000-0005-0000-0000-000050000000}"/>
    <cellStyle name="Comma 9 2 2 2 4 9" xfId="31156" xr:uid="{00000000-0005-0000-0000-000050000000}"/>
    <cellStyle name="Comma 9 2 2 2 5" xfId="1672" xr:uid="{00000000-0005-0000-0000-000050000000}"/>
    <cellStyle name="Comma 9 2 2 2 5 2" xfId="10744" xr:uid="{00000000-0005-0000-0000-000050000000}"/>
    <cellStyle name="Comma 9 2 2 2 5 2 2" xfId="25864" xr:uid="{00000000-0005-0000-0000-000050000000}"/>
    <cellStyle name="Comma 9 2 2 2 5 2 2 2" xfId="56104" xr:uid="{00000000-0005-0000-0000-000050000000}"/>
    <cellStyle name="Comma 9 2 2 2 5 2 3" xfId="40984" xr:uid="{00000000-0005-0000-0000-000050000000}"/>
    <cellStyle name="Comma 9 2 2 2 5 3" xfId="16792" xr:uid="{00000000-0005-0000-0000-000050000000}"/>
    <cellStyle name="Comma 9 2 2 2 5 3 2" xfId="47032" xr:uid="{00000000-0005-0000-0000-000050000000}"/>
    <cellStyle name="Comma 9 2 2 2 5 4" xfId="31912" xr:uid="{00000000-0005-0000-0000-000050000000}"/>
    <cellStyle name="Comma 9 2 2 2 6" xfId="3184" xr:uid="{00000000-0005-0000-0000-000050000000}"/>
    <cellStyle name="Comma 9 2 2 2 6 2" xfId="12256" xr:uid="{00000000-0005-0000-0000-000050000000}"/>
    <cellStyle name="Comma 9 2 2 2 6 2 2" xfId="27376" xr:uid="{00000000-0005-0000-0000-000050000000}"/>
    <cellStyle name="Comma 9 2 2 2 6 2 2 2" xfId="57616" xr:uid="{00000000-0005-0000-0000-000050000000}"/>
    <cellStyle name="Comma 9 2 2 2 6 2 3" xfId="42496" xr:uid="{00000000-0005-0000-0000-000050000000}"/>
    <cellStyle name="Comma 9 2 2 2 6 3" xfId="18304" xr:uid="{00000000-0005-0000-0000-000050000000}"/>
    <cellStyle name="Comma 9 2 2 2 6 3 2" xfId="48544" xr:uid="{00000000-0005-0000-0000-000050000000}"/>
    <cellStyle name="Comma 9 2 2 2 6 4" xfId="33424" xr:uid="{00000000-0005-0000-0000-000050000000}"/>
    <cellStyle name="Comma 9 2 2 2 7" xfId="4696" xr:uid="{00000000-0005-0000-0000-000050000000}"/>
    <cellStyle name="Comma 9 2 2 2 7 2" xfId="13768" xr:uid="{00000000-0005-0000-0000-000050000000}"/>
    <cellStyle name="Comma 9 2 2 2 7 2 2" xfId="28888" xr:uid="{00000000-0005-0000-0000-000050000000}"/>
    <cellStyle name="Comma 9 2 2 2 7 2 2 2" xfId="59128" xr:uid="{00000000-0005-0000-0000-000050000000}"/>
    <cellStyle name="Comma 9 2 2 2 7 2 3" xfId="44008" xr:uid="{00000000-0005-0000-0000-000050000000}"/>
    <cellStyle name="Comma 9 2 2 2 7 3" xfId="19816" xr:uid="{00000000-0005-0000-0000-000050000000}"/>
    <cellStyle name="Comma 9 2 2 2 7 3 2" xfId="50056" xr:uid="{00000000-0005-0000-0000-000050000000}"/>
    <cellStyle name="Comma 9 2 2 2 7 4" xfId="34936" xr:uid="{00000000-0005-0000-0000-000050000000}"/>
    <cellStyle name="Comma 9 2 2 2 8" xfId="6208" xr:uid="{00000000-0005-0000-0000-000050000000}"/>
    <cellStyle name="Comma 9 2 2 2 8 2" xfId="21328" xr:uid="{00000000-0005-0000-0000-000050000000}"/>
    <cellStyle name="Comma 9 2 2 2 8 2 2" xfId="51568" xr:uid="{00000000-0005-0000-0000-000050000000}"/>
    <cellStyle name="Comma 9 2 2 2 8 3" xfId="36448" xr:uid="{00000000-0005-0000-0000-000050000000}"/>
    <cellStyle name="Comma 9 2 2 2 9" xfId="7720" xr:uid="{00000000-0005-0000-0000-000050000000}"/>
    <cellStyle name="Comma 9 2 2 2 9 2" xfId="22840" xr:uid="{00000000-0005-0000-0000-000050000000}"/>
    <cellStyle name="Comma 9 2 2 2 9 2 2" xfId="53080" xr:uid="{00000000-0005-0000-0000-000050000000}"/>
    <cellStyle name="Comma 9 2 2 2 9 3" xfId="37960" xr:uid="{00000000-0005-0000-0000-000050000000}"/>
    <cellStyle name="Comma 9 2 2 3" xfId="244" xr:uid="{00000000-0005-0000-0000-000050000000}"/>
    <cellStyle name="Comma 9 2 2 3 10" xfId="9316" xr:uid="{00000000-0005-0000-0000-000050000000}"/>
    <cellStyle name="Comma 9 2 2 3 10 2" xfId="24436" xr:uid="{00000000-0005-0000-0000-000050000000}"/>
    <cellStyle name="Comma 9 2 2 3 10 2 2" xfId="54676" xr:uid="{00000000-0005-0000-0000-000050000000}"/>
    <cellStyle name="Comma 9 2 2 3 10 3" xfId="39556" xr:uid="{00000000-0005-0000-0000-000050000000}"/>
    <cellStyle name="Comma 9 2 2 3 11" xfId="15364" xr:uid="{00000000-0005-0000-0000-000050000000}"/>
    <cellStyle name="Comma 9 2 2 3 11 2" xfId="45604" xr:uid="{00000000-0005-0000-0000-000050000000}"/>
    <cellStyle name="Comma 9 2 2 3 12" xfId="30484" xr:uid="{00000000-0005-0000-0000-000050000000}"/>
    <cellStyle name="Comma 9 2 2 3 2" xfId="496" xr:uid="{00000000-0005-0000-0000-000050000000}"/>
    <cellStyle name="Comma 9 2 2 3 2 10" xfId="30736" xr:uid="{00000000-0005-0000-0000-000050000000}"/>
    <cellStyle name="Comma 9 2 2 3 2 2" xfId="1252" xr:uid="{00000000-0005-0000-0000-000050000000}"/>
    <cellStyle name="Comma 9 2 2 3 2 2 2" xfId="2764" xr:uid="{00000000-0005-0000-0000-000050000000}"/>
    <cellStyle name="Comma 9 2 2 3 2 2 2 2" xfId="11836" xr:uid="{00000000-0005-0000-0000-000050000000}"/>
    <cellStyle name="Comma 9 2 2 3 2 2 2 2 2" xfId="26956" xr:uid="{00000000-0005-0000-0000-000050000000}"/>
    <cellStyle name="Comma 9 2 2 3 2 2 2 2 2 2" xfId="57196" xr:uid="{00000000-0005-0000-0000-000050000000}"/>
    <cellStyle name="Comma 9 2 2 3 2 2 2 2 3" xfId="42076" xr:uid="{00000000-0005-0000-0000-000050000000}"/>
    <cellStyle name="Comma 9 2 2 3 2 2 2 3" xfId="17884" xr:uid="{00000000-0005-0000-0000-000050000000}"/>
    <cellStyle name="Comma 9 2 2 3 2 2 2 3 2" xfId="48124" xr:uid="{00000000-0005-0000-0000-000050000000}"/>
    <cellStyle name="Comma 9 2 2 3 2 2 2 4" xfId="33004" xr:uid="{00000000-0005-0000-0000-000050000000}"/>
    <cellStyle name="Comma 9 2 2 3 2 2 3" xfId="4276" xr:uid="{00000000-0005-0000-0000-000050000000}"/>
    <cellStyle name="Comma 9 2 2 3 2 2 3 2" xfId="13348" xr:uid="{00000000-0005-0000-0000-000050000000}"/>
    <cellStyle name="Comma 9 2 2 3 2 2 3 2 2" xfId="28468" xr:uid="{00000000-0005-0000-0000-000050000000}"/>
    <cellStyle name="Comma 9 2 2 3 2 2 3 2 2 2" xfId="58708" xr:uid="{00000000-0005-0000-0000-000050000000}"/>
    <cellStyle name="Comma 9 2 2 3 2 2 3 2 3" xfId="43588" xr:uid="{00000000-0005-0000-0000-000050000000}"/>
    <cellStyle name="Comma 9 2 2 3 2 2 3 3" xfId="19396" xr:uid="{00000000-0005-0000-0000-000050000000}"/>
    <cellStyle name="Comma 9 2 2 3 2 2 3 3 2" xfId="49636" xr:uid="{00000000-0005-0000-0000-000050000000}"/>
    <cellStyle name="Comma 9 2 2 3 2 2 3 4" xfId="34516" xr:uid="{00000000-0005-0000-0000-000050000000}"/>
    <cellStyle name="Comma 9 2 2 3 2 2 4" xfId="5788" xr:uid="{00000000-0005-0000-0000-000050000000}"/>
    <cellStyle name="Comma 9 2 2 3 2 2 4 2" xfId="14860" xr:uid="{00000000-0005-0000-0000-000050000000}"/>
    <cellStyle name="Comma 9 2 2 3 2 2 4 2 2" xfId="29980" xr:uid="{00000000-0005-0000-0000-000050000000}"/>
    <cellStyle name="Comma 9 2 2 3 2 2 4 2 2 2" xfId="60220" xr:uid="{00000000-0005-0000-0000-000050000000}"/>
    <cellStyle name="Comma 9 2 2 3 2 2 4 2 3" xfId="45100" xr:uid="{00000000-0005-0000-0000-000050000000}"/>
    <cellStyle name="Comma 9 2 2 3 2 2 4 3" xfId="20908" xr:uid="{00000000-0005-0000-0000-000050000000}"/>
    <cellStyle name="Comma 9 2 2 3 2 2 4 3 2" xfId="51148" xr:uid="{00000000-0005-0000-0000-000050000000}"/>
    <cellStyle name="Comma 9 2 2 3 2 2 4 4" xfId="36028" xr:uid="{00000000-0005-0000-0000-000050000000}"/>
    <cellStyle name="Comma 9 2 2 3 2 2 5" xfId="7300" xr:uid="{00000000-0005-0000-0000-000050000000}"/>
    <cellStyle name="Comma 9 2 2 3 2 2 5 2" xfId="22420" xr:uid="{00000000-0005-0000-0000-000050000000}"/>
    <cellStyle name="Comma 9 2 2 3 2 2 5 2 2" xfId="52660" xr:uid="{00000000-0005-0000-0000-000050000000}"/>
    <cellStyle name="Comma 9 2 2 3 2 2 5 3" xfId="37540" xr:uid="{00000000-0005-0000-0000-000050000000}"/>
    <cellStyle name="Comma 9 2 2 3 2 2 6" xfId="8812" xr:uid="{00000000-0005-0000-0000-000050000000}"/>
    <cellStyle name="Comma 9 2 2 3 2 2 6 2" xfId="23932" xr:uid="{00000000-0005-0000-0000-000050000000}"/>
    <cellStyle name="Comma 9 2 2 3 2 2 6 2 2" xfId="54172" xr:uid="{00000000-0005-0000-0000-000050000000}"/>
    <cellStyle name="Comma 9 2 2 3 2 2 6 3" xfId="39052" xr:uid="{00000000-0005-0000-0000-000050000000}"/>
    <cellStyle name="Comma 9 2 2 3 2 2 7" xfId="10324" xr:uid="{00000000-0005-0000-0000-000050000000}"/>
    <cellStyle name="Comma 9 2 2 3 2 2 7 2" xfId="25444" xr:uid="{00000000-0005-0000-0000-000050000000}"/>
    <cellStyle name="Comma 9 2 2 3 2 2 7 2 2" xfId="55684" xr:uid="{00000000-0005-0000-0000-000050000000}"/>
    <cellStyle name="Comma 9 2 2 3 2 2 7 3" xfId="40564" xr:uid="{00000000-0005-0000-0000-000050000000}"/>
    <cellStyle name="Comma 9 2 2 3 2 2 8" xfId="16372" xr:uid="{00000000-0005-0000-0000-000050000000}"/>
    <cellStyle name="Comma 9 2 2 3 2 2 8 2" xfId="46612" xr:uid="{00000000-0005-0000-0000-000050000000}"/>
    <cellStyle name="Comma 9 2 2 3 2 2 9" xfId="31492" xr:uid="{00000000-0005-0000-0000-000050000000}"/>
    <cellStyle name="Comma 9 2 2 3 2 3" xfId="2008" xr:uid="{00000000-0005-0000-0000-000050000000}"/>
    <cellStyle name="Comma 9 2 2 3 2 3 2" xfId="11080" xr:uid="{00000000-0005-0000-0000-000050000000}"/>
    <cellStyle name="Comma 9 2 2 3 2 3 2 2" xfId="26200" xr:uid="{00000000-0005-0000-0000-000050000000}"/>
    <cellStyle name="Comma 9 2 2 3 2 3 2 2 2" xfId="56440" xr:uid="{00000000-0005-0000-0000-000050000000}"/>
    <cellStyle name="Comma 9 2 2 3 2 3 2 3" xfId="41320" xr:uid="{00000000-0005-0000-0000-000050000000}"/>
    <cellStyle name="Comma 9 2 2 3 2 3 3" xfId="17128" xr:uid="{00000000-0005-0000-0000-000050000000}"/>
    <cellStyle name="Comma 9 2 2 3 2 3 3 2" xfId="47368" xr:uid="{00000000-0005-0000-0000-000050000000}"/>
    <cellStyle name="Comma 9 2 2 3 2 3 4" xfId="32248" xr:uid="{00000000-0005-0000-0000-000050000000}"/>
    <cellStyle name="Comma 9 2 2 3 2 4" xfId="3520" xr:uid="{00000000-0005-0000-0000-000050000000}"/>
    <cellStyle name="Comma 9 2 2 3 2 4 2" xfId="12592" xr:uid="{00000000-0005-0000-0000-000050000000}"/>
    <cellStyle name="Comma 9 2 2 3 2 4 2 2" xfId="27712" xr:uid="{00000000-0005-0000-0000-000050000000}"/>
    <cellStyle name="Comma 9 2 2 3 2 4 2 2 2" xfId="57952" xr:uid="{00000000-0005-0000-0000-000050000000}"/>
    <cellStyle name="Comma 9 2 2 3 2 4 2 3" xfId="42832" xr:uid="{00000000-0005-0000-0000-000050000000}"/>
    <cellStyle name="Comma 9 2 2 3 2 4 3" xfId="18640" xr:uid="{00000000-0005-0000-0000-000050000000}"/>
    <cellStyle name="Comma 9 2 2 3 2 4 3 2" xfId="48880" xr:uid="{00000000-0005-0000-0000-000050000000}"/>
    <cellStyle name="Comma 9 2 2 3 2 4 4" xfId="33760" xr:uid="{00000000-0005-0000-0000-000050000000}"/>
    <cellStyle name="Comma 9 2 2 3 2 5" xfId="5032" xr:uid="{00000000-0005-0000-0000-000050000000}"/>
    <cellStyle name="Comma 9 2 2 3 2 5 2" xfId="14104" xr:uid="{00000000-0005-0000-0000-000050000000}"/>
    <cellStyle name="Comma 9 2 2 3 2 5 2 2" xfId="29224" xr:uid="{00000000-0005-0000-0000-000050000000}"/>
    <cellStyle name="Comma 9 2 2 3 2 5 2 2 2" xfId="59464" xr:uid="{00000000-0005-0000-0000-000050000000}"/>
    <cellStyle name="Comma 9 2 2 3 2 5 2 3" xfId="44344" xr:uid="{00000000-0005-0000-0000-000050000000}"/>
    <cellStyle name="Comma 9 2 2 3 2 5 3" xfId="20152" xr:uid="{00000000-0005-0000-0000-000050000000}"/>
    <cellStyle name="Comma 9 2 2 3 2 5 3 2" xfId="50392" xr:uid="{00000000-0005-0000-0000-000050000000}"/>
    <cellStyle name="Comma 9 2 2 3 2 5 4" xfId="35272" xr:uid="{00000000-0005-0000-0000-000050000000}"/>
    <cellStyle name="Comma 9 2 2 3 2 6" xfId="6544" xr:uid="{00000000-0005-0000-0000-000050000000}"/>
    <cellStyle name="Comma 9 2 2 3 2 6 2" xfId="21664" xr:uid="{00000000-0005-0000-0000-000050000000}"/>
    <cellStyle name="Comma 9 2 2 3 2 6 2 2" xfId="51904" xr:uid="{00000000-0005-0000-0000-000050000000}"/>
    <cellStyle name="Comma 9 2 2 3 2 6 3" xfId="36784" xr:uid="{00000000-0005-0000-0000-000050000000}"/>
    <cellStyle name="Comma 9 2 2 3 2 7" xfId="8056" xr:uid="{00000000-0005-0000-0000-000050000000}"/>
    <cellStyle name="Comma 9 2 2 3 2 7 2" xfId="23176" xr:uid="{00000000-0005-0000-0000-000050000000}"/>
    <cellStyle name="Comma 9 2 2 3 2 7 2 2" xfId="53416" xr:uid="{00000000-0005-0000-0000-000050000000}"/>
    <cellStyle name="Comma 9 2 2 3 2 7 3" xfId="38296" xr:uid="{00000000-0005-0000-0000-000050000000}"/>
    <cellStyle name="Comma 9 2 2 3 2 8" xfId="9568" xr:uid="{00000000-0005-0000-0000-000050000000}"/>
    <cellStyle name="Comma 9 2 2 3 2 8 2" xfId="24688" xr:uid="{00000000-0005-0000-0000-000050000000}"/>
    <cellStyle name="Comma 9 2 2 3 2 8 2 2" xfId="54928" xr:uid="{00000000-0005-0000-0000-000050000000}"/>
    <cellStyle name="Comma 9 2 2 3 2 8 3" xfId="39808" xr:uid="{00000000-0005-0000-0000-000050000000}"/>
    <cellStyle name="Comma 9 2 2 3 2 9" xfId="15616" xr:uid="{00000000-0005-0000-0000-000050000000}"/>
    <cellStyle name="Comma 9 2 2 3 2 9 2" xfId="45856" xr:uid="{00000000-0005-0000-0000-000050000000}"/>
    <cellStyle name="Comma 9 2 2 3 3" xfId="748" xr:uid="{00000000-0005-0000-0000-0000EE000000}"/>
    <cellStyle name="Comma 9 2 2 3 3 10" xfId="30988" xr:uid="{00000000-0005-0000-0000-0000EE000000}"/>
    <cellStyle name="Comma 9 2 2 3 3 2" xfId="1504" xr:uid="{00000000-0005-0000-0000-0000EE000000}"/>
    <cellStyle name="Comma 9 2 2 3 3 2 2" xfId="3016" xr:uid="{00000000-0005-0000-0000-0000EE000000}"/>
    <cellStyle name="Comma 9 2 2 3 3 2 2 2" xfId="12088" xr:uid="{00000000-0005-0000-0000-0000EE000000}"/>
    <cellStyle name="Comma 9 2 2 3 3 2 2 2 2" xfId="27208" xr:uid="{00000000-0005-0000-0000-0000EE000000}"/>
    <cellStyle name="Comma 9 2 2 3 3 2 2 2 2 2" xfId="57448" xr:uid="{00000000-0005-0000-0000-0000EE000000}"/>
    <cellStyle name="Comma 9 2 2 3 3 2 2 2 3" xfId="42328" xr:uid="{00000000-0005-0000-0000-0000EE000000}"/>
    <cellStyle name="Comma 9 2 2 3 3 2 2 3" xfId="18136" xr:uid="{00000000-0005-0000-0000-0000EE000000}"/>
    <cellStyle name="Comma 9 2 2 3 3 2 2 3 2" xfId="48376" xr:uid="{00000000-0005-0000-0000-0000EE000000}"/>
    <cellStyle name="Comma 9 2 2 3 3 2 2 4" xfId="33256" xr:uid="{00000000-0005-0000-0000-0000EE000000}"/>
    <cellStyle name="Comma 9 2 2 3 3 2 3" xfId="4528" xr:uid="{00000000-0005-0000-0000-0000EE000000}"/>
    <cellStyle name="Comma 9 2 2 3 3 2 3 2" xfId="13600" xr:uid="{00000000-0005-0000-0000-0000EE000000}"/>
    <cellStyle name="Comma 9 2 2 3 3 2 3 2 2" xfId="28720" xr:uid="{00000000-0005-0000-0000-0000EE000000}"/>
    <cellStyle name="Comma 9 2 2 3 3 2 3 2 2 2" xfId="58960" xr:uid="{00000000-0005-0000-0000-0000EE000000}"/>
    <cellStyle name="Comma 9 2 2 3 3 2 3 2 3" xfId="43840" xr:uid="{00000000-0005-0000-0000-0000EE000000}"/>
    <cellStyle name="Comma 9 2 2 3 3 2 3 3" xfId="19648" xr:uid="{00000000-0005-0000-0000-0000EE000000}"/>
    <cellStyle name="Comma 9 2 2 3 3 2 3 3 2" xfId="49888" xr:uid="{00000000-0005-0000-0000-0000EE000000}"/>
    <cellStyle name="Comma 9 2 2 3 3 2 3 4" xfId="34768" xr:uid="{00000000-0005-0000-0000-0000EE000000}"/>
    <cellStyle name="Comma 9 2 2 3 3 2 4" xfId="6040" xr:uid="{00000000-0005-0000-0000-0000EE000000}"/>
    <cellStyle name="Comma 9 2 2 3 3 2 4 2" xfId="15112" xr:uid="{00000000-0005-0000-0000-0000EE000000}"/>
    <cellStyle name="Comma 9 2 2 3 3 2 4 2 2" xfId="30232" xr:uid="{00000000-0005-0000-0000-0000EE000000}"/>
    <cellStyle name="Comma 9 2 2 3 3 2 4 2 2 2" xfId="60472" xr:uid="{00000000-0005-0000-0000-0000EE000000}"/>
    <cellStyle name="Comma 9 2 2 3 3 2 4 2 3" xfId="45352" xr:uid="{00000000-0005-0000-0000-0000EE000000}"/>
    <cellStyle name="Comma 9 2 2 3 3 2 4 3" xfId="21160" xr:uid="{00000000-0005-0000-0000-0000EE000000}"/>
    <cellStyle name="Comma 9 2 2 3 3 2 4 3 2" xfId="51400" xr:uid="{00000000-0005-0000-0000-0000EE000000}"/>
    <cellStyle name="Comma 9 2 2 3 3 2 4 4" xfId="36280" xr:uid="{00000000-0005-0000-0000-0000EE000000}"/>
    <cellStyle name="Comma 9 2 2 3 3 2 5" xfId="7552" xr:uid="{00000000-0005-0000-0000-0000EE000000}"/>
    <cellStyle name="Comma 9 2 2 3 3 2 5 2" xfId="22672" xr:uid="{00000000-0005-0000-0000-0000EE000000}"/>
    <cellStyle name="Comma 9 2 2 3 3 2 5 2 2" xfId="52912" xr:uid="{00000000-0005-0000-0000-0000EE000000}"/>
    <cellStyle name="Comma 9 2 2 3 3 2 5 3" xfId="37792" xr:uid="{00000000-0005-0000-0000-0000EE000000}"/>
    <cellStyle name="Comma 9 2 2 3 3 2 6" xfId="9064" xr:uid="{00000000-0005-0000-0000-0000EE000000}"/>
    <cellStyle name="Comma 9 2 2 3 3 2 6 2" xfId="24184" xr:uid="{00000000-0005-0000-0000-0000EE000000}"/>
    <cellStyle name="Comma 9 2 2 3 3 2 6 2 2" xfId="54424" xr:uid="{00000000-0005-0000-0000-0000EE000000}"/>
    <cellStyle name="Comma 9 2 2 3 3 2 6 3" xfId="39304" xr:uid="{00000000-0005-0000-0000-0000EE000000}"/>
    <cellStyle name="Comma 9 2 2 3 3 2 7" xfId="10576" xr:uid="{00000000-0005-0000-0000-0000EE000000}"/>
    <cellStyle name="Comma 9 2 2 3 3 2 7 2" xfId="25696" xr:uid="{00000000-0005-0000-0000-0000EE000000}"/>
    <cellStyle name="Comma 9 2 2 3 3 2 7 2 2" xfId="55936" xr:uid="{00000000-0005-0000-0000-0000EE000000}"/>
    <cellStyle name="Comma 9 2 2 3 3 2 7 3" xfId="40816" xr:uid="{00000000-0005-0000-0000-0000EE000000}"/>
    <cellStyle name="Comma 9 2 2 3 3 2 8" xfId="16624" xr:uid="{00000000-0005-0000-0000-0000EE000000}"/>
    <cellStyle name="Comma 9 2 2 3 3 2 8 2" xfId="46864" xr:uid="{00000000-0005-0000-0000-0000EE000000}"/>
    <cellStyle name="Comma 9 2 2 3 3 2 9" xfId="31744" xr:uid="{00000000-0005-0000-0000-0000EE000000}"/>
    <cellStyle name="Comma 9 2 2 3 3 3" xfId="2260" xr:uid="{00000000-0005-0000-0000-0000EE000000}"/>
    <cellStyle name="Comma 9 2 2 3 3 3 2" xfId="11332" xr:uid="{00000000-0005-0000-0000-0000EE000000}"/>
    <cellStyle name="Comma 9 2 2 3 3 3 2 2" xfId="26452" xr:uid="{00000000-0005-0000-0000-0000EE000000}"/>
    <cellStyle name="Comma 9 2 2 3 3 3 2 2 2" xfId="56692" xr:uid="{00000000-0005-0000-0000-0000EE000000}"/>
    <cellStyle name="Comma 9 2 2 3 3 3 2 3" xfId="41572" xr:uid="{00000000-0005-0000-0000-0000EE000000}"/>
    <cellStyle name="Comma 9 2 2 3 3 3 3" xfId="17380" xr:uid="{00000000-0005-0000-0000-0000EE000000}"/>
    <cellStyle name="Comma 9 2 2 3 3 3 3 2" xfId="47620" xr:uid="{00000000-0005-0000-0000-0000EE000000}"/>
    <cellStyle name="Comma 9 2 2 3 3 3 4" xfId="32500" xr:uid="{00000000-0005-0000-0000-0000EE000000}"/>
    <cellStyle name="Comma 9 2 2 3 3 4" xfId="3772" xr:uid="{00000000-0005-0000-0000-0000EE000000}"/>
    <cellStyle name="Comma 9 2 2 3 3 4 2" xfId="12844" xr:uid="{00000000-0005-0000-0000-0000EE000000}"/>
    <cellStyle name="Comma 9 2 2 3 3 4 2 2" xfId="27964" xr:uid="{00000000-0005-0000-0000-0000EE000000}"/>
    <cellStyle name="Comma 9 2 2 3 3 4 2 2 2" xfId="58204" xr:uid="{00000000-0005-0000-0000-0000EE000000}"/>
    <cellStyle name="Comma 9 2 2 3 3 4 2 3" xfId="43084" xr:uid="{00000000-0005-0000-0000-0000EE000000}"/>
    <cellStyle name="Comma 9 2 2 3 3 4 3" xfId="18892" xr:uid="{00000000-0005-0000-0000-0000EE000000}"/>
    <cellStyle name="Comma 9 2 2 3 3 4 3 2" xfId="49132" xr:uid="{00000000-0005-0000-0000-0000EE000000}"/>
    <cellStyle name="Comma 9 2 2 3 3 4 4" xfId="34012" xr:uid="{00000000-0005-0000-0000-0000EE000000}"/>
    <cellStyle name="Comma 9 2 2 3 3 5" xfId="5284" xr:uid="{00000000-0005-0000-0000-0000EE000000}"/>
    <cellStyle name="Comma 9 2 2 3 3 5 2" xfId="14356" xr:uid="{00000000-0005-0000-0000-0000EE000000}"/>
    <cellStyle name="Comma 9 2 2 3 3 5 2 2" xfId="29476" xr:uid="{00000000-0005-0000-0000-0000EE000000}"/>
    <cellStyle name="Comma 9 2 2 3 3 5 2 2 2" xfId="59716" xr:uid="{00000000-0005-0000-0000-0000EE000000}"/>
    <cellStyle name="Comma 9 2 2 3 3 5 2 3" xfId="44596" xr:uid="{00000000-0005-0000-0000-0000EE000000}"/>
    <cellStyle name="Comma 9 2 2 3 3 5 3" xfId="20404" xr:uid="{00000000-0005-0000-0000-0000EE000000}"/>
    <cellStyle name="Comma 9 2 2 3 3 5 3 2" xfId="50644" xr:uid="{00000000-0005-0000-0000-0000EE000000}"/>
    <cellStyle name="Comma 9 2 2 3 3 5 4" xfId="35524" xr:uid="{00000000-0005-0000-0000-0000EE000000}"/>
    <cellStyle name="Comma 9 2 2 3 3 6" xfId="6796" xr:uid="{00000000-0005-0000-0000-0000EE000000}"/>
    <cellStyle name="Comma 9 2 2 3 3 6 2" xfId="21916" xr:uid="{00000000-0005-0000-0000-0000EE000000}"/>
    <cellStyle name="Comma 9 2 2 3 3 6 2 2" xfId="52156" xr:uid="{00000000-0005-0000-0000-0000EE000000}"/>
    <cellStyle name="Comma 9 2 2 3 3 6 3" xfId="37036" xr:uid="{00000000-0005-0000-0000-0000EE000000}"/>
    <cellStyle name="Comma 9 2 2 3 3 7" xfId="8308" xr:uid="{00000000-0005-0000-0000-0000EE000000}"/>
    <cellStyle name="Comma 9 2 2 3 3 7 2" xfId="23428" xr:uid="{00000000-0005-0000-0000-0000EE000000}"/>
    <cellStyle name="Comma 9 2 2 3 3 7 2 2" xfId="53668" xr:uid="{00000000-0005-0000-0000-0000EE000000}"/>
    <cellStyle name="Comma 9 2 2 3 3 7 3" xfId="38548" xr:uid="{00000000-0005-0000-0000-0000EE000000}"/>
    <cellStyle name="Comma 9 2 2 3 3 8" xfId="9820" xr:uid="{00000000-0005-0000-0000-0000EE000000}"/>
    <cellStyle name="Comma 9 2 2 3 3 8 2" xfId="24940" xr:uid="{00000000-0005-0000-0000-0000EE000000}"/>
    <cellStyle name="Comma 9 2 2 3 3 8 2 2" xfId="55180" xr:uid="{00000000-0005-0000-0000-0000EE000000}"/>
    <cellStyle name="Comma 9 2 2 3 3 8 3" xfId="40060" xr:uid="{00000000-0005-0000-0000-0000EE000000}"/>
    <cellStyle name="Comma 9 2 2 3 3 9" xfId="15868" xr:uid="{00000000-0005-0000-0000-0000EE000000}"/>
    <cellStyle name="Comma 9 2 2 3 3 9 2" xfId="46108" xr:uid="{00000000-0005-0000-0000-0000EE000000}"/>
    <cellStyle name="Comma 9 2 2 3 4" xfId="1000" xr:uid="{00000000-0005-0000-0000-000050000000}"/>
    <cellStyle name="Comma 9 2 2 3 4 2" xfId="2512" xr:uid="{00000000-0005-0000-0000-000050000000}"/>
    <cellStyle name="Comma 9 2 2 3 4 2 2" xfId="11584" xr:uid="{00000000-0005-0000-0000-000050000000}"/>
    <cellStyle name="Comma 9 2 2 3 4 2 2 2" xfId="26704" xr:uid="{00000000-0005-0000-0000-000050000000}"/>
    <cellStyle name="Comma 9 2 2 3 4 2 2 2 2" xfId="56944" xr:uid="{00000000-0005-0000-0000-000050000000}"/>
    <cellStyle name="Comma 9 2 2 3 4 2 2 3" xfId="41824" xr:uid="{00000000-0005-0000-0000-000050000000}"/>
    <cellStyle name="Comma 9 2 2 3 4 2 3" xfId="17632" xr:uid="{00000000-0005-0000-0000-000050000000}"/>
    <cellStyle name="Comma 9 2 2 3 4 2 3 2" xfId="47872" xr:uid="{00000000-0005-0000-0000-000050000000}"/>
    <cellStyle name="Comma 9 2 2 3 4 2 4" xfId="32752" xr:uid="{00000000-0005-0000-0000-000050000000}"/>
    <cellStyle name="Comma 9 2 2 3 4 3" xfId="4024" xr:uid="{00000000-0005-0000-0000-000050000000}"/>
    <cellStyle name="Comma 9 2 2 3 4 3 2" xfId="13096" xr:uid="{00000000-0005-0000-0000-000050000000}"/>
    <cellStyle name="Comma 9 2 2 3 4 3 2 2" xfId="28216" xr:uid="{00000000-0005-0000-0000-000050000000}"/>
    <cellStyle name="Comma 9 2 2 3 4 3 2 2 2" xfId="58456" xr:uid="{00000000-0005-0000-0000-000050000000}"/>
    <cellStyle name="Comma 9 2 2 3 4 3 2 3" xfId="43336" xr:uid="{00000000-0005-0000-0000-000050000000}"/>
    <cellStyle name="Comma 9 2 2 3 4 3 3" xfId="19144" xr:uid="{00000000-0005-0000-0000-000050000000}"/>
    <cellStyle name="Comma 9 2 2 3 4 3 3 2" xfId="49384" xr:uid="{00000000-0005-0000-0000-000050000000}"/>
    <cellStyle name="Comma 9 2 2 3 4 3 4" xfId="34264" xr:uid="{00000000-0005-0000-0000-000050000000}"/>
    <cellStyle name="Comma 9 2 2 3 4 4" xfId="5536" xr:uid="{00000000-0005-0000-0000-000050000000}"/>
    <cellStyle name="Comma 9 2 2 3 4 4 2" xfId="14608" xr:uid="{00000000-0005-0000-0000-000050000000}"/>
    <cellStyle name="Comma 9 2 2 3 4 4 2 2" xfId="29728" xr:uid="{00000000-0005-0000-0000-000050000000}"/>
    <cellStyle name="Comma 9 2 2 3 4 4 2 2 2" xfId="59968" xr:uid="{00000000-0005-0000-0000-000050000000}"/>
    <cellStyle name="Comma 9 2 2 3 4 4 2 3" xfId="44848" xr:uid="{00000000-0005-0000-0000-000050000000}"/>
    <cellStyle name="Comma 9 2 2 3 4 4 3" xfId="20656" xr:uid="{00000000-0005-0000-0000-000050000000}"/>
    <cellStyle name="Comma 9 2 2 3 4 4 3 2" xfId="50896" xr:uid="{00000000-0005-0000-0000-000050000000}"/>
    <cellStyle name="Comma 9 2 2 3 4 4 4" xfId="35776" xr:uid="{00000000-0005-0000-0000-000050000000}"/>
    <cellStyle name="Comma 9 2 2 3 4 5" xfId="7048" xr:uid="{00000000-0005-0000-0000-000050000000}"/>
    <cellStyle name="Comma 9 2 2 3 4 5 2" xfId="22168" xr:uid="{00000000-0005-0000-0000-000050000000}"/>
    <cellStyle name="Comma 9 2 2 3 4 5 2 2" xfId="52408" xr:uid="{00000000-0005-0000-0000-000050000000}"/>
    <cellStyle name="Comma 9 2 2 3 4 5 3" xfId="37288" xr:uid="{00000000-0005-0000-0000-000050000000}"/>
    <cellStyle name="Comma 9 2 2 3 4 6" xfId="8560" xr:uid="{00000000-0005-0000-0000-000050000000}"/>
    <cellStyle name="Comma 9 2 2 3 4 6 2" xfId="23680" xr:uid="{00000000-0005-0000-0000-000050000000}"/>
    <cellStyle name="Comma 9 2 2 3 4 6 2 2" xfId="53920" xr:uid="{00000000-0005-0000-0000-000050000000}"/>
    <cellStyle name="Comma 9 2 2 3 4 6 3" xfId="38800" xr:uid="{00000000-0005-0000-0000-000050000000}"/>
    <cellStyle name="Comma 9 2 2 3 4 7" xfId="10072" xr:uid="{00000000-0005-0000-0000-000050000000}"/>
    <cellStyle name="Comma 9 2 2 3 4 7 2" xfId="25192" xr:uid="{00000000-0005-0000-0000-000050000000}"/>
    <cellStyle name="Comma 9 2 2 3 4 7 2 2" xfId="55432" xr:uid="{00000000-0005-0000-0000-000050000000}"/>
    <cellStyle name="Comma 9 2 2 3 4 7 3" xfId="40312" xr:uid="{00000000-0005-0000-0000-000050000000}"/>
    <cellStyle name="Comma 9 2 2 3 4 8" xfId="16120" xr:uid="{00000000-0005-0000-0000-000050000000}"/>
    <cellStyle name="Comma 9 2 2 3 4 8 2" xfId="46360" xr:uid="{00000000-0005-0000-0000-000050000000}"/>
    <cellStyle name="Comma 9 2 2 3 4 9" xfId="31240" xr:uid="{00000000-0005-0000-0000-000050000000}"/>
    <cellStyle name="Comma 9 2 2 3 5" xfId="1756" xr:uid="{00000000-0005-0000-0000-000050000000}"/>
    <cellStyle name="Comma 9 2 2 3 5 2" xfId="10828" xr:uid="{00000000-0005-0000-0000-000050000000}"/>
    <cellStyle name="Comma 9 2 2 3 5 2 2" xfId="25948" xr:uid="{00000000-0005-0000-0000-000050000000}"/>
    <cellStyle name="Comma 9 2 2 3 5 2 2 2" xfId="56188" xr:uid="{00000000-0005-0000-0000-000050000000}"/>
    <cellStyle name="Comma 9 2 2 3 5 2 3" xfId="41068" xr:uid="{00000000-0005-0000-0000-000050000000}"/>
    <cellStyle name="Comma 9 2 2 3 5 3" xfId="16876" xr:uid="{00000000-0005-0000-0000-000050000000}"/>
    <cellStyle name="Comma 9 2 2 3 5 3 2" xfId="47116" xr:uid="{00000000-0005-0000-0000-000050000000}"/>
    <cellStyle name="Comma 9 2 2 3 5 4" xfId="31996" xr:uid="{00000000-0005-0000-0000-000050000000}"/>
    <cellStyle name="Comma 9 2 2 3 6" xfId="3268" xr:uid="{00000000-0005-0000-0000-000050000000}"/>
    <cellStyle name="Comma 9 2 2 3 6 2" xfId="12340" xr:uid="{00000000-0005-0000-0000-000050000000}"/>
    <cellStyle name="Comma 9 2 2 3 6 2 2" xfId="27460" xr:uid="{00000000-0005-0000-0000-000050000000}"/>
    <cellStyle name="Comma 9 2 2 3 6 2 2 2" xfId="57700" xr:uid="{00000000-0005-0000-0000-000050000000}"/>
    <cellStyle name="Comma 9 2 2 3 6 2 3" xfId="42580" xr:uid="{00000000-0005-0000-0000-000050000000}"/>
    <cellStyle name="Comma 9 2 2 3 6 3" xfId="18388" xr:uid="{00000000-0005-0000-0000-000050000000}"/>
    <cellStyle name="Comma 9 2 2 3 6 3 2" xfId="48628" xr:uid="{00000000-0005-0000-0000-000050000000}"/>
    <cellStyle name="Comma 9 2 2 3 6 4" xfId="33508" xr:uid="{00000000-0005-0000-0000-000050000000}"/>
    <cellStyle name="Comma 9 2 2 3 7" xfId="4780" xr:uid="{00000000-0005-0000-0000-000050000000}"/>
    <cellStyle name="Comma 9 2 2 3 7 2" xfId="13852" xr:uid="{00000000-0005-0000-0000-000050000000}"/>
    <cellStyle name="Comma 9 2 2 3 7 2 2" xfId="28972" xr:uid="{00000000-0005-0000-0000-000050000000}"/>
    <cellStyle name="Comma 9 2 2 3 7 2 2 2" xfId="59212" xr:uid="{00000000-0005-0000-0000-000050000000}"/>
    <cellStyle name="Comma 9 2 2 3 7 2 3" xfId="44092" xr:uid="{00000000-0005-0000-0000-000050000000}"/>
    <cellStyle name="Comma 9 2 2 3 7 3" xfId="19900" xr:uid="{00000000-0005-0000-0000-000050000000}"/>
    <cellStyle name="Comma 9 2 2 3 7 3 2" xfId="50140" xr:uid="{00000000-0005-0000-0000-000050000000}"/>
    <cellStyle name="Comma 9 2 2 3 7 4" xfId="35020" xr:uid="{00000000-0005-0000-0000-000050000000}"/>
    <cellStyle name="Comma 9 2 2 3 8" xfId="6292" xr:uid="{00000000-0005-0000-0000-000050000000}"/>
    <cellStyle name="Comma 9 2 2 3 8 2" xfId="21412" xr:uid="{00000000-0005-0000-0000-000050000000}"/>
    <cellStyle name="Comma 9 2 2 3 8 2 2" xfId="51652" xr:uid="{00000000-0005-0000-0000-000050000000}"/>
    <cellStyle name="Comma 9 2 2 3 8 3" xfId="36532" xr:uid="{00000000-0005-0000-0000-000050000000}"/>
    <cellStyle name="Comma 9 2 2 3 9" xfId="7804" xr:uid="{00000000-0005-0000-0000-000050000000}"/>
    <cellStyle name="Comma 9 2 2 3 9 2" xfId="22924" xr:uid="{00000000-0005-0000-0000-000050000000}"/>
    <cellStyle name="Comma 9 2 2 3 9 2 2" xfId="53164" xr:uid="{00000000-0005-0000-0000-000050000000}"/>
    <cellStyle name="Comma 9 2 2 3 9 3" xfId="38044" xr:uid="{00000000-0005-0000-0000-000050000000}"/>
    <cellStyle name="Comma 9 2 2 4" xfId="328" xr:uid="{00000000-0005-0000-0000-000028000000}"/>
    <cellStyle name="Comma 9 2 2 4 10" xfId="30568" xr:uid="{00000000-0005-0000-0000-000028000000}"/>
    <cellStyle name="Comma 9 2 2 4 2" xfId="1084" xr:uid="{00000000-0005-0000-0000-000028000000}"/>
    <cellStyle name="Comma 9 2 2 4 2 2" xfId="2596" xr:uid="{00000000-0005-0000-0000-000028000000}"/>
    <cellStyle name="Comma 9 2 2 4 2 2 2" xfId="11668" xr:uid="{00000000-0005-0000-0000-000028000000}"/>
    <cellStyle name="Comma 9 2 2 4 2 2 2 2" xfId="26788" xr:uid="{00000000-0005-0000-0000-000028000000}"/>
    <cellStyle name="Comma 9 2 2 4 2 2 2 2 2" xfId="57028" xr:uid="{00000000-0005-0000-0000-000028000000}"/>
    <cellStyle name="Comma 9 2 2 4 2 2 2 3" xfId="41908" xr:uid="{00000000-0005-0000-0000-000028000000}"/>
    <cellStyle name="Comma 9 2 2 4 2 2 3" xfId="17716" xr:uid="{00000000-0005-0000-0000-000028000000}"/>
    <cellStyle name="Comma 9 2 2 4 2 2 3 2" xfId="47956" xr:uid="{00000000-0005-0000-0000-000028000000}"/>
    <cellStyle name="Comma 9 2 2 4 2 2 4" xfId="32836" xr:uid="{00000000-0005-0000-0000-000028000000}"/>
    <cellStyle name="Comma 9 2 2 4 2 3" xfId="4108" xr:uid="{00000000-0005-0000-0000-000028000000}"/>
    <cellStyle name="Comma 9 2 2 4 2 3 2" xfId="13180" xr:uid="{00000000-0005-0000-0000-000028000000}"/>
    <cellStyle name="Comma 9 2 2 4 2 3 2 2" xfId="28300" xr:uid="{00000000-0005-0000-0000-000028000000}"/>
    <cellStyle name="Comma 9 2 2 4 2 3 2 2 2" xfId="58540" xr:uid="{00000000-0005-0000-0000-000028000000}"/>
    <cellStyle name="Comma 9 2 2 4 2 3 2 3" xfId="43420" xr:uid="{00000000-0005-0000-0000-000028000000}"/>
    <cellStyle name="Comma 9 2 2 4 2 3 3" xfId="19228" xr:uid="{00000000-0005-0000-0000-000028000000}"/>
    <cellStyle name="Comma 9 2 2 4 2 3 3 2" xfId="49468" xr:uid="{00000000-0005-0000-0000-000028000000}"/>
    <cellStyle name="Comma 9 2 2 4 2 3 4" xfId="34348" xr:uid="{00000000-0005-0000-0000-000028000000}"/>
    <cellStyle name="Comma 9 2 2 4 2 4" xfId="5620" xr:uid="{00000000-0005-0000-0000-000028000000}"/>
    <cellStyle name="Comma 9 2 2 4 2 4 2" xfId="14692" xr:uid="{00000000-0005-0000-0000-000028000000}"/>
    <cellStyle name="Comma 9 2 2 4 2 4 2 2" xfId="29812" xr:uid="{00000000-0005-0000-0000-000028000000}"/>
    <cellStyle name="Comma 9 2 2 4 2 4 2 2 2" xfId="60052" xr:uid="{00000000-0005-0000-0000-000028000000}"/>
    <cellStyle name="Comma 9 2 2 4 2 4 2 3" xfId="44932" xr:uid="{00000000-0005-0000-0000-000028000000}"/>
    <cellStyle name="Comma 9 2 2 4 2 4 3" xfId="20740" xr:uid="{00000000-0005-0000-0000-000028000000}"/>
    <cellStyle name="Comma 9 2 2 4 2 4 3 2" xfId="50980" xr:uid="{00000000-0005-0000-0000-000028000000}"/>
    <cellStyle name="Comma 9 2 2 4 2 4 4" xfId="35860" xr:uid="{00000000-0005-0000-0000-000028000000}"/>
    <cellStyle name="Comma 9 2 2 4 2 5" xfId="7132" xr:uid="{00000000-0005-0000-0000-000028000000}"/>
    <cellStyle name="Comma 9 2 2 4 2 5 2" xfId="22252" xr:uid="{00000000-0005-0000-0000-000028000000}"/>
    <cellStyle name="Comma 9 2 2 4 2 5 2 2" xfId="52492" xr:uid="{00000000-0005-0000-0000-000028000000}"/>
    <cellStyle name="Comma 9 2 2 4 2 5 3" xfId="37372" xr:uid="{00000000-0005-0000-0000-000028000000}"/>
    <cellStyle name="Comma 9 2 2 4 2 6" xfId="8644" xr:uid="{00000000-0005-0000-0000-000028000000}"/>
    <cellStyle name="Comma 9 2 2 4 2 6 2" xfId="23764" xr:uid="{00000000-0005-0000-0000-000028000000}"/>
    <cellStyle name="Comma 9 2 2 4 2 6 2 2" xfId="54004" xr:uid="{00000000-0005-0000-0000-000028000000}"/>
    <cellStyle name="Comma 9 2 2 4 2 6 3" xfId="38884" xr:uid="{00000000-0005-0000-0000-000028000000}"/>
    <cellStyle name="Comma 9 2 2 4 2 7" xfId="10156" xr:uid="{00000000-0005-0000-0000-000028000000}"/>
    <cellStyle name="Comma 9 2 2 4 2 7 2" xfId="25276" xr:uid="{00000000-0005-0000-0000-000028000000}"/>
    <cellStyle name="Comma 9 2 2 4 2 7 2 2" xfId="55516" xr:uid="{00000000-0005-0000-0000-000028000000}"/>
    <cellStyle name="Comma 9 2 2 4 2 7 3" xfId="40396" xr:uid="{00000000-0005-0000-0000-000028000000}"/>
    <cellStyle name="Comma 9 2 2 4 2 8" xfId="16204" xr:uid="{00000000-0005-0000-0000-000028000000}"/>
    <cellStyle name="Comma 9 2 2 4 2 8 2" xfId="46444" xr:uid="{00000000-0005-0000-0000-000028000000}"/>
    <cellStyle name="Comma 9 2 2 4 2 9" xfId="31324" xr:uid="{00000000-0005-0000-0000-000028000000}"/>
    <cellStyle name="Comma 9 2 2 4 3" xfId="1840" xr:uid="{00000000-0005-0000-0000-000028000000}"/>
    <cellStyle name="Comma 9 2 2 4 3 2" xfId="10912" xr:uid="{00000000-0005-0000-0000-000028000000}"/>
    <cellStyle name="Comma 9 2 2 4 3 2 2" xfId="26032" xr:uid="{00000000-0005-0000-0000-000028000000}"/>
    <cellStyle name="Comma 9 2 2 4 3 2 2 2" xfId="56272" xr:uid="{00000000-0005-0000-0000-000028000000}"/>
    <cellStyle name="Comma 9 2 2 4 3 2 3" xfId="41152" xr:uid="{00000000-0005-0000-0000-000028000000}"/>
    <cellStyle name="Comma 9 2 2 4 3 3" xfId="16960" xr:uid="{00000000-0005-0000-0000-000028000000}"/>
    <cellStyle name="Comma 9 2 2 4 3 3 2" xfId="47200" xr:uid="{00000000-0005-0000-0000-000028000000}"/>
    <cellStyle name="Comma 9 2 2 4 3 4" xfId="32080" xr:uid="{00000000-0005-0000-0000-000028000000}"/>
    <cellStyle name="Comma 9 2 2 4 4" xfId="3352" xr:uid="{00000000-0005-0000-0000-000028000000}"/>
    <cellStyle name="Comma 9 2 2 4 4 2" xfId="12424" xr:uid="{00000000-0005-0000-0000-000028000000}"/>
    <cellStyle name="Comma 9 2 2 4 4 2 2" xfId="27544" xr:uid="{00000000-0005-0000-0000-000028000000}"/>
    <cellStyle name="Comma 9 2 2 4 4 2 2 2" xfId="57784" xr:uid="{00000000-0005-0000-0000-000028000000}"/>
    <cellStyle name="Comma 9 2 2 4 4 2 3" xfId="42664" xr:uid="{00000000-0005-0000-0000-000028000000}"/>
    <cellStyle name="Comma 9 2 2 4 4 3" xfId="18472" xr:uid="{00000000-0005-0000-0000-000028000000}"/>
    <cellStyle name="Comma 9 2 2 4 4 3 2" xfId="48712" xr:uid="{00000000-0005-0000-0000-000028000000}"/>
    <cellStyle name="Comma 9 2 2 4 4 4" xfId="33592" xr:uid="{00000000-0005-0000-0000-000028000000}"/>
    <cellStyle name="Comma 9 2 2 4 5" xfId="4864" xr:uid="{00000000-0005-0000-0000-000028000000}"/>
    <cellStyle name="Comma 9 2 2 4 5 2" xfId="13936" xr:uid="{00000000-0005-0000-0000-000028000000}"/>
    <cellStyle name="Comma 9 2 2 4 5 2 2" xfId="29056" xr:uid="{00000000-0005-0000-0000-000028000000}"/>
    <cellStyle name="Comma 9 2 2 4 5 2 2 2" xfId="59296" xr:uid="{00000000-0005-0000-0000-000028000000}"/>
    <cellStyle name="Comma 9 2 2 4 5 2 3" xfId="44176" xr:uid="{00000000-0005-0000-0000-000028000000}"/>
    <cellStyle name="Comma 9 2 2 4 5 3" xfId="19984" xr:uid="{00000000-0005-0000-0000-000028000000}"/>
    <cellStyle name="Comma 9 2 2 4 5 3 2" xfId="50224" xr:uid="{00000000-0005-0000-0000-000028000000}"/>
    <cellStyle name="Comma 9 2 2 4 5 4" xfId="35104" xr:uid="{00000000-0005-0000-0000-000028000000}"/>
    <cellStyle name="Comma 9 2 2 4 6" xfId="6376" xr:uid="{00000000-0005-0000-0000-000028000000}"/>
    <cellStyle name="Comma 9 2 2 4 6 2" xfId="21496" xr:uid="{00000000-0005-0000-0000-000028000000}"/>
    <cellStyle name="Comma 9 2 2 4 6 2 2" xfId="51736" xr:uid="{00000000-0005-0000-0000-000028000000}"/>
    <cellStyle name="Comma 9 2 2 4 6 3" xfId="36616" xr:uid="{00000000-0005-0000-0000-000028000000}"/>
    <cellStyle name="Comma 9 2 2 4 7" xfId="7888" xr:uid="{00000000-0005-0000-0000-000028000000}"/>
    <cellStyle name="Comma 9 2 2 4 7 2" xfId="23008" xr:uid="{00000000-0005-0000-0000-000028000000}"/>
    <cellStyle name="Comma 9 2 2 4 7 2 2" xfId="53248" xr:uid="{00000000-0005-0000-0000-000028000000}"/>
    <cellStyle name="Comma 9 2 2 4 7 3" xfId="38128" xr:uid="{00000000-0005-0000-0000-000028000000}"/>
    <cellStyle name="Comma 9 2 2 4 8" xfId="9400" xr:uid="{00000000-0005-0000-0000-000028000000}"/>
    <cellStyle name="Comma 9 2 2 4 8 2" xfId="24520" xr:uid="{00000000-0005-0000-0000-000028000000}"/>
    <cellStyle name="Comma 9 2 2 4 8 2 2" xfId="54760" xr:uid="{00000000-0005-0000-0000-000028000000}"/>
    <cellStyle name="Comma 9 2 2 4 8 3" xfId="39640" xr:uid="{00000000-0005-0000-0000-000028000000}"/>
    <cellStyle name="Comma 9 2 2 4 9" xfId="15448" xr:uid="{00000000-0005-0000-0000-000028000000}"/>
    <cellStyle name="Comma 9 2 2 4 9 2" xfId="45688" xr:uid="{00000000-0005-0000-0000-000028000000}"/>
    <cellStyle name="Comma 9 2 2 5" xfId="580" xr:uid="{00000000-0005-0000-0000-0000EC000000}"/>
    <cellStyle name="Comma 9 2 2 5 10" xfId="30820" xr:uid="{00000000-0005-0000-0000-0000EC000000}"/>
    <cellStyle name="Comma 9 2 2 5 2" xfId="1336" xr:uid="{00000000-0005-0000-0000-0000EC000000}"/>
    <cellStyle name="Comma 9 2 2 5 2 2" xfId="2848" xr:uid="{00000000-0005-0000-0000-0000EC000000}"/>
    <cellStyle name="Comma 9 2 2 5 2 2 2" xfId="11920" xr:uid="{00000000-0005-0000-0000-0000EC000000}"/>
    <cellStyle name="Comma 9 2 2 5 2 2 2 2" xfId="27040" xr:uid="{00000000-0005-0000-0000-0000EC000000}"/>
    <cellStyle name="Comma 9 2 2 5 2 2 2 2 2" xfId="57280" xr:uid="{00000000-0005-0000-0000-0000EC000000}"/>
    <cellStyle name="Comma 9 2 2 5 2 2 2 3" xfId="42160" xr:uid="{00000000-0005-0000-0000-0000EC000000}"/>
    <cellStyle name="Comma 9 2 2 5 2 2 3" xfId="17968" xr:uid="{00000000-0005-0000-0000-0000EC000000}"/>
    <cellStyle name="Comma 9 2 2 5 2 2 3 2" xfId="48208" xr:uid="{00000000-0005-0000-0000-0000EC000000}"/>
    <cellStyle name="Comma 9 2 2 5 2 2 4" xfId="33088" xr:uid="{00000000-0005-0000-0000-0000EC000000}"/>
    <cellStyle name="Comma 9 2 2 5 2 3" xfId="4360" xr:uid="{00000000-0005-0000-0000-0000EC000000}"/>
    <cellStyle name="Comma 9 2 2 5 2 3 2" xfId="13432" xr:uid="{00000000-0005-0000-0000-0000EC000000}"/>
    <cellStyle name="Comma 9 2 2 5 2 3 2 2" xfId="28552" xr:uid="{00000000-0005-0000-0000-0000EC000000}"/>
    <cellStyle name="Comma 9 2 2 5 2 3 2 2 2" xfId="58792" xr:uid="{00000000-0005-0000-0000-0000EC000000}"/>
    <cellStyle name="Comma 9 2 2 5 2 3 2 3" xfId="43672" xr:uid="{00000000-0005-0000-0000-0000EC000000}"/>
    <cellStyle name="Comma 9 2 2 5 2 3 3" xfId="19480" xr:uid="{00000000-0005-0000-0000-0000EC000000}"/>
    <cellStyle name="Comma 9 2 2 5 2 3 3 2" xfId="49720" xr:uid="{00000000-0005-0000-0000-0000EC000000}"/>
    <cellStyle name="Comma 9 2 2 5 2 3 4" xfId="34600" xr:uid="{00000000-0005-0000-0000-0000EC000000}"/>
    <cellStyle name="Comma 9 2 2 5 2 4" xfId="5872" xr:uid="{00000000-0005-0000-0000-0000EC000000}"/>
    <cellStyle name="Comma 9 2 2 5 2 4 2" xfId="14944" xr:uid="{00000000-0005-0000-0000-0000EC000000}"/>
    <cellStyle name="Comma 9 2 2 5 2 4 2 2" xfId="30064" xr:uid="{00000000-0005-0000-0000-0000EC000000}"/>
    <cellStyle name="Comma 9 2 2 5 2 4 2 2 2" xfId="60304" xr:uid="{00000000-0005-0000-0000-0000EC000000}"/>
    <cellStyle name="Comma 9 2 2 5 2 4 2 3" xfId="45184" xr:uid="{00000000-0005-0000-0000-0000EC000000}"/>
    <cellStyle name="Comma 9 2 2 5 2 4 3" xfId="20992" xr:uid="{00000000-0005-0000-0000-0000EC000000}"/>
    <cellStyle name="Comma 9 2 2 5 2 4 3 2" xfId="51232" xr:uid="{00000000-0005-0000-0000-0000EC000000}"/>
    <cellStyle name="Comma 9 2 2 5 2 4 4" xfId="36112" xr:uid="{00000000-0005-0000-0000-0000EC000000}"/>
    <cellStyle name="Comma 9 2 2 5 2 5" xfId="7384" xr:uid="{00000000-0005-0000-0000-0000EC000000}"/>
    <cellStyle name="Comma 9 2 2 5 2 5 2" xfId="22504" xr:uid="{00000000-0005-0000-0000-0000EC000000}"/>
    <cellStyle name="Comma 9 2 2 5 2 5 2 2" xfId="52744" xr:uid="{00000000-0005-0000-0000-0000EC000000}"/>
    <cellStyle name="Comma 9 2 2 5 2 5 3" xfId="37624" xr:uid="{00000000-0005-0000-0000-0000EC000000}"/>
    <cellStyle name="Comma 9 2 2 5 2 6" xfId="8896" xr:uid="{00000000-0005-0000-0000-0000EC000000}"/>
    <cellStyle name="Comma 9 2 2 5 2 6 2" xfId="24016" xr:uid="{00000000-0005-0000-0000-0000EC000000}"/>
    <cellStyle name="Comma 9 2 2 5 2 6 2 2" xfId="54256" xr:uid="{00000000-0005-0000-0000-0000EC000000}"/>
    <cellStyle name="Comma 9 2 2 5 2 6 3" xfId="39136" xr:uid="{00000000-0005-0000-0000-0000EC000000}"/>
    <cellStyle name="Comma 9 2 2 5 2 7" xfId="10408" xr:uid="{00000000-0005-0000-0000-0000EC000000}"/>
    <cellStyle name="Comma 9 2 2 5 2 7 2" xfId="25528" xr:uid="{00000000-0005-0000-0000-0000EC000000}"/>
    <cellStyle name="Comma 9 2 2 5 2 7 2 2" xfId="55768" xr:uid="{00000000-0005-0000-0000-0000EC000000}"/>
    <cellStyle name="Comma 9 2 2 5 2 7 3" xfId="40648" xr:uid="{00000000-0005-0000-0000-0000EC000000}"/>
    <cellStyle name="Comma 9 2 2 5 2 8" xfId="16456" xr:uid="{00000000-0005-0000-0000-0000EC000000}"/>
    <cellStyle name="Comma 9 2 2 5 2 8 2" xfId="46696" xr:uid="{00000000-0005-0000-0000-0000EC000000}"/>
    <cellStyle name="Comma 9 2 2 5 2 9" xfId="31576" xr:uid="{00000000-0005-0000-0000-0000EC000000}"/>
    <cellStyle name="Comma 9 2 2 5 3" xfId="2092" xr:uid="{00000000-0005-0000-0000-0000EC000000}"/>
    <cellStyle name="Comma 9 2 2 5 3 2" xfId="11164" xr:uid="{00000000-0005-0000-0000-0000EC000000}"/>
    <cellStyle name="Comma 9 2 2 5 3 2 2" xfId="26284" xr:uid="{00000000-0005-0000-0000-0000EC000000}"/>
    <cellStyle name="Comma 9 2 2 5 3 2 2 2" xfId="56524" xr:uid="{00000000-0005-0000-0000-0000EC000000}"/>
    <cellStyle name="Comma 9 2 2 5 3 2 3" xfId="41404" xr:uid="{00000000-0005-0000-0000-0000EC000000}"/>
    <cellStyle name="Comma 9 2 2 5 3 3" xfId="17212" xr:uid="{00000000-0005-0000-0000-0000EC000000}"/>
    <cellStyle name="Comma 9 2 2 5 3 3 2" xfId="47452" xr:uid="{00000000-0005-0000-0000-0000EC000000}"/>
    <cellStyle name="Comma 9 2 2 5 3 4" xfId="32332" xr:uid="{00000000-0005-0000-0000-0000EC000000}"/>
    <cellStyle name="Comma 9 2 2 5 4" xfId="3604" xr:uid="{00000000-0005-0000-0000-0000EC000000}"/>
    <cellStyle name="Comma 9 2 2 5 4 2" xfId="12676" xr:uid="{00000000-0005-0000-0000-0000EC000000}"/>
    <cellStyle name="Comma 9 2 2 5 4 2 2" xfId="27796" xr:uid="{00000000-0005-0000-0000-0000EC000000}"/>
    <cellStyle name="Comma 9 2 2 5 4 2 2 2" xfId="58036" xr:uid="{00000000-0005-0000-0000-0000EC000000}"/>
    <cellStyle name="Comma 9 2 2 5 4 2 3" xfId="42916" xr:uid="{00000000-0005-0000-0000-0000EC000000}"/>
    <cellStyle name="Comma 9 2 2 5 4 3" xfId="18724" xr:uid="{00000000-0005-0000-0000-0000EC000000}"/>
    <cellStyle name="Comma 9 2 2 5 4 3 2" xfId="48964" xr:uid="{00000000-0005-0000-0000-0000EC000000}"/>
    <cellStyle name="Comma 9 2 2 5 4 4" xfId="33844" xr:uid="{00000000-0005-0000-0000-0000EC000000}"/>
    <cellStyle name="Comma 9 2 2 5 5" xfId="5116" xr:uid="{00000000-0005-0000-0000-0000EC000000}"/>
    <cellStyle name="Comma 9 2 2 5 5 2" xfId="14188" xr:uid="{00000000-0005-0000-0000-0000EC000000}"/>
    <cellStyle name="Comma 9 2 2 5 5 2 2" xfId="29308" xr:uid="{00000000-0005-0000-0000-0000EC000000}"/>
    <cellStyle name="Comma 9 2 2 5 5 2 2 2" xfId="59548" xr:uid="{00000000-0005-0000-0000-0000EC000000}"/>
    <cellStyle name="Comma 9 2 2 5 5 2 3" xfId="44428" xr:uid="{00000000-0005-0000-0000-0000EC000000}"/>
    <cellStyle name="Comma 9 2 2 5 5 3" xfId="20236" xr:uid="{00000000-0005-0000-0000-0000EC000000}"/>
    <cellStyle name="Comma 9 2 2 5 5 3 2" xfId="50476" xr:uid="{00000000-0005-0000-0000-0000EC000000}"/>
    <cellStyle name="Comma 9 2 2 5 5 4" xfId="35356" xr:uid="{00000000-0005-0000-0000-0000EC000000}"/>
    <cellStyle name="Comma 9 2 2 5 6" xfId="6628" xr:uid="{00000000-0005-0000-0000-0000EC000000}"/>
    <cellStyle name="Comma 9 2 2 5 6 2" xfId="21748" xr:uid="{00000000-0005-0000-0000-0000EC000000}"/>
    <cellStyle name="Comma 9 2 2 5 6 2 2" xfId="51988" xr:uid="{00000000-0005-0000-0000-0000EC000000}"/>
    <cellStyle name="Comma 9 2 2 5 6 3" xfId="36868" xr:uid="{00000000-0005-0000-0000-0000EC000000}"/>
    <cellStyle name="Comma 9 2 2 5 7" xfId="8140" xr:uid="{00000000-0005-0000-0000-0000EC000000}"/>
    <cellStyle name="Comma 9 2 2 5 7 2" xfId="23260" xr:uid="{00000000-0005-0000-0000-0000EC000000}"/>
    <cellStyle name="Comma 9 2 2 5 7 2 2" xfId="53500" xr:uid="{00000000-0005-0000-0000-0000EC000000}"/>
    <cellStyle name="Comma 9 2 2 5 7 3" xfId="38380" xr:uid="{00000000-0005-0000-0000-0000EC000000}"/>
    <cellStyle name="Comma 9 2 2 5 8" xfId="9652" xr:uid="{00000000-0005-0000-0000-0000EC000000}"/>
    <cellStyle name="Comma 9 2 2 5 8 2" xfId="24772" xr:uid="{00000000-0005-0000-0000-0000EC000000}"/>
    <cellStyle name="Comma 9 2 2 5 8 2 2" xfId="55012" xr:uid="{00000000-0005-0000-0000-0000EC000000}"/>
    <cellStyle name="Comma 9 2 2 5 8 3" xfId="39892" xr:uid="{00000000-0005-0000-0000-0000EC000000}"/>
    <cellStyle name="Comma 9 2 2 5 9" xfId="15700" xr:uid="{00000000-0005-0000-0000-0000EC000000}"/>
    <cellStyle name="Comma 9 2 2 5 9 2" xfId="45940" xr:uid="{00000000-0005-0000-0000-0000EC000000}"/>
    <cellStyle name="Comma 9 2 2 6" xfId="832" xr:uid="{00000000-0005-0000-0000-000028000000}"/>
    <cellStyle name="Comma 9 2 2 6 2" xfId="2344" xr:uid="{00000000-0005-0000-0000-000028000000}"/>
    <cellStyle name="Comma 9 2 2 6 2 2" xfId="11416" xr:uid="{00000000-0005-0000-0000-000028000000}"/>
    <cellStyle name="Comma 9 2 2 6 2 2 2" xfId="26536" xr:uid="{00000000-0005-0000-0000-000028000000}"/>
    <cellStyle name="Comma 9 2 2 6 2 2 2 2" xfId="56776" xr:uid="{00000000-0005-0000-0000-000028000000}"/>
    <cellStyle name="Comma 9 2 2 6 2 2 3" xfId="41656" xr:uid="{00000000-0005-0000-0000-000028000000}"/>
    <cellStyle name="Comma 9 2 2 6 2 3" xfId="17464" xr:uid="{00000000-0005-0000-0000-000028000000}"/>
    <cellStyle name="Comma 9 2 2 6 2 3 2" xfId="47704" xr:uid="{00000000-0005-0000-0000-000028000000}"/>
    <cellStyle name="Comma 9 2 2 6 2 4" xfId="32584" xr:uid="{00000000-0005-0000-0000-000028000000}"/>
    <cellStyle name="Comma 9 2 2 6 3" xfId="3856" xr:uid="{00000000-0005-0000-0000-000028000000}"/>
    <cellStyle name="Comma 9 2 2 6 3 2" xfId="12928" xr:uid="{00000000-0005-0000-0000-000028000000}"/>
    <cellStyle name="Comma 9 2 2 6 3 2 2" xfId="28048" xr:uid="{00000000-0005-0000-0000-000028000000}"/>
    <cellStyle name="Comma 9 2 2 6 3 2 2 2" xfId="58288" xr:uid="{00000000-0005-0000-0000-000028000000}"/>
    <cellStyle name="Comma 9 2 2 6 3 2 3" xfId="43168" xr:uid="{00000000-0005-0000-0000-000028000000}"/>
    <cellStyle name="Comma 9 2 2 6 3 3" xfId="18976" xr:uid="{00000000-0005-0000-0000-000028000000}"/>
    <cellStyle name="Comma 9 2 2 6 3 3 2" xfId="49216" xr:uid="{00000000-0005-0000-0000-000028000000}"/>
    <cellStyle name="Comma 9 2 2 6 3 4" xfId="34096" xr:uid="{00000000-0005-0000-0000-000028000000}"/>
    <cellStyle name="Comma 9 2 2 6 4" xfId="5368" xr:uid="{00000000-0005-0000-0000-000028000000}"/>
    <cellStyle name="Comma 9 2 2 6 4 2" xfId="14440" xr:uid="{00000000-0005-0000-0000-000028000000}"/>
    <cellStyle name="Comma 9 2 2 6 4 2 2" xfId="29560" xr:uid="{00000000-0005-0000-0000-000028000000}"/>
    <cellStyle name="Comma 9 2 2 6 4 2 2 2" xfId="59800" xr:uid="{00000000-0005-0000-0000-000028000000}"/>
    <cellStyle name="Comma 9 2 2 6 4 2 3" xfId="44680" xr:uid="{00000000-0005-0000-0000-000028000000}"/>
    <cellStyle name="Comma 9 2 2 6 4 3" xfId="20488" xr:uid="{00000000-0005-0000-0000-000028000000}"/>
    <cellStyle name="Comma 9 2 2 6 4 3 2" xfId="50728" xr:uid="{00000000-0005-0000-0000-000028000000}"/>
    <cellStyle name="Comma 9 2 2 6 4 4" xfId="35608" xr:uid="{00000000-0005-0000-0000-000028000000}"/>
    <cellStyle name="Comma 9 2 2 6 5" xfId="6880" xr:uid="{00000000-0005-0000-0000-000028000000}"/>
    <cellStyle name="Comma 9 2 2 6 5 2" xfId="22000" xr:uid="{00000000-0005-0000-0000-000028000000}"/>
    <cellStyle name="Comma 9 2 2 6 5 2 2" xfId="52240" xr:uid="{00000000-0005-0000-0000-000028000000}"/>
    <cellStyle name="Comma 9 2 2 6 5 3" xfId="37120" xr:uid="{00000000-0005-0000-0000-000028000000}"/>
    <cellStyle name="Comma 9 2 2 6 6" xfId="8392" xr:uid="{00000000-0005-0000-0000-000028000000}"/>
    <cellStyle name="Comma 9 2 2 6 6 2" xfId="23512" xr:uid="{00000000-0005-0000-0000-000028000000}"/>
    <cellStyle name="Comma 9 2 2 6 6 2 2" xfId="53752" xr:uid="{00000000-0005-0000-0000-000028000000}"/>
    <cellStyle name="Comma 9 2 2 6 6 3" xfId="38632" xr:uid="{00000000-0005-0000-0000-000028000000}"/>
    <cellStyle name="Comma 9 2 2 6 7" xfId="9904" xr:uid="{00000000-0005-0000-0000-000028000000}"/>
    <cellStyle name="Comma 9 2 2 6 7 2" xfId="25024" xr:uid="{00000000-0005-0000-0000-000028000000}"/>
    <cellStyle name="Comma 9 2 2 6 7 2 2" xfId="55264" xr:uid="{00000000-0005-0000-0000-000028000000}"/>
    <cellStyle name="Comma 9 2 2 6 7 3" xfId="40144" xr:uid="{00000000-0005-0000-0000-000028000000}"/>
    <cellStyle name="Comma 9 2 2 6 8" xfId="15952" xr:uid="{00000000-0005-0000-0000-000028000000}"/>
    <cellStyle name="Comma 9 2 2 6 8 2" xfId="46192" xr:uid="{00000000-0005-0000-0000-000028000000}"/>
    <cellStyle name="Comma 9 2 2 6 9" xfId="31072" xr:uid="{00000000-0005-0000-0000-000028000000}"/>
    <cellStyle name="Comma 9 2 2 7" xfId="1588" xr:uid="{00000000-0005-0000-0000-000028000000}"/>
    <cellStyle name="Comma 9 2 2 7 2" xfId="10660" xr:uid="{00000000-0005-0000-0000-000028000000}"/>
    <cellStyle name="Comma 9 2 2 7 2 2" xfId="25780" xr:uid="{00000000-0005-0000-0000-000028000000}"/>
    <cellStyle name="Comma 9 2 2 7 2 2 2" xfId="56020" xr:uid="{00000000-0005-0000-0000-000028000000}"/>
    <cellStyle name="Comma 9 2 2 7 2 3" xfId="40900" xr:uid="{00000000-0005-0000-0000-000028000000}"/>
    <cellStyle name="Comma 9 2 2 7 3" xfId="16708" xr:uid="{00000000-0005-0000-0000-000028000000}"/>
    <cellStyle name="Comma 9 2 2 7 3 2" xfId="46948" xr:uid="{00000000-0005-0000-0000-000028000000}"/>
    <cellStyle name="Comma 9 2 2 7 4" xfId="31828" xr:uid="{00000000-0005-0000-0000-000028000000}"/>
    <cellStyle name="Comma 9 2 2 8" xfId="3100" xr:uid="{00000000-0005-0000-0000-000028000000}"/>
    <cellStyle name="Comma 9 2 2 8 2" xfId="12172" xr:uid="{00000000-0005-0000-0000-000028000000}"/>
    <cellStyle name="Comma 9 2 2 8 2 2" xfId="27292" xr:uid="{00000000-0005-0000-0000-000028000000}"/>
    <cellStyle name="Comma 9 2 2 8 2 2 2" xfId="57532" xr:uid="{00000000-0005-0000-0000-000028000000}"/>
    <cellStyle name="Comma 9 2 2 8 2 3" xfId="42412" xr:uid="{00000000-0005-0000-0000-000028000000}"/>
    <cellStyle name="Comma 9 2 2 8 3" xfId="18220" xr:uid="{00000000-0005-0000-0000-000028000000}"/>
    <cellStyle name="Comma 9 2 2 8 3 2" xfId="48460" xr:uid="{00000000-0005-0000-0000-000028000000}"/>
    <cellStyle name="Comma 9 2 2 8 4" xfId="33340" xr:uid="{00000000-0005-0000-0000-000028000000}"/>
    <cellStyle name="Comma 9 2 2 9" xfId="4612" xr:uid="{00000000-0005-0000-0000-000028000000}"/>
    <cellStyle name="Comma 9 2 2 9 2" xfId="13684" xr:uid="{00000000-0005-0000-0000-000028000000}"/>
    <cellStyle name="Comma 9 2 2 9 2 2" xfId="28804" xr:uid="{00000000-0005-0000-0000-000028000000}"/>
    <cellStyle name="Comma 9 2 2 9 2 2 2" xfId="59044" xr:uid="{00000000-0005-0000-0000-000028000000}"/>
    <cellStyle name="Comma 9 2 2 9 2 3" xfId="43924" xr:uid="{00000000-0005-0000-0000-000028000000}"/>
    <cellStyle name="Comma 9 2 2 9 3" xfId="19732" xr:uid="{00000000-0005-0000-0000-000028000000}"/>
    <cellStyle name="Comma 9 2 2 9 3 2" xfId="49972" xr:uid="{00000000-0005-0000-0000-000028000000}"/>
    <cellStyle name="Comma 9 2 2 9 4" xfId="34852" xr:uid="{00000000-0005-0000-0000-000028000000}"/>
    <cellStyle name="Comma 9 2 3" xfId="118" xr:uid="{00000000-0005-0000-0000-00004F000000}"/>
    <cellStyle name="Comma 9 2 3 10" xfId="9190" xr:uid="{00000000-0005-0000-0000-00004F000000}"/>
    <cellStyle name="Comma 9 2 3 10 2" xfId="24310" xr:uid="{00000000-0005-0000-0000-00004F000000}"/>
    <cellStyle name="Comma 9 2 3 10 2 2" xfId="54550" xr:uid="{00000000-0005-0000-0000-00004F000000}"/>
    <cellStyle name="Comma 9 2 3 10 3" xfId="39430" xr:uid="{00000000-0005-0000-0000-00004F000000}"/>
    <cellStyle name="Comma 9 2 3 11" xfId="15238" xr:uid="{00000000-0005-0000-0000-00004F000000}"/>
    <cellStyle name="Comma 9 2 3 11 2" xfId="45478" xr:uid="{00000000-0005-0000-0000-00004F000000}"/>
    <cellStyle name="Comma 9 2 3 12" xfId="30358" xr:uid="{00000000-0005-0000-0000-00004F000000}"/>
    <cellStyle name="Comma 9 2 3 2" xfId="370" xr:uid="{00000000-0005-0000-0000-00004F000000}"/>
    <cellStyle name="Comma 9 2 3 2 10" xfId="30610" xr:uid="{00000000-0005-0000-0000-00004F000000}"/>
    <cellStyle name="Comma 9 2 3 2 2" xfId="1126" xr:uid="{00000000-0005-0000-0000-00004F000000}"/>
    <cellStyle name="Comma 9 2 3 2 2 2" xfId="2638" xr:uid="{00000000-0005-0000-0000-00004F000000}"/>
    <cellStyle name="Comma 9 2 3 2 2 2 2" xfId="11710" xr:uid="{00000000-0005-0000-0000-00004F000000}"/>
    <cellStyle name="Comma 9 2 3 2 2 2 2 2" xfId="26830" xr:uid="{00000000-0005-0000-0000-00004F000000}"/>
    <cellStyle name="Comma 9 2 3 2 2 2 2 2 2" xfId="57070" xr:uid="{00000000-0005-0000-0000-00004F000000}"/>
    <cellStyle name="Comma 9 2 3 2 2 2 2 3" xfId="41950" xr:uid="{00000000-0005-0000-0000-00004F000000}"/>
    <cellStyle name="Comma 9 2 3 2 2 2 3" xfId="17758" xr:uid="{00000000-0005-0000-0000-00004F000000}"/>
    <cellStyle name="Comma 9 2 3 2 2 2 3 2" xfId="47998" xr:uid="{00000000-0005-0000-0000-00004F000000}"/>
    <cellStyle name="Comma 9 2 3 2 2 2 4" xfId="32878" xr:uid="{00000000-0005-0000-0000-00004F000000}"/>
    <cellStyle name="Comma 9 2 3 2 2 3" xfId="4150" xr:uid="{00000000-0005-0000-0000-00004F000000}"/>
    <cellStyle name="Comma 9 2 3 2 2 3 2" xfId="13222" xr:uid="{00000000-0005-0000-0000-00004F000000}"/>
    <cellStyle name="Comma 9 2 3 2 2 3 2 2" xfId="28342" xr:uid="{00000000-0005-0000-0000-00004F000000}"/>
    <cellStyle name="Comma 9 2 3 2 2 3 2 2 2" xfId="58582" xr:uid="{00000000-0005-0000-0000-00004F000000}"/>
    <cellStyle name="Comma 9 2 3 2 2 3 2 3" xfId="43462" xr:uid="{00000000-0005-0000-0000-00004F000000}"/>
    <cellStyle name="Comma 9 2 3 2 2 3 3" xfId="19270" xr:uid="{00000000-0005-0000-0000-00004F000000}"/>
    <cellStyle name="Comma 9 2 3 2 2 3 3 2" xfId="49510" xr:uid="{00000000-0005-0000-0000-00004F000000}"/>
    <cellStyle name="Comma 9 2 3 2 2 3 4" xfId="34390" xr:uid="{00000000-0005-0000-0000-00004F000000}"/>
    <cellStyle name="Comma 9 2 3 2 2 4" xfId="5662" xr:uid="{00000000-0005-0000-0000-00004F000000}"/>
    <cellStyle name="Comma 9 2 3 2 2 4 2" xfId="14734" xr:uid="{00000000-0005-0000-0000-00004F000000}"/>
    <cellStyle name="Comma 9 2 3 2 2 4 2 2" xfId="29854" xr:uid="{00000000-0005-0000-0000-00004F000000}"/>
    <cellStyle name="Comma 9 2 3 2 2 4 2 2 2" xfId="60094" xr:uid="{00000000-0005-0000-0000-00004F000000}"/>
    <cellStyle name="Comma 9 2 3 2 2 4 2 3" xfId="44974" xr:uid="{00000000-0005-0000-0000-00004F000000}"/>
    <cellStyle name="Comma 9 2 3 2 2 4 3" xfId="20782" xr:uid="{00000000-0005-0000-0000-00004F000000}"/>
    <cellStyle name="Comma 9 2 3 2 2 4 3 2" xfId="51022" xr:uid="{00000000-0005-0000-0000-00004F000000}"/>
    <cellStyle name="Comma 9 2 3 2 2 4 4" xfId="35902" xr:uid="{00000000-0005-0000-0000-00004F000000}"/>
    <cellStyle name="Comma 9 2 3 2 2 5" xfId="7174" xr:uid="{00000000-0005-0000-0000-00004F000000}"/>
    <cellStyle name="Comma 9 2 3 2 2 5 2" xfId="22294" xr:uid="{00000000-0005-0000-0000-00004F000000}"/>
    <cellStyle name="Comma 9 2 3 2 2 5 2 2" xfId="52534" xr:uid="{00000000-0005-0000-0000-00004F000000}"/>
    <cellStyle name="Comma 9 2 3 2 2 5 3" xfId="37414" xr:uid="{00000000-0005-0000-0000-00004F000000}"/>
    <cellStyle name="Comma 9 2 3 2 2 6" xfId="8686" xr:uid="{00000000-0005-0000-0000-00004F000000}"/>
    <cellStyle name="Comma 9 2 3 2 2 6 2" xfId="23806" xr:uid="{00000000-0005-0000-0000-00004F000000}"/>
    <cellStyle name="Comma 9 2 3 2 2 6 2 2" xfId="54046" xr:uid="{00000000-0005-0000-0000-00004F000000}"/>
    <cellStyle name="Comma 9 2 3 2 2 6 3" xfId="38926" xr:uid="{00000000-0005-0000-0000-00004F000000}"/>
    <cellStyle name="Comma 9 2 3 2 2 7" xfId="10198" xr:uid="{00000000-0005-0000-0000-00004F000000}"/>
    <cellStyle name="Comma 9 2 3 2 2 7 2" xfId="25318" xr:uid="{00000000-0005-0000-0000-00004F000000}"/>
    <cellStyle name="Comma 9 2 3 2 2 7 2 2" xfId="55558" xr:uid="{00000000-0005-0000-0000-00004F000000}"/>
    <cellStyle name="Comma 9 2 3 2 2 7 3" xfId="40438" xr:uid="{00000000-0005-0000-0000-00004F000000}"/>
    <cellStyle name="Comma 9 2 3 2 2 8" xfId="16246" xr:uid="{00000000-0005-0000-0000-00004F000000}"/>
    <cellStyle name="Comma 9 2 3 2 2 8 2" xfId="46486" xr:uid="{00000000-0005-0000-0000-00004F000000}"/>
    <cellStyle name="Comma 9 2 3 2 2 9" xfId="31366" xr:uid="{00000000-0005-0000-0000-00004F000000}"/>
    <cellStyle name="Comma 9 2 3 2 3" xfId="1882" xr:uid="{00000000-0005-0000-0000-00004F000000}"/>
    <cellStyle name="Comma 9 2 3 2 3 2" xfId="10954" xr:uid="{00000000-0005-0000-0000-00004F000000}"/>
    <cellStyle name="Comma 9 2 3 2 3 2 2" xfId="26074" xr:uid="{00000000-0005-0000-0000-00004F000000}"/>
    <cellStyle name="Comma 9 2 3 2 3 2 2 2" xfId="56314" xr:uid="{00000000-0005-0000-0000-00004F000000}"/>
    <cellStyle name="Comma 9 2 3 2 3 2 3" xfId="41194" xr:uid="{00000000-0005-0000-0000-00004F000000}"/>
    <cellStyle name="Comma 9 2 3 2 3 3" xfId="17002" xr:uid="{00000000-0005-0000-0000-00004F000000}"/>
    <cellStyle name="Comma 9 2 3 2 3 3 2" xfId="47242" xr:uid="{00000000-0005-0000-0000-00004F000000}"/>
    <cellStyle name="Comma 9 2 3 2 3 4" xfId="32122" xr:uid="{00000000-0005-0000-0000-00004F000000}"/>
    <cellStyle name="Comma 9 2 3 2 4" xfId="3394" xr:uid="{00000000-0005-0000-0000-00004F000000}"/>
    <cellStyle name="Comma 9 2 3 2 4 2" xfId="12466" xr:uid="{00000000-0005-0000-0000-00004F000000}"/>
    <cellStyle name="Comma 9 2 3 2 4 2 2" xfId="27586" xr:uid="{00000000-0005-0000-0000-00004F000000}"/>
    <cellStyle name="Comma 9 2 3 2 4 2 2 2" xfId="57826" xr:uid="{00000000-0005-0000-0000-00004F000000}"/>
    <cellStyle name="Comma 9 2 3 2 4 2 3" xfId="42706" xr:uid="{00000000-0005-0000-0000-00004F000000}"/>
    <cellStyle name="Comma 9 2 3 2 4 3" xfId="18514" xr:uid="{00000000-0005-0000-0000-00004F000000}"/>
    <cellStyle name="Comma 9 2 3 2 4 3 2" xfId="48754" xr:uid="{00000000-0005-0000-0000-00004F000000}"/>
    <cellStyle name="Comma 9 2 3 2 4 4" xfId="33634" xr:uid="{00000000-0005-0000-0000-00004F000000}"/>
    <cellStyle name="Comma 9 2 3 2 5" xfId="4906" xr:uid="{00000000-0005-0000-0000-00004F000000}"/>
    <cellStyle name="Comma 9 2 3 2 5 2" xfId="13978" xr:uid="{00000000-0005-0000-0000-00004F000000}"/>
    <cellStyle name="Comma 9 2 3 2 5 2 2" xfId="29098" xr:uid="{00000000-0005-0000-0000-00004F000000}"/>
    <cellStyle name="Comma 9 2 3 2 5 2 2 2" xfId="59338" xr:uid="{00000000-0005-0000-0000-00004F000000}"/>
    <cellStyle name="Comma 9 2 3 2 5 2 3" xfId="44218" xr:uid="{00000000-0005-0000-0000-00004F000000}"/>
    <cellStyle name="Comma 9 2 3 2 5 3" xfId="20026" xr:uid="{00000000-0005-0000-0000-00004F000000}"/>
    <cellStyle name="Comma 9 2 3 2 5 3 2" xfId="50266" xr:uid="{00000000-0005-0000-0000-00004F000000}"/>
    <cellStyle name="Comma 9 2 3 2 5 4" xfId="35146" xr:uid="{00000000-0005-0000-0000-00004F000000}"/>
    <cellStyle name="Comma 9 2 3 2 6" xfId="6418" xr:uid="{00000000-0005-0000-0000-00004F000000}"/>
    <cellStyle name="Comma 9 2 3 2 6 2" xfId="21538" xr:uid="{00000000-0005-0000-0000-00004F000000}"/>
    <cellStyle name="Comma 9 2 3 2 6 2 2" xfId="51778" xr:uid="{00000000-0005-0000-0000-00004F000000}"/>
    <cellStyle name="Comma 9 2 3 2 6 3" xfId="36658" xr:uid="{00000000-0005-0000-0000-00004F000000}"/>
    <cellStyle name="Comma 9 2 3 2 7" xfId="7930" xr:uid="{00000000-0005-0000-0000-00004F000000}"/>
    <cellStyle name="Comma 9 2 3 2 7 2" xfId="23050" xr:uid="{00000000-0005-0000-0000-00004F000000}"/>
    <cellStyle name="Comma 9 2 3 2 7 2 2" xfId="53290" xr:uid="{00000000-0005-0000-0000-00004F000000}"/>
    <cellStyle name="Comma 9 2 3 2 7 3" xfId="38170" xr:uid="{00000000-0005-0000-0000-00004F000000}"/>
    <cellStyle name="Comma 9 2 3 2 8" xfId="9442" xr:uid="{00000000-0005-0000-0000-00004F000000}"/>
    <cellStyle name="Comma 9 2 3 2 8 2" xfId="24562" xr:uid="{00000000-0005-0000-0000-00004F000000}"/>
    <cellStyle name="Comma 9 2 3 2 8 2 2" xfId="54802" xr:uid="{00000000-0005-0000-0000-00004F000000}"/>
    <cellStyle name="Comma 9 2 3 2 8 3" xfId="39682" xr:uid="{00000000-0005-0000-0000-00004F000000}"/>
    <cellStyle name="Comma 9 2 3 2 9" xfId="15490" xr:uid="{00000000-0005-0000-0000-00004F000000}"/>
    <cellStyle name="Comma 9 2 3 2 9 2" xfId="45730" xr:uid="{00000000-0005-0000-0000-00004F000000}"/>
    <cellStyle name="Comma 9 2 3 3" xfId="622" xr:uid="{00000000-0005-0000-0000-0000EF000000}"/>
    <cellStyle name="Comma 9 2 3 3 10" xfId="30862" xr:uid="{00000000-0005-0000-0000-0000EF000000}"/>
    <cellStyle name="Comma 9 2 3 3 2" xfId="1378" xr:uid="{00000000-0005-0000-0000-0000EF000000}"/>
    <cellStyle name="Comma 9 2 3 3 2 2" xfId="2890" xr:uid="{00000000-0005-0000-0000-0000EF000000}"/>
    <cellStyle name="Comma 9 2 3 3 2 2 2" xfId="11962" xr:uid="{00000000-0005-0000-0000-0000EF000000}"/>
    <cellStyle name="Comma 9 2 3 3 2 2 2 2" xfId="27082" xr:uid="{00000000-0005-0000-0000-0000EF000000}"/>
    <cellStyle name="Comma 9 2 3 3 2 2 2 2 2" xfId="57322" xr:uid="{00000000-0005-0000-0000-0000EF000000}"/>
    <cellStyle name="Comma 9 2 3 3 2 2 2 3" xfId="42202" xr:uid="{00000000-0005-0000-0000-0000EF000000}"/>
    <cellStyle name="Comma 9 2 3 3 2 2 3" xfId="18010" xr:uid="{00000000-0005-0000-0000-0000EF000000}"/>
    <cellStyle name="Comma 9 2 3 3 2 2 3 2" xfId="48250" xr:uid="{00000000-0005-0000-0000-0000EF000000}"/>
    <cellStyle name="Comma 9 2 3 3 2 2 4" xfId="33130" xr:uid="{00000000-0005-0000-0000-0000EF000000}"/>
    <cellStyle name="Comma 9 2 3 3 2 3" xfId="4402" xr:uid="{00000000-0005-0000-0000-0000EF000000}"/>
    <cellStyle name="Comma 9 2 3 3 2 3 2" xfId="13474" xr:uid="{00000000-0005-0000-0000-0000EF000000}"/>
    <cellStyle name="Comma 9 2 3 3 2 3 2 2" xfId="28594" xr:uid="{00000000-0005-0000-0000-0000EF000000}"/>
    <cellStyle name="Comma 9 2 3 3 2 3 2 2 2" xfId="58834" xr:uid="{00000000-0005-0000-0000-0000EF000000}"/>
    <cellStyle name="Comma 9 2 3 3 2 3 2 3" xfId="43714" xr:uid="{00000000-0005-0000-0000-0000EF000000}"/>
    <cellStyle name="Comma 9 2 3 3 2 3 3" xfId="19522" xr:uid="{00000000-0005-0000-0000-0000EF000000}"/>
    <cellStyle name="Comma 9 2 3 3 2 3 3 2" xfId="49762" xr:uid="{00000000-0005-0000-0000-0000EF000000}"/>
    <cellStyle name="Comma 9 2 3 3 2 3 4" xfId="34642" xr:uid="{00000000-0005-0000-0000-0000EF000000}"/>
    <cellStyle name="Comma 9 2 3 3 2 4" xfId="5914" xr:uid="{00000000-0005-0000-0000-0000EF000000}"/>
    <cellStyle name="Comma 9 2 3 3 2 4 2" xfId="14986" xr:uid="{00000000-0005-0000-0000-0000EF000000}"/>
    <cellStyle name="Comma 9 2 3 3 2 4 2 2" xfId="30106" xr:uid="{00000000-0005-0000-0000-0000EF000000}"/>
    <cellStyle name="Comma 9 2 3 3 2 4 2 2 2" xfId="60346" xr:uid="{00000000-0005-0000-0000-0000EF000000}"/>
    <cellStyle name="Comma 9 2 3 3 2 4 2 3" xfId="45226" xr:uid="{00000000-0005-0000-0000-0000EF000000}"/>
    <cellStyle name="Comma 9 2 3 3 2 4 3" xfId="21034" xr:uid="{00000000-0005-0000-0000-0000EF000000}"/>
    <cellStyle name="Comma 9 2 3 3 2 4 3 2" xfId="51274" xr:uid="{00000000-0005-0000-0000-0000EF000000}"/>
    <cellStyle name="Comma 9 2 3 3 2 4 4" xfId="36154" xr:uid="{00000000-0005-0000-0000-0000EF000000}"/>
    <cellStyle name="Comma 9 2 3 3 2 5" xfId="7426" xr:uid="{00000000-0005-0000-0000-0000EF000000}"/>
    <cellStyle name="Comma 9 2 3 3 2 5 2" xfId="22546" xr:uid="{00000000-0005-0000-0000-0000EF000000}"/>
    <cellStyle name="Comma 9 2 3 3 2 5 2 2" xfId="52786" xr:uid="{00000000-0005-0000-0000-0000EF000000}"/>
    <cellStyle name="Comma 9 2 3 3 2 5 3" xfId="37666" xr:uid="{00000000-0005-0000-0000-0000EF000000}"/>
    <cellStyle name="Comma 9 2 3 3 2 6" xfId="8938" xr:uid="{00000000-0005-0000-0000-0000EF000000}"/>
    <cellStyle name="Comma 9 2 3 3 2 6 2" xfId="24058" xr:uid="{00000000-0005-0000-0000-0000EF000000}"/>
    <cellStyle name="Comma 9 2 3 3 2 6 2 2" xfId="54298" xr:uid="{00000000-0005-0000-0000-0000EF000000}"/>
    <cellStyle name="Comma 9 2 3 3 2 6 3" xfId="39178" xr:uid="{00000000-0005-0000-0000-0000EF000000}"/>
    <cellStyle name="Comma 9 2 3 3 2 7" xfId="10450" xr:uid="{00000000-0005-0000-0000-0000EF000000}"/>
    <cellStyle name="Comma 9 2 3 3 2 7 2" xfId="25570" xr:uid="{00000000-0005-0000-0000-0000EF000000}"/>
    <cellStyle name="Comma 9 2 3 3 2 7 2 2" xfId="55810" xr:uid="{00000000-0005-0000-0000-0000EF000000}"/>
    <cellStyle name="Comma 9 2 3 3 2 7 3" xfId="40690" xr:uid="{00000000-0005-0000-0000-0000EF000000}"/>
    <cellStyle name="Comma 9 2 3 3 2 8" xfId="16498" xr:uid="{00000000-0005-0000-0000-0000EF000000}"/>
    <cellStyle name="Comma 9 2 3 3 2 8 2" xfId="46738" xr:uid="{00000000-0005-0000-0000-0000EF000000}"/>
    <cellStyle name="Comma 9 2 3 3 2 9" xfId="31618" xr:uid="{00000000-0005-0000-0000-0000EF000000}"/>
    <cellStyle name="Comma 9 2 3 3 3" xfId="2134" xr:uid="{00000000-0005-0000-0000-0000EF000000}"/>
    <cellStyle name="Comma 9 2 3 3 3 2" xfId="11206" xr:uid="{00000000-0005-0000-0000-0000EF000000}"/>
    <cellStyle name="Comma 9 2 3 3 3 2 2" xfId="26326" xr:uid="{00000000-0005-0000-0000-0000EF000000}"/>
    <cellStyle name="Comma 9 2 3 3 3 2 2 2" xfId="56566" xr:uid="{00000000-0005-0000-0000-0000EF000000}"/>
    <cellStyle name="Comma 9 2 3 3 3 2 3" xfId="41446" xr:uid="{00000000-0005-0000-0000-0000EF000000}"/>
    <cellStyle name="Comma 9 2 3 3 3 3" xfId="17254" xr:uid="{00000000-0005-0000-0000-0000EF000000}"/>
    <cellStyle name="Comma 9 2 3 3 3 3 2" xfId="47494" xr:uid="{00000000-0005-0000-0000-0000EF000000}"/>
    <cellStyle name="Comma 9 2 3 3 3 4" xfId="32374" xr:uid="{00000000-0005-0000-0000-0000EF000000}"/>
    <cellStyle name="Comma 9 2 3 3 4" xfId="3646" xr:uid="{00000000-0005-0000-0000-0000EF000000}"/>
    <cellStyle name="Comma 9 2 3 3 4 2" xfId="12718" xr:uid="{00000000-0005-0000-0000-0000EF000000}"/>
    <cellStyle name="Comma 9 2 3 3 4 2 2" xfId="27838" xr:uid="{00000000-0005-0000-0000-0000EF000000}"/>
    <cellStyle name="Comma 9 2 3 3 4 2 2 2" xfId="58078" xr:uid="{00000000-0005-0000-0000-0000EF000000}"/>
    <cellStyle name="Comma 9 2 3 3 4 2 3" xfId="42958" xr:uid="{00000000-0005-0000-0000-0000EF000000}"/>
    <cellStyle name="Comma 9 2 3 3 4 3" xfId="18766" xr:uid="{00000000-0005-0000-0000-0000EF000000}"/>
    <cellStyle name="Comma 9 2 3 3 4 3 2" xfId="49006" xr:uid="{00000000-0005-0000-0000-0000EF000000}"/>
    <cellStyle name="Comma 9 2 3 3 4 4" xfId="33886" xr:uid="{00000000-0005-0000-0000-0000EF000000}"/>
    <cellStyle name="Comma 9 2 3 3 5" xfId="5158" xr:uid="{00000000-0005-0000-0000-0000EF000000}"/>
    <cellStyle name="Comma 9 2 3 3 5 2" xfId="14230" xr:uid="{00000000-0005-0000-0000-0000EF000000}"/>
    <cellStyle name="Comma 9 2 3 3 5 2 2" xfId="29350" xr:uid="{00000000-0005-0000-0000-0000EF000000}"/>
    <cellStyle name="Comma 9 2 3 3 5 2 2 2" xfId="59590" xr:uid="{00000000-0005-0000-0000-0000EF000000}"/>
    <cellStyle name="Comma 9 2 3 3 5 2 3" xfId="44470" xr:uid="{00000000-0005-0000-0000-0000EF000000}"/>
    <cellStyle name="Comma 9 2 3 3 5 3" xfId="20278" xr:uid="{00000000-0005-0000-0000-0000EF000000}"/>
    <cellStyle name="Comma 9 2 3 3 5 3 2" xfId="50518" xr:uid="{00000000-0005-0000-0000-0000EF000000}"/>
    <cellStyle name="Comma 9 2 3 3 5 4" xfId="35398" xr:uid="{00000000-0005-0000-0000-0000EF000000}"/>
    <cellStyle name="Comma 9 2 3 3 6" xfId="6670" xr:uid="{00000000-0005-0000-0000-0000EF000000}"/>
    <cellStyle name="Comma 9 2 3 3 6 2" xfId="21790" xr:uid="{00000000-0005-0000-0000-0000EF000000}"/>
    <cellStyle name="Comma 9 2 3 3 6 2 2" xfId="52030" xr:uid="{00000000-0005-0000-0000-0000EF000000}"/>
    <cellStyle name="Comma 9 2 3 3 6 3" xfId="36910" xr:uid="{00000000-0005-0000-0000-0000EF000000}"/>
    <cellStyle name="Comma 9 2 3 3 7" xfId="8182" xr:uid="{00000000-0005-0000-0000-0000EF000000}"/>
    <cellStyle name="Comma 9 2 3 3 7 2" xfId="23302" xr:uid="{00000000-0005-0000-0000-0000EF000000}"/>
    <cellStyle name="Comma 9 2 3 3 7 2 2" xfId="53542" xr:uid="{00000000-0005-0000-0000-0000EF000000}"/>
    <cellStyle name="Comma 9 2 3 3 7 3" xfId="38422" xr:uid="{00000000-0005-0000-0000-0000EF000000}"/>
    <cellStyle name="Comma 9 2 3 3 8" xfId="9694" xr:uid="{00000000-0005-0000-0000-0000EF000000}"/>
    <cellStyle name="Comma 9 2 3 3 8 2" xfId="24814" xr:uid="{00000000-0005-0000-0000-0000EF000000}"/>
    <cellStyle name="Comma 9 2 3 3 8 2 2" xfId="55054" xr:uid="{00000000-0005-0000-0000-0000EF000000}"/>
    <cellStyle name="Comma 9 2 3 3 8 3" xfId="39934" xr:uid="{00000000-0005-0000-0000-0000EF000000}"/>
    <cellStyle name="Comma 9 2 3 3 9" xfId="15742" xr:uid="{00000000-0005-0000-0000-0000EF000000}"/>
    <cellStyle name="Comma 9 2 3 3 9 2" xfId="45982" xr:uid="{00000000-0005-0000-0000-0000EF000000}"/>
    <cellStyle name="Comma 9 2 3 4" xfId="874" xr:uid="{00000000-0005-0000-0000-00004F000000}"/>
    <cellStyle name="Comma 9 2 3 4 2" xfId="2386" xr:uid="{00000000-0005-0000-0000-00004F000000}"/>
    <cellStyle name="Comma 9 2 3 4 2 2" xfId="11458" xr:uid="{00000000-0005-0000-0000-00004F000000}"/>
    <cellStyle name="Comma 9 2 3 4 2 2 2" xfId="26578" xr:uid="{00000000-0005-0000-0000-00004F000000}"/>
    <cellStyle name="Comma 9 2 3 4 2 2 2 2" xfId="56818" xr:uid="{00000000-0005-0000-0000-00004F000000}"/>
    <cellStyle name="Comma 9 2 3 4 2 2 3" xfId="41698" xr:uid="{00000000-0005-0000-0000-00004F000000}"/>
    <cellStyle name="Comma 9 2 3 4 2 3" xfId="17506" xr:uid="{00000000-0005-0000-0000-00004F000000}"/>
    <cellStyle name="Comma 9 2 3 4 2 3 2" xfId="47746" xr:uid="{00000000-0005-0000-0000-00004F000000}"/>
    <cellStyle name="Comma 9 2 3 4 2 4" xfId="32626" xr:uid="{00000000-0005-0000-0000-00004F000000}"/>
    <cellStyle name="Comma 9 2 3 4 3" xfId="3898" xr:uid="{00000000-0005-0000-0000-00004F000000}"/>
    <cellStyle name="Comma 9 2 3 4 3 2" xfId="12970" xr:uid="{00000000-0005-0000-0000-00004F000000}"/>
    <cellStyle name="Comma 9 2 3 4 3 2 2" xfId="28090" xr:uid="{00000000-0005-0000-0000-00004F000000}"/>
    <cellStyle name="Comma 9 2 3 4 3 2 2 2" xfId="58330" xr:uid="{00000000-0005-0000-0000-00004F000000}"/>
    <cellStyle name="Comma 9 2 3 4 3 2 3" xfId="43210" xr:uid="{00000000-0005-0000-0000-00004F000000}"/>
    <cellStyle name="Comma 9 2 3 4 3 3" xfId="19018" xr:uid="{00000000-0005-0000-0000-00004F000000}"/>
    <cellStyle name="Comma 9 2 3 4 3 3 2" xfId="49258" xr:uid="{00000000-0005-0000-0000-00004F000000}"/>
    <cellStyle name="Comma 9 2 3 4 3 4" xfId="34138" xr:uid="{00000000-0005-0000-0000-00004F000000}"/>
    <cellStyle name="Comma 9 2 3 4 4" xfId="5410" xr:uid="{00000000-0005-0000-0000-00004F000000}"/>
    <cellStyle name="Comma 9 2 3 4 4 2" xfId="14482" xr:uid="{00000000-0005-0000-0000-00004F000000}"/>
    <cellStyle name="Comma 9 2 3 4 4 2 2" xfId="29602" xr:uid="{00000000-0005-0000-0000-00004F000000}"/>
    <cellStyle name="Comma 9 2 3 4 4 2 2 2" xfId="59842" xr:uid="{00000000-0005-0000-0000-00004F000000}"/>
    <cellStyle name="Comma 9 2 3 4 4 2 3" xfId="44722" xr:uid="{00000000-0005-0000-0000-00004F000000}"/>
    <cellStyle name="Comma 9 2 3 4 4 3" xfId="20530" xr:uid="{00000000-0005-0000-0000-00004F000000}"/>
    <cellStyle name="Comma 9 2 3 4 4 3 2" xfId="50770" xr:uid="{00000000-0005-0000-0000-00004F000000}"/>
    <cellStyle name="Comma 9 2 3 4 4 4" xfId="35650" xr:uid="{00000000-0005-0000-0000-00004F000000}"/>
    <cellStyle name="Comma 9 2 3 4 5" xfId="6922" xr:uid="{00000000-0005-0000-0000-00004F000000}"/>
    <cellStyle name="Comma 9 2 3 4 5 2" xfId="22042" xr:uid="{00000000-0005-0000-0000-00004F000000}"/>
    <cellStyle name="Comma 9 2 3 4 5 2 2" xfId="52282" xr:uid="{00000000-0005-0000-0000-00004F000000}"/>
    <cellStyle name="Comma 9 2 3 4 5 3" xfId="37162" xr:uid="{00000000-0005-0000-0000-00004F000000}"/>
    <cellStyle name="Comma 9 2 3 4 6" xfId="8434" xr:uid="{00000000-0005-0000-0000-00004F000000}"/>
    <cellStyle name="Comma 9 2 3 4 6 2" xfId="23554" xr:uid="{00000000-0005-0000-0000-00004F000000}"/>
    <cellStyle name="Comma 9 2 3 4 6 2 2" xfId="53794" xr:uid="{00000000-0005-0000-0000-00004F000000}"/>
    <cellStyle name="Comma 9 2 3 4 6 3" xfId="38674" xr:uid="{00000000-0005-0000-0000-00004F000000}"/>
    <cellStyle name="Comma 9 2 3 4 7" xfId="9946" xr:uid="{00000000-0005-0000-0000-00004F000000}"/>
    <cellStyle name="Comma 9 2 3 4 7 2" xfId="25066" xr:uid="{00000000-0005-0000-0000-00004F000000}"/>
    <cellStyle name="Comma 9 2 3 4 7 2 2" xfId="55306" xr:uid="{00000000-0005-0000-0000-00004F000000}"/>
    <cellStyle name="Comma 9 2 3 4 7 3" xfId="40186" xr:uid="{00000000-0005-0000-0000-00004F000000}"/>
    <cellStyle name="Comma 9 2 3 4 8" xfId="15994" xr:uid="{00000000-0005-0000-0000-00004F000000}"/>
    <cellStyle name="Comma 9 2 3 4 8 2" xfId="46234" xr:uid="{00000000-0005-0000-0000-00004F000000}"/>
    <cellStyle name="Comma 9 2 3 4 9" xfId="31114" xr:uid="{00000000-0005-0000-0000-00004F000000}"/>
    <cellStyle name="Comma 9 2 3 5" xfId="1630" xr:uid="{00000000-0005-0000-0000-00004F000000}"/>
    <cellStyle name="Comma 9 2 3 5 2" xfId="10702" xr:uid="{00000000-0005-0000-0000-00004F000000}"/>
    <cellStyle name="Comma 9 2 3 5 2 2" xfId="25822" xr:uid="{00000000-0005-0000-0000-00004F000000}"/>
    <cellStyle name="Comma 9 2 3 5 2 2 2" xfId="56062" xr:uid="{00000000-0005-0000-0000-00004F000000}"/>
    <cellStyle name="Comma 9 2 3 5 2 3" xfId="40942" xr:uid="{00000000-0005-0000-0000-00004F000000}"/>
    <cellStyle name="Comma 9 2 3 5 3" xfId="16750" xr:uid="{00000000-0005-0000-0000-00004F000000}"/>
    <cellStyle name="Comma 9 2 3 5 3 2" xfId="46990" xr:uid="{00000000-0005-0000-0000-00004F000000}"/>
    <cellStyle name="Comma 9 2 3 5 4" xfId="31870" xr:uid="{00000000-0005-0000-0000-00004F000000}"/>
    <cellStyle name="Comma 9 2 3 6" xfId="3142" xr:uid="{00000000-0005-0000-0000-00004F000000}"/>
    <cellStyle name="Comma 9 2 3 6 2" xfId="12214" xr:uid="{00000000-0005-0000-0000-00004F000000}"/>
    <cellStyle name="Comma 9 2 3 6 2 2" xfId="27334" xr:uid="{00000000-0005-0000-0000-00004F000000}"/>
    <cellStyle name="Comma 9 2 3 6 2 2 2" xfId="57574" xr:uid="{00000000-0005-0000-0000-00004F000000}"/>
    <cellStyle name="Comma 9 2 3 6 2 3" xfId="42454" xr:uid="{00000000-0005-0000-0000-00004F000000}"/>
    <cellStyle name="Comma 9 2 3 6 3" xfId="18262" xr:uid="{00000000-0005-0000-0000-00004F000000}"/>
    <cellStyle name="Comma 9 2 3 6 3 2" xfId="48502" xr:uid="{00000000-0005-0000-0000-00004F000000}"/>
    <cellStyle name="Comma 9 2 3 6 4" xfId="33382" xr:uid="{00000000-0005-0000-0000-00004F000000}"/>
    <cellStyle name="Comma 9 2 3 7" xfId="4654" xr:uid="{00000000-0005-0000-0000-00004F000000}"/>
    <cellStyle name="Comma 9 2 3 7 2" xfId="13726" xr:uid="{00000000-0005-0000-0000-00004F000000}"/>
    <cellStyle name="Comma 9 2 3 7 2 2" xfId="28846" xr:uid="{00000000-0005-0000-0000-00004F000000}"/>
    <cellStyle name="Comma 9 2 3 7 2 2 2" xfId="59086" xr:uid="{00000000-0005-0000-0000-00004F000000}"/>
    <cellStyle name="Comma 9 2 3 7 2 3" xfId="43966" xr:uid="{00000000-0005-0000-0000-00004F000000}"/>
    <cellStyle name="Comma 9 2 3 7 3" xfId="19774" xr:uid="{00000000-0005-0000-0000-00004F000000}"/>
    <cellStyle name="Comma 9 2 3 7 3 2" xfId="50014" xr:uid="{00000000-0005-0000-0000-00004F000000}"/>
    <cellStyle name="Comma 9 2 3 7 4" xfId="34894" xr:uid="{00000000-0005-0000-0000-00004F000000}"/>
    <cellStyle name="Comma 9 2 3 8" xfId="6166" xr:uid="{00000000-0005-0000-0000-00004F000000}"/>
    <cellStyle name="Comma 9 2 3 8 2" xfId="21286" xr:uid="{00000000-0005-0000-0000-00004F000000}"/>
    <cellStyle name="Comma 9 2 3 8 2 2" xfId="51526" xr:uid="{00000000-0005-0000-0000-00004F000000}"/>
    <cellStyle name="Comma 9 2 3 8 3" xfId="36406" xr:uid="{00000000-0005-0000-0000-00004F000000}"/>
    <cellStyle name="Comma 9 2 3 9" xfId="7678" xr:uid="{00000000-0005-0000-0000-00004F000000}"/>
    <cellStyle name="Comma 9 2 3 9 2" xfId="22798" xr:uid="{00000000-0005-0000-0000-00004F000000}"/>
    <cellStyle name="Comma 9 2 3 9 2 2" xfId="53038" xr:uid="{00000000-0005-0000-0000-00004F000000}"/>
    <cellStyle name="Comma 9 2 3 9 3" xfId="37918" xr:uid="{00000000-0005-0000-0000-00004F000000}"/>
    <cellStyle name="Comma 9 2 4" xfId="202" xr:uid="{00000000-0005-0000-0000-00004F000000}"/>
    <cellStyle name="Comma 9 2 4 10" xfId="9274" xr:uid="{00000000-0005-0000-0000-00004F000000}"/>
    <cellStyle name="Comma 9 2 4 10 2" xfId="24394" xr:uid="{00000000-0005-0000-0000-00004F000000}"/>
    <cellStyle name="Comma 9 2 4 10 2 2" xfId="54634" xr:uid="{00000000-0005-0000-0000-00004F000000}"/>
    <cellStyle name="Comma 9 2 4 10 3" xfId="39514" xr:uid="{00000000-0005-0000-0000-00004F000000}"/>
    <cellStyle name="Comma 9 2 4 11" xfId="15322" xr:uid="{00000000-0005-0000-0000-00004F000000}"/>
    <cellStyle name="Comma 9 2 4 11 2" xfId="45562" xr:uid="{00000000-0005-0000-0000-00004F000000}"/>
    <cellStyle name="Comma 9 2 4 12" xfId="30442" xr:uid="{00000000-0005-0000-0000-00004F000000}"/>
    <cellStyle name="Comma 9 2 4 2" xfId="454" xr:uid="{00000000-0005-0000-0000-00004F000000}"/>
    <cellStyle name="Comma 9 2 4 2 10" xfId="30694" xr:uid="{00000000-0005-0000-0000-00004F000000}"/>
    <cellStyle name="Comma 9 2 4 2 2" xfId="1210" xr:uid="{00000000-0005-0000-0000-00004F000000}"/>
    <cellStyle name="Comma 9 2 4 2 2 2" xfId="2722" xr:uid="{00000000-0005-0000-0000-00004F000000}"/>
    <cellStyle name="Comma 9 2 4 2 2 2 2" xfId="11794" xr:uid="{00000000-0005-0000-0000-00004F000000}"/>
    <cellStyle name="Comma 9 2 4 2 2 2 2 2" xfId="26914" xr:uid="{00000000-0005-0000-0000-00004F000000}"/>
    <cellStyle name="Comma 9 2 4 2 2 2 2 2 2" xfId="57154" xr:uid="{00000000-0005-0000-0000-00004F000000}"/>
    <cellStyle name="Comma 9 2 4 2 2 2 2 3" xfId="42034" xr:uid="{00000000-0005-0000-0000-00004F000000}"/>
    <cellStyle name="Comma 9 2 4 2 2 2 3" xfId="17842" xr:uid="{00000000-0005-0000-0000-00004F000000}"/>
    <cellStyle name="Comma 9 2 4 2 2 2 3 2" xfId="48082" xr:uid="{00000000-0005-0000-0000-00004F000000}"/>
    <cellStyle name="Comma 9 2 4 2 2 2 4" xfId="32962" xr:uid="{00000000-0005-0000-0000-00004F000000}"/>
    <cellStyle name="Comma 9 2 4 2 2 3" xfId="4234" xr:uid="{00000000-0005-0000-0000-00004F000000}"/>
    <cellStyle name="Comma 9 2 4 2 2 3 2" xfId="13306" xr:uid="{00000000-0005-0000-0000-00004F000000}"/>
    <cellStyle name="Comma 9 2 4 2 2 3 2 2" xfId="28426" xr:uid="{00000000-0005-0000-0000-00004F000000}"/>
    <cellStyle name="Comma 9 2 4 2 2 3 2 2 2" xfId="58666" xr:uid="{00000000-0005-0000-0000-00004F000000}"/>
    <cellStyle name="Comma 9 2 4 2 2 3 2 3" xfId="43546" xr:uid="{00000000-0005-0000-0000-00004F000000}"/>
    <cellStyle name="Comma 9 2 4 2 2 3 3" xfId="19354" xr:uid="{00000000-0005-0000-0000-00004F000000}"/>
    <cellStyle name="Comma 9 2 4 2 2 3 3 2" xfId="49594" xr:uid="{00000000-0005-0000-0000-00004F000000}"/>
    <cellStyle name="Comma 9 2 4 2 2 3 4" xfId="34474" xr:uid="{00000000-0005-0000-0000-00004F000000}"/>
    <cellStyle name="Comma 9 2 4 2 2 4" xfId="5746" xr:uid="{00000000-0005-0000-0000-00004F000000}"/>
    <cellStyle name="Comma 9 2 4 2 2 4 2" xfId="14818" xr:uid="{00000000-0005-0000-0000-00004F000000}"/>
    <cellStyle name="Comma 9 2 4 2 2 4 2 2" xfId="29938" xr:uid="{00000000-0005-0000-0000-00004F000000}"/>
    <cellStyle name="Comma 9 2 4 2 2 4 2 2 2" xfId="60178" xr:uid="{00000000-0005-0000-0000-00004F000000}"/>
    <cellStyle name="Comma 9 2 4 2 2 4 2 3" xfId="45058" xr:uid="{00000000-0005-0000-0000-00004F000000}"/>
    <cellStyle name="Comma 9 2 4 2 2 4 3" xfId="20866" xr:uid="{00000000-0005-0000-0000-00004F000000}"/>
    <cellStyle name="Comma 9 2 4 2 2 4 3 2" xfId="51106" xr:uid="{00000000-0005-0000-0000-00004F000000}"/>
    <cellStyle name="Comma 9 2 4 2 2 4 4" xfId="35986" xr:uid="{00000000-0005-0000-0000-00004F000000}"/>
    <cellStyle name="Comma 9 2 4 2 2 5" xfId="7258" xr:uid="{00000000-0005-0000-0000-00004F000000}"/>
    <cellStyle name="Comma 9 2 4 2 2 5 2" xfId="22378" xr:uid="{00000000-0005-0000-0000-00004F000000}"/>
    <cellStyle name="Comma 9 2 4 2 2 5 2 2" xfId="52618" xr:uid="{00000000-0005-0000-0000-00004F000000}"/>
    <cellStyle name="Comma 9 2 4 2 2 5 3" xfId="37498" xr:uid="{00000000-0005-0000-0000-00004F000000}"/>
    <cellStyle name="Comma 9 2 4 2 2 6" xfId="8770" xr:uid="{00000000-0005-0000-0000-00004F000000}"/>
    <cellStyle name="Comma 9 2 4 2 2 6 2" xfId="23890" xr:uid="{00000000-0005-0000-0000-00004F000000}"/>
    <cellStyle name="Comma 9 2 4 2 2 6 2 2" xfId="54130" xr:uid="{00000000-0005-0000-0000-00004F000000}"/>
    <cellStyle name="Comma 9 2 4 2 2 6 3" xfId="39010" xr:uid="{00000000-0005-0000-0000-00004F000000}"/>
    <cellStyle name="Comma 9 2 4 2 2 7" xfId="10282" xr:uid="{00000000-0005-0000-0000-00004F000000}"/>
    <cellStyle name="Comma 9 2 4 2 2 7 2" xfId="25402" xr:uid="{00000000-0005-0000-0000-00004F000000}"/>
    <cellStyle name="Comma 9 2 4 2 2 7 2 2" xfId="55642" xr:uid="{00000000-0005-0000-0000-00004F000000}"/>
    <cellStyle name="Comma 9 2 4 2 2 7 3" xfId="40522" xr:uid="{00000000-0005-0000-0000-00004F000000}"/>
    <cellStyle name="Comma 9 2 4 2 2 8" xfId="16330" xr:uid="{00000000-0005-0000-0000-00004F000000}"/>
    <cellStyle name="Comma 9 2 4 2 2 8 2" xfId="46570" xr:uid="{00000000-0005-0000-0000-00004F000000}"/>
    <cellStyle name="Comma 9 2 4 2 2 9" xfId="31450" xr:uid="{00000000-0005-0000-0000-00004F000000}"/>
    <cellStyle name="Comma 9 2 4 2 3" xfId="1966" xr:uid="{00000000-0005-0000-0000-00004F000000}"/>
    <cellStyle name="Comma 9 2 4 2 3 2" xfId="11038" xr:uid="{00000000-0005-0000-0000-00004F000000}"/>
    <cellStyle name="Comma 9 2 4 2 3 2 2" xfId="26158" xr:uid="{00000000-0005-0000-0000-00004F000000}"/>
    <cellStyle name="Comma 9 2 4 2 3 2 2 2" xfId="56398" xr:uid="{00000000-0005-0000-0000-00004F000000}"/>
    <cellStyle name="Comma 9 2 4 2 3 2 3" xfId="41278" xr:uid="{00000000-0005-0000-0000-00004F000000}"/>
    <cellStyle name="Comma 9 2 4 2 3 3" xfId="17086" xr:uid="{00000000-0005-0000-0000-00004F000000}"/>
    <cellStyle name="Comma 9 2 4 2 3 3 2" xfId="47326" xr:uid="{00000000-0005-0000-0000-00004F000000}"/>
    <cellStyle name="Comma 9 2 4 2 3 4" xfId="32206" xr:uid="{00000000-0005-0000-0000-00004F000000}"/>
    <cellStyle name="Comma 9 2 4 2 4" xfId="3478" xr:uid="{00000000-0005-0000-0000-00004F000000}"/>
    <cellStyle name="Comma 9 2 4 2 4 2" xfId="12550" xr:uid="{00000000-0005-0000-0000-00004F000000}"/>
    <cellStyle name="Comma 9 2 4 2 4 2 2" xfId="27670" xr:uid="{00000000-0005-0000-0000-00004F000000}"/>
    <cellStyle name="Comma 9 2 4 2 4 2 2 2" xfId="57910" xr:uid="{00000000-0005-0000-0000-00004F000000}"/>
    <cellStyle name="Comma 9 2 4 2 4 2 3" xfId="42790" xr:uid="{00000000-0005-0000-0000-00004F000000}"/>
    <cellStyle name="Comma 9 2 4 2 4 3" xfId="18598" xr:uid="{00000000-0005-0000-0000-00004F000000}"/>
    <cellStyle name="Comma 9 2 4 2 4 3 2" xfId="48838" xr:uid="{00000000-0005-0000-0000-00004F000000}"/>
    <cellStyle name="Comma 9 2 4 2 4 4" xfId="33718" xr:uid="{00000000-0005-0000-0000-00004F000000}"/>
    <cellStyle name="Comma 9 2 4 2 5" xfId="4990" xr:uid="{00000000-0005-0000-0000-00004F000000}"/>
    <cellStyle name="Comma 9 2 4 2 5 2" xfId="14062" xr:uid="{00000000-0005-0000-0000-00004F000000}"/>
    <cellStyle name="Comma 9 2 4 2 5 2 2" xfId="29182" xr:uid="{00000000-0005-0000-0000-00004F000000}"/>
    <cellStyle name="Comma 9 2 4 2 5 2 2 2" xfId="59422" xr:uid="{00000000-0005-0000-0000-00004F000000}"/>
    <cellStyle name="Comma 9 2 4 2 5 2 3" xfId="44302" xr:uid="{00000000-0005-0000-0000-00004F000000}"/>
    <cellStyle name="Comma 9 2 4 2 5 3" xfId="20110" xr:uid="{00000000-0005-0000-0000-00004F000000}"/>
    <cellStyle name="Comma 9 2 4 2 5 3 2" xfId="50350" xr:uid="{00000000-0005-0000-0000-00004F000000}"/>
    <cellStyle name="Comma 9 2 4 2 5 4" xfId="35230" xr:uid="{00000000-0005-0000-0000-00004F000000}"/>
    <cellStyle name="Comma 9 2 4 2 6" xfId="6502" xr:uid="{00000000-0005-0000-0000-00004F000000}"/>
    <cellStyle name="Comma 9 2 4 2 6 2" xfId="21622" xr:uid="{00000000-0005-0000-0000-00004F000000}"/>
    <cellStyle name="Comma 9 2 4 2 6 2 2" xfId="51862" xr:uid="{00000000-0005-0000-0000-00004F000000}"/>
    <cellStyle name="Comma 9 2 4 2 6 3" xfId="36742" xr:uid="{00000000-0005-0000-0000-00004F000000}"/>
    <cellStyle name="Comma 9 2 4 2 7" xfId="8014" xr:uid="{00000000-0005-0000-0000-00004F000000}"/>
    <cellStyle name="Comma 9 2 4 2 7 2" xfId="23134" xr:uid="{00000000-0005-0000-0000-00004F000000}"/>
    <cellStyle name="Comma 9 2 4 2 7 2 2" xfId="53374" xr:uid="{00000000-0005-0000-0000-00004F000000}"/>
    <cellStyle name="Comma 9 2 4 2 7 3" xfId="38254" xr:uid="{00000000-0005-0000-0000-00004F000000}"/>
    <cellStyle name="Comma 9 2 4 2 8" xfId="9526" xr:uid="{00000000-0005-0000-0000-00004F000000}"/>
    <cellStyle name="Comma 9 2 4 2 8 2" xfId="24646" xr:uid="{00000000-0005-0000-0000-00004F000000}"/>
    <cellStyle name="Comma 9 2 4 2 8 2 2" xfId="54886" xr:uid="{00000000-0005-0000-0000-00004F000000}"/>
    <cellStyle name="Comma 9 2 4 2 8 3" xfId="39766" xr:uid="{00000000-0005-0000-0000-00004F000000}"/>
    <cellStyle name="Comma 9 2 4 2 9" xfId="15574" xr:uid="{00000000-0005-0000-0000-00004F000000}"/>
    <cellStyle name="Comma 9 2 4 2 9 2" xfId="45814" xr:uid="{00000000-0005-0000-0000-00004F000000}"/>
    <cellStyle name="Comma 9 2 4 3" xfId="706" xr:uid="{00000000-0005-0000-0000-0000F0000000}"/>
    <cellStyle name="Comma 9 2 4 3 10" xfId="30946" xr:uid="{00000000-0005-0000-0000-0000F0000000}"/>
    <cellStyle name="Comma 9 2 4 3 2" xfId="1462" xr:uid="{00000000-0005-0000-0000-0000F0000000}"/>
    <cellStyle name="Comma 9 2 4 3 2 2" xfId="2974" xr:uid="{00000000-0005-0000-0000-0000F0000000}"/>
    <cellStyle name="Comma 9 2 4 3 2 2 2" xfId="12046" xr:uid="{00000000-0005-0000-0000-0000F0000000}"/>
    <cellStyle name="Comma 9 2 4 3 2 2 2 2" xfId="27166" xr:uid="{00000000-0005-0000-0000-0000F0000000}"/>
    <cellStyle name="Comma 9 2 4 3 2 2 2 2 2" xfId="57406" xr:uid="{00000000-0005-0000-0000-0000F0000000}"/>
    <cellStyle name="Comma 9 2 4 3 2 2 2 3" xfId="42286" xr:uid="{00000000-0005-0000-0000-0000F0000000}"/>
    <cellStyle name="Comma 9 2 4 3 2 2 3" xfId="18094" xr:uid="{00000000-0005-0000-0000-0000F0000000}"/>
    <cellStyle name="Comma 9 2 4 3 2 2 3 2" xfId="48334" xr:uid="{00000000-0005-0000-0000-0000F0000000}"/>
    <cellStyle name="Comma 9 2 4 3 2 2 4" xfId="33214" xr:uid="{00000000-0005-0000-0000-0000F0000000}"/>
    <cellStyle name="Comma 9 2 4 3 2 3" xfId="4486" xr:uid="{00000000-0005-0000-0000-0000F0000000}"/>
    <cellStyle name="Comma 9 2 4 3 2 3 2" xfId="13558" xr:uid="{00000000-0005-0000-0000-0000F0000000}"/>
    <cellStyle name="Comma 9 2 4 3 2 3 2 2" xfId="28678" xr:uid="{00000000-0005-0000-0000-0000F0000000}"/>
    <cellStyle name="Comma 9 2 4 3 2 3 2 2 2" xfId="58918" xr:uid="{00000000-0005-0000-0000-0000F0000000}"/>
    <cellStyle name="Comma 9 2 4 3 2 3 2 3" xfId="43798" xr:uid="{00000000-0005-0000-0000-0000F0000000}"/>
    <cellStyle name="Comma 9 2 4 3 2 3 3" xfId="19606" xr:uid="{00000000-0005-0000-0000-0000F0000000}"/>
    <cellStyle name="Comma 9 2 4 3 2 3 3 2" xfId="49846" xr:uid="{00000000-0005-0000-0000-0000F0000000}"/>
    <cellStyle name="Comma 9 2 4 3 2 3 4" xfId="34726" xr:uid="{00000000-0005-0000-0000-0000F0000000}"/>
    <cellStyle name="Comma 9 2 4 3 2 4" xfId="5998" xr:uid="{00000000-0005-0000-0000-0000F0000000}"/>
    <cellStyle name="Comma 9 2 4 3 2 4 2" xfId="15070" xr:uid="{00000000-0005-0000-0000-0000F0000000}"/>
    <cellStyle name="Comma 9 2 4 3 2 4 2 2" xfId="30190" xr:uid="{00000000-0005-0000-0000-0000F0000000}"/>
    <cellStyle name="Comma 9 2 4 3 2 4 2 2 2" xfId="60430" xr:uid="{00000000-0005-0000-0000-0000F0000000}"/>
    <cellStyle name="Comma 9 2 4 3 2 4 2 3" xfId="45310" xr:uid="{00000000-0005-0000-0000-0000F0000000}"/>
    <cellStyle name="Comma 9 2 4 3 2 4 3" xfId="21118" xr:uid="{00000000-0005-0000-0000-0000F0000000}"/>
    <cellStyle name="Comma 9 2 4 3 2 4 3 2" xfId="51358" xr:uid="{00000000-0005-0000-0000-0000F0000000}"/>
    <cellStyle name="Comma 9 2 4 3 2 4 4" xfId="36238" xr:uid="{00000000-0005-0000-0000-0000F0000000}"/>
    <cellStyle name="Comma 9 2 4 3 2 5" xfId="7510" xr:uid="{00000000-0005-0000-0000-0000F0000000}"/>
    <cellStyle name="Comma 9 2 4 3 2 5 2" xfId="22630" xr:uid="{00000000-0005-0000-0000-0000F0000000}"/>
    <cellStyle name="Comma 9 2 4 3 2 5 2 2" xfId="52870" xr:uid="{00000000-0005-0000-0000-0000F0000000}"/>
    <cellStyle name="Comma 9 2 4 3 2 5 3" xfId="37750" xr:uid="{00000000-0005-0000-0000-0000F0000000}"/>
    <cellStyle name="Comma 9 2 4 3 2 6" xfId="9022" xr:uid="{00000000-0005-0000-0000-0000F0000000}"/>
    <cellStyle name="Comma 9 2 4 3 2 6 2" xfId="24142" xr:uid="{00000000-0005-0000-0000-0000F0000000}"/>
    <cellStyle name="Comma 9 2 4 3 2 6 2 2" xfId="54382" xr:uid="{00000000-0005-0000-0000-0000F0000000}"/>
    <cellStyle name="Comma 9 2 4 3 2 6 3" xfId="39262" xr:uid="{00000000-0005-0000-0000-0000F0000000}"/>
    <cellStyle name="Comma 9 2 4 3 2 7" xfId="10534" xr:uid="{00000000-0005-0000-0000-0000F0000000}"/>
    <cellStyle name="Comma 9 2 4 3 2 7 2" xfId="25654" xr:uid="{00000000-0005-0000-0000-0000F0000000}"/>
    <cellStyle name="Comma 9 2 4 3 2 7 2 2" xfId="55894" xr:uid="{00000000-0005-0000-0000-0000F0000000}"/>
    <cellStyle name="Comma 9 2 4 3 2 7 3" xfId="40774" xr:uid="{00000000-0005-0000-0000-0000F0000000}"/>
    <cellStyle name="Comma 9 2 4 3 2 8" xfId="16582" xr:uid="{00000000-0005-0000-0000-0000F0000000}"/>
    <cellStyle name="Comma 9 2 4 3 2 8 2" xfId="46822" xr:uid="{00000000-0005-0000-0000-0000F0000000}"/>
    <cellStyle name="Comma 9 2 4 3 2 9" xfId="31702" xr:uid="{00000000-0005-0000-0000-0000F0000000}"/>
    <cellStyle name="Comma 9 2 4 3 3" xfId="2218" xr:uid="{00000000-0005-0000-0000-0000F0000000}"/>
    <cellStyle name="Comma 9 2 4 3 3 2" xfId="11290" xr:uid="{00000000-0005-0000-0000-0000F0000000}"/>
    <cellStyle name="Comma 9 2 4 3 3 2 2" xfId="26410" xr:uid="{00000000-0005-0000-0000-0000F0000000}"/>
    <cellStyle name="Comma 9 2 4 3 3 2 2 2" xfId="56650" xr:uid="{00000000-0005-0000-0000-0000F0000000}"/>
    <cellStyle name="Comma 9 2 4 3 3 2 3" xfId="41530" xr:uid="{00000000-0005-0000-0000-0000F0000000}"/>
    <cellStyle name="Comma 9 2 4 3 3 3" xfId="17338" xr:uid="{00000000-0005-0000-0000-0000F0000000}"/>
    <cellStyle name="Comma 9 2 4 3 3 3 2" xfId="47578" xr:uid="{00000000-0005-0000-0000-0000F0000000}"/>
    <cellStyle name="Comma 9 2 4 3 3 4" xfId="32458" xr:uid="{00000000-0005-0000-0000-0000F0000000}"/>
    <cellStyle name="Comma 9 2 4 3 4" xfId="3730" xr:uid="{00000000-0005-0000-0000-0000F0000000}"/>
    <cellStyle name="Comma 9 2 4 3 4 2" xfId="12802" xr:uid="{00000000-0005-0000-0000-0000F0000000}"/>
    <cellStyle name="Comma 9 2 4 3 4 2 2" xfId="27922" xr:uid="{00000000-0005-0000-0000-0000F0000000}"/>
    <cellStyle name="Comma 9 2 4 3 4 2 2 2" xfId="58162" xr:uid="{00000000-0005-0000-0000-0000F0000000}"/>
    <cellStyle name="Comma 9 2 4 3 4 2 3" xfId="43042" xr:uid="{00000000-0005-0000-0000-0000F0000000}"/>
    <cellStyle name="Comma 9 2 4 3 4 3" xfId="18850" xr:uid="{00000000-0005-0000-0000-0000F0000000}"/>
    <cellStyle name="Comma 9 2 4 3 4 3 2" xfId="49090" xr:uid="{00000000-0005-0000-0000-0000F0000000}"/>
    <cellStyle name="Comma 9 2 4 3 4 4" xfId="33970" xr:uid="{00000000-0005-0000-0000-0000F0000000}"/>
    <cellStyle name="Comma 9 2 4 3 5" xfId="5242" xr:uid="{00000000-0005-0000-0000-0000F0000000}"/>
    <cellStyle name="Comma 9 2 4 3 5 2" xfId="14314" xr:uid="{00000000-0005-0000-0000-0000F0000000}"/>
    <cellStyle name="Comma 9 2 4 3 5 2 2" xfId="29434" xr:uid="{00000000-0005-0000-0000-0000F0000000}"/>
    <cellStyle name="Comma 9 2 4 3 5 2 2 2" xfId="59674" xr:uid="{00000000-0005-0000-0000-0000F0000000}"/>
    <cellStyle name="Comma 9 2 4 3 5 2 3" xfId="44554" xr:uid="{00000000-0005-0000-0000-0000F0000000}"/>
    <cellStyle name="Comma 9 2 4 3 5 3" xfId="20362" xr:uid="{00000000-0005-0000-0000-0000F0000000}"/>
    <cellStyle name="Comma 9 2 4 3 5 3 2" xfId="50602" xr:uid="{00000000-0005-0000-0000-0000F0000000}"/>
    <cellStyle name="Comma 9 2 4 3 5 4" xfId="35482" xr:uid="{00000000-0005-0000-0000-0000F0000000}"/>
    <cellStyle name="Comma 9 2 4 3 6" xfId="6754" xr:uid="{00000000-0005-0000-0000-0000F0000000}"/>
    <cellStyle name="Comma 9 2 4 3 6 2" xfId="21874" xr:uid="{00000000-0005-0000-0000-0000F0000000}"/>
    <cellStyle name="Comma 9 2 4 3 6 2 2" xfId="52114" xr:uid="{00000000-0005-0000-0000-0000F0000000}"/>
    <cellStyle name="Comma 9 2 4 3 6 3" xfId="36994" xr:uid="{00000000-0005-0000-0000-0000F0000000}"/>
    <cellStyle name="Comma 9 2 4 3 7" xfId="8266" xr:uid="{00000000-0005-0000-0000-0000F0000000}"/>
    <cellStyle name="Comma 9 2 4 3 7 2" xfId="23386" xr:uid="{00000000-0005-0000-0000-0000F0000000}"/>
    <cellStyle name="Comma 9 2 4 3 7 2 2" xfId="53626" xr:uid="{00000000-0005-0000-0000-0000F0000000}"/>
    <cellStyle name="Comma 9 2 4 3 7 3" xfId="38506" xr:uid="{00000000-0005-0000-0000-0000F0000000}"/>
    <cellStyle name="Comma 9 2 4 3 8" xfId="9778" xr:uid="{00000000-0005-0000-0000-0000F0000000}"/>
    <cellStyle name="Comma 9 2 4 3 8 2" xfId="24898" xr:uid="{00000000-0005-0000-0000-0000F0000000}"/>
    <cellStyle name="Comma 9 2 4 3 8 2 2" xfId="55138" xr:uid="{00000000-0005-0000-0000-0000F0000000}"/>
    <cellStyle name="Comma 9 2 4 3 8 3" xfId="40018" xr:uid="{00000000-0005-0000-0000-0000F0000000}"/>
    <cellStyle name="Comma 9 2 4 3 9" xfId="15826" xr:uid="{00000000-0005-0000-0000-0000F0000000}"/>
    <cellStyle name="Comma 9 2 4 3 9 2" xfId="46066" xr:uid="{00000000-0005-0000-0000-0000F0000000}"/>
    <cellStyle name="Comma 9 2 4 4" xfId="958" xr:uid="{00000000-0005-0000-0000-00004F000000}"/>
    <cellStyle name="Comma 9 2 4 4 2" xfId="2470" xr:uid="{00000000-0005-0000-0000-00004F000000}"/>
    <cellStyle name="Comma 9 2 4 4 2 2" xfId="11542" xr:uid="{00000000-0005-0000-0000-00004F000000}"/>
    <cellStyle name="Comma 9 2 4 4 2 2 2" xfId="26662" xr:uid="{00000000-0005-0000-0000-00004F000000}"/>
    <cellStyle name="Comma 9 2 4 4 2 2 2 2" xfId="56902" xr:uid="{00000000-0005-0000-0000-00004F000000}"/>
    <cellStyle name="Comma 9 2 4 4 2 2 3" xfId="41782" xr:uid="{00000000-0005-0000-0000-00004F000000}"/>
    <cellStyle name="Comma 9 2 4 4 2 3" xfId="17590" xr:uid="{00000000-0005-0000-0000-00004F000000}"/>
    <cellStyle name="Comma 9 2 4 4 2 3 2" xfId="47830" xr:uid="{00000000-0005-0000-0000-00004F000000}"/>
    <cellStyle name="Comma 9 2 4 4 2 4" xfId="32710" xr:uid="{00000000-0005-0000-0000-00004F000000}"/>
    <cellStyle name="Comma 9 2 4 4 3" xfId="3982" xr:uid="{00000000-0005-0000-0000-00004F000000}"/>
    <cellStyle name="Comma 9 2 4 4 3 2" xfId="13054" xr:uid="{00000000-0005-0000-0000-00004F000000}"/>
    <cellStyle name="Comma 9 2 4 4 3 2 2" xfId="28174" xr:uid="{00000000-0005-0000-0000-00004F000000}"/>
    <cellStyle name="Comma 9 2 4 4 3 2 2 2" xfId="58414" xr:uid="{00000000-0005-0000-0000-00004F000000}"/>
    <cellStyle name="Comma 9 2 4 4 3 2 3" xfId="43294" xr:uid="{00000000-0005-0000-0000-00004F000000}"/>
    <cellStyle name="Comma 9 2 4 4 3 3" xfId="19102" xr:uid="{00000000-0005-0000-0000-00004F000000}"/>
    <cellStyle name="Comma 9 2 4 4 3 3 2" xfId="49342" xr:uid="{00000000-0005-0000-0000-00004F000000}"/>
    <cellStyle name="Comma 9 2 4 4 3 4" xfId="34222" xr:uid="{00000000-0005-0000-0000-00004F000000}"/>
    <cellStyle name="Comma 9 2 4 4 4" xfId="5494" xr:uid="{00000000-0005-0000-0000-00004F000000}"/>
    <cellStyle name="Comma 9 2 4 4 4 2" xfId="14566" xr:uid="{00000000-0005-0000-0000-00004F000000}"/>
    <cellStyle name="Comma 9 2 4 4 4 2 2" xfId="29686" xr:uid="{00000000-0005-0000-0000-00004F000000}"/>
    <cellStyle name="Comma 9 2 4 4 4 2 2 2" xfId="59926" xr:uid="{00000000-0005-0000-0000-00004F000000}"/>
    <cellStyle name="Comma 9 2 4 4 4 2 3" xfId="44806" xr:uid="{00000000-0005-0000-0000-00004F000000}"/>
    <cellStyle name="Comma 9 2 4 4 4 3" xfId="20614" xr:uid="{00000000-0005-0000-0000-00004F000000}"/>
    <cellStyle name="Comma 9 2 4 4 4 3 2" xfId="50854" xr:uid="{00000000-0005-0000-0000-00004F000000}"/>
    <cellStyle name="Comma 9 2 4 4 4 4" xfId="35734" xr:uid="{00000000-0005-0000-0000-00004F000000}"/>
    <cellStyle name="Comma 9 2 4 4 5" xfId="7006" xr:uid="{00000000-0005-0000-0000-00004F000000}"/>
    <cellStyle name="Comma 9 2 4 4 5 2" xfId="22126" xr:uid="{00000000-0005-0000-0000-00004F000000}"/>
    <cellStyle name="Comma 9 2 4 4 5 2 2" xfId="52366" xr:uid="{00000000-0005-0000-0000-00004F000000}"/>
    <cellStyle name="Comma 9 2 4 4 5 3" xfId="37246" xr:uid="{00000000-0005-0000-0000-00004F000000}"/>
    <cellStyle name="Comma 9 2 4 4 6" xfId="8518" xr:uid="{00000000-0005-0000-0000-00004F000000}"/>
    <cellStyle name="Comma 9 2 4 4 6 2" xfId="23638" xr:uid="{00000000-0005-0000-0000-00004F000000}"/>
    <cellStyle name="Comma 9 2 4 4 6 2 2" xfId="53878" xr:uid="{00000000-0005-0000-0000-00004F000000}"/>
    <cellStyle name="Comma 9 2 4 4 6 3" xfId="38758" xr:uid="{00000000-0005-0000-0000-00004F000000}"/>
    <cellStyle name="Comma 9 2 4 4 7" xfId="10030" xr:uid="{00000000-0005-0000-0000-00004F000000}"/>
    <cellStyle name="Comma 9 2 4 4 7 2" xfId="25150" xr:uid="{00000000-0005-0000-0000-00004F000000}"/>
    <cellStyle name="Comma 9 2 4 4 7 2 2" xfId="55390" xr:uid="{00000000-0005-0000-0000-00004F000000}"/>
    <cellStyle name="Comma 9 2 4 4 7 3" xfId="40270" xr:uid="{00000000-0005-0000-0000-00004F000000}"/>
    <cellStyle name="Comma 9 2 4 4 8" xfId="16078" xr:uid="{00000000-0005-0000-0000-00004F000000}"/>
    <cellStyle name="Comma 9 2 4 4 8 2" xfId="46318" xr:uid="{00000000-0005-0000-0000-00004F000000}"/>
    <cellStyle name="Comma 9 2 4 4 9" xfId="31198" xr:uid="{00000000-0005-0000-0000-00004F000000}"/>
    <cellStyle name="Comma 9 2 4 5" xfId="1714" xr:uid="{00000000-0005-0000-0000-00004F000000}"/>
    <cellStyle name="Comma 9 2 4 5 2" xfId="10786" xr:uid="{00000000-0005-0000-0000-00004F000000}"/>
    <cellStyle name="Comma 9 2 4 5 2 2" xfId="25906" xr:uid="{00000000-0005-0000-0000-00004F000000}"/>
    <cellStyle name="Comma 9 2 4 5 2 2 2" xfId="56146" xr:uid="{00000000-0005-0000-0000-00004F000000}"/>
    <cellStyle name="Comma 9 2 4 5 2 3" xfId="41026" xr:uid="{00000000-0005-0000-0000-00004F000000}"/>
    <cellStyle name="Comma 9 2 4 5 3" xfId="16834" xr:uid="{00000000-0005-0000-0000-00004F000000}"/>
    <cellStyle name="Comma 9 2 4 5 3 2" xfId="47074" xr:uid="{00000000-0005-0000-0000-00004F000000}"/>
    <cellStyle name="Comma 9 2 4 5 4" xfId="31954" xr:uid="{00000000-0005-0000-0000-00004F000000}"/>
    <cellStyle name="Comma 9 2 4 6" xfId="3226" xr:uid="{00000000-0005-0000-0000-00004F000000}"/>
    <cellStyle name="Comma 9 2 4 6 2" xfId="12298" xr:uid="{00000000-0005-0000-0000-00004F000000}"/>
    <cellStyle name="Comma 9 2 4 6 2 2" xfId="27418" xr:uid="{00000000-0005-0000-0000-00004F000000}"/>
    <cellStyle name="Comma 9 2 4 6 2 2 2" xfId="57658" xr:uid="{00000000-0005-0000-0000-00004F000000}"/>
    <cellStyle name="Comma 9 2 4 6 2 3" xfId="42538" xr:uid="{00000000-0005-0000-0000-00004F000000}"/>
    <cellStyle name="Comma 9 2 4 6 3" xfId="18346" xr:uid="{00000000-0005-0000-0000-00004F000000}"/>
    <cellStyle name="Comma 9 2 4 6 3 2" xfId="48586" xr:uid="{00000000-0005-0000-0000-00004F000000}"/>
    <cellStyle name="Comma 9 2 4 6 4" xfId="33466" xr:uid="{00000000-0005-0000-0000-00004F000000}"/>
    <cellStyle name="Comma 9 2 4 7" xfId="4738" xr:uid="{00000000-0005-0000-0000-00004F000000}"/>
    <cellStyle name="Comma 9 2 4 7 2" xfId="13810" xr:uid="{00000000-0005-0000-0000-00004F000000}"/>
    <cellStyle name="Comma 9 2 4 7 2 2" xfId="28930" xr:uid="{00000000-0005-0000-0000-00004F000000}"/>
    <cellStyle name="Comma 9 2 4 7 2 2 2" xfId="59170" xr:uid="{00000000-0005-0000-0000-00004F000000}"/>
    <cellStyle name="Comma 9 2 4 7 2 3" xfId="44050" xr:uid="{00000000-0005-0000-0000-00004F000000}"/>
    <cellStyle name="Comma 9 2 4 7 3" xfId="19858" xr:uid="{00000000-0005-0000-0000-00004F000000}"/>
    <cellStyle name="Comma 9 2 4 7 3 2" xfId="50098" xr:uid="{00000000-0005-0000-0000-00004F000000}"/>
    <cellStyle name="Comma 9 2 4 7 4" xfId="34978" xr:uid="{00000000-0005-0000-0000-00004F000000}"/>
    <cellStyle name="Comma 9 2 4 8" xfId="6250" xr:uid="{00000000-0005-0000-0000-00004F000000}"/>
    <cellStyle name="Comma 9 2 4 8 2" xfId="21370" xr:uid="{00000000-0005-0000-0000-00004F000000}"/>
    <cellStyle name="Comma 9 2 4 8 2 2" xfId="51610" xr:uid="{00000000-0005-0000-0000-00004F000000}"/>
    <cellStyle name="Comma 9 2 4 8 3" xfId="36490" xr:uid="{00000000-0005-0000-0000-00004F000000}"/>
    <cellStyle name="Comma 9 2 4 9" xfId="7762" xr:uid="{00000000-0005-0000-0000-00004F000000}"/>
    <cellStyle name="Comma 9 2 4 9 2" xfId="22882" xr:uid="{00000000-0005-0000-0000-00004F000000}"/>
    <cellStyle name="Comma 9 2 4 9 2 2" xfId="53122" xr:uid="{00000000-0005-0000-0000-00004F000000}"/>
    <cellStyle name="Comma 9 2 4 9 3" xfId="38002" xr:uid="{00000000-0005-0000-0000-00004F000000}"/>
    <cellStyle name="Comma 9 2 5" xfId="286" xr:uid="{00000000-0005-0000-0000-00003A000000}"/>
    <cellStyle name="Comma 9 2 5 10" xfId="30526" xr:uid="{00000000-0005-0000-0000-00003A000000}"/>
    <cellStyle name="Comma 9 2 5 2" xfId="1042" xr:uid="{00000000-0005-0000-0000-00003A000000}"/>
    <cellStyle name="Comma 9 2 5 2 2" xfId="2554" xr:uid="{00000000-0005-0000-0000-00003A000000}"/>
    <cellStyle name="Comma 9 2 5 2 2 2" xfId="11626" xr:uid="{00000000-0005-0000-0000-00003A000000}"/>
    <cellStyle name="Comma 9 2 5 2 2 2 2" xfId="26746" xr:uid="{00000000-0005-0000-0000-00003A000000}"/>
    <cellStyle name="Comma 9 2 5 2 2 2 2 2" xfId="56986" xr:uid="{00000000-0005-0000-0000-00003A000000}"/>
    <cellStyle name="Comma 9 2 5 2 2 2 3" xfId="41866" xr:uid="{00000000-0005-0000-0000-00003A000000}"/>
    <cellStyle name="Comma 9 2 5 2 2 3" xfId="17674" xr:uid="{00000000-0005-0000-0000-00003A000000}"/>
    <cellStyle name="Comma 9 2 5 2 2 3 2" xfId="47914" xr:uid="{00000000-0005-0000-0000-00003A000000}"/>
    <cellStyle name="Comma 9 2 5 2 2 4" xfId="32794" xr:uid="{00000000-0005-0000-0000-00003A000000}"/>
    <cellStyle name="Comma 9 2 5 2 3" xfId="4066" xr:uid="{00000000-0005-0000-0000-00003A000000}"/>
    <cellStyle name="Comma 9 2 5 2 3 2" xfId="13138" xr:uid="{00000000-0005-0000-0000-00003A000000}"/>
    <cellStyle name="Comma 9 2 5 2 3 2 2" xfId="28258" xr:uid="{00000000-0005-0000-0000-00003A000000}"/>
    <cellStyle name="Comma 9 2 5 2 3 2 2 2" xfId="58498" xr:uid="{00000000-0005-0000-0000-00003A000000}"/>
    <cellStyle name="Comma 9 2 5 2 3 2 3" xfId="43378" xr:uid="{00000000-0005-0000-0000-00003A000000}"/>
    <cellStyle name="Comma 9 2 5 2 3 3" xfId="19186" xr:uid="{00000000-0005-0000-0000-00003A000000}"/>
    <cellStyle name="Comma 9 2 5 2 3 3 2" xfId="49426" xr:uid="{00000000-0005-0000-0000-00003A000000}"/>
    <cellStyle name="Comma 9 2 5 2 3 4" xfId="34306" xr:uid="{00000000-0005-0000-0000-00003A000000}"/>
    <cellStyle name="Comma 9 2 5 2 4" xfId="5578" xr:uid="{00000000-0005-0000-0000-00003A000000}"/>
    <cellStyle name="Comma 9 2 5 2 4 2" xfId="14650" xr:uid="{00000000-0005-0000-0000-00003A000000}"/>
    <cellStyle name="Comma 9 2 5 2 4 2 2" xfId="29770" xr:uid="{00000000-0005-0000-0000-00003A000000}"/>
    <cellStyle name="Comma 9 2 5 2 4 2 2 2" xfId="60010" xr:uid="{00000000-0005-0000-0000-00003A000000}"/>
    <cellStyle name="Comma 9 2 5 2 4 2 3" xfId="44890" xr:uid="{00000000-0005-0000-0000-00003A000000}"/>
    <cellStyle name="Comma 9 2 5 2 4 3" xfId="20698" xr:uid="{00000000-0005-0000-0000-00003A000000}"/>
    <cellStyle name="Comma 9 2 5 2 4 3 2" xfId="50938" xr:uid="{00000000-0005-0000-0000-00003A000000}"/>
    <cellStyle name="Comma 9 2 5 2 4 4" xfId="35818" xr:uid="{00000000-0005-0000-0000-00003A000000}"/>
    <cellStyle name="Comma 9 2 5 2 5" xfId="7090" xr:uid="{00000000-0005-0000-0000-00003A000000}"/>
    <cellStyle name="Comma 9 2 5 2 5 2" xfId="22210" xr:uid="{00000000-0005-0000-0000-00003A000000}"/>
    <cellStyle name="Comma 9 2 5 2 5 2 2" xfId="52450" xr:uid="{00000000-0005-0000-0000-00003A000000}"/>
    <cellStyle name="Comma 9 2 5 2 5 3" xfId="37330" xr:uid="{00000000-0005-0000-0000-00003A000000}"/>
    <cellStyle name="Comma 9 2 5 2 6" xfId="8602" xr:uid="{00000000-0005-0000-0000-00003A000000}"/>
    <cellStyle name="Comma 9 2 5 2 6 2" xfId="23722" xr:uid="{00000000-0005-0000-0000-00003A000000}"/>
    <cellStyle name="Comma 9 2 5 2 6 2 2" xfId="53962" xr:uid="{00000000-0005-0000-0000-00003A000000}"/>
    <cellStyle name="Comma 9 2 5 2 6 3" xfId="38842" xr:uid="{00000000-0005-0000-0000-00003A000000}"/>
    <cellStyle name="Comma 9 2 5 2 7" xfId="10114" xr:uid="{00000000-0005-0000-0000-00003A000000}"/>
    <cellStyle name="Comma 9 2 5 2 7 2" xfId="25234" xr:uid="{00000000-0005-0000-0000-00003A000000}"/>
    <cellStyle name="Comma 9 2 5 2 7 2 2" xfId="55474" xr:uid="{00000000-0005-0000-0000-00003A000000}"/>
    <cellStyle name="Comma 9 2 5 2 7 3" xfId="40354" xr:uid="{00000000-0005-0000-0000-00003A000000}"/>
    <cellStyle name="Comma 9 2 5 2 8" xfId="16162" xr:uid="{00000000-0005-0000-0000-00003A000000}"/>
    <cellStyle name="Comma 9 2 5 2 8 2" xfId="46402" xr:uid="{00000000-0005-0000-0000-00003A000000}"/>
    <cellStyle name="Comma 9 2 5 2 9" xfId="31282" xr:uid="{00000000-0005-0000-0000-00003A000000}"/>
    <cellStyle name="Comma 9 2 5 3" xfId="1798" xr:uid="{00000000-0005-0000-0000-00003A000000}"/>
    <cellStyle name="Comma 9 2 5 3 2" xfId="10870" xr:uid="{00000000-0005-0000-0000-00003A000000}"/>
    <cellStyle name="Comma 9 2 5 3 2 2" xfId="25990" xr:uid="{00000000-0005-0000-0000-00003A000000}"/>
    <cellStyle name="Comma 9 2 5 3 2 2 2" xfId="56230" xr:uid="{00000000-0005-0000-0000-00003A000000}"/>
    <cellStyle name="Comma 9 2 5 3 2 3" xfId="41110" xr:uid="{00000000-0005-0000-0000-00003A000000}"/>
    <cellStyle name="Comma 9 2 5 3 3" xfId="16918" xr:uid="{00000000-0005-0000-0000-00003A000000}"/>
    <cellStyle name="Comma 9 2 5 3 3 2" xfId="47158" xr:uid="{00000000-0005-0000-0000-00003A000000}"/>
    <cellStyle name="Comma 9 2 5 3 4" xfId="32038" xr:uid="{00000000-0005-0000-0000-00003A000000}"/>
    <cellStyle name="Comma 9 2 5 4" xfId="3310" xr:uid="{00000000-0005-0000-0000-00003A000000}"/>
    <cellStyle name="Comma 9 2 5 4 2" xfId="12382" xr:uid="{00000000-0005-0000-0000-00003A000000}"/>
    <cellStyle name="Comma 9 2 5 4 2 2" xfId="27502" xr:uid="{00000000-0005-0000-0000-00003A000000}"/>
    <cellStyle name="Comma 9 2 5 4 2 2 2" xfId="57742" xr:uid="{00000000-0005-0000-0000-00003A000000}"/>
    <cellStyle name="Comma 9 2 5 4 2 3" xfId="42622" xr:uid="{00000000-0005-0000-0000-00003A000000}"/>
    <cellStyle name="Comma 9 2 5 4 3" xfId="18430" xr:uid="{00000000-0005-0000-0000-00003A000000}"/>
    <cellStyle name="Comma 9 2 5 4 3 2" xfId="48670" xr:uid="{00000000-0005-0000-0000-00003A000000}"/>
    <cellStyle name="Comma 9 2 5 4 4" xfId="33550" xr:uid="{00000000-0005-0000-0000-00003A000000}"/>
    <cellStyle name="Comma 9 2 5 5" xfId="4822" xr:uid="{00000000-0005-0000-0000-00003A000000}"/>
    <cellStyle name="Comma 9 2 5 5 2" xfId="13894" xr:uid="{00000000-0005-0000-0000-00003A000000}"/>
    <cellStyle name="Comma 9 2 5 5 2 2" xfId="29014" xr:uid="{00000000-0005-0000-0000-00003A000000}"/>
    <cellStyle name="Comma 9 2 5 5 2 2 2" xfId="59254" xr:uid="{00000000-0005-0000-0000-00003A000000}"/>
    <cellStyle name="Comma 9 2 5 5 2 3" xfId="44134" xr:uid="{00000000-0005-0000-0000-00003A000000}"/>
    <cellStyle name="Comma 9 2 5 5 3" xfId="19942" xr:uid="{00000000-0005-0000-0000-00003A000000}"/>
    <cellStyle name="Comma 9 2 5 5 3 2" xfId="50182" xr:uid="{00000000-0005-0000-0000-00003A000000}"/>
    <cellStyle name="Comma 9 2 5 5 4" xfId="35062" xr:uid="{00000000-0005-0000-0000-00003A000000}"/>
    <cellStyle name="Comma 9 2 5 6" xfId="6334" xr:uid="{00000000-0005-0000-0000-00003A000000}"/>
    <cellStyle name="Comma 9 2 5 6 2" xfId="21454" xr:uid="{00000000-0005-0000-0000-00003A000000}"/>
    <cellStyle name="Comma 9 2 5 6 2 2" xfId="51694" xr:uid="{00000000-0005-0000-0000-00003A000000}"/>
    <cellStyle name="Comma 9 2 5 6 3" xfId="36574" xr:uid="{00000000-0005-0000-0000-00003A000000}"/>
    <cellStyle name="Comma 9 2 5 7" xfId="7846" xr:uid="{00000000-0005-0000-0000-00003A000000}"/>
    <cellStyle name="Comma 9 2 5 7 2" xfId="22966" xr:uid="{00000000-0005-0000-0000-00003A000000}"/>
    <cellStyle name="Comma 9 2 5 7 2 2" xfId="53206" xr:uid="{00000000-0005-0000-0000-00003A000000}"/>
    <cellStyle name="Comma 9 2 5 7 3" xfId="38086" xr:uid="{00000000-0005-0000-0000-00003A000000}"/>
    <cellStyle name="Comma 9 2 5 8" xfId="9358" xr:uid="{00000000-0005-0000-0000-00003A000000}"/>
    <cellStyle name="Comma 9 2 5 8 2" xfId="24478" xr:uid="{00000000-0005-0000-0000-00003A000000}"/>
    <cellStyle name="Comma 9 2 5 8 2 2" xfId="54718" xr:uid="{00000000-0005-0000-0000-00003A000000}"/>
    <cellStyle name="Comma 9 2 5 8 3" xfId="39598" xr:uid="{00000000-0005-0000-0000-00003A000000}"/>
    <cellStyle name="Comma 9 2 5 9" xfId="15406" xr:uid="{00000000-0005-0000-0000-00003A000000}"/>
    <cellStyle name="Comma 9 2 5 9 2" xfId="45646" xr:uid="{00000000-0005-0000-0000-00003A000000}"/>
    <cellStyle name="Comma 9 2 6" xfId="538" xr:uid="{00000000-0005-0000-0000-0000EB000000}"/>
    <cellStyle name="Comma 9 2 6 10" xfId="30778" xr:uid="{00000000-0005-0000-0000-0000EB000000}"/>
    <cellStyle name="Comma 9 2 6 2" xfId="1294" xr:uid="{00000000-0005-0000-0000-0000EB000000}"/>
    <cellStyle name="Comma 9 2 6 2 2" xfId="2806" xr:uid="{00000000-0005-0000-0000-0000EB000000}"/>
    <cellStyle name="Comma 9 2 6 2 2 2" xfId="11878" xr:uid="{00000000-0005-0000-0000-0000EB000000}"/>
    <cellStyle name="Comma 9 2 6 2 2 2 2" xfId="26998" xr:uid="{00000000-0005-0000-0000-0000EB000000}"/>
    <cellStyle name="Comma 9 2 6 2 2 2 2 2" xfId="57238" xr:uid="{00000000-0005-0000-0000-0000EB000000}"/>
    <cellStyle name="Comma 9 2 6 2 2 2 3" xfId="42118" xr:uid="{00000000-0005-0000-0000-0000EB000000}"/>
    <cellStyle name="Comma 9 2 6 2 2 3" xfId="17926" xr:uid="{00000000-0005-0000-0000-0000EB000000}"/>
    <cellStyle name="Comma 9 2 6 2 2 3 2" xfId="48166" xr:uid="{00000000-0005-0000-0000-0000EB000000}"/>
    <cellStyle name="Comma 9 2 6 2 2 4" xfId="33046" xr:uid="{00000000-0005-0000-0000-0000EB000000}"/>
    <cellStyle name="Comma 9 2 6 2 3" xfId="4318" xr:uid="{00000000-0005-0000-0000-0000EB000000}"/>
    <cellStyle name="Comma 9 2 6 2 3 2" xfId="13390" xr:uid="{00000000-0005-0000-0000-0000EB000000}"/>
    <cellStyle name="Comma 9 2 6 2 3 2 2" xfId="28510" xr:uid="{00000000-0005-0000-0000-0000EB000000}"/>
    <cellStyle name="Comma 9 2 6 2 3 2 2 2" xfId="58750" xr:uid="{00000000-0005-0000-0000-0000EB000000}"/>
    <cellStyle name="Comma 9 2 6 2 3 2 3" xfId="43630" xr:uid="{00000000-0005-0000-0000-0000EB000000}"/>
    <cellStyle name="Comma 9 2 6 2 3 3" xfId="19438" xr:uid="{00000000-0005-0000-0000-0000EB000000}"/>
    <cellStyle name="Comma 9 2 6 2 3 3 2" xfId="49678" xr:uid="{00000000-0005-0000-0000-0000EB000000}"/>
    <cellStyle name="Comma 9 2 6 2 3 4" xfId="34558" xr:uid="{00000000-0005-0000-0000-0000EB000000}"/>
    <cellStyle name="Comma 9 2 6 2 4" xfId="5830" xr:uid="{00000000-0005-0000-0000-0000EB000000}"/>
    <cellStyle name="Comma 9 2 6 2 4 2" xfId="14902" xr:uid="{00000000-0005-0000-0000-0000EB000000}"/>
    <cellStyle name="Comma 9 2 6 2 4 2 2" xfId="30022" xr:uid="{00000000-0005-0000-0000-0000EB000000}"/>
    <cellStyle name="Comma 9 2 6 2 4 2 2 2" xfId="60262" xr:uid="{00000000-0005-0000-0000-0000EB000000}"/>
    <cellStyle name="Comma 9 2 6 2 4 2 3" xfId="45142" xr:uid="{00000000-0005-0000-0000-0000EB000000}"/>
    <cellStyle name="Comma 9 2 6 2 4 3" xfId="20950" xr:uid="{00000000-0005-0000-0000-0000EB000000}"/>
    <cellStyle name="Comma 9 2 6 2 4 3 2" xfId="51190" xr:uid="{00000000-0005-0000-0000-0000EB000000}"/>
    <cellStyle name="Comma 9 2 6 2 4 4" xfId="36070" xr:uid="{00000000-0005-0000-0000-0000EB000000}"/>
    <cellStyle name="Comma 9 2 6 2 5" xfId="7342" xr:uid="{00000000-0005-0000-0000-0000EB000000}"/>
    <cellStyle name="Comma 9 2 6 2 5 2" xfId="22462" xr:uid="{00000000-0005-0000-0000-0000EB000000}"/>
    <cellStyle name="Comma 9 2 6 2 5 2 2" xfId="52702" xr:uid="{00000000-0005-0000-0000-0000EB000000}"/>
    <cellStyle name="Comma 9 2 6 2 5 3" xfId="37582" xr:uid="{00000000-0005-0000-0000-0000EB000000}"/>
    <cellStyle name="Comma 9 2 6 2 6" xfId="8854" xr:uid="{00000000-0005-0000-0000-0000EB000000}"/>
    <cellStyle name="Comma 9 2 6 2 6 2" xfId="23974" xr:uid="{00000000-0005-0000-0000-0000EB000000}"/>
    <cellStyle name="Comma 9 2 6 2 6 2 2" xfId="54214" xr:uid="{00000000-0005-0000-0000-0000EB000000}"/>
    <cellStyle name="Comma 9 2 6 2 6 3" xfId="39094" xr:uid="{00000000-0005-0000-0000-0000EB000000}"/>
    <cellStyle name="Comma 9 2 6 2 7" xfId="10366" xr:uid="{00000000-0005-0000-0000-0000EB000000}"/>
    <cellStyle name="Comma 9 2 6 2 7 2" xfId="25486" xr:uid="{00000000-0005-0000-0000-0000EB000000}"/>
    <cellStyle name="Comma 9 2 6 2 7 2 2" xfId="55726" xr:uid="{00000000-0005-0000-0000-0000EB000000}"/>
    <cellStyle name="Comma 9 2 6 2 7 3" xfId="40606" xr:uid="{00000000-0005-0000-0000-0000EB000000}"/>
    <cellStyle name="Comma 9 2 6 2 8" xfId="16414" xr:uid="{00000000-0005-0000-0000-0000EB000000}"/>
    <cellStyle name="Comma 9 2 6 2 8 2" xfId="46654" xr:uid="{00000000-0005-0000-0000-0000EB000000}"/>
    <cellStyle name="Comma 9 2 6 2 9" xfId="31534" xr:uid="{00000000-0005-0000-0000-0000EB000000}"/>
    <cellStyle name="Comma 9 2 6 3" xfId="2050" xr:uid="{00000000-0005-0000-0000-0000EB000000}"/>
    <cellStyle name="Comma 9 2 6 3 2" xfId="11122" xr:uid="{00000000-0005-0000-0000-0000EB000000}"/>
    <cellStyle name="Comma 9 2 6 3 2 2" xfId="26242" xr:uid="{00000000-0005-0000-0000-0000EB000000}"/>
    <cellStyle name="Comma 9 2 6 3 2 2 2" xfId="56482" xr:uid="{00000000-0005-0000-0000-0000EB000000}"/>
    <cellStyle name="Comma 9 2 6 3 2 3" xfId="41362" xr:uid="{00000000-0005-0000-0000-0000EB000000}"/>
    <cellStyle name="Comma 9 2 6 3 3" xfId="17170" xr:uid="{00000000-0005-0000-0000-0000EB000000}"/>
    <cellStyle name="Comma 9 2 6 3 3 2" xfId="47410" xr:uid="{00000000-0005-0000-0000-0000EB000000}"/>
    <cellStyle name="Comma 9 2 6 3 4" xfId="32290" xr:uid="{00000000-0005-0000-0000-0000EB000000}"/>
    <cellStyle name="Comma 9 2 6 4" xfId="3562" xr:uid="{00000000-0005-0000-0000-0000EB000000}"/>
    <cellStyle name="Comma 9 2 6 4 2" xfId="12634" xr:uid="{00000000-0005-0000-0000-0000EB000000}"/>
    <cellStyle name="Comma 9 2 6 4 2 2" xfId="27754" xr:uid="{00000000-0005-0000-0000-0000EB000000}"/>
    <cellStyle name="Comma 9 2 6 4 2 2 2" xfId="57994" xr:uid="{00000000-0005-0000-0000-0000EB000000}"/>
    <cellStyle name="Comma 9 2 6 4 2 3" xfId="42874" xr:uid="{00000000-0005-0000-0000-0000EB000000}"/>
    <cellStyle name="Comma 9 2 6 4 3" xfId="18682" xr:uid="{00000000-0005-0000-0000-0000EB000000}"/>
    <cellStyle name="Comma 9 2 6 4 3 2" xfId="48922" xr:uid="{00000000-0005-0000-0000-0000EB000000}"/>
    <cellStyle name="Comma 9 2 6 4 4" xfId="33802" xr:uid="{00000000-0005-0000-0000-0000EB000000}"/>
    <cellStyle name="Comma 9 2 6 5" xfId="5074" xr:uid="{00000000-0005-0000-0000-0000EB000000}"/>
    <cellStyle name="Comma 9 2 6 5 2" xfId="14146" xr:uid="{00000000-0005-0000-0000-0000EB000000}"/>
    <cellStyle name="Comma 9 2 6 5 2 2" xfId="29266" xr:uid="{00000000-0005-0000-0000-0000EB000000}"/>
    <cellStyle name="Comma 9 2 6 5 2 2 2" xfId="59506" xr:uid="{00000000-0005-0000-0000-0000EB000000}"/>
    <cellStyle name="Comma 9 2 6 5 2 3" xfId="44386" xr:uid="{00000000-0005-0000-0000-0000EB000000}"/>
    <cellStyle name="Comma 9 2 6 5 3" xfId="20194" xr:uid="{00000000-0005-0000-0000-0000EB000000}"/>
    <cellStyle name="Comma 9 2 6 5 3 2" xfId="50434" xr:uid="{00000000-0005-0000-0000-0000EB000000}"/>
    <cellStyle name="Comma 9 2 6 5 4" xfId="35314" xr:uid="{00000000-0005-0000-0000-0000EB000000}"/>
    <cellStyle name="Comma 9 2 6 6" xfId="6586" xr:uid="{00000000-0005-0000-0000-0000EB000000}"/>
    <cellStyle name="Comma 9 2 6 6 2" xfId="21706" xr:uid="{00000000-0005-0000-0000-0000EB000000}"/>
    <cellStyle name="Comma 9 2 6 6 2 2" xfId="51946" xr:uid="{00000000-0005-0000-0000-0000EB000000}"/>
    <cellStyle name="Comma 9 2 6 6 3" xfId="36826" xr:uid="{00000000-0005-0000-0000-0000EB000000}"/>
    <cellStyle name="Comma 9 2 6 7" xfId="8098" xr:uid="{00000000-0005-0000-0000-0000EB000000}"/>
    <cellStyle name="Comma 9 2 6 7 2" xfId="23218" xr:uid="{00000000-0005-0000-0000-0000EB000000}"/>
    <cellStyle name="Comma 9 2 6 7 2 2" xfId="53458" xr:uid="{00000000-0005-0000-0000-0000EB000000}"/>
    <cellStyle name="Comma 9 2 6 7 3" xfId="38338" xr:uid="{00000000-0005-0000-0000-0000EB000000}"/>
    <cellStyle name="Comma 9 2 6 8" xfId="9610" xr:uid="{00000000-0005-0000-0000-0000EB000000}"/>
    <cellStyle name="Comma 9 2 6 8 2" xfId="24730" xr:uid="{00000000-0005-0000-0000-0000EB000000}"/>
    <cellStyle name="Comma 9 2 6 8 2 2" xfId="54970" xr:uid="{00000000-0005-0000-0000-0000EB000000}"/>
    <cellStyle name="Comma 9 2 6 8 3" xfId="39850" xr:uid="{00000000-0005-0000-0000-0000EB000000}"/>
    <cellStyle name="Comma 9 2 6 9" xfId="15658" xr:uid="{00000000-0005-0000-0000-0000EB000000}"/>
    <cellStyle name="Comma 9 2 6 9 2" xfId="45898" xr:uid="{00000000-0005-0000-0000-0000EB000000}"/>
    <cellStyle name="Comma 9 2 7" xfId="790" xr:uid="{00000000-0005-0000-0000-00003A000000}"/>
    <cellStyle name="Comma 9 2 7 2" xfId="2302" xr:uid="{00000000-0005-0000-0000-00003A000000}"/>
    <cellStyle name="Comma 9 2 7 2 2" xfId="11374" xr:uid="{00000000-0005-0000-0000-00003A000000}"/>
    <cellStyle name="Comma 9 2 7 2 2 2" xfId="26494" xr:uid="{00000000-0005-0000-0000-00003A000000}"/>
    <cellStyle name="Comma 9 2 7 2 2 2 2" xfId="56734" xr:uid="{00000000-0005-0000-0000-00003A000000}"/>
    <cellStyle name="Comma 9 2 7 2 2 3" xfId="41614" xr:uid="{00000000-0005-0000-0000-00003A000000}"/>
    <cellStyle name="Comma 9 2 7 2 3" xfId="17422" xr:uid="{00000000-0005-0000-0000-00003A000000}"/>
    <cellStyle name="Comma 9 2 7 2 3 2" xfId="47662" xr:uid="{00000000-0005-0000-0000-00003A000000}"/>
    <cellStyle name="Comma 9 2 7 2 4" xfId="32542" xr:uid="{00000000-0005-0000-0000-00003A000000}"/>
    <cellStyle name="Comma 9 2 7 3" xfId="3814" xr:uid="{00000000-0005-0000-0000-00003A000000}"/>
    <cellStyle name="Comma 9 2 7 3 2" xfId="12886" xr:uid="{00000000-0005-0000-0000-00003A000000}"/>
    <cellStyle name="Comma 9 2 7 3 2 2" xfId="28006" xr:uid="{00000000-0005-0000-0000-00003A000000}"/>
    <cellStyle name="Comma 9 2 7 3 2 2 2" xfId="58246" xr:uid="{00000000-0005-0000-0000-00003A000000}"/>
    <cellStyle name="Comma 9 2 7 3 2 3" xfId="43126" xr:uid="{00000000-0005-0000-0000-00003A000000}"/>
    <cellStyle name="Comma 9 2 7 3 3" xfId="18934" xr:uid="{00000000-0005-0000-0000-00003A000000}"/>
    <cellStyle name="Comma 9 2 7 3 3 2" xfId="49174" xr:uid="{00000000-0005-0000-0000-00003A000000}"/>
    <cellStyle name="Comma 9 2 7 3 4" xfId="34054" xr:uid="{00000000-0005-0000-0000-00003A000000}"/>
    <cellStyle name="Comma 9 2 7 4" xfId="5326" xr:uid="{00000000-0005-0000-0000-00003A000000}"/>
    <cellStyle name="Comma 9 2 7 4 2" xfId="14398" xr:uid="{00000000-0005-0000-0000-00003A000000}"/>
    <cellStyle name="Comma 9 2 7 4 2 2" xfId="29518" xr:uid="{00000000-0005-0000-0000-00003A000000}"/>
    <cellStyle name="Comma 9 2 7 4 2 2 2" xfId="59758" xr:uid="{00000000-0005-0000-0000-00003A000000}"/>
    <cellStyle name="Comma 9 2 7 4 2 3" xfId="44638" xr:uid="{00000000-0005-0000-0000-00003A000000}"/>
    <cellStyle name="Comma 9 2 7 4 3" xfId="20446" xr:uid="{00000000-0005-0000-0000-00003A000000}"/>
    <cellStyle name="Comma 9 2 7 4 3 2" xfId="50686" xr:uid="{00000000-0005-0000-0000-00003A000000}"/>
    <cellStyle name="Comma 9 2 7 4 4" xfId="35566" xr:uid="{00000000-0005-0000-0000-00003A000000}"/>
    <cellStyle name="Comma 9 2 7 5" xfId="6838" xr:uid="{00000000-0005-0000-0000-00003A000000}"/>
    <cellStyle name="Comma 9 2 7 5 2" xfId="21958" xr:uid="{00000000-0005-0000-0000-00003A000000}"/>
    <cellStyle name="Comma 9 2 7 5 2 2" xfId="52198" xr:uid="{00000000-0005-0000-0000-00003A000000}"/>
    <cellStyle name="Comma 9 2 7 5 3" xfId="37078" xr:uid="{00000000-0005-0000-0000-00003A000000}"/>
    <cellStyle name="Comma 9 2 7 6" xfId="8350" xr:uid="{00000000-0005-0000-0000-00003A000000}"/>
    <cellStyle name="Comma 9 2 7 6 2" xfId="23470" xr:uid="{00000000-0005-0000-0000-00003A000000}"/>
    <cellStyle name="Comma 9 2 7 6 2 2" xfId="53710" xr:uid="{00000000-0005-0000-0000-00003A000000}"/>
    <cellStyle name="Comma 9 2 7 6 3" xfId="38590" xr:uid="{00000000-0005-0000-0000-00003A000000}"/>
    <cellStyle name="Comma 9 2 7 7" xfId="9862" xr:uid="{00000000-0005-0000-0000-00003A000000}"/>
    <cellStyle name="Comma 9 2 7 7 2" xfId="24982" xr:uid="{00000000-0005-0000-0000-00003A000000}"/>
    <cellStyle name="Comma 9 2 7 7 2 2" xfId="55222" xr:uid="{00000000-0005-0000-0000-00003A000000}"/>
    <cellStyle name="Comma 9 2 7 7 3" xfId="40102" xr:uid="{00000000-0005-0000-0000-00003A000000}"/>
    <cellStyle name="Comma 9 2 7 8" xfId="15910" xr:uid="{00000000-0005-0000-0000-00003A000000}"/>
    <cellStyle name="Comma 9 2 7 8 2" xfId="46150" xr:uid="{00000000-0005-0000-0000-00003A000000}"/>
    <cellStyle name="Comma 9 2 7 9" xfId="31030" xr:uid="{00000000-0005-0000-0000-00003A000000}"/>
    <cellStyle name="Comma 9 2 8" xfId="1546" xr:uid="{00000000-0005-0000-0000-00003A000000}"/>
    <cellStyle name="Comma 9 2 8 2" xfId="10618" xr:uid="{00000000-0005-0000-0000-00003A000000}"/>
    <cellStyle name="Comma 9 2 8 2 2" xfId="25738" xr:uid="{00000000-0005-0000-0000-00003A000000}"/>
    <cellStyle name="Comma 9 2 8 2 2 2" xfId="55978" xr:uid="{00000000-0005-0000-0000-00003A000000}"/>
    <cellStyle name="Comma 9 2 8 2 3" xfId="40858" xr:uid="{00000000-0005-0000-0000-00003A000000}"/>
    <cellStyle name="Comma 9 2 8 3" xfId="16666" xr:uid="{00000000-0005-0000-0000-00003A000000}"/>
    <cellStyle name="Comma 9 2 8 3 2" xfId="46906" xr:uid="{00000000-0005-0000-0000-00003A000000}"/>
    <cellStyle name="Comma 9 2 8 4" xfId="31786" xr:uid="{00000000-0005-0000-0000-00003A000000}"/>
    <cellStyle name="Comma 9 2 9" xfId="3058" xr:uid="{00000000-0005-0000-0000-00003A000000}"/>
    <cellStyle name="Comma 9 2 9 2" xfId="12130" xr:uid="{00000000-0005-0000-0000-00003A000000}"/>
    <cellStyle name="Comma 9 2 9 2 2" xfId="27250" xr:uid="{00000000-0005-0000-0000-00003A000000}"/>
    <cellStyle name="Comma 9 2 9 2 2 2" xfId="57490" xr:uid="{00000000-0005-0000-0000-00003A000000}"/>
    <cellStyle name="Comma 9 2 9 2 3" xfId="42370" xr:uid="{00000000-0005-0000-0000-00003A000000}"/>
    <cellStyle name="Comma 9 2 9 3" xfId="18178" xr:uid="{00000000-0005-0000-0000-00003A000000}"/>
    <cellStyle name="Comma 9 2 9 3 2" xfId="48418" xr:uid="{00000000-0005-0000-0000-00003A000000}"/>
    <cellStyle name="Comma 9 2 9 4" xfId="33298" xr:uid="{00000000-0005-0000-0000-00003A000000}"/>
    <cellStyle name="Comma 9 3" xfId="48" xr:uid="{00000000-0005-0000-0000-00000D000000}"/>
    <cellStyle name="Comma 9 3 10" xfId="4584" xr:uid="{00000000-0005-0000-0000-00000D000000}"/>
    <cellStyle name="Comma 9 3 10 2" xfId="13656" xr:uid="{00000000-0005-0000-0000-00000D000000}"/>
    <cellStyle name="Comma 9 3 10 2 2" xfId="28776" xr:uid="{00000000-0005-0000-0000-00000D000000}"/>
    <cellStyle name="Comma 9 3 10 2 2 2" xfId="59016" xr:uid="{00000000-0005-0000-0000-00000D000000}"/>
    <cellStyle name="Comma 9 3 10 2 3" xfId="43896" xr:uid="{00000000-0005-0000-0000-00000D000000}"/>
    <cellStyle name="Comma 9 3 10 3" xfId="19704" xr:uid="{00000000-0005-0000-0000-00000D000000}"/>
    <cellStyle name="Comma 9 3 10 3 2" xfId="49944" xr:uid="{00000000-0005-0000-0000-00000D000000}"/>
    <cellStyle name="Comma 9 3 10 4" xfId="34824" xr:uid="{00000000-0005-0000-0000-00000D000000}"/>
    <cellStyle name="Comma 9 3 11" xfId="6096" xr:uid="{00000000-0005-0000-0000-00000D000000}"/>
    <cellStyle name="Comma 9 3 11 2" xfId="21216" xr:uid="{00000000-0005-0000-0000-00000D000000}"/>
    <cellStyle name="Comma 9 3 11 2 2" xfId="51456" xr:uid="{00000000-0005-0000-0000-00000D000000}"/>
    <cellStyle name="Comma 9 3 11 3" xfId="36336" xr:uid="{00000000-0005-0000-0000-00000D000000}"/>
    <cellStyle name="Comma 9 3 12" xfId="7608" xr:uid="{00000000-0005-0000-0000-00000D000000}"/>
    <cellStyle name="Comma 9 3 12 2" xfId="22728" xr:uid="{00000000-0005-0000-0000-00000D000000}"/>
    <cellStyle name="Comma 9 3 12 2 2" xfId="52968" xr:uid="{00000000-0005-0000-0000-00000D000000}"/>
    <cellStyle name="Comma 9 3 12 3" xfId="37848" xr:uid="{00000000-0005-0000-0000-00000D000000}"/>
    <cellStyle name="Comma 9 3 13" xfId="9120" xr:uid="{00000000-0005-0000-0000-00000D000000}"/>
    <cellStyle name="Comma 9 3 13 2" xfId="24240" xr:uid="{00000000-0005-0000-0000-00000D000000}"/>
    <cellStyle name="Comma 9 3 13 2 2" xfId="54480" xr:uid="{00000000-0005-0000-0000-00000D000000}"/>
    <cellStyle name="Comma 9 3 13 3" xfId="39360" xr:uid="{00000000-0005-0000-0000-00000D000000}"/>
    <cellStyle name="Comma 9 3 14" xfId="15168" xr:uid="{00000000-0005-0000-0000-00000D000000}"/>
    <cellStyle name="Comma 9 3 14 2" xfId="45408" xr:uid="{00000000-0005-0000-0000-00000D000000}"/>
    <cellStyle name="Comma 9 3 15" xfId="30288" xr:uid="{00000000-0005-0000-0000-00000D000000}"/>
    <cellStyle name="Comma 9 3 2" xfId="90" xr:uid="{00000000-0005-0000-0000-000029000000}"/>
    <cellStyle name="Comma 9 3 2 10" xfId="6138" xr:uid="{00000000-0005-0000-0000-000029000000}"/>
    <cellStyle name="Comma 9 3 2 10 2" xfId="21258" xr:uid="{00000000-0005-0000-0000-000029000000}"/>
    <cellStyle name="Comma 9 3 2 10 2 2" xfId="51498" xr:uid="{00000000-0005-0000-0000-000029000000}"/>
    <cellStyle name="Comma 9 3 2 10 3" xfId="36378" xr:uid="{00000000-0005-0000-0000-000029000000}"/>
    <cellStyle name="Comma 9 3 2 11" xfId="7650" xr:uid="{00000000-0005-0000-0000-000029000000}"/>
    <cellStyle name="Comma 9 3 2 11 2" xfId="22770" xr:uid="{00000000-0005-0000-0000-000029000000}"/>
    <cellStyle name="Comma 9 3 2 11 2 2" xfId="53010" xr:uid="{00000000-0005-0000-0000-000029000000}"/>
    <cellStyle name="Comma 9 3 2 11 3" xfId="37890" xr:uid="{00000000-0005-0000-0000-000029000000}"/>
    <cellStyle name="Comma 9 3 2 12" xfId="9162" xr:uid="{00000000-0005-0000-0000-000029000000}"/>
    <cellStyle name="Comma 9 3 2 12 2" xfId="24282" xr:uid="{00000000-0005-0000-0000-000029000000}"/>
    <cellStyle name="Comma 9 3 2 12 2 2" xfId="54522" xr:uid="{00000000-0005-0000-0000-000029000000}"/>
    <cellStyle name="Comma 9 3 2 12 3" xfId="39402" xr:uid="{00000000-0005-0000-0000-000029000000}"/>
    <cellStyle name="Comma 9 3 2 13" xfId="15210" xr:uid="{00000000-0005-0000-0000-000029000000}"/>
    <cellStyle name="Comma 9 3 2 13 2" xfId="45450" xr:uid="{00000000-0005-0000-0000-000029000000}"/>
    <cellStyle name="Comma 9 3 2 14" xfId="30330" xr:uid="{00000000-0005-0000-0000-000029000000}"/>
    <cellStyle name="Comma 9 3 2 2" xfId="174" xr:uid="{00000000-0005-0000-0000-000052000000}"/>
    <cellStyle name="Comma 9 3 2 2 10" xfId="9246" xr:uid="{00000000-0005-0000-0000-000052000000}"/>
    <cellStyle name="Comma 9 3 2 2 10 2" xfId="24366" xr:uid="{00000000-0005-0000-0000-000052000000}"/>
    <cellStyle name="Comma 9 3 2 2 10 2 2" xfId="54606" xr:uid="{00000000-0005-0000-0000-000052000000}"/>
    <cellStyle name="Comma 9 3 2 2 10 3" xfId="39486" xr:uid="{00000000-0005-0000-0000-000052000000}"/>
    <cellStyle name="Comma 9 3 2 2 11" xfId="15294" xr:uid="{00000000-0005-0000-0000-000052000000}"/>
    <cellStyle name="Comma 9 3 2 2 11 2" xfId="45534" xr:uid="{00000000-0005-0000-0000-000052000000}"/>
    <cellStyle name="Comma 9 3 2 2 12" xfId="30414" xr:uid="{00000000-0005-0000-0000-000052000000}"/>
    <cellStyle name="Comma 9 3 2 2 2" xfId="426" xr:uid="{00000000-0005-0000-0000-000052000000}"/>
    <cellStyle name="Comma 9 3 2 2 2 10" xfId="30666" xr:uid="{00000000-0005-0000-0000-000052000000}"/>
    <cellStyle name="Comma 9 3 2 2 2 2" xfId="1182" xr:uid="{00000000-0005-0000-0000-000052000000}"/>
    <cellStyle name="Comma 9 3 2 2 2 2 2" xfId="2694" xr:uid="{00000000-0005-0000-0000-000052000000}"/>
    <cellStyle name="Comma 9 3 2 2 2 2 2 2" xfId="11766" xr:uid="{00000000-0005-0000-0000-000052000000}"/>
    <cellStyle name="Comma 9 3 2 2 2 2 2 2 2" xfId="26886" xr:uid="{00000000-0005-0000-0000-000052000000}"/>
    <cellStyle name="Comma 9 3 2 2 2 2 2 2 2 2" xfId="57126" xr:uid="{00000000-0005-0000-0000-000052000000}"/>
    <cellStyle name="Comma 9 3 2 2 2 2 2 2 3" xfId="42006" xr:uid="{00000000-0005-0000-0000-000052000000}"/>
    <cellStyle name="Comma 9 3 2 2 2 2 2 3" xfId="17814" xr:uid="{00000000-0005-0000-0000-000052000000}"/>
    <cellStyle name="Comma 9 3 2 2 2 2 2 3 2" xfId="48054" xr:uid="{00000000-0005-0000-0000-000052000000}"/>
    <cellStyle name="Comma 9 3 2 2 2 2 2 4" xfId="32934" xr:uid="{00000000-0005-0000-0000-000052000000}"/>
    <cellStyle name="Comma 9 3 2 2 2 2 3" xfId="4206" xr:uid="{00000000-0005-0000-0000-000052000000}"/>
    <cellStyle name="Comma 9 3 2 2 2 2 3 2" xfId="13278" xr:uid="{00000000-0005-0000-0000-000052000000}"/>
    <cellStyle name="Comma 9 3 2 2 2 2 3 2 2" xfId="28398" xr:uid="{00000000-0005-0000-0000-000052000000}"/>
    <cellStyle name="Comma 9 3 2 2 2 2 3 2 2 2" xfId="58638" xr:uid="{00000000-0005-0000-0000-000052000000}"/>
    <cellStyle name="Comma 9 3 2 2 2 2 3 2 3" xfId="43518" xr:uid="{00000000-0005-0000-0000-000052000000}"/>
    <cellStyle name="Comma 9 3 2 2 2 2 3 3" xfId="19326" xr:uid="{00000000-0005-0000-0000-000052000000}"/>
    <cellStyle name="Comma 9 3 2 2 2 2 3 3 2" xfId="49566" xr:uid="{00000000-0005-0000-0000-000052000000}"/>
    <cellStyle name="Comma 9 3 2 2 2 2 3 4" xfId="34446" xr:uid="{00000000-0005-0000-0000-000052000000}"/>
    <cellStyle name="Comma 9 3 2 2 2 2 4" xfId="5718" xr:uid="{00000000-0005-0000-0000-000052000000}"/>
    <cellStyle name="Comma 9 3 2 2 2 2 4 2" xfId="14790" xr:uid="{00000000-0005-0000-0000-000052000000}"/>
    <cellStyle name="Comma 9 3 2 2 2 2 4 2 2" xfId="29910" xr:uid="{00000000-0005-0000-0000-000052000000}"/>
    <cellStyle name="Comma 9 3 2 2 2 2 4 2 2 2" xfId="60150" xr:uid="{00000000-0005-0000-0000-000052000000}"/>
    <cellStyle name="Comma 9 3 2 2 2 2 4 2 3" xfId="45030" xr:uid="{00000000-0005-0000-0000-000052000000}"/>
    <cellStyle name="Comma 9 3 2 2 2 2 4 3" xfId="20838" xr:uid="{00000000-0005-0000-0000-000052000000}"/>
    <cellStyle name="Comma 9 3 2 2 2 2 4 3 2" xfId="51078" xr:uid="{00000000-0005-0000-0000-000052000000}"/>
    <cellStyle name="Comma 9 3 2 2 2 2 4 4" xfId="35958" xr:uid="{00000000-0005-0000-0000-000052000000}"/>
    <cellStyle name="Comma 9 3 2 2 2 2 5" xfId="7230" xr:uid="{00000000-0005-0000-0000-000052000000}"/>
    <cellStyle name="Comma 9 3 2 2 2 2 5 2" xfId="22350" xr:uid="{00000000-0005-0000-0000-000052000000}"/>
    <cellStyle name="Comma 9 3 2 2 2 2 5 2 2" xfId="52590" xr:uid="{00000000-0005-0000-0000-000052000000}"/>
    <cellStyle name="Comma 9 3 2 2 2 2 5 3" xfId="37470" xr:uid="{00000000-0005-0000-0000-000052000000}"/>
    <cellStyle name="Comma 9 3 2 2 2 2 6" xfId="8742" xr:uid="{00000000-0005-0000-0000-000052000000}"/>
    <cellStyle name="Comma 9 3 2 2 2 2 6 2" xfId="23862" xr:uid="{00000000-0005-0000-0000-000052000000}"/>
    <cellStyle name="Comma 9 3 2 2 2 2 6 2 2" xfId="54102" xr:uid="{00000000-0005-0000-0000-000052000000}"/>
    <cellStyle name="Comma 9 3 2 2 2 2 6 3" xfId="38982" xr:uid="{00000000-0005-0000-0000-000052000000}"/>
    <cellStyle name="Comma 9 3 2 2 2 2 7" xfId="10254" xr:uid="{00000000-0005-0000-0000-000052000000}"/>
    <cellStyle name="Comma 9 3 2 2 2 2 7 2" xfId="25374" xr:uid="{00000000-0005-0000-0000-000052000000}"/>
    <cellStyle name="Comma 9 3 2 2 2 2 7 2 2" xfId="55614" xr:uid="{00000000-0005-0000-0000-000052000000}"/>
    <cellStyle name="Comma 9 3 2 2 2 2 7 3" xfId="40494" xr:uid="{00000000-0005-0000-0000-000052000000}"/>
    <cellStyle name="Comma 9 3 2 2 2 2 8" xfId="16302" xr:uid="{00000000-0005-0000-0000-000052000000}"/>
    <cellStyle name="Comma 9 3 2 2 2 2 8 2" xfId="46542" xr:uid="{00000000-0005-0000-0000-000052000000}"/>
    <cellStyle name="Comma 9 3 2 2 2 2 9" xfId="31422" xr:uid="{00000000-0005-0000-0000-000052000000}"/>
    <cellStyle name="Comma 9 3 2 2 2 3" xfId="1938" xr:uid="{00000000-0005-0000-0000-000052000000}"/>
    <cellStyle name="Comma 9 3 2 2 2 3 2" xfId="11010" xr:uid="{00000000-0005-0000-0000-000052000000}"/>
    <cellStyle name="Comma 9 3 2 2 2 3 2 2" xfId="26130" xr:uid="{00000000-0005-0000-0000-000052000000}"/>
    <cellStyle name="Comma 9 3 2 2 2 3 2 2 2" xfId="56370" xr:uid="{00000000-0005-0000-0000-000052000000}"/>
    <cellStyle name="Comma 9 3 2 2 2 3 2 3" xfId="41250" xr:uid="{00000000-0005-0000-0000-000052000000}"/>
    <cellStyle name="Comma 9 3 2 2 2 3 3" xfId="17058" xr:uid="{00000000-0005-0000-0000-000052000000}"/>
    <cellStyle name="Comma 9 3 2 2 2 3 3 2" xfId="47298" xr:uid="{00000000-0005-0000-0000-000052000000}"/>
    <cellStyle name="Comma 9 3 2 2 2 3 4" xfId="32178" xr:uid="{00000000-0005-0000-0000-000052000000}"/>
    <cellStyle name="Comma 9 3 2 2 2 4" xfId="3450" xr:uid="{00000000-0005-0000-0000-000052000000}"/>
    <cellStyle name="Comma 9 3 2 2 2 4 2" xfId="12522" xr:uid="{00000000-0005-0000-0000-000052000000}"/>
    <cellStyle name="Comma 9 3 2 2 2 4 2 2" xfId="27642" xr:uid="{00000000-0005-0000-0000-000052000000}"/>
    <cellStyle name="Comma 9 3 2 2 2 4 2 2 2" xfId="57882" xr:uid="{00000000-0005-0000-0000-000052000000}"/>
    <cellStyle name="Comma 9 3 2 2 2 4 2 3" xfId="42762" xr:uid="{00000000-0005-0000-0000-000052000000}"/>
    <cellStyle name="Comma 9 3 2 2 2 4 3" xfId="18570" xr:uid="{00000000-0005-0000-0000-000052000000}"/>
    <cellStyle name="Comma 9 3 2 2 2 4 3 2" xfId="48810" xr:uid="{00000000-0005-0000-0000-000052000000}"/>
    <cellStyle name="Comma 9 3 2 2 2 4 4" xfId="33690" xr:uid="{00000000-0005-0000-0000-000052000000}"/>
    <cellStyle name="Comma 9 3 2 2 2 5" xfId="4962" xr:uid="{00000000-0005-0000-0000-000052000000}"/>
    <cellStyle name="Comma 9 3 2 2 2 5 2" xfId="14034" xr:uid="{00000000-0005-0000-0000-000052000000}"/>
    <cellStyle name="Comma 9 3 2 2 2 5 2 2" xfId="29154" xr:uid="{00000000-0005-0000-0000-000052000000}"/>
    <cellStyle name="Comma 9 3 2 2 2 5 2 2 2" xfId="59394" xr:uid="{00000000-0005-0000-0000-000052000000}"/>
    <cellStyle name="Comma 9 3 2 2 2 5 2 3" xfId="44274" xr:uid="{00000000-0005-0000-0000-000052000000}"/>
    <cellStyle name="Comma 9 3 2 2 2 5 3" xfId="20082" xr:uid="{00000000-0005-0000-0000-000052000000}"/>
    <cellStyle name="Comma 9 3 2 2 2 5 3 2" xfId="50322" xr:uid="{00000000-0005-0000-0000-000052000000}"/>
    <cellStyle name="Comma 9 3 2 2 2 5 4" xfId="35202" xr:uid="{00000000-0005-0000-0000-000052000000}"/>
    <cellStyle name="Comma 9 3 2 2 2 6" xfId="6474" xr:uid="{00000000-0005-0000-0000-000052000000}"/>
    <cellStyle name="Comma 9 3 2 2 2 6 2" xfId="21594" xr:uid="{00000000-0005-0000-0000-000052000000}"/>
    <cellStyle name="Comma 9 3 2 2 2 6 2 2" xfId="51834" xr:uid="{00000000-0005-0000-0000-000052000000}"/>
    <cellStyle name="Comma 9 3 2 2 2 6 3" xfId="36714" xr:uid="{00000000-0005-0000-0000-000052000000}"/>
    <cellStyle name="Comma 9 3 2 2 2 7" xfId="7986" xr:uid="{00000000-0005-0000-0000-000052000000}"/>
    <cellStyle name="Comma 9 3 2 2 2 7 2" xfId="23106" xr:uid="{00000000-0005-0000-0000-000052000000}"/>
    <cellStyle name="Comma 9 3 2 2 2 7 2 2" xfId="53346" xr:uid="{00000000-0005-0000-0000-000052000000}"/>
    <cellStyle name="Comma 9 3 2 2 2 7 3" xfId="38226" xr:uid="{00000000-0005-0000-0000-000052000000}"/>
    <cellStyle name="Comma 9 3 2 2 2 8" xfId="9498" xr:uid="{00000000-0005-0000-0000-000052000000}"/>
    <cellStyle name="Comma 9 3 2 2 2 8 2" xfId="24618" xr:uid="{00000000-0005-0000-0000-000052000000}"/>
    <cellStyle name="Comma 9 3 2 2 2 8 2 2" xfId="54858" xr:uid="{00000000-0005-0000-0000-000052000000}"/>
    <cellStyle name="Comma 9 3 2 2 2 8 3" xfId="39738" xr:uid="{00000000-0005-0000-0000-000052000000}"/>
    <cellStyle name="Comma 9 3 2 2 2 9" xfId="15546" xr:uid="{00000000-0005-0000-0000-000052000000}"/>
    <cellStyle name="Comma 9 3 2 2 2 9 2" xfId="45786" xr:uid="{00000000-0005-0000-0000-000052000000}"/>
    <cellStyle name="Comma 9 3 2 2 3" xfId="678" xr:uid="{00000000-0005-0000-0000-0000F3000000}"/>
    <cellStyle name="Comma 9 3 2 2 3 10" xfId="30918" xr:uid="{00000000-0005-0000-0000-0000F3000000}"/>
    <cellStyle name="Comma 9 3 2 2 3 2" xfId="1434" xr:uid="{00000000-0005-0000-0000-0000F3000000}"/>
    <cellStyle name="Comma 9 3 2 2 3 2 2" xfId="2946" xr:uid="{00000000-0005-0000-0000-0000F3000000}"/>
    <cellStyle name="Comma 9 3 2 2 3 2 2 2" xfId="12018" xr:uid="{00000000-0005-0000-0000-0000F3000000}"/>
    <cellStyle name="Comma 9 3 2 2 3 2 2 2 2" xfId="27138" xr:uid="{00000000-0005-0000-0000-0000F3000000}"/>
    <cellStyle name="Comma 9 3 2 2 3 2 2 2 2 2" xfId="57378" xr:uid="{00000000-0005-0000-0000-0000F3000000}"/>
    <cellStyle name="Comma 9 3 2 2 3 2 2 2 3" xfId="42258" xr:uid="{00000000-0005-0000-0000-0000F3000000}"/>
    <cellStyle name="Comma 9 3 2 2 3 2 2 3" xfId="18066" xr:uid="{00000000-0005-0000-0000-0000F3000000}"/>
    <cellStyle name="Comma 9 3 2 2 3 2 2 3 2" xfId="48306" xr:uid="{00000000-0005-0000-0000-0000F3000000}"/>
    <cellStyle name="Comma 9 3 2 2 3 2 2 4" xfId="33186" xr:uid="{00000000-0005-0000-0000-0000F3000000}"/>
    <cellStyle name="Comma 9 3 2 2 3 2 3" xfId="4458" xr:uid="{00000000-0005-0000-0000-0000F3000000}"/>
    <cellStyle name="Comma 9 3 2 2 3 2 3 2" xfId="13530" xr:uid="{00000000-0005-0000-0000-0000F3000000}"/>
    <cellStyle name="Comma 9 3 2 2 3 2 3 2 2" xfId="28650" xr:uid="{00000000-0005-0000-0000-0000F3000000}"/>
    <cellStyle name="Comma 9 3 2 2 3 2 3 2 2 2" xfId="58890" xr:uid="{00000000-0005-0000-0000-0000F3000000}"/>
    <cellStyle name="Comma 9 3 2 2 3 2 3 2 3" xfId="43770" xr:uid="{00000000-0005-0000-0000-0000F3000000}"/>
    <cellStyle name="Comma 9 3 2 2 3 2 3 3" xfId="19578" xr:uid="{00000000-0005-0000-0000-0000F3000000}"/>
    <cellStyle name="Comma 9 3 2 2 3 2 3 3 2" xfId="49818" xr:uid="{00000000-0005-0000-0000-0000F3000000}"/>
    <cellStyle name="Comma 9 3 2 2 3 2 3 4" xfId="34698" xr:uid="{00000000-0005-0000-0000-0000F3000000}"/>
    <cellStyle name="Comma 9 3 2 2 3 2 4" xfId="5970" xr:uid="{00000000-0005-0000-0000-0000F3000000}"/>
    <cellStyle name="Comma 9 3 2 2 3 2 4 2" xfId="15042" xr:uid="{00000000-0005-0000-0000-0000F3000000}"/>
    <cellStyle name="Comma 9 3 2 2 3 2 4 2 2" xfId="30162" xr:uid="{00000000-0005-0000-0000-0000F3000000}"/>
    <cellStyle name="Comma 9 3 2 2 3 2 4 2 2 2" xfId="60402" xr:uid="{00000000-0005-0000-0000-0000F3000000}"/>
    <cellStyle name="Comma 9 3 2 2 3 2 4 2 3" xfId="45282" xr:uid="{00000000-0005-0000-0000-0000F3000000}"/>
    <cellStyle name="Comma 9 3 2 2 3 2 4 3" xfId="21090" xr:uid="{00000000-0005-0000-0000-0000F3000000}"/>
    <cellStyle name="Comma 9 3 2 2 3 2 4 3 2" xfId="51330" xr:uid="{00000000-0005-0000-0000-0000F3000000}"/>
    <cellStyle name="Comma 9 3 2 2 3 2 4 4" xfId="36210" xr:uid="{00000000-0005-0000-0000-0000F3000000}"/>
    <cellStyle name="Comma 9 3 2 2 3 2 5" xfId="7482" xr:uid="{00000000-0005-0000-0000-0000F3000000}"/>
    <cellStyle name="Comma 9 3 2 2 3 2 5 2" xfId="22602" xr:uid="{00000000-0005-0000-0000-0000F3000000}"/>
    <cellStyle name="Comma 9 3 2 2 3 2 5 2 2" xfId="52842" xr:uid="{00000000-0005-0000-0000-0000F3000000}"/>
    <cellStyle name="Comma 9 3 2 2 3 2 5 3" xfId="37722" xr:uid="{00000000-0005-0000-0000-0000F3000000}"/>
    <cellStyle name="Comma 9 3 2 2 3 2 6" xfId="8994" xr:uid="{00000000-0005-0000-0000-0000F3000000}"/>
    <cellStyle name="Comma 9 3 2 2 3 2 6 2" xfId="24114" xr:uid="{00000000-0005-0000-0000-0000F3000000}"/>
    <cellStyle name="Comma 9 3 2 2 3 2 6 2 2" xfId="54354" xr:uid="{00000000-0005-0000-0000-0000F3000000}"/>
    <cellStyle name="Comma 9 3 2 2 3 2 6 3" xfId="39234" xr:uid="{00000000-0005-0000-0000-0000F3000000}"/>
    <cellStyle name="Comma 9 3 2 2 3 2 7" xfId="10506" xr:uid="{00000000-0005-0000-0000-0000F3000000}"/>
    <cellStyle name="Comma 9 3 2 2 3 2 7 2" xfId="25626" xr:uid="{00000000-0005-0000-0000-0000F3000000}"/>
    <cellStyle name="Comma 9 3 2 2 3 2 7 2 2" xfId="55866" xr:uid="{00000000-0005-0000-0000-0000F3000000}"/>
    <cellStyle name="Comma 9 3 2 2 3 2 7 3" xfId="40746" xr:uid="{00000000-0005-0000-0000-0000F3000000}"/>
    <cellStyle name="Comma 9 3 2 2 3 2 8" xfId="16554" xr:uid="{00000000-0005-0000-0000-0000F3000000}"/>
    <cellStyle name="Comma 9 3 2 2 3 2 8 2" xfId="46794" xr:uid="{00000000-0005-0000-0000-0000F3000000}"/>
    <cellStyle name="Comma 9 3 2 2 3 2 9" xfId="31674" xr:uid="{00000000-0005-0000-0000-0000F3000000}"/>
    <cellStyle name="Comma 9 3 2 2 3 3" xfId="2190" xr:uid="{00000000-0005-0000-0000-0000F3000000}"/>
    <cellStyle name="Comma 9 3 2 2 3 3 2" xfId="11262" xr:uid="{00000000-0005-0000-0000-0000F3000000}"/>
    <cellStyle name="Comma 9 3 2 2 3 3 2 2" xfId="26382" xr:uid="{00000000-0005-0000-0000-0000F3000000}"/>
    <cellStyle name="Comma 9 3 2 2 3 3 2 2 2" xfId="56622" xr:uid="{00000000-0005-0000-0000-0000F3000000}"/>
    <cellStyle name="Comma 9 3 2 2 3 3 2 3" xfId="41502" xr:uid="{00000000-0005-0000-0000-0000F3000000}"/>
    <cellStyle name="Comma 9 3 2 2 3 3 3" xfId="17310" xr:uid="{00000000-0005-0000-0000-0000F3000000}"/>
    <cellStyle name="Comma 9 3 2 2 3 3 3 2" xfId="47550" xr:uid="{00000000-0005-0000-0000-0000F3000000}"/>
    <cellStyle name="Comma 9 3 2 2 3 3 4" xfId="32430" xr:uid="{00000000-0005-0000-0000-0000F3000000}"/>
    <cellStyle name="Comma 9 3 2 2 3 4" xfId="3702" xr:uid="{00000000-0005-0000-0000-0000F3000000}"/>
    <cellStyle name="Comma 9 3 2 2 3 4 2" xfId="12774" xr:uid="{00000000-0005-0000-0000-0000F3000000}"/>
    <cellStyle name="Comma 9 3 2 2 3 4 2 2" xfId="27894" xr:uid="{00000000-0005-0000-0000-0000F3000000}"/>
    <cellStyle name="Comma 9 3 2 2 3 4 2 2 2" xfId="58134" xr:uid="{00000000-0005-0000-0000-0000F3000000}"/>
    <cellStyle name="Comma 9 3 2 2 3 4 2 3" xfId="43014" xr:uid="{00000000-0005-0000-0000-0000F3000000}"/>
    <cellStyle name="Comma 9 3 2 2 3 4 3" xfId="18822" xr:uid="{00000000-0005-0000-0000-0000F3000000}"/>
    <cellStyle name="Comma 9 3 2 2 3 4 3 2" xfId="49062" xr:uid="{00000000-0005-0000-0000-0000F3000000}"/>
    <cellStyle name="Comma 9 3 2 2 3 4 4" xfId="33942" xr:uid="{00000000-0005-0000-0000-0000F3000000}"/>
    <cellStyle name="Comma 9 3 2 2 3 5" xfId="5214" xr:uid="{00000000-0005-0000-0000-0000F3000000}"/>
    <cellStyle name="Comma 9 3 2 2 3 5 2" xfId="14286" xr:uid="{00000000-0005-0000-0000-0000F3000000}"/>
    <cellStyle name="Comma 9 3 2 2 3 5 2 2" xfId="29406" xr:uid="{00000000-0005-0000-0000-0000F3000000}"/>
    <cellStyle name="Comma 9 3 2 2 3 5 2 2 2" xfId="59646" xr:uid="{00000000-0005-0000-0000-0000F3000000}"/>
    <cellStyle name="Comma 9 3 2 2 3 5 2 3" xfId="44526" xr:uid="{00000000-0005-0000-0000-0000F3000000}"/>
    <cellStyle name="Comma 9 3 2 2 3 5 3" xfId="20334" xr:uid="{00000000-0005-0000-0000-0000F3000000}"/>
    <cellStyle name="Comma 9 3 2 2 3 5 3 2" xfId="50574" xr:uid="{00000000-0005-0000-0000-0000F3000000}"/>
    <cellStyle name="Comma 9 3 2 2 3 5 4" xfId="35454" xr:uid="{00000000-0005-0000-0000-0000F3000000}"/>
    <cellStyle name="Comma 9 3 2 2 3 6" xfId="6726" xr:uid="{00000000-0005-0000-0000-0000F3000000}"/>
    <cellStyle name="Comma 9 3 2 2 3 6 2" xfId="21846" xr:uid="{00000000-0005-0000-0000-0000F3000000}"/>
    <cellStyle name="Comma 9 3 2 2 3 6 2 2" xfId="52086" xr:uid="{00000000-0005-0000-0000-0000F3000000}"/>
    <cellStyle name="Comma 9 3 2 2 3 6 3" xfId="36966" xr:uid="{00000000-0005-0000-0000-0000F3000000}"/>
    <cellStyle name="Comma 9 3 2 2 3 7" xfId="8238" xr:uid="{00000000-0005-0000-0000-0000F3000000}"/>
    <cellStyle name="Comma 9 3 2 2 3 7 2" xfId="23358" xr:uid="{00000000-0005-0000-0000-0000F3000000}"/>
    <cellStyle name="Comma 9 3 2 2 3 7 2 2" xfId="53598" xr:uid="{00000000-0005-0000-0000-0000F3000000}"/>
    <cellStyle name="Comma 9 3 2 2 3 7 3" xfId="38478" xr:uid="{00000000-0005-0000-0000-0000F3000000}"/>
    <cellStyle name="Comma 9 3 2 2 3 8" xfId="9750" xr:uid="{00000000-0005-0000-0000-0000F3000000}"/>
    <cellStyle name="Comma 9 3 2 2 3 8 2" xfId="24870" xr:uid="{00000000-0005-0000-0000-0000F3000000}"/>
    <cellStyle name="Comma 9 3 2 2 3 8 2 2" xfId="55110" xr:uid="{00000000-0005-0000-0000-0000F3000000}"/>
    <cellStyle name="Comma 9 3 2 2 3 8 3" xfId="39990" xr:uid="{00000000-0005-0000-0000-0000F3000000}"/>
    <cellStyle name="Comma 9 3 2 2 3 9" xfId="15798" xr:uid="{00000000-0005-0000-0000-0000F3000000}"/>
    <cellStyle name="Comma 9 3 2 2 3 9 2" xfId="46038" xr:uid="{00000000-0005-0000-0000-0000F3000000}"/>
    <cellStyle name="Comma 9 3 2 2 4" xfId="930" xr:uid="{00000000-0005-0000-0000-000052000000}"/>
    <cellStyle name="Comma 9 3 2 2 4 2" xfId="2442" xr:uid="{00000000-0005-0000-0000-000052000000}"/>
    <cellStyle name="Comma 9 3 2 2 4 2 2" xfId="11514" xr:uid="{00000000-0005-0000-0000-000052000000}"/>
    <cellStyle name="Comma 9 3 2 2 4 2 2 2" xfId="26634" xr:uid="{00000000-0005-0000-0000-000052000000}"/>
    <cellStyle name="Comma 9 3 2 2 4 2 2 2 2" xfId="56874" xr:uid="{00000000-0005-0000-0000-000052000000}"/>
    <cellStyle name="Comma 9 3 2 2 4 2 2 3" xfId="41754" xr:uid="{00000000-0005-0000-0000-000052000000}"/>
    <cellStyle name="Comma 9 3 2 2 4 2 3" xfId="17562" xr:uid="{00000000-0005-0000-0000-000052000000}"/>
    <cellStyle name="Comma 9 3 2 2 4 2 3 2" xfId="47802" xr:uid="{00000000-0005-0000-0000-000052000000}"/>
    <cellStyle name="Comma 9 3 2 2 4 2 4" xfId="32682" xr:uid="{00000000-0005-0000-0000-000052000000}"/>
    <cellStyle name="Comma 9 3 2 2 4 3" xfId="3954" xr:uid="{00000000-0005-0000-0000-000052000000}"/>
    <cellStyle name="Comma 9 3 2 2 4 3 2" xfId="13026" xr:uid="{00000000-0005-0000-0000-000052000000}"/>
    <cellStyle name="Comma 9 3 2 2 4 3 2 2" xfId="28146" xr:uid="{00000000-0005-0000-0000-000052000000}"/>
    <cellStyle name="Comma 9 3 2 2 4 3 2 2 2" xfId="58386" xr:uid="{00000000-0005-0000-0000-000052000000}"/>
    <cellStyle name="Comma 9 3 2 2 4 3 2 3" xfId="43266" xr:uid="{00000000-0005-0000-0000-000052000000}"/>
    <cellStyle name="Comma 9 3 2 2 4 3 3" xfId="19074" xr:uid="{00000000-0005-0000-0000-000052000000}"/>
    <cellStyle name="Comma 9 3 2 2 4 3 3 2" xfId="49314" xr:uid="{00000000-0005-0000-0000-000052000000}"/>
    <cellStyle name="Comma 9 3 2 2 4 3 4" xfId="34194" xr:uid="{00000000-0005-0000-0000-000052000000}"/>
    <cellStyle name="Comma 9 3 2 2 4 4" xfId="5466" xr:uid="{00000000-0005-0000-0000-000052000000}"/>
    <cellStyle name="Comma 9 3 2 2 4 4 2" xfId="14538" xr:uid="{00000000-0005-0000-0000-000052000000}"/>
    <cellStyle name="Comma 9 3 2 2 4 4 2 2" xfId="29658" xr:uid="{00000000-0005-0000-0000-000052000000}"/>
    <cellStyle name="Comma 9 3 2 2 4 4 2 2 2" xfId="59898" xr:uid="{00000000-0005-0000-0000-000052000000}"/>
    <cellStyle name="Comma 9 3 2 2 4 4 2 3" xfId="44778" xr:uid="{00000000-0005-0000-0000-000052000000}"/>
    <cellStyle name="Comma 9 3 2 2 4 4 3" xfId="20586" xr:uid="{00000000-0005-0000-0000-000052000000}"/>
    <cellStyle name="Comma 9 3 2 2 4 4 3 2" xfId="50826" xr:uid="{00000000-0005-0000-0000-000052000000}"/>
    <cellStyle name="Comma 9 3 2 2 4 4 4" xfId="35706" xr:uid="{00000000-0005-0000-0000-000052000000}"/>
    <cellStyle name="Comma 9 3 2 2 4 5" xfId="6978" xr:uid="{00000000-0005-0000-0000-000052000000}"/>
    <cellStyle name="Comma 9 3 2 2 4 5 2" xfId="22098" xr:uid="{00000000-0005-0000-0000-000052000000}"/>
    <cellStyle name="Comma 9 3 2 2 4 5 2 2" xfId="52338" xr:uid="{00000000-0005-0000-0000-000052000000}"/>
    <cellStyle name="Comma 9 3 2 2 4 5 3" xfId="37218" xr:uid="{00000000-0005-0000-0000-000052000000}"/>
    <cellStyle name="Comma 9 3 2 2 4 6" xfId="8490" xr:uid="{00000000-0005-0000-0000-000052000000}"/>
    <cellStyle name="Comma 9 3 2 2 4 6 2" xfId="23610" xr:uid="{00000000-0005-0000-0000-000052000000}"/>
    <cellStyle name="Comma 9 3 2 2 4 6 2 2" xfId="53850" xr:uid="{00000000-0005-0000-0000-000052000000}"/>
    <cellStyle name="Comma 9 3 2 2 4 6 3" xfId="38730" xr:uid="{00000000-0005-0000-0000-000052000000}"/>
    <cellStyle name="Comma 9 3 2 2 4 7" xfId="10002" xr:uid="{00000000-0005-0000-0000-000052000000}"/>
    <cellStyle name="Comma 9 3 2 2 4 7 2" xfId="25122" xr:uid="{00000000-0005-0000-0000-000052000000}"/>
    <cellStyle name="Comma 9 3 2 2 4 7 2 2" xfId="55362" xr:uid="{00000000-0005-0000-0000-000052000000}"/>
    <cellStyle name="Comma 9 3 2 2 4 7 3" xfId="40242" xr:uid="{00000000-0005-0000-0000-000052000000}"/>
    <cellStyle name="Comma 9 3 2 2 4 8" xfId="16050" xr:uid="{00000000-0005-0000-0000-000052000000}"/>
    <cellStyle name="Comma 9 3 2 2 4 8 2" xfId="46290" xr:uid="{00000000-0005-0000-0000-000052000000}"/>
    <cellStyle name="Comma 9 3 2 2 4 9" xfId="31170" xr:uid="{00000000-0005-0000-0000-000052000000}"/>
    <cellStyle name="Comma 9 3 2 2 5" xfId="1686" xr:uid="{00000000-0005-0000-0000-000052000000}"/>
    <cellStyle name="Comma 9 3 2 2 5 2" xfId="10758" xr:uid="{00000000-0005-0000-0000-000052000000}"/>
    <cellStyle name="Comma 9 3 2 2 5 2 2" xfId="25878" xr:uid="{00000000-0005-0000-0000-000052000000}"/>
    <cellStyle name="Comma 9 3 2 2 5 2 2 2" xfId="56118" xr:uid="{00000000-0005-0000-0000-000052000000}"/>
    <cellStyle name="Comma 9 3 2 2 5 2 3" xfId="40998" xr:uid="{00000000-0005-0000-0000-000052000000}"/>
    <cellStyle name="Comma 9 3 2 2 5 3" xfId="16806" xr:uid="{00000000-0005-0000-0000-000052000000}"/>
    <cellStyle name="Comma 9 3 2 2 5 3 2" xfId="47046" xr:uid="{00000000-0005-0000-0000-000052000000}"/>
    <cellStyle name="Comma 9 3 2 2 5 4" xfId="31926" xr:uid="{00000000-0005-0000-0000-000052000000}"/>
    <cellStyle name="Comma 9 3 2 2 6" xfId="3198" xr:uid="{00000000-0005-0000-0000-000052000000}"/>
    <cellStyle name="Comma 9 3 2 2 6 2" xfId="12270" xr:uid="{00000000-0005-0000-0000-000052000000}"/>
    <cellStyle name="Comma 9 3 2 2 6 2 2" xfId="27390" xr:uid="{00000000-0005-0000-0000-000052000000}"/>
    <cellStyle name="Comma 9 3 2 2 6 2 2 2" xfId="57630" xr:uid="{00000000-0005-0000-0000-000052000000}"/>
    <cellStyle name="Comma 9 3 2 2 6 2 3" xfId="42510" xr:uid="{00000000-0005-0000-0000-000052000000}"/>
    <cellStyle name="Comma 9 3 2 2 6 3" xfId="18318" xr:uid="{00000000-0005-0000-0000-000052000000}"/>
    <cellStyle name="Comma 9 3 2 2 6 3 2" xfId="48558" xr:uid="{00000000-0005-0000-0000-000052000000}"/>
    <cellStyle name="Comma 9 3 2 2 6 4" xfId="33438" xr:uid="{00000000-0005-0000-0000-000052000000}"/>
    <cellStyle name="Comma 9 3 2 2 7" xfId="4710" xr:uid="{00000000-0005-0000-0000-000052000000}"/>
    <cellStyle name="Comma 9 3 2 2 7 2" xfId="13782" xr:uid="{00000000-0005-0000-0000-000052000000}"/>
    <cellStyle name="Comma 9 3 2 2 7 2 2" xfId="28902" xr:uid="{00000000-0005-0000-0000-000052000000}"/>
    <cellStyle name="Comma 9 3 2 2 7 2 2 2" xfId="59142" xr:uid="{00000000-0005-0000-0000-000052000000}"/>
    <cellStyle name="Comma 9 3 2 2 7 2 3" xfId="44022" xr:uid="{00000000-0005-0000-0000-000052000000}"/>
    <cellStyle name="Comma 9 3 2 2 7 3" xfId="19830" xr:uid="{00000000-0005-0000-0000-000052000000}"/>
    <cellStyle name="Comma 9 3 2 2 7 3 2" xfId="50070" xr:uid="{00000000-0005-0000-0000-000052000000}"/>
    <cellStyle name="Comma 9 3 2 2 7 4" xfId="34950" xr:uid="{00000000-0005-0000-0000-000052000000}"/>
    <cellStyle name="Comma 9 3 2 2 8" xfId="6222" xr:uid="{00000000-0005-0000-0000-000052000000}"/>
    <cellStyle name="Comma 9 3 2 2 8 2" xfId="21342" xr:uid="{00000000-0005-0000-0000-000052000000}"/>
    <cellStyle name="Comma 9 3 2 2 8 2 2" xfId="51582" xr:uid="{00000000-0005-0000-0000-000052000000}"/>
    <cellStyle name="Comma 9 3 2 2 8 3" xfId="36462" xr:uid="{00000000-0005-0000-0000-000052000000}"/>
    <cellStyle name="Comma 9 3 2 2 9" xfId="7734" xr:uid="{00000000-0005-0000-0000-000052000000}"/>
    <cellStyle name="Comma 9 3 2 2 9 2" xfId="22854" xr:uid="{00000000-0005-0000-0000-000052000000}"/>
    <cellStyle name="Comma 9 3 2 2 9 2 2" xfId="53094" xr:uid="{00000000-0005-0000-0000-000052000000}"/>
    <cellStyle name="Comma 9 3 2 2 9 3" xfId="37974" xr:uid="{00000000-0005-0000-0000-000052000000}"/>
    <cellStyle name="Comma 9 3 2 3" xfId="258" xr:uid="{00000000-0005-0000-0000-000052000000}"/>
    <cellStyle name="Comma 9 3 2 3 10" xfId="9330" xr:uid="{00000000-0005-0000-0000-000052000000}"/>
    <cellStyle name="Comma 9 3 2 3 10 2" xfId="24450" xr:uid="{00000000-0005-0000-0000-000052000000}"/>
    <cellStyle name="Comma 9 3 2 3 10 2 2" xfId="54690" xr:uid="{00000000-0005-0000-0000-000052000000}"/>
    <cellStyle name="Comma 9 3 2 3 10 3" xfId="39570" xr:uid="{00000000-0005-0000-0000-000052000000}"/>
    <cellStyle name="Comma 9 3 2 3 11" xfId="15378" xr:uid="{00000000-0005-0000-0000-000052000000}"/>
    <cellStyle name="Comma 9 3 2 3 11 2" xfId="45618" xr:uid="{00000000-0005-0000-0000-000052000000}"/>
    <cellStyle name="Comma 9 3 2 3 12" xfId="30498" xr:uid="{00000000-0005-0000-0000-000052000000}"/>
    <cellStyle name="Comma 9 3 2 3 2" xfId="510" xr:uid="{00000000-0005-0000-0000-000052000000}"/>
    <cellStyle name="Comma 9 3 2 3 2 10" xfId="30750" xr:uid="{00000000-0005-0000-0000-000052000000}"/>
    <cellStyle name="Comma 9 3 2 3 2 2" xfId="1266" xr:uid="{00000000-0005-0000-0000-000052000000}"/>
    <cellStyle name="Comma 9 3 2 3 2 2 2" xfId="2778" xr:uid="{00000000-0005-0000-0000-000052000000}"/>
    <cellStyle name="Comma 9 3 2 3 2 2 2 2" xfId="11850" xr:uid="{00000000-0005-0000-0000-000052000000}"/>
    <cellStyle name="Comma 9 3 2 3 2 2 2 2 2" xfId="26970" xr:uid="{00000000-0005-0000-0000-000052000000}"/>
    <cellStyle name="Comma 9 3 2 3 2 2 2 2 2 2" xfId="57210" xr:uid="{00000000-0005-0000-0000-000052000000}"/>
    <cellStyle name="Comma 9 3 2 3 2 2 2 2 3" xfId="42090" xr:uid="{00000000-0005-0000-0000-000052000000}"/>
    <cellStyle name="Comma 9 3 2 3 2 2 2 3" xfId="17898" xr:uid="{00000000-0005-0000-0000-000052000000}"/>
    <cellStyle name="Comma 9 3 2 3 2 2 2 3 2" xfId="48138" xr:uid="{00000000-0005-0000-0000-000052000000}"/>
    <cellStyle name="Comma 9 3 2 3 2 2 2 4" xfId="33018" xr:uid="{00000000-0005-0000-0000-000052000000}"/>
    <cellStyle name="Comma 9 3 2 3 2 2 3" xfId="4290" xr:uid="{00000000-0005-0000-0000-000052000000}"/>
    <cellStyle name="Comma 9 3 2 3 2 2 3 2" xfId="13362" xr:uid="{00000000-0005-0000-0000-000052000000}"/>
    <cellStyle name="Comma 9 3 2 3 2 2 3 2 2" xfId="28482" xr:uid="{00000000-0005-0000-0000-000052000000}"/>
    <cellStyle name="Comma 9 3 2 3 2 2 3 2 2 2" xfId="58722" xr:uid="{00000000-0005-0000-0000-000052000000}"/>
    <cellStyle name="Comma 9 3 2 3 2 2 3 2 3" xfId="43602" xr:uid="{00000000-0005-0000-0000-000052000000}"/>
    <cellStyle name="Comma 9 3 2 3 2 2 3 3" xfId="19410" xr:uid="{00000000-0005-0000-0000-000052000000}"/>
    <cellStyle name="Comma 9 3 2 3 2 2 3 3 2" xfId="49650" xr:uid="{00000000-0005-0000-0000-000052000000}"/>
    <cellStyle name="Comma 9 3 2 3 2 2 3 4" xfId="34530" xr:uid="{00000000-0005-0000-0000-000052000000}"/>
    <cellStyle name="Comma 9 3 2 3 2 2 4" xfId="5802" xr:uid="{00000000-0005-0000-0000-000052000000}"/>
    <cellStyle name="Comma 9 3 2 3 2 2 4 2" xfId="14874" xr:uid="{00000000-0005-0000-0000-000052000000}"/>
    <cellStyle name="Comma 9 3 2 3 2 2 4 2 2" xfId="29994" xr:uid="{00000000-0005-0000-0000-000052000000}"/>
    <cellStyle name="Comma 9 3 2 3 2 2 4 2 2 2" xfId="60234" xr:uid="{00000000-0005-0000-0000-000052000000}"/>
    <cellStyle name="Comma 9 3 2 3 2 2 4 2 3" xfId="45114" xr:uid="{00000000-0005-0000-0000-000052000000}"/>
    <cellStyle name="Comma 9 3 2 3 2 2 4 3" xfId="20922" xr:uid="{00000000-0005-0000-0000-000052000000}"/>
    <cellStyle name="Comma 9 3 2 3 2 2 4 3 2" xfId="51162" xr:uid="{00000000-0005-0000-0000-000052000000}"/>
    <cellStyle name="Comma 9 3 2 3 2 2 4 4" xfId="36042" xr:uid="{00000000-0005-0000-0000-000052000000}"/>
    <cellStyle name="Comma 9 3 2 3 2 2 5" xfId="7314" xr:uid="{00000000-0005-0000-0000-000052000000}"/>
    <cellStyle name="Comma 9 3 2 3 2 2 5 2" xfId="22434" xr:uid="{00000000-0005-0000-0000-000052000000}"/>
    <cellStyle name="Comma 9 3 2 3 2 2 5 2 2" xfId="52674" xr:uid="{00000000-0005-0000-0000-000052000000}"/>
    <cellStyle name="Comma 9 3 2 3 2 2 5 3" xfId="37554" xr:uid="{00000000-0005-0000-0000-000052000000}"/>
    <cellStyle name="Comma 9 3 2 3 2 2 6" xfId="8826" xr:uid="{00000000-0005-0000-0000-000052000000}"/>
    <cellStyle name="Comma 9 3 2 3 2 2 6 2" xfId="23946" xr:uid="{00000000-0005-0000-0000-000052000000}"/>
    <cellStyle name="Comma 9 3 2 3 2 2 6 2 2" xfId="54186" xr:uid="{00000000-0005-0000-0000-000052000000}"/>
    <cellStyle name="Comma 9 3 2 3 2 2 6 3" xfId="39066" xr:uid="{00000000-0005-0000-0000-000052000000}"/>
    <cellStyle name="Comma 9 3 2 3 2 2 7" xfId="10338" xr:uid="{00000000-0005-0000-0000-000052000000}"/>
    <cellStyle name="Comma 9 3 2 3 2 2 7 2" xfId="25458" xr:uid="{00000000-0005-0000-0000-000052000000}"/>
    <cellStyle name="Comma 9 3 2 3 2 2 7 2 2" xfId="55698" xr:uid="{00000000-0005-0000-0000-000052000000}"/>
    <cellStyle name="Comma 9 3 2 3 2 2 7 3" xfId="40578" xr:uid="{00000000-0005-0000-0000-000052000000}"/>
    <cellStyle name="Comma 9 3 2 3 2 2 8" xfId="16386" xr:uid="{00000000-0005-0000-0000-000052000000}"/>
    <cellStyle name="Comma 9 3 2 3 2 2 8 2" xfId="46626" xr:uid="{00000000-0005-0000-0000-000052000000}"/>
    <cellStyle name="Comma 9 3 2 3 2 2 9" xfId="31506" xr:uid="{00000000-0005-0000-0000-000052000000}"/>
    <cellStyle name="Comma 9 3 2 3 2 3" xfId="2022" xr:uid="{00000000-0005-0000-0000-000052000000}"/>
    <cellStyle name="Comma 9 3 2 3 2 3 2" xfId="11094" xr:uid="{00000000-0005-0000-0000-000052000000}"/>
    <cellStyle name="Comma 9 3 2 3 2 3 2 2" xfId="26214" xr:uid="{00000000-0005-0000-0000-000052000000}"/>
    <cellStyle name="Comma 9 3 2 3 2 3 2 2 2" xfId="56454" xr:uid="{00000000-0005-0000-0000-000052000000}"/>
    <cellStyle name="Comma 9 3 2 3 2 3 2 3" xfId="41334" xr:uid="{00000000-0005-0000-0000-000052000000}"/>
    <cellStyle name="Comma 9 3 2 3 2 3 3" xfId="17142" xr:uid="{00000000-0005-0000-0000-000052000000}"/>
    <cellStyle name="Comma 9 3 2 3 2 3 3 2" xfId="47382" xr:uid="{00000000-0005-0000-0000-000052000000}"/>
    <cellStyle name="Comma 9 3 2 3 2 3 4" xfId="32262" xr:uid="{00000000-0005-0000-0000-000052000000}"/>
    <cellStyle name="Comma 9 3 2 3 2 4" xfId="3534" xr:uid="{00000000-0005-0000-0000-000052000000}"/>
    <cellStyle name="Comma 9 3 2 3 2 4 2" xfId="12606" xr:uid="{00000000-0005-0000-0000-000052000000}"/>
    <cellStyle name="Comma 9 3 2 3 2 4 2 2" xfId="27726" xr:uid="{00000000-0005-0000-0000-000052000000}"/>
    <cellStyle name="Comma 9 3 2 3 2 4 2 2 2" xfId="57966" xr:uid="{00000000-0005-0000-0000-000052000000}"/>
    <cellStyle name="Comma 9 3 2 3 2 4 2 3" xfId="42846" xr:uid="{00000000-0005-0000-0000-000052000000}"/>
    <cellStyle name="Comma 9 3 2 3 2 4 3" xfId="18654" xr:uid="{00000000-0005-0000-0000-000052000000}"/>
    <cellStyle name="Comma 9 3 2 3 2 4 3 2" xfId="48894" xr:uid="{00000000-0005-0000-0000-000052000000}"/>
    <cellStyle name="Comma 9 3 2 3 2 4 4" xfId="33774" xr:uid="{00000000-0005-0000-0000-000052000000}"/>
    <cellStyle name="Comma 9 3 2 3 2 5" xfId="5046" xr:uid="{00000000-0005-0000-0000-000052000000}"/>
    <cellStyle name="Comma 9 3 2 3 2 5 2" xfId="14118" xr:uid="{00000000-0005-0000-0000-000052000000}"/>
    <cellStyle name="Comma 9 3 2 3 2 5 2 2" xfId="29238" xr:uid="{00000000-0005-0000-0000-000052000000}"/>
    <cellStyle name="Comma 9 3 2 3 2 5 2 2 2" xfId="59478" xr:uid="{00000000-0005-0000-0000-000052000000}"/>
    <cellStyle name="Comma 9 3 2 3 2 5 2 3" xfId="44358" xr:uid="{00000000-0005-0000-0000-000052000000}"/>
    <cellStyle name="Comma 9 3 2 3 2 5 3" xfId="20166" xr:uid="{00000000-0005-0000-0000-000052000000}"/>
    <cellStyle name="Comma 9 3 2 3 2 5 3 2" xfId="50406" xr:uid="{00000000-0005-0000-0000-000052000000}"/>
    <cellStyle name="Comma 9 3 2 3 2 5 4" xfId="35286" xr:uid="{00000000-0005-0000-0000-000052000000}"/>
    <cellStyle name="Comma 9 3 2 3 2 6" xfId="6558" xr:uid="{00000000-0005-0000-0000-000052000000}"/>
    <cellStyle name="Comma 9 3 2 3 2 6 2" xfId="21678" xr:uid="{00000000-0005-0000-0000-000052000000}"/>
    <cellStyle name="Comma 9 3 2 3 2 6 2 2" xfId="51918" xr:uid="{00000000-0005-0000-0000-000052000000}"/>
    <cellStyle name="Comma 9 3 2 3 2 6 3" xfId="36798" xr:uid="{00000000-0005-0000-0000-000052000000}"/>
    <cellStyle name="Comma 9 3 2 3 2 7" xfId="8070" xr:uid="{00000000-0005-0000-0000-000052000000}"/>
    <cellStyle name="Comma 9 3 2 3 2 7 2" xfId="23190" xr:uid="{00000000-0005-0000-0000-000052000000}"/>
    <cellStyle name="Comma 9 3 2 3 2 7 2 2" xfId="53430" xr:uid="{00000000-0005-0000-0000-000052000000}"/>
    <cellStyle name="Comma 9 3 2 3 2 7 3" xfId="38310" xr:uid="{00000000-0005-0000-0000-000052000000}"/>
    <cellStyle name="Comma 9 3 2 3 2 8" xfId="9582" xr:uid="{00000000-0005-0000-0000-000052000000}"/>
    <cellStyle name="Comma 9 3 2 3 2 8 2" xfId="24702" xr:uid="{00000000-0005-0000-0000-000052000000}"/>
    <cellStyle name="Comma 9 3 2 3 2 8 2 2" xfId="54942" xr:uid="{00000000-0005-0000-0000-000052000000}"/>
    <cellStyle name="Comma 9 3 2 3 2 8 3" xfId="39822" xr:uid="{00000000-0005-0000-0000-000052000000}"/>
    <cellStyle name="Comma 9 3 2 3 2 9" xfId="15630" xr:uid="{00000000-0005-0000-0000-000052000000}"/>
    <cellStyle name="Comma 9 3 2 3 2 9 2" xfId="45870" xr:uid="{00000000-0005-0000-0000-000052000000}"/>
    <cellStyle name="Comma 9 3 2 3 3" xfId="762" xr:uid="{00000000-0005-0000-0000-0000F4000000}"/>
    <cellStyle name="Comma 9 3 2 3 3 10" xfId="31002" xr:uid="{00000000-0005-0000-0000-0000F4000000}"/>
    <cellStyle name="Comma 9 3 2 3 3 2" xfId="1518" xr:uid="{00000000-0005-0000-0000-0000F4000000}"/>
    <cellStyle name="Comma 9 3 2 3 3 2 2" xfId="3030" xr:uid="{00000000-0005-0000-0000-0000F4000000}"/>
    <cellStyle name="Comma 9 3 2 3 3 2 2 2" xfId="12102" xr:uid="{00000000-0005-0000-0000-0000F4000000}"/>
    <cellStyle name="Comma 9 3 2 3 3 2 2 2 2" xfId="27222" xr:uid="{00000000-0005-0000-0000-0000F4000000}"/>
    <cellStyle name="Comma 9 3 2 3 3 2 2 2 2 2" xfId="57462" xr:uid="{00000000-0005-0000-0000-0000F4000000}"/>
    <cellStyle name="Comma 9 3 2 3 3 2 2 2 3" xfId="42342" xr:uid="{00000000-0005-0000-0000-0000F4000000}"/>
    <cellStyle name="Comma 9 3 2 3 3 2 2 3" xfId="18150" xr:uid="{00000000-0005-0000-0000-0000F4000000}"/>
    <cellStyle name="Comma 9 3 2 3 3 2 2 3 2" xfId="48390" xr:uid="{00000000-0005-0000-0000-0000F4000000}"/>
    <cellStyle name="Comma 9 3 2 3 3 2 2 4" xfId="33270" xr:uid="{00000000-0005-0000-0000-0000F4000000}"/>
    <cellStyle name="Comma 9 3 2 3 3 2 3" xfId="4542" xr:uid="{00000000-0005-0000-0000-0000F4000000}"/>
    <cellStyle name="Comma 9 3 2 3 3 2 3 2" xfId="13614" xr:uid="{00000000-0005-0000-0000-0000F4000000}"/>
    <cellStyle name="Comma 9 3 2 3 3 2 3 2 2" xfId="28734" xr:uid="{00000000-0005-0000-0000-0000F4000000}"/>
    <cellStyle name="Comma 9 3 2 3 3 2 3 2 2 2" xfId="58974" xr:uid="{00000000-0005-0000-0000-0000F4000000}"/>
    <cellStyle name="Comma 9 3 2 3 3 2 3 2 3" xfId="43854" xr:uid="{00000000-0005-0000-0000-0000F4000000}"/>
    <cellStyle name="Comma 9 3 2 3 3 2 3 3" xfId="19662" xr:uid="{00000000-0005-0000-0000-0000F4000000}"/>
    <cellStyle name="Comma 9 3 2 3 3 2 3 3 2" xfId="49902" xr:uid="{00000000-0005-0000-0000-0000F4000000}"/>
    <cellStyle name="Comma 9 3 2 3 3 2 3 4" xfId="34782" xr:uid="{00000000-0005-0000-0000-0000F4000000}"/>
    <cellStyle name="Comma 9 3 2 3 3 2 4" xfId="6054" xr:uid="{00000000-0005-0000-0000-0000F4000000}"/>
    <cellStyle name="Comma 9 3 2 3 3 2 4 2" xfId="15126" xr:uid="{00000000-0005-0000-0000-0000F4000000}"/>
    <cellStyle name="Comma 9 3 2 3 3 2 4 2 2" xfId="30246" xr:uid="{00000000-0005-0000-0000-0000F4000000}"/>
    <cellStyle name="Comma 9 3 2 3 3 2 4 2 2 2" xfId="60486" xr:uid="{00000000-0005-0000-0000-0000F4000000}"/>
    <cellStyle name="Comma 9 3 2 3 3 2 4 2 3" xfId="45366" xr:uid="{00000000-0005-0000-0000-0000F4000000}"/>
    <cellStyle name="Comma 9 3 2 3 3 2 4 3" xfId="21174" xr:uid="{00000000-0005-0000-0000-0000F4000000}"/>
    <cellStyle name="Comma 9 3 2 3 3 2 4 3 2" xfId="51414" xr:uid="{00000000-0005-0000-0000-0000F4000000}"/>
    <cellStyle name="Comma 9 3 2 3 3 2 4 4" xfId="36294" xr:uid="{00000000-0005-0000-0000-0000F4000000}"/>
    <cellStyle name="Comma 9 3 2 3 3 2 5" xfId="7566" xr:uid="{00000000-0005-0000-0000-0000F4000000}"/>
    <cellStyle name="Comma 9 3 2 3 3 2 5 2" xfId="22686" xr:uid="{00000000-0005-0000-0000-0000F4000000}"/>
    <cellStyle name="Comma 9 3 2 3 3 2 5 2 2" xfId="52926" xr:uid="{00000000-0005-0000-0000-0000F4000000}"/>
    <cellStyle name="Comma 9 3 2 3 3 2 5 3" xfId="37806" xr:uid="{00000000-0005-0000-0000-0000F4000000}"/>
    <cellStyle name="Comma 9 3 2 3 3 2 6" xfId="9078" xr:uid="{00000000-0005-0000-0000-0000F4000000}"/>
    <cellStyle name="Comma 9 3 2 3 3 2 6 2" xfId="24198" xr:uid="{00000000-0005-0000-0000-0000F4000000}"/>
    <cellStyle name="Comma 9 3 2 3 3 2 6 2 2" xfId="54438" xr:uid="{00000000-0005-0000-0000-0000F4000000}"/>
    <cellStyle name="Comma 9 3 2 3 3 2 6 3" xfId="39318" xr:uid="{00000000-0005-0000-0000-0000F4000000}"/>
    <cellStyle name="Comma 9 3 2 3 3 2 7" xfId="10590" xr:uid="{00000000-0005-0000-0000-0000F4000000}"/>
    <cellStyle name="Comma 9 3 2 3 3 2 7 2" xfId="25710" xr:uid="{00000000-0005-0000-0000-0000F4000000}"/>
    <cellStyle name="Comma 9 3 2 3 3 2 7 2 2" xfId="55950" xr:uid="{00000000-0005-0000-0000-0000F4000000}"/>
    <cellStyle name="Comma 9 3 2 3 3 2 7 3" xfId="40830" xr:uid="{00000000-0005-0000-0000-0000F4000000}"/>
    <cellStyle name="Comma 9 3 2 3 3 2 8" xfId="16638" xr:uid="{00000000-0005-0000-0000-0000F4000000}"/>
    <cellStyle name="Comma 9 3 2 3 3 2 8 2" xfId="46878" xr:uid="{00000000-0005-0000-0000-0000F4000000}"/>
    <cellStyle name="Comma 9 3 2 3 3 2 9" xfId="31758" xr:uid="{00000000-0005-0000-0000-0000F4000000}"/>
    <cellStyle name="Comma 9 3 2 3 3 3" xfId="2274" xr:uid="{00000000-0005-0000-0000-0000F4000000}"/>
    <cellStyle name="Comma 9 3 2 3 3 3 2" xfId="11346" xr:uid="{00000000-0005-0000-0000-0000F4000000}"/>
    <cellStyle name="Comma 9 3 2 3 3 3 2 2" xfId="26466" xr:uid="{00000000-0005-0000-0000-0000F4000000}"/>
    <cellStyle name="Comma 9 3 2 3 3 3 2 2 2" xfId="56706" xr:uid="{00000000-0005-0000-0000-0000F4000000}"/>
    <cellStyle name="Comma 9 3 2 3 3 3 2 3" xfId="41586" xr:uid="{00000000-0005-0000-0000-0000F4000000}"/>
    <cellStyle name="Comma 9 3 2 3 3 3 3" xfId="17394" xr:uid="{00000000-0005-0000-0000-0000F4000000}"/>
    <cellStyle name="Comma 9 3 2 3 3 3 3 2" xfId="47634" xr:uid="{00000000-0005-0000-0000-0000F4000000}"/>
    <cellStyle name="Comma 9 3 2 3 3 3 4" xfId="32514" xr:uid="{00000000-0005-0000-0000-0000F4000000}"/>
    <cellStyle name="Comma 9 3 2 3 3 4" xfId="3786" xr:uid="{00000000-0005-0000-0000-0000F4000000}"/>
    <cellStyle name="Comma 9 3 2 3 3 4 2" xfId="12858" xr:uid="{00000000-0005-0000-0000-0000F4000000}"/>
    <cellStyle name="Comma 9 3 2 3 3 4 2 2" xfId="27978" xr:uid="{00000000-0005-0000-0000-0000F4000000}"/>
    <cellStyle name="Comma 9 3 2 3 3 4 2 2 2" xfId="58218" xr:uid="{00000000-0005-0000-0000-0000F4000000}"/>
    <cellStyle name="Comma 9 3 2 3 3 4 2 3" xfId="43098" xr:uid="{00000000-0005-0000-0000-0000F4000000}"/>
    <cellStyle name="Comma 9 3 2 3 3 4 3" xfId="18906" xr:uid="{00000000-0005-0000-0000-0000F4000000}"/>
    <cellStyle name="Comma 9 3 2 3 3 4 3 2" xfId="49146" xr:uid="{00000000-0005-0000-0000-0000F4000000}"/>
    <cellStyle name="Comma 9 3 2 3 3 4 4" xfId="34026" xr:uid="{00000000-0005-0000-0000-0000F4000000}"/>
    <cellStyle name="Comma 9 3 2 3 3 5" xfId="5298" xr:uid="{00000000-0005-0000-0000-0000F4000000}"/>
    <cellStyle name="Comma 9 3 2 3 3 5 2" xfId="14370" xr:uid="{00000000-0005-0000-0000-0000F4000000}"/>
    <cellStyle name="Comma 9 3 2 3 3 5 2 2" xfId="29490" xr:uid="{00000000-0005-0000-0000-0000F4000000}"/>
    <cellStyle name="Comma 9 3 2 3 3 5 2 2 2" xfId="59730" xr:uid="{00000000-0005-0000-0000-0000F4000000}"/>
    <cellStyle name="Comma 9 3 2 3 3 5 2 3" xfId="44610" xr:uid="{00000000-0005-0000-0000-0000F4000000}"/>
    <cellStyle name="Comma 9 3 2 3 3 5 3" xfId="20418" xr:uid="{00000000-0005-0000-0000-0000F4000000}"/>
    <cellStyle name="Comma 9 3 2 3 3 5 3 2" xfId="50658" xr:uid="{00000000-0005-0000-0000-0000F4000000}"/>
    <cellStyle name="Comma 9 3 2 3 3 5 4" xfId="35538" xr:uid="{00000000-0005-0000-0000-0000F4000000}"/>
    <cellStyle name="Comma 9 3 2 3 3 6" xfId="6810" xr:uid="{00000000-0005-0000-0000-0000F4000000}"/>
    <cellStyle name="Comma 9 3 2 3 3 6 2" xfId="21930" xr:uid="{00000000-0005-0000-0000-0000F4000000}"/>
    <cellStyle name="Comma 9 3 2 3 3 6 2 2" xfId="52170" xr:uid="{00000000-0005-0000-0000-0000F4000000}"/>
    <cellStyle name="Comma 9 3 2 3 3 6 3" xfId="37050" xr:uid="{00000000-0005-0000-0000-0000F4000000}"/>
    <cellStyle name="Comma 9 3 2 3 3 7" xfId="8322" xr:uid="{00000000-0005-0000-0000-0000F4000000}"/>
    <cellStyle name="Comma 9 3 2 3 3 7 2" xfId="23442" xr:uid="{00000000-0005-0000-0000-0000F4000000}"/>
    <cellStyle name="Comma 9 3 2 3 3 7 2 2" xfId="53682" xr:uid="{00000000-0005-0000-0000-0000F4000000}"/>
    <cellStyle name="Comma 9 3 2 3 3 7 3" xfId="38562" xr:uid="{00000000-0005-0000-0000-0000F4000000}"/>
    <cellStyle name="Comma 9 3 2 3 3 8" xfId="9834" xr:uid="{00000000-0005-0000-0000-0000F4000000}"/>
    <cellStyle name="Comma 9 3 2 3 3 8 2" xfId="24954" xr:uid="{00000000-0005-0000-0000-0000F4000000}"/>
    <cellStyle name="Comma 9 3 2 3 3 8 2 2" xfId="55194" xr:uid="{00000000-0005-0000-0000-0000F4000000}"/>
    <cellStyle name="Comma 9 3 2 3 3 8 3" xfId="40074" xr:uid="{00000000-0005-0000-0000-0000F4000000}"/>
    <cellStyle name="Comma 9 3 2 3 3 9" xfId="15882" xr:uid="{00000000-0005-0000-0000-0000F4000000}"/>
    <cellStyle name="Comma 9 3 2 3 3 9 2" xfId="46122" xr:uid="{00000000-0005-0000-0000-0000F4000000}"/>
    <cellStyle name="Comma 9 3 2 3 4" xfId="1014" xr:uid="{00000000-0005-0000-0000-000052000000}"/>
    <cellStyle name="Comma 9 3 2 3 4 2" xfId="2526" xr:uid="{00000000-0005-0000-0000-000052000000}"/>
    <cellStyle name="Comma 9 3 2 3 4 2 2" xfId="11598" xr:uid="{00000000-0005-0000-0000-000052000000}"/>
    <cellStyle name="Comma 9 3 2 3 4 2 2 2" xfId="26718" xr:uid="{00000000-0005-0000-0000-000052000000}"/>
    <cellStyle name="Comma 9 3 2 3 4 2 2 2 2" xfId="56958" xr:uid="{00000000-0005-0000-0000-000052000000}"/>
    <cellStyle name="Comma 9 3 2 3 4 2 2 3" xfId="41838" xr:uid="{00000000-0005-0000-0000-000052000000}"/>
    <cellStyle name="Comma 9 3 2 3 4 2 3" xfId="17646" xr:uid="{00000000-0005-0000-0000-000052000000}"/>
    <cellStyle name="Comma 9 3 2 3 4 2 3 2" xfId="47886" xr:uid="{00000000-0005-0000-0000-000052000000}"/>
    <cellStyle name="Comma 9 3 2 3 4 2 4" xfId="32766" xr:uid="{00000000-0005-0000-0000-000052000000}"/>
    <cellStyle name="Comma 9 3 2 3 4 3" xfId="4038" xr:uid="{00000000-0005-0000-0000-000052000000}"/>
    <cellStyle name="Comma 9 3 2 3 4 3 2" xfId="13110" xr:uid="{00000000-0005-0000-0000-000052000000}"/>
    <cellStyle name="Comma 9 3 2 3 4 3 2 2" xfId="28230" xr:uid="{00000000-0005-0000-0000-000052000000}"/>
    <cellStyle name="Comma 9 3 2 3 4 3 2 2 2" xfId="58470" xr:uid="{00000000-0005-0000-0000-000052000000}"/>
    <cellStyle name="Comma 9 3 2 3 4 3 2 3" xfId="43350" xr:uid="{00000000-0005-0000-0000-000052000000}"/>
    <cellStyle name="Comma 9 3 2 3 4 3 3" xfId="19158" xr:uid="{00000000-0005-0000-0000-000052000000}"/>
    <cellStyle name="Comma 9 3 2 3 4 3 3 2" xfId="49398" xr:uid="{00000000-0005-0000-0000-000052000000}"/>
    <cellStyle name="Comma 9 3 2 3 4 3 4" xfId="34278" xr:uid="{00000000-0005-0000-0000-000052000000}"/>
    <cellStyle name="Comma 9 3 2 3 4 4" xfId="5550" xr:uid="{00000000-0005-0000-0000-000052000000}"/>
    <cellStyle name="Comma 9 3 2 3 4 4 2" xfId="14622" xr:uid="{00000000-0005-0000-0000-000052000000}"/>
    <cellStyle name="Comma 9 3 2 3 4 4 2 2" xfId="29742" xr:uid="{00000000-0005-0000-0000-000052000000}"/>
    <cellStyle name="Comma 9 3 2 3 4 4 2 2 2" xfId="59982" xr:uid="{00000000-0005-0000-0000-000052000000}"/>
    <cellStyle name="Comma 9 3 2 3 4 4 2 3" xfId="44862" xr:uid="{00000000-0005-0000-0000-000052000000}"/>
    <cellStyle name="Comma 9 3 2 3 4 4 3" xfId="20670" xr:uid="{00000000-0005-0000-0000-000052000000}"/>
    <cellStyle name="Comma 9 3 2 3 4 4 3 2" xfId="50910" xr:uid="{00000000-0005-0000-0000-000052000000}"/>
    <cellStyle name="Comma 9 3 2 3 4 4 4" xfId="35790" xr:uid="{00000000-0005-0000-0000-000052000000}"/>
    <cellStyle name="Comma 9 3 2 3 4 5" xfId="7062" xr:uid="{00000000-0005-0000-0000-000052000000}"/>
    <cellStyle name="Comma 9 3 2 3 4 5 2" xfId="22182" xr:uid="{00000000-0005-0000-0000-000052000000}"/>
    <cellStyle name="Comma 9 3 2 3 4 5 2 2" xfId="52422" xr:uid="{00000000-0005-0000-0000-000052000000}"/>
    <cellStyle name="Comma 9 3 2 3 4 5 3" xfId="37302" xr:uid="{00000000-0005-0000-0000-000052000000}"/>
    <cellStyle name="Comma 9 3 2 3 4 6" xfId="8574" xr:uid="{00000000-0005-0000-0000-000052000000}"/>
    <cellStyle name="Comma 9 3 2 3 4 6 2" xfId="23694" xr:uid="{00000000-0005-0000-0000-000052000000}"/>
    <cellStyle name="Comma 9 3 2 3 4 6 2 2" xfId="53934" xr:uid="{00000000-0005-0000-0000-000052000000}"/>
    <cellStyle name="Comma 9 3 2 3 4 6 3" xfId="38814" xr:uid="{00000000-0005-0000-0000-000052000000}"/>
    <cellStyle name="Comma 9 3 2 3 4 7" xfId="10086" xr:uid="{00000000-0005-0000-0000-000052000000}"/>
    <cellStyle name="Comma 9 3 2 3 4 7 2" xfId="25206" xr:uid="{00000000-0005-0000-0000-000052000000}"/>
    <cellStyle name="Comma 9 3 2 3 4 7 2 2" xfId="55446" xr:uid="{00000000-0005-0000-0000-000052000000}"/>
    <cellStyle name="Comma 9 3 2 3 4 7 3" xfId="40326" xr:uid="{00000000-0005-0000-0000-000052000000}"/>
    <cellStyle name="Comma 9 3 2 3 4 8" xfId="16134" xr:uid="{00000000-0005-0000-0000-000052000000}"/>
    <cellStyle name="Comma 9 3 2 3 4 8 2" xfId="46374" xr:uid="{00000000-0005-0000-0000-000052000000}"/>
    <cellStyle name="Comma 9 3 2 3 4 9" xfId="31254" xr:uid="{00000000-0005-0000-0000-000052000000}"/>
    <cellStyle name="Comma 9 3 2 3 5" xfId="1770" xr:uid="{00000000-0005-0000-0000-000052000000}"/>
    <cellStyle name="Comma 9 3 2 3 5 2" xfId="10842" xr:uid="{00000000-0005-0000-0000-000052000000}"/>
    <cellStyle name="Comma 9 3 2 3 5 2 2" xfId="25962" xr:uid="{00000000-0005-0000-0000-000052000000}"/>
    <cellStyle name="Comma 9 3 2 3 5 2 2 2" xfId="56202" xr:uid="{00000000-0005-0000-0000-000052000000}"/>
    <cellStyle name="Comma 9 3 2 3 5 2 3" xfId="41082" xr:uid="{00000000-0005-0000-0000-000052000000}"/>
    <cellStyle name="Comma 9 3 2 3 5 3" xfId="16890" xr:uid="{00000000-0005-0000-0000-000052000000}"/>
    <cellStyle name="Comma 9 3 2 3 5 3 2" xfId="47130" xr:uid="{00000000-0005-0000-0000-000052000000}"/>
    <cellStyle name="Comma 9 3 2 3 5 4" xfId="32010" xr:uid="{00000000-0005-0000-0000-000052000000}"/>
    <cellStyle name="Comma 9 3 2 3 6" xfId="3282" xr:uid="{00000000-0005-0000-0000-000052000000}"/>
    <cellStyle name="Comma 9 3 2 3 6 2" xfId="12354" xr:uid="{00000000-0005-0000-0000-000052000000}"/>
    <cellStyle name="Comma 9 3 2 3 6 2 2" xfId="27474" xr:uid="{00000000-0005-0000-0000-000052000000}"/>
    <cellStyle name="Comma 9 3 2 3 6 2 2 2" xfId="57714" xr:uid="{00000000-0005-0000-0000-000052000000}"/>
    <cellStyle name="Comma 9 3 2 3 6 2 3" xfId="42594" xr:uid="{00000000-0005-0000-0000-000052000000}"/>
    <cellStyle name="Comma 9 3 2 3 6 3" xfId="18402" xr:uid="{00000000-0005-0000-0000-000052000000}"/>
    <cellStyle name="Comma 9 3 2 3 6 3 2" xfId="48642" xr:uid="{00000000-0005-0000-0000-000052000000}"/>
    <cellStyle name="Comma 9 3 2 3 6 4" xfId="33522" xr:uid="{00000000-0005-0000-0000-000052000000}"/>
    <cellStyle name="Comma 9 3 2 3 7" xfId="4794" xr:uid="{00000000-0005-0000-0000-000052000000}"/>
    <cellStyle name="Comma 9 3 2 3 7 2" xfId="13866" xr:uid="{00000000-0005-0000-0000-000052000000}"/>
    <cellStyle name="Comma 9 3 2 3 7 2 2" xfId="28986" xr:uid="{00000000-0005-0000-0000-000052000000}"/>
    <cellStyle name="Comma 9 3 2 3 7 2 2 2" xfId="59226" xr:uid="{00000000-0005-0000-0000-000052000000}"/>
    <cellStyle name="Comma 9 3 2 3 7 2 3" xfId="44106" xr:uid="{00000000-0005-0000-0000-000052000000}"/>
    <cellStyle name="Comma 9 3 2 3 7 3" xfId="19914" xr:uid="{00000000-0005-0000-0000-000052000000}"/>
    <cellStyle name="Comma 9 3 2 3 7 3 2" xfId="50154" xr:uid="{00000000-0005-0000-0000-000052000000}"/>
    <cellStyle name="Comma 9 3 2 3 7 4" xfId="35034" xr:uid="{00000000-0005-0000-0000-000052000000}"/>
    <cellStyle name="Comma 9 3 2 3 8" xfId="6306" xr:uid="{00000000-0005-0000-0000-000052000000}"/>
    <cellStyle name="Comma 9 3 2 3 8 2" xfId="21426" xr:uid="{00000000-0005-0000-0000-000052000000}"/>
    <cellStyle name="Comma 9 3 2 3 8 2 2" xfId="51666" xr:uid="{00000000-0005-0000-0000-000052000000}"/>
    <cellStyle name="Comma 9 3 2 3 8 3" xfId="36546" xr:uid="{00000000-0005-0000-0000-000052000000}"/>
    <cellStyle name="Comma 9 3 2 3 9" xfId="7818" xr:uid="{00000000-0005-0000-0000-000052000000}"/>
    <cellStyle name="Comma 9 3 2 3 9 2" xfId="22938" xr:uid="{00000000-0005-0000-0000-000052000000}"/>
    <cellStyle name="Comma 9 3 2 3 9 2 2" xfId="53178" xr:uid="{00000000-0005-0000-0000-000052000000}"/>
    <cellStyle name="Comma 9 3 2 3 9 3" xfId="38058" xr:uid="{00000000-0005-0000-0000-000052000000}"/>
    <cellStyle name="Comma 9 3 2 4" xfId="342" xr:uid="{00000000-0005-0000-0000-000029000000}"/>
    <cellStyle name="Comma 9 3 2 4 10" xfId="30582" xr:uid="{00000000-0005-0000-0000-000029000000}"/>
    <cellStyle name="Comma 9 3 2 4 2" xfId="1098" xr:uid="{00000000-0005-0000-0000-000029000000}"/>
    <cellStyle name="Comma 9 3 2 4 2 2" xfId="2610" xr:uid="{00000000-0005-0000-0000-000029000000}"/>
    <cellStyle name="Comma 9 3 2 4 2 2 2" xfId="11682" xr:uid="{00000000-0005-0000-0000-000029000000}"/>
    <cellStyle name="Comma 9 3 2 4 2 2 2 2" xfId="26802" xr:uid="{00000000-0005-0000-0000-000029000000}"/>
    <cellStyle name="Comma 9 3 2 4 2 2 2 2 2" xfId="57042" xr:uid="{00000000-0005-0000-0000-000029000000}"/>
    <cellStyle name="Comma 9 3 2 4 2 2 2 3" xfId="41922" xr:uid="{00000000-0005-0000-0000-000029000000}"/>
    <cellStyle name="Comma 9 3 2 4 2 2 3" xfId="17730" xr:uid="{00000000-0005-0000-0000-000029000000}"/>
    <cellStyle name="Comma 9 3 2 4 2 2 3 2" xfId="47970" xr:uid="{00000000-0005-0000-0000-000029000000}"/>
    <cellStyle name="Comma 9 3 2 4 2 2 4" xfId="32850" xr:uid="{00000000-0005-0000-0000-000029000000}"/>
    <cellStyle name="Comma 9 3 2 4 2 3" xfId="4122" xr:uid="{00000000-0005-0000-0000-000029000000}"/>
    <cellStyle name="Comma 9 3 2 4 2 3 2" xfId="13194" xr:uid="{00000000-0005-0000-0000-000029000000}"/>
    <cellStyle name="Comma 9 3 2 4 2 3 2 2" xfId="28314" xr:uid="{00000000-0005-0000-0000-000029000000}"/>
    <cellStyle name="Comma 9 3 2 4 2 3 2 2 2" xfId="58554" xr:uid="{00000000-0005-0000-0000-000029000000}"/>
    <cellStyle name="Comma 9 3 2 4 2 3 2 3" xfId="43434" xr:uid="{00000000-0005-0000-0000-000029000000}"/>
    <cellStyle name="Comma 9 3 2 4 2 3 3" xfId="19242" xr:uid="{00000000-0005-0000-0000-000029000000}"/>
    <cellStyle name="Comma 9 3 2 4 2 3 3 2" xfId="49482" xr:uid="{00000000-0005-0000-0000-000029000000}"/>
    <cellStyle name="Comma 9 3 2 4 2 3 4" xfId="34362" xr:uid="{00000000-0005-0000-0000-000029000000}"/>
    <cellStyle name="Comma 9 3 2 4 2 4" xfId="5634" xr:uid="{00000000-0005-0000-0000-000029000000}"/>
    <cellStyle name="Comma 9 3 2 4 2 4 2" xfId="14706" xr:uid="{00000000-0005-0000-0000-000029000000}"/>
    <cellStyle name="Comma 9 3 2 4 2 4 2 2" xfId="29826" xr:uid="{00000000-0005-0000-0000-000029000000}"/>
    <cellStyle name="Comma 9 3 2 4 2 4 2 2 2" xfId="60066" xr:uid="{00000000-0005-0000-0000-000029000000}"/>
    <cellStyle name="Comma 9 3 2 4 2 4 2 3" xfId="44946" xr:uid="{00000000-0005-0000-0000-000029000000}"/>
    <cellStyle name="Comma 9 3 2 4 2 4 3" xfId="20754" xr:uid="{00000000-0005-0000-0000-000029000000}"/>
    <cellStyle name="Comma 9 3 2 4 2 4 3 2" xfId="50994" xr:uid="{00000000-0005-0000-0000-000029000000}"/>
    <cellStyle name="Comma 9 3 2 4 2 4 4" xfId="35874" xr:uid="{00000000-0005-0000-0000-000029000000}"/>
    <cellStyle name="Comma 9 3 2 4 2 5" xfId="7146" xr:uid="{00000000-0005-0000-0000-000029000000}"/>
    <cellStyle name="Comma 9 3 2 4 2 5 2" xfId="22266" xr:uid="{00000000-0005-0000-0000-000029000000}"/>
    <cellStyle name="Comma 9 3 2 4 2 5 2 2" xfId="52506" xr:uid="{00000000-0005-0000-0000-000029000000}"/>
    <cellStyle name="Comma 9 3 2 4 2 5 3" xfId="37386" xr:uid="{00000000-0005-0000-0000-000029000000}"/>
    <cellStyle name="Comma 9 3 2 4 2 6" xfId="8658" xr:uid="{00000000-0005-0000-0000-000029000000}"/>
    <cellStyle name="Comma 9 3 2 4 2 6 2" xfId="23778" xr:uid="{00000000-0005-0000-0000-000029000000}"/>
    <cellStyle name="Comma 9 3 2 4 2 6 2 2" xfId="54018" xr:uid="{00000000-0005-0000-0000-000029000000}"/>
    <cellStyle name="Comma 9 3 2 4 2 6 3" xfId="38898" xr:uid="{00000000-0005-0000-0000-000029000000}"/>
    <cellStyle name="Comma 9 3 2 4 2 7" xfId="10170" xr:uid="{00000000-0005-0000-0000-000029000000}"/>
    <cellStyle name="Comma 9 3 2 4 2 7 2" xfId="25290" xr:uid="{00000000-0005-0000-0000-000029000000}"/>
    <cellStyle name="Comma 9 3 2 4 2 7 2 2" xfId="55530" xr:uid="{00000000-0005-0000-0000-000029000000}"/>
    <cellStyle name="Comma 9 3 2 4 2 7 3" xfId="40410" xr:uid="{00000000-0005-0000-0000-000029000000}"/>
    <cellStyle name="Comma 9 3 2 4 2 8" xfId="16218" xr:uid="{00000000-0005-0000-0000-000029000000}"/>
    <cellStyle name="Comma 9 3 2 4 2 8 2" xfId="46458" xr:uid="{00000000-0005-0000-0000-000029000000}"/>
    <cellStyle name="Comma 9 3 2 4 2 9" xfId="31338" xr:uid="{00000000-0005-0000-0000-000029000000}"/>
    <cellStyle name="Comma 9 3 2 4 3" xfId="1854" xr:uid="{00000000-0005-0000-0000-000029000000}"/>
    <cellStyle name="Comma 9 3 2 4 3 2" xfId="10926" xr:uid="{00000000-0005-0000-0000-000029000000}"/>
    <cellStyle name="Comma 9 3 2 4 3 2 2" xfId="26046" xr:uid="{00000000-0005-0000-0000-000029000000}"/>
    <cellStyle name="Comma 9 3 2 4 3 2 2 2" xfId="56286" xr:uid="{00000000-0005-0000-0000-000029000000}"/>
    <cellStyle name="Comma 9 3 2 4 3 2 3" xfId="41166" xr:uid="{00000000-0005-0000-0000-000029000000}"/>
    <cellStyle name="Comma 9 3 2 4 3 3" xfId="16974" xr:uid="{00000000-0005-0000-0000-000029000000}"/>
    <cellStyle name="Comma 9 3 2 4 3 3 2" xfId="47214" xr:uid="{00000000-0005-0000-0000-000029000000}"/>
    <cellStyle name="Comma 9 3 2 4 3 4" xfId="32094" xr:uid="{00000000-0005-0000-0000-000029000000}"/>
    <cellStyle name="Comma 9 3 2 4 4" xfId="3366" xr:uid="{00000000-0005-0000-0000-000029000000}"/>
    <cellStyle name="Comma 9 3 2 4 4 2" xfId="12438" xr:uid="{00000000-0005-0000-0000-000029000000}"/>
    <cellStyle name="Comma 9 3 2 4 4 2 2" xfId="27558" xr:uid="{00000000-0005-0000-0000-000029000000}"/>
    <cellStyle name="Comma 9 3 2 4 4 2 2 2" xfId="57798" xr:uid="{00000000-0005-0000-0000-000029000000}"/>
    <cellStyle name="Comma 9 3 2 4 4 2 3" xfId="42678" xr:uid="{00000000-0005-0000-0000-000029000000}"/>
    <cellStyle name="Comma 9 3 2 4 4 3" xfId="18486" xr:uid="{00000000-0005-0000-0000-000029000000}"/>
    <cellStyle name="Comma 9 3 2 4 4 3 2" xfId="48726" xr:uid="{00000000-0005-0000-0000-000029000000}"/>
    <cellStyle name="Comma 9 3 2 4 4 4" xfId="33606" xr:uid="{00000000-0005-0000-0000-000029000000}"/>
    <cellStyle name="Comma 9 3 2 4 5" xfId="4878" xr:uid="{00000000-0005-0000-0000-000029000000}"/>
    <cellStyle name="Comma 9 3 2 4 5 2" xfId="13950" xr:uid="{00000000-0005-0000-0000-000029000000}"/>
    <cellStyle name="Comma 9 3 2 4 5 2 2" xfId="29070" xr:uid="{00000000-0005-0000-0000-000029000000}"/>
    <cellStyle name="Comma 9 3 2 4 5 2 2 2" xfId="59310" xr:uid="{00000000-0005-0000-0000-000029000000}"/>
    <cellStyle name="Comma 9 3 2 4 5 2 3" xfId="44190" xr:uid="{00000000-0005-0000-0000-000029000000}"/>
    <cellStyle name="Comma 9 3 2 4 5 3" xfId="19998" xr:uid="{00000000-0005-0000-0000-000029000000}"/>
    <cellStyle name="Comma 9 3 2 4 5 3 2" xfId="50238" xr:uid="{00000000-0005-0000-0000-000029000000}"/>
    <cellStyle name="Comma 9 3 2 4 5 4" xfId="35118" xr:uid="{00000000-0005-0000-0000-000029000000}"/>
    <cellStyle name="Comma 9 3 2 4 6" xfId="6390" xr:uid="{00000000-0005-0000-0000-000029000000}"/>
    <cellStyle name="Comma 9 3 2 4 6 2" xfId="21510" xr:uid="{00000000-0005-0000-0000-000029000000}"/>
    <cellStyle name="Comma 9 3 2 4 6 2 2" xfId="51750" xr:uid="{00000000-0005-0000-0000-000029000000}"/>
    <cellStyle name="Comma 9 3 2 4 6 3" xfId="36630" xr:uid="{00000000-0005-0000-0000-000029000000}"/>
    <cellStyle name="Comma 9 3 2 4 7" xfId="7902" xr:uid="{00000000-0005-0000-0000-000029000000}"/>
    <cellStyle name="Comma 9 3 2 4 7 2" xfId="23022" xr:uid="{00000000-0005-0000-0000-000029000000}"/>
    <cellStyle name="Comma 9 3 2 4 7 2 2" xfId="53262" xr:uid="{00000000-0005-0000-0000-000029000000}"/>
    <cellStyle name="Comma 9 3 2 4 7 3" xfId="38142" xr:uid="{00000000-0005-0000-0000-000029000000}"/>
    <cellStyle name="Comma 9 3 2 4 8" xfId="9414" xr:uid="{00000000-0005-0000-0000-000029000000}"/>
    <cellStyle name="Comma 9 3 2 4 8 2" xfId="24534" xr:uid="{00000000-0005-0000-0000-000029000000}"/>
    <cellStyle name="Comma 9 3 2 4 8 2 2" xfId="54774" xr:uid="{00000000-0005-0000-0000-000029000000}"/>
    <cellStyle name="Comma 9 3 2 4 8 3" xfId="39654" xr:uid="{00000000-0005-0000-0000-000029000000}"/>
    <cellStyle name="Comma 9 3 2 4 9" xfId="15462" xr:uid="{00000000-0005-0000-0000-000029000000}"/>
    <cellStyle name="Comma 9 3 2 4 9 2" xfId="45702" xr:uid="{00000000-0005-0000-0000-000029000000}"/>
    <cellStyle name="Comma 9 3 2 5" xfId="594" xr:uid="{00000000-0005-0000-0000-0000F2000000}"/>
    <cellStyle name="Comma 9 3 2 5 10" xfId="30834" xr:uid="{00000000-0005-0000-0000-0000F2000000}"/>
    <cellStyle name="Comma 9 3 2 5 2" xfId="1350" xr:uid="{00000000-0005-0000-0000-0000F2000000}"/>
    <cellStyle name="Comma 9 3 2 5 2 2" xfId="2862" xr:uid="{00000000-0005-0000-0000-0000F2000000}"/>
    <cellStyle name="Comma 9 3 2 5 2 2 2" xfId="11934" xr:uid="{00000000-0005-0000-0000-0000F2000000}"/>
    <cellStyle name="Comma 9 3 2 5 2 2 2 2" xfId="27054" xr:uid="{00000000-0005-0000-0000-0000F2000000}"/>
    <cellStyle name="Comma 9 3 2 5 2 2 2 2 2" xfId="57294" xr:uid="{00000000-0005-0000-0000-0000F2000000}"/>
    <cellStyle name="Comma 9 3 2 5 2 2 2 3" xfId="42174" xr:uid="{00000000-0005-0000-0000-0000F2000000}"/>
    <cellStyle name="Comma 9 3 2 5 2 2 3" xfId="17982" xr:uid="{00000000-0005-0000-0000-0000F2000000}"/>
    <cellStyle name="Comma 9 3 2 5 2 2 3 2" xfId="48222" xr:uid="{00000000-0005-0000-0000-0000F2000000}"/>
    <cellStyle name="Comma 9 3 2 5 2 2 4" xfId="33102" xr:uid="{00000000-0005-0000-0000-0000F2000000}"/>
    <cellStyle name="Comma 9 3 2 5 2 3" xfId="4374" xr:uid="{00000000-0005-0000-0000-0000F2000000}"/>
    <cellStyle name="Comma 9 3 2 5 2 3 2" xfId="13446" xr:uid="{00000000-0005-0000-0000-0000F2000000}"/>
    <cellStyle name="Comma 9 3 2 5 2 3 2 2" xfId="28566" xr:uid="{00000000-0005-0000-0000-0000F2000000}"/>
    <cellStyle name="Comma 9 3 2 5 2 3 2 2 2" xfId="58806" xr:uid="{00000000-0005-0000-0000-0000F2000000}"/>
    <cellStyle name="Comma 9 3 2 5 2 3 2 3" xfId="43686" xr:uid="{00000000-0005-0000-0000-0000F2000000}"/>
    <cellStyle name="Comma 9 3 2 5 2 3 3" xfId="19494" xr:uid="{00000000-0005-0000-0000-0000F2000000}"/>
    <cellStyle name="Comma 9 3 2 5 2 3 3 2" xfId="49734" xr:uid="{00000000-0005-0000-0000-0000F2000000}"/>
    <cellStyle name="Comma 9 3 2 5 2 3 4" xfId="34614" xr:uid="{00000000-0005-0000-0000-0000F2000000}"/>
    <cellStyle name="Comma 9 3 2 5 2 4" xfId="5886" xr:uid="{00000000-0005-0000-0000-0000F2000000}"/>
    <cellStyle name="Comma 9 3 2 5 2 4 2" xfId="14958" xr:uid="{00000000-0005-0000-0000-0000F2000000}"/>
    <cellStyle name="Comma 9 3 2 5 2 4 2 2" xfId="30078" xr:uid="{00000000-0005-0000-0000-0000F2000000}"/>
    <cellStyle name="Comma 9 3 2 5 2 4 2 2 2" xfId="60318" xr:uid="{00000000-0005-0000-0000-0000F2000000}"/>
    <cellStyle name="Comma 9 3 2 5 2 4 2 3" xfId="45198" xr:uid="{00000000-0005-0000-0000-0000F2000000}"/>
    <cellStyle name="Comma 9 3 2 5 2 4 3" xfId="21006" xr:uid="{00000000-0005-0000-0000-0000F2000000}"/>
    <cellStyle name="Comma 9 3 2 5 2 4 3 2" xfId="51246" xr:uid="{00000000-0005-0000-0000-0000F2000000}"/>
    <cellStyle name="Comma 9 3 2 5 2 4 4" xfId="36126" xr:uid="{00000000-0005-0000-0000-0000F2000000}"/>
    <cellStyle name="Comma 9 3 2 5 2 5" xfId="7398" xr:uid="{00000000-0005-0000-0000-0000F2000000}"/>
    <cellStyle name="Comma 9 3 2 5 2 5 2" xfId="22518" xr:uid="{00000000-0005-0000-0000-0000F2000000}"/>
    <cellStyle name="Comma 9 3 2 5 2 5 2 2" xfId="52758" xr:uid="{00000000-0005-0000-0000-0000F2000000}"/>
    <cellStyle name="Comma 9 3 2 5 2 5 3" xfId="37638" xr:uid="{00000000-0005-0000-0000-0000F2000000}"/>
    <cellStyle name="Comma 9 3 2 5 2 6" xfId="8910" xr:uid="{00000000-0005-0000-0000-0000F2000000}"/>
    <cellStyle name="Comma 9 3 2 5 2 6 2" xfId="24030" xr:uid="{00000000-0005-0000-0000-0000F2000000}"/>
    <cellStyle name="Comma 9 3 2 5 2 6 2 2" xfId="54270" xr:uid="{00000000-0005-0000-0000-0000F2000000}"/>
    <cellStyle name="Comma 9 3 2 5 2 6 3" xfId="39150" xr:uid="{00000000-0005-0000-0000-0000F2000000}"/>
    <cellStyle name="Comma 9 3 2 5 2 7" xfId="10422" xr:uid="{00000000-0005-0000-0000-0000F2000000}"/>
    <cellStyle name="Comma 9 3 2 5 2 7 2" xfId="25542" xr:uid="{00000000-0005-0000-0000-0000F2000000}"/>
    <cellStyle name="Comma 9 3 2 5 2 7 2 2" xfId="55782" xr:uid="{00000000-0005-0000-0000-0000F2000000}"/>
    <cellStyle name="Comma 9 3 2 5 2 7 3" xfId="40662" xr:uid="{00000000-0005-0000-0000-0000F2000000}"/>
    <cellStyle name="Comma 9 3 2 5 2 8" xfId="16470" xr:uid="{00000000-0005-0000-0000-0000F2000000}"/>
    <cellStyle name="Comma 9 3 2 5 2 8 2" xfId="46710" xr:uid="{00000000-0005-0000-0000-0000F2000000}"/>
    <cellStyle name="Comma 9 3 2 5 2 9" xfId="31590" xr:uid="{00000000-0005-0000-0000-0000F2000000}"/>
    <cellStyle name="Comma 9 3 2 5 3" xfId="2106" xr:uid="{00000000-0005-0000-0000-0000F2000000}"/>
    <cellStyle name="Comma 9 3 2 5 3 2" xfId="11178" xr:uid="{00000000-0005-0000-0000-0000F2000000}"/>
    <cellStyle name="Comma 9 3 2 5 3 2 2" xfId="26298" xr:uid="{00000000-0005-0000-0000-0000F2000000}"/>
    <cellStyle name="Comma 9 3 2 5 3 2 2 2" xfId="56538" xr:uid="{00000000-0005-0000-0000-0000F2000000}"/>
    <cellStyle name="Comma 9 3 2 5 3 2 3" xfId="41418" xr:uid="{00000000-0005-0000-0000-0000F2000000}"/>
    <cellStyle name="Comma 9 3 2 5 3 3" xfId="17226" xr:uid="{00000000-0005-0000-0000-0000F2000000}"/>
    <cellStyle name="Comma 9 3 2 5 3 3 2" xfId="47466" xr:uid="{00000000-0005-0000-0000-0000F2000000}"/>
    <cellStyle name="Comma 9 3 2 5 3 4" xfId="32346" xr:uid="{00000000-0005-0000-0000-0000F2000000}"/>
    <cellStyle name="Comma 9 3 2 5 4" xfId="3618" xr:uid="{00000000-0005-0000-0000-0000F2000000}"/>
    <cellStyle name="Comma 9 3 2 5 4 2" xfId="12690" xr:uid="{00000000-0005-0000-0000-0000F2000000}"/>
    <cellStyle name="Comma 9 3 2 5 4 2 2" xfId="27810" xr:uid="{00000000-0005-0000-0000-0000F2000000}"/>
    <cellStyle name="Comma 9 3 2 5 4 2 2 2" xfId="58050" xr:uid="{00000000-0005-0000-0000-0000F2000000}"/>
    <cellStyle name="Comma 9 3 2 5 4 2 3" xfId="42930" xr:uid="{00000000-0005-0000-0000-0000F2000000}"/>
    <cellStyle name="Comma 9 3 2 5 4 3" xfId="18738" xr:uid="{00000000-0005-0000-0000-0000F2000000}"/>
    <cellStyle name="Comma 9 3 2 5 4 3 2" xfId="48978" xr:uid="{00000000-0005-0000-0000-0000F2000000}"/>
    <cellStyle name="Comma 9 3 2 5 4 4" xfId="33858" xr:uid="{00000000-0005-0000-0000-0000F2000000}"/>
    <cellStyle name="Comma 9 3 2 5 5" xfId="5130" xr:uid="{00000000-0005-0000-0000-0000F2000000}"/>
    <cellStyle name="Comma 9 3 2 5 5 2" xfId="14202" xr:uid="{00000000-0005-0000-0000-0000F2000000}"/>
    <cellStyle name="Comma 9 3 2 5 5 2 2" xfId="29322" xr:uid="{00000000-0005-0000-0000-0000F2000000}"/>
    <cellStyle name="Comma 9 3 2 5 5 2 2 2" xfId="59562" xr:uid="{00000000-0005-0000-0000-0000F2000000}"/>
    <cellStyle name="Comma 9 3 2 5 5 2 3" xfId="44442" xr:uid="{00000000-0005-0000-0000-0000F2000000}"/>
    <cellStyle name="Comma 9 3 2 5 5 3" xfId="20250" xr:uid="{00000000-0005-0000-0000-0000F2000000}"/>
    <cellStyle name="Comma 9 3 2 5 5 3 2" xfId="50490" xr:uid="{00000000-0005-0000-0000-0000F2000000}"/>
    <cellStyle name="Comma 9 3 2 5 5 4" xfId="35370" xr:uid="{00000000-0005-0000-0000-0000F2000000}"/>
    <cellStyle name="Comma 9 3 2 5 6" xfId="6642" xr:uid="{00000000-0005-0000-0000-0000F2000000}"/>
    <cellStyle name="Comma 9 3 2 5 6 2" xfId="21762" xr:uid="{00000000-0005-0000-0000-0000F2000000}"/>
    <cellStyle name="Comma 9 3 2 5 6 2 2" xfId="52002" xr:uid="{00000000-0005-0000-0000-0000F2000000}"/>
    <cellStyle name="Comma 9 3 2 5 6 3" xfId="36882" xr:uid="{00000000-0005-0000-0000-0000F2000000}"/>
    <cellStyle name="Comma 9 3 2 5 7" xfId="8154" xr:uid="{00000000-0005-0000-0000-0000F2000000}"/>
    <cellStyle name="Comma 9 3 2 5 7 2" xfId="23274" xr:uid="{00000000-0005-0000-0000-0000F2000000}"/>
    <cellStyle name="Comma 9 3 2 5 7 2 2" xfId="53514" xr:uid="{00000000-0005-0000-0000-0000F2000000}"/>
    <cellStyle name="Comma 9 3 2 5 7 3" xfId="38394" xr:uid="{00000000-0005-0000-0000-0000F2000000}"/>
    <cellStyle name="Comma 9 3 2 5 8" xfId="9666" xr:uid="{00000000-0005-0000-0000-0000F2000000}"/>
    <cellStyle name="Comma 9 3 2 5 8 2" xfId="24786" xr:uid="{00000000-0005-0000-0000-0000F2000000}"/>
    <cellStyle name="Comma 9 3 2 5 8 2 2" xfId="55026" xr:uid="{00000000-0005-0000-0000-0000F2000000}"/>
    <cellStyle name="Comma 9 3 2 5 8 3" xfId="39906" xr:uid="{00000000-0005-0000-0000-0000F2000000}"/>
    <cellStyle name="Comma 9 3 2 5 9" xfId="15714" xr:uid="{00000000-0005-0000-0000-0000F2000000}"/>
    <cellStyle name="Comma 9 3 2 5 9 2" xfId="45954" xr:uid="{00000000-0005-0000-0000-0000F2000000}"/>
    <cellStyle name="Comma 9 3 2 6" xfId="846" xr:uid="{00000000-0005-0000-0000-000029000000}"/>
    <cellStyle name="Comma 9 3 2 6 2" xfId="2358" xr:uid="{00000000-0005-0000-0000-000029000000}"/>
    <cellStyle name="Comma 9 3 2 6 2 2" xfId="11430" xr:uid="{00000000-0005-0000-0000-000029000000}"/>
    <cellStyle name="Comma 9 3 2 6 2 2 2" xfId="26550" xr:uid="{00000000-0005-0000-0000-000029000000}"/>
    <cellStyle name="Comma 9 3 2 6 2 2 2 2" xfId="56790" xr:uid="{00000000-0005-0000-0000-000029000000}"/>
    <cellStyle name="Comma 9 3 2 6 2 2 3" xfId="41670" xr:uid="{00000000-0005-0000-0000-000029000000}"/>
    <cellStyle name="Comma 9 3 2 6 2 3" xfId="17478" xr:uid="{00000000-0005-0000-0000-000029000000}"/>
    <cellStyle name="Comma 9 3 2 6 2 3 2" xfId="47718" xr:uid="{00000000-0005-0000-0000-000029000000}"/>
    <cellStyle name="Comma 9 3 2 6 2 4" xfId="32598" xr:uid="{00000000-0005-0000-0000-000029000000}"/>
    <cellStyle name="Comma 9 3 2 6 3" xfId="3870" xr:uid="{00000000-0005-0000-0000-000029000000}"/>
    <cellStyle name="Comma 9 3 2 6 3 2" xfId="12942" xr:uid="{00000000-0005-0000-0000-000029000000}"/>
    <cellStyle name="Comma 9 3 2 6 3 2 2" xfId="28062" xr:uid="{00000000-0005-0000-0000-000029000000}"/>
    <cellStyle name="Comma 9 3 2 6 3 2 2 2" xfId="58302" xr:uid="{00000000-0005-0000-0000-000029000000}"/>
    <cellStyle name="Comma 9 3 2 6 3 2 3" xfId="43182" xr:uid="{00000000-0005-0000-0000-000029000000}"/>
    <cellStyle name="Comma 9 3 2 6 3 3" xfId="18990" xr:uid="{00000000-0005-0000-0000-000029000000}"/>
    <cellStyle name="Comma 9 3 2 6 3 3 2" xfId="49230" xr:uid="{00000000-0005-0000-0000-000029000000}"/>
    <cellStyle name="Comma 9 3 2 6 3 4" xfId="34110" xr:uid="{00000000-0005-0000-0000-000029000000}"/>
    <cellStyle name="Comma 9 3 2 6 4" xfId="5382" xr:uid="{00000000-0005-0000-0000-000029000000}"/>
    <cellStyle name="Comma 9 3 2 6 4 2" xfId="14454" xr:uid="{00000000-0005-0000-0000-000029000000}"/>
    <cellStyle name="Comma 9 3 2 6 4 2 2" xfId="29574" xr:uid="{00000000-0005-0000-0000-000029000000}"/>
    <cellStyle name="Comma 9 3 2 6 4 2 2 2" xfId="59814" xr:uid="{00000000-0005-0000-0000-000029000000}"/>
    <cellStyle name="Comma 9 3 2 6 4 2 3" xfId="44694" xr:uid="{00000000-0005-0000-0000-000029000000}"/>
    <cellStyle name="Comma 9 3 2 6 4 3" xfId="20502" xr:uid="{00000000-0005-0000-0000-000029000000}"/>
    <cellStyle name="Comma 9 3 2 6 4 3 2" xfId="50742" xr:uid="{00000000-0005-0000-0000-000029000000}"/>
    <cellStyle name="Comma 9 3 2 6 4 4" xfId="35622" xr:uid="{00000000-0005-0000-0000-000029000000}"/>
    <cellStyle name="Comma 9 3 2 6 5" xfId="6894" xr:uid="{00000000-0005-0000-0000-000029000000}"/>
    <cellStyle name="Comma 9 3 2 6 5 2" xfId="22014" xr:uid="{00000000-0005-0000-0000-000029000000}"/>
    <cellStyle name="Comma 9 3 2 6 5 2 2" xfId="52254" xr:uid="{00000000-0005-0000-0000-000029000000}"/>
    <cellStyle name="Comma 9 3 2 6 5 3" xfId="37134" xr:uid="{00000000-0005-0000-0000-000029000000}"/>
    <cellStyle name="Comma 9 3 2 6 6" xfId="8406" xr:uid="{00000000-0005-0000-0000-000029000000}"/>
    <cellStyle name="Comma 9 3 2 6 6 2" xfId="23526" xr:uid="{00000000-0005-0000-0000-000029000000}"/>
    <cellStyle name="Comma 9 3 2 6 6 2 2" xfId="53766" xr:uid="{00000000-0005-0000-0000-000029000000}"/>
    <cellStyle name="Comma 9 3 2 6 6 3" xfId="38646" xr:uid="{00000000-0005-0000-0000-000029000000}"/>
    <cellStyle name="Comma 9 3 2 6 7" xfId="9918" xr:uid="{00000000-0005-0000-0000-000029000000}"/>
    <cellStyle name="Comma 9 3 2 6 7 2" xfId="25038" xr:uid="{00000000-0005-0000-0000-000029000000}"/>
    <cellStyle name="Comma 9 3 2 6 7 2 2" xfId="55278" xr:uid="{00000000-0005-0000-0000-000029000000}"/>
    <cellStyle name="Comma 9 3 2 6 7 3" xfId="40158" xr:uid="{00000000-0005-0000-0000-000029000000}"/>
    <cellStyle name="Comma 9 3 2 6 8" xfId="15966" xr:uid="{00000000-0005-0000-0000-000029000000}"/>
    <cellStyle name="Comma 9 3 2 6 8 2" xfId="46206" xr:uid="{00000000-0005-0000-0000-000029000000}"/>
    <cellStyle name="Comma 9 3 2 6 9" xfId="31086" xr:uid="{00000000-0005-0000-0000-000029000000}"/>
    <cellStyle name="Comma 9 3 2 7" xfId="1602" xr:uid="{00000000-0005-0000-0000-000029000000}"/>
    <cellStyle name="Comma 9 3 2 7 2" xfId="10674" xr:uid="{00000000-0005-0000-0000-000029000000}"/>
    <cellStyle name="Comma 9 3 2 7 2 2" xfId="25794" xr:uid="{00000000-0005-0000-0000-000029000000}"/>
    <cellStyle name="Comma 9 3 2 7 2 2 2" xfId="56034" xr:uid="{00000000-0005-0000-0000-000029000000}"/>
    <cellStyle name="Comma 9 3 2 7 2 3" xfId="40914" xr:uid="{00000000-0005-0000-0000-000029000000}"/>
    <cellStyle name="Comma 9 3 2 7 3" xfId="16722" xr:uid="{00000000-0005-0000-0000-000029000000}"/>
    <cellStyle name="Comma 9 3 2 7 3 2" xfId="46962" xr:uid="{00000000-0005-0000-0000-000029000000}"/>
    <cellStyle name="Comma 9 3 2 7 4" xfId="31842" xr:uid="{00000000-0005-0000-0000-000029000000}"/>
    <cellStyle name="Comma 9 3 2 8" xfId="3114" xr:uid="{00000000-0005-0000-0000-000029000000}"/>
    <cellStyle name="Comma 9 3 2 8 2" xfId="12186" xr:uid="{00000000-0005-0000-0000-000029000000}"/>
    <cellStyle name="Comma 9 3 2 8 2 2" xfId="27306" xr:uid="{00000000-0005-0000-0000-000029000000}"/>
    <cellStyle name="Comma 9 3 2 8 2 2 2" xfId="57546" xr:uid="{00000000-0005-0000-0000-000029000000}"/>
    <cellStyle name="Comma 9 3 2 8 2 3" xfId="42426" xr:uid="{00000000-0005-0000-0000-000029000000}"/>
    <cellStyle name="Comma 9 3 2 8 3" xfId="18234" xr:uid="{00000000-0005-0000-0000-000029000000}"/>
    <cellStyle name="Comma 9 3 2 8 3 2" xfId="48474" xr:uid="{00000000-0005-0000-0000-000029000000}"/>
    <cellStyle name="Comma 9 3 2 8 4" xfId="33354" xr:uid="{00000000-0005-0000-0000-000029000000}"/>
    <cellStyle name="Comma 9 3 2 9" xfId="4626" xr:uid="{00000000-0005-0000-0000-000029000000}"/>
    <cellStyle name="Comma 9 3 2 9 2" xfId="13698" xr:uid="{00000000-0005-0000-0000-000029000000}"/>
    <cellStyle name="Comma 9 3 2 9 2 2" xfId="28818" xr:uid="{00000000-0005-0000-0000-000029000000}"/>
    <cellStyle name="Comma 9 3 2 9 2 2 2" xfId="59058" xr:uid="{00000000-0005-0000-0000-000029000000}"/>
    <cellStyle name="Comma 9 3 2 9 2 3" xfId="43938" xr:uid="{00000000-0005-0000-0000-000029000000}"/>
    <cellStyle name="Comma 9 3 2 9 3" xfId="19746" xr:uid="{00000000-0005-0000-0000-000029000000}"/>
    <cellStyle name="Comma 9 3 2 9 3 2" xfId="49986" xr:uid="{00000000-0005-0000-0000-000029000000}"/>
    <cellStyle name="Comma 9 3 2 9 4" xfId="34866" xr:uid="{00000000-0005-0000-0000-000029000000}"/>
    <cellStyle name="Comma 9 3 3" xfId="132" xr:uid="{00000000-0005-0000-0000-000051000000}"/>
    <cellStyle name="Comma 9 3 3 10" xfId="9204" xr:uid="{00000000-0005-0000-0000-000051000000}"/>
    <cellStyle name="Comma 9 3 3 10 2" xfId="24324" xr:uid="{00000000-0005-0000-0000-000051000000}"/>
    <cellStyle name="Comma 9 3 3 10 2 2" xfId="54564" xr:uid="{00000000-0005-0000-0000-000051000000}"/>
    <cellStyle name="Comma 9 3 3 10 3" xfId="39444" xr:uid="{00000000-0005-0000-0000-000051000000}"/>
    <cellStyle name="Comma 9 3 3 11" xfId="15252" xr:uid="{00000000-0005-0000-0000-000051000000}"/>
    <cellStyle name="Comma 9 3 3 11 2" xfId="45492" xr:uid="{00000000-0005-0000-0000-000051000000}"/>
    <cellStyle name="Comma 9 3 3 12" xfId="30372" xr:uid="{00000000-0005-0000-0000-000051000000}"/>
    <cellStyle name="Comma 9 3 3 2" xfId="384" xr:uid="{00000000-0005-0000-0000-000051000000}"/>
    <cellStyle name="Comma 9 3 3 2 10" xfId="30624" xr:uid="{00000000-0005-0000-0000-000051000000}"/>
    <cellStyle name="Comma 9 3 3 2 2" xfId="1140" xr:uid="{00000000-0005-0000-0000-000051000000}"/>
    <cellStyle name="Comma 9 3 3 2 2 2" xfId="2652" xr:uid="{00000000-0005-0000-0000-000051000000}"/>
    <cellStyle name="Comma 9 3 3 2 2 2 2" xfId="11724" xr:uid="{00000000-0005-0000-0000-000051000000}"/>
    <cellStyle name="Comma 9 3 3 2 2 2 2 2" xfId="26844" xr:uid="{00000000-0005-0000-0000-000051000000}"/>
    <cellStyle name="Comma 9 3 3 2 2 2 2 2 2" xfId="57084" xr:uid="{00000000-0005-0000-0000-000051000000}"/>
    <cellStyle name="Comma 9 3 3 2 2 2 2 3" xfId="41964" xr:uid="{00000000-0005-0000-0000-000051000000}"/>
    <cellStyle name="Comma 9 3 3 2 2 2 3" xfId="17772" xr:uid="{00000000-0005-0000-0000-000051000000}"/>
    <cellStyle name="Comma 9 3 3 2 2 2 3 2" xfId="48012" xr:uid="{00000000-0005-0000-0000-000051000000}"/>
    <cellStyle name="Comma 9 3 3 2 2 2 4" xfId="32892" xr:uid="{00000000-0005-0000-0000-000051000000}"/>
    <cellStyle name="Comma 9 3 3 2 2 3" xfId="4164" xr:uid="{00000000-0005-0000-0000-000051000000}"/>
    <cellStyle name="Comma 9 3 3 2 2 3 2" xfId="13236" xr:uid="{00000000-0005-0000-0000-000051000000}"/>
    <cellStyle name="Comma 9 3 3 2 2 3 2 2" xfId="28356" xr:uid="{00000000-0005-0000-0000-000051000000}"/>
    <cellStyle name="Comma 9 3 3 2 2 3 2 2 2" xfId="58596" xr:uid="{00000000-0005-0000-0000-000051000000}"/>
    <cellStyle name="Comma 9 3 3 2 2 3 2 3" xfId="43476" xr:uid="{00000000-0005-0000-0000-000051000000}"/>
    <cellStyle name="Comma 9 3 3 2 2 3 3" xfId="19284" xr:uid="{00000000-0005-0000-0000-000051000000}"/>
    <cellStyle name="Comma 9 3 3 2 2 3 3 2" xfId="49524" xr:uid="{00000000-0005-0000-0000-000051000000}"/>
    <cellStyle name="Comma 9 3 3 2 2 3 4" xfId="34404" xr:uid="{00000000-0005-0000-0000-000051000000}"/>
    <cellStyle name="Comma 9 3 3 2 2 4" xfId="5676" xr:uid="{00000000-0005-0000-0000-000051000000}"/>
    <cellStyle name="Comma 9 3 3 2 2 4 2" xfId="14748" xr:uid="{00000000-0005-0000-0000-000051000000}"/>
    <cellStyle name="Comma 9 3 3 2 2 4 2 2" xfId="29868" xr:uid="{00000000-0005-0000-0000-000051000000}"/>
    <cellStyle name="Comma 9 3 3 2 2 4 2 2 2" xfId="60108" xr:uid="{00000000-0005-0000-0000-000051000000}"/>
    <cellStyle name="Comma 9 3 3 2 2 4 2 3" xfId="44988" xr:uid="{00000000-0005-0000-0000-000051000000}"/>
    <cellStyle name="Comma 9 3 3 2 2 4 3" xfId="20796" xr:uid="{00000000-0005-0000-0000-000051000000}"/>
    <cellStyle name="Comma 9 3 3 2 2 4 3 2" xfId="51036" xr:uid="{00000000-0005-0000-0000-000051000000}"/>
    <cellStyle name="Comma 9 3 3 2 2 4 4" xfId="35916" xr:uid="{00000000-0005-0000-0000-000051000000}"/>
    <cellStyle name="Comma 9 3 3 2 2 5" xfId="7188" xr:uid="{00000000-0005-0000-0000-000051000000}"/>
    <cellStyle name="Comma 9 3 3 2 2 5 2" xfId="22308" xr:uid="{00000000-0005-0000-0000-000051000000}"/>
    <cellStyle name="Comma 9 3 3 2 2 5 2 2" xfId="52548" xr:uid="{00000000-0005-0000-0000-000051000000}"/>
    <cellStyle name="Comma 9 3 3 2 2 5 3" xfId="37428" xr:uid="{00000000-0005-0000-0000-000051000000}"/>
    <cellStyle name="Comma 9 3 3 2 2 6" xfId="8700" xr:uid="{00000000-0005-0000-0000-000051000000}"/>
    <cellStyle name="Comma 9 3 3 2 2 6 2" xfId="23820" xr:uid="{00000000-0005-0000-0000-000051000000}"/>
    <cellStyle name="Comma 9 3 3 2 2 6 2 2" xfId="54060" xr:uid="{00000000-0005-0000-0000-000051000000}"/>
    <cellStyle name="Comma 9 3 3 2 2 6 3" xfId="38940" xr:uid="{00000000-0005-0000-0000-000051000000}"/>
    <cellStyle name="Comma 9 3 3 2 2 7" xfId="10212" xr:uid="{00000000-0005-0000-0000-000051000000}"/>
    <cellStyle name="Comma 9 3 3 2 2 7 2" xfId="25332" xr:uid="{00000000-0005-0000-0000-000051000000}"/>
    <cellStyle name="Comma 9 3 3 2 2 7 2 2" xfId="55572" xr:uid="{00000000-0005-0000-0000-000051000000}"/>
    <cellStyle name="Comma 9 3 3 2 2 7 3" xfId="40452" xr:uid="{00000000-0005-0000-0000-000051000000}"/>
    <cellStyle name="Comma 9 3 3 2 2 8" xfId="16260" xr:uid="{00000000-0005-0000-0000-000051000000}"/>
    <cellStyle name="Comma 9 3 3 2 2 8 2" xfId="46500" xr:uid="{00000000-0005-0000-0000-000051000000}"/>
    <cellStyle name="Comma 9 3 3 2 2 9" xfId="31380" xr:uid="{00000000-0005-0000-0000-000051000000}"/>
    <cellStyle name="Comma 9 3 3 2 3" xfId="1896" xr:uid="{00000000-0005-0000-0000-000051000000}"/>
    <cellStyle name="Comma 9 3 3 2 3 2" xfId="10968" xr:uid="{00000000-0005-0000-0000-000051000000}"/>
    <cellStyle name="Comma 9 3 3 2 3 2 2" xfId="26088" xr:uid="{00000000-0005-0000-0000-000051000000}"/>
    <cellStyle name="Comma 9 3 3 2 3 2 2 2" xfId="56328" xr:uid="{00000000-0005-0000-0000-000051000000}"/>
    <cellStyle name="Comma 9 3 3 2 3 2 3" xfId="41208" xr:uid="{00000000-0005-0000-0000-000051000000}"/>
    <cellStyle name="Comma 9 3 3 2 3 3" xfId="17016" xr:uid="{00000000-0005-0000-0000-000051000000}"/>
    <cellStyle name="Comma 9 3 3 2 3 3 2" xfId="47256" xr:uid="{00000000-0005-0000-0000-000051000000}"/>
    <cellStyle name="Comma 9 3 3 2 3 4" xfId="32136" xr:uid="{00000000-0005-0000-0000-000051000000}"/>
    <cellStyle name="Comma 9 3 3 2 4" xfId="3408" xr:uid="{00000000-0005-0000-0000-000051000000}"/>
    <cellStyle name="Comma 9 3 3 2 4 2" xfId="12480" xr:uid="{00000000-0005-0000-0000-000051000000}"/>
    <cellStyle name="Comma 9 3 3 2 4 2 2" xfId="27600" xr:uid="{00000000-0005-0000-0000-000051000000}"/>
    <cellStyle name="Comma 9 3 3 2 4 2 2 2" xfId="57840" xr:uid="{00000000-0005-0000-0000-000051000000}"/>
    <cellStyle name="Comma 9 3 3 2 4 2 3" xfId="42720" xr:uid="{00000000-0005-0000-0000-000051000000}"/>
    <cellStyle name="Comma 9 3 3 2 4 3" xfId="18528" xr:uid="{00000000-0005-0000-0000-000051000000}"/>
    <cellStyle name="Comma 9 3 3 2 4 3 2" xfId="48768" xr:uid="{00000000-0005-0000-0000-000051000000}"/>
    <cellStyle name="Comma 9 3 3 2 4 4" xfId="33648" xr:uid="{00000000-0005-0000-0000-000051000000}"/>
    <cellStyle name="Comma 9 3 3 2 5" xfId="4920" xr:uid="{00000000-0005-0000-0000-000051000000}"/>
    <cellStyle name="Comma 9 3 3 2 5 2" xfId="13992" xr:uid="{00000000-0005-0000-0000-000051000000}"/>
    <cellStyle name="Comma 9 3 3 2 5 2 2" xfId="29112" xr:uid="{00000000-0005-0000-0000-000051000000}"/>
    <cellStyle name="Comma 9 3 3 2 5 2 2 2" xfId="59352" xr:uid="{00000000-0005-0000-0000-000051000000}"/>
    <cellStyle name="Comma 9 3 3 2 5 2 3" xfId="44232" xr:uid="{00000000-0005-0000-0000-000051000000}"/>
    <cellStyle name="Comma 9 3 3 2 5 3" xfId="20040" xr:uid="{00000000-0005-0000-0000-000051000000}"/>
    <cellStyle name="Comma 9 3 3 2 5 3 2" xfId="50280" xr:uid="{00000000-0005-0000-0000-000051000000}"/>
    <cellStyle name="Comma 9 3 3 2 5 4" xfId="35160" xr:uid="{00000000-0005-0000-0000-000051000000}"/>
    <cellStyle name="Comma 9 3 3 2 6" xfId="6432" xr:uid="{00000000-0005-0000-0000-000051000000}"/>
    <cellStyle name="Comma 9 3 3 2 6 2" xfId="21552" xr:uid="{00000000-0005-0000-0000-000051000000}"/>
    <cellStyle name="Comma 9 3 3 2 6 2 2" xfId="51792" xr:uid="{00000000-0005-0000-0000-000051000000}"/>
    <cellStyle name="Comma 9 3 3 2 6 3" xfId="36672" xr:uid="{00000000-0005-0000-0000-000051000000}"/>
    <cellStyle name="Comma 9 3 3 2 7" xfId="7944" xr:uid="{00000000-0005-0000-0000-000051000000}"/>
    <cellStyle name="Comma 9 3 3 2 7 2" xfId="23064" xr:uid="{00000000-0005-0000-0000-000051000000}"/>
    <cellStyle name="Comma 9 3 3 2 7 2 2" xfId="53304" xr:uid="{00000000-0005-0000-0000-000051000000}"/>
    <cellStyle name="Comma 9 3 3 2 7 3" xfId="38184" xr:uid="{00000000-0005-0000-0000-000051000000}"/>
    <cellStyle name="Comma 9 3 3 2 8" xfId="9456" xr:uid="{00000000-0005-0000-0000-000051000000}"/>
    <cellStyle name="Comma 9 3 3 2 8 2" xfId="24576" xr:uid="{00000000-0005-0000-0000-000051000000}"/>
    <cellStyle name="Comma 9 3 3 2 8 2 2" xfId="54816" xr:uid="{00000000-0005-0000-0000-000051000000}"/>
    <cellStyle name="Comma 9 3 3 2 8 3" xfId="39696" xr:uid="{00000000-0005-0000-0000-000051000000}"/>
    <cellStyle name="Comma 9 3 3 2 9" xfId="15504" xr:uid="{00000000-0005-0000-0000-000051000000}"/>
    <cellStyle name="Comma 9 3 3 2 9 2" xfId="45744" xr:uid="{00000000-0005-0000-0000-000051000000}"/>
    <cellStyle name="Comma 9 3 3 3" xfId="636" xr:uid="{00000000-0005-0000-0000-0000F5000000}"/>
    <cellStyle name="Comma 9 3 3 3 10" xfId="30876" xr:uid="{00000000-0005-0000-0000-0000F5000000}"/>
    <cellStyle name="Comma 9 3 3 3 2" xfId="1392" xr:uid="{00000000-0005-0000-0000-0000F5000000}"/>
    <cellStyle name="Comma 9 3 3 3 2 2" xfId="2904" xr:uid="{00000000-0005-0000-0000-0000F5000000}"/>
    <cellStyle name="Comma 9 3 3 3 2 2 2" xfId="11976" xr:uid="{00000000-0005-0000-0000-0000F5000000}"/>
    <cellStyle name="Comma 9 3 3 3 2 2 2 2" xfId="27096" xr:uid="{00000000-0005-0000-0000-0000F5000000}"/>
    <cellStyle name="Comma 9 3 3 3 2 2 2 2 2" xfId="57336" xr:uid="{00000000-0005-0000-0000-0000F5000000}"/>
    <cellStyle name="Comma 9 3 3 3 2 2 2 3" xfId="42216" xr:uid="{00000000-0005-0000-0000-0000F5000000}"/>
    <cellStyle name="Comma 9 3 3 3 2 2 3" xfId="18024" xr:uid="{00000000-0005-0000-0000-0000F5000000}"/>
    <cellStyle name="Comma 9 3 3 3 2 2 3 2" xfId="48264" xr:uid="{00000000-0005-0000-0000-0000F5000000}"/>
    <cellStyle name="Comma 9 3 3 3 2 2 4" xfId="33144" xr:uid="{00000000-0005-0000-0000-0000F5000000}"/>
    <cellStyle name="Comma 9 3 3 3 2 3" xfId="4416" xr:uid="{00000000-0005-0000-0000-0000F5000000}"/>
    <cellStyle name="Comma 9 3 3 3 2 3 2" xfId="13488" xr:uid="{00000000-0005-0000-0000-0000F5000000}"/>
    <cellStyle name="Comma 9 3 3 3 2 3 2 2" xfId="28608" xr:uid="{00000000-0005-0000-0000-0000F5000000}"/>
    <cellStyle name="Comma 9 3 3 3 2 3 2 2 2" xfId="58848" xr:uid="{00000000-0005-0000-0000-0000F5000000}"/>
    <cellStyle name="Comma 9 3 3 3 2 3 2 3" xfId="43728" xr:uid="{00000000-0005-0000-0000-0000F5000000}"/>
    <cellStyle name="Comma 9 3 3 3 2 3 3" xfId="19536" xr:uid="{00000000-0005-0000-0000-0000F5000000}"/>
    <cellStyle name="Comma 9 3 3 3 2 3 3 2" xfId="49776" xr:uid="{00000000-0005-0000-0000-0000F5000000}"/>
    <cellStyle name="Comma 9 3 3 3 2 3 4" xfId="34656" xr:uid="{00000000-0005-0000-0000-0000F5000000}"/>
    <cellStyle name="Comma 9 3 3 3 2 4" xfId="5928" xr:uid="{00000000-0005-0000-0000-0000F5000000}"/>
    <cellStyle name="Comma 9 3 3 3 2 4 2" xfId="15000" xr:uid="{00000000-0005-0000-0000-0000F5000000}"/>
    <cellStyle name="Comma 9 3 3 3 2 4 2 2" xfId="30120" xr:uid="{00000000-0005-0000-0000-0000F5000000}"/>
    <cellStyle name="Comma 9 3 3 3 2 4 2 2 2" xfId="60360" xr:uid="{00000000-0005-0000-0000-0000F5000000}"/>
    <cellStyle name="Comma 9 3 3 3 2 4 2 3" xfId="45240" xr:uid="{00000000-0005-0000-0000-0000F5000000}"/>
    <cellStyle name="Comma 9 3 3 3 2 4 3" xfId="21048" xr:uid="{00000000-0005-0000-0000-0000F5000000}"/>
    <cellStyle name="Comma 9 3 3 3 2 4 3 2" xfId="51288" xr:uid="{00000000-0005-0000-0000-0000F5000000}"/>
    <cellStyle name="Comma 9 3 3 3 2 4 4" xfId="36168" xr:uid="{00000000-0005-0000-0000-0000F5000000}"/>
    <cellStyle name="Comma 9 3 3 3 2 5" xfId="7440" xr:uid="{00000000-0005-0000-0000-0000F5000000}"/>
    <cellStyle name="Comma 9 3 3 3 2 5 2" xfId="22560" xr:uid="{00000000-0005-0000-0000-0000F5000000}"/>
    <cellStyle name="Comma 9 3 3 3 2 5 2 2" xfId="52800" xr:uid="{00000000-0005-0000-0000-0000F5000000}"/>
    <cellStyle name="Comma 9 3 3 3 2 5 3" xfId="37680" xr:uid="{00000000-0005-0000-0000-0000F5000000}"/>
    <cellStyle name="Comma 9 3 3 3 2 6" xfId="8952" xr:uid="{00000000-0005-0000-0000-0000F5000000}"/>
    <cellStyle name="Comma 9 3 3 3 2 6 2" xfId="24072" xr:uid="{00000000-0005-0000-0000-0000F5000000}"/>
    <cellStyle name="Comma 9 3 3 3 2 6 2 2" xfId="54312" xr:uid="{00000000-0005-0000-0000-0000F5000000}"/>
    <cellStyle name="Comma 9 3 3 3 2 6 3" xfId="39192" xr:uid="{00000000-0005-0000-0000-0000F5000000}"/>
    <cellStyle name="Comma 9 3 3 3 2 7" xfId="10464" xr:uid="{00000000-0005-0000-0000-0000F5000000}"/>
    <cellStyle name="Comma 9 3 3 3 2 7 2" xfId="25584" xr:uid="{00000000-0005-0000-0000-0000F5000000}"/>
    <cellStyle name="Comma 9 3 3 3 2 7 2 2" xfId="55824" xr:uid="{00000000-0005-0000-0000-0000F5000000}"/>
    <cellStyle name="Comma 9 3 3 3 2 7 3" xfId="40704" xr:uid="{00000000-0005-0000-0000-0000F5000000}"/>
    <cellStyle name="Comma 9 3 3 3 2 8" xfId="16512" xr:uid="{00000000-0005-0000-0000-0000F5000000}"/>
    <cellStyle name="Comma 9 3 3 3 2 8 2" xfId="46752" xr:uid="{00000000-0005-0000-0000-0000F5000000}"/>
    <cellStyle name="Comma 9 3 3 3 2 9" xfId="31632" xr:uid="{00000000-0005-0000-0000-0000F5000000}"/>
    <cellStyle name="Comma 9 3 3 3 3" xfId="2148" xr:uid="{00000000-0005-0000-0000-0000F5000000}"/>
    <cellStyle name="Comma 9 3 3 3 3 2" xfId="11220" xr:uid="{00000000-0005-0000-0000-0000F5000000}"/>
    <cellStyle name="Comma 9 3 3 3 3 2 2" xfId="26340" xr:uid="{00000000-0005-0000-0000-0000F5000000}"/>
    <cellStyle name="Comma 9 3 3 3 3 2 2 2" xfId="56580" xr:uid="{00000000-0005-0000-0000-0000F5000000}"/>
    <cellStyle name="Comma 9 3 3 3 3 2 3" xfId="41460" xr:uid="{00000000-0005-0000-0000-0000F5000000}"/>
    <cellStyle name="Comma 9 3 3 3 3 3" xfId="17268" xr:uid="{00000000-0005-0000-0000-0000F5000000}"/>
    <cellStyle name="Comma 9 3 3 3 3 3 2" xfId="47508" xr:uid="{00000000-0005-0000-0000-0000F5000000}"/>
    <cellStyle name="Comma 9 3 3 3 3 4" xfId="32388" xr:uid="{00000000-0005-0000-0000-0000F5000000}"/>
    <cellStyle name="Comma 9 3 3 3 4" xfId="3660" xr:uid="{00000000-0005-0000-0000-0000F5000000}"/>
    <cellStyle name="Comma 9 3 3 3 4 2" xfId="12732" xr:uid="{00000000-0005-0000-0000-0000F5000000}"/>
    <cellStyle name="Comma 9 3 3 3 4 2 2" xfId="27852" xr:uid="{00000000-0005-0000-0000-0000F5000000}"/>
    <cellStyle name="Comma 9 3 3 3 4 2 2 2" xfId="58092" xr:uid="{00000000-0005-0000-0000-0000F5000000}"/>
    <cellStyle name="Comma 9 3 3 3 4 2 3" xfId="42972" xr:uid="{00000000-0005-0000-0000-0000F5000000}"/>
    <cellStyle name="Comma 9 3 3 3 4 3" xfId="18780" xr:uid="{00000000-0005-0000-0000-0000F5000000}"/>
    <cellStyle name="Comma 9 3 3 3 4 3 2" xfId="49020" xr:uid="{00000000-0005-0000-0000-0000F5000000}"/>
    <cellStyle name="Comma 9 3 3 3 4 4" xfId="33900" xr:uid="{00000000-0005-0000-0000-0000F5000000}"/>
    <cellStyle name="Comma 9 3 3 3 5" xfId="5172" xr:uid="{00000000-0005-0000-0000-0000F5000000}"/>
    <cellStyle name="Comma 9 3 3 3 5 2" xfId="14244" xr:uid="{00000000-0005-0000-0000-0000F5000000}"/>
    <cellStyle name="Comma 9 3 3 3 5 2 2" xfId="29364" xr:uid="{00000000-0005-0000-0000-0000F5000000}"/>
    <cellStyle name="Comma 9 3 3 3 5 2 2 2" xfId="59604" xr:uid="{00000000-0005-0000-0000-0000F5000000}"/>
    <cellStyle name="Comma 9 3 3 3 5 2 3" xfId="44484" xr:uid="{00000000-0005-0000-0000-0000F5000000}"/>
    <cellStyle name="Comma 9 3 3 3 5 3" xfId="20292" xr:uid="{00000000-0005-0000-0000-0000F5000000}"/>
    <cellStyle name="Comma 9 3 3 3 5 3 2" xfId="50532" xr:uid="{00000000-0005-0000-0000-0000F5000000}"/>
    <cellStyle name="Comma 9 3 3 3 5 4" xfId="35412" xr:uid="{00000000-0005-0000-0000-0000F5000000}"/>
    <cellStyle name="Comma 9 3 3 3 6" xfId="6684" xr:uid="{00000000-0005-0000-0000-0000F5000000}"/>
    <cellStyle name="Comma 9 3 3 3 6 2" xfId="21804" xr:uid="{00000000-0005-0000-0000-0000F5000000}"/>
    <cellStyle name="Comma 9 3 3 3 6 2 2" xfId="52044" xr:uid="{00000000-0005-0000-0000-0000F5000000}"/>
    <cellStyle name="Comma 9 3 3 3 6 3" xfId="36924" xr:uid="{00000000-0005-0000-0000-0000F5000000}"/>
    <cellStyle name="Comma 9 3 3 3 7" xfId="8196" xr:uid="{00000000-0005-0000-0000-0000F5000000}"/>
    <cellStyle name="Comma 9 3 3 3 7 2" xfId="23316" xr:uid="{00000000-0005-0000-0000-0000F5000000}"/>
    <cellStyle name="Comma 9 3 3 3 7 2 2" xfId="53556" xr:uid="{00000000-0005-0000-0000-0000F5000000}"/>
    <cellStyle name="Comma 9 3 3 3 7 3" xfId="38436" xr:uid="{00000000-0005-0000-0000-0000F5000000}"/>
    <cellStyle name="Comma 9 3 3 3 8" xfId="9708" xr:uid="{00000000-0005-0000-0000-0000F5000000}"/>
    <cellStyle name="Comma 9 3 3 3 8 2" xfId="24828" xr:uid="{00000000-0005-0000-0000-0000F5000000}"/>
    <cellStyle name="Comma 9 3 3 3 8 2 2" xfId="55068" xr:uid="{00000000-0005-0000-0000-0000F5000000}"/>
    <cellStyle name="Comma 9 3 3 3 8 3" xfId="39948" xr:uid="{00000000-0005-0000-0000-0000F5000000}"/>
    <cellStyle name="Comma 9 3 3 3 9" xfId="15756" xr:uid="{00000000-0005-0000-0000-0000F5000000}"/>
    <cellStyle name="Comma 9 3 3 3 9 2" xfId="45996" xr:uid="{00000000-0005-0000-0000-0000F5000000}"/>
    <cellStyle name="Comma 9 3 3 4" xfId="888" xr:uid="{00000000-0005-0000-0000-000051000000}"/>
    <cellStyle name="Comma 9 3 3 4 2" xfId="2400" xr:uid="{00000000-0005-0000-0000-000051000000}"/>
    <cellStyle name="Comma 9 3 3 4 2 2" xfId="11472" xr:uid="{00000000-0005-0000-0000-000051000000}"/>
    <cellStyle name="Comma 9 3 3 4 2 2 2" xfId="26592" xr:uid="{00000000-0005-0000-0000-000051000000}"/>
    <cellStyle name="Comma 9 3 3 4 2 2 2 2" xfId="56832" xr:uid="{00000000-0005-0000-0000-000051000000}"/>
    <cellStyle name="Comma 9 3 3 4 2 2 3" xfId="41712" xr:uid="{00000000-0005-0000-0000-000051000000}"/>
    <cellStyle name="Comma 9 3 3 4 2 3" xfId="17520" xr:uid="{00000000-0005-0000-0000-000051000000}"/>
    <cellStyle name="Comma 9 3 3 4 2 3 2" xfId="47760" xr:uid="{00000000-0005-0000-0000-000051000000}"/>
    <cellStyle name="Comma 9 3 3 4 2 4" xfId="32640" xr:uid="{00000000-0005-0000-0000-000051000000}"/>
    <cellStyle name="Comma 9 3 3 4 3" xfId="3912" xr:uid="{00000000-0005-0000-0000-000051000000}"/>
    <cellStyle name="Comma 9 3 3 4 3 2" xfId="12984" xr:uid="{00000000-0005-0000-0000-000051000000}"/>
    <cellStyle name="Comma 9 3 3 4 3 2 2" xfId="28104" xr:uid="{00000000-0005-0000-0000-000051000000}"/>
    <cellStyle name="Comma 9 3 3 4 3 2 2 2" xfId="58344" xr:uid="{00000000-0005-0000-0000-000051000000}"/>
    <cellStyle name="Comma 9 3 3 4 3 2 3" xfId="43224" xr:uid="{00000000-0005-0000-0000-000051000000}"/>
    <cellStyle name="Comma 9 3 3 4 3 3" xfId="19032" xr:uid="{00000000-0005-0000-0000-000051000000}"/>
    <cellStyle name="Comma 9 3 3 4 3 3 2" xfId="49272" xr:uid="{00000000-0005-0000-0000-000051000000}"/>
    <cellStyle name="Comma 9 3 3 4 3 4" xfId="34152" xr:uid="{00000000-0005-0000-0000-000051000000}"/>
    <cellStyle name="Comma 9 3 3 4 4" xfId="5424" xr:uid="{00000000-0005-0000-0000-000051000000}"/>
    <cellStyle name="Comma 9 3 3 4 4 2" xfId="14496" xr:uid="{00000000-0005-0000-0000-000051000000}"/>
    <cellStyle name="Comma 9 3 3 4 4 2 2" xfId="29616" xr:uid="{00000000-0005-0000-0000-000051000000}"/>
    <cellStyle name="Comma 9 3 3 4 4 2 2 2" xfId="59856" xr:uid="{00000000-0005-0000-0000-000051000000}"/>
    <cellStyle name="Comma 9 3 3 4 4 2 3" xfId="44736" xr:uid="{00000000-0005-0000-0000-000051000000}"/>
    <cellStyle name="Comma 9 3 3 4 4 3" xfId="20544" xr:uid="{00000000-0005-0000-0000-000051000000}"/>
    <cellStyle name="Comma 9 3 3 4 4 3 2" xfId="50784" xr:uid="{00000000-0005-0000-0000-000051000000}"/>
    <cellStyle name="Comma 9 3 3 4 4 4" xfId="35664" xr:uid="{00000000-0005-0000-0000-000051000000}"/>
    <cellStyle name="Comma 9 3 3 4 5" xfId="6936" xr:uid="{00000000-0005-0000-0000-000051000000}"/>
    <cellStyle name="Comma 9 3 3 4 5 2" xfId="22056" xr:uid="{00000000-0005-0000-0000-000051000000}"/>
    <cellStyle name="Comma 9 3 3 4 5 2 2" xfId="52296" xr:uid="{00000000-0005-0000-0000-000051000000}"/>
    <cellStyle name="Comma 9 3 3 4 5 3" xfId="37176" xr:uid="{00000000-0005-0000-0000-000051000000}"/>
    <cellStyle name="Comma 9 3 3 4 6" xfId="8448" xr:uid="{00000000-0005-0000-0000-000051000000}"/>
    <cellStyle name="Comma 9 3 3 4 6 2" xfId="23568" xr:uid="{00000000-0005-0000-0000-000051000000}"/>
    <cellStyle name="Comma 9 3 3 4 6 2 2" xfId="53808" xr:uid="{00000000-0005-0000-0000-000051000000}"/>
    <cellStyle name="Comma 9 3 3 4 6 3" xfId="38688" xr:uid="{00000000-0005-0000-0000-000051000000}"/>
    <cellStyle name="Comma 9 3 3 4 7" xfId="9960" xr:uid="{00000000-0005-0000-0000-000051000000}"/>
    <cellStyle name="Comma 9 3 3 4 7 2" xfId="25080" xr:uid="{00000000-0005-0000-0000-000051000000}"/>
    <cellStyle name="Comma 9 3 3 4 7 2 2" xfId="55320" xr:uid="{00000000-0005-0000-0000-000051000000}"/>
    <cellStyle name="Comma 9 3 3 4 7 3" xfId="40200" xr:uid="{00000000-0005-0000-0000-000051000000}"/>
    <cellStyle name="Comma 9 3 3 4 8" xfId="16008" xr:uid="{00000000-0005-0000-0000-000051000000}"/>
    <cellStyle name="Comma 9 3 3 4 8 2" xfId="46248" xr:uid="{00000000-0005-0000-0000-000051000000}"/>
    <cellStyle name="Comma 9 3 3 4 9" xfId="31128" xr:uid="{00000000-0005-0000-0000-000051000000}"/>
    <cellStyle name="Comma 9 3 3 5" xfId="1644" xr:uid="{00000000-0005-0000-0000-000051000000}"/>
    <cellStyle name="Comma 9 3 3 5 2" xfId="10716" xr:uid="{00000000-0005-0000-0000-000051000000}"/>
    <cellStyle name="Comma 9 3 3 5 2 2" xfId="25836" xr:uid="{00000000-0005-0000-0000-000051000000}"/>
    <cellStyle name="Comma 9 3 3 5 2 2 2" xfId="56076" xr:uid="{00000000-0005-0000-0000-000051000000}"/>
    <cellStyle name="Comma 9 3 3 5 2 3" xfId="40956" xr:uid="{00000000-0005-0000-0000-000051000000}"/>
    <cellStyle name="Comma 9 3 3 5 3" xfId="16764" xr:uid="{00000000-0005-0000-0000-000051000000}"/>
    <cellStyle name="Comma 9 3 3 5 3 2" xfId="47004" xr:uid="{00000000-0005-0000-0000-000051000000}"/>
    <cellStyle name="Comma 9 3 3 5 4" xfId="31884" xr:uid="{00000000-0005-0000-0000-000051000000}"/>
    <cellStyle name="Comma 9 3 3 6" xfId="3156" xr:uid="{00000000-0005-0000-0000-000051000000}"/>
    <cellStyle name="Comma 9 3 3 6 2" xfId="12228" xr:uid="{00000000-0005-0000-0000-000051000000}"/>
    <cellStyle name="Comma 9 3 3 6 2 2" xfId="27348" xr:uid="{00000000-0005-0000-0000-000051000000}"/>
    <cellStyle name="Comma 9 3 3 6 2 2 2" xfId="57588" xr:uid="{00000000-0005-0000-0000-000051000000}"/>
    <cellStyle name="Comma 9 3 3 6 2 3" xfId="42468" xr:uid="{00000000-0005-0000-0000-000051000000}"/>
    <cellStyle name="Comma 9 3 3 6 3" xfId="18276" xr:uid="{00000000-0005-0000-0000-000051000000}"/>
    <cellStyle name="Comma 9 3 3 6 3 2" xfId="48516" xr:uid="{00000000-0005-0000-0000-000051000000}"/>
    <cellStyle name="Comma 9 3 3 6 4" xfId="33396" xr:uid="{00000000-0005-0000-0000-000051000000}"/>
    <cellStyle name="Comma 9 3 3 7" xfId="4668" xr:uid="{00000000-0005-0000-0000-000051000000}"/>
    <cellStyle name="Comma 9 3 3 7 2" xfId="13740" xr:uid="{00000000-0005-0000-0000-000051000000}"/>
    <cellStyle name="Comma 9 3 3 7 2 2" xfId="28860" xr:uid="{00000000-0005-0000-0000-000051000000}"/>
    <cellStyle name="Comma 9 3 3 7 2 2 2" xfId="59100" xr:uid="{00000000-0005-0000-0000-000051000000}"/>
    <cellStyle name="Comma 9 3 3 7 2 3" xfId="43980" xr:uid="{00000000-0005-0000-0000-000051000000}"/>
    <cellStyle name="Comma 9 3 3 7 3" xfId="19788" xr:uid="{00000000-0005-0000-0000-000051000000}"/>
    <cellStyle name="Comma 9 3 3 7 3 2" xfId="50028" xr:uid="{00000000-0005-0000-0000-000051000000}"/>
    <cellStyle name="Comma 9 3 3 7 4" xfId="34908" xr:uid="{00000000-0005-0000-0000-000051000000}"/>
    <cellStyle name="Comma 9 3 3 8" xfId="6180" xr:uid="{00000000-0005-0000-0000-000051000000}"/>
    <cellStyle name="Comma 9 3 3 8 2" xfId="21300" xr:uid="{00000000-0005-0000-0000-000051000000}"/>
    <cellStyle name="Comma 9 3 3 8 2 2" xfId="51540" xr:uid="{00000000-0005-0000-0000-000051000000}"/>
    <cellStyle name="Comma 9 3 3 8 3" xfId="36420" xr:uid="{00000000-0005-0000-0000-000051000000}"/>
    <cellStyle name="Comma 9 3 3 9" xfId="7692" xr:uid="{00000000-0005-0000-0000-000051000000}"/>
    <cellStyle name="Comma 9 3 3 9 2" xfId="22812" xr:uid="{00000000-0005-0000-0000-000051000000}"/>
    <cellStyle name="Comma 9 3 3 9 2 2" xfId="53052" xr:uid="{00000000-0005-0000-0000-000051000000}"/>
    <cellStyle name="Comma 9 3 3 9 3" xfId="37932" xr:uid="{00000000-0005-0000-0000-000051000000}"/>
    <cellStyle name="Comma 9 3 4" xfId="216" xr:uid="{00000000-0005-0000-0000-000051000000}"/>
    <cellStyle name="Comma 9 3 4 10" xfId="9288" xr:uid="{00000000-0005-0000-0000-000051000000}"/>
    <cellStyle name="Comma 9 3 4 10 2" xfId="24408" xr:uid="{00000000-0005-0000-0000-000051000000}"/>
    <cellStyle name="Comma 9 3 4 10 2 2" xfId="54648" xr:uid="{00000000-0005-0000-0000-000051000000}"/>
    <cellStyle name="Comma 9 3 4 10 3" xfId="39528" xr:uid="{00000000-0005-0000-0000-000051000000}"/>
    <cellStyle name="Comma 9 3 4 11" xfId="15336" xr:uid="{00000000-0005-0000-0000-000051000000}"/>
    <cellStyle name="Comma 9 3 4 11 2" xfId="45576" xr:uid="{00000000-0005-0000-0000-000051000000}"/>
    <cellStyle name="Comma 9 3 4 12" xfId="30456" xr:uid="{00000000-0005-0000-0000-000051000000}"/>
    <cellStyle name="Comma 9 3 4 2" xfId="468" xr:uid="{00000000-0005-0000-0000-000051000000}"/>
    <cellStyle name="Comma 9 3 4 2 10" xfId="30708" xr:uid="{00000000-0005-0000-0000-000051000000}"/>
    <cellStyle name="Comma 9 3 4 2 2" xfId="1224" xr:uid="{00000000-0005-0000-0000-000051000000}"/>
    <cellStyle name="Comma 9 3 4 2 2 2" xfId="2736" xr:uid="{00000000-0005-0000-0000-000051000000}"/>
    <cellStyle name="Comma 9 3 4 2 2 2 2" xfId="11808" xr:uid="{00000000-0005-0000-0000-000051000000}"/>
    <cellStyle name="Comma 9 3 4 2 2 2 2 2" xfId="26928" xr:uid="{00000000-0005-0000-0000-000051000000}"/>
    <cellStyle name="Comma 9 3 4 2 2 2 2 2 2" xfId="57168" xr:uid="{00000000-0005-0000-0000-000051000000}"/>
    <cellStyle name="Comma 9 3 4 2 2 2 2 3" xfId="42048" xr:uid="{00000000-0005-0000-0000-000051000000}"/>
    <cellStyle name="Comma 9 3 4 2 2 2 3" xfId="17856" xr:uid="{00000000-0005-0000-0000-000051000000}"/>
    <cellStyle name="Comma 9 3 4 2 2 2 3 2" xfId="48096" xr:uid="{00000000-0005-0000-0000-000051000000}"/>
    <cellStyle name="Comma 9 3 4 2 2 2 4" xfId="32976" xr:uid="{00000000-0005-0000-0000-000051000000}"/>
    <cellStyle name="Comma 9 3 4 2 2 3" xfId="4248" xr:uid="{00000000-0005-0000-0000-000051000000}"/>
    <cellStyle name="Comma 9 3 4 2 2 3 2" xfId="13320" xr:uid="{00000000-0005-0000-0000-000051000000}"/>
    <cellStyle name="Comma 9 3 4 2 2 3 2 2" xfId="28440" xr:uid="{00000000-0005-0000-0000-000051000000}"/>
    <cellStyle name="Comma 9 3 4 2 2 3 2 2 2" xfId="58680" xr:uid="{00000000-0005-0000-0000-000051000000}"/>
    <cellStyle name="Comma 9 3 4 2 2 3 2 3" xfId="43560" xr:uid="{00000000-0005-0000-0000-000051000000}"/>
    <cellStyle name="Comma 9 3 4 2 2 3 3" xfId="19368" xr:uid="{00000000-0005-0000-0000-000051000000}"/>
    <cellStyle name="Comma 9 3 4 2 2 3 3 2" xfId="49608" xr:uid="{00000000-0005-0000-0000-000051000000}"/>
    <cellStyle name="Comma 9 3 4 2 2 3 4" xfId="34488" xr:uid="{00000000-0005-0000-0000-000051000000}"/>
    <cellStyle name="Comma 9 3 4 2 2 4" xfId="5760" xr:uid="{00000000-0005-0000-0000-000051000000}"/>
    <cellStyle name="Comma 9 3 4 2 2 4 2" xfId="14832" xr:uid="{00000000-0005-0000-0000-000051000000}"/>
    <cellStyle name="Comma 9 3 4 2 2 4 2 2" xfId="29952" xr:uid="{00000000-0005-0000-0000-000051000000}"/>
    <cellStyle name="Comma 9 3 4 2 2 4 2 2 2" xfId="60192" xr:uid="{00000000-0005-0000-0000-000051000000}"/>
    <cellStyle name="Comma 9 3 4 2 2 4 2 3" xfId="45072" xr:uid="{00000000-0005-0000-0000-000051000000}"/>
    <cellStyle name="Comma 9 3 4 2 2 4 3" xfId="20880" xr:uid="{00000000-0005-0000-0000-000051000000}"/>
    <cellStyle name="Comma 9 3 4 2 2 4 3 2" xfId="51120" xr:uid="{00000000-0005-0000-0000-000051000000}"/>
    <cellStyle name="Comma 9 3 4 2 2 4 4" xfId="36000" xr:uid="{00000000-0005-0000-0000-000051000000}"/>
    <cellStyle name="Comma 9 3 4 2 2 5" xfId="7272" xr:uid="{00000000-0005-0000-0000-000051000000}"/>
    <cellStyle name="Comma 9 3 4 2 2 5 2" xfId="22392" xr:uid="{00000000-0005-0000-0000-000051000000}"/>
    <cellStyle name="Comma 9 3 4 2 2 5 2 2" xfId="52632" xr:uid="{00000000-0005-0000-0000-000051000000}"/>
    <cellStyle name="Comma 9 3 4 2 2 5 3" xfId="37512" xr:uid="{00000000-0005-0000-0000-000051000000}"/>
    <cellStyle name="Comma 9 3 4 2 2 6" xfId="8784" xr:uid="{00000000-0005-0000-0000-000051000000}"/>
    <cellStyle name="Comma 9 3 4 2 2 6 2" xfId="23904" xr:uid="{00000000-0005-0000-0000-000051000000}"/>
    <cellStyle name="Comma 9 3 4 2 2 6 2 2" xfId="54144" xr:uid="{00000000-0005-0000-0000-000051000000}"/>
    <cellStyle name="Comma 9 3 4 2 2 6 3" xfId="39024" xr:uid="{00000000-0005-0000-0000-000051000000}"/>
    <cellStyle name="Comma 9 3 4 2 2 7" xfId="10296" xr:uid="{00000000-0005-0000-0000-000051000000}"/>
    <cellStyle name="Comma 9 3 4 2 2 7 2" xfId="25416" xr:uid="{00000000-0005-0000-0000-000051000000}"/>
    <cellStyle name="Comma 9 3 4 2 2 7 2 2" xfId="55656" xr:uid="{00000000-0005-0000-0000-000051000000}"/>
    <cellStyle name="Comma 9 3 4 2 2 7 3" xfId="40536" xr:uid="{00000000-0005-0000-0000-000051000000}"/>
    <cellStyle name="Comma 9 3 4 2 2 8" xfId="16344" xr:uid="{00000000-0005-0000-0000-000051000000}"/>
    <cellStyle name="Comma 9 3 4 2 2 8 2" xfId="46584" xr:uid="{00000000-0005-0000-0000-000051000000}"/>
    <cellStyle name="Comma 9 3 4 2 2 9" xfId="31464" xr:uid="{00000000-0005-0000-0000-000051000000}"/>
    <cellStyle name="Comma 9 3 4 2 3" xfId="1980" xr:uid="{00000000-0005-0000-0000-000051000000}"/>
    <cellStyle name="Comma 9 3 4 2 3 2" xfId="11052" xr:uid="{00000000-0005-0000-0000-000051000000}"/>
    <cellStyle name="Comma 9 3 4 2 3 2 2" xfId="26172" xr:uid="{00000000-0005-0000-0000-000051000000}"/>
    <cellStyle name="Comma 9 3 4 2 3 2 2 2" xfId="56412" xr:uid="{00000000-0005-0000-0000-000051000000}"/>
    <cellStyle name="Comma 9 3 4 2 3 2 3" xfId="41292" xr:uid="{00000000-0005-0000-0000-000051000000}"/>
    <cellStyle name="Comma 9 3 4 2 3 3" xfId="17100" xr:uid="{00000000-0005-0000-0000-000051000000}"/>
    <cellStyle name="Comma 9 3 4 2 3 3 2" xfId="47340" xr:uid="{00000000-0005-0000-0000-000051000000}"/>
    <cellStyle name="Comma 9 3 4 2 3 4" xfId="32220" xr:uid="{00000000-0005-0000-0000-000051000000}"/>
    <cellStyle name="Comma 9 3 4 2 4" xfId="3492" xr:uid="{00000000-0005-0000-0000-000051000000}"/>
    <cellStyle name="Comma 9 3 4 2 4 2" xfId="12564" xr:uid="{00000000-0005-0000-0000-000051000000}"/>
    <cellStyle name="Comma 9 3 4 2 4 2 2" xfId="27684" xr:uid="{00000000-0005-0000-0000-000051000000}"/>
    <cellStyle name="Comma 9 3 4 2 4 2 2 2" xfId="57924" xr:uid="{00000000-0005-0000-0000-000051000000}"/>
    <cellStyle name="Comma 9 3 4 2 4 2 3" xfId="42804" xr:uid="{00000000-0005-0000-0000-000051000000}"/>
    <cellStyle name="Comma 9 3 4 2 4 3" xfId="18612" xr:uid="{00000000-0005-0000-0000-000051000000}"/>
    <cellStyle name="Comma 9 3 4 2 4 3 2" xfId="48852" xr:uid="{00000000-0005-0000-0000-000051000000}"/>
    <cellStyle name="Comma 9 3 4 2 4 4" xfId="33732" xr:uid="{00000000-0005-0000-0000-000051000000}"/>
    <cellStyle name="Comma 9 3 4 2 5" xfId="5004" xr:uid="{00000000-0005-0000-0000-000051000000}"/>
    <cellStyle name="Comma 9 3 4 2 5 2" xfId="14076" xr:uid="{00000000-0005-0000-0000-000051000000}"/>
    <cellStyle name="Comma 9 3 4 2 5 2 2" xfId="29196" xr:uid="{00000000-0005-0000-0000-000051000000}"/>
    <cellStyle name="Comma 9 3 4 2 5 2 2 2" xfId="59436" xr:uid="{00000000-0005-0000-0000-000051000000}"/>
    <cellStyle name="Comma 9 3 4 2 5 2 3" xfId="44316" xr:uid="{00000000-0005-0000-0000-000051000000}"/>
    <cellStyle name="Comma 9 3 4 2 5 3" xfId="20124" xr:uid="{00000000-0005-0000-0000-000051000000}"/>
    <cellStyle name="Comma 9 3 4 2 5 3 2" xfId="50364" xr:uid="{00000000-0005-0000-0000-000051000000}"/>
    <cellStyle name="Comma 9 3 4 2 5 4" xfId="35244" xr:uid="{00000000-0005-0000-0000-000051000000}"/>
    <cellStyle name="Comma 9 3 4 2 6" xfId="6516" xr:uid="{00000000-0005-0000-0000-000051000000}"/>
    <cellStyle name="Comma 9 3 4 2 6 2" xfId="21636" xr:uid="{00000000-0005-0000-0000-000051000000}"/>
    <cellStyle name="Comma 9 3 4 2 6 2 2" xfId="51876" xr:uid="{00000000-0005-0000-0000-000051000000}"/>
    <cellStyle name="Comma 9 3 4 2 6 3" xfId="36756" xr:uid="{00000000-0005-0000-0000-000051000000}"/>
    <cellStyle name="Comma 9 3 4 2 7" xfId="8028" xr:uid="{00000000-0005-0000-0000-000051000000}"/>
    <cellStyle name="Comma 9 3 4 2 7 2" xfId="23148" xr:uid="{00000000-0005-0000-0000-000051000000}"/>
    <cellStyle name="Comma 9 3 4 2 7 2 2" xfId="53388" xr:uid="{00000000-0005-0000-0000-000051000000}"/>
    <cellStyle name="Comma 9 3 4 2 7 3" xfId="38268" xr:uid="{00000000-0005-0000-0000-000051000000}"/>
    <cellStyle name="Comma 9 3 4 2 8" xfId="9540" xr:uid="{00000000-0005-0000-0000-000051000000}"/>
    <cellStyle name="Comma 9 3 4 2 8 2" xfId="24660" xr:uid="{00000000-0005-0000-0000-000051000000}"/>
    <cellStyle name="Comma 9 3 4 2 8 2 2" xfId="54900" xr:uid="{00000000-0005-0000-0000-000051000000}"/>
    <cellStyle name="Comma 9 3 4 2 8 3" xfId="39780" xr:uid="{00000000-0005-0000-0000-000051000000}"/>
    <cellStyle name="Comma 9 3 4 2 9" xfId="15588" xr:uid="{00000000-0005-0000-0000-000051000000}"/>
    <cellStyle name="Comma 9 3 4 2 9 2" xfId="45828" xr:uid="{00000000-0005-0000-0000-000051000000}"/>
    <cellStyle name="Comma 9 3 4 3" xfId="720" xr:uid="{00000000-0005-0000-0000-0000F6000000}"/>
    <cellStyle name="Comma 9 3 4 3 10" xfId="30960" xr:uid="{00000000-0005-0000-0000-0000F6000000}"/>
    <cellStyle name="Comma 9 3 4 3 2" xfId="1476" xr:uid="{00000000-0005-0000-0000-0000F6000000}"/>
    <cellStyle name="Comma 9 3 4 3 2 2" xfId="2988" xr:uid="{00000000-0005-0000-0000-0000F6000000}"/>
    <cellStyle name="Comma 9 3 4 3 2 2 2" xfId="12060" xr:uid="{00000000-0005-0000-0000-0000F6000000}"/>
    <cellStyle name="Comma 9 3 4 3 2 2 2 2" xfId="27180" xr:uid="{00000000-0005-0000-0000-0000F6000000}"/>
    <cellStyle name="Comma 9 3 4 3 2 2 2 2 2" xfId="57420" xr:uid="{00000000-0005-0000-0000-0000F6000000}"/>
    <cellStyle name="Comma 9 3 4 3 2 2 2 3" xfId="42300" xr:uid="{00000000-0005-0000-0000-0000F6000000}"/>
    <cellStyle name="Comma 9 3 4 3 2 2 3" xfId="18108" xr:uid="{00000000-0005-0000-0000-0000F6000000}"/>
    <cellStyle name="Comma 9 3 4 3 2 2 3 2" xfId="48348" xr:uid="{00000000-0005-0000-0000-0000F6000000}"/>
    <cellStyle name="Comma 9 3 4 3 2 2 4" xfId="33228" xr:uid="{00000000-0005-0000-0000-0000F6000000}"/>
    <cellStyle name="Comma 9 3 4 3 2 3" xfId="4500" xr:uid="{00000000-0005-0000-0000-0000F6000000}"/>
    <cellStyle name="Comma 9 3 4 3 2 3 2" xfId="13572" xr:uid="{00000000-0005-0000-0000-0000F6000000}"/>
    <cellStyle name="Comma 9 3 4 3 2 3 2 2" xfId="28692" xr:uid="{00000000-0005-0000-0000-0000F6000000}"/>
    <cellStyle name="Comma 9 3 4 3 2 3 2 2 2" xfId="58932" xr:uid="{00000000-0005-0000-0000-0000F6000000}"/>
    <cellStyle name="Comma 9 3 4 3 2 3 2 3" xfId="43812" xr:uid="{00000000-0005-0000-0000-0000F6000000}"/>
    <cellStyle name="Comma 9 3 4 3 2 3 3" xfId="19620" xr:uid="{00000000-0005-0000-0000-0000F6000000}"/>
    <cellStyle name="Comma 9 3 4 3 2 3 3 2" xfId="49860" xr:uid="{00000000-0005-0000-0000-0000F6000000}"/>
    <cellStyle name="Comma 9 3 4 3 2 3 4" xfId="34740" xr:uid="{00000000-0005-0000-0000-0000F6000000}"/>
    <cellStyle name="Comma 9 3 4 3 2 4" xfId="6012" xr:uid="{00000000-0005-0000-0000-0000F6000000}"/>
    <cellStyle name="Comma 9 3 4 3 2 4 2" xfId="15084" xr:uid="{00000000-0005-0000-0000-0000F6000000}"/>
    <cellStyle name="Comma 9 3 4 3 2 4 2 2" xfId="30204" xr:uid="{00000000-0005-0000-0000-0000F6000000}"/>
    <cellStyle name="Comma 9 3 4 3 2 4 2 2 2" xfId="60444" xr:uid="{00000000-0005-0000-0000-0000F6000000}"/>
    <cellStyle name="Comma 9 3 4 3 2 4 2 3" xfId="45324" xr:uid="{00000000-0005-0000-0000-0000F6000000}"/>
    <cellStyle name="Comma 9 3 4 3 2 4 3" xfId="21132" xr:uid="{00000000-0005-0000-0000-0000F6000000}"/>
    <cellStyle name="Comma 9 3 4 3 2 4 3 2" xfId="51372" xr:uid="{00000000-0005-0000-0000-0000F6000000}"/>
    <cellStyle name="Comma 9 3 4 3 2 4 4" xfId="36252" xr:uid="{00000000-0005-0000-0000-0000F6000000}"/>
    <cellStyle name="Comma 9 3 4 3 2 5" xfId="7524" xr:uid="{00000000-0005-0000-0000-0000F6000000}"/>
    <cellStyle name="Comma 9 3 4 3 2 5 2" xfId="22644" xr:uid="{00000000-0005-0000-0000-0000F6000000}"/>
    <cellStyle name="Comma 9 3 4 3 2 5 2 2" xfId="52884" xr:uid="{00000000-0005-0000-0000-0000F6000000}"/>
    <cellStyle name="Comma 9 3 4 3 2 5 3" xfId="37764" xr:uid="{00000000-0005-0000-0000-0000F6000000}"/>
    <cellStyle name="Comma 9 3 4 3 2 6" xfId="9036" xr:uid="{00000000-0005-0000-0000-0000F6000000}"/>
    <cellStyle name="Comma 9 3 4 3 2 6 2" xfId="24156" xr:uid="{00000000-0005-0000-0000-0000F6000000}"/>
    <cellStyle name="Comma 9 3 4 3 2 6 2 2" xfId="54396" xr:uid="{00000000-0005-0000-0000-0000F6000000}"/>
    <cellStyle name="Comma 9 3 4 3 2 6 3" xfId="39276" xr:uid="{00000000-0005-0000-0000-0000F6000000}"/>
    <cellStyle name="Comma 9 3 4 3 2 7" xfId="10548" xr:uid="{00000000-0005-0000-0000-0000F6000000}"/>
    <cellStyle name="Comma 9 3 4 3 2 7 2" xfId="25668" xr:uid="{00000000-0005-0000-0000-0000F6000000}"/>
    <cellStyle name="Comma 9 3 4 3 2 7 2 2" xfId="55908" xr:uid="{00000000-0005-0000-0000-0000F6000000}"/>
    <cellStyle name="Comma 9 3 4 3 2 7 3" xfId="40788" xr:uid="{00000000-0005-0000-0000-0000F6000000}"/>
    <cellStyle name="Comma 9 3 4 3 2 8" xfId="16596" xr:uid="{00000000-0005-0000-0000-0000F6000000}"/>
    <cellStyle name="Comma 9 3 4 3 2 8 2" xfId="46836" xr:uid="{00000000-0005-0000-0000-0000F6000000}"/>
    <cellStyle name="Comma 9 3 4 3 2 9" xfId="31716" xr:uid="{00000000-0005-0000-0000-0000F6000000}"/>
    <cellStyle name="Comma 9 3 4 3 3" xfId="2232" xr:uid="{00000000-0005-0000-0000-0000F6000000}"/>
    <cellStyle name="Comma 9 3 4 3 3 2" xfId="11304" xr:uid="{00000000-0005-0000-0000-0000F6000000}"/>
    <cellStyle name="Comma 9 3 4 3 3 2 2" xfId="26424" xr:uid="{00000000-0005-0000-0000-0000F6000000}"/>
    <cellStyle name="Comma 9 3 4 3 3 2 2 2" xfId="56664" xr:uid="{00000000-0005-0000-0000-0000F6000000}"/>
    <cellStyle name="Comma 9 3 4 3 3 2 3" xfId="41544" xr:uid="{00000000-0005-0000-0000-0000F6000000}"/>
    <cellStyle name="Comma 9 3 4 3 3 3" xfId="17352" xr:uid="{00000000-0005-0000-0000-0000F6000000}"/>
    <cellStyle name="Comma 9 3 4 3 3 3 2" xfId="47592" xr:uid="{00000000-0005-0000-0000-0000F6000000}"/>
    <cellStyle name="Comma 9 3 4 3 3 4" xfId="32472" xr:uid="{00000000-0005-0000-0000-0000F6000000}"/>
    <cellStyle name="Comma 9 3 4 3 4" xfId="3744" xr:uid="{00000000-0005-0000-0000-0000F6000000}"/>
    <cellStyle name="Comma 9 3 4 3 4 2" xfId="12816" xr:uid="{00000000-0005-0000-0000-0000F6000000}"/>
    <cellStyle name="Comma 9 3 4 3 4 2 2" xfId="27936" xr:uid="{00000000-0005-0000-0000-0000F6000000}"/>
    <cellStyle name="Comma 9 3 4 3 4 2 2 2" xfId="58176" xr:uid="{00000000-0005-0000-0000-0000F6000000}"/>
    <cellStyle name="Comma 9 3 4 3 4 2 3" xfId="43056" xr:uid="{00000000-0005-0000-0000-0000F6000000}"/>
    <cellStyle name="Comma 9 3 4 3 4 3" xfId="18864" xr:uid="{00000000-0005-0000-0000-0000F6000000}"/>
    <cellStyle name="Comma 9 3 4 3 4 3 2" xfId="49104" xr:uid="{00000000-0005-0000-0000-0000F6000000}"/>
    <cellStyle name="Comma 9 3 4 3 4 4" xfId="33984" xr:uid="{00000000-0005-0000-0000-0000F6000000}"/>
    <cellStyle name="Comma 9 3 4 3 5" xfId="5256" xr:uid="{00000000-0005-0000-0000-0000F6000000}"/>
    <cellStyle name="Comma 9 3 4 3 5 2" xfId="14328" xr:uid="{00000000-0005-0000-0000-0000F6000000}"/>
    <cellStyle name="Comma 9 3 4 3 5 2 2" xfId="29448" xr:uid="{00000000-0005-0000-0000-0000F6000000}"/>
    <cellStyle name="Comma 9 3 4 3 5 2 2 2" xfId="59688" xr:uid="{00000000-0005-0000-0000-0000F6000000}"/>
    <cellStyle name="Comma 9 3 4 3 5 2 3" xfId="44568" xr:uid="{00000000-0005-0000-0000-0000F6000000}"/>
    <cellStyle name="Comma 9 3 4 3 5 3" xfId="20376" xr:uid="{00000000-0005-0000-0000-0000F6000000}"/>
    <cellStyle name="Comma 9 3 4 3 5 3 2" xfId="50616" xr:uid="{00000000-0005-0000-0000-0000F6000000}"/>
    <cellStyle name="Comma 9 3 4 3 5 4" xfId="35496" xr:uid="{00000000-0005-0000-0000-0000F6000000}"/>
    <cellStyle name="Comma 9 3 4 3 6" xfId="6768" xr:uid="{00000000-0005-0000-0000-0000F6000000}"/>
    <cellStyle name="Comma 9 3 4 3 6 2" xfId="21888" xr:uid="{00000000-0005-0000-0000-0000F6000000}"/>
    <cellStyle name="Comma 9 3 4 3 6 2 2" xfId="52128" xr:uid="{00000000-0005-0000-0000-0000F6000000}"/>
    <cellStyle name="Comma 9 3 4 3 6 3" xfId="37008" xr:uid="{00000000-0005-0000-0000-0000F6000000}"/>
    <cellStyle name="Comma 9 3 4 3 7" xfId="8280" xr:uid="{00000000-0005-0000-0000-0000F6000000}"/>
    <cellStyle name="Comma 9 3 4 3 7 2" xfId="23400" xr:uid="{00000000-0005-0000-0000-0000F6000000}"/>
    <cellStyle name="Comma 9 3 4 3 7 2 2" xfId="53640" xr:uid="{00000000-0005-0000-0000-0000F6000000}"/>
    <cellStyle name="Comma 9 3 4 3 7 3" xfId="38520" xr:uid="{00000000-0005-0000-0000-0000F6000000}"/>
    <cellStyle name="Comma 9 3 4 3 8" xfId="9792" xr:uid="{00000000-0005-0000-0000-0000F6000000}"/>
    <cellStyle name="Comma 9 3 4 3 8 2" xfId="24912" xr:uid="{00000000-0005-0000-0000-0000F6000000}"/>
    <cellStyle name="Comma 9 3 4 3 8 2 2" xfId="55152" xr:uid="{00000000-0005-0000-0000-0000F6000000}"/>
    <cellStyle name="Comma 9 3 4 3 8 3" xfId="40032" xr:uid="{00000000-0005-0000-0000-0000F6000000}"/>
    <cellStyle name="Comma 9 3 4 3 9" xfId="15840" xr:uid="{00000000-0005-0000-0000-0000F6000000}"/>
    <cellStyle name="Comma 9 3 4 3 9 2" xfId="46080" xr:uid="{00000000-0005-0000-0000-0000F6000000}"/>
    <cellStyle name="Comma 9 3 4 4" xfId="972" xr:uid="{00000000-0005-0000-0000-000051000000}"/>
    <cellStyle name="Comma 9 3 4 4 2" xfId="2484" xr:uid="{00000000-0005-0000-0000-000051000000}"/>
    <cellStyle name="Comma 9 3 4 4 2 2" xfId="11556" xr:uid="{00000000-0005-0000-0000-000051000000}"/>
    <cellStyle name="Comma 9 3 4 4 2 2 2" xfId="26676" xr:uid="{00000000-0005-0000-0000-000051000000}"/>
    <cellStyle name="Comma 9 3 4 4 2 2 2 2" xfId="56916" xr:uid="{00000000-0005-0000-0000-000051000000}"/>
    <cellStyle name="Comma 9 3 4 4 2 2 3" xfId="41796" xr:uid="{00000000-0005-0000-0000-000051000000}"/>
    <cellStyle name="Comma 9 3 4 4 2 3" xfId="17604" xr:uid="{00000000-0005-0000-0000-000051000000}"/>
    <cellStyle name="Comma 9 3 4 4 2 3 2" xfId="47844" xr:uid="{00000000-0005-0000-0000-000051000000}"/>
    <cellStyle name="Comma 9 3 4 4 2 4" xfId="32724" xr:uid="{00000000-0005-0000-0000-000051000000}"/>
    <cellStyle name="Comma 9 3 4 4 3" xfId="3996" xr:uid="{00000000-0005-0000-0000-000051000000}"/>
    <cellStyle name="Comma 9 3 4 4 3 2" xfId="13068" xr:uid="{00000000-0005-0000-0000-000051000000}"/>
    <cellStyle name="Comma 9 3 4 4 3 2 2" xfId="28188" xr:uid="{00000000-0005-0000-0000-000051000000}"/>
    <cellStyle name="Comma 9 3 4 4 3 2 2 2" xfId="58428" xr:uid="{00000000-0005-0000-0000-000051000000}"/>
    <cellStyle name="Comma 9 3 4 4 3 2 3" xfId="43308" xr:uid="{00000000-0005-0000-0000-000051000000}"/>
    <cellStyle name="Comma 9 3 4 4 3 3" xfId="19116" xr:uid="{00000000-0005-0000-0000-000051000000}"/>
    <cellStyle name="Comma 9 3 4 4 3 3 2" xfId="49356" xr:uid="{00000000-0005-0000-0000-000051000000}"/>
    <cellStyle name="Comma 9 3 4 4 3 4" xfId="34236" xr:uid="{00000000-0005-0000-0000-000051000000}"/>
    <cellStyle name="Comma 9 3 4 4 4" xfId="5508" xr:uid="{00000000-0005-0000-0000-000051000000}"/>
    <cellStyle name="Comma 9 3 4 4 4 2" xfId="14580" xr:uid="{00000000-0005-0000-0000-000051000000}"/>
    <cellStyle name="Comma 9 3 4 4 4 2 2" xfId="29700" xr:uid="{00000000-0005-0000-0000-000051000000}"/>
    <cellStyle name="Comma 9 3 4 4 4 2 2 2" xfId="59940" xr:uid="{00000000-0005-0000-0000-000051000000}"/>
    <cellStyle name="Comma 9 3 4 4 4 2 3" xfId="44820" xr:uid="{00000000-0005-0000-0000-000051000000}"/>
    <cellStyle name="Comma 9 3 4 4 4 3" xfId="20628" xr:uid="{00000000-0005-0000-0000-000051000000}"/>
    <cellStyle name="Comma 9 3 4 4 4 3 2" xfId="50868" xr:uid="{00000000-0005-0000-0000-000051000000}"/>
    <cellStyle name="Comma 9 3 4 4 4 4" xfId="35748" xr:uid="{00000000-0005-0000-0000-000051000000}"/>
    <cellStyle name="Comma 9 3 4 4 5" xfId="7020" xr:uid="{00000000-0005-0000-0000-000051000000}"/>
    <cellStyle name="Comma 9 3 4 4 5 2" xfId="22140" xr:uid="{00000000-0005-0000-0000-000051000000}"/>
    <cellStyle name="Comma 9 3 4 4 5 2 2" xfId="52380" xr:uid="{00000000-0005-0000-0000-000051000000}"/>
    <cellStyle name="Comma 9 3 4 4 5 3" xfId="37260" xr:uid="{00000000-0005-0000-0000-000051000000}"/>
    <cellStyle name="Comma 9 3 4 4 6" xfId="8532" xr:uid="{00000000-0005-0000-0000-000051000000}"/>
    <cellStyle name="Comma 9 3 4 4 6 2" xfId="23652" xr:uid="{00000000-0005-0000-0000-000051000000}"/>
    <cellStyle name="Comma 9 3 4 4 6 2 2" xfId="53892" xr:uid="{00000000-0005-0000-0000-000051000000}"/>
    <cellStyle name="Comma 9 3 4 4 6 3" xfId="38772" xr:uid="{00000000-0005-0000-0000-000051000000}"/>
    <cellStyle name="Comma 9 3 4 4 7" xfId="10044" xr:uid="{00000000-0005-0000-0000-000051000000}"/>
    <cellStyle name="Comma 9 3 4 4 7 2" xfId="25164" xr:uid="{00000000-0005-0000-0000-000051000000}"/>
    <cellStyle name="Comma 9 3 4 4 7 2 2" xfId="55404" xr:uid="{00000000-0005-0000-0000-000051000000}"/>
    <cellStyle name="Comma 9 3 4 4 7 3" xfId="40284" xr:uid="{00000000-0005-0000-0000-000051000000}"/>
    <cellStyle name="Comma 9 3 4 4 8" xfId="16092" xr:uid="{00000000-0005-0000-0000-000051000000}"/>
    <cellStyle name="Comma 9 3 4 4 8 2" xfId="46332" xr:uid="{00000000-0005-0000-0000-000051000000}"/>
    <cellStyle name="Comma 9 3 4 4 9" xfId="31212" xr:uid="{00000000-0005-0000-0000-000051000000}"/>
    <cellStyle name="Comma 9 3 4 5" xfId="1728" xr:uid="{00000000-0005-0000-0000-000051000000}"/>
    <cellStyle name="Comma 9 3 4 5 2" xfId="10800" xr:uid="{00000000-0005-0000-0000-000051000000}"/>
    <cellStyle name="Comma 9 3 4 5 2 2" xfId="25920" xr:uid="{00000000-0005-0000-0000-000051000000}"/>
    <cellStyle name="Comma 9 3 4 5 2 2 2" xfId="56160" xr:uid="{00000000-0005-0000-0000-000051000000}"/>
    <cellStyle name="Comma 9 3 4 5 2 3" xfId="41040" xr:uid="{00000000-0005-0000-0000-000051000000}"/>
    <cellStyle name="Comma 9 3 4 5 3" xfId="16848" xr:uid="{00000000-0005-0000-0000-000051000000}"/>
    <cellStyle name="Comma 9 3 4 5 3 2" xfId="47088" xr:uid="{00000000-0005-0000-0000-000051000000}"/>
    <cellStyle name="Comma 9 3 4 5 4" xfId="31968" xr:uid="{00000000-0005-0000-0000-000051000000}"/>
    <cellStyle name="Comma 9 3 4 6" xfId="3240" xr:uid="{00000000-0005-0000-0000-000051000000}"/>
    <cellStyle name="Comma 9 3 4 6 2" xfId="12312" xr:uid="{00000000-0005-0000-0000-000051000000}"/>
    <cellStyle name="Comma 9 3 4 6 2 2" xfId="27432" xr:uid="{00000000-0005-0000-0000-000051000000}"/>
    <cellStyle name="Comma 9 3 4 6 2 2 2" xfId="57672" xr:uid="{00000000-0005-0000-0000-000051000000}"/>
    <cellStyle name="Comma 9 3 4 6 2 3" xfId="42552" xr:uid="{00000000-0005-0000-0000-000051000000}"/>
    <cellStyle name="Comma 9 3 4 6 3" xfId="18360" xr:uid="{00000000-0005-0000-0000-000051000000}"/>
    <cellStyle name="Comma 9 3 4 6 3 2" xfId="48600" xr:uid="{00000000-0005-0000-0000-000051000000}"/>
    <cellStyle name="Comma 9 3 4 6 4" xfId="33480" xr:uid="{00000000-0005-0000-0000-000051000000}"/>
    <cellStyle name="Comma 9 3 4 7" xfId="4752" xr:uid="{00000000-0005-0000-0000-000051000000}"/>
    <cellStyle name="Comma 9 3 4 7 2" xfId="13824" xr:uid="{00000000-0005-0000-0000-000051000000}"/>
    <cellStyle name="Comma 9 3 4 7 2 2" xfId="28944" xr:uid="{00000000-0005-0000-0000-000051000000}"/>
    <cellStyle name="Comma 9 3 4 7 2 2 2" xfId="59184" xr:uid="{00000000-0005-0000-0000-000051000000}"/>
    <cellStyle name="Comma 9 3 4 7 2 3" xfId="44064" xr:uid="{00000000-0005-0000-0000-000051000000}"/>
    <cellStyle name="Comma 9 3 4 7 3" xfId="19872" xr:uid="{00000000-0005-0000-0000-000051000000}"/>
    <cellStyle name="Comma 9 3 4 7 3 2" xfId="50112" xr:uid="{00000000-0005-0000-0000-000051000000}"/>
    <cellStyle name="Comma 9 3 4 7 4" xfId="34992" xr:uid="{00000000-0005-0000-0000-000051000000}"/>
    <cellStyle name="Comma 9 3 4 8" xfId="6264" xr:uid="{00000000-0005-0000-0000-000051000000}"/>
    <cellStyle name="Comma 9 3 4 8 2" xfId="21384" xr:uid="{00000000-0005-0000-0000-000051000000}"/>
    <cellStyle name="Comma 9 3 4 8 2 2" xfId="51624" xr:uid="{00000000-0005-0000-0000-000051000000}"/>
    <cellStyle name="Comma 9 3 4 8 3" xfId="36504" xr:uid="{00000000-0005-0000-0000-000051000000}"/>
    <cellStyle name="Comma 9 3 4 9" xfId="7776" xr:uid="{00000000-0005-0000-0000-000051000000}"/>
    <cellStyle name="Comma 9 3 4 9 2" xfId="22896" xr:uid="{00000000-0005-0000-0000-000051000000}"/>
    <cellStyle name="Comma 9 3 4 9 2 2" xfId="53136" xr:uid="{00000000-0005-0000-0000-000051000000}"/>
    <cellStyle name="Comma 9 3 4 9 3" xfId="38016" xr:uid="{00000000-0005-0000-0000-000051000000}"/>
    <cellStyle name="Comma 9 3 5" xfId="300" xr:uid="{00000000-0005-0000-0000-00000D000000}"/>
    <cellStyle name="Comma 9 3 5 10" xfId="30540" xr:uid="{00000000-0005-0000-0000-00000D000000}"/>
    <cellStyle name="Comma 9 3 5 2" xfId="1056" xr:uid="{00000000-0005-0000-0000-00000D000000}"/>
    <cellStyle name="Comma 9 3 5 2 2" xfId="2568" xr:uid="{00000000-0005-0000-0000-00000D000000}"/>
    <cellStyle name="Comma 9 3 5 2 2 2" xfId="11640" xr:uid="{00000000-0005-0000-0000-00000D000000}"/>
    <cellStyle name="Comma 9 3 5 2 2 2 2" xfId="26760" xr:uid="{00000000-0005-0000-0000-00000D000000}"/>
    <cellStyle name="Comma 9 3 5 2 2 2 2 2" xfId="57000" xr:uid="{00000000-0005-0000-0000-00000D000000}"/>
    <cellStyle name="Comma 9 3 5 2 2 2 3" xfId="41880" xr:uid="{00000000-0005-0000-0000-00000D000000}"/>
    <cellStyle name="Comma 9 3 5 2 2 3" xfId="17688" xr:uid="{00000000-0005-0000-0000-00000D000000}"/>
    <cellStyle name="Comma 9 3 5 2 2 3 2" xfId="47928" xr:uid="{00000000-0005-0000-0000-00000D000000}"/>
    <cellStyle name="Comma 9 3 5 2 2 4" xfId="32808" xr:uid="{00000000-0005-0000-0000-00000D000000}"/>
    <cellStyle name="Comma 9 3 5 2 3" xfId="4080" xr:uid="{00000000-0005-0000-0000-00000D000000}"/>
    <cellStyle name="Comma 9 3 5 2 3 2" xfId="13152" xr:uid="{00000000-0005-0000-0000-00000D000000}"/>
    <cellStyle name="Comma 9 3 5 2 3 2 2" xfId="28272" xr:uid="{00000000-0005-0000-0000-00000D000000}"/>
    <cellStyle name="Comma 9 3 5 2 3 2 2 2" xfId="58512" xr:uid="{00000000-0005-0000-0000-00000D000000}"/>
    <cellStyle name="Comma 9 3 5 2 3 2 3" xfId="43392" xr:uid="{00000000-0005-0000-0000-00000D000000}"/>
    <cellStyle name="Comma 9 3 5 2 3 3" xfId="19200" xr:uid="{00000000-0005-0000-0000-00000D000000}"/>
    <cellStyle name="Comma 9 3 5 2 3 3 2" xfId="49440" xr:uid="{00000000-0005-0000-0000-00000D000000}"/>
    <cellStyle name="Comma 9 3 5 2 3 4" xfId="34320" xr:uid="{00000000-0005-0000-0000-00000D000000}"/>
    <cellStyle name="Comma 9 3 5 2 4" xfId="5592" xr:uid="{00000000-0005-0000-0000-00000D000000}"/>
    <cellStyle name="Comma 9 3 5 2 4 2" xfId="14664" xr:uid="{00000000-0005-0000-0000-00000D000000}"/>
    <cellStyle name="Comma 9 3 5 2 4 2 2" xfId="29784" xr:uid="{00000000-0005-0000-0000-00000D000000}"/>
    <cellStyle name="Comma 9 3 5 2 4 2 2 2" xfId="60024" xr:uid="{00000000-0005-0000-0000-00000D000000}"/>
    <cellStyle name="Comma 9 3 5 2 4 2 3" xfId="44904" xr:uid="{00000000-0005-0000-0000-00000D000000}"/>
    <cellStyle name="Comma 9 3 5 2 4 3" xfId="20712" xr:uid="{00000000-0005-0000-0000-00000D000000}"/>
    <cellStyle name="Comma 9 3 5 2 4 3 2" xfId="50952" xr:uid="{00000000-0005-0000-0000-00000D000000}"/>
    <cellStyle name="Comma 9 3 5 2 4 4" xfId="35832" xr:uid="{00000000-0005-0000-0000-00000D000000}"/>
    <cellStyle name="Comma 9 3 5 2 5" xfId="7104" xr:uid="{00000000-0005-0000-0000-00000D000000}"/>
    <cellStyle name="Comma 9 3 5 2 5 2" xfId="22224" xr:uid="{00000000-0005-0000-0000-00000D000000}"/>
    <cellStyle name="Comma 9 3 5 2 5 2 2" xfId="52464" xr:uid="{00000000-0005-0000-0000-00000D000000}"/>
    <cellStyle name="Comma 9 3 5 2 5 3" xfId="37344" xr:uid="{00000000-0005-0000-0000-00000D000000}"/>
    <cellStyle name="Comma 9 3 5 2 6" xfId="8616" xr:uid="{00000000-0005-0000-0000-00000D000000}"/>
    <cellStyle name="Comma 9 3 5 2 6 2" xfId="23736" xr:uid="{00000000-0005-0000-0000-00000D000000}"/>
    <cellStyle name="Comma 9 3 5 2 6 2 2" xfId="53976" xr:uid="{00000000-0005-0000-0000-00000D000000}"/>
    <cellStyle name="Comma 9 3 5 2 6 3" xfId="38856" xr:uid="{00000000-0005-0000-0000-00000D000000}"/>
    <cellStyle name="Comma 9 3 5 2 7" xfId="10128" xr:uid="{00000000-0005-0000-0000-00000D000000}"/>
    <cellStyle name="Comma 9 3 5 2 7 2" xfId="25248" xr:uid="{00000000-0005-0000-0000-00000D000000}"/>
    <cellStyle name="Comma 9 3 5 2 7 2 2" xfId="55488" xr:uid="{00000000-0005-0000-0000-00000D000000}"/>
    <cellStyle name="Comma 9 3 5 2 7 3" xfId="40368" xr:uid="{00000000-0005-0000-0000-00000D000000}"/>
    <cellStyle name="Comma 9 3 5 2 8" xfId="16176" xr:uid="{00000000-0005-0000-0000-00000D000000}"/>
    <cellStyle name="Comma 9 3 5 2 8 2" xfId="46416" xr:uid="{00000000-0005-0000-0000-00000D000000}"/>
    <cellStyle name="Comma 9 3 5 2 9" xfId="31296" xr:uid="{00000000-0005-0000-0000-00000D000000}"/>
    <cellStyle name="Comma 9 3 5 3" xfId="1812" xr:uid="{00000000-0005-0000-0000-00000D000000}"/>
    <cellStyle name="Comma 9 3 5 3 2" xfId="10884" xr:uid="{00000000-0005-0000-0000-00000D000000}"/>
    <cellStyle name="Comma 9 3 5 3 2 2" xfId="26004" xr:uid="{00000000-0005-0000-0000-00000D000000}"/>
    <cellStyle name="Comma 9 3 5 3 2 2 2" xfId="56244" xr:uid="{00000000-0005-0000-0000-00000D000000}"/>
    <cellStyle name="Comma 9 3 5 3 2 3" xfId="41124" xr:uid="{00000000-0005-0000-0000-00000D000000}"/>
    <cellStyle name="Comma 9 3 5 3 3" xfId="16932" xr:uid="{00000000-0005-0000-0000-00000D000000}"/>
    <cellStyle name="Comma 9 3 5 3 3 2" xfId="47172" xr:uid="{00000000-0005-0000-0000-00000D000000}"/>
    <cellStyle name="Comma 9 3 5 3 4" xfId="32052" xr:uid="{00000000-0005-0000-0000-00000D000000}"/>
    <cellStyle name="Comma 9 3 5 4" xfId="3324" xr:uid="{00000000-0005-0000-0000-00000D000000}"/>
    <cellStyle name="Comma 9 3 5 4 2" xfId="12396" xr:uid="{00000000-0005-0000-0000-00000D000000}"/>
    <cellStyle name="Comma 9 3 5 4 2 2" xfId="27516" xr:uid="{00000000-0005-0000-0000-00000D000000}"/>
    <cellStyle name="Comma 9 3 5 4 2 2 2" xfId="57756" xr:uid="{00000000-0005-0000-0000-00000D000000}"/>
    <cellStyle name="Comma 9 3 5 4 2 3" xfId="42636" xr:uid="{00000000-0005-0000-0000-00000D000000}"/>
    <cellStyle name="Comma 9 3 5 4 3" xfId="18444" xr:uid="{00000000-0005-0000-0000-00000D000000}"/>
    <cellStyle name="Comma 9 3 5 4 3 2" xfId="48684" xr:uid="{00000000-0005-0000-0000-00000D000000}"/>
    <cellStyle name="Comma 9 3 5 4 4" xfId="33564" xr:uid="{00000000-0005-0000-0000-00000D000000}"/>
    <cellStyle name="Comma 9 3 5 5" xfId="4836" xr:uid="{00000000-0005-0000-0000-00000D000000}"/>
    <cellStyle name="Comma 9 3 5 5 2" xfId="13908" xr:uid="{00000000-0005-0000-0000-00000D000000}"/>
    <cellStyle name="Comma 9 3 5 5 2 2" xfId="29028" xr:uid="{00000000-0005-0000-0000-00000D000000}"/>
    <cellStyle name="Comma 9 3 5 5 2 2 2" xfId="59268" xr:uid="{00000000-0005-0000-0000-00000D000000}"/>
    <cellStyle name="Comma 9 3 5 5 2 3" xfId="44148" xr:uid="{00000000-0005-0000-0000-00000D000000}"/>
    <cellStyle name="Comma 9 3 5 5 3" xfId="19956" xr:uid="{00000000-0005-0000-0000-00000D000000}"/>
    <cellStyle name="Comma 9 3 5 5 3 2" xfId="50196" xr:uid="{00000000-0005-0000-0000-00000D000000}"/>
    <cellStyle name="Comma 9 3 5 5 4" xfId="35076" xr:uid="{00000000-0005-0000-0000-00000D000000}"/>
    <cellStyle name="Comma 9 3 5 6" xfId="6348" xr:uid="{00000000-0005-0000-0000-00000D000000}"/>
    <cellStyle name="Comma 9 3 5 6 2" xfId="21468" xr:uid="{00000000-0005-0000-0000-00000D000000}"/>
    <cellStyle name="Comma 9 3 5 6 2 2" xfId="51708" xr:uid="{00000000-0005-0000-0000-00000D000000}"/>
    <cellStyle name="Comma 9 3 5 6 3" xfId="36588" xr:uid="{00000000-0005-0000-0000-00000D000000}"/>
    <cellStyle name="Comma 9 3 5 7" xfId="7860" xr:uid="{00000000-0005-0000-0000-00000D000000}"/>
    <cellStyle name="Comma 9 3 5 7 2" xfId="22980" xr:uid="{00000000-0005-0000-0000-00000D000000}"/>
    <cellStyle name="Comma 9 3 5 7 2 2" xfId="53220" xr:uid="{00000000-0005-0000-0000-00000D000000}"/>
    <cellStyle name="Comma 9 3 5 7 3" xfId="38100" xr:uid="{00000000-0005-0000-0000-00000D000000}"/>
    <cellStyle name="Comma 9 3 5 8" xfId="9372" xr:uid="{00000000-0005-0000-0000-00000D000000}"/>
    <cellStyle name="Comma 9 3 5 8 2" xfId="24492" xr:uid="{00000000-0005-0000-0000-00000D000000}"/>
    <cellStyle name="Comma 9 3 5 8 2 2" xfId="54732" xr:uid="{00000000-0005-0000-0000-00000D000000}"/>
    <cellStyle name="Comma 9 3 5 8 3" xfId="39612" xr:uid="{00000000-0005-0000-0000-00000D000000}"/>
    <cellStyle name="Comma 9 3 5 9" xfId="15420" xr:uid="{00000000-0005-0000-0000-00000D000000}"/>
    <cellStyle name="Comma 9 3 5 9 2" xfId="45660" xr:uid="{00000000-0005-0000-0000-00000D000000}"/>
    <cellStyle name="Comma 9 3 6" xfId="552" xr:uid="{00000000-0005-0000-0000-0000F1000000}"/>
    <cellStyle name="Comma 9 3 6 10" xfId="30792" xr:uid="{00000000-0005-0000-0000-0000F1000000}"/>
    <cellStyle name="Comma 9 3 6 2" xfId="1308" xr:uid="{00000000-0005-0000-0000-0000F1000000}"/>
    <cellStyle name="Comma 9 3 6 2 2" xfId="2820" xr:uid="{00000000-0005-0000-0000-0000F1000000}"/>
    <cellStyle name="Comma 9 3 6 2 2 2" xfId="11892" xr:uid="{00000000-0005-0000-0000-0000F1000000}"/>
    <cellStyle name="Comma 9 3 6 2 2 2 2" xfId="27012" xr:uid="{00000000-0005-0000-0000-0000F1000000}"/>
    <cellStyle name="Comma 9 3 6 2 2 2 2 2" xfId="57252" xr:uid="{00000000-0005-0000-0000-0000F1000000}"/>
    <cellStyle name="Comma 9 3 6 2 2 2 3" xfId="42132" xr:uid="{00000000-0005-0000-0000-0000F1000000}"/>
    <cellStyle name="Comma 9 3 6 2 2 3" xfId="17940" xr:uid="{00000000-0005-0000-0000-0000F1000000}"/>
    <cellStyle name="Comma 9 3 6 2 2 3 2" xfId="48180" xr:uid="{00000000-0005-0000-0000-0000F1000000}"/>
    <cellStyle name="Comma 9 3 6 2 2 4" xfId="33060" xr:uid="{00000000-0005-0000-0000-0000F1000000}"/>
    <cellStyle name="Comma 9 3 6 2 3" xfId="4332" xr:uid="{00000000-0005-0000-0000-0000F1000000}"/>
    <cellStyle name="Comma 9 3 6 2 3 2" xfId="13404" xr:uid="{00000000-0005-0000-0000-0000F1000000}"/>
    <cellStyle name="Comma 9 3 6 2 3 2 2" xfId="28524" xr:uid="{00000000-0005-0000-0000-0000F1000000}"/>
    <cellStyle name="Comma 9 3 6 2 3 2 2 2" xfId="58764" xr:uid="{00000000-0005-0000-0000-0000F1000000}"/>
    <cellStyle name="Comma 9 3 6 2 3 2 3" xfId="43644" xr:uid="{00000000-0005-0000-0000-0000F1000000}"/>
    <cellStyle name="Comma 9 3 6 2 3 3" xfId="19452" xr:uid="{00000000-0005-0000-0000-0000F1000000}"/>
    <cellStyle name="Comma 9 3 6 2 3 3 2" xfId="49692" xr:uid="{00000000-0005-0000-0000-0000F1000000}"/>
    <cellStyle name="Comma 9 3 6 2 3 4" xfId="34572" xr:uid="{00000000-0005-0000-0000-0000F1000000}"/>
    <cellStyle name="Comma 9 3 6 2 4" xfId="5844" xr:uid="{00000000-0005-0000-0000-0000F1000000}"/>
    <cellStyle name="Comma 9 3 6 2 4 2" xfId="14916" xr:uid="{00000000-0005-0000-0000-0000F1000000}"/>
    <cellStyle name="Comma 9 3 6 2 4 2 2" xfId="30036" xr:uid="{00000000-0005-0000-0000-0000F1000000}"/>
    <cellStyle name="Comma 9 3 6 2 4 2 2 2" xfId="60276" xr:uid="{00000000-0005-0000-0000-0000F1000000}"/>
    <cellStyle name="Comma 9 3 6 2 4 2 3" xfId="45156" xr:uid="{00000000-0005-0000-0000-0000F1000000}"/>
    <cellStyle name="Comma 9 3 6 2 4 3" xfId="20964" xr:uid="{00000000-0005-0000-0000-0000F1000000}"/>
    <cellStyle name="Comma 9 3 6 2 4 3 2" xfId="51204" xr:uid="{00000000-0005-0000-0000-0000F1000000}"/>
    <cellStyle name="Comma 9 3 6 2 4 4" xfId="36084" xr:uid="{00000000-0005-0000-0000-0000F1000000}"/>
    <cellStyle name="Comma 9 3 6 2 5" xfId="7356" xr:uid="{00000000-0005-0000-0000-0000F1000000}"/>
    <cellStyle name="Comma 9 3 6 2 5 2" xfId="22476" xr:uid="{00000000-0005-0000-0000-0000F1000000}"/>
    <cellStyle name="Comma 9 3 6 2 5 2 2" xfId="52716" xr:uid="{00000000-0005-0000-0000-0000F1000000}"/>
    <cellStyle name="Comma 9 3 6 2 5 3" xfId="37596" xr:uid="{00000000-0005-0000-0000-0000F1000000}"/>
    <cellStyle name="Comma 9 3 6 2 6" xfId="8868" xr:uid="{00000000-0005-0000-0000-0000F1000000}"/>
    <cellStyle name="Comma 9 3 6 2 6 2" xfId="23988" xr:uid="{00000000-0005-0000-0000-0000F1000000}"/>
    <cellStyle name="Comma 9 3 6 2 6 2 2" xfId="54228" xr:uid="{00000000-0005-0000-0000-0000F1000000}"/>
    <cellStyle name="Comma 9 3 6 2 6 3" xfId="39108" xr:uid="{00000000-0005-0000-0000-0000F1000000}"/>
    <cellStyle name="Comma 9 3 6 2 7" xfId="10380" xr:uid="{00000000-0005-0000-0000-0000F1000000}"/>
    <cellStyle name="Comma 9 3 6 2 7 2" xfId="25500" xr:uid="{00000000-0005-0000-0000-0000F1000000}"/>
    <cellStyle name="Comma 9 3 6 2 7 2 2" xfId="55740" xr:uid="{00000000-0005-0000-0000-0000F1000000}"/>
    <cellStyle name="Comma 9 3 6 2 7 3" xfId="40620" xr:uid="{00000000-0005-0000-0000-0000F1000000}"/>
    <cellStyle name="Comma 9 3 6 2 8" xfId="16428" xr:uid="{00000000-0005-0000-0000-0000F1000000}"/>
    <cellStyle name="Comma 9 3 6 2 8 2" xfId="46668" xr:uid="{00000000-0005-0000-0000-0000F1000000}"/>
    <cellStyle name="Comma 9 3 6 2 9" xfId="31548" xr:uid="{00000000-0005-0000-0000-0000F1000000}"/>
    <cellStyle name="Comma 9 3 6 3" xfId="2064" xr:uid="{00000000-0005-0000-0000-0000F1000000}"/>
    <cellStyle name="Comma 9 3 6 3 2" xfId="11136" xr:uid="{00000000-0005-0000-0000-0000F1000000}"/>
    <cellStyle name="Comma 9 3 6 3 2 2" xfId="26256" xr:uid="{00000000-0005-0000-0000-0000F1000000}"/>
    <cellStyle name="Comma 9 3 6 3 2 2 2" xfId="56496" xr:uid="{00000000-0005-0000-0000-0000F1000000}"/>
    <cellStyle name="Comma 9 3 6 3 2 3" xfId="41376" xr:uid="{00000000-0005-0000-0000-0000F1000000}"/>
    <cellStyle name="Comma 9 3 6 3 3" xfId="17184" xr:uid="{00000000-0005-0000-0000-0000F1000000}"/>
    <cellStyle name="Comma 9 3 6 3 3 2" xfId="47424" xr:uid="{00000000-0005-0000-0000-0000F1000000}"/>
    <cellStyle name="Comma 9 3 6 3 4" xfId="32304" xr:uid="{00000000-0005-0000-0000-0000F1000000}"/>
    <cellStyle name="Comma 9 3 6 4" xfId="3576" xr:uid="{00000000-0005-0000-0000-0000F1000000}"/>
    <cellStyle name="Comma 9 3 6 4 2" xfId="12648" xr:uid="{00000000-0005-0000-0000-0000F1000000}"/>
    <cellStyle name="Comma 9 3 6 4 2 2" xfId="27768" xr:uid="{00000000-0005-0000-0000-0000F1000000}"/>
    <cellStyle name="Comma 9 3 6 4 2 2 2" xfId="58008" xr:uid="{00000000-0005-0000-0000-0000F1000000}"/>
    <cellStyle name="Comma 9 3 6 4 2 3" xfId="42888" xr:uid="{00000000-0005-0000-0000-0000F1000000}"/>
    <cellStyle name="Comma 9 3 6 4 3" xfId="18696" xr:uid="{00000000-0005-0000-0000-0000F1000000}"/>
    <cellStyle name="Comma 9 3 6 4 3 2" xfId="48936" xr:uid="{00000000-0005-0000-0000-0000F1000000}"/>
    <cellStyle name="Comma 9 3 6 4 4" xfId="33816" xr:uid="{00000000-0005-0000-0000-0000F1000000}"/>
    <cellStyle name="Comma 9 3 6 5" xfId="5088" xr:uid="{00000000-0005-0000-0000-0000F1000000}"/>
    <cellStyle name="Comma 9 3 6 5 2" xfId="14160" xr:uid="{00000000-0005-0000-0000-0000F1000000}"/>
    <cellStyle name="Comma 9 3 6 5 2 2" xfId="29280" xr:uid="{00000000-0005-0000-0000-0000F1000000}"/>
    <cellStyle name="Comma 9 3 6 5 2 2 2" xfId="59520" xr:uid="{00000000-0005-0000-0000-0000F1000000}"/>
    <cellStyle name="Comma 9 3 6 5 2 3" xfId="44400" xr:uid="{00000000-0005-0000-0000-0000F1000000}"/>
    <cellStyle name="Comma 9 3 6 5 3" xfId="20208" xr:uid="{00000000-0005-0000-0000-0000F1000000}"/>
    <cellStyle name="Comma 9 3 6 5 3 2" xfId="50448" xr:uid="{00000000-0005-0000-0000-0000F1000000}"/>
    <cellStyle name="Comma 9 3 6 5 4" xfId="35328" xr:uid="{00000000-0005-0000-0000-0000F1000000}"/>
    <cellStyle name="Comma 9 3 6 6" xfId="6600" xr:uid="{00000000-0005-0000-0000-0000F1000000}"/>
    <cellStyle name="Comma 9 3 6 6 2" xfId="21720" xr:uid="{00000000-0005-0000-0000-0000F1000000}"/>
    <cellStyle name="Comma 9 3 6 6 2 2" xfId="51960" xr:uid="{00000000-0005-0000-0000-0000F1000000}"/>
    <cellStyle name="Comma 9 3 6 6 3" xfId="36840" xr:uid="{00000000-0005-0000-0000-0000F1000000}"/>
    <cellStyle name="Comma 9 3 6 7" xfId="8112" xr:uid="{00000000-0005-0000-0000-0000F1000000}"/>
    <cellStyle name="Comma 9 3 6 7 2" xfId="23232" xr:uid="{00000000-0005-0000-0000-0000F1000000}"/>
    <cellStyle name="Comma 9 3 6 7 2 2" xfId="53472" xr:uid="{00000000-0005-0000-0000-0000F1000000}"/>
    <cellStyle name="Comma 9 3 6 7 3" xfId="38352" xr:uid="{00000000-0005-0000-0000-0000F1000000}"/>
    <cellStyle name="Comma 9 3 6 8" xfId="9624" xr:uid="{00000000-0005-0000-0000-0000F1000000}"/>
    <cellStyle name="Comma 9 3 6 8 2" xfId="24744" xr:uid="{00000000-0005-0000-0000-0000F1000000}"/>
    <cellStyle name="Comma 9 3 6 8 2 2" xfId="54984" xr:uid="{00000000-0005-0000-0000-0000F1000000}"/>
    <cellStyle name="Comma 9 3 6 8 3" xfId="39864" xr:uid="{00000000-0005-0000-0000-0000F1000000}"/>
    <cellStyle name="Comma 9 3 6 9" xfId="15672" xr:uid="{00000000-0005-0000-0000-0000F1000000}"/>
    <cellStyle name="Comma 9 3 6 9 2" xfId="45912" xr:uid="{00000000-0005-0000-0000-0000F1000000}"/>
    <cellStyle name="Comma 9 3 7" xfId="804" xr:uid="{00000000-0005-0000-0000-00000D000000}"/>
    <cellStyle name="Comma 9 3 7 2" xfId="2316" xr:uid="{00000000-0005-0000-0000-00000D000000}"/>
    <cellStyle name="Comma 9 3 7 2 2" xfId="11388" xr:uid="{00000000-0005-0000-0000-00000D000000}"/>
    <cellStyle name="Comma 9 3 7 2 2 2" xfId="26508" xr:uid="{00000000-0005-0000-0000-00000D000000}"/>
    <cellStyle name="Comma 9 3 7 2 2 2 2" xfId="56748" xr:uid="{00000000-0005-0000-0000-00000D000000}"/>
    <cellStyle name="Comma 9 3 7 2 2 3" xfId="41628" xr:uid="{00000000-0005-0000-0000-00000D000000}"/>
    <cellStyle name="Comma 9 3 7 2 3" xfId="17436" xr:uid="{00000000-0005-0000-0000-00000D000000}"/>
    <cellStyle name="Comma 9 3 7 2 3 2" xfId="47676" xr:uid="{00000000-0005-0000-0000-00000D000000}"/>
    <cellStyle name="Comma 9 3 7 2 4" xfId="32556" xr:uid="{00000000-0005-0000-0000-00000D000000}"/>
    <cellStyle name="Comma 9 3 7 3" xfId="3828" xr:uid="{00000000-0005-0000-0000-00000D000000}"/>
    <cellStyle name="Comma 9 3 7 3 2" xfId="12900" xr:uid="{00000000-0005-0000-0000-00000D000000}"/>
    <cellStyle name="Comma 9 3 7 3 2 2" xfId="28020" xr:uid="{00000000-0005-0000-0000-00000D000000}"/>
    <cellStyle name="Comma 9 3 7 3 2 2 2" xfId="58260" xr:uid="{00000000-0005-0000-0000-00000D000000}"/>
    <cellStyle name="Comma 9 3 7 3 2 3" xfId="43140" xr:uid="{00000000-0005-0000-0000-00000D000000}"/>
    <cellStyle name="Comma 9 3 7 3 3" xfId="18948" xr:uid="{00000000-0005-0000-0000-00000D000000}"/>
    <cellStyle name="Comma 9 3 7 3 3 2" xfId="49188" xr:uid="{00000000-0005-0000-0000-00000D000000}"/>
    <cellStyle name="Comma 9 3 7 3 4" xfId="34068" xr:uid="{00000000-0005-0000-0000-00000D000000}"/>
    <cellStyle name="Comma 9 3 7 4" xfId="5340" xr:uid="{00000000-0005-0000-0000-00000D000000}"/>
    <cellStyle name="Comma 9 3 7 4 2" xfId="14412" xr:uid="{00000000-0005-0000-0000-00000D000000}"/>
    <cellStyle name="Comma 9 3 7 4 2 2" xfId="29532" xr:uid="{00000000-0005-0000-0000-00000D000000}"/>
    <cellStyle name="Comma 9 3 7 4 2 2 2" xfId="59772" xr:uid="{00000000-0005-0000-0000-00000D000000}"/>
    <cellStyle name="Comma 9 3 7 4 2 3" xfId="44652" xr:uid="{00000000-0005-0000-0000-00000D000000}"/>
    <cellStyle name="Comma 9 3 7 4 3" xfId="20460" xr:uid="{00000000-0005-0000-0000-00000D000000}"/>
    <cellStyle name="Comma 9 3 7 4 3 2" xfId="50700" xr:uid="{00000000-0005-0000-0000-00000D000000}"/>
    <cellStyle name="Comma 9 3 7 4 4" xfId="35580" xr:uid="{00000000-0005-0000-0000-00000D000000}"/>
    <cellStyle name="Comma 9 3 7 5" xfId="6852" xr:uid="{00000000-0005-0000-0000-00000D000000}"/>
    <cellStyle name="Comma 9 3 7 5 2" xfId="21972" xr:uid="{00000000-0005-0000-0000-00000D000000}"/>
    <cellStyle name="Comma 9 3 7 5 2 2" xfId="52212" xr:uid="{00000000-0005-0000-0000-00000D000000}"/>
    <cellStyle name="Comma 9 3 7 5 3" xfId="37092" xr:uid="{00000000-0005-0000-0000-00000D000000}"/>
    <cellStyle name="Comma 9 3 7 6" xfId="8364" xr:uid="{00000000-0005-0000-0000-00000D000000}"/>
    <cellStyle name="Comma 9 3 7 6 2" xfId="23484" xr:uid="{00000000-0005-0000-0000-00000D000000}"/>
    <cellStyle name="Comma 9 3 7 6 2 2" xfId="53724" xr:uid="{00000000-0005-0000-0000-00000D000000}"/>
    <cellStyle name="Comma 9 3 7 6 3" xfId="38604" xr:uid="{00000000-0005-0000-0000-00000D000000}"/>
    <cellStyle name="Comma 9 3 7 7" xfId="9876" xr:uid="{00000000-0005-0000-0000-00000D000000}"/>
    <cellStyle name="Comma 9 3 7 7 2" xfId="24996" xr:uid="{00000000-0005-0000-0000-00000D000000}"/>
    <cellStyle name="Comma 9 3 7 7 2 2" xfId="55236" xr:uid="{00000000-0005-0000-0000-00000D000000}"/>
    <cellStyle name="Comma 9 3 7 7 3" xfId="40116" xr:uid="{00000000-0005-0000-0000-00000D000000}"/>
    <cellStyle name="Comma 9 3 7 8" xfId="15924" xr:uid="{00000000-0005-0000-0000-00000D000000}"/>
    <cellStyle name="Comma 9 3 7 8 2" xfId="46164" xr:uid="{00000000-0005-0000-0000-00000D000000}"/>
    <cellStyle name="Comma 9 3 7 9" xfId="31044" xr:uid="{00000000-0005-0000-0000-00000D000000}"/>
    <cellStyle name="Comma 9 3 8" xfId="1560" xr:uid="{00000000-0005-0000-0000-00000D000000}"/>
    <cellStyle name="Comma 9 3 8 2" xfId="10632" xr:uid="{00000000-0005-0000-0000-00000D000000}"/>
    <cellStyle name="Comma 9 3 8 2 2" xfId="25752" xr:uid="{00000000-0005-0000-0000-00000D000000}"/>
    <cellStyle name="Comma 9 3 8 2 2 2" xfId="55992" xr:uid="{00000000-0005-0000-0000-00000D000000}"/>
    <cellStyle name="Comma 9 3 8 2 3" xfId="40872" xr:uid="{00000000-0005-0000-0000-00000D000000}"/>
    <cellStyle name="Comma 9 3 8 3" xfId="16680" xr:uid="{00000000-0005-0000-0000-00000D000000}"/>
    <cellStyle name="Comma 9 3 8 3 2" xfId="46920" xr:uid="{00000000-0005-0000-0000-00000D000000}"/>
    <cellStyle name="Comma 9 3 8 4" xfId="31800" xr:uid="{00000000-0005-0000-0000-00000D000000}"/>
    <cellStyle name="Comma 9 3 9" xfId="3072" xr:uid="{00000000-0005-0000-0000-00000D000000}"/>
    <cellStyle name="Comma 9 3 9 2" xfId="12144" xr:uid="{00000000-0005-0000-0000-00000D000000}"/>
    <cellStyle name="Comma 9 3 9 2 2" xfId="27264" xr:uid="{00000000-0005-0000-0000-00000D000000}"/>
    <cellStyle name="Comma 9 3 9 2 2 2" xfId="57504" xr:uid="{00000000-0005-0000-0000-00000D000000}"/>
    <cellStyle name="Comma 9 3 9 2 3" xfId="42384" xr:uid="{00000000-0005-0000-0000-00000D000000}"/>
    <cellStyle name="Comma 9 3 9 3" xfId="18192" xr:uid="{00000000-0005-0000-0000-00000D000000}"/>
    <cellStyle name="Comma 9 3 9 3 2" xfId="48432" xr:uid="{00000000-0005-0000-0000-00000D000000}"/>
    <cellStyle name="Comma 9 3 9 4" xfId="33312" xr:uid="{00000000-0005-0000-0000-00000D000000}"/>
    <cellStyle name="Comma 9 4" xfId="62" xr:uid="{00000000-0005-0000-0000-000027000000}"/>
    <cellStyle name="Comma 9 4 10" xfId="6110" xr:uid="{00000000-0005-0000-0000-000027000000}"/>
    <cellStyle name="Comma 9 4 10 2" xfId="21230" xr:uid="{00000000-0005-0000-0000-000027000000}"/>
    <cellStyle name="Comma 9 4 10 2 2" xfId="51470" xr:uid="{00000000-0005-0000-0000-000027000000}"/>
    <cellStyle name="Comma 9 4 10 3" xfId="36350" xr:uid="{00000000-0005-0000-0000-000027000000}"/>
    <cellStyle name="Comma 9 4 11" xfId="7622" xr:uid="{00000000-0005-0000-0000-000027000000}"/>
    <cellStyle name="Comma 9 4 11 2" xfId="22742" xr:uid="{00000000-0005-0000-0000-000027000000}"/>
    <cellStyle name="Comma 9 4 11 2 2" xfId="52982" xr:uid="{00000000-0005-0000-0000-000027000000}"/>
    <cellStyle name="Comma 9 4 11 3" xfId="37862" xr:uid="{00000000-0005-0000-0000-000027000000}"/>
    <cellStyle name="Comma 9 4 12" xfId="9134" xr:uid="{00000000-0005-0000-0000-000027000000}"/>
    <cellStyle name="Comma 9 4 12 2" xfId="24254" xr:uid="{00000000-0005-0000-0000-000027000000}"/>
    <cellStyle name="Comma 9 4 12 2 2" xfId="54494" xr:uid="{00000000-0005-0000-0000-000027000000}"/>
    <cellStyle name="Comma 9 4 12 3" xfId="39374" xr:uid="{00000000-0005-0000-0000-000027000000}"/>
    <cellStyle name="Comma 9 4 13" xfId="15182" xr:uid="{00000000-0005-0000-0000-000027000000}"/>
    <cellStyle name="Comma 9 4 13 2" xfId="45422" xr:uid="{00000000-0005-0000-0000-000027000000}"/>
    <cellStyle name="Comma 9 4 14" xfId="30302" xr:uid="{00000000-0005-0000-0000-000027000000}"/>
    <cellStyle name="Comma 9 4 2" xfId="146" xr:uid="{00000000-0005-0000-0000-000053000000}"/>
    <cellStyle name="Comma 9 4 2 10" xfId="9218" xr:uid="{00000000-0005-0000-0000-000053000000}"/>
    <cellStyle name="Comma 9 4 2 10 2" xfId="24338" xr:uid="{00000000-0005-0000-0000-000053000000}"/>
    <cellStyle name="Comma 9 4 2 10 2 2" xfId="54578" xr:uid="{00000000-0005-0000-0000-000053000000}"/>
    <cellStyle name="Comma 9 4 2 10 3" xfId="39458" xr:uid="{00000000-0005-0000-0000-000053000000}"/>
    <cellStyle name="Comma 9 4 2 11" xfId="15266" xr:uid="{00000000-0005-0000-0000-000053000000}"/>
    <cellStyle name="Comma 9 4 2 11 2" xfId="45506" xr:uid="{00000000-0005-0000-0000-000053000000}"/>
    <cellStyle name="Comma 9 4 2 12" xfId="30386" xr:uid="{00000000-0005-0000-0000-000053000000}"/>
    <cellStyle name="Comma 9 4 2 2" xfId="398" xr:uid="{00000000-0005-0000-0000-000053000000}"/>
    <cellStyle name="Comma 9 4 2 2 10" xfId="30638" xr:uid="{00000000-0005-0000-0000-000053000000}"/>
    <cellStyle name="Comma 9 4 2 2 2" xfId="1154" xr:uid="{00000000-0005-0000-0000-000053000000}"/>
    <cellStyle name="Comma 9 4 2 2 2 2" xfId="2666" xr:uid="{00000000-0005-0000-0000-000053000000}"/>
    <cellStyle name="Comma 9 4 2 2 2 2 2" xfId="11738" xr:uid="{00000000-0005-0000-0000-000053000000}"/>
    <cellStyle name="Comma 9 4 2 2 2 2 2 2" xfId="26858" xr:uid="{00000000-0005-0000-0000-000053000000}"/>
    <cellStyle name="Comma 9 4 2 2 2 2 2 2 2" xfId="57098" xr:uid="{00000000-0005-0000-0000-000053000000}"/>
    <cellStyle name="Comma 9 4 2 2 2 2 2 3" xfId="41978" xr:uid="{00000000-0005-0000-0000-000053000000}"/>
    <cellStyle name="Comma 9 4 2 2 2 2 3" xfId="17786" xr:uid="{00000000-0005-0000-0000-000053000000}"/>
    <cellStyle name="Comma 9 4 2 2 2 2 3 2" xfId="48026" xr:uid="{00000000-0005-0000-0000-000053000000}"/>
    <cellStyle name="Comma 9 4 2 2 2 2 4" xfId="32906" xr:uid="{00000000-0005-0000-0000-000053000000}"/>
    <cellStyle name="Comma 9 4 2 2 2 3" xfId="4178" xr:uid="{00000000-0005-0000-0000-000053000000}"/>
    <cellStyle name="Comma 9 4 2 2 2 3 2" xfId="13250" xr:uid="{00000000-0005-0000-0000-000053000000}"/>
    <cellStyle name="Comma 9 4 2 2 2 3 2 2" xfId="28370" xr:uid="{00000000-0005-0000-0000-000053000000}"/>
    <cellStyle name="Comma 9 4 2 2 2 3 2 2 2" xfId="58610" xr:uid="{00000000-0005-0000-0000-000053000000}"/>
    <cellStyle name="Comma 9 4 2 2 2 3 2 3" xfId="43490" xr:uid="{00000000-0005-0000-0000-000053000000}"/>
    <cellStyle name="Comma 9 4 2 2 2 3 3" xfId="19298" xr:uid="{00000000-0005-0000-0000-000053000000}"/>
    <cellStyle name="Comma 9 4 2 2 2 3 3 2" xfId="49538" xr:uid="{00000000-0005-0000-0000-000053000000}"/>
    <cellStyle name="Comma 9 4 2 2 2 3 4" xfId="34418" xr:uid="{00000000-0005-0000-0000-000053000000}"/>
    <cellStyle name="Comma 9 4 2 2 2 4" xfId="5690" xr:uid="{00000000-0005-0000-0000-000053000000}"/>
    <cellStyle name="Comma 9 4 2 2 2 4 2" xfId="14762" xr:uid="{00000000-0005-0000-0000-000053000000}"/>
    <cellStyle name="Comma 9 4 2 2 2 4 2 2" xfId="29882" xr:uid="{00000000-0005-0000-0000-000053000000}"/>
    <cellStyle name="Comma 9 4 2 2 2 4 2 2 2" xfId="60122" xr:uid="{00000000-0005-0000-0000-000053000000}"/>
    <cellStyle name="Comma 9 4 2 2 2 4 2 3" xfId="45002" xr:uid="{00000000-0005-0000-0000-000053000000}"/>
    <cellStyle name="Comma 9 4 2 2 2 4 3" xfId="20810" xr:uid="{00000000-0005-0000-0000-000053000000}"/>
    <cellStyle name="Comma 9 4 2 2 2 4 3 2" xfId="51050" xr:uid="{00000000-0005-0000-0000-000053000000}"/>
    <cellStyle name="Comma 9 4 2 2 2 4 4" xfId="35930" xr:uid="{00000000-0005-0000-0000-000053000000}"/>
    <cellStyle name="Comma 9 4 2 2 2 5" xfId="7202" xr:uid="{00000000-0005-0000-0000-000053000000}"/>
    <cellStyle name="Comma 9 4 2 2 2 5 2" xfId="22322" xr:uid="{00000000-0005-0000-0000-000053000000}"/>
    <cellStyle name="Comma 9 4 2 2 2 5 2 2" xfId="52562" xr:uid="{00000000-0005-0000-0000-000053000000}"/>
    <cellStyle name="Comma 9 4 2 2 2 5 3" xfId="37442" xr:uid="{00000000-0005-0000-0000-000053000000}"/>
    <cellStyle name="Comma 9 4 2 2 2 6" xfId="8714" xr:uid="{00000000-0005-0000-0000-000053000000}"/>
    <cellStyle name="Comma 9 4 2 2 2 6 2" xfId="23834" xr:uid="{00000000-0005-0000-0000-000053000000}"/>
    <cellStyle name="Comma 9 4 2 2 2 6 2 2" xfId="54074" xr:uid="{00000000-0005-0000-0000-000053000000}"/>
    <cellStyle name="Comma 9 4 2 2 2 6 3" xfId="38954" xr:uid="{00000000-0005-0000-0000-000053000000}"/>
    <cellStyle name="Comma 9 4 2 2 2 7" xfId="10226" xr:uid="{00000000-0005-0000-0000-000053000000}"/>
    <cellStyle name="Comma 9 4 2 2 2 7 2" xfId="25346" xr:uid="{00000000-0005-0000-0000-000053000000}"/>
    <cellStyle name="Comma 9 4 2 2 2 7 2 2" xfId="55586" xr:uid="{00000000-0005-0000-0000-000053000000}"/>
    <cellStyle name="Comma 9 4 2 2 2 7 3" xfId="40466" xr:uid="{00000000-0005-0000-0000-000053000000}"/>
    <cellStyle name="Comma 9 4 2 2 2 8" xfId="16274" xr:uid="{00000000-0005-0000-0000-000053000000}"/>
    <cellStyle name="Comma 9 4 2 2 2 8 2" xfId="46514" xr:uid="{00000000-0005-0000-0000-000053000000}"/>
    <cellStyle name="Comma 9 4 2 2 2 9" xfId="31394" xr:uid="{00000000-0005-0000-0000-000053000000}"/>
    <cellStyle name="Comma 9 4 2 2 3" xfId="1910" xr:uid="{00000000-0005-0000-0000-000053000000}"/>
    <cellStyle name="Comma 9 4 2 2 3 2" xfId="10982" xr:uid="{00000000-0005-0000-0000-000053000000}"/>
    <cellStyle name="Comma 9 4 2 2 3 2 2" xfId="26102" xr:uid="{00000000-0005-0000-0000-000053000000}"/>
    <cellStyle name="Comma 9 4 2 2 3 2 2 2" xfId="56342" xr:uid="{00000000-0005-0000-0000-000053000000}"/>
    <cellStyle name="Comma 9 4 2 2 3 2 3" xfId="41222" xr:uid="{00000000-0005-0000-0000-000053000000}"/>
    <cellStyle name="Comma 9 4 2 2 3 3" xfId="17030" xr:uid="{00000000-0005-0000-0000-000053000000}"/>
    <cellStyle name="Comma 9 4 2 2 3 3 2" xfId="47270" xr:uid="{00000000-0005-0000-0000-000053000000}"/>
    <cellStyle name="Comma 9 4 2 2 3 4" xfId="32150" xr:uid="{00000000-0005-0000-0000-000053000000}"/>
    <cellStyle name="Comma 9 4 2 2 4" xfId="3422" xr:uid="{00000000-0005-0000-0000-000053000000}"/>
    <cellStyle name="Comma 9 4 2 2 4 2" xfId="12494" xr:uid="{00000000-0005-0000-0000-000053000000}"/>
    <cellStyle name="Comma 9 4 2 2 4 2 2" xfId="27614" xr:uid="{00000000-0005-0000-0000-000053000000}"/>
    <cellStyle name="Comma 9 4 2 2 4 2 2 2" xfId="57854" xr:uid="{00000000-0005-0000-0000-000053000000}"/>
    <cellStyle name="Comma 9 4 2 2 4 2 3" xfId="42734" xr:uid="{00000000-0005-0000-0000-000053000000}"/>
    <cellStyle name="Comma 9 4 2 2 4 3" xfId="18542" xr:uid="{00000000-0005-0000-0000-000053000000}"/>
    <cellStyle name="Comma 9 4 2 2 4 3 2" xfId="48782" xr:uid="{00000000-0005-0000-0000-000053000000}"/>
    <cellStyle name="Comma 9 4 2 2 4 4" xfId="33662" xr:uid="{00000000-0005-0000-0000-000053000000}"/>
    <cellStyle name="Comma 9 4 2 2 5" xfId="4934" xr:uid="{00000000-0005-0000-0000-000053000000}"/>
    <cellStyle name="Comma 9 4 2 2 5 2" xfId="14006" xr:uid="{00000000-0005-0000-0000-000053000000}"/>
    <cellStyle name="Comma 9 4 2 2 5 2 2" xfId="29126" xr:uid="{00000000-0005-0000-0000-000053000000}"/>
    <cellStyle name="Comma 9 4 2 2 5 2 2 2" xfId="59366" xr:uid="{00000000-0005-0000-0000-000053000000}"/>
    <cellStyle name="Comma 9 4 2 2 5 2 3" xfId="44246" xr:uid="{00000000-0005-0000-0000-000053000000}"/>
    <cellStyle name="Comma 9 4 2 2 5 3" xfId="20054" xr:uid="{00000000-0005-0000-0000-000053000000}"/>
    <cellStyle name="Comma 9 4 2 2 5 3 2" xfId="50294" xr:uid="{00000000-0005-0000-0000-000053000000}"/>
    <cellStyle name="Comma 9 4 2 2 5 4" xfId="35174" xr:uid="{00000000-0005-0000-0000-000053000000}"/>
    <cellStyle name="Comma 9 4 2 2 6" xfId="6446" xr:uid="{00000000-0005-0000-0000-000053000000}"/>
    <cellStyle name="Comma 9 4 2 2 6 2" xfId="21566" xr:uid="{00000000-0005-0000-0000-000053000000}"/>
    <cellStyle name="Comma 9 4 2 2 6 2 2" xfId="51806" xr:uid="{00000000-0005-0000-0000-000053000000}"/>
    <cellStyle name="Comma 9 4 2 2 6 3" xfId="36686" xr:uid="{00000000-0005-0000-0000-000053000000}"/>
    <cellStyle name="Comma 9 4 2 2 7" xfId="7958" xr:uid="{00000000-0005-0000-0000-000053000000}"/>
    <cellStyle name="Comma 9 4 2 2 7 2" xfId="23078" xr:uid="{00000000-0005-0000-0000-000053000000}"/>
    <cellStyle name="Comma 9 4 2 2 7 2 2" xfId="53318" xr:uid="{00000000-0005-0000-0000-000053000000}"/>
    <cellStyle name="Comma 9 4 2 2 7 3" xfId="38198" xr:uid="{00000000-0005-0000-0000-000053000000}"/>
    <cellStyle name="Comma 9 4 2 2 8" xfId="9470" xr:uid="{00000000-0005-0000-0000-000053000000}"/>
    <cellStyle name="Comma 9 4 2 2 8 2" xfId="24590" xr:uid="{00000000-0005-0000-0000-000053000000}"/>
    <cellStyle name="Comma 9 4 2 2 8 2 2" xfId="54830" xr:uid="{00000000-0005-0000-0000-000053000000}"/>
    <cellStyle name="Comma 9 4 2 2 8 3" xfId="39710" xr:uid="{00000000-0005-0000-0000-000053000000}"/>
    <cellStyle name="Comma 9 4 2 2 9" xfId="15518" xr:uid="{00000000-0005-0000-0000-000053000000}"/>
    <cellStyle name="Comma 9 4 2 2 9 2" xfId="45758" xr:uid="{00000000-0005-0000-0000-000053000000}"/>
    <cellStyle name="Comma 9 4 2 3" xfId="650" xr:uid="{00000000-0005-0000-0000-0000F8000000}"/>
    <cellStyle name="Comma 9 4 2 3 10" xfId="30890" xr:uid="{00000000-0005-0000-0000-0000F8000000}"/>
    <cellStyle name="Comma 9 4 2 3 2" xfId="1406" xr:uid="{00000000-0005-0000-0000-0000F8000000}"/>
    <cellStyle name="Comma 9 4 2 3 2 2" xfId="2918" xr:uid="{00000000-0005-0000-0000-0000F8000000}"/>
    <cellStyle name="Comma 9 4 2 3 2 2 2" xfId="11990" xr:uid="{00000000-0005-0000-0000-0000F8000000}"/>
    <cellStyle name="Comma 9 4 2 3 2 2 2 2" xfId="27110" xr:uid="{00000000-0005-0000-0000-0000F8000000}"/>
    <cellStyle name="Comma 9 4 2 3 2 2 2 2 2" xfId="57350" xr:uid="{00000000-0005-0000-0000-0000F8000000}"/>
    <cellStyle name="Comma 9 4 2 3 2 2 2 3" xfId="42230" xr:uid="{00000000-0005-0000-0000-0000F8000000}"/>
    <cellStyle name="Comma 9 4 2 3 2 2 3" xfId="18038" xr:uid="{00000000-0005-0000-0000-0000F8000000}"/>
    <cellStyle name="Comma 9 4 2 3 2 2 3 2" xfId="48278" xr:uid="{00000000-0005-0000-0000-0000F8000000}"/>
    <cellStyle name="Comma 9 4 2 3 2 2 4" xfId="33158" xr:uid="{00000000-0005-0000-0000-0000F8000000}"/>
    <cellStyle name="Comma 9 4 2 3 2 3" xfId="4430" xr:uid="{00000000-0005-0000-0000-0000F8000000}"/>
    <cellStyle name="Comma 9 4 2 3 2 3 2" xfId="13502" xr:uid="{00000000-0005-0000-0000-0000F8000000}"/>
    <cellStyle name="Comma 9 4 2 3 2 3 2 2" xfId="28622" xr:uid="{00000000-0005-0000-0000-0000F8000000}"/>
    <cellStyle name="Comma 9 4 2 3 2 3 2 2 2" xfId="58862" xr:uid="{00000000-0005-0000-0000-0000F8000000}"/>
    <cellStyle name="Comma 9 4 2 3 2 3 2 3" xfId="43742" xr:uid="{00000000-0005-0000-0000-0000F8000000}"/>
    <cellStyle name="Comma 9 4 2 3 2 3 3" xfId="19550" xr:uid="{00000000-0005-0000-0000-0000F8000000}"/>
    <cellStyle name="Comma 9 4 2 3 2 3 3 2" xfId="49790" xr:uid="{00000000-0005-0000-0000-0000F8000000}"/>
    <cellStyle name="Comma 9 4 2 3 2 3 4" xfId="34670" xr:uid="{00000000-0005-0000-0000-0000F8000000}"/>
    <cellStyle name="Comma 9 4 2 3 2 4" xfId="5942" xr:uid="{00000000-0005-0000-0000-0000F8000000}"/>
    <cellStyle name="Comma 9 4 2 3 2 4 2" xfId="15014" xr:uid="{00000000-0005-0000-0000-0000F8000000}"/>
    <cellStyle name="Comma 9 4 2 3 2 4 2 2" xfId="30134" xr:uid="{00000000-0005-0000-0000-0000F8000000}"/>
    <cellStyle name="Comma 9 4 2 3 2 4 2 2 2" xfId="60374" xr:uid="{00000000-0005-0000-0000-0000F8000000}"/>
    <cellStyle name="Comma 9 4 2 3 2 4 2 3" xfId="45254" xr:uid="{00000000-0005-0000-0000-0000F8000000}"/>
    <cellStyle name="Comma 9 4 2 3 2 4 3" xfId="21062" xr:uid="{00000000-0005-0000-0000-0000F8000000}"/>
    <cellStyle name="Comma 9 4 2 3 2 4 3 2" xfId="51302" xr:uid="{00000000-0005-0000-0000-0000F8000000}"/>
    <cellStyle name="Comma 9 4 2 3 2 4 4" xfId="36182" xr:uid="{00000000-0005-0000-0000-0000F8000000}"/>
    <cellStyle name="Comma 9 4 2 3 2 5" xfId="7454" xr:uid="{00000000-0005-0000-0000-0000F8000000}"/>
    <cellStyle name="Comma 9 4 2 3 2 5 2" xfId="22574" xr:uid="{00000000-0005-0000-0000-0000F8000000}"/>
    <cellStyle name="Comma 9 4 2 3 2 5 2 2" xfId="52814" xr:uid="{00000000-0005-0000-0000-0000F8000000}"/>
    <cellStyle name="Comma 9 4 2 3 2 5 3" xfId="37694" xr:uid="{00000000-0005-0000-0000-0000F8000000}"/>
    <cellStyle name="Comma 9 4 2 3 2 6" xfId="8966" xr:uid="{00000000-0005-0000-0000-0000F8000000}"/>
    <cellStyle name="Comma 9 4 2 3 2 6 2" xfId="24086" xr:uid="{00000000-0005-0000-0000-0000F8000000}"/>
    <cellStyle name="Comma 9 4 2 3 2 6 2 2" xfId="54326" xr:uid="{00000000-0005-0000-0000-0000F8000000}"/>
    <cellStyle name="Comma 9 4 2 3 2 6 3" xfId="39206" xr:uid="{00000000-0005-0000-0000-0000F8000000}"/>
    <cellStyle name="Comma 9 4 2 3 2 7" xfId="10478" xr:uid="{00000000-0005-0000-0000-0000F8000000}"/>
    <cellStyle name="Comma 9 4 2 3 2 7 2" xfId="25598" xr:uid="{00000000-0005-0000-0000-0000F8000000}"/>
    <cellStyle name="Comma 9 4 2 3 2 7 2 2" xfId="55838" xr:uid="{00000000-0005-0000-0000-0000F8000000}"/>
    <cellStyle name="Comma 9 4 2 3 2 7 3" xfId="40718" xr:uid="{00000000-0005-0000-0000-0000F8000000}"/>
    <cellStyle name="Comma 9 4 2 3 2 8" xfId="16526" xr:uid="{00000000-0005-0000-0000-0000F8000000}"/>
    <cellStyle name="Comma 9 4 2 3 2 8 2" xfId="46766" xr:uid="{00000000-0005-0000-0000-0000F8000000}"/>
    <cellStyle name="Comma 9 4 2 3 2 9" xfId="31646" xr:uid="{00000000-0005-0000-0000-0000F8000000}"/>
    <cellStyle name="Comma 9 4 2 3 3" xfId="2162" xr:uid="{00000000-0005-0000-0000-0000F8000000}"/>
    <cellStyle name="Comma 9 4 2 3 3 2" xfId="11234" xr:uid="{00000000-0005-0000-0000-0000F8000000}"/>
    <cellStyle name="Comma 9 4 2 3 3 2 2" xfId="26354" xr:uid="{00000000-0005-0000-0000-0000F8000000}"/>
    <cellStyle name="Comma 9 4 2 3 3 2 2 2" xfId="56594" xr:uid="{00000000-0005-0000-0000-0000F8000000}"/>
    <cellStyle name="Comma 9 4 2 3 3 2 3" xfId="41474" xr:uid="{00000000-0005-0000-0000-0000F8000000}"/>
    <cellStyle name="Comma 9 4 2 3 3 3" xfId="17282" xr:uid="{00000000-0005-0000-0000-0000F8000000}"/>
    <cellStyle name="Comma 9 4 2 3 3 3 2" xfId="47522" xr:uid="{00000000-0005-0000-0000-0000F8000000}"/>
    <cellStyle name="Comma 9 4 2 3 3 4" xfId="32402" xr:uid="{00000000-0005-0000-0000-0000F8000000}"/>
    <cellStyle name="Comma 9 4 2 3 4" xfId="3674" xr:uid="{00000000-0005-0000-0000-0000F8000000}"/>
    <cellStyle name="Comma 9 4 2 3 4 2" xfId="12746" xr:uid="{00000000-0005-0000-0000-0000F8000000}"/>
    <cellStyle name="Comma 9 4 2 3 4 2 2" xfId="27866" xr:uid="{00000000-0005-0000-0000-0000F8000000}"/>
    <cellStyle name="Comma 9 4 2 3 4 2 2 2" xfId="58106" xr:uid="{00000000-0005-0000-0000-0000F8000000}"/>
    <cellStyle name="Comma 9 4 2 3 4 2 3" xfId="42986" xr:uid="{00000000-0005-0000-0000-0000F8000000}"/>
    <cellStyle name="Comma 9 4 2 3 4 3" xfId="18794" xr:uid="{00000000-0005-0000-0000-0000F8000000}"/>
    <cellStyle name="Comma 9 4 2 3 4 3 2" xfId="49034" xr:uid="{00000000-0005-0000-0000-0000F8000000}"/>
    <cellStyle name="Comma 9 4 2 3 4 4" xfId="33914" xr:uid="{00000000-0005-0000-0000-0000F8000000}"/>
    <cellStyle name="Comma 9 4 2 3 5" xfId="5186" xr:uid="{00000000-0005-0000-0000-0000F8000000}"/>
    <cellStyle name="Comma 9 4 2 3 5 2" xfId="14258" xr:uid="{00000000-0005-0000-0000-0000F8000000}"/>
    <cellStyle name="Comma 9 4 2 3 5 2 2" xfId="29378" xr:uid="{00000000-0005-0000-0000-0000F8000000}"/>
    <cellStyle name="Comma 9 4 2 3 5 2 2 2" xfId="59618" xr:uid="{00000000-0005-0000-0000-0000F8000000}"/>
    <cellStyle name="Comma 9 4 2 3 5 2 3" xfId="44498" xr:uid="{00000000-0005-0000-0000-0000F8000000}"/>
    <cellStyle name="Comma 9 4 2 3 5 3" xfId="20306" xr:uid="{00000000-0005-0000-0000-0000F8000000}"/>
    <cellStyle name="Comma 9 4 2 3 5 3 2" xfId="50546" xr:uid="{00000000-0005-0000-0000-0000F8000000}"/>
    <cellStyle name="Comma 9 4 2 3 5 4" xfId="35426" xr:uid="{00000000-0005-0000-0000-0000F8000000}"/>
    <cellStyle name="Comma 9 4 2 3 6" xfId="6698" xr:uid="{00000000-0005-0000-0000-0000F8000000}"/>
    <cellStyle name="Comma 9 4 2 3 6 2" xfId="21818" xr:uid="{00000000-0005-0000-0000-0000F8000000}"/>
    <cellStyle name="Comma 9 4 2 3 6 2 2" xfId="52058" xr:uid="{00000000-0005-0000-0000-0000F8000000}"/>
    <cellStyle name="Comma 9 4 2 3 6 3" xfId="36938" xr:uid="{00000000-0005-0000-0000-0000F8000000}"/>
    <cellStyle name="Comma 9 4 2 3 7" xfId="8210" xr:uid="{00000000-0005-0000-0000-0000F8000000}"/>
    <cellStyle name="Comma 9 4 2 3 7 2" xfId="23330" xr:uid="{00000000-0005-0000-0000-0000F8000000}"/>
    <cellStyle name="Comma 9 4 2 3 7 2 2" xfId="53570" xr:uid="{00000000-0005-0000-0000-0000F8000000}"/>
    <cellStyle name="Comma 9 4 2 3 7 3" xfId="38450" xr:uid="{00000000-0005-0000-0000-0000F8000000}"/>
    <cellStyle name="Comma 9 4 2 3 8" xfId="9722" xr:uid="{00000000-0005-0000-0000-0000F8000000}"/>
    <cellStyle name="Comma 9 4 2 3 8 2" xfId="24842" xr:uid="{00000000-0005-0000-0000-0000F8000000}"/>
    <cellStyle name="Comma 9 4 2 3 8 2 2" xfId="55082" xr:uid="{00000000-0005-0000-0000-0000F8000000}"/>
    <cellStyle name="Comma 9 4 2 3 8 3" xfId="39962" xr:uid="{00000000-0005-0000-0000-0000F8000000}"/>
    <cellStyle name="Comma 9 4 2 3 9" xfId="15770" xr:uid="{00000000-0005-0000-0000-0000F8000000}"/>
    <cellStyle name="Comma 9 4 2 3 9 2" xfId="46010" xr:uid="{00000000-0005-0000-0000-0000F8000000}"/>
    <cellStyle name="Comma 9 4 2 4" xfId="902" xr:uid="{00000000-0005-0000-0000-000053000000}"/>
    <cellStyle name="Comma 9 4 2 4 2" xfId="2414" xr:uid="{00000000-0005-0000-0000-000053000000}"/>
    <cellStyle name="Comma 9 4 2 4 2 2" xfId="11486" xr:uid="{00000000-0005-0000-0000-000053000000}"/>
    <cellStyle name="Comma 9 4 2 4 2 2 2" xfId="26606" xr:uid="{00000000-0005-0000-0000-000053000000}"/>
    <cellStyle name="Comma 9 4 2 4 2 2 2 2" xfId="56846" xr:uid="{00000000-0005-0000-0000-000053000000}"/>
    <cellStyle name="Comma 9 4 2 4 2 2 3" xfId="41726" xr:uid="{00000000-0005-0000-0000-000053000000}"/>
    <cellStyle name="Comma 9 4 2 4 2 3" xfId="17534" xr:uid="{00000000-0005-0000-0000-000053000000}"/>
    <cellStyle name="Comma 9 4 2 4 2 3 2" xfId="47774" xr:uid="{00000000-0005-0000-0000-000053000000}"/>
    <cellStyle name="Comma 9 4 2 4 2 4" xfId="32654" xr:uid="{00000000-0005-0000-0000-000053000000}"/>
    <cellStyle name="Comma 9 4 2 4 3" xfId="3926" xr:uid="{00000000-0005-0000-0000-000053000000}"/>
    <cellStyle name="Comma 9 4 2 4 3 2" xfId="12998" xr:uid="{00000000-0005-0000-0000-000053000000}"/>
    <cellStyle name="Comma 9 4 2 4 3 2 2" xfId="28118" xr:uid="{00000000-0005-0000-0000-000053000000}"/>
    <cellStyle name="Comma 9 4 2 4 3 2 2 2" xfId="58358" xr:uid="{00000000-0005-0000-0000-000053000000}"/>
    <cellStyle name="Comma 9 4 2 4 3 2 3" xfId="43238" xr:uid="{00000000-0005-0000-0000-000053000000}"/>
    <cellStyle name="Comma 9 4 2 4 3 3" xfId="19046" xr:uid="{00000000-0005-0000-0000-000053000000}"/>
    <cellStyle name="Comma 9 4 2 4 3 3 2" xfId="49286" xr:uid="{00000000-0005-0000-0000-000053000000}"/>
    <cellStyle name="Comma 9 4 2 4 3 4" xfId="34166" xr:uid="{00000000-0005-0000-0000-000053000000}"/>
    <cellStyle name="Comma 9 4 2 4 4" xfId="5438" xr:uid="{00000000-0005-0000-0000-000053000000}"/>
    <cellStyle name="Comma 9 4 2 4 4 2" xfId="14510" xr:uid="{00000000-0005-0000-0000-000053000000}"/>
    <cellStyle name="Comma 9 4 2 4 4 2 2" xfId="29630" xr:uid="{00000000-0005-0000-0000-000053000000}"/>
    <cellStyle name="Comma 9 4 2 4 4 2 2 2" xfId="59870" xr:uid="{00000000-0005-0000-0000-000053000000}"/>
    <cellStyle name="Comma 9 4 2 4 4 2 3" xfId="44750" xr:uid="{00000000-0005-0000-0000-000053000000}"/>
    <cellStyle name="Comma 9 4 2 4 4 3" xfId="20558" xr:uid="{00000000-0005-0000-0000-000053000000}"/>
    <cellStyle name="Comma 9 4 2 4 4 3 2" xfId="50798" xr:uid="{00000000-0005-0000-0000-000053000000}"/>
    <cellStyle name="Comma 9 4 2 4 4 4" xfId="35678" xr:uid="{00000000-0005-0000-0000-000053000000}"/>
    <cellStyle name="Comma 9 4 2 4 5" xfId="6950" xr:uid="{00000000-0005-0000-0000-000053000000}"/>
    <cellStyle name="Comma 9 4 2 4 5 2" xfId="22070" xr:uid="{00000000-0005-0000-0000-000053000000}"/>
    <cellStyle name="Comma 9 4 2 4 5 2 2" xfId="52310" xr:uid="{00000000-0005-0000-0000-000053000000}"/>
    <cellStyle name="Comma 9 4 2 4 5 3" xfId="37190" xr:uid="{00000000-0005-0000-0000-000053000000}"/>
    <cellStyle name="Comma 9 4 2 4 6" xfId="8462" xr:uid="{00000000-0005-0000-0000-000053000000}"/>
    <cellStyle name="Comma 9 4 2 4 6 2" xfId="23582" xr:uid="{00000000-0005-0000-0000-000053000000}"/>
    <cellStyle name="Comma 9 4 2 4 6 2 2" xfId="53822" xr:uid="{00000000-0005-0000-0000-000053000000}"/>
    <cellStyle name="Comma 9 4 2 4 6 3" xfId="38702" xr:uid="{00000000-0005-0000-0000-000053000000}"/>
    <cellStyle name="Comma 9 4 2 4 7" xfId="9974" xr:uid="{00000000-0005-0000-0000-000053000000}"/>
    <cellStyle name="Comma 9 4 2 4 7 2" xfId="25094" xr:uid="{00000000-0005-0000-0000-000053000000}"/>
    <cellStyle name="Comma 9 4 2 4 7 2 2" xfId="55334" xr:uid="{00000000-0005-0000-0000-000053000000}"/>
    <cellStyle name="Comma 9 4 2 4 7 3" xfId="40214" xr:uid="{00000000-0005-0000-0000-000053000000}"/>
    <cellStyle name="Comma 9 4 2 4 8" xfId="16022" xr:uid="{00000000-0005-0000-0000-000053000000}"/>
    <cellStyle name="Comma 9 4 2 4 8 2" xfId="46262" xr:uid="{00000000-0005-0000-0000-000053000000}"/>
    <cellStyle name="Comma 9 4 2 4 9" xfId="31142" xr:uid="{00000000-0005-0000-0000-000053000000}"/>
    <cellStyle name="Comma 9 4 2 5" xfId="1658" xr:uid="{00000000-0005-0000-0000-000053000000}"/>
    <cellStyle name="Comma 9 4 2 5 2" xfId="10730" xr:uid="{00000000-0005-0000-0000-000053000000}"/>
    <cellStyle name="Comma 9 4 2 5 2 2" xfId="25850" xr:uid="{00000000-0005-0000-0000-000053000000}"/>
    <cellStyle name="Comma 9 4 2 5 2 2 2" xfId="56090" xr:uid="{00000000-0005-0000-0000-000053000000}"/>
    <cellStyle name="Comma 9 4 2 5 2 3" xfId="40970" xr:uid="{00000000-0005-0000-0000-000053000000}"/>
    <cellStyle name="Comma 9 4 2 5 3" xfId="16778" xr:uid="{00000000-0005-0000-0000-000053000000}"/>
    <cellStyle name="Comma 9 4 2 5 3 2" xfId="47018" xr:uid="{00000000-0005-0000-0000-000053000000}"/>
    <cellStyle name="Comma 9 4 2 5 4" xfId="31898" xr:uid="{00000000-0005-0000-0000-000053000000}"/>
    <cellStyle name="Comma 9 4 2 6" xfId="3170" xr:uid="{00000000-0005-0000-0000-000053000000}"/>
    <cellStyle name="Comma 9 4 2 6 2" xfId="12242" xr:uid="{00000000-0005-0000-0000-000053000000}"/>
    <cellStyle name="Comma 9 4 2 6 2 2" xfId="27362" xr:uid="{00000000-0005-0000-0000-000053000000}"/>
    <cellStyle name="Comma 9 4 2 6 2 2 2" xfId="57602" xr:uid="{00000000-0005-0000-0000-000053000000}"/>
    <cellStyle name="Comma 9 4 2 6 2 3" xfId="42482" xr:uid="{00000000-0005-0000-0000-000053000000}"/>
    <cellStyle name="Comma 9 4 2 6 3" xfId="18290" xr:uid="{00000000-0005-0000-0000-000053000000}"/>
    <cellStyle name="Comma 9 4 2 6 3 2" xfId="48530" xr:uid="{00000000-0005-0000-0000-000053000000}"/>
    <cellStyle name="Comma 9 4 2 6 4" xfId="33410" xr:uid="{00000000-0005-0000-0000-000053000000}"/>
    <cellStyle name="Comma 9 4 2 7" xfId="4682" xr:uid="{00000000-0005-0000-0000-000053000000}"/>
    <cellStyle name="Comma 9 4 2 7 2" xfId="13754" xr:uid="{00000000-0005-0000-0000-000053000000}"/>
    <cellStyle name="Comma 9 4 2 7 2 2" xfId="28874" xr:uid="{00000000-0005-0000-0000-000053000000}"/>
    <cellStyle name="Comma 9 4 2 7 2 2 2" xfId="59114" xr:uid="{00000000-0005-0000-0000-000053000000}"/>
    <cellStyle name="Comma 9 4 2 7 2 3" xfId="43994" xr:uid="{00000000-0005-0000-0000-000053000000}"/>
    <cellStyle name="Comma 9 4 2 7 3" xfId="19802" xr:uid="{00000000-0005-0000-0000-000053000000}"/>
    <cellStyle name="Comma 9 4 2 7 3 2" xfId="50042" xr:uid="{00000000-0005-0000-0000-000053000000}"/>
    <cellStyle name="Comma 9 4 2 7 4" xfId="34922" xr:uid="{00000000-0005-0000-0000-000053000000}"/>
    <cellStyle name="Comma 9 4 2 8" xfId="6194" xr:uid="{00000000-0005-0000-0000-000053000000}"/>
    <cellStyle name="Comma 9 4 2 8 2" xfId="21314" xr:uid="{00000000-0005-0000-0000-000053000000}"/>
    <cellStyle name="Comma 9 4 2 8 2 2" xfId="51554" xr:uid="{00000000-0005-0000-0000-000053000000}"/>
    <cellStyle name="Comma 9 4 2 8 3" xfId="36434" xr:uid="{00000000-0005-0000-0000-000053000000}"/>
    <cellStyle name="Comma 9 4 2 9" xfId="7706" xr:uid="{00000000-0005-0000-0000-000053000000}"/>
    <cellStyle name="Comma 9 4 2 9 2" xfId="22826" xr:uid="{00000000-0005-0000-0000-000053000000}"/>
    <cellStyle name="Comma 9 4 2 9 2 2" xfId="53066" xr:uid="{00000000-0005-0000-0000-000053000000}"/>
    <cellStyle name="Comma 9 4 2 9 3" xfId="37946" xr:uid="{00000000-0005-0000-0000-000053000000}"/>
    <cellStyle name="Comma 9 4 3" xfId="230" xr:uid="{00000000-0005-0000-0000-000053000000}"/>
    <cellStyle name="Comma 9 4 3 10" xfId="9302" xr:uid="{00000000-0005-0000-0000-000053000000}"/>
    <cellStyle name="Comma 9 4 3 10 2" xfId="24422" xr:uid="{00000000-0005-0000-0000-000053000000}"/>
    <cellStyle name="Comma 9 4 3 10 2 2" xfId="54662" xr:uid="{00000000-0005-0000-0000-000053000000}"/>
    <cellStyle name="Comma 9 4 3 10 3" xfId="39542" xr:uid="{00000000-0005-0000-0000-000053000000}"/>
    <cellStyle name="Comma 9 4 3 11" xfId="15350" xr:uid="{00000000-0005-0000-0000-000053000000}"/>
    <cellStyle name="Comma 9 4 3 11 2" xfId="45590" xr:uid="{00000000-0005-0000-0000-000053000000}"/>
    <cellStyle name="Comma 9 4 3 12" xfId="30470" xr:uid="{00000000-0005-0000-0000-000053000000}"/>
    <cellStyle name="Comma 9 4 3 2" xfId="482" xr:uid="{00000000-0005-0000-0000-000053000000}"/>
    <cellStyle name="Comma 9 4 3 2 10" xfId="30722" xr:uid="{00000000-0005-0000-0000-000053000000}"/>
    <cellStyle name="Comma 9 4 3 2 2" xfId="1238" xr:uid="{00000000-0005-0000-0000-000053000000}"/>
    <cellStyle name="Comma 9 4 3 2 2 2" xfId="2750" xr:uid="{00000000-0005-0000-0000-000053000000}"/>
    <cellStyle name="Comma 9 4 3 2 2 2 2" xfId="11822" xr:uid="{00000000-0005-0000-0000-000053000000}"/>
    <cellStyle name="Comma 9 4 3 2 2 2 2 2" xfId="26942" xr:uid="{00000000-0005-0000-0000-000053000000}"/>
    <cellStyle name="Comma 9 4 3 2 2 2 2 2 2" xfId="57182" xr:uid="{00000000-0005-0000-0000-000053000000}"/>
    <cellStyle name="Comma 9 4 3 2 2 2 2 3" xfId="42062" xr:uid="{00000000-0005-0000-0000-000053000000}"/>
    <cellStyle name="Comma 9 4 3 2 2 2 3" xfId="17870" xr:uid="{00000000-0005-0000-0000-000053000000}"/>
    <cellStyle name="Comma 9 4 3 2 2 2 3 2" xfId="48110" xr:uid="{00000000-0005-0000-0000-000053000000}"/>
    <cellStyle name="Comma 9 4 3 2 2 2 4" xfId="32990" xr:uid="{00000000-0005-0000-0000-000053000000}"/>
    <cellStyle name="Comma 9 4 3 2 2 3" xfId="4262" xr:uid="{00000000-0005-0000-0000-000053000000}"/>
    <cellStyle name="Comma 9 4 3 2 2 3 2" xfId="13334" xr:uid="{00000000-0005-0000-0000-000053000000}"/>
    <cellStyle name="Comma 9 4 3 2 2 3 2 2" xfId="28454" xr:uid="{00000000-0005-0000-0000-000053000000}"/>
    <cellStyle name="Comma 9 4 3 2 2 3 2 2 2" xfId="58694" xr:uid="{00000000-0005-0000-0000-000053000000}"/>
    <cellStyle name="Comma 9 4 3 2 2 3 2 3" xfId="43574" xr:uid="{00000000-0005-0000-0000-000053000000}"/>
    <cellStyle name="Comma 9 4 3 2 2 3 3" xfId="19382" xr:uid="{00000000-0005-0000-0000-000053000000}"/>
    <cellStyle name="Comma 9 4 3 2 2 3 3 2" xfId="49622" xr:uid="{00000000-0005-0000-0000-000053000000}"/>
    <cellStyle name="Comma 9 4 3 2 2 3 4" xfId="34502" xr:uid="{00000000-0005-0000-0000-000053000000}"/>
    <cellStyle name="Comma 9 4 3 2 2 4" xfId="5774" xr:uid="{00000000-0005-0000-0000-000053000000}"/>
    <cellStyle name="Comma 9 4 3 2 2 4 2" xfId="14846" xr:uid="{00000000-0005-0000-0000-000053000000}"/>
    <cellStyle name="Comma 9 4 3 2 2 4 2 2" xfId="29966" xr:uid="{00000000-0005-0000-0000-000053000000}"/>
    <cellStyle name="Comma 9 4 3 2 2 4 2 2 2" xfId="60206" xr:uid="{00000000-0005-0000-0000-000053000000}"/>
    <cellStyle name="Comma 9 4 3 2 2 4 2 3" xfId="45086" xr:uid="{00000000-0005-0000-0000-000053000000}"/>
    <cellStyle name="Comma 9 4 3 2 2 4 3" xfId="20894" xr:uid="{00000000-0005-0000-0000-000053000000}"/>
    <cellStyle name="Comma 9 4 3 2 2 4 3 2" xfId="51134" xr:uid="{00000000-0005-0000-0000-000053000000}"/>
    <cellStyle name="Comma 9 4 3 2 2 4 4" xfId="36014" xr:uid="{00000000-0005-0000-0000-000053000000}"/>
    <cellStyle name="Comma 9 4 3 2 2 5" xfId="7286" xr:uid="{00000000-0005-0000-0000-000053000000}"/>
    <cellStyle name="Comma 9 4 3 2 2 5 2" xfId="22406" xr:uid="{00000000-0005-0000-0000-000053000000}"/>
    <cellStyle name="Comma 9 4 3 2 2 5 2 2" xfId="52646" xr:uid="{00000000-0005-0000-0000-000053000000}"/>
    <cellStyle name="Comma 9 4 3 2 2 5 3" xfId="37526" xr:uid="{00000000-0005-0000-0000-000053000000}"/>
    <cellStyle name="Comma 9 4 3 2 2 6" xfId="8798" xr:uid="{00000000-0005-0000-0000-000053000000}"/>
    <cellStyle name="Comma 9 4 3 2 2 6 2" xfId="23918" xr:uid="{00000000-0005-0000-0000-000053000000}"/>
    <cellStyle name="Comma 9 4 3 2 2 6 2 2" xfId="54158" xr:uid="{00000000-0005-0000-0000-000053000000}"/>
    <cellStyle name="Comma 9 4 3 2 2 6 3" xfId="39038" xr:uid="{00000000-0005-0000-0000-000053000000}"/>
    <cellStyle name="Comma 9 4 3 2 2 7" xfId="10310" xr:uid="{00000000-0005-0000-0000-000053000000}"/>
    <cellStyle name="Comma 9 4 3 2 2 7 2" xfId="25430" xr:uid="{00000000-0005-0000-0000-000053000000}"/>
    <cellStyle name="Comma 9 4 3 2 2 7 2 2" xfId="55670" xr:uid="{00000000-0005-0000-0000-000053000000}"/>
    <cellStyle name="Comma 9 4 3 2 2 7 3" xfId="40550" xr:uid="{00000000-0005-0000-0000-000053000000}"/>
    <cellStyle name="Comma 9 4 3 2 2 8" xfId="16358" xr:uid="{00000000-0005-0000-0000-000053000000}"/>
    <cellStyle name="Comma 9 4 3 2 2 8 2" xfId="46598" xr:uid="{00000000-0005-0000-0000-000053000000}"/>
    <cellStyle name="Comma 9 4 3 2 2 9" xfId="31478" xr:uid="{00000000-0005-0000-0000-000053000000}"/>
    <cellStyle name="Comma 9 4 3 2 3" xfId="1994" xr:uid="{00000000-0005-0000-0000-000053000000}"/>
    <cellStyle name="Comma 9 4 3 2 3 2" xfId="11066" xr:uid="{00000000-0005-0000-0000-000053000000}"/>
    <cellStyle name="Comma 9 4 3 2 3 2 2" xfId="26186" xr:uid="{00000000-0005-0000-0000-000053000000}"/>
    <cellStyle name="Comma 9 4 3 2 3 2 2 2" xfId="56426" xr:uid="{00000000-0005-0000-0000-000053000000}"/>
    <cellStyle name="Comma 9 4 3 2 3 2 3" xfId="41306" xr:uid="{00000000-0005-0000-0000-000053000000}"/>
    <cellStyle name="Comma 9 4 3 2 3 3" xfId="17114" xr:uid="{00000000-0005-0000-0000-000053000000}"/>
    <cellStyle name="Comma 9 4 3 2 3 3 2" xfId="47354" xr:uid="{00000000-0005-0000-0000-000053000000}"/>
    <cellStyle name="Comma 9 4 3 2 3 4" xfId="32234" xr:uid="{00000000-0005-0000-0000-000053000000}"/>
    <cellStyle name="Comma 9 4 3 2 4" xfId="3506" xr:uid="{00000000-0005-0000-0000-000053000000}"/>
    <cellStyle name="Comma 9 4 3 2 4 2" xfId="12578" xr:uid="{00000000-0005-0000-0000-000053000000}"/>
    <cellStyle name="Comma 9 4 3 2 4 2 2" xfId="27698" xr:uid="{00000000-0005-0000-0000-000053000000}"/>
    <cellStyle name="Comma 9 4 3 2 4 2 2 2" xfId="57938" xr:uid="{00000000-0005-0000-0000-000053000000}"/>
    <cellStyle name="Comma 9 4 3 2 4 2 3" xfId="42818" xr:uid="{00000000-0005-0000-0000-000053000000}"/>
    <cellStyle name="Comma 9 4 3 2 4 3" xfId="18626" xr:uid="{00000000-0005-0000-0000-000053000000}"/>
    <cellStyle name="Comma 9 4 3 2 4 3 2" xfId="48866" xr:uid="{00000000-0005-0000-0000-000053000000}"/>
    <cellStyle name="Comma 9 4 3 2 4 4" xfId="33746" xr:uid="{00000000-0005-0000-0000-000053000000}"/>
    <cellStyle name="Comma 9 4 3 2 5" xfId="5018" xr:uid="{00000000-0005-0000-0000-000053000000}"/>
    <cellStyle name="Comma 9 4 3 2 5 2" xfId="14090" xr:uid="{00000000-0005-0000-0000-000053000000}"/>
    <cellStyle name="Comma 9 4 3 2 5 2 2" xfId="29210" xr:uid="{00000000-0005-0000-0000-000053000000}"/>
    <cellStyle name="Comma 9 4 3 2 5 2 2 2" xfId="59450" xr:uid="{00000000-0005-0000-0000-000053000000}"/>
    <cellStyle name="Comma 9 4 3 2 5 2 3" xfId="44330" xr:uid="{00000000-0005-0000-0000-000053000000}"/>
    <cellStyle name="Comma 9 4 3 2 5 3" xfId="20138" xr:uid="{00000000-0005-0000-0000-000053000000}"/>
    <cellStyle name="Comma 9 4 3 2 5 3 2" xfId="50378" xr:uid="{00000000-0005-0000-0000-000053000000}"/>
    <cellStyle name="Comma 9 4 3 2 5 4" xfId="35258" xr:uid="{00000000-0005-0000-0000-000053000000}"/>
    <cellStyle name="Comma 9 4 3 2 6" xfId="6530" xr:uid="{00000000-0005-0000-0000-000053000000}"/>
    <cellStyle name="Comma 9 4 3 2 6 2" xfId="21650" xr:uid="{00000000-0005-0000-0000-000053000000}"/>
    <cellStyle name="Comma 9 4 3 2 6 2 2" xfId="51890" xr:uid="{00000000-0005-0000-0000-000053000000}"/>
    <cellStyle name="Comma 9 4 3 2 6 3" xfId="36770" xr:uid="{00000000-0005-0000-0000-000053000000}"/>
    <cellStyle name="Comma 9 4 3 2 7" xfId="8042" xr:uid="{00000000-0005-0000-0000-000053000000}"/>
    <cellStyle name="Comma 9 4 3 2 7 2" xfId="23162" xr:uid="{00000000-0005-0000-0000-000053000000}"/>
    <cellStyle name="Comma 9 4 3 2 7 2 2" xfId="53402" xr:uid="{00000000-0005-0000-0000-000053000000}"/>
    <cellStyle name="Comma 9 4 3 2 7 3" xfId="38282" xr:uid="{00000000-0005-0000-0000-000053000000}"/>
    <cellStyle name="Comma 9 4 3 2 8" xfId="9554" xr:uid="{00000000-0005-0000-0000-000053000000}"/>
    <cellStyle name="Comma 9 4 3 2 8 2" xfId="24674" xr:uid="{00000000-0005-0000-0000-000053000000}"/>
    <cellStyle name="Comma 9 4 3 2 8 2 2" xfId="54914" xr:uid="{00000000-0005-0000-0000-000053000000}"/>
    <cellStyle name="Comma 9 4 3 2 8 3" xfId="39794" xr:uid="{00000000-0005-0000-0000-000053000000}"/>
    <cellStyle name="Comma 9 4 3 2 9" xfId="15602" xr:uid="{00000000-0005-0000-0000-000053000000}"/>
    <cellStyle name="Comma 9 4 3 2 9 2" xfId="45842" xr:uid="{00000000-0005-0000-0000-000053000000}"/>
    <cellStyle name="Comma 9 4 3 3" xfId="734" xr:uid="{00000000-0005-0000-0000-0000F9000000}"/>
    <cellStyle name="Comma 9 4 3 3 10" xfId="30974" xr:uid="{00000000-0005-0000-0000-0000F9000000}"/>
    <cellStyle name="Comma 9 4 3 3 2" xfId="1490" xr:uid="{00000000-0005-0000-0000-0000F9000000}"/>
    <cellStyle name="Comma 9 4 3 3 2 2" xfId="3002" xr:uid="{00000000-0005-0000-0000-0000F9000000}"/>
    <cellStyle name="Comma 9 4 3 3 2 2 2" xfId="12074" xr:uid="{00000000-0005-0000-0000-0000F9000000}"/>
    <cellStyle name="Comma 9 4 3 3 2 2 2 2" xfId="27194" xr:uid="{00000000-0005-0000-0000-0000F9000000}"/>
    <cellStyle name="Comma 9 4 3 3 2 2 2 2 2" xfId="57434" xr:uid="{00000000-0005-0000-0000-0000F9000000}"/>
    <cellStyle name="Comma 9 4 3 3 2 2 2 3" xfId="42314" xr:uid="{00000000-0005-0000-0000-0000F9000000}"/>
    <cellStyle name="Comma 9 4 3 3 2 2 3" xfId="18122" xr:uid="{00000000-0005-0000-0000-0000F9000000}"/>
    <cellStyle name="Comma 9 4 3 3 2 2 3 2" xfId="48362" xr:uid="{00000000-0005-0000-0000-0000F9000000}"/>
    <cellStyle name="Comma 9 4 3 3 2 2 4" xfId="33242" xr:uid="{00000000-0005-0000-0000-0000F9000000}"/>
    <cellStyle name="Comma 9 4 3 3 2 3" xfId="4514" xr:uid="{00000000-0005-0000-0000-0000F9000000}"/>
    <cellStyle name="Comma 9 4 3 3 2 3 2" xfId="13586" xr:uid="{00000000-0005-0000-0000-0000F9000000}"/>
    <cellStyle name="Comma 9 4 3 3 2 3 2 2" xfId="28706" xr:uid="{00000000-0005-0000-0000-0000F9000000}"/>
    <cellStyle name="Comma 9 4 3 3 2 3 2 2 2" xfId="58946" xr:uid="{00000000-0005-0000-0000-0000F9000000}"/>
    <cellStyle name="Comma 9 4 3 3 2 3 2 3" xfId="43826" xr:uid="{00000000-0005-0000-0000-0000F9000000}"/>
    <cellStyle name="Comma 9 4 3 3 2 3 3" xfId="19634" xr:uid="{00000000-0005-0000-0000-0000F9000000}"/>
    <cellStyle name="Comma 9 4 3 3 2 3 3 2" xfId="49874" xr:uid="{00000000-0005-0000-0000-0000F9000000}"/>
    <cellStyle name="Comma 9 4 3 3 2 3 4" xfId="34754" xr:uid="{00000000-0005-0000-0000-0000F9000000}"/>
    <cellStyle name="Comma 9 4 3 3 2 4" xfId="6026" xr:uid="{00000000-0005-0000-0000-0000F9000000}"/>
    <cellStyle name="Comma 9 4 3 3 2 4 2" xfId="15098" xr:uid="{00000000-0005-0000-0000-0000F9000000}"/>
    <cellStyle name="Comma 9 4 3 3 2 4 2 2" xfId="30218" xr:uid="{00000000-0005-0000-0000-0000F9000000}"/>
    <cellStyle name="Comma 9 4 3 3 2 4 2 2 2" xfId="60458" xr:uid="{00000000-0005-0000-0000-0000F9000000}"/>
    <cellStyle name="Comma 9 4 3 3 2 4 2 3" xfId="45338" xr:uid="{00000000-0005-0000-0000-0000F9000000}"/>
    <cellStyle name="Comma 9 4 3 3 2 4 3" xfId="21146" xr:uid="{00000000-0005-0000-0000-0000F9000000}"/>
    <cellStyle name="Comma 9 4 3 3 2 4 3 2" xfId="51386" xr:uid="{00000000-0005-0000-0000-0000F9000000}"/>
    <cellStyle name="Comma 9 4 3 3 2 4 4" xfId="36266" xr:uid="{00000000-0005-0000-0000-0000F9000000}"/>
    <cellStyle name="Comma 9 4 3 3 2 5" xfId="7538" xr:uid="{00000000-0005-0000-0000-0000F9000000}"/>
    <cellStyle name="Comma 9 4 3 3 2 5 2" xfId="22658" xr:uid="{00000000-0005-0000-0000-0000F9000000}"/>
    <cellStyle name="Comma 9 4 3 3 2 5 2 2" xfId="52898" xr:uid="{00000000-0005-0000-0000-0000F9000000}"/>
    <cellStyle name="Comma 9 4 3 3 2 5 3" xfId="37778" xr:uid="{00000000-0005-0000-0000-0000F9000000}"/>
    <cellStyle name="Comma 9 4 3 3 2 6" xfId="9050" xr:uid="{00000000-0005-0000-0000-0000F9000000}"/>
    <cellStyle name="Comma 9 4 3 3 2 6 2" xfId="24170" xr:uid="{00000000-0005-0000-0000-0000F9000000}"/>
    <cellStyle name="Comma 9 4 3 3 2 6 2 2" xfId="54410" xr:uid="{00000000-0005-0000-0000-0000F9000000}"/>
    <cellStyle name="Comma 9 4 3 3 2 6 3" xfId="39290" xr:uid="{00000000-0005-0000-0000-0000F9000000}"/>
    <cellStyle name="Comma 9 4 3 3 2 7" xfId="10562" xr:uid="{00000000-0005-0000-0000-0000F9000000}"/>
    <cellStyle name="Comma 9 4 3 3 2 7 2" xfId="25682" xr:uid="{00000000-0005-0000-0000-0000F9000000}"/>
    <cellStyle name="Comma 9 4 3 3 2 7 2 2" xfId="55922" xr:uid="{00000000-0005-0000-0000-0000F9000000}"/>
    <cellStyle name="Comma 9 4 3 3 2 7 3" xfId="40802" xr:uid="{00000000-0005-0000-0000-0000F9000000}"/>
    <cellStyle name="Comma 9 4 3 3 2 8" xfId="16610" xr:uid="{00000000-0005-0000-0000-0000F9000000}"/>
    <cellStyle name="Comma 9 4 3 3 2 8 2" xfId="46850" xr:uid="{00000000-0005-0000-0000-0000F9000000}"/>
    <cellStyle name="Comma 9 4 3 3 2 9" xfId="31730" xr:uid="{00000000-0005-0000-0000-0000F9000000}"/>
    <cellStyle name="Comma 9 4 3 3 3" xfId="2246" xr:uid="{00000000-0005-0000-0000-0000F9000000}"/>
    <cellStyle name="Comma 9 4 3 3 3 2" xfId="11318" xr:uid="{00000000-0005-0000-0000-0000F9000000}"/>
    <cellStyle name="Comma 9 4 3 3 3 2 2" xfId="26438" xr:uid="{00000000-0005-0000-0000-0000F9000000}"/>
    <cellStyle name="Comma 9 4 3 3 3 2 2 2" xfId="56678" xr:uid="{00000000-0005-0000-0000-0000F9000000}"/>
    <cellStyle name="Comma 9 4 3 3 3 2 3" xfId="41558" xr:uid="{00000000-0005-0000-0000-0000F9000000}"/>
    <cellStyle name="Comma 9 4 3 3 3 3" xfId="17366" xr:uid="{00000000-0005-0000-0000-0000F9000000}"/>
    <cellStyle name="Comma 9 4 3 3 3 3 2" xfId="47606" xr:uid="{00000000-0005-0000-0000-0000F9000000}"/>
    <cellStyle name="Comma 9 4 3 3 3 4" xfId="32486" xr:uid="{00000000-0005-0000-0000-0000F9000000}"/>
    <cellStyle name="Comma 9 4 3 3 4" xfId="3758" xr:uid="{00000000-0005-0000-0000-0000F9000000}"/>
    <cellStyle name="Comma 9 4 3 3 4 2" xfId="12830" xr:uid="{00000000-0005-0000-0000-0000F9000000}"/>
    <cellStyle name="Comma 9 4 3 3 4 2 2" xfId="27950" xr:uid="{00000000-0005-0000-0000-0000F9000000}"/>
    <cellStyle name="Comma 9 4 3 3 4 2 2 2" xfId="58190" xr:uid="{00000000-0005-0000-0000-0000F9000000}"/>
    <cellStyle name="Comma 9 4 3 3 4 2 3" xfId="43070" xr:uid="{00000000-0005-0000-0000-0000F9000000}"/>
    <cellStyle name="Comma 9 4 3 3 4 3" xfId="18878" xr:uid="{00000000-0005-0000-0000-0000F9000000}"/>
    <cellStyle name="Comma 9 4 3 3 4 3 2" xfId="49118" xr:uid="{00000000-0005-0000-0000-0000F9000000}"/>
    <cellStyle name="Comma 9 4 3 3 4 4" xfId="33998" xr:uid="{00000000-0005-0000-0000-0000F9000000}"/>
    <cellStyle name="Comma 9 4 3 3 5" xfId="5270" xr:uid="{00000000-0005-0000-0000-0000F9000000}"/>
    <cellStyle name="Comma 9 4 3 3 5 2" xfId="14342" xr:uid="{00000000-0005-0000-0000-0000F9000000}"/>
    <cellStyle name="Comma 9 4 3 3 5 2 2" xfId="29462" xr:uid="{00000000-0005-0000-0000-0000F9000000}"/>
    <cellStyle name="Comma 9 4 3 3 5 2 2 2" xfId="59702" xr:uid="{00000000-0005-0000-0000-0000F9000000}"/>
    <cellStyle name="Comma 9 4 3 3 5 2 3" xfId="44582" xr:uid="{00000000-0005-0000-0000-0000F9000000}"/>
    <cellStyle name="Comma 9 4 3 3 5 3" xfId="20390" xr:uid="{00000000-0005-0000-0000-0000F9000000}"/>
    <cellStyle name="Comma 9 4 3 3 5 3 2" xfId="50630" xr:uid="{00000000-0005-0000-0000-0000F9000000}"/>
    <cellStyle name="Comma 9 4 3 3 5 4" xfId="35510" xr:uid="{00000000-0005-0000-0000-0000F9000000}"/>
    <cellStyle name="Comma 9 4 3 3 6" xfId="6782" xr:uid="{00000000-0005-0000-0000-0000F9000000}"/>
    <cellStyle name="Comma 9 4 3 3 6 2" xfId="21902" xr:uid="{00000000-0005-0000-0000-0000F9000000}"/>
    <cellStyle name="Comma 9 4 3 3 6 2 2" xfId="52142" xr:uid="{00000000-0005-0000-0000-0000F9000000}"/>
    <cellStyle name="Comma 9 4 3 3 6 3" xfId="37022" xr:uid="{00000000-0005-0000-0000-0000F9000000}"/>
    <cellStyle name="Comma 9 4 3 3 7" xfId="8294" xr:uid="{00000000-0005-0000-0000-0000F9000000}"/>
    <cellStyle name="Comma 9 4 3 3 7 2" xfId="23414" xr:uid="{00000000-0005-0000-0000-0000F9000000}"/>
    <cellStyle name="Comma 9 4 3 3 7 2 2" xfId="53654" xr:uid="{00000000-0005-0000-0000-0000F9000000}"/>
    <cellStyle name="Comma 9 4 3 3 7 3" xfId="38534" xr:uid="{00000000-0005-0000-0000-0000F9000000}"/>
    <cellStyle name="Comma 9 4 3 3 8" xfId="9806" xr:uid="{00000000-0005-0000-0000-0000F9000000}"/>
    <cellStyle name="Comma 9 4 3 3 8 2" xfId="24926" xr:uid="{00000000-0005-0000-0000-0000F9000000}"/>
    <cellStyle name="Comma 9 4 3 3 8 2 2" xfId="55166" xr:uid="{00000000-0005-0000-0000-0000F9000000}"/>
    <cellStyle name="Comma 9 4 3 3 8 3" xfId="40046" xr:uid="{00000000-0005-0000-0000-0000F9000000}"/>
    <cellStyle name="Comma 9 4 3 3 9" xfId="15854" xr:uid="{00000000-0005-0000-0000-0000F9000000}"/>
    <cellStyle name="Comma 9 4 3 3 9 2" xfId="46094" xr:uid="{00000000-0005-0000-0000-0000F9000000}"/>
    <cellStyle name="Comma 9 4 3 4" xfId="986" xr:uid="{00000000-0005-0000-0000-000053000000}"/>
    <cellStyle name="Comma 9 4 3 4 2" xfId="2498" xr:uid="{00000000-0005-0000-0000-000053000000}"/>
    <cellStyle name="Comma 9 4 3 4 2 2" xfId="11570" xr:uid="{00000000-0005-0000-0000-000053000000}"/>
    <cellStyle name="Comma 9 4 3 4 2 2 2" xfId="26690" xr:uid="{00000000-0005-0000-0000-000053000000}"/>
    <cellStyle name="Comma 9 4 3 4 2 2 2 2" xfId="56930" xr:uid="{00000000-0005-0000-0000-000053000000}"/>
    <cellStyle name="Comma 9 4 3 4 2 2 3" xfId="41810" xr:uid="{00000000-0005-0000-0000-000053000000}"/>
    <cellStyle name="Comma 9 4 3 4 2 3" xfId="17618" xr:uid="{00000000-0005-0000-0000-000053000000}"/>
    <cellStyle name="Comma 9 4 3 4 2 3 2" xfId="47858" xr:uid="{00000000-0005-0000-0000-000053000000}"/>
    <cellStyle name="Comma 9 4 3 4 2 4" xfId="32738" xr:uid="{00000000-0005-0000-0000-000053000000}"/>
    <cellStyle name="Comma 9 4 3 4 3" xfId="4010" xr:uid="{00000000-0005-0000-0000-000053000000}"/>
    <cellStyle name="Comma 9 4 3 4 3 2" xfId="13082" xr:uid="{00000000-0005-0000-0000-000053000000}"/>
    <cellStyle name="Comma 9 4 3 4 3 2 2" xfId="28202" xr:uid="{00000000-0005-0000-0000-000053000000}"/>
    <cellStyle name="Comma 9 4 3 4 3 2 2 2" xfId="58442" xr:uid="{00000000-0005-0000-0000-000053000000}"/>
    <cellStyle name="Comma 9 4 3 4 3 2 3" xfId="43322" xr:uid="{00000000-0005-0000-0000-000053000000}"/>
    <cellStyle name="Comma 9 4 3 4 3 3" xfId="19130" xr:uid="{00000000-0005-0000-0000-000053000000}"/>
    <cellStyle name="Comma 9 4 3 4 3 3 2" xfId="49370" xr:uid="{00000000-0005-0000-0000-000053000000}"/>
    <cellStyle name="Comma 9 4 3 4 3 4" xfId="34250" xr:uid="{00000000-0005-0000-0000-000053000000}"/>
    <cellStyle name="Comma 9 4 3 4 4" xfId="5522" xr:uid="{00000000-0005-0000-0000-000053000000}"/>
    <cellStyle name="Comma 9 4 3 4 4 2" xfId="14594" xr:uid="{00000000-0005-0000-0000-000053000000}"/>
    <cellStyle name="Comma 9 4 3 4 4 2 2" xfId="29714" xr:uid="{00000000-0005-0000-0000-000053000000}"/>
    <cellStyle name="Comma 9 4 3 4 4 2 2 2" xfId="59954" xr:uid="{00000000-0005-0000-0000-000053000000}"/>
    <cellStyle name="Comma 9 4 3 4 4 2 3" xfId="44834" xr:uid="{00000000-0005-0000-0000-000053000000}"/>
    <cellStyle name="Comma 9 4 3 4 4 3" xfId="20642" xr:uid="{00000000-0005-0000-0000-000053000000}"/>
    <cellStyle name="Comma 9 4 3 4 4 3 2" xfId="50882" xr:uid="{00000000-0005-0000-0000-000053000000}"/>
    <cellStyle name="Comma 9 4 3 4 4 4" xfId="35762" xr:uid="{00000000-0005-0000-0000-000053000000}"/>
    <cellStyle name="Comma 9 4 3 4 5" xfId="7034" xr:uid="{00000000-0005-0000-0000-000053000000}"/>
    <cellStyle name="Comma 9 4 3 4 5 2" xfId="22154" xr:uid="{00000000-0005-0000-0000-000053000000}"/>
    <cellStyle name="Comma 9 4 3 4 5 2 2" xfId="52394" xr:uid="{00000000-0005-0000-0000-000053000000}"/>
    <cellStyle name="Comma 9 4 3 4 5 3" xfId="37274" xr:uid="{00000000-0005-0000-0000-000053000000}"/>
    <cellStyle name="Comma 9 4 3 4 6" xfId="8546" xr:uid="{00000000-0005-0000-0000-000053000000}"/>
    <cellStyle name="Comma 9 4 3 4 6 2" xfId="23666" xr:uid="{00000000-0005-0000-0000-000053000000}"/>
    <cellStyle name="Comma 9 4 3 4 6 2 2" xfId="53906" xr:uid="{00000000-0005-0000-0000-000053000000}"/>
    <cellStyle name="Comma 9 4 3 4 6 3" xfId="38786" xr:uid="{00000000-0005-0000-0000-000053000000}"/>
    <cellStyle name="Comma 9 4 3 4 7" xfId="10058" xr:uid="{00000000-0005-0000-0000-000053000000}"/>
    <cellStyle name="Comma 9 4 3 4 7 2" xfId="25178" xr:uid="{00000000-0005-0000-0000-000053000000}"/>
    <cellStyle name="Comma 9 4 3 4 7 2 2" xfId="55418" xr:uid="{00000000-0005-0000-0000-000053000000}"/>
    <cellStyle name="Comma 9 4 3 4 7 3" xfId="40298" xr:uid="{00000000-0005-0000-0000-000053000000}"/>
    <cellStyle name="Comma 9 4 3 4 8" xfId="16106" xr:uid="{00000000-0005-0000-0000-000053000000}"/>
    <cellStyle name="Comma 9 4 3 4 8 2" xfId="46346" xr:uid="{00000000-0005-0000-0000-000053000000}"/>
    <cellStyle name="Comma 9 4 3 4 9" xfId="31226" xr:uid="{00000000-0005-0000-0000-000053000000}"/>
    <cellStyle name="Comma 9 4 3 5" xfId="1742" xr:uid="{00000000-0005-0000-0000-000053000000}"/>
    <cellStyle name="Comma 9 4 3 5 2" xfId="10814" xr:uid="{00000000-0005-0000-0000-000053000000}"/>
    <cellStyle name="Comma 9 4 3 5 2 2" xfId="25934" xr:uid="{00000000-0005-0000-0000-000053000000}"/>
    <cellStyle name="Comma 9 4 3 5 2 2 2" xfId="56174" xr:uid="{00000000-0005-0000-0000-000053000000}"/>
    <cellStyle name="Comma 9 4 3 5 2 3" xfId="41054" xr:uid="{00000000-0005-0000-0000-000053000000}"/>
    <cellStyle name="Comma 9 4 3 5 3" xfId="16862" xr:uid="{00000000-0005-0000-0000-000053000000}"/>
    <cellStyle name="Comma 9 4 3 5 3 2" xfId="47102" xr:uid="{00000000-0005-0000-0000-000053000000}"/>
    <cellStyle name="Comma 9 4 3 5 4" xfId="31982" xr:uid="{00000000-0005-0000-0000-000053000000}"/>
    <cellStyle name="Comma 9 4 3 6" xfId="3254" xr:uid="{00000000-0005-0000-0000-000053000000}"/>
    <cellStyle name="Comma 9 4 3 6 2" xfId="12326" xr:uid="{00000000-0005-0000-0000-000053000000}"/>
    <cellStyle name="Comma 9 4 3 6 2 2" xfId="27446" xr:uid="{00000000-0005-0000-0000-000053000000}"/>
    <cellStyle name="Comma 9 4 3 6 2 2 2" xfId="57686" xr:uid="{00000000-0005-0000-0000-000053000000}"/>
    <cellStyle name="Comma 9 4 3 6 2 3" xfId="42566" xr:uid="{00000000-0005-0000-0000-000053000000}"/>
    <cellStyle name="Comma 9 4 3 6 3" xfId="18374" xr:uid="{00000000-0005-0000-0000-000053000000}"/>
    <cellStyle name="Comma 9 4 3 6 3 2" xfId="48614" xr:uid="{00000000-0005-0000-0000-000053000000}"/>
    <cellStyle name="Comma 9 4 3 6 4" xfId="33494" xr:uid="{00000000-0005-0000-0000-000053000000}"/>
    <cellStyle name="Comma 9 4 3 7" xfId="4766" xr:uid="{00000000-0005-0000-0000-000053000000}"/>
    <cellStyle name="Comma 9 4 3 7 2" xfId="13838" xr:uid="{00000000-0005-0000-0000-000053000000}"/>
    <cellStyle name="Comma 9 4 3 7 2 2" xfId="28958" xr:uid="{00000000-0005-0000-0000-000053000000}"/>
    <cellStyle name="Comma 9 4 3 7 2 2 2" xfId="59198" xr:uid="{00000000-0005-0000-0000-000053000000}"/>
    <cellStyle name="Comma 9 4 3 7 2 3" xfId="44078" xr:uid="{00000000-0005-0000-0000-000053000000}"/>
    <cellStyle name="Comma 9 4 3 7 3" xfId="19886" xr:uid="{00000000-0005-0000-0000-000053000000}"/>
    <cellStyle name="Comma 9 4 3 7 3 2" xfId="50126" xr:uid="{00000000-0005-0000-0000-000053000000}"/>
    <cellStyle name="Comma 9 4 3 7 4" xfId="35006" xr:uid="{00000000-0005-0000-0000-000053000000}"/>
    <cellStyle name="Comma 9 4 3 8" xfId="6278" xr:uid="{00000000-0005-0000-0000-000053000000}"/>
    <cellStyle name="Comma 9 4 3 8 2" xfId="21398" xr:uid="{00000000-0005-0000-0000-000053000000}"/>
    <cellStyle name="Comma 9 4 3 8 2 2" xfId="51638" xr:uid="{00000000-0005-0000-0000-000053000000}"/>
    <cellStyle name="Comma 9 4 3 8 3" xfId="36518" xr:uid="{00000000-0005-0000-0000-000053000000}"/>
    <cellStyle name="Comma 9 4 3 9" xfId="7790" xr:uid="{00000000-0005-0000-0000-000053000000}"/>
    <cellStyle name="Comma 9 4 3 9 2" xfId="22910" xr:uid="{00000000-0005-0000-0000-000053000000}"/>
    <cellStyle name="Comma 9 4 3 9 2 2" xfId="53150" xr:uid="{00000000-0005-0000-0000-000053000000}"/>
    <cellStyle name="Comma 9 4 3 9 3" xfId="38030" xr:uid="{00000000-0005-0000-0000-000053000000}"/>
    <cellStyle name="Comma 9 4 4" xfId="314" xr:uid="{00000000-0005-0000-0000-000027000000}"/>
    <cellStyle name="Comma 9 4 4 10" xfId="30554" xr:uid="{00000000-0005-0000-0000-000027000000}"/>
    <cellStyle name="Comma 9 4 4 2" xfId="1070" xr:uid="{00000000-0005-0000-0000-000027000000}"/>
    <cellStyle name="Comma 9 4 4 2 2" xfId="2582" xr:uid="{00000000-0005-0000-0000-000027000000}"/>
    <cellStyle name="Comma 9 4 4 2 2 2" xfId="11654" xr:uid="{00000000-0005-0000-0000-000027000000}"/>
    <cellStyle name="Comma 9 4 4 2 2 2 2" xfId="26774" xr:uid="{00000000-0005-0000-0000-000027000000}"/>
    <cellStyle name="Comma 9 4 4 2 2 2 2 2" xfId="57014" xr:uid="{00000000-0005-0000-0000-000027000000}"/>
    <cellStyle name="Comma 9 4 4 2 2 2 3" xfId="41894" xr:uid="{00000000-0005-0000-0000-000027000000}"/>
    <cellStyle name="Comma 9 4 4 2 2 3" xfId="17702" xr:uid="{00000000-0005-0000-0000-000027000000}"/>
    <cellStyle name="Comma 9 4 4 2 2 3 2" xfId="47942" xr:uid="{00000000-0005-0000-0000-000027000000}"/>
    <cellStyle name="Comma 9 4 4 2 2 4" xfId="32822" xr:uid="{00000000-0005-0000-0000-000027000000}"/>
    <cellStyle name="Comma 9 4 4 2 3" xfId="4094" xr:uid="{00000000-0005-0000-0000-000027000000}"/>
    <cellStyle name="Comma 9 4 4 2 3 2" xfId="13166" xr:uid="{00000000-0005-0000-0000-000027000000}"/>
    <cellStyle name="Comma 9 4 4 2 3 2 2" xfId="28286" xr:uid="{00000000-0005-0000-0000-000027000000}"/>
    <cellStyle name="Comma 9 4 4 2 3 2 2 2" xfId="58526" xr:uid="{00000000-0005-0000-0000-000027000000}"/>
    <cellStyle name="Comma 9 4 4 2 3 2 3" xfId="43406" xr:uid="{00000000-0005-0000-0000-000027000000}"/>
    <cellStyle name="Comma 9 4 4 2 3 3" xfId="19214" xr:uid="{00000000-0005-0000-0000-000027000000}"/>
    <cellStyle name="Comma 9 4 4 2 3 3 2" xfId="49454" xr:uid="{00000000-0005-0000-0000-000027000000}"/>
    <cellStyle name="Comma 9 4 4 2 3 4" xfId="34334" xr:uid="{00000000-0005-0000-0000-000027000000}"/>
    <cellStyle name="Comma 9 4 4 2 4" xfId="5606" xr:uid="{00000000-0005-0000-0000-000027000000}"/>
    <cellStyle name="Comma 9 4 4 2 4 2" xfId="14678" xr:uid="{00000000-0005-0000-0000-000027000000}"/>
    <cellStyle name="Comma 9 4 4 2 4 2 2" xfId="29798" xr:uid="{00000000-0005-0000-0000-000027000000}"/>
    <cellStyle name="Comma 9 4 4 2 4 2 2 2" xfId="60038" xr:uid="{00000000-0005-0000-0000-000027000000}"/>
    <cellStyle name="Comma 9 4 4 2 4 2 3" xfId="44918" xr:uid="{00000000-0005-0000-0000-000027000000}"/>
    <cellStyle name="Comma 9 4 4 2 4 3" xfId="20726" xr:uid="{00000000-0005-0000-0000-000027000000}"/>
    <cellStyle name="Comma 9 4 4 2 4 3 2" xfId="50966" xr:uid="{00000000-0005-0000-0000-000027000000}"/>
    <cellStyle name="Comma 9 4 4 2 4 4" xfId="35846" xr:uid="{00000000-0005-0000-0000-000027000000}"/>
    <cellStyle name="Comma 9 4 4 2 5" xfId="7118" xr:uid="{00000000-0005-0000-0000-000027000000}"/>
    <cellStyle name="Comma 9 4 4 2 5 2" xfId="22238" xr:uid="{00000000-0005-0000-0000-000027000000}"/>
    <cellStyle name="Comma 9 4 4 2 5 2 2" xfId="52478" xr:uid="{00000000-0005-0000-0000-000027000000}"/>
    <cellStyle name="Comma 9 4 4 2 5 3" xfId="37358" xr:uid="{00000000-0005-0000-0000-000027000000}"/>
    <cellStyle name="Comma 9 4 4 2 6" xfId="8630" xr:uid="{00000000-0005-0000-0000-000027000000}"/>
    <cellStyle name="Comma 9 4 4 2 6 2" xfId="23750" xr:uid="{00000000-0005-0000-0000-000027000000}"/>
    <cellStyle name="Comma 9 4 4 2 6 2 2" xfId="53990" xr:uid="{00000000-0005-0000-0000-000027000000}"/>
    <cellStyle name="Comma 9 4 4 2 6 3" xfId="38870" xr:uid="{00000000-0005-0000-0000-000027000000}"/>
    <cellStyle name="Comma 9 4 4 2 7" xfId="10142" xr:uid="{00000000-0005-0000-0000-000027000000}"/>
    <cellStyle name="Comma 9 4 4 2 7 2" xfId="25262" xr:uid="{00000000-0005-0000-0000-000027000000}"/>
    <cellStyle name="Comma 9 4 4 2 7 2 2" xfId="55502" xr:uid="{00000000-0005-0000-0000-000027000000}"/>
    <cellStyle name="Comma 9 4 4 2 7 3" xfId="40382" xr:uid="{00000000-0005-0000-0000-000027000000}"/>
    <cellStyle name="Comma 9 4 4 2 8" xfId="16190" xr:uid="{00000000-0005-0000-0000-000027000000}"/>
    <cellStyle name="Comma 9 4 4 2 8 2" xfId="46430" xr:uid="{00000000-0005-0000-0000-000027000000}"/>
    <cellStyle name="Comma 9 4 4 2 9" xfId="31310" xr:uid="{00000000-0005-0000-0000-000027000000}"/>
    <cellStyle name="Comma 9 4 4 3" xfId="1826" xr:uid="{00000000-0005-0000-0000-000027000000}"/>
    <cellStyle name="Comma 9 4 4 3 2" xfId="10898" xr:uid="{00000000-0005-0000-0000-000027000000}"/>
    <cellStyle name="Comma 9 4 4 3 2 2" xfId="26018" xr:uid="{00000000-0005-0000-0000-000027000000}"/>
    <cellStyle name="Comma 9 4 4 3 2 2 2" xfId="56258" xr:uid="{00000000-0005-0000-0000-000027000000}"/>
    <cellStyle name="Comma 9 4 4 3 2 3" xfId="41138" xr:uid="{00000000-0005-0000-0000-000027000000}"/>
    <cellStyle name="Comma 9 4 4 3 3" xfId="16946" xr:uid="{00000000-0005-0000-0000-000027000000}"/>
    <cellStyle name="Comma 9 4 4 3 3 2" xfId="47186" xr:uid="{00000000-0005-0000-0000-000027000000}"/>
    <cellStyle name="Comma 9 4 4 3 4" xfId="32066" xr:uid="{00000000-0005-0000-0000-000027000000}"/>
    <cellStyle name="Comma 9 4 4 4" xfId="3338" xr:uid="{00000000-0005-0000-0000-000027000000}"/>
    <cellStyle name="Comma 9 4 4 4 2" xfId="12410" xr:uid="{00000000-0005-0000-0000-000027000000}"/>
    <cellStyle name="Comma 9 4 4 4 2 2" xfId="27530" xr:uid="{00000000-0005-0000-0000-000027000000}"/>
    <cellStyle name="Comma 9 4 4 4 2 2 2" xfId="57770" xr:uid="{00000000-0005-0000-0000-000027000000}"/>
    <cellStyle name="Comma 9 4 4 4 2 3" xfId="42650" xr:uid="{00000000-0005-0000-0000-000027000000}"/>
    <cellStyle name="Comma 9 4 4 4 3" xfId="18458" xr:uid="{00000000-0005-0000-0000-000027000000}"/>
    <cellStyle name="Comma 9 4 4 4 3 2" xfId="48698" xr:uid="{00000000-0005-0000-0000-000027000000}"/>
    <cellStyle name="Comma 9 4 4 4 4" xfId="33578" xr:uid="{00000000-0005-0000-0000-000027000000}"/>
    <cellStyle name="Comma 9 4 4 5" xfId="4850" xr:uid="{00000000-0005-0000-0000-000027000000}"/>
    <cellStyle name="Comma 9 4 4 5 2" xfId="13922" xr:uid="{00000000-0005-0000-0000-000027000000}"/>
    <cellStyle name="Comma 9 4 4 5 2 2" xfId="29042" xr:uid="{00000000-0005-0000-0000-000027000000}"/>
    <cellStyle name="Comma 9 4 4 5 2 2 2" xfId="59282" xr:uid="{00000000-0005-0000-0000-000027000000}"/>
    <cellStyle name="Comma 9 4 4 5 2 3" xfId="44162" xr:uid="{00000000-0005-0000-0000-000027000000}"/>
    <cellStyle name="Comma 9 4 4 5 3" xfId="19970" xr:uid="{00000000-0005-0000-0000-000027000000}"/>
    <cellStyle name="Comma 9 4 4 5 3 2" xfId="50210" xr:uid="{00000000-0005-0000-0000-000027000000}"/>
    <cellStyle name="Comma 9 4 4 5 4" xfId="35090" xr:uid="{00000000-0005-0000-0000-000027000000}"/>
    <cellStyle name="Comma 9 4 4 6" xfId="6362" xr:uid="{00000000-0005-0000-0000-000027000000}"/>
    <cellStyle name="Comma 9 4 4 6 2" xfId="21482" xr:uid="{00000000-0005-0000-0000-000027000000}"/>
    <cellStyle name="Comma 9 4 4 6 2 2" xfId="51722" xr:uid="{00000000-0005-0000-0000-000027000000}"/>
    <cellStyle name="Comma 9 4 4 6 3" xfId="36602" xr:uid="{00000000-0005-0000-0000-000027000000}"/>
    <cellStyle name="Comma 9 4 4 7" xfId="7874" xr:uid="{00000000-0005-0000-0000-000027000000}"/>
    <cellStyle name="Comma 9 4 4 7 2" xfId="22994" xr:uid="{00000000-0005-0000-0000-000027000000}"/>
    <cellStyle name="Comma 9 4 4 7 2 2" xfId="53234" xr:uid="{00000000-0005-0000-0000-000027000000}"/>
    <cellStyle name="Comma 9 4 4 7 3" xfId="38114" xr:uid="{00000000-0005-0000-0000-000027000000}"/>
    <cellStyle name="Comma 9 4 4 8" xfId="9386" xr:uid="{00000000-0005-0000-0000-000027000000}"/>
    <cellStyle name="Comma 9 4 4 8 2" xfId="24506" xr:uid="{00000000-0005-0000-0000-000027000000}"/>
    <cellStyle name="Comma 9 4 4 8 2 2" xfId="54746" xr:uid="{00000000-0005-0000-0000-000027000000}"/>
    <cellStyle name="Comma 9 4 4 8 3" xfId="39626" xr:uid="{00000000-0005-0000-0000-000027000000}"/>
    <cellStyle name="Comma 9 4 4 9" xfId="15434" xr:uid="{00000000-0005-0000-0000-000027000000}"/>
    <cellStyle name="Comma 9 4 4 9 2" xfId="45674" xr:uid="{00000000-0005-0000-0000-000027000000}"/>
    <cellStyle name="Comma 9 4 5" xfId="566" xr:uid="{00000000-0005-0000-0000-0000F7000000}"/>
    <cellStyle name="Comma 9 4 5 10" xfId="30806" xr:uid="{00000000-0005-0000-0000-0000F7000000}"/>
    <cellStyle name="Comma 9 4 5 2" xfId="1322" xr:uid="{00000000-0005-0000-0000-0000F7000000}"/>
    <cellStyle name="Comma 9 4 5 2 2" xfId="2834" xr:uid="{00000000-0005-0000-0000-0000F7000000}"/>
    <cellStyle name="Comma 9 4 5 2 2 2" xfId="11906" xr:uid="{00000000-0005-0000-0000-0000F7000000}"/>
    <cellStyle name="Comma 9 4 5 2 2 2 2" xfId="27026" xr:uid="{00000000-0005-0000-0000-0000F7000000}"/>
    <cellStyle name="Comma 9 4 5 2 2 2 2 2" xfId="57266" xr:uid="{00000000-0005-0000-0000-0000F7000000}"/>
    <cellStyle name="Comma 9 4 5 2 2 2 3" xfId="42146" xr:uid="{00000000-0005-0000-0000-0000F7000000}"/>
    <cellStyle name="Comma 9 4 5 2 2 3" xfId="17954" xr:uid="{00000000-0005-0000-0000-0000F7000000}"/>
    <cellStyle name="Comma 9 4 5 2 2 3 2" xfId="48194" xr:uid="{00000000-0005-0000-0000-0000F7000000}"/>
    <cellStyle name="Comma 9 4 5 2 2 4" xfId="33074" xr:uid="{00000000-0005-0000-0000-0000F7000000}"/>
    <cellStyle name="Comma 9 4 5 2 3" xfId="4346" xr:uid="{00000000-0005-0000-0000-0000F7000000}"/>
    <cellStyle name="Comma 9 4 5 2 3 2" xfId="13418" xr:uid="{00000000-0005-0000-0000-0000F7000000}"/>
    <cellStyle name="Comma 9 4 5 2 3 2 2" xfId="28538" xr:uid="{00000000-0005-0000-0000-0000F7000000}"/>
    <cellStyle name="Comma 9 4 5 2 3 2 2 2" xfId="58778" xr:uid="{00000000-0005-0000-0000-0000F7000000}"/>
    <cellStyle name="Comma 9 4 5 2 3 2 3" xfId="43658" xr:uid="{00000000-0005-0000-0000-0000F7000000}"/>
    <cellStyle name="Comma 9 4 5 2 3 3" xfId="19466" xr:uid="{00000000-0005-0000-0000-0000F7000000}"/>
    <cellStyle name="Comma 9 4 5 2 3 3 2" xfId="49706" xr:uid="{00000000-0005-0000-0000-0000F7000000}"/>
    <cellStyle name="Comma 9 4 5 2 3 4" xfId="34586" xr:uid="{00000000-0005-0000-0000-0000F7000000}"/>
    <cellStyle name="Comma 9 4 5 2 4" xfId="5858" xr:uid="{00000000-0005-0000-0000-0000F7000000}"/>
    <cellStyle name="Comma 9 4 5 2 4 2" xfId="14930" xr:uid="{00000000-0005-0000-0000-0000F7000000}"/>
    <cellStyle name="Comma 9 4 5 2 4 2 2" xfId="30050" xr:uid="{00000000-0005-0000-0000-0000F7000000}"/>
    <cellStyle name="Comma 9 4 5 2 4 2 2 2" xfId="60290" xr:uid="{00000000-0005-0000-0000-0000F7000000}"/>
    <cellStyle name="Comma 9 4 5 2 4 2 3" xfId="45170" xr:uid="{00000000-0005-0000-0000-0000F7000000}"/>
    <cellStyle name="Comma 9 4 5 2 4 3" xfId="20978" xr:uid="{00000000-0005-0000-0000-0000F7000000}"/>
    <cellStyle name="Comma 9 4 5 2 4 3 2" xfId="51218" xr:uid="{00000000-0005-0000-0000-0000F7000000}"/>
    <cellStyle name="Comma 9 4 5 2 4 4" xfId="36098" xr:uid="{00000000-0005-0000-0000-0000F7000000}"/>
    <cellStyle name="Comma 9 4 5 2 5" xfId="7370" xr:uid="{00000000-0005-0000-0000-0000F7000000}"/>
    <cellStyle name="Comma 9 4 5 2 5 2" xfId="22490" xr:uid="{00000000-0005-0000-0000-0000F7000000}"/>
    <cellStyle name="Comma 9 4 5 2 5 2 2" xfId="52730" xr:uid="{00000000-0005-0000-0000-0000F7000000}"/>
    <cellStyle name="Comma 9 4 5 2 5 3" xfId="37610" xr:uid="{00000000-0005-0000-0000-0000F7000000}"/>
    <cellStyle name="Comma 9 4 5 2 6" xfId="8882" xr:uid="{00000000-0005-0000-0000-0000F7000000}"/>
    <cellStyle name="Comma 9 4 5 2 6 2" xfId="24002" xr:uid="{00000000-0005-0000-0000-0000F7000000}"/>
    <cellStyle name="Comma 9 4 5 2 6 2 2" xfId="54242" xr:uid="{00000000-0005-0000-0000-0000F7000000}"/>
    <cellStyle name="Comma 9 4 5 2 6 3" xfId="39122" xr:uid="{00000000-0005-0000-0000-0000F7000000}"/>
    <cellStyle name="Comma 9 4 5 2 7" xfId="10394" xr:uid="{00000000-0005-0000-0000-0000F7000000}"/>
    <cellStyle name="Comma 9 4 5 2 7 2" xfId="25514" xr:uid="{00000000-0005-0000-0000-0000F7000000}"/>
    <cellStyle name="Comma 9 4 5 2 7 2 2" xfId="55754" xr:uid="{00000000-0005-0000-0000-0000F7000000}"/>
    <cellStyle name="Comma 9 4 5 2 7 3" xfId="40634" xr:uid="{00000000-0005-0000-0000-0000F7000000}"/>
    <cellStyle name="Comma 9 4 5 2 8" xfId="16442" xr:uid="{00000000-0005-0000-0000-0000F7000000}"/>
    <cellStyle name="Comma 9 4 5 2 8 2" xfId="46682" xr:uid="{00000000-0005-0000-0000-0000F7000000}"/>
    <cellStyle name="Comma 9 4 5 2 9" xfId="31562" xr:uid="{00000000-0005-0000-0000-0000F7000000}"/>
    <cellStyle name="Comma 9 4 5 3" xfId="2078" xr:uid="{00000000-0005-0000-0000-0000F7000000}"/>
    <cellStyle name="Comma 9 4 5 3 2" xfId="11150" xr:uid="{00000000-0005-0000-0000-0000F7000000}"/>
    <cellStyle name="Comma 9 4 5 3 2 2" xfId="26270" xr:uid="{00000000-0005-0000-0000-0000F7000000}"/>
    <cellStyle name="Comma 9 4 5 3 2 2 2" xfId="56510" xr:uid="{00000000-0005-0000-0000-0000F7000000}"/>
    <cellStyle name="Comma 9 4 5 3 2 3" xfId="41390" xr:uid="{00000000-0005-0000-0000-0000F7000000}"/>
    <cellStyle name="Comma 9 4 5 3 3" xfId="17198" xr:uid="{00000000-0005-0000-0000-0000F7000000}"/>
    <cellStyle name="Comma 9 4 5 3 3 2" xfId="47438" xr:uid="{00000000-0005-0000-0000-0000F7000000}"/>
    <cellStyle name="Comma 9 4 5 3 4" xfId="32318" xr:uid="{00000000-0005-0000-0000-0000F7000000}"/>
    <cellStyle name="Comma 9 4 5 4" xfId="3590" xr:uid="{00000000-0005-0000-0000-0000F7000000}"/>
    <cellStyle name="Comma 9 4 5 4 2" xfId="12662" xr:uid="{00000000-0005-0000-0000-0000F7000000}"/>
    <cellStyle name="Comma 9 4 5 4 2 2" xfId="27782" xr:uid="{00000000-0005-0000-0000-0000F7000000}"/>
    <cellStyle name="Comma 9 4 5 4 2 2 2" xfId="58022" xr:uid="{00000000-0005-0000-0000-0000F7000000}"/>
    <cellStyle name="Comma 9 4 5 4 2 3" xfId="42902" xr:uid="{00000000-0005-0000-0000-0000F7000000}"/>
    <cellStyle name="Comma 9 4 5 4 3" xfId="18710" xr:uid="{00000000-0005-0000-0000-0000F7000000}"/>
    <cellStyle name="Comma 9 4 5 4 3 2" xfId="48950" xr:uid="{00000000-0005-0000-0000-0000F7000000}"/>
    <cellStyle name="Comma 9 4 5 4 4" xfId="33830" xr:uid="{00000000-0005-0000-0000-0000F7000000}"/>
    <cellStyle name="Comma 9 4 5 5" xfId="5102" xr:uid="{00000000-0005-0000-0000-0000F7000000}"/>
    <cellStyle name="Comma 9 4 5 5 2" xfId="14174" xr:uid="{00000000-0005-0000-0000-0000F7000000}"/>
    <cellStyle name="Comma 9 4 5 5 2 2" xfId="29294" xr:uid="{00000000-0005-0000-0000-0000F7000000}"/>
    <cellStyle name="Comma 9 4 5 5 2 2 2" xfId="59534" xr:uid="{00000000-0005-0000-0000-0000F7000000}"/>
    <cellStyle name="Comma 9 4 5 5 2 3" xfId="44414" xr:uid="{00000000-0005-0000-0000-0000F7000000}"/>
    <cellStyle name="Comma 9 4 5 5 3" xfId="20222" xr:uid="{00000000-0005-0000-0000-0000F7000000}"/>
    <cellStyle name="Comma 9 4 5 5 3 2" xfId="50462" xr:uid="{00000000-0005-0000-0000-0000F7000000}"/>
    <cellStyle name="Comma 9 4 5 5 4" xfId="35342" xr:uid="{00000000-0005-0000-0000-0000F7000000}"/>
    <cellStyle name="Comma 9 4 5 6" xfId="6614" xr:uid="{00000000-0005-0000-0000-0000F7000000}"/>
    <cellStyle name="Comma 9 4 5 6 2" xfId="21734" xr:uid="{00000000-0005-0000-0000-0000F7000000}"/>
    <cellStyle name="Comma 9 4 5 6 2 2" xfId="51974" xr:uid="{00000000-0005-0000-0000-0000F7000000}"/>
    <cellStyle name="Comma 9 4 5 6 3" xfId="36854" xr:uid="{00000000-0005-0000-0000-0000F7000000}"/>
    <cellStyle name="Comma 9 4 5 7" xfId="8126" xr:uid="{00000000-0005-0000-0000-0000F7000000}"/>
    <cellStyle name="Comma 9 4 5 7 2" xfId="23246" xr:uid="{00000000-0005-0000-0000-0000F7000000}"/>
    <cellStyle name="Comma 9 4 5 7 2 2" xfId="53486" xr:uid="{00000000-0005-0000-0000-0000F7000000}"/>
    <cellStyle name="Comma 9 4 5 7 3" xfId="38366" xr:uid="{00000000-0005-0000-0000-0000F7000000}"/>
    <cellStyle name="Comma 9 4 5 8" xfId="9638" xr:uid="{00000000-0005-0000-0000-0000F7000000}"/>
    <cellStyle name="Comma 9 4 5 8 2" xfId="24758" xr:uid="{00000000-0005-0000-0000-0000F7000000}"/>
    <cellStyle name="Comma 9 4 5 8 2 2" xfId="54998" xr:uid="{00000000-0005-0000-0000-0000F7000000}"/>
    <cellStyle name="Comma 9 4 5 8 3" xfId="39878" xr:uid="{00000000-0005-0000-0000-0000F7000000}"/>
    <cellStyle name="Comma 9 4 5 9" xfId="15686" xr:uid="{00000000-0005-0000-0000-0000F7000000}"/>
    <cellStyle name="Comma 9 4 5 9 2" xfId="45926" xr:uid="{00000000-0005-0000-0000-0000F7000000}"/>
    <cellStyle name="Comma 9 4 6" xfId="818" xr:uid="{00000000-0005-0000-0000-000027000000}"/>
    <cellStyle name="Comma 9 4 6 2" xfId="2330" xr:uid="{00000000-0005-0000-0000-000027000000}"/>
    <cellStyle name="Comma 9 4 6 2 2" xfId="11402" xr:uid="{00000000-0005-0000-0000-000027000000}"/>
    <cellStyle name="Comma 9 4 6 2 2 2" xfId="26522" xr:uid="{00000000-0005-0000-0000-000027000000}"/>
    <cellStyle name="Comma 9 4 6 2 2 2 2" xfId="56762" xr:uid="{00000000-0005-0000-0000-000027000000}"/>
    <cellStyle name="Comma 9 4 6 2 2 3" xfId="41642" xr:uid="{00000000-0005-0000-0000-000027000000}"/>
    <cellStyle name="Comma 9 4 6 2 3" xfId="17450" xr:uid="{00000000-0005-0000-0000-000027000000}"/>
    <cellStyle name="Comma 9 4 6 2 3 2" xfId="47690" xr:uid="{00000000-0005-0000-0000-000027000000}"/>
    <cellStyle name="Comma 9 4 6 2 4" xfId="32570" xr:uid="{00000000-0005-0000-0000-000027000000}"/>
    <cellStyle name="Comma 9 4 6 3" xfId="3842" xr:uid="{00000000-0005-0000-0000-000027000000}"/>
    <cellStyle name="Comma 9 4 6 3 2" xfId="12914" xr:uid="{00000000-0005-0000-0000-000027000000}"/>
    <cellStyle name="Comma 9 4 6 3 2 2" xfId="28034" xr:uid="{00000000-0005-0000-0000-000027000000}"/>
    <cellStyle name="Comma 9 4 6 3 2 2 2" xfId="58274" xr:uid="{00000000-0005-0000-0000-000027000000}"/>
    <cellStyle name="Comma 9 4 6 3 2 3" xfId="43154" xr:uid="{00000000-0005-0000-0000-000027000000}"/>
    <cellStyle name="Comma 9 4 6 3 3" xfId="18962" xr:uid="{00000000-0005-0000-0000-000027000000}"/>
    <cellStyle name="Comma 9 4 6 3 3 2" xfId="49202" xr:uid="{00000000-0005-0000-0000-000027000000}"/>
    <cellStyle name="Comma 9 4 6 3 4" xfId="34082" xr:uid="{00000000-0005-0000-0000-000027000000}"/>
    <cellStyle name="Comma 9 4 6 4" xfId="5354" xr:uid="{00000000-0005-0000-0000-000027000000}"/>
    <cellStyle name="Comma 9 4 6 4 2" xfId="14426" xr:uid="{00000000-0005-0000-0000-000027000000}"/>
    <cellStyle name="Comma 9 4 6 4 2 2" xfId="29546" xr:uid="{00000000-0005-0000-0000-000027000000}"/>
    <cellStyle name="Comma 9 4 6 4 2 2 2" xfId="59786" xr:uid="{00000000-0005-0000-0000-000027000000}"/>
    <cellStyle name="Comma 9 4 6 4 2 3" xfId="44666" xr:uid="{00000000-0005-0000-0000-000027000000}"/>
    <cellStyle name="Comma 9 4 6 4 3" xfId="20474" xr:uid="{00000000-0005-0000-0000-000027000000}"/>
    <cellStyle name="Comma 9 4 6 4 3 2" xfId="50714" xr:uid="{00000000-0005-0000-0000-000027000000}"/>
    <cellStyle name="Comma 9 4 6 4 4" xfId="35594" xr:uid="{00000000-0005-0000-0000-000027000000}"/>
    <cellStyle name="Comma 9 4 6 5" xfId="6866" xr:uid="{00000000-0005-0000-0000-000027000000}"/>
    <cellStyle name="Comma 9 4 6 5 2" xfId="21986" xr:uid="{00000000-0005-0000-0000-000027000000}"/>
    <cellStyle name="Comma 9 4 6 5 2 2" xfId="52226" xr:uid="{00000000-0005-0000-0000-000027000000}"/>
    <cellStyle name="Comma 9 4 6 5 3" xfId="37106" xr:uid="{00000000-0005-0000-0000-000027000000}"/>
    <cellStyle name="Comma 9 4 6 6" xfId="8378" xr:uid="{00000000-0005-0000-0000-000027000000}"/>
    <cellStyle name="Comma 9 4 6 6 2" xfId="23498" xr:uid="{00000000-0005-0000-0000-000027000000}"/>
    <cellStyle name="Comma 9 4 6 6 2 2" xfId="53738" xr:uid="{00000000-0005-0000-0000-000027000000}"/>
    <cellStyle name="Comma 9 4 6 6 3" xfId="38618" xr:uid="{00000000-0005-0000-0000-000027000000}"/>
    <cellStyle name="Comma 9 4 6 7" xfId="9890" xr:uid="{00000000-0005-0000-0000-000027000000}"/>
    <cellStyle name="Comma 9 4 6 7 2" xfId="25010" xr:uid="{00000000-0005-0000-0000-000027000000}"/>
    <cellStyle name="Comma 9 4 6 7 2 2" xfId="55250" xr:uid="{00000000-0005-0000-0000-000027000000}"/>
    <cellStyle name="Comma 9 4 6 7 3" xfId="40130" xr:uid="{00000000-0005-0000-0000-000027000000}"/>
    <cellStyle name="Comma 9 4 6 8" xfId="15938" xr:uid="{00000000-0005-0000-0000-000027000000}"/>
    <cellStyle name="Comma 9 4 6 8 2" xfId="46178" xr:uid="{00000000-0005-0000-0000-000027000000}"/>
    <cellStyle name="Comma 9 4 6 9" xfId="31058" xr:uid="{00000000-0005-0000-0000-000027000000}"/>
    <cellStyle name="Comma 9 4 7" xfId="1574" xr:uid="{00000000-0005-0000-0000-000027000000}"/>
    <cellStyle name="Comma 9 4 7 2" xfId="10646" xr:uid="{00000000-0005-0000-0000-000027000000}"/>
    <cellStyle name="Comma 9 4 7 2 2" xfId="25766" xr:uid="{00000000-0005-0000-0000-000027000000}"/>
    <cellStyle name="Comma 9 4 7 2 2 2" xfId="56006" xr:uid="{00000000-0005-0000-0000-000027000000}"/>
    <cellStyle name="Comma 9 4 7 2 3" xfId="40886" xr:uid="{00000000-0005-0000-0000-000027000000}"/>
    <cellStyle name="Comma 9 4 7 3" xfId="16694" xr:uid="{00000000-0005-0000-0000-000027000000}"/>
    <cellStyle name="Comma 9 4 7 3 2" xfId="46934" xr:uid="{00000000-0005-0000-0000-000027000000}"/>
    <cellStyle name="Comma 9 4 7 4" xfId="31814" xr:uid="{00000000-0005-0000-0000-000027000000}"/>
    <cellStyle name="Comma 9 4 8" xfId="3086" xr:uid="{00000000-0005-0000-0000-000027000000}"/>
    <cellStyle name="Comma 9 4 8 2" xfId="12158" xr:uid="{00000000-0005-0000-0000-000027000000}"/>
    <cellStyle name="Comma 9 4 8 2 2" xfId="27278" xr:uid="{00000000-0005-0000-0000-000027000000}"/>
    <cellStyle name="Comma 9 4 8 2 2 2" xfId="57518" xr:uid="{00000000-0005-0000-0000-000027000000}"/>
    <cellStyle name="Comma 9 4 8 2 3" xfId="42398" xr:uid="{00000000-0005-0000-0000-000027000000}"/>
    <cellStyle name="Comma 9 4 8 3" xfId="18206" xr:uid="{00000000-0005-0000-0000-000027000000}"/>
    <cellStyle name="Comma 9 4 8 3 2" xfId="48446" xr:uid="{00000000-0005-0000-0000-000027000000}"/>
    <cellStyle name="Comma 9 4 8 4" xfId="33326" xr:uid="{00000000-0005-0000-0000-000027000000}"/>
    <cellStyle name="Comma 9 4 9" xfId="4598" xr:uid="{00000000-0005-0000-0000-000027000000}"/>
    <cellStyle name="Comma 9 4 9 2" xfId="13670" xr:uid="{00000000-0005-0000-0000-000027000000}"/>
    <cellStyle name="Comma 9 4 9 2 2" xfId="28790" xr:uid="{00000000-0005-0000-0000-000027000000}"/>
    <cellStyle name="Comma 9 4 9 2 2 2" xfId="59030" xr:uid="{00000000-0005-0000-0000-000027000000}"/>
    <cellStyle name="Comma 9 4 9 2 3" xfId="43910" xr:uid="{00000000-0005-0000-0000-000027000000}"/>
    <cellStyle name="Comma 9 4 9 3" xfId="19718" xr:uid="{00000000-0005-0000-0000-000027000000}"/>
    <cellStyle name="Comma 9 4 9 3 2" xfId="49958" xr:uid="{00000000-0005-0000-0000-000027000000}"/>
    <cellStyle name="Comma 9 4 9 4" xfId="34838" xr:uid="{00000000-0005-0000-0000-000027000000}"/>
    <cellStyle name="Comma 9 5" xfId="104" xr:uid="{00000000-0005-0000-0000-00004E000000}"/>
    <cellStyle name="Comma 9 5 10" xfId="9176" xr:uid="{00000000-0005-0000-0000-00004E000000}"/>
    <cellStyle name="Comma 9 5 10 2" xfId="24296" xr:uid="{00000000-0005-0000-0000-00004E000000}"/>
    <cellStyle name="Comma 9 5 10 2 2" xfId="54536" xr:uid="{00000000-0005-0000-0000-00004E000000}"/>
    <cellStyle name="Comma 9 5 10 3" xfId="39416" xr:uid="{00000000-0005-0000-0000-00004E000000}"/>
    <cellStyle name="Comma 9 5 11" xfId="15224" xr:uid="{00000000-0005-0000-0000-00004E000000}"/>
    <cellStyle name="Comma 9 5 11 2" xfId="45464" xr:uid="{00000000-0005-0000-0000-00004E000000}"/>
    <cellStyle name="Comma 9 5 12" xfId="30344" xr:uid="{00000000-0005-0000-0000-00004E000000}"/>
    <cellStyle name="Comma 9 5 2" xfId="356" xr:uid="{00000000-0005-0000-0000-00004E000000}"/>
    <cellStyle name="Comma 9 5 2 10" xfId="30596" xr:uid="{00000000-0005-0000-0000-00004E000000}"/>
    <cellStyle name="Comma 9 5 2 2" xfId="1112" xr:uid="{00000000-0005-0000-0000-00004E000000}"/>
    <cellStyle name="Comma 9 5 2 2 2" xfId="2624" xr:uid="{00000000-0005-0000-0000-00004E000000}"/>
    <cellStyle name="Comma 9 5 2 2 2 2" xfId="11696" xr:uid="{00000000-0005-0000-0000-00004E000000}"/>
    <cellStyle name="Comma 9 5 2 2 2 2 2" xfId="26816" xr:uid="{00000000-0005-0000-0000-00004E000000}"/>
    <cellStyle name="Comma 9 5 2 2 2 2 2 2" xfId="57056" xr:uid="{00000000-0005-0000-0000-00004E000000}"/>
    <cellStyle name="Comma 9 5 2 2 2 2 3" xfId="41936" xr:uid="{00000000-0005-0000-0000-00004E000000}"/>
    <cellStyle name="Comma 9 5 2 2 2 3" xfId="17744" xr:uid="{00000000-0005-0000-0000-00004E000000}"/>
    <cellStyle name="Comma 9 5 2 2 2 3 2" xfId="47984" xr:uid="{00000000-0005-0000-0000-00004E000000}"/>
    <cellStyle name="Comma 9 5 2 2 2 4" xfId="32864" xr:uid="{00000000-0005-0000-0000-00004E000000}"/>
    <cellStyle name="Comma 9 5 2 2 3" xfId="4136" xr:uid="{00000000-0005-0000-0000-00004E000000}"/>
    <cellStyle name="Comma 9 5 2 2 3 2" xfId="13208" xr:uid="{00000000-0005-0000-0000-00004E000000}"/>
    <cellStyle name="Comma 9 5 2 2 3 2 2" xfId="28328" xr:uid="{00000000-0005-0000-0000-00004E000000}"/>
    <cellStyle name="Comma 9 5 2 2 3 2 2 2" xfId="58568" xr:uid="{00000000-0005-0000-0000-00004E000000}"/>
    <cellStyle name="Comma 9 5 2 2 3 2 3" xfId="43448" xr:uid="{00000000-0005-0000-0000-00004E000000}"/>
    <cellStyle name="Comma 9 5 2 2 3 3" xfId="19256" xr:uid="{00000000-0005-0000-0000-00004E000000}"/>
    <cellStyle name="Comma 9 5 2 2 3 3 2" xfId="49496" xr:uid="{00000000-0005-0000-0000-00004E000000}"/>
    <cellStyle name="Comma 9 5 2 2 3 4" xfId="34376" xr:uid="{00000000-0005-0000-0000-00004E000000}"/>
    <cellStyle name="Comma 9 5 2 2 4" xfId="5648" xr:uid="{00000000-0005-0000-0000-00004E000000}"/>
    <cellStyle name="Comma 9 5 2 2 4 2" xfId="14720" xr:uid="{00000000-0005-0000-0000-00004E000000}"/>
    <cellStyle name="Comma 9 5 2 2 4 2 2" xfId="29840" xr:uid="{00000000-0005-0000-0000-00004E000000}"/>
    <cellStyle name="Comma 9 5 2 2 4 2 2 2" xfId="60080" xr:uid="{00000000-0005-0000-0000-00004E000000}"/>
    <cellStyle name="Comma 9 5 2 2 4 2 3" xfId="44960" xr:uid="{00000000-0005-0000-0000-00004E000000}"/>
    <cellStyle name="Comma 9 5 2 2 4 3" xfId="20768" xr:uid="{00000000-0005-0000-0000-00004E000000}"/>
    <cellStyle name="Comma 9 5 2 2 4 3 2" xfId="51008" xr:uid="{00000000-0005-0000-0000-00004E000000}"/>
    <cellStyle name="Comma 9 5 2 2 4 4" xfId="35888" xr:uid="{00000000-0005-0000-0000-00004E000000}"/>
    <cellStyle name="Comma 9 5 2 2 5" xfId="7160" xr:uid="{00000000-0005-0000-0000-00004E000000}"/>
    <cellStyle name="Comma 9 5 2 2 5 2" xfId="22280" xr:uid="{00000000-0005-0000-0000-00004E000000}"/>
    <cellStyle name="Comma 9 5 2 2 5 2 2" xfId="52520" xr:uid="{00000000-0005-0000-0000-00004E000000}"/>
    <cellStyle name="Comma 9 5 2 2 5 3" xfId="37400" xr:uid="{00000000-0005-0000-0000-00004E000000}"/>
    <cellStyle name="Comma 9 5 2 2 6" xfId="8672" xr:uid="{00000000-0005-0000-0000-00004E000000}"/>
    <cellStyle name="Comma 9 5 2 2 6 2" xfId="23792" xr:uid="{00000000-0005-0000-0000-00004E000000}"/>
    <cellStyle name="Comma 9 5 2 2 6 2 2" xfId="54032" xr:uid="{00000000-0005-0000-0000-00004E000000}"/>
    <cellStyle name="Comma 9 5 2 2 6 3" xfId="38912" xr:uid="{00000000-0005-0000-0000-00004E000000}"/>
    <cellStyle name="Comma 9 5 2 2 7" xfId="10184" xr:uid="{00000000-0005-0000-0000-00004E000000}"/>
    <cellStyle name="Comma 9 5 2 2 7 2" xfId="25304" xr:uid="{00000000-0005-0000-0000-00004E000000}"/>
    <cellStyle name="Comma 9 5 2 2 7 2 2" xfId="55544" xr:uid="{00000000-0005-0000-0000-00004E000000}"/>
    <cellStyle name="Comma 9 5 2 2 7 3" xfId="40424" xr:uid="{00000000-0005-0000-0000-00004E000000}"/>
    <cellStyle name="Comma 9 5 2 2 8" xfId="16232" xr:uid="{00000000-0005-0000-0000-00004E000000}"/>
    <cellStyle name="Comma 9 5 2 2 8 2" xfId="46472" xr:uid="{00000000-0005-0000-0000-00004E000000}"/>
    <cellStyle name="Comma 9 5 2 2 9" xfId="31352" xr:uid="{00000000-0005-0000-0000-00004E000000}"/>
    <cellStyle name="Comma 9 5 2 3" xfId="1868" xr:uid="{00000000-0005-0000-0000-00004E000000}"/>
    <cellStyle name="Comma 9 5 2 3 2" xfId="10940" xr:uid="{00000000-0005-0000-0000-00004E000000}"/>
    <cellStyle name="Comma 9 5 2 3 2 2" xfId="26060" xr:uid="{00000000-0005-0000-0000-00004E000000}"/>
    <cellStyle name="Comma 9 5 2 3 2 2 2" xfId="56300" xr:uid="{00000000-0005-0000-0000-00004E000000}"/>
    <cellStyle name="Comma 9 5 2 3 2 3" xfId="41180" xr:uid="{00000000-0005-0000-0000-00004E000000}"/>
    <cellStyle name="Comma 9 5 2 3 3" xfId="16988" xr:uid="{00000000-0005-0000-0000-00004E000000}"/>
    <cellStyle name="Comma 9 5 2 3 3 2" xfId="47228" xr:uid="{00000000-0005-0000-0000-00004E000000}"/>
    <cellStyle name="Comma 9 5 2 3 4" xfId="32108" xr:uid="{00000000-0005-0000-0000-00004E000000}"/>
    <cellStyle name="Comma 9 5 2 4" xfId="3380" xr:uid="{00000000-0005-0000-0000-00004E000000}"/>
    <cellStyle name="Comma 9 5 2 4 2" xfId="12452" xr:uid="{00000000-0005-0000-0000-00004E000000}"/>
    <cellStyle name="Comma 9 5 2 4 2 2" xfId="27572" xr:uid="{00000000-0005-0000-0000-00004E000000}"/>
    <cellStyle name="Comma 9 5 2 4 2 2 2" xfId="57812" xr:uid="{00000000-0005-0000-0000-00004E000000}"/>
    <cellStyle name="Comma 9 5 2 4 2 3" xfId="42692" xr:uid="{00000000-0005-0000-0000-00004E000000}"/>
    <cellStyle name="Comma 9 5 2 4 3" xfId="18500" xr:uid="{00000000-0005-0000-0000-00004E000000}"/>
    <cellStyle name="Comma 9 5 2 4 3 2" xfId="48740" xr:uid="{00000000-0005-0000-0000-00004E000000}"/>
    <cellStyle name="Comma 9 5 2 4 4" xfId="33620" xr:uid="{00000000-0005-0000-0000-00004E000000}"/>
    <cellStyle name="Comma 9 5 2 5" xfId="4892" xr:uid="{00000000-0005-0000-0000-00004E000000}"/>
    <cellStyle name="Comma 9 5 2 5 2" xfId="13964" xr:uid="{00000000-0005-0000-0000-00004E000000}"/>
    <cellStyle name="Comma 9 5 2 5 2 2" xfId="29084" xr:uid="{00000000-0005-0000-0000-00004E000000}"/>
    <cellStyle name="Comma 9 5 2 5 2 2 2" xfId="59324" xr:uid="{00000000-0005-0000-0000-00004E000000}"/>
    <cellStyle name="Comma 9 5 2 5 2 3" xfId="44204" xr:uid="{00000000-0005-0000-0000-00004E000000}"/>
    <cellStyle name="Comma 9 5 2 5 3" xfId="20012" xr:uid="{00000000-0005-0000-0000-00004E000000}"/>
    <cellStyle name="Comma 9 5 2 5 3 2" xfId="50252" xr:uid="{00000000-0005-0000-0000-00004E000000}"/>
    <cellStyle name="Comma 9 5 2 5 4" xfId="35132" xr:uid="{00000000-0005-0000-0000-00004E000000}"/>
    <cellStyle name="Comma 9 5 2 6" xfId="6404" xr:uid="{00000000-0005-0000-0000-00004E000000}"/>
    <cellStyle name="Comma 9 5 2 6 2" xfId="21524" xr:uid="{00000000-0005-0000-0000-00004E000000}"/>
    <cellStyle name="Comma 9 5 2 6 2 2" xfId="51764" xr:uid="{00000000-0005-0000-0000-00004E000000}"/>
    <cellStyle name="Comma 9 5 2 6 3" xfId="36644" xr:uid="{00000000-0005-0000-0000-00004E000000}"/>
    <cellStyle name="Comma 9 5 2 7" xfId="7916" xr:uid="{00000000-0005-0000-0000-00004E000000}"/>
    <cellStyle name="Comma 9 5 2 7 2" xfId="23036" xr:uid="{00000000-0005-0000-0000-00004E000000}"/>
    <cellStyle name="Comma 9 5 2 7 2 2" xfId="53276" xr:uid="{00000000-0005-0000-0000-00004E000000}"/>
    <cellStyle name="Comma 9 5 2 7 3" xfId="38156" xr:uid="{00000000-0005-0000-0000-00004E000000}"/>
    <cellStyle name="Comma 9 5 2 8" xfId="9428" xr:uid="{00000000-0005-0000-0000-00004E000000}"/>
    <cellStyle name="Comma 9 5 2 8 2" xfId="24548" xr:uid="{00000000-0005-0000-0000-00004E000000}"/>
    <cellStyle name="Comma 9 5 2 8 2 2" xfId="54788" xr:uid="{00000000-0005-0000-0000-00004E000000}"/>
    <cellStyle name="Comma 9 5 2 8 3" xfId="39668" xr:uid="{00000000-0005-0000-0000-00004E000000}"/>
    <cellStyle name="Comma 9 5 2 9" xfId="15476" xr:uid="{00000000-0005-0000-0000-00004E000000}"/>
    <cellStyle name="Comma 9 5 2 9 2" xfId="45716" xr:uid="{00000000-0005-0000-0000-00004E000000}"/>
    <cellStyle name="Comma 9 5 3" xfId="608" xr:uid="{00000000-0005-0000-0000-0000FA000000}"/>
    <cellStyle name="Comma 9 5 3 10" xfId="30848" xr:uid="{00000000-0005-0000-0000-0000FA000000}"/>
    <cellStyle name="Comma 9 5 3 2" xfId="1364" xr:uid="{00000000-0005-0000-0000-0000FA000000}"/>
    <cellStyle name="Comma 9 5 3 2 2" xfId="2876" xr:uid="{00000000-0005-0000-0000-0000FA000000}"/>
    <cellStyle name="Comma 9 5 3 2 2 2" xfId="11948" xr:uid="{00000000-0005-0000-0000-0000FA000000}"/>
    <cellStyle name="Comma 9 5 3 2 2 2 2" xfId="27068" xr:uid="{00000000-0005-0000-0000-0000FA000000}"/>
    <cellStyle name="Comma 9 5 3 2 2 2 2 2" xfId="57308" xr:uid="{00000000-0005-0000-0000-0000FA000000}"/>
    <cellStyle name="Comma 9 5 3 2 2 2 3" xfId="42188" xr:uid="{00000000-0005-0000-0000-0000FA000000}"/>
    <cellStyle name="Comma 9 5 3 2 2 3" xfId="17996" xr:uid="{00000000-0005-0000-0000-0000FA000000}"/>
    <cellStyle name="Comma 9 5 3 2 2 3 2" xfId="48236" xr:uid="{00000000-0005-0000-0000-0000FA000000}"/>
    <cellStyle name="Comma 9 5 3 2 2 4" xfId="33116" xr:uid="{00000000-0005-0000-0000-0000FA000000}"/>
    <cellStyle name="Comma 9 5 3 2 3" xfId="4388" xr:uid="{00000000-0005-0000-0000-0000FA000000}"/>
    <cellStyle name="Comma 9 5 3 2 3 2" xfId="13460" xr:uid="{00000000-0005-0000-0000-0000FA000000}"/>
    <cellStyle name="Comma 9 5 3 2 3 2 2" xfId="28580" xr:uid="{00000000-0005-0000-0000-0000FA000000}"/>
    <cellStyle name="Comma 9 5 3 2 3 2 2 2" xfId="58820" xr:uid="{00000000-0005-0000-0000-0000FA000000}"/>
    <cellStyle name="Comma 9 5 3 2 3 2 3" xfId="43700" xr:uid="{00000000-0005-0000-0000-0000FA000000}"/>
    <cellStyle name="Comma 9 5 3 2 3 3" xfId="19508" xr:uid="{00000000-0005-0000-0000-0000FA000000}"/>
    <cellStyle name="Comma 9 5 3 2 3 3 2" xfId="49748" xr:uid="{00000000-0005-0000-0000-0000FA000000}"/>
    <cellStyle name="Comma 9 5 3 2 3 4" xfId="34628" xr:uid="{00000000-0005-0000-0000-0000FA000000}"/>
    <cellStyle name="Comma 9 5 3 2 4" xfId="5900" xr:uid="{00000000-0005-0000-0000-0000FA000000}"/>
    <cellStyle name="Comma 9 5 3 2 4 2" xfId="14972" xr:uid="{00000000-0005-0000-0000-0000FA000000}"/>
    <cellStyle name="Comma 9 5 3 2 4 2 2" xfId="30092" xr:uid="{00000000-0005-0000-0000-0000FA000000}"/>
    <cellStyle name="Comma 9 5 3 2 4 2 2 2" xfId="60332" xr:uid="{00000000-0005-0000-0000-0000FA000000}"/>
    <cellStyle name="Comma 9 5 3 2 4 2 3" xfId="45212" xr:uid="{00000000-0005-0000-0000-0000FA000000}"/>
    <cellStyle name="Comma 9 5 3 2 4 3" xfId="21020" xr:uid="{00000000-0005-0000-0000-0000FA000000}"/>
    <cellStyle name="Comma 9 5 3 2 4 3 2" xfId="51260" xr:uid="{00000000-0005-0000-0000-0000FA000000}"/>
    <cellStyle name="Comma 9 5 3 2 4 4" xfId="36140" xr:uid="{00000000-0005-0000-0000-0000FA000000}"/>
    <cellStyle name="Comma 9 5 3 2 5" xfId="7412" xr:uid="{00000000-0005-0000-0000-0000FA000000}"/>
    <cellStyle name="Comma 9 5 3 2 5 2" xfId="22532" xr:uid="{00000000-0005-0000-0000-0000FA000000}"/>
    <cellStyle name="Comma 9 5 3 2 5 2 2" xfId="52772" xr:uid="{00000000-0005-0000-0000-0000FA000000}"/>
    <cellStyle name="Comma 9 5 3 2 5 3" xfId="37652" xr:uid="{00000000-0005-0000-0000-0000FA000000}"/>
    <cellStyle name="Comma 9 5 3 2 6" xfId="8924" xr:uid="{00000000-0005-0000-0000-0000FA000000}"/>
    <cellStyle name="Comma 9 5 3 2 6 2" xfId="24044" xr:uid="{00000000-0005-0000-0000-0000FA000000}"/>
    <cellStyle name="Comma 9 5 3 2 6 2 2" xfId="54284" xr:uid="{00000000-0005-0000-0000-0000FA000000}"/>
    <cellStyle name="Comma 9 5 3 2 6 3" xfId="39164" xr:uid="{00000000-0005-0000-0000-0000FA000000}"/>
    <cellStyle name="Comma 9 5 3 2 7" xfId="10436" xr:uid="{00000000-0005-0000-0000-0000FA000000}"/>
    <cellStyle name="Comma 9 5 3 2 7 2" xfId="25556" xr:uid="{00000000-0005-0000-0000-0000FA000000}"/>
    <cellStyle name="Comma 9 5 3 2 7 2 2" xfId="55796" xr:uid="{00000000-0005-0000-0000-0000FA000000}"/>
    <cellStyle name="Comma 9 5 3 2 7 3" xfId="40676" xr:uid="{00000000-0005-0000-0000-0000FA000000}"/>
    <cellStyle name="Comma 9 5 3 2 8" xfId="16484" xr:uid="{00000000-0005-0000-0000-0000FA000000}"/>
    <cellStyle name="Comma 9 5 3 2 8 2" xfId="46724" xr:uid="{00000000-0005-0000-0000-0000FA000000}"/>
    <cellStyle name="Comma 9 5 3 2 9" xfId="31604" xr:uid="{00000000-0005-0000-0000-0000FA000000}"/>
    <cellStyle name="Comma 9 5 3 3" xfId="2120" xr:uid="{00000000-0005-0000-0000-0000FA000000}"/>
    <cellStyle name="Comma 9 5 3 3 2" xfId="11192" xr:uid="{00000000-0005-0000-0000-0000FA000000}"/>
    <cellStyle name="Comma 9 5 3 3 2 2" xfId="26312" xr:uid="{00000000-0005-0000-0000-0000FA000000}"/>
    <cellStyle name="Comma 9 5 3 3 2 2 2" xfId="56552" xr:uid="{00000000-0005-0000-0000-0000FA000000}"/>
    <cellStyle name="Comma 9 5 3 3 2 3" xfId="41432" xr:uid="{00000000-0005-0000-0000-0000FA000000}"/>
    <cellStyle name="Comma 9 5 3 3 3" xfId="17240" xr:uid="{00000000-0005-0000-0000-0000FA000000}"/>
    <cellStyle name="Comma 9 5 3 3 3 2" xfId="47480" xr:uid="{00000000-0005-0000-0000-0000FA000000}"/>
    <cellStyle name="Comma 9 5 3 3 4" xfId="32360" xr:uid="{00000000-0005-0000-0000-0000FA000000}"/>
    <cellStyle name="Comma 9 5 3 4" xfId="3632" xr:uid="{00000000-0005-0000-0000-0000FA000000}"/>
    <cellStyle name="Comma 9 5 3 4 2" xfId="12704" xr:uid="{00000000-0005-0000-0000-0000FA000000}"/>
    <cellStyle name="Comma 9 5 3 4 2 2" xfId="27824" xr:uid="{00000000-0005-0000-0000-0000FA000000}"/>
    <cellStyle name="Comma 9 5 3 4 2 2 2" xfId="58064" xr:uid="{00000000-0005-0000-0000-0000FA000000}"/>
    <cellStyle name="Comma 9 5 3 4 2 3" xfId="42944" xr:uid="{00000000-0005-0000-0000-0000FA000000}"/>
    <cellStyle name="Comma 9 5 3 4 3" xfId="18752" xr:uid="{00000000-0005-0000-0000-0000FA000000}"/>
    <cellStyle name="Comma 9 5 3 4 3 2" xfId="48992" xr:uid="{00000000-0005-0000-0000-0000FA000000}"/>
    <cellStyle name="Comma 9 5 3 4 4" xfId="33872" xr:uid="{00000000-0005-0000-0000-0000FA000000}"/>
    <cellStyle name="Comma 9 5 3 5" xfId="5144" xr:uid="{00000000-0005-0000-0000-0000FA000000}"/>
    <cellStyle name="Comma 9 5 3 5 2" xfId="14216" xr:uid="{00000000-0005-0000-0000-0000FA000000}"/>
    <cellStyle name="Comma 9 5 3 5 2 2" xfId="29336" xr:uid="{00000000-0005-0000-0000-0000FA000000}"/>
    <cellStyle name="Comma 9 5 3 5 2 2 2" xfId="59576" xr:uid="{00000000-0005-0000-0000-0000FA000000}"/>
    <cellStyle name="Comma 9 5 3 5 2 3" xfId="44456" xr:uid="{00000000-0005-0000-0000-0000FA000000}"/>
    <cellStyle name="Comma 9 5 3 5 3" xfId="20264" xr:uid="{00000000-0005-0000-0000-0000FA000000}"/>
    <cellStyle name="Comma 9 5 3 5 3 2" xfId="50504" xr:uid="{00000000-0005-0000-0000-0000FA000000}"/>
    <cellStyle name="Comma 9 5 3 5 4" xfId="35384" xr:uid="{00000000-0005-0000-0000-0000FA000000}"/>
    <cellStyle name="Comma 9 5 3 6" xfId="6656" xr:uid="{00000000-0005-0000-0000-0000FA000000}"/>
    <cellStyle name="Comma 9 5 3 6 2" xfId="21776" xr:uid="{00000000-0005-0000-0000-0000FA000000}"/>
    <cellStyle name="Comma 9 5 3 6 2 2" xfId="52016" xr:uid="{00000000-0005-0000-0000-0000FA000000}"/>
    <cellStyle name="Comma 9 5 3 6 3" xfId="36896" xr:uid="{00000000-0005-0000-0000-0000FA000000}"/>
    <cellStyle name="Comma 9 5 3 7" xfId="8168" xr:uid="{00000000-0005-0000-0000-0000FA000000}"/>
    <cellStyle name="Comma 9 5 3 7 2" xfId="23288" xr:uid="{00000000-0005-0000-0000-0000FA000000}"/>
    <cellStyle name="Comma 9 5 3 7 2 2" xfId="53528" xr:uid="{00000000-0005-0000-0000-0000FA000000}"/>
    <cellStyle name="Comma 9 5 3 7 3" xfId="38408" xr:uid="{00000000-0005-0000-0000-0000FA000000}"/>
    <cellStyle name="Comma 9 5 3 8" xfId="9680" xr:uid="{00000000-0005-0000-0000-0000FA000000}"/>
    <cellStyle name="Comma 9 5 3 8 2" xfId="24800" xr:uid="{00000000-0005-0000-0000-0000FA000000}"/>
    <cellStyle name="Comma 9 5 3 8 2 2" xfId="55040" xr:uid="{00000000-0005-0000-0000-0000FA000000}"/>
    <cellStyle name="Comma 9 5 3 8 3" xfId="39920" xr:uid="{00000000-0005-0000-0000-0000FA000000}"/>
    <cellStyle name="Comma 9 5 3 9" xfId="15728" xr:uid="{00000000-0005-0000-0000-0000FA000000}"/>
    <cellStyle name="Comma 9 5 3 9 2" xfId="45968" xr:uid="{00000000-0005-0000-0000-0000FA000000}"/>
    <cellStyle name="Comma 9 5 4" xfId="860" xr:uid="{00000000-0005-0000-0000-00004E000000}"/>
    <cellStyle name="Comma 9 5 4 2" xfId="2372" xr:uid="{00000000-0005-0000-0000-00004E000000}"/>
    <cellStyle name="Comma 9 5 4 2 2" xfId="11444" xr:uid="{00000000-0005-0000-0000-00004E000000}"/>
    <cellStyle name="Comma 9 5 4 2 2 2" xfId="26564" xr:uid="{00000000-0005-0000-0000-00004E000000}"/>
    <cellStyle name="Comma 9 5 4 2 2 2 2" xfId="56804" xr:uid="{00000000-0005-0000-0000-00004E000000}"/>
    <cellStyle name="Comma 9 5 4 2 2 3" xfId="41684" xr:uid="{00000000-0005-0000-0000-00004E000000}"/>
    <cellStyle name="Comma 9 5 4 2 3" xfId="17492" xr:uid="{00000000-0005-0000-0000-00004E000000}"/>
    <cellStyle name="Comma 9 5 4 2 3 2" xfId="47732" xr:uid="{00000000-0005-0000-0000-00004E000000}"/>
    <cellStyle name="Comma 9 5 4 2 4" xfId="32612" xr:uid="{00000000-0005-0000-0000-00004E000000}"/>
    <cellStyle name="Comma 9 5 4 3" xfId="3884" xr:uid="{00000000-0005-0000-0000-00004E000000}"/>
    <cellStyle name="Comma 9 5 4 3 2" xfId="12956" xr:uid="{00000000-0005-0000-0000-00004E000000}"/>
    <cellStyle name="Comma 9 5 4 3 2 2" xfId="28076" xr:uid="{00000000-0005-0000-0000-00004E000000}"/>
    <cellStyle name="Comma 9 5 4 3 2 2 2" xfId="58316" xr:uid="{00000000-0005-0000-0000-00004E000000}"/>
    <cellStyle name="Comma 9 5 4 3 2 3" xfId="43196" xr:uid="{00000000-0005-0000-0000-00004E000000}"/>
    <cellStyle name="Comma 9 5 4 3 3" xfId="19004" xr:uid="{00000000-0005-0000-0000-00004E000000}"/>
    <cellStyle name="Comma 9 5 4 3 3 2" xfId="49244" xr:uid="{00000000-0005-0000-0000-00004E000000}"/>
    <cellStyle name="Comma 9 5 4 3 4" xfId="34124" xr:uid="{00000000-0005-0000-0000-00004E000000}"/>
    <cellStyle name="Comma 9 5 4 4" xfId="5396" xr:uid="{00000000-0005-0000-0000-00004E000000}"/>
    <cellStyle name="Comma 9 5 4 4 2" xfId="14468" xr:uid="{00000000-0005-0000-0000-00004E000000}"/>
    <cellStyle name="Comma 9 5 4 4 2 2" xfId="29588" xr:uid="{00000000-0005-0000-0000-00004E000000}"/>
    <cellStyle name="Comma 9 5 4 4 2 2 2" xfId="59828" xr:uid="{00000000-0005-0000-0000-00004E000000}"/>
    <cellStyle name="Comma 9 5 4 4 2 3" xfId="44708" xr:uid="{00000000-0005-0000-0000-00004E000000}"/>
    <cellStyle name="Comma 9 5 4 4 3" xfId="20516" xr:uid="{00000000-0005-0000-0000-00004E000000}"/>
    <cellStyle name="Comma 9 5 4 4 3 2" xfId="50756" xr:uid="{00000000-0005-0000-0000-00004E000000}"/>
    <cellStyle name="Comma 9 5 4 4 4" xfId="35636" xr:uid="{00000000-0005-0000-0000-00004E000000}"/>
    <cellStyle name="Comma 9 5 4 5" xfId="6908" xr:uid="{00000000-0005-0000-0000-00004E000000}"/>
    <cellStyle name="Comma 9 5 4 5 2" xfId="22028" xr:uid="{00000000-0005-0000-0000-00004E000000}"/>
    <cellStyle name="Comma 9 5 4 5 2 2" xfId="52268" xr:uid="{00000000-0005-0000-0000-00004E000000}"/>
    <cellStyle name="Comma 9 5 4 5 3" xfId="37148" xr:uid="{00000000-0005-0000-0000-00004E000000}"/>
    <cellStyle name="Comma 9 5 4 6" xfId="8420" xr:uid="{00000000-0005-0000-0000-00004E000000}"/>
    <cellStyle name="Comma 9 5 4 6 2" xfId="23540" xr:uid="{00000000-0005-0000-0000-00004E000000}"/>
    <cellStyle name="Comma 9 5 4 6 2 2" xfId="53780" xr:uid="{00000000-0005-0000-0000-00004E000000}"/>
    <cellStyle name="Comma 9 5 4 6 3" xfId="38660" xr:uid="{00000000-0005-0000-0000-00004E000000}"/>
    <cellStyle name="Comma 9 5 4 7" xfId="9932" xr:uid="{00000000-0005-0000-0000-00004E000000}"/>
    <cellStyle name="Comma 9 5 4 7 2" xfId="25052" xr:uid="{00000000-0005-0000-0000-00004E000000}"/>
    <cellStyle name="Comma 9 5 4 7 2 2" xfId="55292" xr:uid="{00000000-0005-0000-0000-00004E000000}"/>
    <cellStyle name="Comma 9 5 4 7 3" xfId="40172" xr:uid="{00000000-0005-0000-0000-00004E000000}"/>
    <cellStyle name="Comma 9 5 4 8" xfId="15980" xr:uid="{00000000-0005-0000-0000-00004E000000}"/>
    <cellStyle name="Comma 9 5 4 8 2" xfId="46220" xr:uid="{00000000-0005-0000-0000-00004E000000}"/>
    <cellStyle name="Comma 9 5 4 9" xfId="31100" xr:uid="{00000000-0005-0000-0000-00004E000000}"/>
    <cellStyle name="Comma 9 5 5" xfId="1616" xr:uid="{00000000-0005-0000-0000-00004E000000}"/>
    <cellStyle name="Comma 9 5 5 2" xfId="10688" xr:uid="{00000000-0005-0000-0000-00004E000000}"/>
    <cellStyle name="Comma 9 5 5 2 2" xfId="25808" xr:uid="{00000000-0005-0000-0000-00004E000000}"/>
    <cellStyle name="Comma 9 5 5 2 2 2" xfId="56048" xr:uid="{00000000-0005-0000-0000-00004E000000}"/>
    <cellStyle name="Comma 9 5 5 2 3" xfId="40928" xr:uid="{00000000-0005-0000-0000-00004E000000}"/>
    <cellStyle name="Comma 9 5 5 3" xfId="16736" xr:uid="{00000000-0005-0000-0000-00004E000000}"/>
    <cellStyle name="Comma 9 5 5 3 2" xfId="46976" xr:uid="{00000000-0005-0000-0000-00004E000000}"/>
    <cellStyle name="Comma 9 5 5 4" xfId="31856" xr:uid="{00000000-0005-0000-0000-00004E000000}"/>
    <cellStyle name="Comma 9 5 6" xfId="3128" xr:uid="{00000000-0005-0000-0000-00004E000000}"/>
    <cellStyle name="Comma 9 5 6 2" xfId="12200" xr:uid="{00000000-0005-0000-0000-00004E000000}"/>
    <cellStyle name="Comma 9 5 6 2 2" xfId="27320" xr:uid="{00000000-0005-0000-0000-00004E000000}"/>
    <cellStyle name="Comma 9 5 6 2 2 2" xfId="57560" xr:uid="{00000000-0005-0000-0000-00004E000000}"/>
    <cellStyle name="Comma 9 5 6 2 3" xfId="42440" xr:uid="{00000000-0005-0000-0000-00004E000000}"/>
    <cellStyle name="Comma 9 5 6 3" xfId="18248" xr:uid="{00000000-0005-0000-0000-00004E000000}"/>
    <cellStyle name="Comma 9 5 6 3 2" xfId="48488" xr:uid="{00000000-0005-0000-0000-00004E000000}"/>
    <cellStyle name="Comma 9 5 6 4" xfId="33368" xr:uid="{00000000-0005-0000-0000-00004E000000}"/>
    <cellStyle name="Comma 9 5 7" xfId="4640" xr:uid="{00000000-0005-0000-0000-00004E000000}"/>
    <cellStyle name="Comma 9 5 7 2" xfId="13712" xr:uid="{00000000-0005-0000-0000-00004E000000}"/>
    <cellStyle name="Comma 9 5 7 2 2" xfId="28832" xr:uid="{00000000-0005-0000-0000-00004E000000}"/>
    <cellStyle name="Comma 9 5 7 2 2 2" xfId="59072" xr:uid="{00000000-0005-0000-0000-00004E000000}"/>
    <cellStyle name="Comma 9 5 7 2 3" xfId="43952" xr:uid="{00000000-0005-0000-0000-00004E000000}"/>
    <cellStyle name="Comma 9 5 7 3" xfId="19760" xr:uid="{00000000-0005-0000-0000-00004E000000}"/>
    <cellStyle name="Comma 9 5 7 3 2" xfId="50000" xr:uid="{00000000-0005-0000-0000-00004E000000}"/>
    <cellStyle name="Comma 9 5 7 4" xfId="34880" xr:uid="{00000000-0005-0000-0000-00004E000000}"/>
    <cellStyle name="Comma 9 5 8" xfId="6152" xr:uid="{00000000-0005-0000-0000-00004E000000}"/>
    <cellStyle name="Comma 9 5 8 2" xfId="21272" xr:uid="{00000000-0005-0000-0000-00004E000000}"/>
    <cellStyle name="Comma 9 5 8 2 2" xfId="51512" xr:uid="{00000000-0005-0000-0000-00004E000000}"/>
    <cellStyle name="Comma 9 5 8 3" xfId="36392" xr:uid="{00000000-0005-0000-0000-00004E000000}"/>
    <cellStyle name="Comma 9 5 9" xfId="7664" xr:uid="{00000000-0005-0000-0000-00004E000000}"/>
    <cellStyle name="Comma 9 5 9 2" xfId="22784" xr:uid="{00000000-0005-0000-0000-00004E000000}"/>
    <cellStyle name="Comma 9 5 9 2 2" xfId="53024" xr:uid="{00000000-0005-0000-0000-00004E000000}"/>
    <cellStyle name="Comma 9 5 9 3" xfId="37904" xr:uid="{00000000-0005-0000-0000-00004E000000}"/>
    <cellStyle name="Comma 9 6" xfId="188" xr:uid="{00000000-0005-0000-0000-00004E000000}"/>
    <cellStyle name="Comma 9 6 10" xfId="9260" xr:uid="{00000000-0005-0000-0000-00004E000000}"/>
    <cellStyle name="Comma 9 6 10 2" xfId="24380" xr:uid="{00000000-0005-0000-0000-00004E000000}"/>
    <cellStyle name="Comma 9 6 10 2 2" xfId="54620" xr:uid="{00000000-0005-0000-0000-00004E000000}"/>
    <cellStyle name="Comma 9 6 10 3" xfId="39500" xr:uid="{00000000-0005-0000-0000-00004E000000}"/>
    <cellStyle name="Comma 9 6 11" xfId="15308" xr:uid="{00000000-0005-0000-0000-00004E000000}"/>
    <cellStyle name="Comma 9 6 11 2" xfId="45548" xr:uid="{00000000-0005-0000-0000-00004E000000}"/>
    <cellStyle name="Comma 9 6 12" xfId="30428" xr:uid="{00000000-0005-0000-0000-00004E000000}"/>
    <cellStyle name="Comma 9 6 2" xfId="440" xr:uid="{00000000-0005-0000-0000-00004E000000}"/>
    <cellStyle name="Comma 9 6 2 10" xfId="30680" xr:uid="{00000000-0005-0000-0000-00004E000000}"/>
    <cellStyle name="Comma 9 6 2 2" xfId="1196" xr:uid="{00000000-0005-0000-0000-00004E000000}"/>
    <cellStyle name="Comma 9 6 2 2 2" xfId="2708" xr:uid="{00000000-0005-0000-0000-00004E000000}"/>
    <cellStyle name="Comma 9 6 2 2 2 2" xfId="11780" xr:uid="{00000000-0005-0000-0000-00004E000000}"/>
    <cellStyle name="Comma 9 6 2 2 2 2 2" xfId="26900" xr:uid="{00000000-0005-0000-0000-00004E000000}"/>
    <cellStyle name="Comma 9 6 2 2 2 2 2 2" xfId="57140" xr:uid="{00000000-0005-0000-0000-00004E000000}"/>
    <cellStyle name="Comma 9 6 2 2 2 2 3" xfId="42020" xr:uid="{00000000-0005-0000-0000-00004E000000}"/>
    <cellStyle name="Comma 9 6 2 2 2 3" xfId="17828" xr:uid="{00000000-0005-0000-0000-00004E000000}"/>
    <cellStyle name="Comma 9 6 2 2 2 3 2" xfId="48068" xr:uid="{00000000-0005-0000-0000-00004E000000}"/>
    <cellStyle name="Comma 9 6 2 2 2 4" xfId="32948" xr:uid="{00000000-0005-0000-0000-00004E000000}"/>
    <cellStyle name="Comma 9 6 2 2 3" xfId="4220" xr:uid="{00000000-0005-0000-0000-00004E000000}"/>
    <cellStyle name="Comma 9 6 2 2 3 2" xfId="13292" xr:uid="{00000000-0005-0000-0000-00004E000000}"/>
    <cellStyle name="Comma 9 6 2 2 3 2 2" xfId="28412" xr:uid="{00000000-0005-0000-0000-00004E000000}"/>
    <cellStyle name="Comma 9 6 2 2 3 2 2 2" xfId="58652" xr:uid="{00000000-0005-0000-0000-00004E000000}"/>
    <cellStyle name="Comma 9 6 2 2 3 2 3" xfId="43532" xr:uid="{00000000-0005-0000-0000-00004E000000}"/>
    <cellStyle name="Comma 9 6 2 2 3 3" xfId="19340" xr:uid="{00000000-0005-0000-0000-00004E000000}"/>
    <cellStyle name="Comma 9 6 2 2 3 3 2" xfId="49580" xr:uid="{00000000-0005-0000-0000-00004E000000}"/>
    <cellStyle name="Comma 9 6 2 2 3 4" xfId="34460" xr:uid="{00000000-0005-0000-0000-00004E000000}"/>
    <cellStyle name="Comma 9 6 2 2 4" xfId="5732" xr:uid="{00000000-0005-0000-0000-00004E000000}"/>
    <cellStyle name="Comma 9 6 2 2 4 2" xfId="14804" xr:uid="{00000000-0005-0000-0000-00004E000000}"/>
    <cellStyle name="Comma 9 6 2 2 4 2 2" xfId="29924" xr:uid="{00000000-0005-0000-0000-00004E000000}"/>
    <cellStyle name="Comma 9 6 2 2 4 2 2 2" xfId="60164" xr:uid="{00000000-0005-0000-0000-00004E000000}"/>
    <cellStyle name="Comma 9 6 2 2 4 2 3" xfId="45044" xr:uid="{00000000-0005-0000-0000-00004E000000}"/>
    <cellStyle name="Comma 9 6 2 2 4 3" xfId="20852" xr:uid="{00000000-0005-0000-0000-00004E000000}"/>
    <cellStyle name="Comma 9 6 2 2 4 3 2" xfId="51092" xr:uid="{00000000-0005-0000-0000-00004E000000}"/>
    <cellStyle name="Comma 9 6 2 2 4 4" xfId="35972" xr:uid="{00000000-0005-0000-0000-00004E000000}"/>
    <cellStyle name="Comma 9 6 2 2 5" xfId="7244" xr:uid="{00000000-0005-0000-0000-00004E000000}"/>
    <cellStyle name="Comma 9 6 2 2 5 2" xfId="22364" xr:uid="{00000000-0005-0000-0000-00004E000000}"/>
    <cellStyle name="Comma 9 6 2 2 5 2 2" xfId="52604" xr:uid="{00000000-0005-0000-0000-00004E000000}"/>
    <cellStyle name="Comma 9 6 2 2 5 3" xfId="37484" xr:uid="{00000000-0005-0000-0000-00004E000000}"/>
    <cellStyle name="Comma 9 6 2 2 6" xfId="8756" xr:uid="{00000000-0005-0000-0000-00004E000000}"/>
    <cellStyle name="Comma 9 6 2 2 6 2" xfId="23876" xr:uid="{00000000-0005-0000-0000-00004E000000}"/>
    <cellStyle name="Comma 9 6 2 2 6 2 2" xfId="54116" xr:uid="{00000000-0005-0000-0000-00004E000000}"/>
    <cellStyle name="Comma 9 6 2 2 6 3" xfId="38996" xr:uid="{00000000-0005-0000-0000-00004E000000}"/>
    <cellStyle name="Comma 9 6 2 2 7" xfId="10268" xr:uid="{00000000-0005-0000-0000-00004E000000}"/>
    <cellStyle name="Comma 9 6 2 2 7 2" xfId="25388" xr:uid="{00000000-0005-0000-0000-00004E000000}"/>
    <cellStyle name="Comma 9 6 2 2 7 2 2" xfId="55628" xr:uid="{00000000-0005-0000-0000-00004E000000}"/>
    <cellStyle name="Comma 9 6 2 2 7 3" xfId="40508" xr:uid="{00000000-0005-0000-0000-00004E000000}"/>
    <cellStyle name="Comma 9 6 2 2 8" xfId="16316" xr:uid="{00000000-0005-0000-0000-00004E000000}"/>
    <cellStyle name="Comma 9 6 2 2 8 2" xfId="46556" xr:uid="{00000000-0005-0000-0000-00004E000000}"/>
    <cellStyle name="Comma 9 6 2 2 9" xfId="31436" xr:uid="{00000000-0005-0000-0000-00004E000000}"/>
    <cellStyle name="Comma 9 6 2 3" xfId="1952" xr:uid="{00000000-0005-0000-0000-00004E000000}"/>
    <cellStyle name="Comma 9 6 2 3 2" xfId="11024" xr:uid="{00000000-0005-0000-0000-00004E000000}"/>
    <cellStyle name="Comma 9 6 2 3 2 2" xfId="26144" xr:uid="{00000000-0005-0000-0000-00004E000000}"/>
    <cellStyle name="Comma 9 6 2 3 2 2 2" xfId="56384" xr:uid="{00000000-0005-0000-0000-00004E000000}"/>
    <cellStyle name="Comma 9 6 2 3 2 3" xfId="41264" xr:uid="{00000000-0005-0000-0000-00004E000000}"/>
    <cellStyle name="Comma 9 6 2 3 3" xfId="17072" xr:uid="{00000000-0005-0000-0000-00004E000000}"/>
    <cellStyle name="Comma 9 6 2 3 3 2" xfId="47312" xr:uid="{00000000-0005-0000-0000-00004E000000}"/>
    <cellStyle name="Comma 9 6 2 3 4" xfId="32192" xr:uid="{00000000-0005-0000-0000-00004E000000}"/>
    <cellStyle name="Comma 9 6 2 4" xfId="3464" xr:uid="{00000000-0005-0000-0000-00004E000000}"/>
    <cellStyle name="Comma 9 6 2 4 2" xfId="12536" xr:uid="{00000000-0005-0000-0000-00004E000000}"/>
    <cellStyle name="Comma 9 6 2 4 2 2" xfId="27656" xr:uid="{00000000-0005-0000-0000-00004E000000}"/>
    <cellStyle name="Comma 9 6 2 4 2 2 2" xfId="57896" xr:uid="{00000000-0005-0000-0000-00004E000000}"/>
    <cellStyle name="Comma 9 6 2 4 2 3" xfId="42776" xr:uid="{00000000-0005-0000-0000-00004E000000}"/>
    <cellStyle name="Comma 9 6 2 4 3" xfId="18584" xr:uid="{00000000-0005-0000-0000-00004E000000}"/>
    <cellStyle name="Comma 9 6 2 4 3 2" xfId="48824" xr:uid="{00000000-0005-0000-0000-00004E000000}"/>
    <cellStyle name="Comma 9 6 2 4 4" xfId="33704" xr:uid="{00000000-0005-0000-0000-00004E000000}"/>
    <cellStyle name="Comma 9 6 2 5" xfId="4976" xr:uid="{00000000-0005-0000-0000-00004E000000}"/>
    <cellStyle name="Comma 9 6 2 5 2" xfId="14048" xr:uid="{00000000-0005-0000-0000-00004E000000}"/>
    <cellStyle name="Comma 9 6 2 5 2 2" xfId="29168" xr:uid="{00000000-0005-0000-0000-00004E000000}"/>
    <cellStyle name="Comma 9 6 2 5 2 2 2" xfId="59408" xr:uid="{00000000-0005-0000-0000-00004E000000}"/>
    <cellStyle name="Comma 9 6 2 5 2 3" xfId="44288" xr:uid="{00000000-0005-0000-0000-00004E000000}"/>
    <cellStyle name="Comma 9 6 2 5 3" xfId="20096" xr:uid="{00000000-0005-0000-0000-00004E000000}"/>
    <cellStyle name="Comma 9 6 2 5 3 2" xfId="50336" xr:uid="{00000000-0005-0000-0000-00004E000000}"/>
    <cellStyle name="Comma 9 6 2 5 4" xfId="35216" xr:uid="{00000000-0005-0000-0000-00004E000000}"/>
    <cellStyle name="Comma 9 6 2 6" xfId="6488" xr:uid="{00000000-0005-0000-0000-00004E000000}"/>
    <cellStyle name="Comma 9 6 2 6 2" xfId="21608" xr:uid="{00000000-0005-0000-0000-00004E000000}"/>
    <cellStyle name="Comma 9 6 2 6 2 2" xfId="51848" xr:uid="{00000000-0005-0000-0000-00004E000000}"/>
    <cellStyle name="Comma 9 6 2 6 3" xfId="36728" xr:uid="{00000000-0005-0000-0000-00004E000000}"/>
    <cellStyle name="Comma 9 6 2 7" xfId="8000" xr:uid="{00000000-0005-0000-0000-00004E000000}"/>
    <cellStyle name="Comma 9 6 2 7 2" xfId="23120" xr:uid="{00000000-0005-0000-0000-00004E000000}"/>
    <cellStyle name="Comma 9 6 2 7 2 2" xfId="53360" xr:uid="{00000000-0005-0000-0000-00004E000000}"/>
    <cellStyle name="Comma 9 6 2 7 3" xfId="38240" xr:uid="{00000000-0005-0000-0000-00004E000000}"/>
    <cellStyle name="Comma 9 6 2 8" xfId="9512" xr:uid="{00000000-0005-0000-0000-00004E000000}"/>
    <cellStyle name="Comma 9 6 2 8 2" xfId="24632" xr:uid="{00000000-0005-0000-0000-00004E000000}"/>
    <cellStyle name="Comma 9 6 2 8 2 2" xfId="54872" xr:uid="{00000000-0005-0000-0000-00004E000000}"/>
    <cellStyle name="Comma 9 6 2 8 3" xfId="39752" xr:uid="{00000000-0005-0000-0000-00004E000000}"/>
    <cellStyle name="Comma 9 6 2 9" xfId="15560" xr:uid="{00000000-0005-0000-0000-00004E000000}"/>
    <cellStyle name="Comma 9 6 2 9 2" xfId="45800" xr:uid="{00000000-0005-0000-0000-00004E000000}"/>
    <cellStyle name="Comma 9 6 3" xfId="692" xr:uid="{00000000-0005-0000-0000-0000FB000000}"/>
    <cellStyle name="Comma 9 6 3 10" xfId="30932" xr:uid="{00000000-0005-0000-0000-0000FB000000}"/>
    <cellStyle name="Comma 9 6 3 2" xfId="1448" xr:uid="{00000000-0005-0000-0000-0000FB000000}"/>
    <cellStyle name="Comma 9 6 3 2 2" xfId="2960" xr:uid="{00000000-0005-0000-0000-0000FB000000}"/>
    <cellStyle name="Comma 9 6 3 2 2 2" xfId="12032" xr:uid="{00000000-0005-0000-0000-0000FB000000}"/>
    <cellStyle name="Comma 9 6 3 2 2 2 2" xfId="27152" xr:uid="{00000000-0005-0000-0000-0000FB000000}"/>
    <cellStyle name="Comma 9 6 3 2 2 2 2 2" xfId="57392" xr:uid="{00000000-0005-0000-0000-0000FB000000}"/>
    <cellStyle name="Comma 9 6 3 2 2 2 3" xfId="42272" xr:uid="{00000000-0005-0000-0000-0000FB000000}"/>
    <cellStyle name="Comma 9 6 3 2 2 3" xfId="18080" xr:uid="{00000000-0005-0000-0000-0000FB000000}"/>
    <cellStyle name="Comma 9 6 3 2 2 3 2" xfId="48320" xr:uid="{00000000-0005-0000-0000-0000FB000000}"/>
    <cellStyle name="Comma 9 6 3 2 2 4" xfId="33200" xr:uid="{00000000-0005-0000-0000-0000FB000000}"/>
    <cellStyle name="Comma 9 6 3 2 3" xfId="4472" xr:uid="{00000000-0005-0000-0000-0000FB000000}"/>
    <cellStyle name="Comma 9 6 3 2 3 2" xfId="13544" xr:uid="{00000000-0005-0000-0000-0000FB000000}"/>
    <cellStyle name="Comma 9 6 3 2 3 2 2" xfId="28664" xr:uid="{00000000-0005-0000-0000-0000FB000000}"/>
    <cellStyle name="Comma 9 6 3 2 3 2 2 2" xfId="58904" xr:uid="{00000000-0005-0000-0000-0000FB000000}"/>
    <cellStyle name="Comma 9 6 3 2 3 2 3" xfId="43784" xr:uid="{00000000-0005-0000-0000-0000FB000000}"/>
    <cellStyle name="Comma 9 6 3 2 3 3" xfId="19592" xr:uid="{00000000-0005-0000-0000-0000FB000000}"/>
    <cellStyle name="Comma 9 6 3 2 3 3 2" xfId="49832" xr:uid="{00000000-0005-0000-0000-0000FB000000}"/>
    <cellStyle name="Comma 9 6 3 2 3 4" xfId="34712" xr:uid="{00000000-0005-0000-0000-0000FB000000}"/>
    <cellStyle name="Comma 9 6 3 2 4" xfId="5984" xr:uid="{00000000-0005-0000-0000-0000FB000000}"/>
    <cellStyle name="Comma 9 6 3 2 4 2" xfId="15056" xr:uid="{00000000-0005-0000-0000-0000FB000000}"/>
    <cellStyle name="Comma 9 6 3 2 4 2 2" xfId="30176" xr:uid="{00000000-0005-0000-0000-0000FB000000}"/>
    <cellStyle name="Comma 9 6 3 2 4 2 2 2" xfId="60416" xr:uid="{00000000-0005-0000-0000-0000FB000000}"/>
    <cellStyle name="Comma 9 6 3 2 4 2 3" xfId="45296" xr:uid="{00000000-0005-0000-0000-0000FB000000}"/>
    <cellStyle name="Comma 9 6 3 2 4 3" xfId="21104" xr:uid="{00000000-0005-0000-0000-0000FB000000}"/>
    <cellStyle name="Comma 9 6 3 2 4 3 2" xfId="51344" xr:uid="{00000000-0005-0000-0000-0000FB000000}"/>
    <cellStyle name="Comma 9 6 3 2 4 4" xfId="36224" xr:uid="{00000000-0005-0000-0000-0000FB000000}"/>
    <cellStyle name="Comma 9 6 3 2 5" xfId="7496" xr:uid="{00000000-0005-0000-0000-0000FB000000}"/>
    <cellStyle name="Comma 9 6 3 2 5 2" xfId="22616" xr:uid="{00000000-0005-0000-0000-0000FB000000}"/>
    <cellStyle name="Comma 9 6 3 2 5 2 2" xfId="52856" xr:uid="{00000000-0005-0000-0000-0000FB000000}"/>
    <cellStyle name="Comma 9 6 3 2 5 3" xfId="37736" xr:uid="{00000000-0005-0000-0000-0000FB000000}"/>
    <cellStyle name="Comma 9 6 3 2 6" xfId="9008" xr:uid="{00000000-0005-0000-0000-0000FB000000}"/>
    <cellStyle name="Comma 9 6 3 2 6 2" xfId="24128" xr:uid="{00000000-0005-0000-0000-0000FB000000}"/>
    <cellStyle name="Comma 9 6 3 2 6 2 2" xfId="54368" xr:uid="{00000000-0005-0000-0000-0000FB000000}"/>
    <cellStyle name="Comma 9 6 3 2 6 3" xfId="39248" xr:uid="{00000000-0005-0000-0000-0000FB000000}"/>
    <cellStyle name="Comma 9 6 3 2 7" xfId="10520" xr:uid="{00000000-0005-0000-0000-0000FB000000}"/>
    <cellStyle name="Comma 9 6 3 2 7 2" xfId="25640" xr:uid="{00000000-0005-0000-0000-0000FB000000}"/>
    <cellStyle name="Comma 9 6 3 2 7 2 2" xfId="55880" xr:uid="{00000000-0005-0000-0000-0000FB000000}"/>
    <cellStyle name="Comma 9 6 3 2 7 3" xfId="40760" xr:uid="{00000000-0005-0000-0000-0000FB000000}"/>
    <cellStyle name="Comma 9 6 3 2 8" xfId="16568" xr:uid="{00000000-0005-0000-0000-0000FB000000}"/>
    <cellStyle name="Comma 9 6 3 2 8 2" xfId="46808" xr:uid="{00000000-0005-0000-0000-0000FB000000}"/>
    <cellStyle name="Comma 9 6 3 2 9" xfId="31688" xr:uid="{00000000-0005-0000-0000-0000FB000000}"/>
    <cellStyle name="Comma 9 6 3 3" xfId="2204" xr:uid="{00000000-0005-0000-0000-0000FB000000}"/>
    <cellStyle name="Comma 9 6 3 3 2" xfId="11276" xr:uid="{00000000-0005-0000-0000-0000FB000000}"/>
    <cellStyle name="Comma 9 6 3 3 2 2" xfId="26396" xr:uid="{00000000-0005-0000-0000-0000FB000000}"/>
    <cellStyle name="Comma 9 6 3 3 2 2 2" xfId="56636" xr:uid="{00000000-0005-0000-0000-0000FB000000}"/>
    <cellStyle name="Comma 9 6 3 3 2 3" xfId="41516" xr:uid="{00000000-0005-0000-0000-0000FB000000}"/>
    <cellStyle name="Comma 9 6 3 3 3" xfId="17324" xr:uid="{00000000-0005-0000-0000-0000FB000000}"/>
    <cellStyle name="Comma 9 6 3 3 3 2" xfId="47564" xr:uid="{00000000-0005-0000-0000-0000FB000000}"/>
    <cellStyle name="Comma 9 6 3 3 4" xfId="32444" xr:uid="{00000000-0005-0000-0000-0000FB000000}"/>
    <cellStyle name="Comma 9 6 3 4" xfId="3716" xr:uid="{00000000-0005-0000-0000-0000FB000000}"/>
    <cellStyle name="Comma 9 6 3 4 2" xfId="12788" xr:uid="{00000000-0005-0000-0000-0000FB000000}"/>
    <cellStyle name="Comma 9 6 3 4 2 2" xfId="27908" xr:uid="{00000000-0005-0000-0000-0000FB000000}"/>
    <cellStyle name="Comma 9 6 3 4 2 2 2" xfId="58148" xr:uid="{00000000-0005-0000-0000-0000FB000000}"/>
    <cellStyle name="Comma 9 6 3 4 2 3" xfId="43028" xr:uid="{00000000-0005-0000-0000-0000FB000000}"/>
    <cellStyle name="Comma 9 6 3 4 3" xfId="18836" xr:uid="{00000000-0005-0000-0000-0000FB000000}"/>
    <cellStyle name="Comma 9 6 3 4 3 2" xfId="49076" xr:uid="{00000000-0005-0000-0000-0000FB000000}"/>
    <cellStyle name="Comma 9 6 3 4 4" xfId="33956" xr:uid="{00000000-0005-0000-0000-0000FB000000}"/>
    <cellStyle name="Comma 9 6 3 5" xfId="5228" xr:uid="{00000000-0005-0000-0000-0000FB000000}"/>
    <cellStyle name="Comma 9 6 3 5 2" xfId="14300" xr:uid="{00000000-0005-0000-0000-0000FB000000}"/>
    <cellStyle name="Comma 9 6 3 5 2 2" xfId="29420" xr:uid="{00000000-0005-0000-0000-0000FB000000}"/>
    <cellStyle name="Comma 9 6 3 5 2 2 2" xfId="59660" xr:uid="{00000000-0005-0000-0000-0000FB000000}"/>
    <cellStyle name="Comma 9 6 3 5 2 3" xfId="44540" xr:uid="{00000000-0005-0000-0000-0000FB000000}"/>
    <cellStyle name="Comma 9 6 3 5 3" xfId="20348" xr:uid="{00000000-0005-0000-0000-0000FB000000}"/>
    <cellStyle name="Comma 9 6 3 5 3 2" xfId="50588" xr:uid="{00000000-0005-0000-0000-0000FB000000}"/>
    <cellStyle name="Comma 9 6 3 5 4" xfId="35468" xr:uid="{00000000-0005-0000-0000-0000FB000000}"/>
    <cellStyle name="Comma 9 6 3 6" xfId="6740" xr:uid="{00000000-0005-0000-0000-0000FB000000}"/>
    <cellStyle name="Comma 9 6 3 6 2" xfId="21860" xr:uid="{00000000-0005-0000-0000-0000FB000000}"/>
    <cellStyle name="Comma 9 6 3 6 2 2" xfId="52100" xr:uid="{00000000-0005-0000-0000-0000FB000000}"/>
    <cellStyle name="Comma 9 6 3 6 3" xfId="36980" xr:uid="{00000000-0005-0000-0000-0000FB000000}"/>
    <cellStyle name="Comma 9 6 3 7" xfId="8252" xr:uid="{00000000-0005-0000-0000-0000FB000000}"/>
    <cellStyle name="Comma 9 6 3 7 2" xfId="23372" xr:uid="{00000000-0005-0000-0000-0000FB000000}"/>
    <cellStyle name="Comma 9 6 3 7 2 2" xfId="53612" xr:uid="{00000000-0005-0000-0000-0000FB000000}"/>
    <cellStyle name="Comma 9 6 3 7 3" xfId="38492" xr:uid="{00000000-0005-0000-0000-0000FB000000}"/>
    <cellStyle name="Comma 9 6 3 8" xfId="9764" xr:uid="{00000000-0005-0000-0000-0000FB000000}"/>
    <cellStyle name="Comma 9 6 3 8 2" xfId="24884" xr:uid="{00000000-0005-0000-0000-0000FB000000}"/>
    <cellStyle name="Comma 9 6 3 8 2 2" xfId="55124" xr:uid="{00000000-0005-0000-0000-0000FB000000}"/>
    <cellStyle name="Comma 9 6 3 8 3" xfId="40004" xr:uid="{00000000-0005-0000-0000-0000FB000000}"/>
    <cellStyle name="Comma 9 6 3 9" xfId="15812" xr:uid="{00000000-0005-0000-0000-0000FB000000}"/>
    <cellStyle name="Comma 9 6 3 9 2" xfId="46052" xr:uid="{00000000-0005-0000-0000-0000FB000000}"/>
    <cellStyle name="Comma 9 6 4" xfId="944" xr:uid="{00000000-0005-0000-0000-00004E000000}"/>
    <cellStyle name="Comma 9 6 4 2" xfId="2456" xr:uid="{00000000-0005-0000-0000-00004E000000}"/>
    <cellStyle name="Comma 9 6 4 2 2" xfId="11528" xr:uid="{00000000-0005-0000-0000-00004E000000}"/>
    <cellStyle name="Comma 9 6 4 2 2 2" xfId="26648" xr:uid="{00000000-0005-0000-0000-00004E000000}"/>
    <cellStyle name="Comma 9 6 4 2 2 2 2" xfId="56888" xr:uid="{00000000-0005-0000-0000-00004E000000}"/>
    <cellStyle name="Comma 9 6 4 2 2 3" xfId="41768" xr:uid="{00000000-0005-0000-0000-00004E000000}"/>
    <cellStyle name="Comma 9 6 4 2 3" xfId="17576" xr:uid="{00000000-0005-0000-0000-00004E000000}"/>
    <cellStyle name="Comma 9 6 4 2 3 2" xfId="47816" xr:uid="{00000000-0005-0000-0000-00004E000000}"/>
    <cellStyle name="Comma 9 6 4 2 4" xfId="32696" xr:uid="{00000000-0005-0000-0000-00004E000000}"/>
    <cellStyle name="Comma 9 6 4 3" xfId="3968" xr:uid="{00000000-0005-0000-0000-00004E000000}"/>
    <cellStyle name="Comma 9 6 4 3 2" xfId="13040" xr:uid="{00000000-0005-0000-0000-00004E000000}"/>
    <cellStyle name="Comma 9 6 4 3 2 2" xfId="28160" xr:uid="{00000000-0005-0000-0000-00004E000000}"/>
    <cellStyle name="Comma 9 6 4 3 2 2 2" xfId="58400" xr:uid="{00000000-0005-0000-0000-00004E000000}"/>
    <cellStyle name="Comma 9 6 4 3 2 3" xfId="43280" xr:uid="{00000000-0005-0000-0000-00004E000000}"/>
    <cellStyle name="Comma 9 6 4 3 3" xfId="19088" xr:uid="{00000000-0005-0000-0000-00004E000000}"/>
    <cellStyle name="Comma 9 6 4 3 3 2" xfId="49328" xr:uid="{00000000-0005-0000-0000-00004E000000}"/>
    <cellStyle name="Comma 9 6 4 3 4" xfId="34208" xr:uid="{00000000-0005-0000-0000-00004E000000}"/>
    <cellStyle name="Comma 9 6 4 4" xfId="5480" xr:uid="{00000000-0005-0000-0000-00004E000000}"/>
    <cellStyle name="Comma 9 6 4 4 2" xfId="14552" xr:uid="{00000000-0005-0000-0000-00004E000000}"/>
    <cellStyle name="Comma 9 6 4 4 2 2" xfId="29672" xr:uid="{00000000-0005-0000-0000-00004E000000}"/>
    <cellStyle name="Comma 9 6 4 4 2 2 2" xfId="59912" xr:uid="{00000000-0005-0000-0000-00004E000000}"/>
    <cellStyle name="Comma 9 6 4 4 2 3" xfId="44792" xr:uid="{00000000-0005-0000-0000-00004E000000}"/>
    <cellStyle name="Comma 9 6 4 4 3" xfId="20600" xr:uid="{00000000-0005-0000-0000-00004E000000}"/>
    <cellStyle name="Comma 9 6 4 4 3 2" xfId="50840" xr:uid="{00000000-0005-0000-0000-00004E000000}"/>
    <cellStyle name="Comma 9 6 4 4 4" xfId="35720" xr:uid="{00000000-0005-0000-0000-00004E000000}"/>
    <cellStyle name="Comma 9 6 4 5" xfId="6992" xr:uid="{00000000-0005-0000-0000-00004E000000}"/>
    <cellStyle name="Comma 9 6 4 5 2" xfId="22112" xr:uid="{00000000-0005-0000-0000-00004E000000}"/>
    <cellStyle name="Comma 9 6 4 5 2 2" xfId="52352" xr:uid="{00000000-0005-0000-0000-00004E000000}"/>
    <cellStyle name="Comma 9 6 4 5 3" xfId="37232" xr:uid="{00000000-0005-0000-0000-00004E000000}"/>
    <cellStyle name="Comma 9 6 4 6" xfId="8504" xr:uid="{00000000-0005-0000-0000-00004E000000}"/>
    <cellStyle name="Comma 9 6 4 6 2" xfId="23624" xr:uid="{00000000-0005-0000-0000-00004E000000}"/>
    <cellStyle name="Comma 9 6 4 6 2 2" xfId="53864" xr:uid="{00000000-0005-0000-0000-00004E000000}"/>
    <cellStyle name="Comma 9 6 4 6 3" xfId="38744" xr:uid="{00000000-0005-0000-0000-00004E000000}"/>
    <cellStyle name="Comma 9 6 4 7" xfId="10016" xr:uid="{00000000-0005-0000-0000-00004E000000}"/>
    <cellStyle name="Comma 9 6 4 7 2" xfId="25136" xr:uid="{00000000-0005-0000-0000-00004E000000}"/>
    <cellStyle name="Comma 9 6 4 7 2 2" xfId="55376" xr:uid="{00000000-0005-0000-0000-00004E000000}"/>
    <cellStyle name="Comma 9 6 4 7 3" xfId="40256" xr:uid="{00000000-0005-0000-0000-00004E000000}"/>
    <cellStyle name="Comma 9 6 4 8" xfId="16064" xr:uid="{00000000-0005-0000-0000-00004E000000}"/>
    <cellStyle name="Comma 9 6 4 8 2" xfId="46304" xr:uid="{00000000-0005-0000-0000-00004E000000}"/>
    <cellStyle name="Comma 9 6 4 9" xfId="31184" xr:uid="{00000000-0005-0000-0000-00004E000000}"/>
    <cellStyle name="Comma 9 6 5" xfId="1700" xr:uid="{00000000-0005-0000-0000-00004E000000}"/>
    <cellStyle name="Comma 9 6 5 2" xfId="10772" xr:uid="{00000000-0005-0000-0000-00004E000000}"/>
    <cellStyle name="Comma 9 6 5 2 2" xfId="25892" xr:uid="{00000000-0005-0000-0000-00004E000000}"/>
    <cellStyle name="Comma 9 6 5 2 2 2" xfId="56132" xr:uid="{00000000-0005-0000-0000-00004E000000}"/>
    <cellStyle name="Comma 9 6 5 2 3" xfId="41012" xr:uid="{00000000-0005-0000-0000-00004E000000}"/>
    <cellStyle name="Comma 9 6 5 3" xfId="16820" xr:uid="{00000000-0005-0000-0000-00004E000000}"/>
    <cellStyle name="Comma 9 6 5 3 2" xfId="47060" xr:uid="{00000000-0005-0000-0000-00004E000000}"/>
    <cellStyle name="Comma 9 6 5 4" xfId="31940" xr:uid="{00000000-0005-0000-0000-00004E000000}"/>
    <cellStyle name="Comma 9 6 6" xfId="3212" xr:uid="{00000000-0005-0000-0000-00004E000000}"/>
    <cellStyle name="Comma 9 6 6 2" xfId="12284" xr:uid="{00000000-0005-0000-0000-00004E000000}"/>
    <cellStyle name="Comma 9 6 6 2 2" xfId="27404" xr:uid="{00000000-0005-0000-0000-00004E000000}"/>
    <cellStyle name="Comma 9 6 6 2 2 2" xfId="57644" xr:uid="{00000000-0005-0000-0000-00004E000000}"/>
    <cellStyle name="Comma 9 6 6 2 3" xfId="42524" xr:uid="{00000000-0005-0000-0000-00004E000000}"/>
    <cellStyle name="Comma 9 6 6 3" xfId="18332" xr:uid="{00000000-0005-0000-0000-00004E000000}"/>
    <cellStyle name="Comma 9 6 6 3 2" xfId="48572" xr:uid="{00000000-0005-0000-0000-00004E000000}"/>
    <cellStyle name="Comma 9 6 6 4" xfId="33452" xr:uid="{00000000-0005-0000-0000-00004E000000}"/>
    <cellStyle name="Comma 9 6 7" xfId="4724" xr:uid="{00000000-0005-0000-0000-00004E000000}"/>
    <cellStyle name="Comma 9 6 7 2" xfId="13796" xr:uid="{00000000-0005-0000-0000-00004E000000}"/>
    <cellStyle name="Comma 9 6 7 2 2" xfId="28916" xr:uid="{00000000-0005-0000-0000-00004E000000}"/>
    <cellStyle name="Comma 9 6 7 2 2 2" xfId="59156" xr:uid="{00000000-0005-0000-0000-00004E000000}"/>
    <cellStyle name="Comma 9 6 7 2 3" xfId="44036" xr:uid="{00000000-0005-0000-0000-00004E000000}"/>
    <cellStyle name="Comma 9 6 7 3" xfId="19844" xr:uid="{00000000-0005-0000-0000-00004E000000}"/>
    <cellStyle name="Comma 9 6 7 3 2" xfId="50084" xr:uid="{00000000-0005-0000-0000-00004E000000}"/>
    <cellStyle name="Comma 9 6 7 4" xfId="34964" xr:uid="{00000000-0005-0000-0000-00004E000000}"/>
    <cellStyle name="Comma 9 6 8" xfId="6236" xr:uid="{00000000-0005-0000-0000-00004E000000}"/>
    <cellStyle name="Comma 9 6 8 2" xfId="21356" xr:uid="{00000000-0005-0000-0000-00004E000000}"/>
    <cellStyle name="Comma 9 6 8 2 2" xfId="51596" xr:uid="{00000000-0005-0000-0000-00004E000000}"/>
    <cellStyle name="Comma 9 6 8 3" xfId="36476" xr:uid="{00000000-0005-0000-0000-00004E000000}"/>
    <cellStyle name="Comma 9 6 9" xfId="7748" xr:uid="{00000000-0005-0000-0000-00004E000000}"/>
    <cellStyle name="Comma 9 6 9 2" xfId="22868" xr:uid="{00000000-0005-0000-0000-00004E000000}"/>
    <cellStyle name="Comma 9 6 9 2 2" xfId="53108" xr:uid="{00000000-0005-0000-0000-00004E000000}"/>
    <cellStyle name="Comma 9 6 9 3" xfId="37988" xr:uid="{00000000-0005-0000-0000-00004E000000}"/>
    <cellStyle name="Comma 9 7" xfId="272" xr:uid="{00000000-0005-0000-0000-00003A000000}"/>
    <cellStyle name="Comma 9 7 10" xfId="30512" xr:uid="{00000000-0005-0000-0000-00003A000000}"/>
    <cellStyle name="Comma 9 7 2" xfId="1028" xr:uid="{00000000-0005-0000-0000-00003A000000}"/>
    <cellStyle name="Comma 9 7 2 2" xfId="2540" xr:uid="{00000000-0005-0000-0000-00003A000000}"/>
    <cellStyle name="Comma 9 7 2 2 2" xfId="11612" xr:uid="{00000000-0005-0000-0000-00003A000000}"/>
    <cellStyle name="Comma 9 7 2 2 2 2" xfId="26732" xr:uid="{00000000-0005-0000-0000-00003A000000}"/>
    <cellStyle name="Comma 9 7 2 2 2 2 2" xfId="56972" xr:uid="{00000000-0005-0000-0000-00003A000000}"/>
    <cellStyle name="Comma 9 7 2 2 2 3" xfId="41852" xr:uid="{00000000-0005-0000-0000-00003A000000}"/>
    <cellStyle name="Comma 9 7 2 2 3" xfId="17660" xr:uid="{00000000-0005-0000-0000-00003A000000}"/>
    <cellStyle name="Comma 9 7 2 2 3 2" xfId="47900" xr:uid="{00000000-0005-0000-0000-00003A000000}"/>
    <cellStyle name="Comma 9 7 2 2 4" xfId="32780" xr:uid="{00000000-0005-0000-0000-00003A000000}"/>
    <cellStyle name="Comma 9 7 2 3" xfId="4052" xr:uid="{00000000-0005-0000-0000-00003A000000}"/>
    <cellStyle name="Comma 9 7 2 3 2" xfId="13124" xr:uid="{00000000-0005-0000-0000-00003A000000}"/>
    <cellStyle name="Comma 9 7 2 3 2 2" xfId="28244" xr:uid="{00000000-0005-0000-0000-00003A000000}"/>
    <cellStyle name="Comma 9 7 2 3 2 2 2" xfId="58484" xr:uid="{00000000-0005-0000-0000-00003A000000}"/>
    <cellStyle name="Comma 9 7 2 3 2 3" xfId="43364" xr:uid="{00000000-0005-0000-0000-00003A000000}"/>
    <cellStyle name="Comma 9 7 2 3 3" xfId="19172" xr:uid="{00000000-0005-0000-0000-00003A000000}"/>
    <cellStyle name="Comma 9 7 2 3 3 2" xfId="49412" xr:uid="{00000000-0005-0000-0000-00003A000000}"/>
    <cellStyle name="Comma 9 7 2 3 4" xfId="34292" xr:uid="{00000000-0005-0000-0000-00003A000000}"/>
    <cellStyle name="Comma 9 7 2 4" xfId="5564" xr:uid="{00000000-0005-0000-0000-00003A000000}"/>
    <cellStyle name="Comma 9 7 2 4 2" xfId="14636" xr:uid="{00000000-0005-0000-0000-00003A000000}"/>
    <cellStyle name="Comma 9 7 2 4 2 2" xfId="29756" xr:uid="{00000000-0005-0000-0000-00003A000000}"/>
    <cellStyle name="Comma 9 7 2 4 2 2 2" xfId="59996" xr:uid="{00000000-0005-0000-0000-00003A000000}"/>
    <cellStyle name="Comma 9 7 2 4 2 3" xfId="44876" xr:uid="{00000000-0005-0000-0000-00003A000000}"/>
    <cellStyle name="Comma 9 7 2 4 3" xfId="20684" xr:uid="{00000000-0005-0000-0000-00003A000000}"/>
    <cellStyle name="Comma 9 7 2 4 3 2" xfId="50924" xr:uid="{00000000-0005-0000-0000-00003A000000}"/>
    <cellStyle name="Comma 9 7 2 4 4" xfId="35804" xr:uid="{00000000-0005-0000-0000-00003A000000}"/>
    <cellStyle name="Comma 9 7 2 5" xfId="7076" xr:uid="{00000000-0005-0000-0000-00003A000000}"/>
    <cellStyle name="Comma 9 7 2 5 2" xfId="22196" xr:uid="{00000000-0005-0000-0000-00003A000000}"/>
    <cellStyle name="Comma 9 7 2 5 2 2" xfId="52436" xr:uid="{00000000-0005-0000-0000-00003A000000}"/>
    <cellStyle name="Comma 9 7 2 5 3" xfId="37316" xr:uid="{00000000-0005-0000-0000-00003A000000}"/>
    <cellStyle name="Comma 9 7 2 6" xfId="8588" xr:uid="{00000000-0005-0000-0000-00003A000000}"/>
    <cellStyle name="Comma 9 7 2 6 2" xfId="23708" xr:uid="{00000000-0005-0000-0000-00003A000000}"/>
    <cellStyle name="Comma 9 7 2 6 2 2" xfId="53948" xr:uid="{00000000-0005-0000-0000-00003A000000}"/>
    <cellStyle name="Comma 9 7 2 6 3" xfId="38828" xr:uid="{00000000-0005-0000-0000-00003A000000}"/>
    <cellStyle name="Comma 9 7 2 7" xfId="10100" xr:uid="{00000000-0005-0000-0000-00003A000000}"/>
    <cellStyle name="Comma 9 7 2 7 2" xfId="25220" xr:uid="{00000000-0005-0000-0000-00003A000000}"/>
    <cellStyle name="Comma 9 7 2 7 2 2" xfId="55460" xr:uid="{00000000-0005-0000-0000-00003A000000}"/>
    <cellStyle name="Comma 9 7 2 7 3" xfId="40340" xr:uid="{00000000-0005-0000-0000-00003A000000}"/>
    <cellStyle name="Comma 9 7 2 8" xfId="16148" xr:uid="{00000000-0005-0000-0000-00003A000000}"/>
    <cellStyle name="Comma 9 7 2 8 2" xfId="46388" xr:uid="{00000000-0005-0000-0000-00003A000000}"/>
    <cellStyle name="Comma 9 7 2 9" xfId="31268" xr:uid="{00000000-0005-0000-0000-00003A000000}"/>
    <cellStyle name="Comma 9 7 3" xfId="1784" xr:uid="{00000000-0005-0000-0000-00003A000000}"/>
    <cellStyle name="Comma 9 7 3 2" xfId="10856" xr:uid="{00000000-0005-0000-0000-00003A000000}"/>
    <cellStyle name="Comma 9 7 3 2 2" xfId="25976" xr:uid="{00000000-0005-0000-0000-00003A000000}"/>
    <cellStyle name="Comma 9 7 3 2 2 2" xfId="56216" xr:uid="{00000000-0005-0000-0000-00003A000000}"/>
    <cellStyle name="Comma 9 7 3 2 3" xfId="41096" xr:uid="{00000000-0005-0000-0000-00003A000000}"/>
    <cellStyle name="Comma 9 7 3 3" xfId="16904" xr:uid="{00000000-0005-0000-0000-00003A000000}"/>
    <cellStyle name="Comma 9 7 3 3 2" xfId="47144" xr:uid="{00000000-0005-0000-0000-00003A000000}"/>
    <cellStyle name="Comma 9 7 3 4" xfId="32024" xr:uid="{00000000-0005-0000-0000-00003A000000}"/>
    <cellStyle name="Comma 9 7 4" xfId="3296" xr:uid="{00000000-0005-0000-0000-00003A000000}"/>
    <cellStyle name="Comma 9 7 4 2" xfId="12368" xr:uid="{00000000-0005-0000-0000-00003A000000}"/>
    <cellStyle name="Comma 9 7 4 2 2" xfId="27488" xr:uid="{00000000-0005-0000-0000-00003A000000}"/>
    <cellStyle name="Comma 9 7 4 2 2 2" xfId="57728" xr:uid="{00000000-0005-0000-0000-00003A000000}"/>
    <cellStyle name="Comma 9 7 4 2 3" xfId="42608" xr:uid="{00000000-0005-0000-0000-00003A000000}"/>
    <cellStyle name="Comma 9 7 4 3" xfId="18416" xr:uid="{00000000-0005-0000-0000-00003A000000}"/>
    <cellStyle name="Comma 9 7 4 3 2" xfId="48656" xr:uid="{00000000-0005-0000-0000-00003A000000}"/>
    <cellStyle name="Comma 9 7 4 4" xfId="33536" xr:uid="{00000000-0005-0000-0000-00003A000000}"/>
    <cellStyle name="Comma 9 7 5" xfId="4808" xr:uid="{00000000-0005-0000-0000-00003A000000}"/>
    <cellStyle name="Comma 9 7 5 2" xfId="13880" xr:uid="{00000000-0005-0000-0000-00003A000000}"/>
    <cellStyle name="Comma 9 7 5 2 2" xfId="29000" xr:uid="{00000000-0005-0000-0000-00003A000000}"/>
    <cellStyle name="Comma 9 7 5 2 2 2" xfId="59240" xr:uid="{00000000-0005-0000-0000-00003A000000}"/>
    <cellStyle name="Comma 9 7 5 2 3" xfId="44120" xr:uid="{00000000-0005-0000-0000-00003A000000}"/>
    <cellStyle name="Comma 9 7 5 3" xfId="19928" xr:uid="{00000000-0005-0000-0000-00003A000000}"/>
    <cellStyle name="Comma 9 7 5 3 2" xfId="50168" xr:uid="{00000000-0005-0000-0000-00003A000000}"/>
    <cellStyle name="Comma 9 7 5 4" xfId="35048" xr:uid="{00000000-0005-0000-0000-00003A000000}"/>
    <cellStyle name="Comma 9 7 6" xfId="6320" xr:uid="{00000000-0005-0000-0000-00003A000000}"/>
    <cellStyle name="Comma 9 7 6 2" xfId="21440" xr:uid="{00000000-0005-0000-0000-00003A000000}"/>
    <cellStyle name="Comma 9 7 6 2 2" xfId="51680" xr:uid="{00000000-0005-0000-0000-00003A000000}"/>
    <cellStyle name="Comma 9 7 6 3" xfId="36560" xr:uid="{00000000-0005-0000-0000-00003A000000}"/>
    <cellStyle name="Comma 9 7 7" xfId="7832" xr:uid="{00000000-0005-0000-0000-00003A000000}"/>
    <cellStyle name="Comma 9 7 7 2" xfId="22952" xr:uid="{00000000-0005-0000-0000-00003A000000}"/>
    <cellStyle name="Comma 9 7 7 2 2" xfId="53192" xr:uid="{00000000-0005-0000-0000-00003A000000}"/>
    <cellStyle name="Comma 9 7 7 3" xfId="38072" xr:uid="{00000000-0005-0000-0000-00003A000000}"/>
    <cellStyle name="Comma 9 7 8" xfId="9344" xr:uid="{00000000-0005-0000-0000-00003A000000}"/>
    <cellStyle name="Comma 9 7 8 2" xfId="24464" xr:uid="{00000000-0005-0000-0000-00003A000000}"/>
    <cellStyle name="Comma 9 7 8 2 2" xfId="54704" xr:uid="{00000000-0005-0000-0000-00003A000000}"/>
    <cellStyle name="Comma 9 7 8 3" xfId="39584" xr:uid="{00000000-0005-0000-0000-00003A000000}"/>
    <cellStyle name="Comma 9 7 9" xfId="15392" xr:uid="{00000000-0005-0000-0000-00003A000000}"/>
    <cellStyle name="Comma 9 7 9 2" xfId="45632" xr:uid="{00000000-0005-0000-0000-00003A000000}"/>
    <cellStyle name="Comma 9 8" xfId="524" xr:uid="{00000000-0005-0000-0000-0000EA000000}"/>
    <cellStyle name="Comma 9 8 10" xfId="30764" xr:uid="{00000000-0005-0000-0000-0000EA000000}"/>
    <cellStyle name="Comma 9 8 2" xfId="1280" xr:uid="{00000000-0005-0000-0000-0000EA000000}"/>
    <cellStyle name="Comma 9 8 2 2" xfId="2792" xr:uid="{00000000-0005-0000-0000-0000EA000000}"/>
    <cellStyle name="Comma 9 8 2 2 2" xfId="11864" xr:uid="{00000000-0005-0000-0000-0000EA000000}"/>
    <cellStyle name="Comma 9 8 2 2 2 2" xfId="26984" xr:uid="{00000000-0005-0000-0000-0000EA000000}"/>
    <cellStyle name="Comma 9 8 2 2 2 2 2" xfId="57224" xr:uid="{00000000-0005-0000-0000-0000EA000000}"/>
    <cellStyle name="Comma 9 8 2 2 2 3" xfId="42104" xr:uid="{00000000-0005-0000-0000-0000EA000000}"/>
    <cellStyle name="Comma 9 8 2 2 3" xfId="17912" xr:uid="{00000000-0005-0000-0000-0000EA000000}"/>
    <cellStyle name="Comma 9 8 2 2 3 2" xfId="48152" xr:uid="{00000000-0005-0000-0000-0000EA000000}"/>
    <cellStyle name="Comma 9 8 2 2 4" xfId="33032" xr:uid="{00000000-0005-0000-0000-0000EA000000}"/>
    <cellStyle name="Comma 9 8 2 3" xfId="4304" xr:uid="{00000000-0005-0000-0000-0000EA000000}"/>
    <cellStyle name="Comma 9 8 2 3 2" xfId="13376" xr:uid="{00000000-0005-0000-0000-0000EA000000}"/>
    <cellStyle name="Comma 9 8 2 3 2 2" xfId="28496" xr:uid="{00000000-0005-0000-0000-0000EA000000}"/>
    <cellStyle name="Comma 9 8 2 3 2 2 2" xfId="58736" xr:uid="{00000000-0005-0000-0000-0000EA000000}"/>
    <cellStyle name="Comma 9 8 2 3 2 3" xfId="43616" xr:uid="{00000000-0005-0000-0000-0000EA000000}"/>
    <cellStyle name="Comma 9 8 2 3 3" xfId="19424" xr:uid="{00000000-0005-0000-0000-0000EA000000}"/>
    <cellStyle name="Comma 9 8 2 3 3 2" xfId="49664" xr:uid="{00000000-0005-0000-0000-0000EA000000}"/>
    <cellStyle name="Comma 9 8 2 3 4" xfId="34544" xr:uid="{00000000-0005-0000-0000-0000EA000000}"/>
    <cellStyle name="Comma 9 8 2 4" xfId="5816" xr:uid="{00000000-0005-0000-0000-0000EA000000}"/>
    <cellStyle name="Comma 9 8 2 4 2" xfId="14888" xr:uid="{00000000-0005-0000-0000-0000EA000000}"/>
    <cellStyle name="Comma 9 8 2 4 2 2" xfId="30008" xr:uid="{00000000-0005-0000-0000-0000EA000000}"/>
    <cellStyle name="Comma 9 8 2 4 2 2 2" xfId="60248" xr:uid="{00000000-0005-0000-0000-0000EA000000}"/>
    <cellStyle name="Comma 9 8 2 4 2 3" xfId="45128" xr:uid="{00000000-0005-0000-0000-0000EA000000}"/>
    <cellStyle name="Comma 9 8 2 4 3" xfId="20936" xr:uid="{00000000-0005-0000-0000-0000EA000000}"/>
    <cellStyle name="Comma 9 8 2 4 3 2" xfId="51176" xr:uid="{00000000-0005-0000-0000-0000EA000000}"/>
    <cellStyle name="Comma 9 8 2 4 4" xfId="36056" xr:uid="{00000000-0005-0000-0000-0000EA000000}"/>
    <cellStyle name="Comma 9 8 2 5" xfId="7328" xr:uid="{00000000-0005-0000-0000-0000EA000000}"/>
    <cellStyle name="Comma 9 8 2 5 2" xfId="22448" xr:uid="{00000000-0005-0000-0000-0000EA000000}"/>
    <cellStyle name="Comma 9 8 2 5 2 2" xfId="52688" xr:uid="{00000000-0005-0000-0000-0000EA000000}"/>
    <cellStyle name="Comma 9 8 2 5 3" xfId="37568" xr:uid="{00000000-0005-0000-0000-0000EA000000}"/>
    <cellStyle name="Comma 9 8 2 6" xfId="8840" xr:uid="{00000000-0005-0000-0000-0000EA000000}"/>
    <cellStyle name="Comma 9 8 2 6 2" xfId="23960" xr:uid="{00000000-0005-0000-0000-0000EA000000}"/>
    <cellStyle name="Comma 9 8 2 6 2 2" xfId="54200" xr:uid="{00000000-0005-0000-0000-0000EA000000}"/>
    <cellStyle name="Comma 9 8 2 6 3" xfId="39080" xr:uid="{00000000-0005-0000-0000-0000EA000000}"/>
    <cellStyle name="Comma 9 8 2 7" xfId="10352" xr:uid="{00000000-0005-0000-0000-0000EA000000}"/>
    <cellStyle name="Comma 9 8 2 7 2" xfId="25472" xr:uid="{00000000-0005-0000-0000-0000EA000000}"/>
    <cellStyle name="Comma 9 8 2 7 2 2" xfId="55712" xr:uid="{00000000-0005-0000-0000-0000EA000000}"/>
    <cellStyle name="Comma 9 8 2 7 3" xfId="40592" xr:uid="{00000000-0005-0000-0000-0000EA000000}"/>
    <cellStyle name="Comma 9 8 2 8" xfId="16400" xr:uid="{00000000-0005-0000-0000-0000EA000000}"/>
    <cellStyle name="Comma 9 8 2 8 2" xfId="46640" xr:uid="{00000000-0005-0000-0000-0000EA000000}"/>
    <cellStyle name="Comma 9 8 2 9" xfId="31520" xr:uid="{00000000-0005-0000-0000-0000EA000000}"/>
    <cellStyle name="Comma 9 8 3" xfId="2036" xr:uid="{00000000-0005-0000-0000-0000EA000000}"/>
    <cellStyle name="Comma 9 8 3 2" xfId="11108" xr:uid="{00000000-0005-0000-0000-0000EA000000}"/>
    <cellStyle name="Comma 9 8 3 2 2" xfId="26228" xr:uid="{00000000-0005-0000-0000-0000EA000000}"/>
    <cellStyle name="Comma 9 8 3 2 2 2" xfId="56468" xr:uid="{00000000-0005-0000-0000-0000EA000000}"/>
    <cellStyle name="Comma 9 8 3 2 3" xfId="41348" xr:uid="{00000000-0005-0000-0000-0000EA000000}"/>
    <cellStyle name="Comma 9 8 3 3" xfId="17156" xr:uid="{00000000-0005-0000-0000-0000EA000000}"/>
    <cellStyle name="Comma 9 8 3 3 2" xfId="47396" xr:uid="{00000000-0005-0000-0000-0000EA000000}"/>
    <cellStyle name="Comma 9 8 3 4" xfId="32276" xr:uid="{00000000-0005-0000-0000-0000EA000000}"/>
    <cellStyle name="Comma 9 8 4" xfId="3548" xr:uid="{00000000-0005-0000-0000-0000EA000000}"/>
    <cellStyle name="Comma 9 8 4 2" xfId="12620" xr:uid="{00000000-0005-0000-0000-0000EA000000}"/>
    <cellStyle name="Comma 9 8 4 2 2" xfId="27740" xr:uid="{00000000-0005-0000-0000-0000EA000000}"/>
    <cellStyle name="Comma 9 8 4 2 2 2" xfId="57980" xr:uid="{00000000-0005-0000-0000-0000EA000000}"/>
    <cellStyle name="Comma 9 8 4 2 3" xfId="42860" xr:uid="{00000000-0005-0000-0000-0000EA000000}"/>
    <cellStyle name="Comma 9 8 4 3" xfId="18668" xr:uid="{00000000-0005-0000-0000-0000EA000000}"/>
    <cellStyle name="Comma 9 8 4 3 2" xfId="48908" xr:uid="{00000000-0005-0000-0000-0000EA000000}"/>
    <cellStyle name="Comma 9 8 4 4" xfId="33788" xr:uid="{00000000-0005-0000-0000-0000EA000000}"/>
    <cellStyle name="Comma 9 8 5" xfId="5060" xr:uid="{00000000-0005-0000-0000-0000EA000000}"/>
    <cellStyle name="Comma 9 8 5 2" xfId="14132" xr:uid="{00000000-0005-0000-0000-0000EA000000}"/>
    <cellStyle name="Comma 9 8 5 2 2" xfId="29252" xr:uid="{00000000-0005-0000-0000-0000EA000000}"/>
    <cellStyle name="Comma 9 8 5 2 2 2" xfId="59492" xr:uid="{00000000-0005-0000-0000-0000EA000000}"/>
    <cellStyle name="Comma 9 8 5 2 3" xfId="44372" xr:uid="{00000000-0005-0000-0000-0000EA000000}"/>
    <cellStyle name="Comma 9 8 5 3" xfId="20180" xr:uid="{00000000-0005-0000-0000-0000EA000000}"/>
    <cellStyle name="Comma 9 8 5 3 2" xfId="50420" xr:uid="{00000000-0005-0000-0000-0000EA000000}"/>
    <cellStyle name="Comma 9 8 5 4" xfId="35300" xr:uid="{00000000-0005-0000-0000-0000EA000000}"/>
    <cellStyle name="Comma 9 8 6" xfId="6572" xr:uid="{00000000-0005-0000-0000-0000EA000000}"/>
    <cellStyle name="Comma 9 8 6 2" xfId="21692" xr:uid="{00000000-0005-0000-0000-0000EA000000}"/>
    <cellStyle name="Comma 9 8 6 2 2" xfId="51932" xr:uid="{00000000-0005-0000-0000-0000EA000000}"/>
    <cellStyle name="Comma 9 8 6 3" xfId="36812" xr:uid="{00000000-0005-0000-0000-0000EA000000}"/>
    <cellStyle name="Comma 9 8 7" xfId="8084" xr:uid="{00000000-0005-0000-0000-0000EA000000}"/>
    <cellStyle name="Comma 9 8 7 2" xfId="23204" xr:uid="{00000000-0005-0000-0000-0000EA000000}"/>
    <cellStyle name="Comma 9 8 7 2 2" xfId="53444" xr:uid="{00000000-0005-0000-0000-0000EA000000}"/>
    <cellStyle name="Comma 9 8 7 3" xfId="38324" xr:uid="{00000000-0005-0000-0000-0000EA000000}"/>
    <cellStyle name="Comma 9 8 8" xfId="9596" xr:uid="{00000000-0005-0000-0000-0000EA000000}"/>
    <cellStyle name="Comma 9 8 8 2" xfId="24716" xr:uid="{00000000-0005-0000-0000-0000EA000000}"/>
    <cellStyle name="Comma 9 8 8 2 2" xfId="54956" xr:uid="{00000000-0005-0000-0000-0000EA000000}"/>
    <cellStyle name="Comma 9 8 8 3" xfId="39836" xr:uid="{00000000-0005-0000-0000-0000EA000000}"/>
    <cellStyle name="Comma 9 8 9" xfId="15644" xr:uid="{00000000-0005-0000-0000-0000EA000000}"/>
    <cellStyle name="Comma 9 8 9 2" xfId="45884" xr:uid="{00000000-0005-0000-0000-0000EA000000}"/>
    <cellStyle name="Comma 9 9" xfId="776" xr:uid="{00000000-0005-0000-0000-00003A000000}"/>
    <cellStyle name="Comma 9 9 2" xfId="2288" xr:uid="{00000000-0005-0000-0000-00003A000000}"/>
    <cellStyle name="Comma 9 9 2 2" xfId="11360" xr:uid="{00000000-0005-0000-0000-00003A000000}"/>
    <cellStyle name="Comma 9 9 2 2 2" xfId="26480" xr:uid="{00000000-0005-0000-0000-00003A000000}"/>
    <cellStyle name="Comma 9 9 2 2 2 2" xfId="56720" xr:uid="{00000000-0005-0000-0000-00003A000000}"/>
    <cellStyle name="Comma 9 9 2 2 3" xfId="41600" xr:uid="{00000000-0005-0000-0000-00003A000000}"/>
    <cellStyle name="Comma 9 9 2 3" xfId="17408" xr:uid="{00000000-0005-0000-0000-00003A000000}"/>
    <cellStyle name="Comma 9 9 2 3 2" xfId="47648" xr:uid="{00000000-0005-0000-0000-00003A000000}"/>
    <cellStyle name="Comma 9 9 2 4" xfId="32528" xr:uid="{00000000-0005-0000-0000-00003A000000}"/>
    <cellStyle name="Comma 9 9 3" xfId="3800" xr:uid="{00000000-0005-0000-0000-00003A000000}"/>
    <cellStyle name="Comma 9 9 3 2" xfId="12872" xr:uid="{00000000-0005-0000-0000-00003A000000}"/>
    <cellStyle name="Comma 9 9 3 2 2" xfId="27992" xr:uid="{00000000-0005-0000-0000-00003A000000}"/>
    <cellStyle name="Comma 9 9 3 2 2 2" xfId="58232" xr:uid="{00000000-0005-0000-0000-00003A000000}"/>
    <cellStyle name="Comma 9 9 3 2 3" xfId="43112" xr:uid="{00000000-0005-0000-0000-00003A000000}"/>
    <cellStyle name="Comma 9 9 3 3" xfId="18920" xr:uid="{00000000-0005-0000-0000-00003A000000}"/>
    <cellStyle name="Comma 9 9 3 3 2" xfId="49160" xr:uid="{00000000-0005-0000-0000-00003A000000}"/>
    <cellStyle name="Comma 9 9 3 4" xfId="34040" xr:uid="{00000000-0005-0000-0000-00003A000000}"/>
    <cellStyle name="Comma 9 9 4" xfId="5312" xr:uid="{00000000-0005-0000-0000-00003A000000}"/>
    <cellStyle name="Comma 9 9 4 2" xfId="14384" xr:uid="{00000000-0005-0000-0000-00003A000000}"/>
    <cellStyle name="Comma 9 9 4 2 2" xfId="29504" xr:uid="{00000000-0005-0000-0000-00003A000000}"/>
    <cellStyle name="Comma 9 9 4 2 2 2" xfId="59744" xr:uid="{00000000-0005-0000-0000-00003A000000}"/>
    <cellStyle name="Comma 9 9 4 2 3" xfId="44624" xr:uid="{00000000-0005-0000-0000-00003A000000}"/>
    <cellStyle name="Comma 9 9 4 3" xfId="20432" xr:uid="{00000000-0005-0000-0000-00003A000000}"/>
    <cellStyle name="Comma 9 9 4 3 2" xfId="50672" xr:uid="{00000000-0005-0000-0000-00003A000000}"/>
    <cellStyle name="Comma 9 9 4 4" xfId="35552" xr:uid="{00000000-0005-0000-0000-00003A000000}"/>
    <cellStyle name="Comma 9 9 5" xfId="6824" xr:uid="{00000000-0005-0000-0000-00003A000000}"/>
    <cellStyle name="Comma 9 9 5 2" xfId="21944" xr:uid="{00000000-0005-0000-0000-00003A000000}"/>
    <cellStyle name="Comma 9 9 5 2 2" xfId="52184" xr:uid="{00000000-0005-0000-0000-00003A000000}"/>
    <cellStyle name="Comma 9 9 5 3" xfId="37064" xr:uid="{00000000-0005-0000-0000-00003A000000}"/>
    <cellStyle name="Comma 9 9 6" xfId="8336" xr:uid="{00000000-0005-0000-0000-00003A000000}"/>
    <cellStyle name="Comma 9 9 6 2" xfId="23456" xr:uid="{00000000-0005-0000-0000-00003A000000}"/>
    <cellStyle name="Comma 9 9 6 2 2" xfId="53696" xr:uid="{00000000-0005-0000-0000-00003A000000}"/>
    <cellStyle name="Comma 9 9 6 3" xfId="38576" xr:uid="{00000000-0005-0000-0000-00003A000000}"/>
    <cellStyle name="Comma 9 9 7" xfId="9848" xr:uid="{00000000-0005-0000-0000-00003A000000}"/>
    <cellStyle name="Comma 9 9 7 2" xfId="24968" xr:uid="{00000000-0005-0000-0000-00003A000000}"/>
    <cellStyle name="Comma 9 9 7 2 2" xfId="55208" xr:uid="{00000000-0005-0000-0000-00003A000000}"/>
    <cellStyle name="Comma 9 9 7 3" xfId="40088" xr:uid="{00000000-0005-0000-0000-00003A000000}"/>
    <cellStyle name="Comma 9 9 8" xfId="15896" xr:uid="{00000000-0005-0000-0000-00003A000000}"/>
    <cellStyle name="Comma 9 9 8 2" xfId="46136" xr:uid="{00000000-0005-0000-0000-00003A000000}"/>
    <cellStyle name="Comma 9 9 9" xfId="31016" xr:uid="{00000000-0005-0000-0000-00003A000000}"/>
    <cellStyle name="Milliers 2" xfId="2" xr:uid="{00000000-0005-0000-0000-000000000000}"/>
    <cellStyle name="Normal" xfId="0" builtinId="0"/>
    <cellStyle name="Normal 2" xfId="5" xr:uid="{00000000-0005-0000-0000-000006000000}"/>
    <cellStyle name="Normal 2 2" xfId="15" xr:uid="{00000000-0005-0000-0000-000030000000}"/>
    <cellStyle name="Percent" xfId="1" builtinId="5"/>
    <cellStyle name="Style 1" xfId="6" xr:uid="{00000000-0005-0000-0000-00000800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409]mmm/yy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409]mmm/yy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3"/>
      <tableStyleElement type="headerRow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wal%20sir%20data\D%20Drive\Daily%20Job\Seci-3%20STOA%20MIS\2022\112022\SECI-3%20MIS%20-%2030%20Nov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wal%20sir%20data\D%20Drive\Daily%20Job\Seci-3%20STOA%20MIS\2022\122022\SECI-3%20MIS%20-%2031%20Dec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awal%20sir%20data\D%20Drive\Main%20Data\All%20Data\Seci-3\Monthly%20Data\CEO%20Files\2023\042023\SECI-3%20MIS%20-%2030%20Apr%202023.xlsx" TargetMode="External"/><Relationship Id="rId1" Type="http://schemas.openxmlformats.org/officeDocument/2006/relationships/externalLinkPath" Target="file:///C:\Users\91964\AppData\Local\Microsoft\Windows\INetCache\Content.Outlook\2VXG72A3\SECI-3%20MIS%20-%2030%20Apr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wal%20Singh\Desktop\Seci-3%20STOA%20MIS\Oct-21\SECI%203%20STOA%20V1%20-%2010%20Oc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formance"/>
      <sheetName val="Sheet3"/>
      <sheetName val="SECI-3 MIS Jan-22 to till date"/>
      <sheetName val="SECI-3 MIS"/>
      <sheetName val="Gen. Prd."/>
      <sheetName val="Inverter Wise"/>
      <sheetName val="Inverter Analysis"/>
      <sheetName val="Inverter Generation PR"/>
      <sheetName val="Waterfall"/>
      <sheetName val="Budget Data (PV Syst)"/>
      <sheetName val="WMS Summary"/>
      <sheetName val="Data"/>
      <sheetName val="Sheet1"/>
      <sheetName val="Inverter Wise (2)"/>
      <sheetName val="Sheet1 (2)"/>
    </sheetNames>
    <sheetDataSet>
      <sheetData sheetId="0"/>
      <sheetData sheetId="1"/>
      <sheetData sheetId="2"/>
      <sheetData sheetId="3">
        <row r="638">
          <cell r="X638">
            <v>0.9991107923598167</v>
          </cell>
        </row>
        <row r="639">
          <cell r="X639">
            <v>0.9980367934296861</v>
          </cell>
        </row>
        <row r="640">
          <cell r="X640">
            <v>0.99933046836072836</v>
          </cell>
        </row>
        <row r="641">
          <cell r="X641">
            <v>1</v>
          </cell>
        </row>
        <row r="642">
          <cell r="X642">
            <v>0.99939184131736369</v>
          </cell>
        </row>
        <row r="643">
          <cell r="X643">
            <v>1</v>
          </cell>
        </row>
        <row r="644">
          <cell r="X644">
            <v>0.99965172239108258</v>
          </cell>
        </row>
        <row r="645">
          <cell r="X645">
            <v>0.99996857717445964</v>
          </cell>
        </row>
        <row r="646">
          <cell r="X646">
            <v>1</v>
          </cell>
        </row>
        <row r="647">
          <cell r="X647">
            <v>0.9994799546142179</v>
          </cell>
        </row>
        <row r="648">
          <cell r="X648">
            <v>1</v>
          </cell>
        </row>
        <row r="649">
          <cell r="X649">
            <v>0.9991166330340121</v>
          </cell>
        </row>
        <row r="650">
          <cell r="X650">
            <v>1</v>
          </cell>
        </row>
        <row r="651">
          <cell r="X651">
            <v>1</v>
          </cell>
        </row>
        <row r="652">
          <cell r="X652">
            <v>0.99937787136294187</v>
          </cell>
        </row>
        <row r="653">
          <cell r="X653">
            <v>0.9942922374429588</v>
          </cell>
        </row>
        <row r="654">
          <cell r="X654">
            <v>0.99915858199762453</v>
          </cell>
        </row>
        <row r="655">
          <cell r="X655">
            <v>0.99597897669704338</v>
          </cell>
        </row>
        <row r="656">
          <cell r="X656">
            <v>0.99700797872339042</v>
          </cell>
        </row>
        <row r="657">
          <cell r="X657">
            <v>1</v>
          </cell>
        </row>
        <row r="658">
          <cell r="X658">
            <v>1</v>
          </cell>
        </row>
        <row r="659">
          <cell r="X659">
            <v>1</v>
          </cell>
        </row>
        <row r="660">
          <cell r="X660">
            <v>0.99958524757529454</v>
          </cell>
        </row>
        <row r="661">
          <cell r="X661">
            <v>0.99958714430894369</v>
          </cell>
        </row>
        <row r="662">
          <cell r="X662">
            <v>0.99920274378515173</v>
          </cell>
        </row>
        <row r="663">
          <cell r="X663">
            <v>0.99999960228580664</v>
          </cell>
        </row>
        <row r="664">
          <cell r="X664">
            <v>1</v>
          </cell>
        </row>
        <row r="665">
          <cell r="X665">
            <v>1</v>
          </cell>
        </row>
        <row r="666">
          <cell r="X666">
            <v>1</v>
          </cell>
        </row>
        <row r="667">
          <cell r="X667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formance"/>
      <sheetName val="Sheet3"/>
      <sheetName val="SECI-3 MIS Jan-22 to till date"/>
      <sheetName val="SECI-3 MIS"/>
      <sheetName val="Gen. Prd."/>
      <sheetName val="Inverter Wise"/>
      <sheetName val="Inverter Analysis"/>
      <sheetName val="Inverter Generation PR"/>
      <sheetName val="Waterfall"/>
      <sheetName val="Budget Data (PV Syst)"/>
      <sheetName val="WMS Summary"/>
      <sheetName val="Data"/>
      <sheetName val="Sheet1"/>
      <sheetName val="Inverter Wise (2)"/>
      <sheetName val="Sheet1 (2)"/>
    </sheetNames>
    <sheetDataSet>
      <sheetData sheetId="0"/>
      <sheetData sheetId="1"/>
      <sheetData sheetId="2"/>
      <sheetData sheetId="3">
        <row r="668">
          <cell r="U668">
            <v>4.4441187880952358</v>
          </cell>
        </row>
        <row r="669">
          <cell r="U669">
            <v>4.3105506380952381</v>
          </cell>
        </row>
        <row r="670">
          <cell r="U670">
            <v>4.1401013979166672</v>
          </cell>
        </row>
        <row r="671">
          <cell r="U671">
            <v>4.0855436404761898</v>
          </cell>
        </row>
        <row r="672">
          <cell r="U672">
            <v>4.1827179047619056</v>
          </cell>
        </row>
        <row r="673">
          <cell r="U673">
            <v>4.2466173214285723</v>
          </cell>
        </row>
        <row r="674">
          <cell r="U674">
            <v>4.307369445238094</v>
          </cell>
        </row>
        <row r="675">
          <cell r="U675">
            <v>4.2776149520833329</v>
          </cell>
        </row>
        <row r="676">
          <cell r="U676">
            <v>4.2712512023809523</v>
          </cell>
        </row>
        <row r="677">
          <cell r="U677">
            <v>4.2411633020833337</v>
          </cell>
        </row>
        <row r="678">
          <cell r="U678">
            <v>4.113225316666667</v>
          </cell>
        </row>
        <row r="679">
          <cell r="U679">
            <v>4.1696902190476184</v>
          </cell>
        </row>
        <row r="680">
          <cell r="U680">
            <v>4.180973483333335</v>
          </cell>
        </row>
        <row r="681">
          <cell r="U681">
            <v>4.268345908333333</v>
          </cell>
        </row>
        <row r="682">
          <cell r="U682">
            <v>4.3994834809523811</v>
          </cell>
        </row>
        <row r="683">
          <cell r="U683">
            <v>4.4671837761904749</v>
          </cell>
        </row>
        <row r="684">
          <cell r="U684">
            <v>4.4958125759360259</v>
          </cell>
        </row>
        <row r="685">
          <cell r="U685">
            <v>4.3761528729166672</v>
          </cell>
        </row>
        <row r="686">
          <cell r="U686">
            <v>3.9174423555555538</v>
          </cell>
        </row>
        <row r="687">
          <cell r="U687">
            <v>3.8510487603285002</v>
          </cell>
        </row>
        <row r="688">
          <cell r="U688">
            <v>4.2338891904761926</v>
          </cell>
        </row>
        <row r="689">
          <cell r="U689">
            <v>4.4295669027777755</v>
          </cell>
        </row>
        <row r="690">
          <cell r="U690">
            <v>4.3974206571428569</v>
          </cell>
        </row>
        <row r="691">
          <cell r="U691">
            <v>4.3183015536135718</v>
          </cell>
        </row>
        <row r="692">
          <cell r="U692">
            <v>4.0062553194444446</v>
          </cell>
        </row>
        <row r="693">
          <cell r="U693">
            <v>4.3861158797111948</v>
          </cell>
        </row>
        <row r="694">
          <cell r="U694">
            <v>4.3141459055555558</v>
          </cell>
        </row>
        <row r="695">
          <cell r="U695">
            <v>4.1441439027777784</v>
          </cell>
        </row>
        <row r="696">
          <cell r="U696">
            <v>3.4179444555555563</v>
          </cell>
        </row>
        <row r="697">
          <cell r="U697">
            <v>3.8649073523809525</v>
          </cell>
        </row>
        <row r="698">
          <cell r="U698">
            <v>4.2676913785714286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formance"/>
      <sheetName val="Sheet3"/>
      <sheetName val="SECI-3 MIS Jan-22 to till date"/>
      <sheetName val="SECI-3 MIS"/>
      <sheetName val="Gen. Prd."/>
      <sheetName val="Inverter Wise- DAY"/>
      <sheetName val="Inverter Wise- Month"/>
      <sheetName val="Inverter Analysis"/>
      <sheetName val="Inverter Generation PR"/>
      <sheetName val="Waterfall"/>
      <sheetName val="Budget Data (PV Syst)"/>
      <sheetName val="WMS Summary"/>
      <sheetName val="Data"/>
      <sheetName val="Sheet1"/>
      <sheetName val="Inverter Wise (2)"/>
      <sheetName val="Sheet1 (2)"/>
    </sheetNames>
    <sheetDataSet>
      <sheetData sheetId="0" refreshError="1"/>
      <sheetData sheetId="1" refreshError="1"/>
      <sheetData sheetId="2" refreshError="1"/>
      <sheetData sheetId="3" refreshError="1">
        <row r="789">
          <cell r="U789">
            <v>6.6485670027777752</v>
          </cell>
        </row>
        <row r="790">
          <cell r="U790">
            <v>7.4106577533333367</v>
          </cell>
        </row>
        <row r="791">
          <cell r="U791">
            <v>6.1926869433333307</v>
          </cell>
        </row>
        <row r="792">
          <cell r="U792">
            <v>7.2025558916666705</v>
          </cell>
        </row>
        <row r="793">
          <cell r="U793">
            <v>7.4626244250000013</v>
          </cell>
        </row>
        <row r="794">
          <cell r="U794">
            <v>6.890550411111108</v>
          </cell>
        </row>
        <row r="795">
          <cell r="U795">
            <v>6.9656816805555541</v>
          </cell>
        </row>
        <row r="796">
          <cell r="U796">
            <v>6.8072845666666622</v>
          </cell>
        </row>
        <row r="797">
          <cell r="U797">
            <v>7.1482418527777796</v>
          </cell>
        </row>
        <row r="798">
          <cell r="U798">
            <v>6.180927577777779</v>
          </cell>
        </row>
        <row r="799">
          <cell r="U799">
            <v>4.1557280638888905</v>
          </cell>
        </row>
        <row r="800">
          <cell r="U800">
            <v>7.4716746083333341</v>
          </cell>
        </row>
        <row r="801">
          <cell r="U801">
            <v>7.5787504972222237</v>
          </cell>
        </row>
        <row r="802">
          <cell r="U802">
            <v>6.633549988888892</v>
          </cell>
        </row>
        <row r="803">
          <cell r="U803">
            <v>6.2685462777777756</v>
          </cell>
        </row>
        <row r="804">
          <cell r="U804">
            <v>7.6663121527777784</v>
          </cell>
        </row>
        <row r="805">
          <cell r="U805">
            <v>7.4699131527777753</v>
          </cell>
        </row>
        <row r="806">
          <cell r="U806">
            <v>7.1787233861111091</v>
          </cell>
        </row>
        <row r="807">
          <cell r="U807">
            <v>6.1193666083333325</v>
          </cell>
        </row>
        <row r="808">
          <cell r="U808">
            <v>7.0061417666666648</v>
          </cell>
        </row>
        <row r="809">
          <cell r="U809">
            <v>7.8388357583333317</v>
          </cell>
        </row>
        <row r="810">
          <cell r="U810">
            <v>7.9610941027777811</v>
          </cell>
        </row>
        <row r="811">
          <cell r="U811">
            <v>7.9963493733333326</v>
          </cell>
        </row>
        <row r="812">
          <cell r="U812">
            <v>7.7909700892999929</v>
          </cell>
        </row>
        <row r="813">
          <cell r="U813">
            <v>7.7045384928571412</v>
          </cell>
        </row>
        <row r="814">
          <cell r="U814">
            <v>5.4466306187499995</v>
          </cell>
        </row>
        <row r="815">
          <cell r="U815">
            <v>4.5760856333333342</v>
          </cell>
        </row>
        <row r="816">
          <cell r="U816">
            <v>5.6815739928571505</v>
          </cell>
        </row>
        <row r="817">
          <cell r="U817">
            <v>7.7368767928571369</v>
          </cell>
        </row>
        <row r="818">
          <cell r="U818">
            <v>6.114188079166663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I-3 STOA MIS"/>
      <sheetName val="Gen. Prd."/>
      <sheetName val="Inverter Wise"/>
      <sheetName val="Sheet1"/>
      <sheetName val="Inverter Wise (2)"/>
      <sheetName val="Sheet1 (2)"/>
    </sheetNames>
    <sheetDataSet>
      <sheetData sheetId="0">
        <row r="133">
          <cell r="N133">
            <v>0.98564411252508821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9B832-31FF-4BA8-8AE5-C036CA234172}" name="Table1" displayName="Table1" ref="A2:U46" totalsRowShown="0" headerRowDxfId="51" dataDxfId="49" headerRowBorderDxfId="50" tableBorderDxfId="48" totalsRowBorderDxfId="47">
  <autoFilter ref="A2:U46" xr:uid="{D219B832-31FF-4BA8-8AE5-C036CA234172}"/>
  <tableColumns count="21">
    <tableColumn id="1" xr3:uid="{BC636A87-B7DC-4E70-89E1-8705EA42454F}" name="Plant" dataDxfId="46"/>
    <tableColumn id="2" xr3:uid="{339DFC01-AF81-46F7-902C-0C9C36FE4F80}" name="SPV" dataDxfId="45"/>
    <tableColumn id="3" xr3:uid="{78B00030-EDEE-4F40-B00A-6EAB4D3F1592}" name="AC Capacity (MW)" dataDxfId="44"/>
    <tableColumn id="4" xr3:uid="{3693007C-A4EE-41C7-9ED1-FAB34C219AB5}" name="Connected DC Capacity (MWp)" dataDxfId="43"/>
    <tableColumn id="5" xr3:uid="{4886CAE9-752C-4670-8C58-027D11107E38}" name="Months" dataDxfId="42"/>
    <tableColumn id="6" xr3:uid="{94033A98-A152-4124-B492-F4AE78EDF7E0}" name="Budget  Gen_x000a_(MWHr)" dataDxfId="41"/>
    <tableColumn id="7" xr3:uid="{7E47C35D-BBB7-4953-95D6-4AE97A9D8CC2}" name="Actual  Gen_x000a_(MWHr) " dataDxfId="40"/>
    <tableColumn id="8" xr3:uid="{FD1C4163-C15D-4B41-8764-888B0A79C8F7}" name="Budget GHI_x000a_(KWHr/m2)" dataDxfId="39"/>
    <tableColumn id="9" xr3:uid="{59FA4E97-4F88-42D2-8331-5F8800286B88}" name="Actual GHI_x000a_(KWHr/m2)" dataDxfId="38"/>
    <tableColumn id="10" xr3:uid="{1CDC38A9-DD87-43F1-9965-6860873FCCC9}" name="Budget GTI_x000a_(KWHr/m2)" dataDxfId="37"/>
    <tableColumn id="11" xr3:uid="{695A79DB-8D4C-490C-AD2C-88DD145D8332}" name="Actual GTI_x000a_(KWHr/m2)" dataDxfId="36"/>
    <tableColumn id="12" xr3:uid="{D699B6B0-293A-4D95-A1FA-7E16C177CD3D}" name="PR Budgeted (%)" dataDxfId="35" dataCellStyle="Percent"/>
    <tableColumn id="13" xr3:uid="{2A293A3D-0931-4B8A-8659-F70157235D14}" name="PR Achieved (%)" dataDxfId="34" dataCellStyle="Percent"/>
    <tableColumn id="14" xr3:uid="{6A72D9B8-465B-4D02-9A7D-95E89E60C056}" name="CUF Budgeted_x000a_(%)" dataDxfId="33" dataCellStyle="Percent"/>
    <tableColumn id="15" xr3:uid="{5DE7A021-5E40-4DCC-AAF1-2F4541D9046B}" name="CUF Achieved_x000a_(%)" dataDxfId="32" dataCellStyle="Percent"/>
    <tableColumn id="16" xr3:uid="{958DC051-800A-4732-B72B-536C9DAF0D0E}" name="Budgeted Plant Av (%)" dataDxfId="31" dataCellStyle="Percent"/>
    <tableColumn id="17" xr3:uid="{E7E81ACA-AD3E-422E-95DF-4C77389D9C99}" name="Actual Plant Av (%)" dataDxfId="30" dataCellStyle="Percent"/>
    <tableColumn id="18" xr3:uid="{9A29354F-955C-42AD-8A2F-449264C0AACD}" name="Budgeted Grid Av (%)" dataDxfId="29" dataCellStyle="Percent"/>
    <tableColumn id="19" xr3:uid="{6CBDE5DA-DE2A-4067-8358-3AC2AE03B04C}" name="Actual Grid Av (%)" dataDxfId="28" dataCellStyle="Percent"/>
    <tableColumn id="20" xr3:uid="{AB737915-5330-4874-A30A-FF25399EC124}" name="Generation loss in Grid Compliance (%)" dataDxfId="27" dataCellStyle="Percent"/>
    <tableColumn id="21" xr3:uid="{6ADBC51A-B781-4F23-9A27-CB6E13E38291}" name="Soil Loss(%)" dataDxfId="2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A7F3C-6778-467B-BF42-AC4EC96A696A}" name="Data" displayName="Data" ref="A1:U45" totalsRowShown="0" headerRowDxfId="25" dataDxfId="24" headerRowBorderDxfId="22" tableBorderDxfId="23" totalsRowBorderDxfId="21">
  <autoFilter ref="A1:U45" xr:uid="{7DDA7F3C-6778-467B-BF42-AC4EC96A696A}"/>
  <tableColumns count="21">
    <tableColumn id="1" xr3:uid="{17C5CBE7-37E0-4B19-9E7A-EA09EF292909}" name="Plant" dataDxfId="20"/>
    <tableColumn id="2" xr3:uid="{6493B5A2-2042-4B1B-8A31-65DB97B5D4FC}" name="SPV" dataDxfId="19"/>
    <tableColumn id="3" xr3:uid="{413E9186-C0B0-40F1-91E6-E682020D6719}" name="AC Capacity (MW)" dataDxfId="18"/>
    <tableColumn id="4" xr3:uid="{FB9445A7-A75E-450E-9013-74474DA6D00B}" name="Connected DC Capacity (MWp)" dataDxfId="17"/>
    <tableColumn id="5" xr3:uid="{0112968B-BF6F-4E2F-BCDC-F96329FE5F0A}" name="Months" dataDxfId="16"/>
    <tableColumn id="6" xr3:uid="{7CCA3E86-EE64-4624-A9EC-3C0F906E6573}" name="Budget  Gen_x000a_(MWHr)" dataDxfId="15"/>
    <tableColumn id="7" xr3:uid="{A6C78125-9064-4608-A852-EF5E3A105045}" name="Actual  Gen_x000a_(MWHr) " dataDxfId="14"/>
    <tableColumn id="8" xr3:uid="{4004B90E-DD89-4942-A9AD-28DC26A7DD20}" name="Budget GHI_x000a_(KWHr/m2)" dataDxfId="13"/>
    <tableColumn id="9" xr3:uid="{A72CAB40-9E58-4B0D-AE57-26C50023166C}" name="Actual GHI_x000a_(KWHr/m2)" dataDxfId="12"/>
    <tableColumn id="10" xr3:uid="{DF6B757E-4D5A-4F27-89E0-CFA759019147}" name="Budget GTI_x000a_(KWHr/m2)" dataDxfId="11"/>
    <tableColumn id="11" xr3:uid="{AA77694E-C864-4364-9BA1-2DCD85C0BA28}" name="Actual GTI_x000a_(KWHr/m2)" dataDxfId="10"/>
    <tableColumn id="12" xr3:uid="{AEAADA45-FB56-4237-A613-712C38E4EF1F}" name="PR Budgeted (%)" dataDxfId="9" dataCellStyle="Percent"/>
    <tableColumn id="13" xr3:uid="{DA6EB2DA-74DE-467C-8800-5BCCE0175E3B}" name="PR Achieved (%)" dataDxfId="8" dataCellStyle="Percent"/>
    <tableColumn id="14" xr3:uid="{32635F18-0B8C-466F-962B-8B1F626EB55F}" name="CUF Budgeted_x000a_(%)" dataDxfId="7" dataCellStyle="Percent"/>
    <tableColumn id="15" xr3:uid="{0FB1E425-F3A8-492F-8BB6-FB68EF2798E5}" name="CUF Achieved_x000a_(%)" dataDxfId="6" dataCellStyle="Percent"/>
    <tableColumn id="16" xr3:uid="{71F519B7-F26B-4F23-B36E-BFBC9157EA51}" name="Budgeted Plant Av (%)" dataDxfId="5" dataCellStyle="Percent"/>
    <tableColumn id="17" xr3:uid="{40E95DD8-C450-4C20-9554-99092FC7BF30}" name="Actual Plant Av (%)" dataDxfId="4" dataCellStyle="Percent"/>
    <tableColumn id="18" xr3:uid="{581F1462-1D9F-41D2-8729-CFB83EC7DEBF}" name="Budgeted Grid Av (%)" dataDxfId="3" dataCellStyle="Percent"/>
    <tableColumn id="19" xr3:uid="{6348D96A-70F7-436E-BB85-2466755ADA36}" name="Actual Grid Av (%)" dataDxfId="2" dataCellStyle="Percent"/>
    <tableColumn id="20" xr3:uid="{504D7FE9-B644-4F08-9A3A-07CC2818D814}" name="Generation loss in Grid Compliance (%)" dataDxfId="1" dataCellStyle="Percent"/>
    <tableColumn id="21" xr3:uid="{2942CC2C-19EA-454D-B76B-64CC8E7AF6CD}" name="Soil Loss(%)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42AA-1D0C-4C66-B2B6-9E5CFA8763E0}">
  <dimension ref="A1:AS69"/>
  <sheetViews>
    <sheetView zoomScale="70" zoomScaleNormal="70" workbookViewId="0">
      <pane xSplit="2" ySplit="1" topLeftCell="C3" activePane="bottomRight" state="frozen"/>
      <selection pane="topRight" activeCell="C1" sqref="C1"/>
      <selection pane="bottomLeft" activeCell="A3" sqref="A3"/>
      <selection pane="bottomRight" activeCell="O49" sqref="O49"/>
    </sheetView>
  </sheetViews>
  <sheetFormatPr defaultColWidth="9.140625" defaultRowHeight="15"/>
  <cols>
    <col min="1" max="1" width="10.5703125" style="10" bestFit="1" customWidth="1"/>
    <col min="2" max="2" width="11.140625" style="10" bestFit="1" customWidth="1"/>
    <col min="3" max="3" width="11" style="10" bestFit="1" customWidth="1"/>
    <col min="4" max="4" width="12.42578125" style="10" hidden="1" customWidth="1"/>
    <col min="5" max="5" width="11.42578125" style="10" bestFit="1" customWidth="1"/>
    <col min="6" max="6" width="10.5703125" style="10" customWidth="1"/>
    <col min="7" max="8" width="10.85546875" style="10" customWidth="1"/>
    <col min="9" max="15" width="10.5703125" style="10" customWidth="1"/>
    <col min="16" max="16" width="11.42578125" style="10" customWidth="1"/>
    <col min="17" max="17" width="11.140625" style="10" customWidth="1"/>
    <col min="18" max="18" width="9.85546875" style="10" customWidth="1"/>
    <col min="19" max="19" width="14.140625" style="10" bestFit="1" customWidth="1"/>
    <col min="20" max="20" width="13.42578125" style="10" customWidth="1"/>
    <col min="21" max="21" width="13.42578125" style="10" hidden="1" customWidth="1"/>
    <col min="22" max="24" width="11.140625" style="10" customWidth="1"/>
    <col min="25" max="31" width="15.85546875" style="10" customWidth="1"/>
    <col min="32" max="32" width="11.140625" style="81" customWidth="1"/>
    <col min="33" max="33" width="8" style="10" bestFit="1" customWidth="1"/>
    <col min="34" max="34" width="11.5703125" style="10" hidden="1" customWidth="1"/>
    <col min="35" max="35" width="9.140625" style="10" hidden="1" customWidth="1"/>
    <col min="36" max="36" width="13.42578125" style="10" hidden="1" customWidth="1"/>
    <col min="37" max="37" width="13.85546875" style="10" hidden="1" customWidth="1"/>
    <col min="38" max="38" width="10" style="10" hidden="1" customWidth="1"/>
    <col min="39" max="42" width="11.140625" style="10" hidden="1" customWidth="1"/>
    <col min="43" max="43" width="9.42578125" style="10" hidden="1" customWidth="1"/>
    <col min="44" max="44" width="9.140625" style="10" hidden="1" customWidth="1"/>
    <col min="45" max="16384" width="9.140625" style="10"/>
  </cols>
  <sheetData>
    <row r="1" spans="1:45" ht="15.75" thickBot="1">
      <c r="C1" s="7"/>
      <c r="D1" s="14"/>
      <c r="T1" s="79"/>
      <c r="U1" s="80"/>
      <c r="AJ1" s="130" t="s">
        <v>150</v>
      </c>
      <c r="AK1" s="79">
        <v>3.5000000000000001E-3</v>
      </c>
    </row>
    <row r="2" spans="1:45">
      <c r="B2" s="71" t="s">
        <v>21</v>
      </c>
      <c r="C2" s="8"/>
      <c r="D2" s="8"/>
      <c r="E2" s="8"/>
      <c r="F2" s="8"/>
      <c r="G2" s="8"/>
      <c r="H2" s="8"/>
      <c r="I2" s="8"/>
      <c r="J2" s="72"/>
      <c r="K2" s="169" t="s">
        <v>16</v>
      </c>
      <c r="L2" s="169"/>
      <c r="M2" s="169"/>
      <c r="N2" s="8">
        <v>300</v>
      </c>
      <c r="O2" s="169"/>
      <c r="P2" s="169"/>
      <c r="Q2" s="9"/>
      <c r="S2" s="165" t="s">
        <v>22</v>
      </c>
      <c r="T2" s="166"/>
      <c r="U2" s="166"/>
      <c r="V2" s="166"/>
      <c r="W2" s="166"/>
      <c r="X2" s="166"/>
      <c r="Y2" s="167"/>
      <c r="Z2" s="167"/>
      <c r="AA2" s="167"/>
      <c r="AB2" s="167"/>
      <c r="AC2" s="167"/>
      <c r="AD2" s="167"/>
      <c r="AE2" s="167"/>
      <c r="AF2" s="168"/>
      <c r="AH2" s="82"/>
      <c r="AJ2" s="130" t="s">
        <v>149</v>
      </c>
      <c r="AK2" s="79">
        <v>0.02</v>
      </c>
    </row>
    <row r="3" spans="1:45" ht="75">
      <c r="A3" s="83" t="s">
        <v>121</v>
      </c>
      <c r="B3" s="2" t="s">
        <v>0</v>
      </c>
      <c r="C3" s="3" t="s">
        <v>1</v>
      </c>
      <c r="D3" s="3" t="s">
        <v>120</v>
      </c>
      <c r="E3" s="3" t="s">
        <v>123</v>
      </c>
      <c r="F3" s="3" t="s">
        <v>2</v>
      </c>
      <c r="G3" s="3" t="s">
        <v>3</v>
      </c>
      <c r="H3" s="3" t="s">
        <v>15</v>
      </c>
      <c r="I3" s="3" t="s">
        <v>4</v>
      </c>
      <c r="J3" s="3" t="s">
        <v>18</v>
      </c>
      <c r="K3" s="3" t="s">
        <v>5</v>
      </c>
      <c r="L3" s="6" t="s">
        <v>19</v>
      </c>
      <c r="M3" s="6" t="s">
        <v>10</v>
      </c>
      <c r="N3" s="3" t="s">
        <v>6</v>
      </c>
      <c r="O3" s="3" t="s">
        <v>7</v>
      </c>
      <c r="P3" s="3" t="s">
        <v>8</v>
      </c>
      <c r="Q3" s="4" t="s">
        <v>9</v>
      </c>
      <c r="S3" s="2" t="s">
        <v>0</v>
      </c>
      <c r="T3" s="3" t="s">
        <v>118</v>
      </c>
      <c r="U3" s="3" t="s">
        <v>119</v>
      </c>
      <c r="V3" s="3" t="s">
        <v>11</v>
      </c>
      <c r="W3" s="3" t="s">
        <v>13</v>
      </c>
      <c r="X3" s="3" t="s">
        <v>12</v>
      </c>
      <c r="Y3" s="88" t="s">
        <v>132</v>
      </c>
      <c r="Z3" s="88" t="s">
        <v>147</v>
      </c>
      <c r="AA3" s="139" t="s">
        <v>168</v>
      </c>
      <c r="AB3" s="139" t="s">
        <v>171</v>
      </c>
      <c r="AC3" s="139" t="s">
        <v>170</v>
      </c>
      <c r="AD3" s="139" t="s">
        <v>172</v>
      </c>
      <c r="AE3" s="88" t="s">
        <v>169</v>
      </c>
      <c r="AF3" s="11" t="s">
        <v>14</v>
      </c>
      <c r="AH3" s="10" t="s">
        <v>146</v>
      </c>
      <c r="AJ3" s="3" t="s">
        <v>148</v>
      </c>
      <c r="AK3" s="3" t="s">
        <v>151</v>
      </c>
      <c r="AL3" s="3" t="s">
        <v>152</v>
      </c>
      <c r="AM3" s="3" t="s">
        <v>153</v>
      </c>
      <c r="AN3" s="3" t="s">
        <v>155</v>
      </c>
      <c r="AO3" s="3" t="s">
        <v>156</v>
      </c>
      <c r="AP3" s="3" t="s">
        <v>157</v>
      </c>
      <c r="AQ3" s="3" t="s">
        <v>158</v>
      </c>
      <c r="AR3" s="3" t="s">
        <v>154</v>
      </c>
    </row>
    <row r="4" spans="1:45" hidden="1">
      <c r="A4" s="84">
        <v>309.25888888888886</v>
      </c>
      <c r="B4" s="5">
        <v>44439</v>
      </c>
      <c r="C4" s="70">
        <v>25834.159759774222</v>
      </c>
      <c r="D4" s="70">
        <v>29085.078551309587</v>
      </c>
      <c r="E4" s="1">
        <v>26127.967999999993</v>
      </c>
      <c r="F4" s="1">
        <f>176.4*17/31</f>
        <v>96.735483870967741</v>
      </c>
      <c r="G4" s="1">
        <v>114.724</v>
      </c>
      <c r="H4" s="1">
        <f>177.7*17/31</f>
        <v>97.448387096774184</v>
      </c>
      <c r="I4" s="1">
        <v>117.2813</v>
      </c>
      <c r="J4" s="12">
        <f t="shared" ref="J4:J32" si="0">C4/A4/H4/N4</f>
        <v>0.86153795226588226</v>
      </c>
      <c r="K4" s="12">
        <f t="shared" ref="K4:K32" si="1">E4/A4/I4/O4</f>
        <v>0.74132772496772015</v>
      </c>
      <c r="L4" s="12">
        <f>C4/$N$2/24/17</f>
        <v>0.21106339673018157</v>
      </c>
      <c r="M4" s="12">
        <f>E4/$N$2/24/17</f>
        <v>0.21346379084967312</v>
      </c>
      <c r="N4" s="12">
        <v>0.995</v>
      </c>
      <c r="O4" s="12">
        <v>0.97172735885167483</v>
      </c>
      <c r="P4" s="12">
        <v>1</v>
      </c>
      <c r="Q4" s="13">
        <v>0.99447368421052629</v>
      </c>
      <c r="R4" s="85">
        <f>T4-V4</f>
        <v>-0.19214937009838096</v>
      </c>
      <c r="S4" s="5">
        <f t="shared" ref="S4:S44" si="2">B4</f>
        <v>44439</v>
      </c>
      <c r="T4" s="12">
        <f t="shared" ref="T4:T36" si="3">E4/C4-1</f>
        <v>1.1372858376576866E-2</v>
      </c>
      <c r="U4" s="12">
        <f t="shared" ref="U4:U33" si="4">E4/D4-1</f>
        <v>-0.10167105260152187</v>
      </c>
      <c r="V4" s="12">
        <f t="shared" ref="V4:V36" si="5">I4/H4-1</f>
        <v>0.20352222847495782</v>
      </c>
      <c r="W4" s="129">
        <f t="shared" ref="W4:W36" si="6">O4-N4</f>
        <v>-2.3272641148325168E-2</v>
      </c>
      <c r="X4" s="12">
        <f t="shared" ref="X4:X37" si="7">Q4-P4</f>
        <v>-5.5263157894737125E-3</v>
      </c>
      <c r="Y4" s="89">
        <v>-1.4500000000000001E-2</v>
      </c>
      <c r="Z4" s="89">
        <v>-2E-3</v>
      </c>
      <c r="AA4" s="89">
        <v>-2.2751093064731859E-2</v>
      </c>
      <c r="AB4" s="84">
        <v>325</v>
      </c>
      <c r="AC4" s="84">
        <v>0</v>
      </c>
      <c r="AD4" s="84"/>
      <c r="AE4" s="89">
        <v>-8.5000000000000006E-3</v>
      </c>
      <c r="AF4" s="13"/>
      <c r="AG4" s="85">
        <f>T4-V4-Y4-Z4</f>
        <v>-0.17564937009838094</v>
      </c>
      <c r="AH4" s="85">
        <f t="shared" ref="AH4:AH23" si="8">R4-W4-Y4-(AF4+2%)-Z4</f>
        <v>-0.17237672895005576</v>
      </c>
      <c r="AJ4" s="131">
        <f t="shared" ref="AJ4:AJ23" si="9">(C4/(1-$AK$1))/(1-$AK$2)</f>
        <v>26453.976427469839</v>
      </c>
      <c r="AK4" s="1">
        <v>10229.638000000001</v>
      </c>
      <c r="AL4" s="131">
        <v>41.258000000000003</v>
      </c>
      <c r="AM4" s="1"/>
      <c r="AN4" s="1"/>
      <c r="AO4" s="1"/>
      <c r="AP4" s="1"/>
      <c r="AQ4" s="1"/>
      <c r="AR4" s="1"/>
    </row>
    <row r="5" spans="1:45" hidden="1">
      <c r="A5" s="84">
        <v>407.13423799999993</v>
      </c>
      <c r="B5" s="5">
        <v>44469</v>
      </c>
      <c r="C5" s="70">
        <v>62482.402944774403</v>
      </c>
      <c r="D5" s="70">
        <v>54887.36282241287</v>
      </c>
      <c r="E5" s="1">
        <v>50430.016000000003</v>
      </c>
      <c r="F5" s="1">
        <v>181.1</v>
      </c>
      <c r="G5" s="1">
        <v>160.6876384779878</v>
      </c>
      <c r="H5" s="1">
        <v>194.4</v>
      </c>
      <c r="I5" s="1">
        <v>171.88496211378651</v>
      </c>
      <c r="J5" s="12">
        <f t="shared" si="0"/>
        <v>0.79341563786008251</v>
      </c>
      <c r="K5" s="12">
        <f t="shared" si="1"/>
        <v>0.74591356002225995</v>
      </c>
      <c r="L5" s="12">
        <f>C5/$N$2/24/30</f>
        <v>0.28927038400358523</v>
      </c>
      <c r="M5" s="12">
        <f>E5/$N$2/24/30</f>
        <v>0.23347229629629629</v>
      </c>
      <c r="N5" s="12">
        <v>0.995</v>
      </c>
      <c r="O5" s="12">
        <v>0.96610670213668659</v>
      </c>
      <c r="P5" s="12">
        <v>1</v>
      </c>
      <c r="Q5" s="13">
        <v>1</v>
      </c>
      <c r="R5" s="85">
        <f t="shared" ref="R5:R6" si="10">T5-V5</f>
        <v>-7.7074404433651211E-2</v>
      </c>
      <c r="S5" s="5">
        <f t="shared" si="2"/>
        <v>44469</v>
      </c>
      <c r="T5" s="12">
        <f t="shared" si="3"/>
        <v>-0.19289250055614859</v>
      </c>
      <c r="U5" s="12">
        <f t="shared" si="4"/>
        <v>-8.1208981324800367E-2</v>
      </c>
      <c r="V5" s="12">
        <f t="shared" si="5"/>
        <v>-0.11581809612249738</v>
      </c>
      <c r="W5" s="129">
        <f t="shared" si="6"/>
        <v>-2.8893297863313405E-2</v>
      </c>
      <c r="X5" s="12">
        <f t="shared" si="7"/>
        <v>0</v>
      </c>
      <c r="Y5" s="89">
        <v>-3.2092213805683362E-2</v>
      </c>
      <c r="Z5" s="89">
        <v>-2E-3</v>
      </c>
      <c r="AA5" s="89">
        <v>-3.5077371953543685E-2</v>
      </c>
      <c r="AB5" s="84">
        <v>325</v>
      </c>
      <c r="AC5" s="84">
        <v>0</v>
      </c>
      <c r="AD5" s="84"/>
      <c r="AE5" s="89">
        <v>-8.5000000000000006E-3</v>
      </c>
      <c r="AF5" s="13"/>
      <c r="AG5" s="85">
        <f t="shared" ref="AG5:AG38" si="11">T5-V5-Y5-Z5</f>
        <v>-4.2982190627967848E-2</v>
      </c>
      <c r="AH5" s="85">
        <f t="shared" si="8"/>
        <v>-3.4088892764654447E-2</v>
      </c>
      <c r="AJ5" s="131">
        <f t="shared" si="9"/>
        <v>63981.489237611648</v>
      </c>
      <c r="AK5" s="1">
        <v>51521.923400000007</v>
      </c>
      <c r="AL5" s="131">
        <v>44.311</v>
      </c>
      <c r="AM5" s="1"/>
      <c r="AN5" s="1"/>
      <c r="AO5" s="1"/>
      <c r="AP5" s="1"/>
      <c r="AQ5" s="1"/>
      <c r="AR5" s="1"/>
    </row>
    <row r="6" spans="1:45" hidden="1">
      <c r="A6" s="84">
        <v>426.32948903225792</v>
      </c>
      <c r="B6" s="5">
        <v>44500</v>
      </c>
      <c r="C6" s="1">
        <v>68872.845252471103</v>
      </c>
      <c r="D6" s="1">
        <v>68797.460791349484</v>
      </c>
      <c r="E6" s="1">
        <v>62683.871999999988</v>
      </c>
      <c r="F6" s="1">
        <f>174.6</f>
        <v>174.6</v>
      </c>
      <c r="G6" s="1">
        <v>169.35384574235394</v>
      </c>
      <c r="H6" s="1">
        <f>204</f>
        <v>204</v>
      </c>
      <c r="I6" s="1">
        <v>200.68881069137171</v>
      </c>
      <c r="J6" s="12">
        <f t="shared" si="0"/>
        <v>0.79588332007672979</v>
      </c>
      <c r="K6" s="12">
        <f t="shared" si="1"/>
        <v>0.74067128245133307</v>
      </c>
      <c r="L6" s="12">
        <f>C6/$N$2/24/31</f>
        <v>0.3085700952171645</v>
      </c>
      <c r="M6" s="12">
        <f>E6/$N$2/24/31</f>
        <v>0.28084172043010747</v>
      </c>
      <c r="N6" s="12">
        <v>0.995</v>
      </c>
      <c r="O6" s="12">
        <v>0.98914913560052675</v>
      </c>
      <c r="P6" s="12">
        <v>1</v>
      </c>
      <c r="Q6" s="13">
        <v>1</v>
      </c>
      <c r="R6" s="85">
        <f t="shared" si="10"/>
        <v>-7.3629542000380521E-2</v>
      </c>
      <c r="S6" s="5">
        <f t="shared" si="2"/>
        <v>44500</v>
      </c>
      <c r="T6" s="12">
        <f t="shared" si="3"/>
        <v>-8.9860862140715203E-2</v>
      </c>
      <c r="U6" s="12">
        <f t="shared" si="4"/>
        <v>-8.8863581897171029E-2</v>
      </c>
      <c r="V6" s="12">
        <f t="shared" si="5"/>
        <v>-1.6231320140334682E-2</v>
      </c>
      <c r="W6" s="12">
        <f t="shared" si="6"/>
        <v>-5.8508643994732434E-3</v>
      </c>
      <c r="X6" s="12">
        <f t="shared" si="7"/>
        <v>0</v>
      </c>
      <c r="Y6" s="89">
        <v>-2.8763486241348089E-2</v>
      </c>
      <c r="Z6" s="89">
        <v>-2E-3</v>
      </c>
      <c r="AA6" s="89">
        <v>-3.4768108669327204E-2</v>
      </c>
      <c r="AB6" s="84">
        <v>325</v>
      </c>
      <c r="AC6" s="84">
        <v>5.7999999999999687</v>
      </c>
      <c r="AD6" s="140">
        <f>AC6/(E6*(1+0.35%))</f>
        <v>9.2205069945141492E-5</v>
      </c>
      <c r="AE6" s="89">
        <v>-8.5000000000000006E-3</v>
      </c>
      <c r="AF6" s="13">
        <v>-6.5854203305337602E-2</v>
      </c>
      <c r="AG6" s="85">
        <f t="shared" si="11"/>
        <v>-4.2866055759032434E-2</v>
      </c>
      <c r="AH6" s="85">
        <f t="shared" si="8"/>
        <v>8.839011945778406E-3</v>
      </c>
      <c r="AJ6" s="131">
        <f t="shared" si="9"/>
        <v>70525.251904595774</v>
      </c>
      <c r="AK6" s="1">
        <v>64248.351999999999</v>
      </c>
      <c r="AL6" s="131">
        <v>44.072000000000003</v>
      </c>
      <c r="AM6" s="1">
        <v>39.877843400119474</v>
      </c>
      <c r="AN6" s="1"/>
      <c r="AO6" s="1"/>
      <c r="AP6" s="1"/>
      <c r="AQ6" s="1"/>
      <c r="AR6" s="1"/>
    </row>
    <row r="7" spans="1:45" hidden="1">
      <c r="A7" s="84">
        <v>436.85011166666675</v>
      </c>
      <c r="B7" s="5">
        <v>44530</v>
      </c>
      <c r="C7" s="1">
        <v>61392.206222940993</v>
      </c>
      <c r="D7" s="1">
        <v>60335.75621115628</v>
      </c>
      <c r="E7" s="1">
        <v>53646.080000000002</v>
      </c>
      <c r="F7" s="1">
        <v>135</v>
      </c>
      <c r="G7" s="1">
        <v>132.21698332748804</v>
      </c>
      <c r="H7" s="1">
        <v>168.9</v>
      </c>
      <c r="I7" s="1">
        <v>168.03367211590114</v>
      </c>
      <c r="J7" s="12">
        <f t="shared" si="0"/>
        <v>0.83623445825932485</v>
      </c>
      <c r="K7" s="12">
        <f t="shared" si="1"/>
        <v>0.73297160266951322</v>
      </c>
      <c r="L7" s="12">
        <f>C7/$N$2/24/30</f>
        <v>0.28422317695806021</v>
      </c>
      <c r="M7" s="12">
        <f>E7/$N$2/24/30</f>
        <v>0.24836148148148149</v>
      </c>
      <c r="N7" s="12">
        <v>0.995</v>
      </c>
      <c r="O7" s="12">
        <v>0.99706179237055081</v>
      </c>
      <c r="P7" s="12">
        <v>1</v>
      </c>
      <c r="Q7" s="13">
        <v>1</v>
      </c>
      <c r="R7" s="85">
        <f t="shared" ref="R7:R57" si="12">T7-V7</f>
        <v>-0.1210451878763088</v>
      </c>
      <c r="S7" s="5">
        <f t="shared" si="2"/>
        <v>44530</v>
      </c>
      <c r="T7" s="12">
        <f t="shared" si="3"/>
        <v>-0.12617442342455554</v>
      </c>
      <c r="U7" s="12">
        <f t="shared" si="4"/>
        <v>-0.11087415872844131</v>
      </c>
      <c r="V7" s="12">
        <f t="shared" si="5"/>
        <v>-5.1292355482467356E-3</v>
      </c>
      <c r="W7" s="12">
        <f t="shared" si="6"/>
        <v>2.061792370550819E-3</v>
      </c>
      <c r="X7" s="12">
        <f t="shared" si="7"/>
        <v>0</v>
      </c>
      <c r="Y7" s="89">
        <v>-5.2764096155259871E-3</v>
      </c>
      <c r="Z7" s="89">
        <v>-2E-3</v>
      </c>
      <c r="AA7" s="89">
        <v>-2.7873288390864736E-2</v>
      </c>
      <c r="AB7" s="84">
        <v>325</v>
      </c>
      <c r="AC7" s="84">
        <v>0.70000000000000284</v>
      </c>
      <c r="AD7" s="140">
        <f t="shared" ref="AD7:AD33" si="13">AC7/(E7*(1+0.35%))</f>
        <v>1.300297328513435E-5</v>
      </c>
      <c r="AE7" s="89">
        <v>-8.5000000000000006E-3</v>
      </c>
      <c r="AF7" s="13">
        <v>-8.6544552374696507E-2</v>
      </c>
      <c r="AG7" s="85">
        <f t="shared" si="11"/>
        <v>-0.11376877826078281</v>
      </c>
      <c r="AH7" s="85">
        <f t="shared" si="8"/>
        <v>-4.9286018256637129E-2</v>
      </c>
      <c r="AJ7" s="131">
        <f t="shared" si="9"/>
        <v>62865.136368044274</v>
      </c>
      <c r="AK7" s="1">
        <v>54795.925999999999</v>
      </c>
      <c r="AL7" s="131">
        <v>38.536000000000001</v>
      </c>
      <c r="AM7" s="1">
        <v>33.679064451588083</v>
      </c>
      <c r="AN7" s="1"/>
      <c r="AO7" s="1"/>
      <c r="AP7" s="1"/>
      <c r="AQ7" s="1"/>
      <c r="AR7" s="1"/>
    </row>
    <row r="8" spans="1:45" hidden="1">
      <c r="A8" s="84">
        <v>444.90553709677448</v>
      </c>
      <c r="B8" s="5">
        <v>44561</v>
      </c>
      <c r="C8" s="1">
        <v>61807.122534004367</v>
      </c>
      <c r="D8" s="1">
        <v>53948.58901759491</v>
      </c>
      <c r="E8" s="1">
        <v>51885.600000000013</v>
      </c>
      <c r="F8" s="1">
        <v>124.1</v>
      </c>
      <c r="G8" s="1">
        <v>114.59867242810158</v>
      </c>
      <c r="H8" s="1">
        <v>162.6</v>
      </c>
      <c r="I8" s="1">
        <v>146.83451276739669</v>
      </c>
      <c r="J8" s="12">
        <f t="shared" si="0"/>
        <v>0.85867158671586674</v>
      </c>
      <c r="K8" s="12">
        <f t="shared" si="1"/>
        <v>0.79950792386110092</v>
      </c>
      <c r="L8" s="12">
        <f>C8/$N$2/24/31</f>
        <v>0.27691363142475073</v>
      </c>
      <c r="M8" s="12">
        <f>E8/$N$2/24/31</f>
        <v>0.23246236559139793</v>
      </c>
      <c r="N8" s="12">
        <v>0.995</v>
      </c>
      <c r="O8" s="12">
        <v>0.99340905335673424</v>
      </c>
      <c r="P8" s="12">
        <v>1</v>
      </c>
      <c r="Q8" s="13">
        <v>1</v>
      </c>
      <c r="R8" s="85">
        <f t="shared" si="12"/>
        <v>-6.3565219155908403E-2</v>
      </c>
      <c r="S8" s="5">
        <f t="shared" si="2"/>
        <v>44561</v>
      </c>
      <c r="T8" s="12">
        <f t="shared" si="3"/>
        <v>-0.16052393522357944</v>
      </c>
      <c r="U8" s="12">
        <f t="shared" si="4"/>
        <v>-3.8239906829112269E-2</v>
      </c>
      <c r="V8" s="12">
        <f t="shared" si="5"/>
        <v>-9.6958716067671036E-2</v>
      </c>
      <c r="W8" s="12">
        <f t="shared" si="6"/>
        <v>-1.590946643265756E-3</v>
      </c>
      <c r="X8" s="12">
        <f t="shared" si="7"/>
        <v>0</v>
      </c>
      <c r="Y8" s="89">
        <v>-2.3160915465364047E-2</v>
      </c>
      <c r="Z8" s="89">
        <v>-2E-3</v>
      </c>
      <c r="AA8" s="89">
        <v>-2.3548430710889467E-2</v>
      </c>
      <c r="AB8" s="84">
        <v>325</v>
      </c>
      <c r="AC8" s="84">
        <v>161.50000000000009</v>
      </c>
      <c r="AD8" s="140">
        <f t="shared" si="13"/>
        <v>3.101760825254755E-3</v>
      </c>
      <c r="AE8" s="89">
        <v>-8.5000000000000006E-3</v>
      </c>
      <c r="AF8" s="13">
        <v>-5.6500000000000002E-2</v>
      </c>
      <c r="AG8" s="85">
        <f t="shared" si="11"/>
        <v>-3.8404303690544359E-2</v>
      </c>
      <c r="AH8" s="85">
        <f t="shared" si="8"/>
        <v>-3.1335704727859966E-4</v>
      </c>
      <c r="AJ8" s="131">
        <f t="shared" si="9"/>
        <v>63290.007407563578</v>
      </c>
      <c r="AK8" s="1">
        <v>53050.148999999998</v>
      </c>
      <c r="AL8" s="131">
        <v>30.841999999999999</v>
      </c>
      <c r="AM8" s="1">
        <v>26.15366951488069</v>
      </c>
      <c r="AN8" s="1"/>
      <c r="AO8" s="1"/>
      <c r="AP8" s="1"/>
      <c r="AQ8" s="1"/>
      <c r="AR8" s="1"/>
    </row>
    <row r="9" spans="1:45" hidden="1">
      <c r="A9" s="84">
        <v>445.43927500000012</v>
      </c>
      <c r="B9" s="5">
        <v>44592</v>
      </c>
      <c r="C9" s="1">
        <v>64420.875628143709</v>
      </c>
      <c r="D9" s="1">
        <v>58590.727947344974</v>
      </c>
      <c r="E9" s="1">
        <v>57593.376000000011</v>
      </c>
      <c r="F9" s="1">
        <v>132.80000000000001</v>
      </c>
      <c r="G9" s="1">
        <v>126.51792159482567</v>
      </c>
      <c r="H9" s="1">
        <v>170.1</v>
      </c>
      <c r="I9" s="1">
        <v>160.54547155384677</v>
      </c>
      <c r="J9" s="12">
        <f t="shared" si="0"/>
        <v>0.85449735449735376</v>
      </c>
      <c r="K9" s="12">
        <f t="shared" si="1"/>
        <v>0.81094148994549953</v>
      </c>
      <c r="L9" s="12">
        <f>C9/$N$2/24/31</f>
        <v>0.28862399474974781</v>
      </c>
      <c r="M9" s="12">
        <f>E9/$N$2/24/31</f>
        <v>0.25803483870967747</v>
      </c>
      <c r="N9" s="12">
        <v>0.995</v>
      </c>
      <c r="O9" s="12">
        <v>0.99310792871602027</v>
      </c>
      <c r="P9" s="12">
        <v>1</v>
      </c>
      <c r="Q9" s="13">
        <v>0.99903078956385527</v>
      </c>
      <c r="R9" s="85">
        <f t="shared" si="12"/>
        <v>-4.9812652775883426E-2</v>
      </c>
      <c r="S9" s="5">
        <f t="shared" si="2"/>
        <v>44592</v>
      </c>
      <c r="T9" s="12">
        <f t="shared" si="3"/>
        <v>-0.1059827200666138</v>
      </c>
      <c r="U9" s="12">
        <f t="shared" si="4"/>
        <v>-1.7022351185690621E-2</v>
      </c>
      <c r="V9" s="12">
        <f t="shared" si="5"/>
        <v>-5.6170067290730374E-2</v>
      </c>
      <c r="W9" s="12">
        <f t="shared" si="6"/>
        <v>-1.8920712839797238E-3</v>
      </c>
      <c r="X9" s="12">
        <f t="shared" si="7"/>
        <v>-9.6921043614472957E-4</v>
      </c>
      <c r="Y9" s="89">
        <v>-2.846639409536434E-2</v>
      </c>
      <c r="Z9" s="89">
        <v>-2E-3</v>
      </c>
      <c r="AA9" s="89">
        <v>-4.1678076627829512E-2</v>
      </c>
      <c r="AB9" s="84">
        <v>325</v>
      </c>
      <c r="AC9" s="84">
        <v>542.30000000000018</v>
      </c>
      <c r="AD9" s="140">
        <f t="shared" si="13"/>
        <v>9.3831722940669882E-3</v>
      </c>
      <c r="AE9" s="89">
        <v>-8.5000000000000006E-3</v>
      </c>
      <c r="AF9" s="13">
        <v>-2.1700000000000001E-2</v>
      </c>
      <c r="AG9" s="85">
        <f t="shared" si="11"/>
        <v>-1.9346258680519084E-2</v>
      </c>
      <c r="AH9" s="85">
        <f t="shared" si="8"/>
        <v>-1.575418739653936E-2</v>
      </c>
      <c r="AJ9" s="131">
        <f t="shared" si="9"/>
        <v>65966.470020729394</v>
      </c>
      <c r="AK9" s="1">
        <v>58948.923000000003</v>
      </c>
      <c r="AL9" s="131">
        <v>29.262</v>
      </c>
      <c r="AM9" s="1">
        <v>26.177174421420727</v>
      </c>
      <c r="AN9" s="132">
        <v>3.3638151594214551E-2</v>
      </c>
      <c r="AO9" s="1"/>
      <c r="AP9" s="132">
        <v>8.7663012058049189E-3</v>
      </c>
      <c r="AQ9" s="1"/>
      <c r="AR9" s="1"/>
    </row>
    <row r="10" spans="1:45" hidden="1">
      <c r="A10" s="84">
        <v>445.43927500000012</v>
      </c>
      <c r="B10" s="5">
        <v>44620</v>
      </c>
      <c r="C10" s="1">
        <v>63303.98119000873</v>
      </c>
      <c r="D10" s="1">
        <v>64981.018585230442</v>
      </c>
      <c r="E10" s="1">
        <v>61555.359999999993</v>
      </c>
      <c r="F10" s="1">
        <v>144.80000000000001</v>
      </c>
      <c r="G10" s="1">
        <v>150.76459939010965</v>
      </c>
      <c r="H10" s="1">
        <v>174</v>
      </c>
      <c r="I10" s="1">
        <v>180.91154504639678</v>
      </c>
      <c r="J10" s="12">
        <f t="shared" si="0"/>
        <v>0.82086206896551672</v>
      </c>
      <c r="K10" s="12">
        <f t="shared" si="1"/>
        <v>0.76789858954341073</v>
      </c>
      <c r="L10" s="12">
        <f>C10/$N$2/24/28</f>
        <v>0.31400784320440833</v>
      </c>
      <c r="M10" s="12">
        <f>E10/$N$2/24/28</f>
        <v>0.30533412698412699</v>
      </c>
      <c r="N10" s="12">
        <v>0.995</v>
      </c>
      <c r="O10" s="12">
        <v>0.99473458156879102</v>
      </c>
      <c r="P10" s="12">
        <v>1</v>
      </c>
      <c r="Q10" s="13">
        <v>0.99626428571428582</v>
      </c>
      <c r="R10" s="85">
        <f t="shared" si="12"/>
        <v>-6.7344133352300939E-2</v>
      </c>
      <c r="S10" s="5">
        <f t="shared" si="2"/>
        <v>44620</v>
      </c>
      <c r="T10" s="12">
        <f t="shared" si="3"/>
        <v>-2.7622610097146949E-2</v>
      </c>
      <c r="U10" s="12">
        <f t="shared" si="4"/>
        <v>-5.2717834527898133E-2</v>
      </c>
      <c r="V10" s="12">
        <f t="shared" si="5"/>
        <v>3.972152325515399E-2</v>
      </c>
      <c r="W10" s="12">
        <f t="shared" si="6"/>
        <v>-2.6541843120897468E-4</v>
      </c>
      <c r="X10" s="12">
        <f t="shared" si="7"/>
        <v>-3.7357142857141756E-3</v>
      </c>
      <c r="Y10" s="89">
        <v>-3.1305378759515785E-2</v>
      </c>
      <c r="Z10" s="89">
        <v>-2E-3</v>
      </c>
      <c r="AA10" s="89">
        <v>-4.9329097851217786E-2</v>
      </c>
      <c r="AB10" s="84">
        <v>325</v>
      </c>
      <c r="AC10" s="84">
        <v>384.40000000000003</v>
      </c>
      <c r="AD10" s="140">
        <f t="shared" si="13"/>
        <v>6.2230046656592194E-3</v>
      </c>
      <c r="AE10" s="89">
        <v>-8.5000000000000006E-3</v>
      </c>
      <c r="AF10" s="13">
        <v>-2.4834429999454601E-2</v>
      </c>
      <c r="AG10" s="85">
        <f t="shared" si="11"/>
        <v>-3.4038754592785152E-2</v>
      </c>
      <c r="AH10" s="85">
        <f t="shared" si="8"/>
        <v>-2.893890616212158E-2</v>
      </c>
      <c r="AJ10" s="131">
        <f t="shared" si="9"/>
        <v>64822.778899626988</v>
      </c>
      <c r="AK10" s="1">
        <v>63093.548999999999</v>
      </c>
      <c r="AL10" s="131">
        <v>36.494</v>
      </c>
      <c r="AM10" s="1">
        <v>33.150199208387413</v>
      </c>
      <c r="AN10" s="132">
        <v>6.006323004794957E-2</v>
      </c>
      <c r="AO10" s="1"/>
      <c r="AP10" s="132">
        <v>2.5236851693215295E-2</v>
      </c>
      <c r="AQ10" s="1"/>
      <c r="AR10" s="1"/>
    </row>
    <row r="11" spans="1:45" hidden="1">
      <c r="A11" s="84">
        <v>445.43927500000012</v>
      </c>
      <c r="B11" s="5">
        <v>44651</v>
      </c>
      <c r="C11" s="1">
        <v>75049.101273571214</v>
      </c>
      <c r="D11" s="1">
        <v>78128.916065928002</v>
      </c>
      <c r="E11" s="1">
        <v>71367.744000000006</v>
      </c>
      <c r="F11" s="1">
        <v>194.7</v>
      </c>
      <c r="G11" s="1">
        <v>201.25192988058473</v>
      </c>
      <c r="H11" s="1">
        <v>216.1</v>
      </c>
      <c r="I11" s="1">
        <v>222.30093724776498</v>
      </c>
      <c r="J11" s="12">
        <f t="shared" si="0"/>
        <v>0.78357242017584383</v>
      </c>
      <c r="K11" s="12">
        <f t="shared" si="1"/>
        <v>0.72124131193089136</v>
      </c>
      <c r="L11" s="12">
        <f>C11/$N$2/24/31</f>
        <v>0.33624149316116131</v>
      </c>
      <c r="M11" s="12">
        <f>E11/$N$2/24/31</f>
        <v>0.3197479569892473</v>
      </c>
      <c r="N11" s="12">
        <v>0.995</v>
      </c>
      <c r="O11" s="12">
        <v>0.99929007354352251</v>
      </c>
      <c r="P11" s="12">
        <v>1</v>
      </c>
      <c r="Q11" s="13">
        <v>1</v>
      </c>
      <c r="R11" s="85">
        <f t="shared" si="12"/>
        <v>-7.7747407883445696E-2</v>
      </c>
      <c r="S11" s="5">
        <f t="shared" si="2"/>
        <v>44651</v>
      </c>
      <c r="T11" s="12">
        <f t="shared" si="3"/>
        <v>-4.9052649679998339E-2</v>
      </c>
      <c r="U11" s="12">
        <f t="shared" si="4"/>
        <v>-8.6538664637592966E-2</v>
      </c>
      <c r="V11" s="12">
        <f t="shared" si="5"/>
        <v>2.8694758203447357E-2</v>
      </c>
      <c r="W11" s="12">
        <f t="shared" si="6"/>
        <v>4.2900735435225101E-3</v>
      </c>
      <c r="X11" s="12">
        <f t="shared" si="7"/>
        <v>0</v>
      </c>
      <c r="Y11" s="89">
        <v>-2.9007580086906827E-2</v>
      </c>
      <c r="Z11" s="89">
        <v>-2E-3</v>
      </c>
      <c r="AA11" s="89">
        <v>-4.428194221855962E-2</v>
      </c>
      <c r="AB11" s="84">
        <v>325</v>
      </c>
      <c r="AC11" s="84">
        <v>400.9000000000002</v>
      </c>
      <c r="AD11" s="140">
        <f t="shared" si="13"/>
        <v>5.5977914041441873E-3</v>
      </c>
      <c r="AE11" s="89">
        <v>-8.5000000000000006E-3</v>
      </c>
      <c r="AF11" s="13">
        <v>-3.0300000000000001E-2</v>
      </c>
      <c r="AG11" s="85">
        <f t="shared" si="11"/>
        <v>-4.6739827796538867E-2</v>
      </c>
      <c r="AH11" s="85">
        <f t="shared" si="8"/>
        <v>-4.0729901340061381E-2</v>
      </c>
      <c r="AJ11" s="131">
        <f t="shared" si="9"/>
        <v>76849.689498521577</v>
      </c>
      <c r="AK11" s="1">
        <v>73222.326536380977</v>
      </c>
      <c r="AL11" s="131">
        <v>42.610999999999997</v>
      </c>
      <c r="AM11" s="1">
        <v>41.232631749491205</v>
      </c>
      <c r="AN11" s="132">
        <v>8.5531704319249169E-2</v>
      </c>
      <c r="AO11" s="1"/>
      <c r="AP11" s="132">
        <v>4.6817764957118709E-2</v>
      </c>
      <c r="AQ11" s="1"/>
      <c r="AR11" s="1"/>
      <c r="AS11" s="143"/>
    </row>
    <row r="12" spans="1:45" hidden="1">
      <c r="A12" s="84">
        <v>445.63801199999995</v>
      </c>
      <c r="B12" s="5">
        <v>44681</v>
      </c>
      <c r="C12" s="1">
        <v>73220.263896952223</v>
      </c>
      <c r="D12" s="1">
        <v>77639.348062875841</v>
      </c>
      <c r="E12" s="1">
        <v>72238.847999999998</v>
      </c>
      <c r="F12" s="1">
        <v>209.60000000000011</v>
      </c>
      <c r="G12" s="1">
        <v>220.87572937886898</v>
      </c>
      <c r="H12" s="1">
        <v>215.89999999999995</v>
      </c>
      <c r="I12" s="1">
        <v>227.04428154747021</v>
      </c>
      <c r="J12" s="12">
        <f t="shared" si="0"/>
        <v>0.76484483557202465</v>
      </c>
      <c r="K12" s="12">
        <f t="shared" si="1"/>
        <v>0.7148834458971951</v>
      </c>
      <c r="L12" s="12">
        <f>C12/$N$2/24/30</f>
        <v>0.33898270322663066</v>
      </c>
      <c r="M12" s="12">
        <f>E12/$N$2/24/30</f>
        <v>0.33443911111111108</v>
      </c>
      <c r="N12" s="12">
        <v>0.995</v>
      </c>
      <c r="O12" s="12">
        <v>0.99871776465957651</v>
      </c>
      <c r="P12" s="12">
        <v>1</v>
      </c>
      <c r="Q12" s="13">
        <v>1</v>
      </c>
      <c r="R12" s="85">
        <f t="shared" si="12"/>
        <v>-6.5021403665511679E-2</v>
      </c>
      <c r="S12" s="5">
        <f t="shared" si="2"/>
        <v>44681</v>
      </c>
      <c r="T12" s="12">
        <f t="shared" si="3"/>
        <v>-1.3403610485936523E-2</v>
      </c>
      <c r="U12" s="12">
        <f t="shared" si="4"/>
        <v>-6.9558802303469558E-2</v>
      </c>
      <c r="V12" s="12">
        <f t="shared" si="5"/>
        <v>5.1617793179575155E-2</v>
      </c>
      <c r="W12" s="12">
        <f t="shared" si="6"/>
        <v>3.7177646595765168E-3</v>
      </c>
      <c r="X12" s="12">
        <f t="shared" si="7"/>
        <v>0</v>
      </c>
      <c r="Y12" s="89">
        <v>-3.1841682015786153E-2</v>
      </c>
      <c r="Z12" s="89">
        <v>-2E-3</v>
      </c>
      <c r="AA12" s="89">
        <v>-2.9980840292261626E-2</v>
      </c>
      <c r="AB12" s="84">
        <v>325</v>
      </c>
      <c r="AC12" s="84">
        <v>220.1999999999999</v>
      </c>
      <c r="AD12" s="140">
        <f t="shared" si="13"/>
        <v>3.0375898026758874E-3</v>
      </c>
      <c r="AE12" s="89">
        <v>-8.5000000000000006E-3</v>
      </c>
      <c r="AF12" s="13">
        <v>-2.1399999999999999E-2</v>
      </c>
      <c r="AG12" s="85">
        <f t="shared" si="11"/>
        <v>-3.1179721649725524E-2</v>
      </c>
      <c r="AH12" s="85">
        <f t="shared" si="8"/>
        <v>-3.3497486309302042E-2</v>
      </c>
      <c r="AJ12" s="131">
        <f t="shared" si="9"/>
        <v>74976.974407315633</v>
      </c>
      <c r="AK12" s="1">
        <v>74204.427110000004</v>
      </c>
      <c r="AL12" s="131">
        <v>48.508000000000003</v>
      </c>
      <c r="AM12" s="1">
        <v>48.144991157507924</v>
      </c>
      <c r="AN12" s="132">
        <v>0.10640496584739662</v>
      </c>
      <c r="AO12" s="132">
        <v>-0.11619333333333334</v>
      </c>
      <c r="AP12" s="132">
        <v>4.4951281336841661E-2</v>
      </c>
      <c r="AQ12" s="132">
        <v>-5.684666666666667E-2</v>
      </c>
      <c r="AR12" s="1"/>
    </row>
    <row r="13" spans="1:45" hidden="1">
      <c r="A13" s="84">
        <v>446.41303419354858</v>
      </c>
      <c r="B13" s="5">
        <v>44712</v>
      </c>
      <c r="C13" s="1">
        <v>75517.470754609618</v>
      </c>
      <c r="D13" s="1">
        <v>79062.974753877876</v>
      </c>
      <c r="E13" s="1">
        <v>72090.208000000013</v>
      </c>
      <c r="F13" s="1">
        <v>221.50000000000011</v>
      </c>
      <c r="G13" s="1">
        <v>229.81062572960315</v>
      </c>
      <c r="H13" s="1">
        <v>217.09999999999994</v>
      </c>
      <c r="I13" s="1">
        <v>224.60783037732145</v>
      </c>
      <c r="J13" s="12">
        <f t="shared" si="0"/>
        <v>0.78311882771454655</v>
      </c>
      <c r="K13" s="12">
        <f t="shared" si="1"/>
        <v>0.71959012227777708</v>
      </c>
      <c r="L13" s="12">
        <f>C13/$N$2/24/31</f>
        <v>0.33833992273570618</v>
      </c>
      <c r="M13" s="12">
        <f>E13/$N$2/24/31</f>
        <v>0.32298480286738357</v>
      </c>
      <c r="N13" s="12">
        <v>0.995</v>
      </c>
      <c r="O13" s="12">
        <v>0.99914685603920439</v>
      </c>
      <c r="P13" s="12">
        <v>1</v>
      </c>
      <c r="Q13" s="13">
        <v>1</v>
      </c>
      <c r="R13" s="85">
        <f t="shared" ref="R13" si="14">T13-V13</f>
        <v>-7.9966066945945435E-2</v>
      </c>
      <c r="S13" s="5">
        <f t="shared" si="2"/>
        <v>44712</v>
      </c>
      <c r="T13" s="12">
        <f t="shared" si="3"/>
        <v>-4.5383706847734961E-2</v>
      </c>
      <c r="U13" s="12">
        <f t="shared" si="4"/>
        <v>-8.8192567704213021E-2</v>
      </c>
      <c r="V13" s="12">
        <f t="shared" si="5"/>
        <v>3.4582360098210474E-2</v>
      </c>
      <c r="W13" s="12">
        <f t="shared" si="6"/>
        <v>4.1468560392043941E-3</v>
      </c>
      <c r="X13" s="12">
        <f t="shared" si="7"/>
        <v>0</v>
      </c>
      <c r="Y13" s="89">
        <v>-3.4393468066619359E-2</v>
      </c>
      <c r="Z13" s="89">
        <v>-2E-3</v>
      </c>
      <c r="AA13" s="89">
        <v>-2.2680631630243125E-2</v>
      </c>
      <c r="AB13" s="84">
        <v>325</v>
      </c>
      <c r="AC13" s="84">
        <v>39.600000000000037</v>
      </c>
      <c r="AD13" s="140">
        <f t="shared" si="13"/>
        <v>5.4739588777537969E-4</v>
      </c>
      <c r="AE13" s="89">
        <v>-8.5000000000000006E-3</v>
      </c>
      <c r="AF13" s="13">
        <v>-2.93E-2</v>
      </c>
      <c r="AG13" s="85">
        <f t="shared" si="11"/>
        <v>-4.3572598879326074E-2</v>
      </c>
      <c r="AH13" s="85">
        <f t="shared" si="8"/>
        <v>-3.8419454918530466E-2</v>
      </c>
      <c r="AJ13" s="131">
        <f t="shared" si="9"/>
        <v>77329.29616372571</v>
      </c>
      <c r="AK13" s="1">
        <v>73965.835422999982</v>
      </c>
      <c r="AL13" s="131">
        <v>47.723999999999997</v>
      </c>
      <c r="AM13" s="1">
        <v>46.637442442178831</v>
      </c>
      <c r="AN13" s="132">
        <v>0.10477155863602489</v>
      </c>
      <c r="AO13" s="132">
        <v>-0.11278709677419353</v>
      </c>
      <c r="AP13" s="132">
        <v>2.0445254943136551E-2</v>
      </c>
      <c r="AQ13" s="132">
        <v>-2.9964516129032257E-2</v>
      </c>
      <c r="AR13" s="1"/>
      <c r="AS13" s="143"/>
    </row>
    <row r="14" spans="1:45" hidden="1">
      <c r="A14" s="84">
        <v>446.50313999999997</v>
      </c>
      <c r="B14" s="5">
        <v>44742</v>
      </c>
      <c r="C14" s="1">
        <v>67324.104000485517</v>
      </c>
      <c r="D14" s="1">
        <v>72923.294443074468</v>
      </c>
      <c r="E14" s="1">
        <v>67445.248000000007</v>
      </c>
      <c r="F14" s="1">
        <v>198.60000000000008</v>
      </c>
      <c r="G14" s="1">
        <v>213.13316357470239</v>
      </c>
      <c r="H14" s="1">
        <v>190.49999999999991</v>
      </c>
      <c r="I14" s="1">
        <v>203.22212825406746</v>
      </c>
      <c r="J14" s="12">
        <f t="shared" si="0"/>
        <v>0.79547769028871385</v>
      </c>
      <c r="K14" s="12">
        <f t="shared" si="1"/>
        <v>0.7445733317801152</v>
      </c>
      <c r="L14" s="12">
        <f>C14/$N$2/24/30</f>
        <v>0.31168566666891445</v>
      </c>
      <c r="M14" s="12">
        <f>E14/$N$2/24/30</f>
        <v>0.31224651851851853</v>
      </c>
      <c r="N14" s="12">
        <v>0.995</v>
      </c>
      <c r="O14" s="12">
        <v>0.99827079601917112</v>
      </c>
      <c r="P14" s="12">
        <v>1</v>
      </c>
      <c r="Q14" s="13">
        <v>1</v>
      </c>
      <c r="R14" s="85">
        <f t="shared" ref="R14:R15" si="15">T14-V14</f>
        <v>-6.4983410526500585E-2</v>
      </c>
      <c r="S14" s="5">
        <f t="shared" si="2"/>
        <v>44742</v>
      </c>
      <c r="T14" s="12">
        <f t="shared" si="3"/>
        <v>1.7994149541689097E-3</v>
      </c>
      <c r="U14" s="12">
        <f t="shared" si="4"/>
        <v>-7.5120665967042144E-2</v>
      </c>
      <c r="V14" s="12">
        <f t="shared" si="5"/>
        <v>6.6782825480669494E-2</v>
      </c>
      <c r="W14" s="12">
        <f t="shared" si="6"/>
        <v>3.2707960191711294E-3</v>
      </c>
      <c r="X14" s="12">
        <f t="shared" si="7"/>
        <v>0</v>
      </c>
      <c r="Y14" s="89">
        <v>-2.5369860817229997E-2</v>
      </c>
      <c r="Z14" s="89">
        <v>-2E-3</v>
      </c>
      <c r="AA14" s="89">
        <v>-1.7988997814801188E-2</v>
      </c>
      <c r="AB14" s="84">
        <v>325</v>
      </c>
      <c r="AC14" s="84">
        <v>171.59999999999991</v>
      </c>
      <c r="AD14" s="140">
        <f t="shared" si="13"/>
        <v>2.535412054060663E-3</v>
      </c>
      <c r="AE14" s="89">
        <v>-8.5000000000000006E-3</v>
      </c>
      <c r="AF14" s="13">
        <v>-2.0400000000000001E-2</v>
      </c>
      <c r="AG14" s="85">
        <f t="shared" si="11"/>
        <v>-3.7613549709270583E-2</v>
      </c>
      <c r="AH14" s="85">
        <f t="shared" si="8"/>
        <v>-4.0484345728441715E-2</v>
      </c>
      <c r="AJ14" s="131">
        <f t="shared" si="9"/>
        <v>68939.353042265808</v>
      </c>
      <c r="AK14" s="1">
        <v>69087.674077000003</v>
      </c>
      <c r="AL14" s="131">
        <v>45.695</v>
      </c>
      <c r="AM14" s="1">
        <v>43.954818572750504</v>
      </c>
      <c r="AN14" s="132">
        <v>9.714448229379645E-2</v>
      </c>
      <c r="AO14" s="132">
        <v>-0.1016</v>
      </c>
      <c r="AP14" s="132">
        <v>9.1120703763033651E-3</v>
      </c>
      <c r="AQ14" s="132">
        <v>-1.78E-2</v>
      </c>
      <c r="AR14" s="1"/>
      <c r="AS14" s="143"/>
    </row>
    <row r="15" spans="1:45" hidden="1">
      <c r="A15" s="84">
        <v>447.05153870967763</v>
      </c>
      <c r="B15" s="5">
        <v>44773</v>
      </c>
      <c r="C15" s="7">
        <v>61732.760001749019</v>
      </c>
      <c r="D15" s="7">
        <v>57594.682798148278</v>
      </c>
      <c r="E15" s="7">
        <v>54100.224000000002</v>
      </c>
      <c r="F15" s="7">
        <v>177</v>
      </c>
      <c r="G15" s="7">
        <v>162.84999999999997</v>
      </c>
      <c r="H15" s="7">
        <v>171.5</v>
      </c>
      <c r="I15" s="7">
        <v>157.32000000000002</v>
      </c>
      <c r="J15" s="12">
        <f t="shared" si="0"/>
        <v>0.80922798833819187</v>
      </c>
      <c r="K15" s="12">
        <f t="shared" si="1"/>
        <v>0.7719341040708747</v>
      </c>
      <c r="L15" s="12">
        <f>C15/$N$2/24/31</f>
        <v>0.2765804659576569</v>
      </c>
      <c r="M15" s="12">
        <f>E15/$N$2/24/31</f>
        <v>0.24238451612903225</v>
      </c>
      <c r="N15" s="12">
        <v>0.995</v>
      </c>
      <c r="O15" s="122">
        <v>0.99650000000000005</v>
      </c>
      <c r="P15" s="12">
        <v>1</v>
      </c>
      <c r="Q15" s="123">
        <v>1</v>
      </c>
      <c r="R15" s="85">
        <f t="shared" si="15"/>
        <v>-4.0956124767056568E-2</v>
      </c>
      <c r="S15" s="5">
        <f t="shared" si="2"/>
        <v>44773</v>
      </c>
      <c r="T15" s="12">
        <f t="shared" si="3"/>
        <v>-0.12363834051049671</v>
      </c>
      <c r="U15" s="12">
        <f t="shared" si="4"/>
        <v>-6.0673288372735446E-2</v>
      </c>
      <c r="V15" s="12">
        <f t="shared" si="5"/>
        <v>-8.2682215743440146E-2</v>
      </c>
      <c r="W15" s="12">
        <f t="shared" si="6"/>
        <v>1.5000000000000568E-3</v>
      </c>
      <c r="X15" s="12">
        <f t="shared" si="7"/>
        <v>0</v>
      </c>
      <c r="Y15" s="89">
        <v>-2.1668165677080933E-2</v>
      </c>
      <c r="Z15" s="89">
        <v>-2E-3</v>
      </c>
      <c r="AA15" s="89">
        <v>-1.4671759058410755E-2</v>
      </c>
      <c r="AB15" s="84">
        <v>325</v>
      </c>
      <c r="AC15" s="84">
        <v>57.699999999999989</v>
      </c>
      <c r="AD15" s="140">
        <f t="shared" si="13"/>
        <v>1.0628191550508348E-3</v>
      </c>
      <c r="AE15" s="89">
        <v>-8.5000000000000006E-3</v>
      </c>
      <c r="AF15" s="13">
        <v>-3.5999999999999999E-3</v>
      </c>
      <c r="AG15" s="85">
        <f t="shared" si="11"/>
        <v>-1.7287959089975637E-2</v>
      </c>
      <c r="AH15" s="85">
        <f t="shared" si="8"/>
        <v>-3.5187959089975691E-2</v>
      </c>
      <c r="AJ15" s="131">
        <f t="shared" si="9"/>
        <v>63213.860759340358</v>
      </c>
      <c r="AK15" s="7">
        <v>55303.167588000018</v>
      </c>
      <c r="AL15" s="131">
        <v>42.219000000000001</v>
      </c>
      <c r="AM15" s="7">
        <v>38.383244747722358</v>
      </c>
      <c r="AN15" s="133">
        <v>8.3815313913701714E-2</v>
      </c>
      <c r="AO15" s="133">
        <v>-7.7787096774193543E-2</v>
      </c>
      <c r="AP15" s="133">
        <v>4.3482735880456432E-3</v>
      </c>
      <c r="AQ15" s="133">
        <v>-7.8064516129032263E-3</v>
      </c>
      <c r="AR15" s="7"/>
    </row>
    <row r="16" spans="1:45" hidden="1">
      <c r="A16" s="84">
        <v>447.96281209677409</v>
      </c>
      <c r="B16" s="5">
        <v>44804</v>
      </c>
      <c r="C16" s="7">
        <v>64124.852844636851</v>
      </c>
      <c r="D16" s="7">
        <v>56571.748632311697</v>
      </c>
      <c r="E16" s="7">
        <v>53422.94400000001</v>
      </c>
      <c r="F16" s="7">
        <v>176.39999999999995</v>
      </c>
      <c r="G16" s="7">
        <v>155.09843389669942</v>
      </c>
      <c r="H16" s="7">
        <v>177.69999999999993</v>
      </c>
      <c r="I16" s="7">
        <v>154.7145256163875</v>
      </c>
      <c r="J16" s="12">
        <f t="shared" si="0"/>
        <v>0.80960635903207667</v>
      </c>
      <c r="K16" s="12">
        <f t="shared" si="1"/>
        <v>0.77650674795129249</v>
      </c>
      <c r="L16" s="12">
        <f>C16/$N$2/24/31</f>
        <v>0.28729772779855223</v>
      </c>
      <c r="M16" s="12">
        <f>E16/$N$2/24/31</f>
        <v>0.23935010752688177</v>
      </c>
      <c r="N16" s="12">
        <v>0.995</v>
      </c>
      <c r="O16" s="122">
        <v>0.99268059129572317</v>
      </c>
      <c r="P16" s="12">
        <v>1</v>
      </c>
      <c r="Q16" s="123">
        <v>0.99919999999999998</v>
      </c>
      <c r="R16" s="85">
        <f t="shared" ref="R16" si="16">T16-V16</f>
        <v>-3.7541865002776342E-2</v>
      </c>
      <c r="S16" s="5">
        <f t="shared" si="2"/>
        <v>44804</v>
      </c>
      <c r="T16" s="12">
        <f t="shared" si="3"/>
        <v>-0.16689174898483849</v>
      </c>
      <c r="U16" s="12">
        <f t="shared" si="4"/>
        <v>-5.5660373038446398E-2</v>
      </c>
      <c r="V16" s="12">
        <f t="shared" si="5"/>
        <v>-0.12934988398206215</v>
      </c>
      <c r="W16" s="12">
        <f t="shared" si="6"/>
        <v>-2.3194087042768263E-3</v>
      </c>
      <c r="X16" s="12">
        <f t="shared" si="7"/>
        <v>-8.0000000000002292E-4</v>
      </c>
      <c r="Y16" s="89">
        <v>-2.5069048789657763E-2</v>
      </c>
      <c r="Z16" s="89">
        <v>-2E-3</v>
      </c>
      <c r="AA16" s="89">
        <v>-2.2751093064731859E-2</v>
      </c>
      <c r="AB16" s="84">
        <v>325</v>
      </c>
      <c r="AC16" s="84">
        <v>10.825999999999993</v>
      </c>
      <c r="AD16" s="140">
        <f t="shared" si="13"/>
        <v>2.0194022171361712E-4</v>
      </c>
      <c r="AE16" s="89">
        <v>-8.5000000000000006E-3</v>
      </c>
      <c r="AF16" s="13">
        <v>-4.5999999999999999E-3</v>
      </c>
      <c r="AG16" s="85">
        <f t="shared" si="11"/>
        <v>-1.0472816213118579E-2</v>
      </c>
      <c r="AH16" s="85">
        <f t="shared" si="8"/>
        <v>-2.3553407508841752E-2</v>
      </c>
      <c r="AJ16" s="131">
        <f t="shared" si="9"/>
        <v>65663.345018418389</v>
      </c>
      <c r="AK16" s="7">
        <v>54596.602788000018</v>
      </c>
      <c r="AL16" s="131">
        <v>41.258000000000003</v>
      </c>
      <c r="AM16" s="7">
        <v>37.727430841230806</v>
      </c>
      <c r="AN16" s="133">
        <v>8.0033066166858041E-2</v>
      </c>
      <c r="AO16" s="133">
        <v>-7.0054838709677422E-2</v>
      </c>
      <c r="AP16" s="133">
        <v>1.0608120904496908E-2</v>
      </c>
      <c r="AQ16" s="133">
        <v>-4.0645161290322578E-3</v>
      </c>
      <c r="AR16" s="7"/>
    </row>
    <row r="17" spans="1:45" hidden="1">
      <c r="A17" s="84">
        <v>448.31709995833347</v>
      </c>
      <c r="B17" s="5">
        <v>44834</v>
      </c>
      <c r="C17" s="7">
        <v>68458.673913335006</v>
      </c>
      <c r="D17" s="7">
        <v>72306.92</v>
      </c>
      <c r="E17" s="7">
        <v>67125.728000000003</v>
      </c>
      <c r="F17" s="7">
        <v>181.1</v>
      </c>
      <c r="G17" s="7">
        <v>188.85518116462933</v>
      </c>
      <c r="H17" s="7">
        <v>194.4</v>
      </c>
      <c r="I17" s="7">
        <v>202.43719180436631</v>
      </c>
      <c r="J17" s="12">
        <f t="shared" si="0"/>
        <v>0.7894485596707812</v>
      </c>
      <c r="K17" s="12">
        <f t="shared" si="1"/>
        <v>0.74101472619265119</v>
      </c>
      <c r="L17" s="12">
        <f>C17/$N$2/24/30</f>
        <v>0.31693830515432875</v>
      </c>
      <c r="M17" s="12">
        <f>E17/$N$2/24/30</f>
        <v>0.3107672592592593</v>
      </c>
      <c r="N17" s="12">
        <v>0.995</v>
      </c>
      <c r="O17" s="122">
        <v>0.99812874171242572</v>
      </c>
      <c r="P17" s="12">
        <v>1</v>
      </c>
      <c r="Q17" s="123">
        <v>1</v>
      </c>
      <c r="R17" s="85">
        <f t="shared" ref="R17" si="17">T17-V17</f>
        <v>-6.0814390419621778E-2</v>
      </c>
      <c r="S17" s="5">
        <f t="shared" si="2"/>
        <v>44834</v>
      </c>
      <c r="T17" s="12">
        <f t="shared" si="3"/>
        <v>-1.9470811179054359E-2</v>
      </c>
      <c r="U17" s="12">
        <f t="shared" si="4"/>
        <v>-7.1655548320962881E-2</v>
      </c>
      <c r="V17" s="12">
        <f t="shared" si="5"/>
        <v>4.1343579240567419E-2</v>
      </c>
      <c r="W17" s="12">
        <f t="shared" si="6"/>
        <v>3.12874171242572E-3</v>
      </c>
      <c r="X17" s="12">
        <f t="shared" si="7"/>
        <v>0</v>
      </c>
      <c r="Y17" s="89">
        <v>-2.865334852948551E-2</v>
      </c>
      <c r="Z17" s="89">
        <v>-2E-3</v>
      </c>
      <c r="AA17" s="89">
        <v>-3.5077371953543685E-2</v>
      </c>
      <c r="AB17" s="84">
        <v>324.5</v>
      </c>
      <c r="AC17" s="84">
        <v>123.59999999999997</v>
      </c>
      <c r="AD17" s="140">
        <f t="shared" si="13"/>
        <v>1.8348986668588977E-3</v>
      </c>
      <c r="AE17" s="89">
        <v>-8.5000000000000006E-3</v>
      </c>
      <c r="AF17" s="13">
        <v>-1.5602239395175336E-2</v>
      </c>
      <c r="AG17" s="85">
        <f t="shared" si="11"/>
        <v>-3.016104189013627E-2</v>
      </c>
      <c r="AH17" s="85">
        <f t="shared" si="8"/>
        <v>-3.7687544207386653E-2</v>
      </c>
      <c r="AJ17" s="131">
        <f t="shared" si="9"/>
        <v>70101.143710471355</v>
      </c>
      <c r="AK17" s="7">
        <v>68787.815177666693</v>
      </c>
      <c r="AL17" s="131">
        <v>44.311</v>
      </c>
      <c r="AM17" s="7">
        <v>43.335488302111322</v>
      </c>
      <c r="AN17" s="133">
        <v>8.9384356691073918E-2</v>
      </c>
      <c r="AO17" s="133">
        <v>-8.7523333333333342E-2</v>
      </c>
      <c r="AP17" s="133">
        <v>2.604686406788399E-2</v>
      </c>
      <c r="AQ17" s="133">
        <v>-3.3930000000000002E-2</v>
      </c>
      <c r="AR17" s="7"/>
    </row>
    <row r="18" spans="1:45" hidden="1">
      <c r="A18" s="84">
        <v>448.33452625000024</v>
      </c>
      <c r="B18" s="5">
        <v>44865</v>
      </c>
      <c r="C18" s="7">
        <v>72065.497534972601</v>
      </c>
      <c r="D18" s="7">
        <v>72885.109659775248</v>
      </c>
      <c r="E18" s="7">
        <v>69307.327999999994</v>
      </c>
      <c r="F18" s="7">
        <v>174.59999999999988</v>
      </c>
      <c r="G18" s="7">
        <v>175.28194994792506</v>
      </c>
      <c r="H18" s="7">
        <v>204.00000000000011</v>
      </c>
      <c r="I18" s="7">
        <v>203.81316430139523</v>
      </c>
      <c r="J18" s="12">
        <f t="shared" si="0"/>
        <v>0.79190294117647042</v>
      </c>
      <c r="K18" s="12">
        <f t="shared" si="1"/>
        <v>0.76020396473972696</v>
      </c>
      <c r="L18" s="12">
        <f>C18/$N$2/24/31</f>
        <v>0.32287409289862273</v>
      </c>
      <c r="M18" s="12">
        <f>E18/$N$2/24/31</f>
        <v>0.31051670250896057</v>
      </c>
      <c r="N18" s="12">
        <v>0.995</v>
      </c>
      <c r="O18" s="122">
        <v>0.99773362483444561</v>
      </c>
      <c r="P18" s="12">
        <v>1</v>
      </c>
      <c r="Q18" s="123">
        <v>1</v>
      </c>
      <c r="R18" s="85">
        <f t="shared" ref="R18" si="18">T18-V18</f>
        <v>-3.7357232366825865E-2</v>
      </c>
      <c r="S18" s="5">
        <f t="shared" si="2"/>
        <v>44865</v>
      </c>
      <c r="T18" s="12">
        <f t="shared" si="3"/>
        <v>-3.8273093634496824E-2</v>
      </c>
      <c r="U18" s="12">
        <f t="shared" si="4"/>
        <v>-4.908796428346196E-2</v>
      </c>
      <c r="V18" s="12">
        <f t="shared" si="5"/>
        <v>-9.1586126767095877E-4</v>
      </c>
      <c r="W18" s="12">
        <f t="shared" si="6"/>
        <v>2.7336248344456138E-3</v>
      </c>
      <c r="X18" s="12">
        <f t="shared" si="7"/>
        <v>0</v>
      </c>
      <c r="Y18" s="89">
        <v>-1.6859082141631995E-2</v>
      </c>
      <c r="Z18" s="89">
        <v>-2E-3</v>
      </c>
      <c r="AA18" s="89">
        <v>-3.4768108669327204E-2</v>
      </c>
      <c r="AB18" s="84">
        <v>310.83870967741933</v>
      </c>
      <c r="AC18" s="84">
        <v>795.1</v>
      </c>
      <c r="AD18" s="140">
        <f t="shared" si="13"/>
        <v>1.1432079101418918E-2</v>
      </c>
      <c r="AE18" s="89">
        <v>-8.5000000000000006E-3</v>
      </c>
      <c r="AF18" s="13">
        <v>-2.4400000000000002E-2</v>
      </c>
      <c r="AG18" s="85">
        <f t="shared" si="11"/>
        <v>-1.8498150225193868E-2</v>
      </c>
      <c r="AH18" s="85">
        <f t="shared" si="8"/>
        <v>-1.6831775059639481E-2</v>
      </c>
      <c r="AJ18" s="131">
        <f t="shared" si="9"/>
        <v>73794.502734030946</v>
      </c>
      <c r="AK18" s="7">
        <v>70950.645936000015</v>
      </c>
      <c r="AL18" s="131">
        <v>44.072000000000003</v>
      </c>
      <c r="AM18" s="7">
        <v>41.681787000263476</v>
      </c>
      <c r="AN18" s="133">
        <v>8.8460362378982055E-2</v>
      </c>
      <c r="AO18" s="133">
        <v>-9.3700000000000006E-2</v>
      </c>
      <c r="AP18" s="133">
        <v>2.6248409750167501E-2</v>
      </c>
      <c r="AQ18" s="133">
        <v>-3.04E-2</v>
      </c>
      <c r="AR18" s="7"/>
      <c r="AS18" s="143"/>
    </row>
    <row r="19" spans="1:45" hidden="1">
      <c r="A19" s="84">
        <v>448.34666999999996</v>
      </c>
      <c r="B19" s="5">
        <v>44895</v>
      </c>
      <c r="C19" s="7">
        <v>62692.821946183736</v>
      </c>
      <c r="D19" s="7">
        <v>64515.914146609</v>
      </c>
      <c r="E19" s="7">
        <v>60799.008000000009</v>
      </c>
      <c r="F19" s="7">
        <v>135</v>
      </c>
      <c r="G19" s="7">
        <v>137.14181032867063</v>
      </c>
      <c r="H19" s="7">
        <v>168.9</v>
      </c>
      <c r="I19" s="7">
        <v>171.99368412769482</v>
      </c>
      <c r="J19" s="12">
        <f t="shared" si="0"/>
        <v>0.83205328596802808</v>
      </c>
      <c r="K19" s="12">
        <f t="shared" si="1"/>
        <v>0.78901385559302106</v>
      </c>
      <c r="L19" s="12">
        <f>C19/$N$2/24/30</f>
        <v>0.29024454604714689</v>
      </c>
      <c r="M19" s="12">
        <f>E19/$N$2/24/30</f>
        <v>0.28147688888888894</v>
      </c>
      <c r="N19" s="12">
        <v>0.995</v>
      </c>
      <c r="O19" s="122">
        <f>AVERAGE('[1]SECI-3 MIS'!$X$638:$X$667)</f>
        <v>0.9992759055620174</v>
      </c>
      <c r="P19" s="12">
        <v>1</v>
      </c>
      <c r="Q19" s="123">
        <v>1</v>
      </c>
      <c r="R19" s="85">
        <f t="shared" ref="R19" si="19">T19-V19</f>
        <v>-4.8524488927793819E-2</v>
      </c>
      <c r="S19" s="5">
        <f t="shared" si="2"/>
        <v>44895</v>
      </c>
      <c r="T19" s="12">
        <f t="shared" si="3"/>
        <v>-3.0207827425752232E-2</v>
      </c>
      <c r="U19" s="12">
        <f t="shared" si="4"/>
        <v>-5.7612237163105484E-2</v>
      </c>
      <c r="V19" s="12">
        <f t="shared" si="5"/>
        <v>1.8316661502041587E-2</v>
      </c>
      <c r="W19" s="12">
        <f t="shared" si="6"/>
        <v>4.2759055620174014E-3</v>
      </c>
      <c r="X19" s="12">
        <f t="shared" si="7"/>
        <v>0</v>
      </c>
      <c r="Y19" s="89">
        <v>-1.6859082141631995E-2</v>
      </c>
      <c r="Z19" s="89">
        <v>-2E-3</v>
      </c>
      <c r="AA19" s="89">
        <v>-2.7873288390864736E-2</v>
      </c>
      <c r="AB19" s="84">
        <v>310</v>
      </c>
      <c r="AC19" s="84">
        <v>476.10000000000036</v>
      </c>
      <c r="AD19" s="140">
        <f t="shared" si="13"/>
        <v>7.8034079418435303E-3</v>
      </c>
      <c r="AE19" s="89">
        <v>-8.5000000000000006E-3</v>
      </c>
      <c r="AF19" s="13">
        <v>-2.3199999999999998E-2</v>
      </c>
      <c r="AG19" s="85">
        <f t="shared" si="11"/>
        <v>-2.9665406786161821E-2</v>
      </c>
      <c r="AH19" s="85">
        <f t="shared" si="8"/>
        <v>-3.0741312348179228E-2</v>
      </c>
      <c r="AJ19" s="131">
        <f t="shared" si="9"/>
        <v>64196.956640265147</v>
      </c>
      <c r="AK19" s="7">
        <v>62140.259627000021</v>
      </c>
      <c r="AL19" s="131">
        <v>38.536000000000001</v>
      </c>
      <c r="AM19" s="7">
        <v>35.968523237580015</v>
      </c>
      <c r="AN19" s="133">
        <v>6.5830396027580021E-2</v>
      </c>
      <c r="AO19" s="133">
        <v>-7.2400000000000006E-2</v>
      </c>
      <c r="AP19" s="133">
        <v>4.9332856945209762E-3</v>
      </c>
      <c r="AQ19" s="133">
        <v>-8.0000000000000002E-3</v>
      </c>
      <c r="AR19" s="7"/>
      <c r="AS19" s="143"/>
    </row>
    <row r="20" spans="1:45" hidden="1">
      <c r="A20" s="84">
        <v>448.34666999999996</v>
      </c>
      <c r="B20" s="5">
        <v>44926</v>
      </c>
      <c r="C20" s="7">
        <v>61973.745398797662</v>
      </c>
      <c r="D20" s="7">
        <v>66618.89025931184</v>
      </c>
      <c r="E20" s="7">
        <v>60948.159999999989</v>
      </c>
      <c r="F20" s="1">
        <v>124.1</v>
      </c>
      <c r="G20" s="7">
        <f>SUM('[2]SECI-3 MIS'!$U$668:$U$698)</f>
        <v>130.52678983982742</v>
      </c>
      <c r="H20" s="1">
        <v>162.6</v>
      </c>
      <c r="I20" s="7">
        <v>171.80579045724053</v>
      </c>
      <c r="J20" s="12">
        <f t="shared" si="0"/>
        <v>0.85437822878228831</v>
      </c>
      <c r="K20" s="12">
        <f t="shared" si="1"/>
        <v>0.80178720300397321</v>
      </c>
      <c r="L20" s="12">
        <f>C20/$N$2/24/DAY(B20)</f>
        <v>0.27766014963619029</v>
      </c>
      <c r="M20" s="12">
        <f>E20/$N$2/24/DAY(B20)</f>
        <v>0.27306523297491031</v>
      </c>
      <c r="N20" s="12">
        <v>0.995</v>
      </c>
      <c r="O20" s="122">
        <v>0.98684679080051518</v>
      </c>
      <c r="P20" s="12">
        <v>1</v>
      </c>
      <c r="Q20" s="123">
        <v>1</v>
      </c>
      <c r="R20" s="85">
        <f t="shared" ref="R20:R32" si="20">T20-V20</f>
        <v>-7.3164885191856155E-2</v>
      </c>
      <c r="S20" s="5">
        <f t="shared" si="2"/>
        <v>44926</v>
      </c>
      <c r="T20" s="12">
        <f t="shared" si="3"/>
        <v>-1.6548707718052058E-2</v>
      </c>
      <c r="U20" s="12">
        <f t="shared" si="4"/>
        <v>-8.5121956208497607E-2</v>
      </c>
      <c r="V20" s="12">
        <f t="shared" si="5"/>
        <v>5.6616177473804097E-2</v>
      </c>
      <c r="W20" s="12">
        <f t="shared" si="6"/>
        <v>-8.1532091994848122E-3</v>
      </c>
      <c r="X20" s="12">
        <f t="shared" si="7"/>
        <v>0</v>
      </c>
      <c r="Y20" s="89">
        <v>-3.1099999999999999E-2</v>
      </c>
      <c r="Z20" s="89">
        <v>-2E-3</v>
      </c>
      <c r="AA20" s="89">
        <v>-2.3548430710889467E-2</v>
      </c>
      <c r="AB20" s="84">
        <v>310</v>
      </c>
      <c r="AC20" s="84">
        <v>408.00000000000011</v>
      </c>
      <c r="AD20" s="140">
        <f t="shared" si="13"/>
        <v>6.670865544882932E-3</v>
      </c>
      <c r="AE20" s="89">
        <v>-8.5000000000000006E-3</v>
      </c>
      <c r="AF20" s="13">
        <v>-2.4799999999999999E-2</v>
      </c>
      <c r="AG20" s="85">
        <f t="shared" si="11"/>
        <v>-4.006488519185615E-2</v>
      </c>
      <c r="AH20" s="85">
        <f t="shared" si="8"/>
        <v>-2.711167599237134E-2</v>
      </c>
      <c r="AJ20" s="131">
        <f t="shared" si="9"/>
        <v>63460.627910746451</v>
      </c>
      <c r="AK20" s="7">
        <v>62329.432733000009</v>
      </c>
      <c r="AL20" s="131">
        <v>30.841999999999999</v>
      </c>
      <c r="AM20" s="7">
        <v>29.927973786665465</v>
      </c>
      <c r="AN20" s="133">
        <v>3.7526156612264105E-2</v>
      </c>
      <c r="AO20" s="7"/>
      <c r="AP20" s="133">
        <v>1.6584629688201508E-4</v>
      </c>
      <c r="AQ20" s="7"/>
      <c r="AR20" s="7"/>
      <c r="AS20" s="143"/>
    </row>
    <row r="21" spans="1:45" hidden="1">
      <c r="A21" s="84">
        <v>448.34666999999996</v>
      </c>
      <c r="B21" s="5">
        <v>44957</v>
      </c>
      <c r="C21" s="7">
        <v>64517.145779367078</v>
      </c>
      <c r="D21" s="7">
        <v>66977.033354767234</v>
      </c>
      <c r="E21" s="7">
        <v>63197.279999999992</v>
      </c>
      <c r="F21" s="1">
        <v>132.80000000000001</v>
      </c>
      <c r="G21" s="7">
        <v>137.31414834608219</v>
      </c>
      <c r="H21" s="1">
        <v>170.1</v>
      </c>
      <c r="I21" s="7">
        <v>174.39337824732169</v>
      </c>
      <c r="J21" s="12">
        <f t="shared" si="0"/>
        <v>0.85022486772486727</v>
      </c>
      <c r="K21" s="12">
        <f t="shared" si="1"/>
        <v>0.81508998386369425</v>
      </c>
      <c r="L21" s="12">
        <f>C21/$N$2/24/31</f>
        <v>0.28905531263157291</v>
      </c>
      <c r="M21" s="12">
        <f>E21/$N$2/24/31</f>
        <v>0.2831419354838709</v>
      </c>
      <c r="N21" s="12">
        <v>0.995</v>
      </c>
      <c r="O21" s="122">
        <v>0.99162825120195619</v>
      </c>
      <c r="P21" s="12">
        <v>1</v>
      </c>
      <c r="Q21" s="123">
        <v>0.99633340012021643</v>
      </c>
      <c r="R21" s="85">
        <f t="shared" si="20"/>
        <v>-4.5697916091342439E-2</v>
      </c>
      <c r="S21" s="5">
        <f t="shared" si="2"/>
        <v>44957</v>
      </c>
      <c r="T21" s="12">
        <f t="shared" si="3"/>
        <v>-2.0457597177046649E-2</v>
      </c>
      <c r="U21" s="12">
        <f t="shared" si="4"/>
        <v>-5.6433573800536374E-2</v>
      </c>
      <c r="V21" s="122">
        <f t="shared" si="5"/>
        <v>2.524031891429579E-2</v>
      </c>
      <c r="W21" s="12">
        <f t="shared" si="6"/>
        <v>-3.3717487980438055E-3</v>
      </c>
      <c r="X21" s="12">
        <f t="shared" si="7"/>
        <v>-3.6665998797835719E-3</v>
      </c>
      <c r="Y21" s="126">
        <v>-2.4482426208437255E-2</v>
      </c>
      <c r="Z21" s="89">
        <v>-2E-3</v>
      </c>
      <c r="AA21" s="89">
        <v>-4.1678076627829512E-2</v>
      </c>
      <c r="AB21" s="84">
        <v>309.19354838709677</v>
      </c>
      <c r="AC21" s="84">
        <v>646.19999999999959</v>
      </c>
      <c r="AD21" s="140">
        <f t="shared" si="13"/>
        <v>1.0189460501160917E-2</v>
      </c>
      <c r="AE21" s="89">
        <v>-8.5000000000000006E-3</v>
      </c>
      <c r="AF21" s="123">
        <v>-2.3099999999999999E-2</v>
      </c>
      <c r="AG21" s="85">
        <f t="shared" si="11"/>
        <v>-1.9215489882905182E-2</v>
      </c>
      <c r="AH21" s="85">
        <f t="shared" si="8"/>
        <v>-1.2743741084861379E-2</v>
      </c>
      <c r="AJ21" s="131">
        <f t="shared" si="9"/>
        <v>66065.049898488665</v>
      </c>
      <c r="AK21" s="7">
        <v>64522.167976000004</v>
      </c>
      <c r="AL21" s="131">
        <v>29.262</v>
      </c>
      <c r="AM21" s="7">
        <v>25.702342485356322</v>
      </c>
      <c r="AN21" s="132">
        <v>3.3638151594214551E-2</v>
      </c>
      <c r="AO21" s="7"/>
      <c r="AP21" s="132">
        <v>8.7663012058049189E-3</v>
      </c>
      <c r="AQ21" s="7"/>
      <c r="AR21" s="7"/>
    </row>
    <row r="22" spans="1:45" hidden="1">
      <c r="A22" s="84">
        <v>448.34666999999996</v>
      </c>
      <c r="B22" s="5">
        <v>44985</v>
      </c>
      <c r="C22" s="7">
        <v>63398.582261210933</v>
      </c>
      <c r="D22" s="7">
        <v>63763.045486848881</v>
      </c>
      <c r="E22" s="7">
        <v>59671.040000000008</v>
      </c>
      <c r="F22" s="1">
        <v>144.80000000000001</v>
      </c>
      <c r="G22" s="7">
        <v>150.48729438917698</v>
      </c>
      <c r="H22" s="1">
        <v>174</v>
      </c>
      <c r="I22" s="7">
        <v>180.17252199468771</v>
      </c>
      <c r="J22" s="12">
        <f t="shared" si="0"/>
        <v>0.81675775862069011</v>
      </c>
      <c r="K22" s="12">
        <f t="shared" si="1"/>
        <v>0.76248945158353476</v>
      </c>
      <c r="L22" s="12">
        <f>C22/$N$2/24/28</f>
        <v>0.31447709454965744</v>
      </c>
      <c r="M22" s="12">
        <f>E22/$N$2/24/28</f>
        <v>0.29598730158730163</v>
      </c>
      <c r="N22" s="12">
        <v>0.995</v>
      </c>
      <c r="O22" s="122">
        <v>0.9687846769585472</v>
      </c>
      <c r="P22" s="12">
        <v>1</v>
      </c>
      <c r="Q22" s="123">
        <v>0.99288903061224487</v>
      </c>
      <c r="R22" s="85">
        <f t="shared" si="20"/>
        <v>-9.4269621082850308E-2</v>
      </c>
      <c r="S22" s="5">
        <f t="shared" si="2"/>
        <v>44985</v>
      </c>
      <c r="T22" s="12">
        <f t="shared" si="3"/>
        <v>-5.8795356745564686E-2</v>
      </c>
      <c r="U22" s="12">
        <f t="shared" si="4"/>
        <v>-6.4175188866925303E-2</v>
      </c>
      <c r="V22" s="122">
        <f t="shared" si="5"/>
        <v>3.5474264337285621E-2</v>
      </c>
      <c r="W22" s="129">
        <f t="shared" si="6"/>
        <v>-2.6215323041452798E-2</v>
      </c>
      <c r="X22" s="12">
        <f t="shared" si="7"/>
        <v>-7.1109693877551283E-3</v>
      </c>
      <c r="Y22" s="126">
        <v>-1.9236688462384018E-2</v>
      </c>
      <c r="Z22" s="89">
        <v>-2E-3</v>
      </c>
      <c r="AA22" s="89">
        <v>-4.9329097851217786E-2</v>
      </c>
      <c r="AB22" s="84">
        <v>304.85714285714283</v>
      </c>
      <c r="AC22" s="84">
        <v>285.09999999999957</v>
      </c>
      <c r="AD22" s="140">
        <f t="shared" si="13"/>
        <v>4.7611978992484561E-3</v>
      </c>
      <c r="AE22" s="89">
        <v>-8.5000000000000006E-3</v>
      </c>
      <c r="AF22" s="123">
        <v>-2.1299999999999999E-2</v>
      </c>
      <c r="AG22" s="85">
        <f t="shared" si="11"/>
        <v>-7.3032932620466284E-2</v>
      </c>
      <c r="AH22" s="85">
        <f t="shared" si="8"/>
        <v>-4.551760957901349E-2</v>
      </c>
      <c r="AJ22" s="131">
        <f t="shared" si="9"/>
        <v>64919.649652570661</v>
      </c>
      <c r="AK22" s="7">
        <v>61038.242007999987</v>
      </c>
      <c r="AL22" s="131">
        <v>36.494</v>
      </c>
      <c r="AM22" s="7">
        <v>36.490466955614167</v>
      </c>
      <c r="AN22" s="132">
        <v>6.006323004794957E-2</v>
      </c>
      <c r="AO22" s="7"/>
      <c r="AP22" s="132">
        <v>2.5236851693215295E-2</v>
      </c>
      <c r="AQ22" s="7"/>
      <c r="AR22" s="7"/>
    </row>
    <row r="23" spans="1:45" hidden="1">
      <c r="A23" s="84">
        <v>448.34666999999996</v>
      </c>
      <c r="B23" s="5">
        <v>45016</v>
      </c>
      <c r="C23" s="7">
        <v>75161.254178329749</v>
      </c>
      <c r="D23" s="7">
        <v>70741.654407241163</v>
      </c>
      <c r="E23" s="7">
        <v>67980.671999999991</v>
      </c>
      <c r="F23" s="1">
        <v>194.7</v>
      </c>
      <c r="G23" s="7">
        <v>184.06458885150795</v>
      </c>
      <c r="H23" s="1">
        <v>216.1</v>
      </c>
      <c r="I23" s="7">
        <v>202.39521916572099</v>
      </c>
      <c r="J23" s="12">
        <f t="shared" si="0"/>
        <v>0.77965455807496509</v>
      </c>
      <c r="K23" s="12">
        <f t="shared" si="1"/>
        <v>0.75020335177743525</v>
      </c>
      <c r="L23" s="12">
        <f>C23/$N$2/24/31</f>
        <v>0.33674397033301856</v>
      </c>
      <c r="M23" s="12">
        <f>E23/$N$2/24/31</f>
        <v>0.30457290322580638</v>
      </c>
      <c r="N23" s="12">
        <v>0.995</v>
      </c>
      <c r="O23" s="122">
        <v>0.99860159409393612</v>
      </c>
      <c r="P23" s="12">
        <v>1</v>
      </c>
      <c r="Q23" s="123">
        <v>1</v>
      </c>
      <c r="R23" s="85">
        <f t="shared" si="20"/>
        <v>-3.2116989748849689E-2</v>
      </c>
      <c r="S23" s="5">
        <f t="shared" si="2"/>
        <v>45016</v>
      </c>
      <c r="T23" s="12">
        <f t="shared" si="3"/>
        <v>-9.5535688658053841E-2</v>
      </c>
      <c r="U23" s="12">
        <f t="shared" si="4"/>
        <v>-3.902909015029421E-2</v>
      </c>
      <c r="V23" s="122">
        <f t="shared" si="5"/>
        <v>-6.3418698909204152E-2</v>
      </c>
      <c r="W23" s="12">
        <f t="shared" si="6"/>
        <v>3.6015940939361224E-3</v>
      </c>
      <c r="X23" s="122">
        <f t="shared" si="7"/>
        <v>0</v>
      </c>
      <c r="Y23" s="126">
        <v>-1.2593504954415879E-3</v>
      </c>
      <c r="Z23" s="89">
        <v>-2E-3</v>
      </c>
      <c r="AA23" s="89">
        <v>-4.428194221855962E-2</v>
      </c>
      <c r="AB23" s="84">
        <v>303</v>
      </c>
      <c r="AC23" s="84">
        <v>257.99999999999898</v>
      </c>
      <c r="AD23" s="140">
        <f t="shared" si="13"/>
        <v>3.7819595175056534E-3</v>
      </c>
      <c r="AE23" s="89">
        <v>-8.5000000000000006E-3</v>
      </c>
      <c r="AF23" s="123">
        <v>-1.4559912934869294E-2</v>
      </c>
      <c r="AG23" s="85">
        <f t="shared" si="11"/>
        <v>-2.8857639253408104E-2</v>
      </c>
      <c r="AH23" s="85">
        <f t="shared" si="8"/>
        <v>-3.7899320412474929E-2</v>
      </c>
      <c r="AJ23" s="131">
        <f t="shared" si="9"/>
        <v>76964.533190994742</v>
      </c>
      <c r="AK23" s="7">
        <v>69402.679873999994</v>
      </c>
      <c r="AL23" s="131">
        <v>42.610999999999997</v>
      </c>
      <c r="AM23" s="7">
        <v>37.606914648631303</v>
      </c>
      <c r="AN23" s="132">
        <v>8.5531704319249169E-2</v>
      </c>
      <c r="AO23" s="7"/>
      <c r="AP23" s="132">
        <v>4.6817764957118709E-2</v>
      </c>
      <c r="AQ23" s="7"/>
      <c r="AR23" s="7"/>
    </row>
    <row r="24" spans="1:45" hidden="1">
      <c r="A24" s="84">
        <f t="shared" ref="A24:A32" si="21">A23</f>
        <v>448.34666999999996</v>
      </c>
      <c r="B24" s="125">
        <f>EOMONTH(B23,1)</f>
        <v>45046</v>
      </c>
      <c r="C24" s="7">
        <f>73198.4664961819*A24/450</f>
        <v>72929.530450377162</v>
      </c>
      <c r="D24" s="7">
        <v>71738.660854407979</v>
      </c>
      <c r="E24" s="7">
        <v>68328.127999999997</v>
      </c>
      <c r="F24" s="1">
        <v>209.60000000000011</v>
      </c>
      <c r="G24" s="7">
        <f>SUM('[3]SECI-3 MIS'!$U$789:$U$818)</f>
        <v>205.30562754134365</v>
      </c>
      <c r="H24" s="1">
        <v>215.89999999999995</v>
      </c>
      <c r="I24" s="7">
        <v>209.58626518379523</v>
      </c>
      <c r="J24" s="12">
        <f t="shared" si="0"/>
        <v>0.7572054756431732</v>
      </c>
      <c r="K24" s="12">
        <f t="shared" si="1"/>
        <v>0.72821027677511496</v>
      </c>
      <c r="L24" s="12">
        <f>C24/$N$2/24/30</f>
        <v>0.33763671504804244</v>
      </c>
      <c r="M24" s="12">
        <f>E24/$N$2/24/30</f>
        <v>0.31633392592592596</v>
      </c>
      <c r="N24" s="12">
        <v>0.995</v>
      </c>
      <c r="O24" s="122">
        <v>0.9985411151840855</v>
      </c>
      <c r="P24" s="12">
        <v>1</v>
      </c>
      <c r="Q24" s="123">
        <v>1</v>
      </c>
      <c r="R24" s="85">
        <f t="shared" si="20"/>
        <v>-3.3850024459202377E-2</v>
      </c>
      <c r="S24" s="5">
        <f t="shared" si="2"/>
        <v>45046</v>
      </c>
      <c r="T24" s="12">
        <f t="shared" si="3"/>
        <v>-6.3093817030785093E-2</v>
      </c>
      <c r="U24" s="12">
        <f t="shared" si="4"/>
        <v>-4.7541072188810207E-2</v>
      </c>
      <c r="V24" s="122">
        <f t="shared" si="5"/>
        <v>-2.9243792571582716E-2</v>
      </c>
      <c r="W24" s="12">
        <f t="shared" si="6"/>
        <v>3.5411151840855082E-3</v>
      </c>
      <c r="X24" s="122">
        <f t="shared" si="7"/>
        <v>0</v>
      </c>
      <c r="Y24" s="126">
        <v>-1.5104952628663469E-3</v>
      </c>
      <c r="Z24" s="89">
        <v>-2E-3</v>
      </c>
      <c r="AA24" s="89">
        <v>-2.9980840292261626E-2</v>
      </c>
      <c r="AB24" s="84">
        <v>303</v>
      </c>
      <c r="AC24" s="84">
        <v>239.2999999999993</v>
      </c>
      <c r="AD24" s="140">
        <f t="shared" si="13"/>
        <v>3.4900029926298653E-3</v>
      </c>
      <c r="AE24" s="89">
        <v>-8.5000000000000006E-3</v>
      </c>
      <c r="AF24" s="123">
        <v>-0.02</v>
      </c>
      <c r="AG24" s="85">
        <f t="shared" si="11"/>
        <v>-3.0339529196336028E-2</v>
      </c>
      <c r="AJ24" s="122"/>
      <c r="AK24" s="7"/>
      <c r="AL24" s="122"/>
      <c r="AM24" s="7"/>
      <c r="AN24" s="7"/>
      <c r="AO24" s="7"/>
      <c r="AP24" s="7"/>
      <c r="AQ24" s="7"/>
      <c r="AR24" s="7"/>
    </row>
    <row r="25" spans="1:45" hidden="1">
      <c r="A25" s="84">
        <f t="shared" si="21"/>
        <v>448.34666999999996</v>
      </c>
      <c r="B25" s="125">
        <f t="shared" ref="B25:B56" si="22">EOMONTH(B24,1)</f>
        <v>45077</v>
      </c>
      <c r="C25" s="7">
        <v>75089.194980761356</v>
      </c>
      <c r="D25" s="7">
        <v>77534.078896833191</v>
      </c>
      <c r="E25" s="7">
        <v>71408.67200000002</v>
      </c>
      <c r="F25" s="1">
        <v>221.50000000000011</v>
      </c>
      <c r="G25" s="7">
        <v>228.11737699467324</v>
      </c>
      <c r="H25" s="1">
        <v>217.09999999999994</v>
      </c>
      <c r="I25" s="7">
        <v>220.71340198867679</v>
      </c>
      <c r="J25" s="12">
        <f t="shared" si="0"/>
        <v>0.77531930123351878</v>
      </c>
      <c r="K25" s="12">
        <f t="shared" si="1"/>
        <v>0.7344993589291583</v>
      </c>
      <c r="L25" s="12">
        <f>C25/$N$2/24/31</f>
        <v>0.33642112446577666</v>
      </c>
      <c r="M25" s="12">
        <f>E25/$N$2/24/31</f>
        <v>0.31993132616487463</v>
      </c>
      <c r="N25" s="12">
        <v>0.995</v>
      </c>
      <c r="O25" s="122">
        <v>0.98246453481720075</v>
      </c>
      <c r="P25" s="12">
        <v>1</v>
      </c>
      <c r="Q25" s="123">
        <v>1</v>
      </c>
      <c r="R25" s="85">
        <f t="shared" si="20"/>
        <v>-6.5659299480847588E-2</v>
      </c>
      <c r="S25" s="5">
        <f t="shared" si="2"/>
        <v>45077</v>
      </c>
      <c r="T25" s="12">
        <f t="shared" si="3"/>
        <v>-4.9015347437195489E-2</v>
      </c>
      <c r="U25" s="12">
        <f t="shared" si="4"/>
        <v>-7.9002768640401788E-2</v>
      </c>
      <c r="V25" s="122">
        <f t="shared" si="5"/>
        <v>1.6643952043652099E-2</v>
      </c>
      <c r="W25" s="129">
        <f t="shared" si="6"/>
        <v>-1.2535465182799244E-2</v>
      </c>
      <c r="X25" s="122">
        <f t="shared" si="7"/>
        <v>0</v>
      </c>
      <c r="Y25" s="126">
        <v>-1.7137697615452707E-2</v>
      </c>
      <c r="Z25" s="89">
        <v>-2E-3</v>
      </c>
      <c r="AA25" s="89">
        <v>-2.2680631630243125E-2</v>
      </c>
      <c r="AB25" s="84">
        <v>305.70967741935482</v>
      </c>
      <c r="AC25" s="84">
        <v>468.29999999999927</v>
      </c>
      <c r="AD25" s="140">
        <f t="shared" si="13"/>
        <v>6.5351539749495093E-3</v>
      </c>
      <c r="AE25" s="89">
        <v>-8.5000000000000006E-3</v>
      </c>
      <c r="AF25" s="123">
        <v>-1.7713914734472279E-2</v>
      </c>
      <c r="AG25" s="85">
        <f t="shared" si="11"/>
        <v>-4.6521601865394877E-2</v>
      </c>
      <c r="AJ25" s="122"/>
      <c r="AK25" s="7"/>
      <c r="AL25" s="122"/>
      <c r="AM25" s="7"/>
      <c r="AN25" s="7"/>
      <c r="AO25" s="7"/>
      <c r="AP25" s="7"/>
      <c r="AQ25" s="7"/>
      <c r="AR25" s="7"/>
      <c r="AS25" s="143"/>
    </row>
    <row r="26" spans="1:45" hidden="1">
      <c r="A26" s="84">
        <f t="shared" si="21"/>
        <v>448.34666999999996</v>
      </c>
      <c r="B26" s="125">
        <f t="shared" si="22"/>
        <v>45107</v>
      </c>
      <c r="C26" s="7">
        <v>67263.171365544957</v>
      </c>
      <c r="D26" s="7">
        <v>69737.453541794544</v>
      </c>
      <c r="E26" s="7">
        <v>66229.887999999977</v>
      </c>
      <c r="F26" s="1">
        <v>198.60000000000008</v>
      </c>
      <c r="G26" s="7">
        <v>207.12788550068575</v>
      </c>
      <c r="H26" s="1">
        <v>190.49999999999991</v>
      </c>
      <c r="I26" s="7">
        <v>196.03700551098024</v>
      </c>
      <c r="J26" s="12">
        <f t="shared" si="0"/>
        <v>0.79148981488836645</v>
      </c>
      <c r="K26" s="12">
        <f t="shared" si="1"/>
        <v>0.75996686926364776</v>
      </c>
      <c r="L26" s="12">
        <f>C26/$N$2/24/30</f>
        <v>0.31140357113678224</v>
      </c>
      <c r="M26" s="12">
        <f>E26/$N$2/24/30</f>
        <v>0.30661985185185175</v>
      </c>
      <c r="N26" s="12">
        <v>0.995</v>
      </c>
      <c r="O26" s="122">
        <v>0.99153341012245155</v>
      </c>
      <c r="P26" s="12">
        <v>1</v>
      </c>
      <c r="Q26" s="123">
        <v>1</v>
      </c>
      <c r="R26" s="85">
        <f t="shared" si="20"/>
        <v>-4.4427445424562673E-2</v>
      </c>
      <c r="S26" s="5">
        <f t="shared" si="2"/>
        <v>45107</v>
      </c>
      <c r="T26" s="12">
        <f t="shared" si="3"/>
        <v>-1.5361799697631739E-2</v>
      </c>
      <c r="U26" s="12">
        <f t="shared" si="4"/>
        <v>-5.029672526962059E-2</v>
      </c>
      <c r="V26" s="122">
        <f t="shared" si="5"/>
        <v>2.9065645726930933E-2</v>
      </c>
      <c r="W26" s="12">
        <f t="shared" si="6"/>
        <v>-3.4665898775484427E-3</v>
      </c>
      <c r="X26" s="122">
        <f t="shared" si="7"/>
        <v>0</v>
      </c>
      <c r="Y26" s="126">
        <v>-3.5595969156893524E-2</v>
      </c>
      <c r="Z26" s="89">
        <v>-2E-3</v>
      </c>
      <c r="AA26" s="89">
        <v>-1.7988997814801188E-2</v>
      </c>
      <c r="AB26" s="84">
        <v>303.06666666666666</v>
      </c>
      <c r="AC26" s="84">
        <v>168.19999999999965</v>
      </c>
      <c r="AD26" s="140">
        <f t="shared" si="13"/>
        <v>2.5307811673119115E-3</v>
      </c>
      <c r="AE26" s="89">
        <v>-8.5000000000000006E-3</v>
      </c>
      <c r="AF26" s="123">
        <v>-1.5308837819314892E-2</v>
      </c>
      <c r="AG26" s="85">
        <f t="shared" si="11"/>
        <v>-6.8314762676691485E-3</v>
      </c>
      <c r="AJ26" s="122"/>
      <c r="AK26" s="7"/>
      <c r="AL26" s="122"/>
      <c r="AM26" s="7"/>
      <c r="AN26" s="7"/>
      <c r="AO26" s="7"/>
      <c r="AP26" s="7"/>
      <c r="AQ26" s="7"/>
      <c r="AR26" s="7"/>
    </row>
    <row r="27" spans="1:45" hidden="1">
      <c r="A27" s="84">
        <f t="shared" si="21"/>
        <v>448.34666999999996</v>
      </c>
      <c r="B27" s="125">
        <f t="shared" si="22"/>
        <v>45138</v>
      </c>
      <c r="C27" s="7">
        <v>61601.228772594935</v>
      </c>
      <c r="D27" s="7">
        <v>68246.221888438988</v>
      </c>
      <c r="E27" s="7">
        <v>64062.975999999995</v>
      </c>
      <c r="F27" s="7">
        <v>177</v>
      </c>
      <c r="G27" s="7">
        <v>195.32659424342143</v>
      </c>
      <c r="H27" s="7">
        <v>171.5</v>
      </c>
      <c r="I27" s="7">
        <v>186.7982185264712</v>
      </c>
      <c r="J27" s="12">
        <f t="shared" si="0"/>
        <v>0.8051711801745397</v>
      </c>
      <c r="K27" s="12">
        <f t="shared" si="1"/>
        <v>0.76820677258555548</v>
      </c>
      <c r="L27" s="12">
        <f>C27/$N$2/24/31</f>
        <v>0.27599116833599885</v>
      </c>
      <c r="M27" s="12">
        <f>E27/$N$2/24/31</f>
        <v>0.28702050179211469</v>
      </c>
      <c r="N27" s="12">
        <v>0.995</v>
      </c>
      <c r="O27" s="122">
        <v>0.99573162190607867</v>
      </c>
      <c r="P27" s="12">
        <v>1</v>
      </c>
      <c r="Q27" s="123">
        <v>1</v>
      </c>
      <c r="R27" s="85">
        <f t="shared" si="20"/>
        <v>-4.9239808530148865E-2</v>
      </c>
      <c r="S27" s="5">
        <f t="shared" si="2"/>
        <v>45138</v>
      </c>
      <c r="T27" s="12">
        <f t="shared" si="3"/>
        <v>3.9962631857438424E-2</v>
      </c>
      <c r="U27" s="12">
        <f t="shared" si="4"/>
        <v>-6.129637323040793E-2</v>
      </c>
      <c r="V27" s="122">
        <f t="shared" si="5"/>
        <v>8.920244038758729E-2</v>
      </c>
      <c r="W27" s="12">
        <f t="shared" si="6"/>
        <v>7.3162190607867217E-4</v>
      </c>
      <c r="X27" s="122">
        <f t="shared" si="7"/>
        <v>0</v>
      </c>
      <c r="Y27" s="126">
        <v>-3.4605686851451357E-2</v>
      </c>
      <c r="Z27" s="89">
        <v>-2E-3</v>
      </c>
      <c r="AA27" s="89">
        <v>-1.4671759058410755E-2</v>
      </c>
      <c r="AB27" s="84">
        <v>305</v>
      </c>
      <c r="AC27" s="84">
        <v>148.29999999999978</v>
      </c>
      <c r="AD27" s="140">
        <f t="shared" si="13"/>
        <v>2.3068357039612701E-3</v>
      </c>
      <c r="AE27" s="89">
        <v>-8.5000000000000006E-3</v>
      </c>
      <c r="AF27" s="123">
        <v>-6.9948903239172881E-3</v>
      </c>
      <c r="AG27" s="85">
        <f t="shared" si="11"/>
        <v>-1.2634121678697508E-2</v>
      </c>
      <c r="AJ27" s="122"/>
      <c r="AK27" s="7"/>
      <c r="AL27" s="122"/>
      <c r="AM27" s="7"/>
      <c r="AN27" s="7"/>
      <c r="AO27" s="7"/>
      <c r="AP27" s="7"/>
      <c r="AQ27" s="7"/>
      <c r="AR27" s="7"/>
    </row>
    <row r="28" spans="1:45" hidden="1">
      <c r="A28" s="84">
        <f t="shared" si="21"/>
        <v>448.34666999999996</v>
      </c>
      <c r="B28" s="125">
        <f t="shared" si="22"/>
        <v>45169</v>
      </c>
      <c r="C28" s="7">
        <v>63858.056124387032</v>
      </c>
      <c r="D28" s="7">
        <v>71188.208058967502</v>
      </c>
      <c r="E28" s="7">
        <v>65427.903999999966</v>
      </c>
      <c r="F28" s="7">
        <v>176.39999999999995</v>
      </c>
      <c r="G28" s="7">
        <v>196.42250457610902</v>
      </c>
      <c r="H28" s="7">
        <v>177.69999999999993</v>
      </c>
      <c r="I28" s="7">
        <v>196.04069133312078</v>
      </c>
      <c r="J28" s="12">
        <f t="shared" si="0"/>
        <v>0.80554765402681461</v>
      </c>
      <c r="K28" s="12">
        <f t="shared" si="1"/>
        <v>0.74645364352637167</v>
      </c>
      <c r="L28" s="12">
        <f>C28/$N$2/24/31</f>
        <v>0.2861024019909813</v>
      </c>
      <c r="M28" s="12">
        <f>E28/$N$2/24/31</f>
        <v>0.29313577060931884</v>
      </c>
      <c r="N28" s="12">
        <v>0.995</v>
      </c>
      <c r="O28" s="122">
        <v>0.99724069271411298</v>
      </c>
      <c r="P28" s="12">
        <v>1</v>
      </c>
      <c r="Q28" s="123">
        <v>1</v>
      </c>
      <c r="R28" s="85">
        <f t="shared" si="20"/>
        <v>-7.8628147891344646E-2</v>
      </c>
      <c r="S28" s="5">
        <f t="shared" si="2"/>
        <v>45169</v>
      </c>
      <c r="T28" s="12">
        <f t="shared" si="3"/>
        <v>2.4583395907872285E-2</v>
      </c>
      <c r="U28" s="12">
        <f t="shared" si="4"/>
        <v>-8.0916548063635574E-2</v>
      </c>
      <c r="V28" s="122">
        <f t="shared" si="5"/>
        <v>0.10321154379921693</v>
      </c>
      <c r="W28" s="12">
        <f t="shared" si="6"/>
        <v>2.2406927141129795E-3</v>
      </c>
      <c r="X28" s="122">
        <f t="shared" si="7"/>
        <v>0</v>
      </c>
      <c r="Y28" s="126">
        <v>-3.5881792906873801E-2</v>
      </c>
      <c r="Z28" s="89">
        <v>-2E-3</v>
      </c>
      <c r="AA28" s="89">
        <v>-2.2751093064731859E-2</v>
      </c>
      <c r="AB28" s="84">
        <v>305</v>
      </c>
      <c r="AC28" s="84">
        <v>165.29999999999981</v>
      </c>
      <c r="AD28" s="140">
        <f t="shared" si="13"/>
        <v>2.5176332694759897E-3</v>
      </c>
      <c r="AE28" s="89">
        <v>-8.5000000000000006E-3</v>
      </c>
      <c r="AF28" s="123">
        <v>-1.7638930439746073E-2</v>
      </c>
      <c r="AG28" s="85">
        <f t="shared" si="11"/>
        <v>-4.0746354984470844E-2</v>
      </c>
      <c r="AJ28" s="122"/>
      <c r="AK28" s="7"/>
      <c r="AL28" s="122"/>
      <c r="AM28" s="7"/>
      <c r="AN28" s="7"/>
      <c r="AO28" s="7"/>
      <c r="AP28" s="7"/>
      <c r="AQ28" s="7"/>
      <c r="AR28" s="7"/>
      <c r="AS28" s="143"/>
    </row>
    <row r="29" spans="1:45" hidden="1">
      <c r="A29" s="84">
        <f t="shared" si="21"/>
        <v>448.34666999999996</v>
      </c>
      <c r="B29" s="125">
        <f t="shared" si="22"/>
        <v>45199</v>
      </c>
      <c r="C29" s="7">
        <v>68119.970790687148</v>
      </c>
      <c r="D29" s="7">
        <v>68032.377058641723</v>
      </c>
      <c r="E29" s="7">
        <v>63012.255999999994</v>
      </c>
      <c r="F29" s="7">
        <v>181.1</v>
      </c>
      <c r="G29" s="7">
        <v>179.32126374287057</v>
      </c>
      <c r="H29" s="7">
        <v>194.4</v>
      </c>
      <c r="I29" s="7">
        <v>191.22127904288885</v>
      </c>
      <c r="J29" s="12">
        <f t="shared" si="0"/>
        <v>0.78549090940681454</v>
      </c>
      <c r="K29" s="12">
        <f t="shared" si="1"/>
        <v>0.73749254077216797</v>
      </c>
      <c r="L29" s="12">
        <f>C29/$N$2/24/30</f>
        <v>0.31537023514207013</v>
      </c>
      <c r="M29" s="12">
        <f>E29/$N$2/24/30</f>
        <v>0.29172340740740738</v>
      </c>
      <c r="N29" s="12">
        <v>0.995</v>
      </c>
      <c r="O29" s="122">
        <v>0.99659161630697601</v>
      </c>
      <c r="P29" s="12">
        <v>1</v>
      </c>
      <c r="Q29" s="123">
        <v>1</v>
      </c>
      <c r="R29" s="85">
        <f t="shared" si="20"/>
        <v>-5.8629720056170731E-2</v>
      </c>
      <c r="S29" s="5">
        <f t="shared" si="2"/>
        <v>45199</v>
      </c>
      <c r="T29" s="12">
        <f t="shared" si="3"/>
        <v>-7.4981165308800168E-2</v>
      </c>
      <c r="U29" s="12">
        <f t="shared" si="4"/>
        <v>-7.3790175732277419E-2</v>
      </c>
      <c r="V29" s="122">
        <f t="shared" si="5"/>
        <v>-1.6351445252629437E-2</v>
      </c>
      <c r="W29" s="12">
        <f t="shared" si="6"/>
        <v>1.5916163069760181E-3</v>
      </c>
      <c r="X29" s="122">
        <f t="shared" si="7"/>
        <v>0</v>
      </c>
      <c r="Y29" s="126">
        <v>-3.1814620118829601E-2</v>
      </c>
      <c r="Z29" s="89">
        <v>-2E-3</v>
      </c>
      <c r="AA29" s="89">
        <v>-3.5077371953543685E-2</v>
      </c>
      <c r="AB29" s="84">
        <v>305</v>
      </c>
      <c r="AC29" s="84">
        <v>242.59999999999948</v>
      </c>
      <c r="AD29" s="140">
        <f t="shared" si="13"/>
        <v>3.8366165065539422E-3</v>
      </c>
      <c r="AE29" s="89">
        <v>-8.5000000000000006E-3</v>
      </c>
      <c r="AF29" s="123">
        <v>-1.4404325636522969E-2</v>
      </c>
      <c r="AG29" s="85">
        <f t="shared" si="11"/>
        <v>-2.4815099937341129E-2</v>
      </c>
      <c r="AJ29" s="122"/>
      <c r="AK29" s="7"/>
      <c r="AL29" s="122"/>
      <c r="AM29" s="7"/>
      <c r="AN29" s="7"/>
      <c r="AO29" s="7"/>
      <c r="AP29" s="7"/>
      <c r="AQ29" s="7"/>
      <c r="AR29" s="7"/>
    </row>
    <row r="30" spans="1:45" hidden="1">
      <c r="A30" s="84">
        <f t="shared" si="21"/>
        <v>448.34666999999996</v>
      </c>
      <c r="B30" s="125">
        <f t="shared" si="22"/>
        <v>45230</v>
      </c>
      <c r="C30" s="7">
        <v>71706.162199014303</v>
      </c>
      <c r="D30" s="7">
        <v>67790.909021415369</v>
      </c>
      <c r="E30" s="7">
        <v>64901.760000000009</v>
      </c>
      <c r="F30" s="7">
        <v>174.59999999999988</v>
      </c>
      <c r="G30" s="7">
        <v>163.7385799806267</v>
      </c>
      <c r="H30" s="7">
        <v>204.00000000000011</v>
      </c>
      <c r="I30" s="7">
        <v>191.68794563106681</v>
      </c>
      <c r="J30" s="12">
        <f t="shared" si="0"/>
        <v>0.78793298664834932</v>
      </c>
      <c r="K30" s="12">
        <f t="shared" si="1"/>
        <v>0.75902932845726712</v>
      </c>
      <c r="L30" s="12">
        <f>C30/$N$2/24/31</f>
        <v>0.32126416755830783</v>
      </c>
      <c r="M30" s="12">
        <f>E30/$N$2/24/31</f>
        <v>0.29077849462365596</v>
      </c>
      <c r="N30" s="12">
        <v>0.995</v>
      </c>
      <c r="O30" s="122">
        <v>0.99492230091526701</v>
      </c>
      <c r="P30" s="12">
        <v>1</v>
      </c>
      <c r="Q30" s="123">
        <v>1</v>
      </c>
      <c r="R30" s="85">
        <f t="shared" si="20"/>
        <v>-3.4539643778864648E-2</v>
      </c>
      <c r="S30" s="5">
        <f t="shared" si="2"/>
        <v>45230</v>
      </c>
      <c r="T30" s="12">
        <f t="shared" si="3"/>
        <v>-9.4892851469714157E-2</v>
      </c>
      <c r="U30" s="12">
        <f t="shared" si="4"/>
        <v>-4.2618531940656901E-2</v>
      </c>
      <c r="V30" s="122">
        <f t="shared" si="5"/>
        <v>-6.0353207690849509E-2</v>
      </c>
      <c r="W30" s="12">
        <f t="shared" si="6"/>
        <v>-7.7699084732985035E-5</v>
      </c>
      <c r="X30" s="122">
        <f t="shared" si="7"/>
        <v>0</v>
      </c>
      <c r="Y30" s="126">
        <v>-2.7416050592322015E-2</v>
      </c>
      <c r="Z30" s="89">
        <v>-2E-3</v>
      </c>
      <c r="AA30" s="89">
        <v>-3.4768108669327204E-2</v>
      </c>
      <c r="AB30" s="84">
        <v>305</v>
      </c>
      <c r="AC30" s="84">
        <v>362.19999999999897</v>
      </c>
      <c r="AD30" s="140">
        <f t="shared" si="13"/>
        <v>5.5612778678858161E-3</v>
      </c>
      <c r="AE30" s="89">
        <v>-8.5000000000000006E-3</v>
      </c>
      <c r="AF30" s="123">
        <v>-1.3638308745361569E-2</v>
      </c>
      <c r="AG30" s="85">
        <f t="shared" si="11"/>
        <v>-5.123593186542633E-3</v>
      </c>
      <c r="AJ30" s="122"/>
      <c r="AK30" s="7"/>
      <c r="AL30" s="122"/>
      <c r="AM30" s="7"/>
      <c r="AN30" s="7"/>
      <c r="AO30" s="7"/>
      <c r="AP30" s="7"/>
      <c r="AQ30" s="7"/>
      <c r="AR30" s="7"/>
    </row>
    <row r="31" spans="1:45" hidden="1">
      <c r="A31" s="84">
        <f t="shared" si="21"/>
        <v>448.34666999999996</v>
      </c>
      <c r="B31" s="125">
        <f t="shared" si="22"/>
        <v>45260</v>
      </c>
      <c r="C31" s="7">
        <f>62608.5593648685*A31/450</f>
        <v>62378.531343858012</v>
      </c>
      <c r="D31" s="7">
        <v>53551.7179680111</v>
      </c>
      <c r="E31" s="7">
        <v>51211.071999999986</v>
      </c>
      <c r="F31" s="7">
        <v>135</v>
      </c>
      <c r="G31" s="7">
        <v>116.67595445932491</v>
      </c>
      <c r="H31" s="7">
        <v>168.9</v>
      </c>
      <c r="I31" s="7">
        <v>144.34488439365853</v>
      </c>
      <c r="J31" s="12">
        <f t="shared" si="0"/>
        <v>0.82788205040555052</v>
      </c>
      <c r="K31" s="12">
        <f t="shared" si="1"/>
        <v>0.79216154287369489</v>
      </c>
      <c r="L31" s="12">
        <f>C31/$N$2/24/30</f>
        <v>0.2887894969623056</v>
      </c>
      <c r="M31" s="12">
        <f>E31/$N$2/24/30</f>
        <v>0.23708829629629624</v>
      </c>
      <c r="N31" s="12">
        <v>0.995</v>
      </c>
      <c r="O31" s="122">
        <v>0.99892933420209351</v>
      </c>
      <c r="P31" s="12">
        <v>1</v>
      </c>
      <c r="Q31" s="123">
        <v>1</v>
      </c>
      <c r="R31" s="85">
        <f t="shared" si="20"/>
        <v>-3.3644721531527755E-2</v>
      </c>
      <c r="S31" s="5">
        <f t="shared" si="2"/>
        <v>45260</v>
      </c>
      <c r="T31" s="12">
        <f t="shared" si="3"/>
        <v>-0.17902728876859986</v>
      </c>
      <c r="U31" s="12">
        <f t="shared" si="4"/>
        <v>-4.3708139660604162E-2</v>
      </c>
      <c r="V31" s="122">
        <f t="shared" si="5"/>
        <v>-0.1453825672370721</v>
      </c>
      <c r="W31" s="12">
        <f t="shared" si="6"/>
        <v>3.9293342020935151E-3</v>
      </c>
      <c r="X31" s="122">
        <f t="shared" si="7"/>
        <v>0</v>
      </c>
      <c r="Y31" s="126">
        <v>-8.0026861089791106E-3</v>
      </c>
      <c r="Z31" s="89">
        <v>-2E-3</v>
      </c>
      <c r="AA31" s="89">
        <v>-2.7873288390864736E-2</v>
      </c>
      <c r="AB31" s="84">
        <v>305</v>
      </c>
      <c r="AC31" s="84">
        <v>100.00000000000007</v>
      </c>
      <c r="AD31" s="140">
        <f t="shared" si="13"/>
        <v>1.9458921056652357E-3</v>
      </c>
      <c r="AE31" s="89">
        <v>-8.5000000000000006E-3</v>
      </c>
      <c r="AF31" s="123">
        <v>-1.4308841598377543E-2</v>
      </c>
      <c r="AG31" s="85">
        <f t="shared" si="11"/>
        <v>-2.3642035422548641E-2</v>
      </c>
      <c r="AJ31" s="122"/>
      <c r="AK31" s="7"/>
      <c r="AL31" s="122"/>
      <c r="AM31" s="7"/>
      <c r="AN31" s="7"/>
      <c r="AO31" s="7"/>
      <c r="AP31" s="7"/>
      <c r="AQ31" s="7"/>
      <c r="AR31" s="7"/>
    </row>
    <row r="32" spans="1:45" hidden="1">
      <c r="A32" s="84">
        <f t="shared" si="21"/>
        <v>448.34666999999996</v>
      </c>
      <c r="B32" s="125">
        <f t="shared" si="22"/>
        <v>45291</v>
      </c>
      <c r="C32" s="7">
        <f>61890.4492956877*A32/450</f>
        <v>61663.059658945385</v>
      </c>
      <c r="D32" s="7">
        <v>63643.064254429672</v>
      </c>
      <c r="E32" s="7">
        <v>59413.376000000004</v>
      </c>
      <c r="F32" s="1">
        <v>124.1</v>
      </c>
      <c r="G32" s="7">
        <v>124.38815137036075</v>
      </c>
      <c r="H32" s="1">
        <v>162.6</v>
      </c>
      <c r="I32" s="7">
        <v>165.7518262092488</v>
      </c>
      <c r="J32" s="12">
        <f t="shared" si="0"/>
        <v>0.85009507419134356</v>
      </c>
      <c r="K32" s="12">
        <f t="shared" si="1"/>
        <v>0.80063044528343374</v>
      </c>
      <c r="L32" s="12">
        <f>C32/$N$2/24/DAY(B32)</f>
        <v>0.27626818843613526</v>
      </c>
      <c r="M32" s="12">
        <f>E32/$N$2/24/DAY(B32)</f>
        <v>0.26618896057347669</v>
      </c>
      <c r="N32" s="12">
        <v>0.995</v>
      </c>
      <c r="O32" s="122">
        <v>0.99857309225509638</v>
      </c>
      <c r="P32" s="12">
        <v>1</v>
      </c>
      <c r="Q32" s="123">
        <v>1</v>
      </c>
      <c r="R32" s="85">
        <f t="shared" si="20"/>
        <v>-5.58674156506348E-2</v>
      </c>
      <c r="S32" s="5">
        <f t="shared" si="2"/>
        <v>45291</v>
      </c>
      <c r="T32" s="12">
        <f t="shared" si="3"/>
        <v>-3.6483490624504289E-2</v>
      </c>
      <c r="U32" s="12">
        <f t="shared" si="4"/>
        <v>-6.6459531827700702E-2</v>
      </c>
      <c r="V32" s="122">
        <f t="shared" si="5"/>
        <v>1.9383925026130511E-2</v>
      </c>
      <c r="W32" s="12">
        <f t="shared" si="6"/>
        <v>3.5730922550963884E-3</v>
      </c>
      <c r="X32" s="122">
        <f t="shared" si="7"/>
        <v>0</v>
      </c>
      <c r="Y32" s="126">
        <v>-5.8002416767370159E-4</v>
      </c>
      <c r="Z32" s="89">
        <v>-2E-3</v>
      </c>
      <c r="AA32" s="89">
        <v>-2.3548430710889467E-2</v>
      </c>
      <c r="AB32" s="84">
        <v>305</v>
      </c>
      <c r="AC32" s="84">
        <v>197.09999999999982</v>
      </c>
      <c r="AD32" s="140">
        <f t="shared" si="13"/>
        <v>3.3058642561198922E-3</v>
      </c>
      <c r="AE32" s="89">
        <v>-8.5000000000000006E-3</v>
      </c>
      <c r="AF32" s="123">
        <v>-1.7479672555416059E-2</v>
      </c>
      <c r="AG32" s="85">
        <f t="shared" si="11"/>
        <v>-5.3287391482961098E-2</v>
      </c>
      <c r="AJ32" s="122"/>
      <c r="AK32" s="7"/>
      <c r="AL32" s="122"/>
      <c r="AM32" s="7"/>
      <c r="AN32" s="7"/>
      <c r="AO32" s="7"/>
      <c r="AP32" s="7"/>
      <c r="AQ32" s="7"/>
      <c r="AR32" s="7"/>
      <c r="AS32" s="143"/>
    </row>
    <row r="33" spans="1:44">
      <c r="A33" s="84">
        <v>448.34666999999996</v>
      </c>
      <c r="B33" s="125">
        <f t="shared" si="22"/>
        <v>45322</v>
      </c>
      <c r="C33" s="7">
        <f>64430.4312070492*A33/450</f>
        <v>64193.709507432417</v>
      </c>
      <c r="D33" s="7">
        <v>62434.507076793161</v>
      </c>
      <c r="E33" s="7">
        <v>58941.919999999998</v>
      </c>
      <c r="F33" s="1">
        <v>132.80000000000001</v>
      </c>
      <c r="G33" s="7">
        <v>127.40553115912697</v>
      </c>
      <c r="H33" s="1">
        <v>170.1</v>
      </c>
      <c r="I33" s="7">
        <v>164.21485527066312</v>
      </c>
      <c r="J33" s="12">
        <f t="shared" ref="J33:J44" si="23">C33/A33/H33/N33</f>
        <v>0.84596253469383897</v>
      </c>
      <c r="K33" s="12">
        <f t="shared" ref="K33:K40" si="24">E33/A33/I33/O33</f>
        <v>0.80971961275549198</v>
      </c>
      <c r="L33" s="12">
        <f>C33/$N$2/24/DAY(B33)</f>
        <v>0.28760622539172226</v>
      </c>
      <c r="M33" s="12">
        <f>E33/$N$2/24/DAY(B33)</f>
        <v>0.26407670250896054</v>
      </c>
      <c r="N33" s="12">
        <v>0.995</v>
      </c>
      <c r="O33" s="122">
        <v>0.98869702997182718</v>
      </c>
      <c r="P33" s="12">
        <v>1</v>
      </c>
      <c r="Q33" s="123">
        <v>1</v>
      </c>
      <c r="R33" s="85">
        <f t="shared" ref="R33:R44" si="25">T33-V33</f>
        <v>-4.7213444449867858E-2</v>
      </c>
      <c r="S33" s="5">
        <f t="shared" si="2"/>
        <v>45322</v>
      </c>
      <c r="T33" s="12">
        <f t="shared" si="3"/>
        <v>-8.1811591006816009E-2</v>
      </c>
      <c r="U33" s="12">
        <f t="shared" si="4"/>
        <v>-5.5940012027280939E-2</v>
      </c>
      <c r="V33" s="122">
        <f t="shared" si="5"/>
        <v>-3.4598146556948151E-2</v>
      </c>
      <c r="W33" s="12">
        <f t="shared" si="6"/>
        <v>-6.3029700281728163E-3</v>
      </c>
      <c r="X33" s="12">
        <f t="shared" si="7"/>
        <v>0</v>
      </c>
      <c r="Y33" s="126">
        <v>-8.0000000000000004E-4</v>
      </c>
      <c r="Z33" s="89">
        <v>-2E-3</v>
      </c>
      <c r="AA33" s="89">
        <v>-4.1678076627829512E-2</v>
      </c>
      <c r="AB33" s="84">
        <v>305</v>
      </c>
      <c r="AC33" s="84">
        <v>321.9999999999992</v>
      </c>
      <c r="AD33" s="140">
        <f t="shared" si="13"/>
        <v>5.4439511088610754E-3</v>
      </c>
      <c r="AE33" s="89">
        <v>-8.5000000000000006E-3</v>
      </c>
      <c r="AF33" s="123">
        <v>-1.6199999999999999E-2</v>
      </c>
      <c r="AG33" s="85">
        <f t="shared" si="11"/>
        <v>-4.4413444449867855E-2</v>
      </c>
      <c r="AH33" s="85">
        <f t="shared" ref="AH33:AH35" si="26">R33-W33-Y33-(AF33+2%)-Z33</f>
        <v>-4.1910474421695043E-2</v>
      </c>
      <c r="AJ33" s="131">
        <f>(C33/(1-$AK$1))/(1-$AK$2)</f>
        <v>65733.853699614381</v>
      </c>
      <c r="AK33" s="7">
        <v>64522.167976000004</v>
      </c>
      <c r="AL33" s="131">
        <v>29.262</v>
      </c>
      <c r="AM33" s="7">
        <v>25.702342485356322</v>
      </c>
      <c r="AN33" s="132">
        <v>3.3638151594214551E-2</v>
      </c>
      <c r="AO33" s="7"/>
      <c r="AP33" s="132">
        <v>8.7663012058049189E-3</v>
      </c>
      <c r="AQ33" s="7"/>
      <c r="AR33" s="7"/>
    </row>
    <row r="34" spans="1:44">
      <c r="A34" s="84">
        <v>448.34666999999996</v>
      </c>
      <c r="B34" s="125">
        <f>EOMONTH(B33,1)</f>
        <v>45351</v>
      </c>
      <c r="C34" s="7">
        <f>63313.3710994347*A34/450</f>
        <v>63080.753553123963</v>
      </c>
      <c r="D34" s="7">
        <v>64040.218484562472</v>
      </c>
      <c r="E34" s="7">
        <v>60460.608</v>
      </c>
      <c r="F34" s="1">
        <v>144.80000000000001</v>
      </c>
      <c r="G34" s="7">
        <v>145.49399380809416</v>
      </c>
      <c r="H34" s="1">
        <v>174</v>
      </c>
      <c r="I34" s="7">
        <v>175.23040815141186</v>
      </c>
      <c r="J34" s="12">
        <f t="shared" si="23"/>
        <v>0.81266320233908629</v>
      </c>
      <c r="K34" s="12">
        <f t="shared" si="24"/>
        <v>0.77128957446704505</v>
      </c>
      <c r="L34" s="12">
        <f>C34/$N$2/24/28</f>
        <v>0.31290056325954346</v>
      </c>
      <c r="M34" s="12">
        <f>E34/$N$2/24/28</f>
        <v>0.29990380952380952</v>
      </c>
      <c r="N34" s="12">
        <v>0.995</v>
      </c>
      <c r="O34" s="122">
        <v>0.99777272546218743</v>
      </c>
      <c r="P34" s="12">
        <v>1</v>
      </c>
      <c r="Q34" s="123">
        <v>1</v>
      </c>
      <c r="R34" s="85">
        <f t="shared" si="25"/>
        <v>-4.8607681748653486E-2</v>
      </c>
      <c r="S34" s="5">
        <f t="shared" si="2"/>
        <v>45351</v>
      </c>
      <c r="T34" s="12">
        <f t="shared" si="3"/>
        <v>-4.1536370533642786E-2</v>
      </c>
      <c r="U34" s="12"/>
      <c r="V34" s="122">
        <f t="shared" si="5"/>
        <v>7.0713112150107005E-3</v>
      </c>
      <c r="W34" s="12">
        <f t="shared" si="6"/>
        <v>2.7727254621874309E-3</v>
      </c>
      <c r="X34" s="12">
        <f t="shared" si="7"/>
        <v>0</v>
      </c>
      <c r="Y34" s="126">
        <v>-1.1950971548502116E-3</v>
      </c>
      <c r="Z34" s="89">
        <v>-2E-3</v>
      </c>
      <c r="AA34" s="126">
        <v>-4.9329097851217786E-2</v>
      </c>
      <c r="AB34" s="84">
        <v>305</v>
      </c>
      <c r="AC34" s="84"/>
      <c r="AD34" s="137"/>
      <c r="AE34" s="89">
        <v>-8.5000000000000006E-3</v>
      </c>
      <c r="AF34" s="123">
        <v>-1.55E-2</v>
      </c>
      <c r="AG34" s="85">
        <f t="shared" si="11"/>
        <v>-4.5412584593803276E-2</v>
      </c>
      <c r="AH34" s="85">
        <f t="shared" si="26"/>
        <v>-5.2685310055990711E-2</v>
      </c>
      <c r="AJ34" s="131">
        <f>(C34/(1-$AK$1))/(1-$AK$2)</f>
        <v>64594.195554977072</v>
      </c>
      <c r="AK34" s="7">
        <v>61038.242007999987</v>
      </c>
      <c r="AL34" s="131">
        <v>36.494</v>
      </c>
      <c r="AM34" s="7">
        <v>36.490466955614167</v>
      </c>
      <c r="AN34" s="132">
        <v>6.006323004794957E-2</v>
      </c>
      <c r="AO34" s="7"/>
      <c r="AP34" s="132">
        <v>2.5236851693215295E-2</v>
      </c>
      <c r="AQ34" s="7"/>
      <c r="AR34" s="7"/>
    </row>
    <row r="35" spans="1:44">
      <c r="A35" s="84">
        <v>448.34666999999996</v>
      </c>
      <c r="B35" s="125">
        <f t="shared" si="22"/>
        <v>45382</v>
      </c>
      <c r="C35" s="7">
        <f>75060.233342206*A35/450</f>
        <v>74784.457040891182</v>
      </c>
      <c r="D35" s="7">
        <v>75094.005160947287</v>
      </c>
      <c r="E35" s="7">
        <v>71643.94</v>
      </c>
      <c r="F35" s="1">
        <v>194.7</v>
      </c>
      <c r="G35" s="7">
        <v>194.49173570976384</v>
      </c>
      <c r="H35" s="1">
        <v>216.1</v>
      </c>
      <c r="I35" s="7">
        <v>215.80821248422478</v>
      </c>
      <c r="J35" s="12">
        <f t="shared" si="23"/>
        <v>0.77574600693535034</v>
      </c>
      <c r="K35" s="12">
        <f t="shared" si="24"/>
        <v>0.74079056362749462</v>
      </c>
      <c r="L35" s="12">
        <f>C35/$N$2/24/31</f>
        <v>0.33505581111510391</v>
      </c>
      <c r="M35" s="12">
        <f>E35/$N$2/24/31</f>
        <v>0.32098539426523298</v>
      </c>
      <c r="N35" s="12">
        <v>0.995</v>
      </c>
      <c r="O35" s="122">
        <v>0.99954443125417836</v>
      </c>
      <c r="P35" s="12">
        <v>1</v>
      </c>
      <c r="Q35" s="123">
        <v>1</v>
      </c>
      <c r="R35" s="85">
        <f t="shared" si="25"/>
        <v>-4.0644005055733512E-2</v>
      </c>
      <c r="S35" s="5">
        <f t="shared" si="2"/>
        <v>45382</v>
      </c>
      <c r="T35" s="12">
        <f t="shared" si="3"/>
        <v>-4.1994248071815066E-2</v>
      </c>
      <c r="U35" s="12"/>
      <c r="V35" s="122">
        <f t="shared" si="5"/>
        <v>-1.3502430160815537E-3</v>
      </c>
      <c r="W35" s="12">
        <f t="shared" si="6"/>
        <v>4.5444312541783605E-3</v>
      </c>
      <c r="X35" s="12">
        <f t="shared" si="7"/>
        <v>0</v>
      </c>
      <c r="Y35" s="126">
        <v>-9.2898516665009597E-4</v>
      </c>
      <c r="Z35" s="89">
        <v>-2E-3</v>
      </c>
      <c r="AA35" s="89">
        <v>-4.428194221855962E-2</v>
      </c>
      <c r="AB35" s="84">
        <v>305</v>
      </c>
      <c r="AC35" s="84"/>
      <c r="AD35" s="137"/>
      <c r="AE35" s="89">
        <v>-8.5000000000000006E-3</v>
      </c>
      <c r="AF35" s="123">
        <v>-1.9900000000000001E-2</v>
      </c>
      <c r="AG35" s="85">
        <f t="shared" si="11"/>
        <v>-3.7715019889083413E-2</v>
      </c>
      <c r="AH35" s="85">
        <f t="shared" si="26"/>
        <v>-4.235945114326177E-2</v>
      </c>
      <c r="AJ35" s="131">
        <f>(C35/(1-$AK$1))/(1-$AK$2)</f>
        <v>76578.695885488167</v>
      </c>
      <c r="AK35" s="7">
        <v>69402.679873999994</v>
      </c>
      <c r="AL35" s="131">
        <v>42.610999999999997</v>
      </c>
      <c r="AM35" s="7">
        <v>37.606914648631303</v>
      </c>
      <c r="AN35" s="132">
        <v>8.5531704319249169E-2</v>
      </c>
      <c r="AO35" s="7"/>
      <c r="AP35" s="132">
        <v>4.6817764957118709E-2</v>
      </c>
      <c r="AQ35" s="7"/>
      <c r="AR35" s="7"/>
    </row>
    <row r="36" spans="1:44">
      <c r="A36" s="84">
        <f t="shared" ref="A36:A56" si="27">A35</f>
        <v>448.34666999999996</v>
      </c>
      <c r="B36" s="125">
        <f t="shared" si="22"/>
        <v>45412</v>
      </c>
      <c r="C36" s="7">
        <f>72832.474163701*A36/450</f>
        <v>72564.882798125283</v>
      </c>
      <c r="D36" s="7">
        <v>67004.804578908384</v>
      </c>
      <c r="E36" s="7">
        <v>65689.279999999984</v>
      </c>
      <c r="F36" s="1">
        <v>209.60000000000011</v>
      </c>
      <c r="G36" s="7">
        <v>191.29948467744063</v>
      </c>
      <c r="H36" s="1">
        <v>215.89999999999995</v>
      </c>
      <c r="I36" s="7">
        <v>196.82177762479657</v>
      </c>
      <c r="J36" s="12">
        <f t="shared" si="23"/>
        <v>0.75341944826495733</v>
      </c>
      <c r="K36" s="12">
        <f t="shared" si="24"/>
        <v>0.74729881477416416</v>
      </c>
      <c r="L36" s="12">
        <f>C36/$N$2/24/30</f>
        <v>0.33594853147280218</v>
      </c>
      <c r="M36" s="12">
        <f>E36/$N$2/24/30</f>
        <v>0.30411703703703696</v>
      </c>
      <c r="N36" s="12">
        <v>0.995</v>
      </c>
      <c r="O36" s="122">
        <v>0.99612332579458396</v>
      </c>
      <c r="P36" s="12">
        <v>1</v>
      </c>
      <c r="Q36" s="123">
        <v>1</v>
      </c>
      <c r="R36" s="85">
        <f t="shared" si="25"/>
        <v>-6.3850907896728648E-3</v>
      </c>
      <c r="S36" s="5">
        <f t="shared" si="2"/>
        <v>45412</v>
      </c>
      <c r="T36" s="12">
        <f t="shared" si="3"/>
        <v>-9.4751104570142464E-2</v>
      </c>
      <c r="U36" s="12"/>
      <c r="V36" s="122">
        <f t="shared" si="5"/>
        <v>-8.8366013780469599E-2</v>
      </c>
      <c r="W36" s="12">
        <f t="shared" si="6"/>
        <v>1.1233257945839625E-3</v>
      </c>
      <c r="X36" s="12">
        <f t="shared" si="7"/>
        <v>0</v>
      </c>
      <c r="Y36" s="126">
        <v>-1.8121044965194696E-3</v>
      </c>
      <c r="Z36" s="89">
        <v>-2E-3</v>
      </c>
      <c r="AA36" s="126"/>
      <c r="AB36" s="84">
        <v>305</v>
      </c>
      <c r="AC36" s="84"/>
      <c r="AD36" s="137"/>
      <c r="AE36" s="89">
        <v>-8.5000000000000006E-3</v>
      </c>
      <c r="AF36" s="123">
        <v>-1.5800000000000002E-2</v>
      </c>
      <c r="AG36" s="85">
        <f t="shared" si="11"/>
        <v>-2.572986293153395E-3</v>
      </c>
      <c r="AJ36" s="122"/>
      <c r="AK36" s="7"/>
      <c r="AL36" s="122"/>
      <c r="AM36" s="7"/>
      <c r="AN36" s="7"/>
      <c r="AO36" s="7"/>
      <c r="AP36" s="7"/>
      <c r="AQ36" s="7"/>
      <c r="AR36" s="7"/>
    </row>
    <row r="37" spans="1:44">
      <c r="A37" s="84">
        <f t="shared" si="27"/>
        <v>448.34666999999996</v>
      </c>
      <c r="B37" s="125">
        <f t="shared" si="22"/>
        <v>45443</v>
      </c>
      <c r="C37" s="7">
        <f>74989.2645631468*A37/450</f>
        <v>74713.749005857491</v>
      </c>
      <c r="D37" s="7">
        <v>78152.178210364771</v>
      </c>
      <c r="E37" s="7">
        <v>72652.703999999998</v>
      </c>
      <c r="F37" s="1">
        <v>221.50000000000011</v>
      </c>
      <c r="G37" s="7">
        <v>228</v>
      </c>
      <c r="H37" s="1">
        <v>217.09999999999994</v>
      </c>
      <c r="I37" s="7">
        <v>223.25</v>
      </c>
      <c r="J37" s="12">
        <f t="shared" si="23"/>
        <v>0.77144270472735055</v>
      </c>
      <c r="K37" s="12">
        <f t="shared" si="24"/>
        <v>0.72679397205542851</v>
      </c>
      <c r="L37" s="12">
        <f>C37/$N$2/24/31</f>
        <v>0.33473901884344753</v>
      </c>
      <c r="M37" s="12">
        <f>E37/$N$2/24/31</f>
        <v>0.32550494623655918</v>
      </c>
      <c r="N37" s="12">
        <v>0.995</v>
      </c>
      <c r="O37" s="122">
        <v>0.99870000000000003</v>
      </c>
      <c r="P37" s="12">
        <v>1</v>
      </c>
      <c r="Q37" s="123">
        <v>1</v>
      </c>
      <c r="R37" s="85">
        <f t="shared" si="25"/>
        <v>-5.5913846043212367E-2</v>
      </c>
      <c r="S37" s="5">
        <f t="shared" si="2"/>
        <v>45443</v>
      </c>
      <c r="T37" s="12">
        <f t="shared" ref="T37" si="28">E37/C37-1</f>
        <v>-2.758588657752814E-2</v>
      </c>
      <c r="U37" s="12"/>
      <c r="V37" s="122">
        <f t="shared" ref="V37" si="29">I37/H37-1</f>
        <v>2.8327959465684227E-2</v>
      </c>
      <c r="W37" s="12">
        <f t="shared" ref="W37" si="30">O37-N37</f>
        <v>3.7000000000000366E-3</v>
      </c>
      <c r="X37" s="122">
        <f t="shared" si="7"/>
        <v>0</v>
      </c>
      <c r="Y37" s="126">
        <v>-2E-3</v>
      </c>
      <c r="Z37" s="89">
        <v>-2E-3</v>
      </c>
      <c r="AA37" s="126"/>
      <c r="AB37" s="84">
        <v>305</v>
      </c>
      <c r="AC37" s="84"/>
      <c r="AD37" s="137"/>
      <c r="AE37" s="89">
        <v>-8.5000000000000006E-3</v>
      </c>
      <c r="AF37" s="123">
        <v>-2.2499999999999999E-2</v>
      </c>
      <c r="AG37" s="85">
        <f t="shared" si="11"/>
        <v>-5.1913846043212364E-2</v>
      </c>
      <c r="AJ37" s="122"/>
      <c r="AK37" s="7"/>
      <c r="AL37" s="122"/>
      <c r="AM37" s="7"/>
      <c r="AN37" s="7"/>
      <c r="AO37" s="7"/>
      <c r="AP37" s="7"/>
      <c r="AQ37" s="7"/>
      <c r="AR37" s="7"/>
    </row>
    <row r="38" spans="1:44">
      <c r="A38" s="84">
        <f t="shared" si="27"/>
        <v>448.34666999999996</v>
      </c>
      <c r="B38" s="125">
        <f t="shared" si="22"/>
        <v>45473</v>
      </c>
      <c r="C38" s="7">
        <f>67173.6559991017*A38/450</f>
        <v>66926.855508717257</v>
      </c>
      <c r="D38" s="7">
        <v>71102.338178526974</v>
      </c>
      <c r="E38" s="7">
        <v>66712.543999999965</v>
      </c>
      <c r="F38" s="1">
        <v>198.60000000000008</v>
      </c>
      <c r="G38" s="7">
        <v>208.24142599473925</v>
      </c>
      <c r="H38" s="1">
        <v>190.49999999999991</v>
      </c>
      <c r="I38" s="7">
        <v>199.13028354832571</v>
      </c>
      <c r="J38" s="12">
        <f t="shared" si="23"/>
        <v>0.78753236581392505</v>
      </c>
      <c r="K38" s="12">
        <f t="shared" si="24"/>
        <v>0.74853644694781207</v>
      </c>
      <c r="L38" s="12">
        <f>C38/$N$2/24/30</f>
        <v>0.30984655328109845</v>
      </c>
      <c r="M38" s="12">
        <f>E38/$N$2/24/30</f>
        <v>0.30885437037037022</v>
      </c>
      <c r="N38" s="12">
        <v>0.995</v>
      </c>
      <c r="O38" s="122">
        <v>0.99825912841470965</v>
      </c>
      <c r="P38" s="12">
        <v>1</v>
      </c>
      <c r="Q38" s="123">
        <v>1</v>
      </c>
      <c r="R38" s="85">
        <f t="shared" si="25"/>
        <v>-4.850550079037419E-2</v>
      </c>
      <c r="S38" s="5">
        <f t="shared" si="2"/>
        <v>45473</v>
      </c>
      <c r="T38" s="12">
        <f t="shared" ref="T38:T39" si="31">E38/C38-1</f>
        <v>-3.2021750773779667E-3</v>
      </c>
      <c r="U38" s="12"/>
      <c r="V38" s="122">
        <f t="shared" ref="V38:V39" si="32">I38/H38-1</f>
        <v>4.5303325712996223E-2</v>
      </c>
      <c r="W38" s="12">
        <f t="shared" ref="W38:W39" si="33">O38-N38</f>
        <v>3.2591284147096555E-3</v>
      </c>
      <c r="X38" s="122">
        <f t="shared" ref="X38:X39" si="34">Q38-P38</f>
        <v>0</v>
      </c>
      <c r="Y38" s="126">
        <v>-5.2860884865799894E-3</v>
      </c>
      <c r="Z38" s="89">
        <v>-2E-3</v>
      </c>
      <c r="AA38" s="126"/>
      <c r="AB38" s="84">
        <v>305</v>
      </c>
      <c r="AC38" s="84"/>
      <c r="AD38" s="137"/>
      <c r="AE38" s="89">
        <v>-8.5000000000000006E-3</v>
      </c>
      <c r="AF38" s="123">
        <v>-1.7100000000000001E-2</v>
      </c>
      <c r="AG38" s="85">
        <f t="shared" si="11"/>
        <v>-4.1219412303794195E-2</v>
      </c>
      <c r="AJ38" s="122"/>
      <c r="AK38" s="7"/>
      <c r="AL38" s="122"/>
      <c r="AM38" s="7"/>
      <c r="AN38" s="7"/>
      <c r="AO38" s="7"/>
      <c r="AP38" s="7"/>
      <c r="AQ38" s="7"/>
      <c r="AR38" s="7"/>
    </row>
    <row r="39" spans="1:44">
      <c r="A39" s="84">
        <f t="shared" si="27"/>
        <v>448.34666999999996</v>
      </c>
      <c r="B39" s="125">
        <f t="shared" si="22"/>
        <v>45504</v>
      </c>
      <c r="C39" s="7">
        <f>61519.2484488161*A39/450</f>
        <v>61293.222628731906</v>
      </c>
      <c r="D39" s="7">
        <v>70631.320594737816</v>
      </c>
      <c r="E39" s="7">
        <v>65727.551999999996</v>
      </c>
      <c r="F39" s="7">
        <v>177</v>
      </c>
      <c r="G39" s="7">
        <v>199.17828579374151</v>
      </c>
      <c r="H39" s="7">
        <v>171.5</v>
      </c>
      <c r="I39" s="7">
        <v>194.24268785242234</v>
      </c>
      <c r="J39" s="12">
        <f t="shared" si="23"/>
        <v>0.80114532427366625</v>
      </c>
      <c r="K39" s="12">
        <f t="shared" si="24"/>
        <v>0.75989243162178599</v>
      </c>
      <c r="L39" s="12">
        <f>C39/$N$2/24/31</f>
        <v>0.27461121249431858</v>
      </c>
      <c r="M39" s="12">
        <f>E39/$N$2/24/31</f>
        <v>0.29447827956989248</v>
      </c>
      <c r="N39" s="12">
        <v>0.995</v>
      </c>
      <c r="O39" s="122">
        <v>0.99319999999999997</v>
      </c>
      <c r="P39" s="12">
        <v>1</v>
      </c>
      <c r="Q39" s="123">
        <v>1</v>
      </c>
      <c r="R39" s="85">
        <f t="shared" si="25"/>
        <v>-6.0264263489379521E-2</v>
      </c>
      <c r="S39" s="5">
        <f t="shared" si="2"/>
        <v>45504</v>
      </c>
      <c r="T39" s="12">
        <f t="shared" si="31"/>
        <v>7.2346161306086065E-2</v>
      </c>
      <c r="U39" s="12"/>
      <c r="V39" s="122">
        <f t="shared" si="32"/>
        <v>0.13261042479546559</v>
      </c>
      <c r="W39" s="12">
        <f t="shared" si="33"/>
        <v>-1.8000000000000238E-3</v>
      </c>
      <c r="X39" s="122">
        <f t="shared" si="34"/>
        <v>0</v>
      </c>
      <c r="Y39" s="126">
        <v>-3.3150382874152099E-3</v>
      </c>
      <c r="Z39" s="89">
        <v>-2E-3</v>
      </c>
      <c r="AA39" s="126"/>
      <c r="AB39" s="84">
        <v>303</v>
      </c>
      <c r="AC39" s="84"/>
      <c r="AD39" s="137"/>
      <c r="AE39" s="89">
        <v>-8.5000000000000006E-3</v>
      </c>
      <c r="AF39" s="123">
        <v>-7.9000000000000008E-3</v>
      </c>
      <c r="AG39" s="85">
        <f>T39-V39-Y39-Z39</f>
        <v>-5.4949225201964311E-2</v>
      </c>
      <c r="AJ39" s="122"/>
      <c r="AK39" s="7"/>
      <c r="AL39" s="122"/>
      <c r="AM39" s="7"/>
      <c r="AN39" s="7"/>
      <c r="AO39" s="7"/>
      <c r="AP39" s="7"/>
      <c r="AQ39" s="7"/>
      <c r="AR39" s="7"/>
    </row>
    <row r="40" spans="1:44">
      <c r="A40" s="84">
        <f t="shared" si="27"/>
        <v>448.34666999999996</v>
      </c>
      <c r="B40" s="125">
        <f t="shared" si="22"/>
        <v>45535</v>
      </c>
      <c r="C40" s="7">
        <f>63773.0723631655*A40/450</f>
        <v>63538.765843765068</v>
      </c>
      <c r="D40" s="7">
        <v>53075.983560732806</v>
      </c>
      <c r="E40" s="7">
        <v>50124.12799999999</v>
      </c>
      <c r="F40" s="7">
        <v>176.39999999999995</v>
      </c>
      <c r="G40" s="7">
        <v>145.58523606643749</v>
      </c>
      <c r="H40" s="7">
        <v>177.69999999999993</v>
      </c>
      <c r="I40" s="7">
        <v>146.49890448055936</v>
      </c>
      <c r="J40" s="12">
        <f t="shared" si="23"/>
        <v>0.80151991575668036</v>
      </c>
      <c r="K40" s="12">
        <f t="shared" si="24"/>
        <v>0.77711808699958074</v>
      </c>
      <c r="L40" s="12">
        <f>C40/$N$2/24/31</f>
        <v>0.28467188998102633</v>
      </c>
      <c r="M40" s="12">
        <f>E40/$N$2/24/31</f>
        <v>0.22457046594982075</v>
      </c>
      <c r="N40" s="12">
        <v>0.995</v>
      </c>
      <c r="O40" s="122">
        <v>0.98199999999999998</v>
      </c>
      <c r="P40" s="12">
        <v>1</v>
      </c>
      <c r="Q40" s="123">
        <v>1</v>
      </c>
      <c r="R40" s="85">
        <f t="shared" si="25"/>
        <v>-3.554227046908931E-2</v>
      </c>
      <c r="S40" s="5">
        <f t="shared" si="2"/>
        <v>45535</v>
      </c>
      <c r="T40" s="12">
        <f t="shared" ref="T40:T41" si="35">E40/C40-1</f>
        <v>-0.21112525031962714</v>
      </c>
      <c r="U40" s="12"/>
      <c r="V40" s="122">
        <f t="shared" ref="V40:V41" si="36">I40/H40-1</f>
        <v>-0.17558297985053783</v>
      </c>
      <c r="W40" s="12">
        <f t="shared" ref="W40:W41" si="37">O40-N40</f>
        <v>-1.3000000000000012E-2</v>
      </c>
      <c r="X40" s="122">
        <f t="shared" ref="X40:X41" si="38">Q40-P40</f>
        <v>0</v>
      </c>
      <c r="Y40" s="126">
        <v>-2.185557583234353E-3</v>
      </c>
      <c r="Z40" s="89">
        <v>-2E-3</v>
      </c>
      <c r="AA40" s="126"/>
      <c r="AB40" s="84">
        <v>303</v>
      </c>
      <c r="AC40" s="84"/>
      <c r="AD40" s="137"/>
      <c r="AE40" s="89">
        <v>-8.5000000000000006E-3</v>
      </c>
      <c r="AF40" s="123">
        <v>-2.5000000000000001E-3</v>
      </c>
      <c r="AG40" s="85">
        <f>T40-V40-Y40-Z40</f>
        <v>-3.1356712885854954E-2</v>
      </c>
      <c r="AJ40" s="122"/>
      <c r="AK40" s="7"/>
      <c r="AL40" s="122"/>
      <c r="AM40" s="7"/>
      <c r="AN40" s="7"/>
      <c r="AO40" s="7"/>
      <c r="AP40" s="7"/>
      <c r="AQ40" s="7"/>
      <c r="AR40" s="7"/>
    </row>
    <row r="41" spans="1:44">
      <c r="A41" s="84">
        <f t="shared" si="27"/>
        <v>448.34666999999996</v>
      </c>
      <c r="B41" s="125">
        <f t="shared" si="22"/>
        <v>45565</v>
      </c>
      <c r="C41" s="7">
        <f>68029.3151759779*A41/450</f>
        <v>67779.370936733671</v>
      </c>
      <c r="D41" s="7"/>
      <c r="E41" s="7">
        <v>63393.887999999999</v>
      </c>
      <c r="F41" s="7">
        <v>181.1</v>
      </c>
      <c r="G41" s="7">
        <v>175.79657166444369</v>
      </c>
      <c r="H41" s="7">
        <v>194.4</v>
      </c>
      <c r="I41" s="7">
        <v>191.32</v>
      </c>
      <c r="J41" s="12">
        <f t="shared" si="23"/>
        <v>0.78156345485978007</v>
      </c>
      <c r="K41" s="12">
        <f>E41/A41/I41/O41</f>
        <v>0.74674014073134176</v>
      </c>
      <c r="L41" s="12">
        <f>C41/$N$2/24/30</f>
        <v>0.31379338396635958</v>
      </c>
      <c r="M41" s="12">
        <f>E41/$N$2/24/30</f>
        <v>0.29349022222222221</v>
      </c>
      <c r="N41" s="12">
        <v>0.995</v>
      </c>
      <c r="O41" s="122">
        <v>0.98970000000000002</v>
      </c>
      <c r="P41" s="12">
        <v>1</v>
      </c>
      <c r="Q41" s="123">
        <v>1</v>
      </c>
      <c r="R41" s="85">
        <f t="shared" si="25"/>
        <v>-4.8858704339832082E-2</v>
      </c>
      <c r="S41" s="5">
        <f t="shared" si="2"/>
        <v>45565</v>
      </c>
      <c r="T41" s="12">
        <f t="shared" si="35"/>
        <v>-6.4702325739009137E-2</v>
      </c>
      <c r="U41" s="12"/>
      <c r="V41" s="122">
        <f t="shared" si="36"/>
        <v>-1.5843621399177055E-2</v>
      </c>
      <c r="W41" s="12">
        <f t="shared" si="37"/>
        <v>-5.2999999999999714E-3</v>
      </c>
      <c r="X41" s="122">
        <f t="shared" si="38"/>
        <v>0</v>
      </c>
      <c r="Y41" s="126">
        <v>-1.9761675440976832E-3</v>
      </c>
      <c r="Z41" s="89">
        <v>-2E-3</v>
      </c>
      <c r="AA41" s="126"/>
      <c r="AB41" s="84">
        <v>303</v>
      </c>
      <c r="AC41" s="84"/>
      <c r="AD41" s="137"/>
      <c r="AE41" s="89">
        <v>-8.5000000000000006E-3</v>
      </c>
      <c r="AF41" s="123">
        <v>-1.0800000000000001E-2</v>
      </c>
      <c r="AG41" s="85">
        <f t="shared" ref="AG41:AG45" si="39">T41-V41-Y41-Z41</f>
        <v>-4.4882536795734396E-2</v>
      </c>
      <c r="AJ41" s="122"/>
      <c r="AK41" s="7"/>
      <c r="AL41" s="122"/>
      <c r="AM41" s="7"/>
      <c r="AN41" s="7"/>
      <c r="AO41" s="7"/>
      <c r="AP41" s="7"/>
      <c r="AQ41" s="7"/>
      <c r="AR41" s="7"/>
    </row>
    <row r="42" spans="1:44">
      <c r="A42" s="84">
        <f t="shared" si="27"/>
        <v>448.34666999999996</v>
      </c>
      <c r="B42" s="125">
        <f t="shared" si="22"/>
        <v>45596</v>
      </c>
      <c r="C42" s="7">
        <f>71610.7339987797*A41/450</f>
        <v>71347.631388019247</v>
      </c>
      <c r="D42" s="7"/>
      <c r="E42" s="7">
        <v>64137.792000000001</v>
      </c>
      <c r="F42" s="7">
        <v>174.59999999999988</v>
      </c>
      <c r="G42" s="7">
        <v>163.22999999999999</v>
      </c>
      <c r="H42" s="7">
        <v>204.00000000000011</v>
      </c>
      <c r="I42" s="7">
        <v>192.98</v>
      </c>
      <c r="J42" s="12">
        <f t="shared" si="23"/>
        <v>0.78399332171510783</v>
      </c>
      <c r="K42" s="12">
        <f t="shared" ref="K42:K44" si="40">E42/A42/I42/O42</f>
        <v>0.74307271361939686</v>
      </c>
      <c r="L42" s="12">
        <f>C42/$N$2/24/31</f>
        <v>0.31965784672051639</v>
      </c>
      <c r="M42" s="12">
        <f>E42/$N$2/24/31</f>
        <v>0.28735569892473117</v>
      </c>
      <c r="N42" s="12">
        <v>0.995</v>
      </c>
      <c r="O42" s="122">
        <v>0.99760000000000004</v>
      </c>
      <c r="P42" s="12">
        <v>1</v>
      </c>
      <c r="Q42" s="123">
        <v>1</v>
      </c>
      <c r="R42" s="85">
        <f t="shared" si="25"/>
        <v>-4.7032652025294497E-2</v>
      </c>
      <c r="S42" s="5">
        <f t="shared" si="2"/>
        <v>45596</v>
      </c>
      <c r="T42" s="12">
        <f t="shared" ref="T42:T43" si="41">E42/C42-1</f>
        <v>-0.10105225986843236</v>
      </c>
      <c r="U42" s="12"/>
      <c r="V42" s="122">
        <f t="shared" ref="V42:V43" si="42">I42/H42-1</f>
        <v>-5.4019607843137862E-2</v>
      </c>
      <c r="W42" s="12">
        <f t="shared" ref="W42:W43" si="43">O42-N42</f>
        <v>2.6000000000000467E-3</v>
      </c>
      <c r="X42" s="122">
        <f t="shared" ref="X42:X43" si="44">Q42-P42</f>
        <v>0</v>
      </c>
      <c r="Y42" s="126">
        <v>-4.910197298700408E-3</v>
      </c>
      <c r="Z42" s="89">
        <v>-2E-3</v>
      </c>
      <c r="AA42" s="126"/>
      <c r="AB42" s="84">
        <v>303</v>
      </c>
      <c r="AC42" s="84"/>
      <c r="AD42" s="137"/>
      <c r="AE42" s="89">
        <v>-8.5000000000000006E-3</v>
      </c>
      <c r="AF42" s="123">
        <v>-1.0800000000000001E-2</v>
      </c>
      <c r="AG42" s="85">
        <f t="shared" si="39"/>
        <v>-4.0122454726594085E-2</v>
      </c>
      <c r="AJ42" s="122"/>
      <c r="AK42" s="7"/>
      <c r="AL42" s="122"/>
      <c r="AM42" s="7"/>
      <c r="AN42" s="7"/>
      <c r="AO42" s="7"/>
      <c r="AP42" s="7"/>
      <c r="AQ42" s="7"/>
      <c r="AR42" s="7"/>
    </row>
    <row r="43" spans="1:44">
      <c r="A43" s="84">
        <f t="shared" si="27"/>
        <v>448.34666999999996</v>
      </c>
      <c r="B43" s="125">
        <f t="shared" si="22"/>
        <v>45626</v>
      </c>
      <c r="C43" s="7">
        <f>62295.5165680441*A43/450</f>
        <v>62066.638687138664</v>
      </c>
      <c r="D43" s="7"/>
      <c r="E43" s="7">
        <v>58676.063999999984</v>
      </c>
      <c r="F43" s="7">
        <v>135</v>
      </c>
      <c r="G43" s="7">
        <v>133.26623552151563</v>
      </c>
      <c r="H43" s="7">
        <v>168.9</v>
      </c>
      <c r="I43" s="7">
        <v>172.00706304506156</v>
      </c>
      <c r="J43" s="12">
        <f t="shared" si="23"/>
        <v>0.82374264015352194</v>
      </c>
      <c r="K43" s="12">
        <f t="shared" si="40"/>
        <v>0.76138594785892499</v>
      </c>
      <c r="L43" s="12">
        <f>C43/$N$2/24/30</f>
        <v>0.2873455494774938</v>
      </c>
      <c r="M43" s="12">
        <f>E43/$N$2/24/30</f>
        <v>0.27164844444444441</v>
      </c>
      <c r="N43" s="12">
        <v>0.995</v>
      </c>
      <c r="O43" s="122">
        <v>0.99929999999999997</v>
      </c>
      <c r="P43" s="12">
        <v>1</v>
      </c>
      <c r="Q43" s="123">
        <v>1</v>
      </c>
      <c r="R43" s="85">
        <f t="shared" si="25"/>
        <v>-7.3023846963157779E-2</v>
      </c>
      <c r="S43" s="5">
        <f t="shared" si="2"/>
        <v>45626</v>
      </c>
      <c r="T43" s="12">
        <f t="shared" si="41"/>
        <v>-5.4627973398554075E-2</v>
      </c>
      <c r="U43" s="12"/>
      <c r="V43" s="122">
        <f t="shared" si="42"/>
        <v>1.8395873564603704E-2</v>
      </c>
      <c r="W43" s="12">
        <f t="shared" si="43"/>
        <v>4.2999999999999705E-3</v>
      </c>
      <c r="X43" s="122">
        <f t="shared" si="44"/>
        <v>0</v>
      </c>
      <c r="Y43" s="126">
        <v>-6.963321479207237E-3</v>
      </c>
      <c r="Z43" s="89">
        <v>-2E-3</v>
      </c>
      <c r="AA43" s="126"/>
      <c r="AB43" s="84">
        <v>303</v>
      </c>
      <c r="AC43" s="84"/>
      <c r="AD43" s="137"/>
      <c r="AE43" s="89">
        <v>-8.5000000000000006E-3</v>
      </c>
      <c r="AF43" s="123">
        <v>-2.1299999999999999E-2</v>
      </c>
      <c r="AG43" s="85">
        <f t="shared" si="39"/>
        <v>-6.4060525483950539E-2</v>
      </c>
      <c r="AJ43" s="122"/>
      <c r="AK43" s="7"/>
      <c r="AL43" s="122"/>
      <c r="AM43" s="7"/>
      <c r="AN43" s="7"/>
      <c r="AO43" s="7"/>
      <c r="AP43" s="7"/>
      <c r="AQ43" s="7"/>
      <c r="AR43" s="7"/>
    </row>
    <row r="44" spans="1:44">
      <c r="A44" s="84">
        <f t="shared" si="27"/>
        <v>448.34666999999996</v>
      </c>
      <c r="B44" s="125">
        <f t="shared" si="22"/>
        <v>45657</v>
      </c>
      <c r="C44" s="7">
        <f>61580.9970492093*A43/450</f>
        <v>61354.744360650693</v>
      </c>
      <c r="D44" s="7"/>
      <c r="E44" s="7">
        <v>56765.984000000004</v>
      </c>
      <c r="F44" s="1">
        <v>124.1</v>
      </c>
      <c r="G44" s="7">
        <v>122.06312377186453</v>
      </c>
      <c r="H44" s="1">
        <v>162.6</v>
      </c>
      <c r="I44" s="7">
        <v>162.53600518524021</v>
      </c>
      <c r="J44" s="12">
        <f t="shared" si="23"/>
        <v>0.84584459882038721</v>
      </c>
      <c r="K44" s="12">
        <f t="shared" si="40"/>
        <v>0.78210543179018521</v>
      </c>
      <c r="L44" s="12">
        <f>C44/$N$2/24/DAY(B44)</f>
        <v>0.2748868474939547</v>
      </c>
      <c r="M44" s="12">
        <f>E44/$N$2/24/DAY(B44)</f>
        <v>0.2543278853046595</v>
      </c>
      <c r="N44" s="12">
        <v>0.995</v>
      </c>
      <c r="O44" s="122">
        <v>0.996</v>
      </c>
      <c r="P44" s="12">
        <v>1</v>
      </c>
      <c r="Q44" s="123">
        <v>1</v>
      </c>
      <c r="R44" s="85">
        <f t="shared" si="25"/>
        <v>-7.43970640887891E-2</v>
      </c>
      <c r="S44" s="5">
        <f t="shared" si="2"/>
        <v>45657</v>
      </c>
      <c r="T44" s="12">
        <f t="shared" ref="T44" si="45">E44/C44-1</f>
        <v>-7.4790636135282251E-2</v>
      </c>
      <c r="U44" s="12"/>
      <c r="V44" s="122">
        <f t="shared" ref="V44" si="46">I44/H44-1</f>
        <v>-3.9357204649315136E-4</v>
      </c>
      <c r="W44" s="12">
        <f t="shared" ref="W44" si="47">O44-N44</f>
        <v>1.0000000000000009E-3</v>
      </c>
      <c r="X44" s="122">
        <f t="shared" ref="X44" si="48">Q44-P44</f>
        <v>0</v>
      </c>
      <c r="Y44" s="126">
        <v>-6.9464544138929576E-3</v>
      </c>
      <c r="Z44" s="89">
        <v>-2E-3</v>
      </c>
      <c r="AA44" s="126"/>
      <c r="AB44" s="84">
        <v>303</v>
      </c>
      <c r="AC44" s="84"/>
      <c r="AD44" s="137"/>
      <c r="AE44" s="89">
        <v>-8.5000000000000006E-3</v>
      </c>
      <c r="AF44" s="123">
        <v>-2.1700000000000001E-2</v>
      </c>
      <c r="AG44" s="85">
        <f t="shared" si="39"/>
        <v>-6.5450609674896146E-2</v>
      </c>
      <c r="AJ44" s="122"/>
      <c r="AK44" s="7"/>
      <c r="AL44" s="122"/>
      <c r="AM44" s="7"/>
      <c r="AN44" s="7"/>
      <c r="AO44" s="7"/>
      <c r="AP44" s="7"/>
      <c r="AQ44" s="7"/>
      <c r="AR44" s="7"/>
    </row>
    <row r="45" spans="1:44">
      <c r="A45" s="84">
        <f t="shared" si="27"/>
        <v>448.34666999999996</v>
      </c>
      <c r="B45" s="125">
        <f t="shared" si="22"/>
        <v>45688</v>
      </c>
      <c r="C45" s="7">
        <f>64108.279051014*A45/450</f>
        <v>63872.740959895295</v>
      </c>
      <c r="D45" s="7"/>
      <c r="E45" s="7">
        <v>62354.56000000015</v>
      </c>
      <c r="F45" s="1">
        <v>132.80000000000001</v>
      </c>
      <c r="G45" s="7">
        <v>133.16</v>
      </c>
      <c r="H45" s="1">
        <v>170.1</v>
      </c>
      <c r="I45" s="7">
        <v>174.86</v>
      </c>
      <c r="J45" s="12">
        <f t="shared" ref="J45" si="49">C45/A45/H45/N45</f>
        <v>0.84173272202037031</v>
      </c>
      <c r="K45" s="12">
        <f t="shared" ref="K45" si="50">E45/A45/I45/O45</f>
        <v>0.80624439211599397</v>
      </c>
      <c r="L45" s="12">
        <f>C45/$N$2/24/DAY(B45)</f>
        <v>0.28616819426476386</v>
      </c>
      <c r="M45" s="12">
        <f>E45/$N$2/24/DAY(B45)</f>
        <v>0.27936630824372832</v>
      </c>
      <c r="N45" s="12">
        <v>0.995</v>
      </c>
      <c r="O45" s="122">
        <v>0.98650000000000004</v>
      </c>
      <c r="P45" s="12">
        <v>1</v>
      </c>
      <c r="Q45" s="123">
        <v>1</v>
      </c>
      <c r="R45" s="85">
        <f t="shared" ref="R45" si="51">T45-V45</f>
        <v>-5.1752379089295086E-2</v>
      </c>
      <c r="S45" s="5">
        <f t="shared" ref="S45" si="52">B45</f>
        <v>45688</v>
      </c>
      <c r="T45" s="12">
        <f t="shared" ref="T45" si="53">E45/C45-1</f>
        <v>-2.3768839994644742E-2</v>
      </c>
      <c r="U45" s="12"/>
      <c r="V45" s="122">
        <f t="shared" ref="V45" si="54">I45/H45-1</f>
        <v>2.7983539094650345E-2</v>
      </c>
      <c r="W45" s="12">
        <f t="shared" ref="W45" si="55">O45-N45</f>
        <v>-8.499999999999952E-3</v>
      </c>
      <c r="X45" s="122">
        <f t="shared" ref="X45" si="56">Q45-P45</f>
        <v>0</v>
      </c>
      <c r="Y45" s="126">
        <v>-9.5236585056454968E-3</v>
      </c>
      <c r="Z45" s="89">
        <v>-2E-3</v>
      </c>
      <c r="AA45" s="126"/>
      <c r="AB45" s="84">
        <v>303</v>
      </c>
      <c r="AC45" s="137"/>
      <c r="AD45" s="137"/>
      <c r="AE45" s="89">
        <v>-8.5000000000000006E-3</v>
      </c>
      <c r="AF45" s="123">
        <v>-1.95E-2</v>
      </c>
      <c r="AG45" s="85">
        <f t="shared" si="39"/>
        <v>-4.022872058364959E-2</v>
      </c>
      <c r="AJ45" s="122"/>
      <c r="AK45" s="7"/>
      <c r="AL45" s="122"/>
      <c r="AM45" s="7"/>
      <c r="AN45" s="137"/>
      <c r="AO45" s="137"/>
      <c r="AP45" s="137"/>
      <c r="AQ45" s="137"/>
      <c r="AR45" s="137"/>
    </row>
    <row r="46" spans="1:44">
      <c r="A46" s="84">
        <f t="shared" si="27"/>
        <v>448.34666999999996</v>
      </c>
      <c r="B46" s="125">
        <f t="shared" si="22"/>
        <v>45716</v>
      </c>
      <c r="C46" s="7">
        <v>62996.804243937571</v>
      </c>
      <c r="D46" s="7"/>
      <c r="E46" s="7"/>
      <c r="F46" s="7"/>
      <c r="G46" s="7"/>
      <c r="H46" s="7"/>
      <c r="I46" s="7"/>
      <c r="J46" s="122"/>
      <c r="K46" s="122"/>
      <c r="L46" s="122"/>
      <c r="M46" s="122"/>
      <c r="N46" s="122"/>
      <c r="O46" s="122"/>
      <c r="P46" s="122"/>
      <c r="Q46" s="123"/>
      <c r="R46" s="85"/>
      <c r="S46" s="125"/>
      <c r="T46" s="122"/>
      <c r="U46" s="122"/>
      <c r="V46" s="122"/>
      <c r="W46" s="122"/>
      <c r="X46" s="122"/>
      <c r="Y46" s="126"/>
      <c r="Z46" s="126"/>
      <c r="AA46" s="126"/>
      <c r="AB46" s="137"/>
      <c r="AC46" s="137"/>
      <c r="AD46" s="137"/>
      <c r="AE46" s="126"/>
      <c r="AF46" s="123"/>
      <c r="AG46" s="85"/>
      <c r="AJ46" s="122"/>
      <c r="AK46" s="7"/>
      <c r="AL46" s="122"/>
      <c r="AM46" s="7"/>
      <c r="AN46" s="137"/>
      <c r="AO46" s="137"/>
      <c r="AP46" s="137"/>
      <c r="AQ46" s="137"/>
      <c r="AR46" s="137"/>
    </row>
    <row r="47" spans="1:44">
      <c r="A47" s="84">
        <f t="shared" si="27"/>
        <v>448.34666999999996</v>
      </c>
      <c r="B47" s="125">
        <f t="shared" si="22"/>
        <v>45747</v>
      </c>
      <c r="C47" s="7">
        <v>74684.932175494978</v>
      </c>
      <c r="D47" s="7"/>
      <c r="E47" s="7"/>
      <c r="F47" s="7"/>
      <c r="G47" s="7"/>
      <c r="H47" s="7"/>
      <c r="I47" s="7"/>
      <c r="J47" s="122"/>
      <c r="K47" s="122"/>
      <c r="L47" s="122"/>
      <c r="M47" s="122"/>
      <c r="N47" s="122"/>
      <c r="O47" s="122"/>
      <c r="P47" s="122"/>
      <c r="Q47" s="123"/>
      <c r="R47" s="85"/>
      <c r="S47" s="125"/>
      <c r="T47" s="122"/>
      <c r="U47" s="122"/>
      <c r="V47" s="122"/>
      <c r="W47" s="122"/>
      <c r="X47" s="122"/>
      <c r="Y47" s="126"/>
      <c r="Z47" s="126"/>
      <c r="AA47" s="126"/>
      <c r="AB47" s="137"/>
      <c r="AC47" s="137"/>
      <c r="AD47" s="137"/>
      <c r="AE47" s="126"/>
      <c r="AF47" s="123"/>
      <c r="AG47" s="85"/>
      <c r="AJ47" s="122"/>
      <c r="AK47" s="7"/>
      <c r="AL47" s="122"/>
      <c r="AM47" s="7"/>
      <c r="AN47" s="137"/>
      <c r="AO47" s="137"/>
      <c r="AP47" s="137"/>
      <c r="AQ47" s="137"/>
      <c r="AR47" s="137"/>
    </row>
    <row r="48" spans="1:44">
      <c r="A48" s="84">
        <f t="shared" si="27"/>
        <v>448.34666999999996</v>
      </c>
      <c r="B48" s="125">
        <f t="shared" si="22"/>
        <v>45777</v>
      </c>
      <c r="C48" s="7">
        <v>72832.474163700972</v>
      </c>
      <c r="D48" s="7"/>
      <c r="E48" s="7"/>
      <c r="F48" s="7"/>
      <c r="G48" s="7"/>
      <c r="H48" s="7"/>
      <c r="I48" s="7"/>
      <c r="J48" s="122"/>
      <c r="K48" s="122"/>
      <c r="L48" s="122"/>
      <c r="M48" s="122"/>
      <c r="N48" s="122"/>
      <c r="O48" s="122"/>
      <c r="P48" s="122"/>
      <c r="Q48" s="123"/>
      <c r="R48" s="85"/>
      <c r="S48" s="125"/>
      <c r="T48" s="122"/>
      <c r="U48" s="122"/>
      <c r="V48" s="122"/>
      <c r="W48" s="122"/>
      <c r="X48" s="122"/>
      <c r="Y48" s="126"/>
      <c r="Z48" s="126"/>
      <c r="AA48" s="126"/>
      <c r="AB48" s="137"/>
      <c r="AC48" s="137"/>
      <c r="AD48" s="137"/>
      <c r="AE48" s="126"/>
      <c r="AF48" s="123"/>
      <c r="AG48" s="85"/>
      <c r="AJ48" s="122"/>
      <c r="AK48" s="7"/>
      <c r="AL48" s="122"/>
      <c r="AM48" s="7"/>
      <c r="AN48" s="137"/>
      <c r="AO48" s="137"/>
      <c r="AP48" s="137"/>
      <c r="AQ48" s="137"/>
      <c r="AR48" s="137"/>
    </row>
    <row r="49" spans="1:44">
      <c r="A49" s="84">
        <f t="shared" si="27"/>
        <v>448.34666999999996</v>
      </c>
      <c r="B49" s="125">
        <f t="shared" si="22"/>
        <v>45808</v>
      </c>
      <c r="C49" s="7">
        <v>74989.264563146848</v>
      </c>
      <c r="D49" s="7"/>
      <c r="E49" s="7"/>
      <c r="F49" s="7"/>
      <c r="G49" s="7"/>
      <c r="H49" s="7"/>
      <c r="I49" s="7"/>
      <c r="J49" s="122"/>
      <c r="K49" s="122"/>
      <c r="L49" s="122"/>
      <c r="M49" s="122"/>
      <c r="N49" s="122"/>
      <c r="O49" s="122"/>
      <c r="P49" s="122"/>
      <c r="Q49" s="123"/>
      <c r="R49" s="85"/>
      <c r="S49" s="125"/>
      <c r="T49" s="122"/>
      <c r="U49" s="122"/>
      <c r="V49" s="122"/>
      <c r="W49" s="122"/>
      <c r="X49" s="122"/>
      <c r="Y49" s="126"/>
      <c r="Z49" s="126"/>
      <c r="AA49" s="126"/>
      <c r="AB49" s="137"/>
      <c r="AC49" s="137"/>
      <c r="AD49" s="137"/>
      <c r="AE49" s="126"/>
      <c r="AF49" s="123"/>
      <c r="AG49" s="85"/>
      <c r="AJ49" s="122"/>
      <c r="AK49" s="7"/>
      <c r="AL49" s="122"/>
      <c r="AM49" s="7"/>
      <c r="AN49" s="137"/>
      <c r="AO49" s="137"/>
      <c r="AP49" s="137"/>
      <c r="AQ49" s="137"/>
      <c r="AR49" s="137"/>
    </row>
    <row r="50" spans="1:44">
      <c r="A50" s="84">
        <f t="shared" si="27"/>
        <v>448.34666999999996</v>
      </c>
      <c r="B50" s="125">
        <f t="shared" si="22"/>
        <v>45838</v>
      </c>
      <c r="C50" s="7">
        <v>66837.787719106142</v>
      </c>
      <c r="D50" s="7"/>
      <c r="E50" s="7"/>
      <c r="F50" s="7"/>
      <c r="G50" s="7"/>
      <c r="H50" s="7"/>
      <c r="I50" s="7"/>
      <c r="J50" s="122"/>
      <c r="K50" s="122"/>
      <c r="L50" s="122"/>
      <c r="M50" s="122"/>
      <c r="N50" s="122"/>
      <c r="O50" s="122"/>
      <c r="P50" s="122"/>
      <c r="Q50" s="123"/>
      <c r="R50" s="85"/>
      <c r="S50" s="125"/>
      <c r="T50" s="122"/>
      <c r="U50" s="122"/>
      <c r="V50" s="122"/>
      <c r="W50" s="122"/>
      <c r="X50" s="122"/>
      <c r="Y50" s="126"/>
      <c r="Z50" s="126"/>
      <c r="AA50" s="126"/>
      <c r="AB50" s="137"/>
      <c r="AC50" s="137"/>
      <c r="AD50" s="137"/>
      <c r="AE50" s="126"/>
      <c r="AF50" s="123"/>
      <c r="AG50" s="85"/>
      <c r="AJ50" s="122"/>
      <c r="AK50" s="7"/>
      <c r="AL50" s="122"/>
      <c r="AM50" s="7"/>
      <c r="AN50" s="137"/>
      <c r="AO50" s="137"/>
      <c r="AP50" s="137"/>
      <c r="AQ50" s="137"/>
      <c r="AR50" s="137"/>
    </row>
    <row r="51" spans="1:44">
      <c r="A51" s="84">
        <f t="shared" si="27"/>
        <v>448.34666999999996</v>
      </c>
      <c r="B51" s="125">
        <f t="shared" si="22"/>
        <v>45869</v>
      </c>
      <c r="C51" s="7">
        <v>61211.652206572064</v>
      </c>
      <c r="D51" s="7"/>
      <c r="E51" s="7"/>
      <c r="F51" s="7"/>
      <c r="G51" s="7"/>
      <c r="H51" s="7"/>
      <c r="I51" s="7"/>
      <c r="J51" s="122"/>
      <c r="K51" s="122"/>
      <c r="L51" s="122"/>
      <c r="M51" s="122"/>
      <c r="N51" s="122"/>
      <c r="O51" s="122"/>
      <c r="P51" s="122"/>
      <c r="Q51" s="123"/>
      <c r="R51" s="85"/>
      <c r="S51" s="125"/>
      <c r="T51" s="122"/>
      <c r="U51" s="122"/>
      <c r="V51" s="122"/>
      <c r="W51" s="122"/>
      <c r="X51" s="122"/>
      <c r="Y51" s="126"/>
      <c r="Z51" s="126"/>
      <c r="AA51" s="126"/>
      <c r="AB51" s="137"/>
      <c r="AC51" s="137"/>
      <c r="AD51" s="137"/>
      <c r="AE51" s="126"/>
      <c r="AF51" s="123"/>
      <c r="AG51" s="85"/>
      <c r="AJ51" s="122"/>
      <c r="AK51" s="7"/>
      <c r="AL51" s="122"/>
      <c r="AM51" s="7"/>
      <c r="AN51" s="137"/>
      <c r="AO51" s="137"/>
      <c r="AP51" s="137"/>
      <c r="AQ51" s="137"/>
      <c r="AR51" s="137"/>
    </row>
    <row r="52" spans="1:44">
      <c r="A52" s="84">
        <f t="shared" si="27"/>
        <v>448.34666999999996</v>
      </c>
      <c r="B52" s="125">
        <f t="shared" si="22"/>
        <v>45900</v>
      </c>
      <c r="C52" s="7">
        <v>63454.2070013497</v>
      </c>
      <c r="D52" s="7"/>
      <c r="E52" s="7"/>
      <c r="F52" s="7"/>
      <c r="G52" s="7"/>
      <c r="H52" s="7"/>
      <c r="I52" s="7"/>
      <c r="J52" s="122"/>
      <c r="K52" s="122"/>
      <c r="L52" s="122"/>
      <c r="M52" s="122"/>
      <c r="N52" s="122"/>
      <c r="O52" s="122"/>
      <c r="P52" s="122"/>
      <c r="Q52" s="123"/>
      <c r="R52" s="85"/>
      <c r="S52" s="125"/>
      <c r="T52" s="122"/>
      <c r="U52" s="122"/>
      <c r="V52" s="122"/>
      <c r="W52" s="122"/>
      <c r="X52" s="122"/>
      <c r="Y52" s="126"/>
      <c r="Z52" s="126"/>
      <c r="AA52" s="126"/>
      <c r="AB52" s="137"/>
      <c r="AC52" s="137"/>
      <c r="AD52" s="137"/>
      <c r="AE52" s="126"/>
      <c r="AF52" s="123"/>
      <c r="AG52" s="85"/>
      <c r="AJ52" s="122"/>
      <c r="AK52" s="7"/>
      <c r="AL52" s="122"/>
      <c r="AM52" s="7"/>
      <c r="AN52" s="137"/>
      <c r="AO52" s="137"/>
      <c r="AP52" s="137"/>
      <c r="AQ52" s="137"/>
      <c r="AR52" s="137"/>
    </row>
    <row r="53" spans="1:44">
      <c r="A53" s="84">
        <f t="shared" si="27"/>
        <v>448.34666999999996</v>
      </c>
      <c r="B53" s="125">
        <f t="shared" si="22"/>
        <v>45930</v>
      </c>
      <c r="C53" s="7">
        <v>67689.168600098055</v>
      </c>
      <c r="D53" s="7"/>
      <c r="E53" s="7"/>
      <c r="F53" s="7"/>
      <c r="G53" s="7"/>
      <c r="H53" s="7"/>
      <c r="I53" s="7"/>
      <c r="J53" s="122"/>
      <c r="K53" s="122"/>
      <c r="L53" s="122"/>
      <c r="M53" s="122"/>
      <c r="N53" s="122"/>
      <c r="O53" s="122"/>
      <c r="P53" s="122"/>
      <c r="Q53" s="123"/>
      <c r="R53" s="85"/>
      <c r="S53" s="125"/>
      <c r="T53" s="122"/>
      <c r="U53" s="122"/>
      <c r="V53" s="122"/>
      <c r="W53" s="122"/>
      <c r="X53" s="122"/>
      <c r="Y53" s="126"/>
      <c r="Z53" s="126"/>
      <c r="AA53" s="126"/>
      <c r="AB53" s="137"/>
      <c r="AC53" s="137"/>
      <c r="AD53" s="137"/>
      <c r="AE53" s="126"/>
      <c r="AF53" s="123"/>
      <c r="AG53" s="85"/>
      <c r="AJ53" s="122"/>
      <c r="AK53" s="7"/>
      <c r="AL53" s="122"/>
      <c r="AM53" s="7"/>
      <c r="AN53" s="137"/>
      <c r="AO53" s="137"/>
      <c r="AP53" s="137"/>
      <c r="AQ53" s="137"/>
      <c r="AR53" s="137"/>
    </row>
    <row r="54" spans="1:44">
      <c r="A54" s="84">
        <f t="shared" si="27"/>
        <v>448.34666999999996</v>
      </c>
      <c r="B54" s="125">
        <f t="shared" si="22"/>
        <v>45961</v>
      </c>
      <c r="C54" s="7">
        <v>71252.680328785791</v>
      </c>
      <c r="D54" s="7"/>
      <c r="E54" s="7"/>
      <c r="F54" s="7"/>
      <c r="G54" s="7"/>
      <c r="H54" s="7"/>
      <c r="I54" s="7"/>
      <c r="J54" s="122"/>
      <c r="K54" s="122"/>
      <c r="L54" s="122"/>
      <c r="M54" s="122"/>
      <c r="N54" s="122"/>
      <c r="O54" s="122"/>
      <c r="P54" s="122"/>
      <c r="Q54" s="123"/>
      <c r="R54" s="85"/>
      <c r="S54" s="125"/>
      <c r="T54" s="122"/>
      <c r="U54" s="122"/>
      <c r="V54" s="122"/>
      <c r="W54" s="122"/>
      <c r="X54" s="122"/>
      <c r="Y54" s="126"/>
      <c r="Z54" s="126"/>
      <c r="AA54" s="126"/>
      <c r="AB54" s="137"/>
      <c r="AC54" s="137"/>
      <c r="AD54" s="137"/>
      <c r="AE54" s="126"/>
      <c r="AF54" s="123"/>
      <c r="AG54" s="85"/>
      <c r="AJ54" s="122"/>
      <c r="AK54" s="7"/>
      <c r="AL54" s="122"/>
      <c r="AM54" s="7"/>
      <c r="AN54" s="137"/>
      <c r="AO54" s="137"/>
      <c r="AP54" s="137"/>
      <c r="AQ54" s="137"/>
      <c r="AR54" s="137"/>
    </row>
    <row r="55" spans="1:44">
      <c r="A55" s="84">
        <f t="shared" si="27"/>
        <v>448.34666999999996</v>
      </c>
      <c r="B55" s="125">
        <f t="shared" si="22"/>
        <v>45991</v>
      </c>
      <c r="C55" s="7">
        <v>61984.038985203886</v>
      </c>
      <c r="D55" s="7"/>
      <c r="E55" s="7"/>
      <c r="F55" s="7"/>
      <c r="G55" s="7"/>
      <c r="H55" s="7"/>
      <c r="I55" s="7"/>
      <c r="J55" s="122"/>
      <c r="K55" s="122"/>
      <c r="L55" s="122"/>
      <c r="M55" s="122"/>
      <c r="N55" s="122"/>
      <c r="O55" s="122"/>
      <c r="P55" s="122"/>
      <c r="Q55" s="123"/>
      <c r="R55" s="85"/>
      <c r="S55" s="125"/>
      <c r="T55" s="122"/>
      <c r="U55" s="122"/>
      <c r="V55" s="122"/>
      <c r="W55" s="122"/>
      <c r="X55" s="122"/>
      <c r="Y55" s="126"/>
      <c r="Z55" s="126"/>
      <c r="AA55" s="126"/>
      <c r="AB55" s="137"/>
      <c r="AC55" s="137"/>
      <c r="AD55" s="137"/>
      <c r="AE55" s="126"/>
      <c r="AF55" s="123"/>
      <c r="AG55" s="85"/>
      <c r="AJ55" s="122"/>
      <c r="AK55" s="7"/>
      <c r="AL55" s="122"/>
      <c r="AM55" s="7"/>
      <c r="AN55" s="137"/>
      <c r="AO55" s="137"/>
      <c r="AP55" s="137"/>
      <c r="AQ55" s="137"/>
      <c r="AR55" s="137"/>
    </row>
    <row r="56" spans="1:44">
      <c r="A56" s="84">
        <f t="shared" si="27"/>
        <v>448.34666999999996</v>
      </c>
      <c r="B56" s="125">
        <f t="shared" si="22"/>
        <v>46022</v>
      </c>
      <c r="C56" s="7">
        <v>61273.092063963231</v>
      </c>
      <c r="D56" s="7"/>
      <c r="E56" s="7"/>
      <c r="F56" s="7"/>
      <c r="G56" s="7"/>
      <c r="H56" s="7"/>
      <c r="I56" s="7"/>
      <c r="J56" s="122"/>
      <c r="K56" s="122"/>
      <c r="L56" s="122"/>
      <c r="M56" s="122"/>
      <c r="N56" s="122"/>
      <c r="O56" s="122"/>
      <c r="P56" s="122"/>
      <c r="Q56" s="123"/>
      <c r="R56" s="85"/>
      <c r="S56" s="125"/>
      <c r="T56" s="122"/>
      <c r="U56" s="122"/>
      <c r="V56" s="122"/>
      <c r="W56" s="122"/>
      <c r="X56" s="122"/>
      <c r="Y56" s="126"/>
      <c r="Z56" s="126"/>
      <c r="AA56" s="126"/>
      <c r="AB56" s="137"/>
      <c r="AC56" s="137"/>
      <c r="AD56" s="137"/>
      <c r="AE56" s="126"/>
      <c r="AF56" s="123"/>
      <c r="AG56" s="85"/>
      <c r="AJ56" s="122"/>
      <c r="AK56" s="7"/>
      <c r="AL56" s="122"/>
      <c r="AM56" s="7"/>
      <c r="AN56" s="137"/>
      <c r="AO56" s="137"/>
      <c r="AP56" s="137"/>
      <c r="AQ56" s="137"/>
      <c r="AR56" s="137"/>
    </row>
    <row r="57" spans="1:44" ht="15.75" thickBot="1">
      <c r="A57" s="87"/>
      <c r="B57" s="73" t="s">
        <v>134</v>
      </c>
      <c r="C57" s="74">
        <f t="shared" ref="C57:I57" si="57">SUM(C4:C8)</f>
        <v>280388.73671396507</v>
      </c>
      <c r="D57" s="74">
        <f t="shared" si="57"/>
        <v>267054.24739382311</v>
      </c>
      <c r="E57" s="74">
        <f t="shared" si="57"/>
        <v>244773.53599999999</v>
      </c>
      <c r="F57" s="74">
        <f t="shared" si="57"/>
        <v>711.53548387096771</v>
      </c>
      <c r="G57" s="74">
        <f t="shared" si="57"/>
        <v>691.58113997593148</v>
      </c>
      <c r="H57" s="74">
        <f t="shared" si="57"/>
        <v>827.34838709677422</v>
      </c>
      <c r="I57" s="74">
        <f t="shared" si="57"/>
        <v>804.72325768845599</v>
      </c>
      <c r="J57" s="75">
        <f t="shared" ref="J57:Q57" si="58">AVERAGE(J4:J8)</f>
        <v>0.82914859103557725</v>
      </c>
      <c r="K57" s="75">
        <f t="shared" si="58"/>
        <v>0.75207841879438553</v>
      </c>
      <c r="L57" s="75">
        <f t="shared" si="58"/>
        <v>0.27400813686674841</v>
      </c>
      <c r="M57" s="75">
        <f t="shared" si="58"/>
        <v>0.24172033092979128</v>
      </c>
      <c r="N57" s="75">
        <f t="shared" si="58"/>
        <v>0.99499999999999988</v>
      </c>
      <c r="O57" s="75">
        <f t="shared" si="58"/>
        <v>0.98349080846323456</v>
      </c>
      <c r="P57" s="75">
        <f t="shared" si="58"/>
        <v>1</v>
      </c>
      <c r="Q57" s="76">
        <f t="shared" si="58"/>
        <v>0.99889473684210517</v>
      </c>
      <c r="R57" s="78">
        <f t="shared" si="12"/>
        <v>-9.9674240172938244E-2</v>
      </c>
      <c r="S57" s="73" t="s">
        <v>134</v>
      </c>
      <c r="T57" s="75">
        <f>E57/C57-1</f>
        <v>-0.12702079666736921</v>
      </c>
      <c r="U57" s="75">
        <f>E57/D57-1</f>
        <v>-8.3431406207765346E-2</v>
      </c>
      <c r="V57" s="75">
        <f>I57/H57-1</f>
        <v>-2.7346556494430962E-2</v>
      </c>
      <c r="W57" s="75">
        <f>O57-N57</f>
        <v>-1.1509191536765329E-2</v>
      </c>
      <c r="X57" s="75">
        <f>Q57-P57</f>
        <v>-1.1052631578948313E-3</v>
      </c>
      <c r="Y57" s="90">
        <f>AVERAGE(Y4:Y8)</f>
        <v>-2.0758605025584295E-2</v>
      </c>
      <c r="Z57" s="90">
        <f>AVERAGE(Z4:Z8)</f>
        <v>-2E-3</v>
      </c>
      <c r="AA57" s="90">
        <f>AVERAGE(AA4:AA8)</f>
        <v>-2.8803658557871391E-2</v>
      </c>
      <c r="AB57" s="141">
        <f>AVERAGE(AB4:AB8)</f>
        <v>325</v>
      </c>
      <c r="AC57" s="141">
        <f>SUM(AC4:AC8)</f>
        <v>168.00000000000006</v>
      </c>
      <c r="AD57" s="90">
        <f t="shared" ref="AD57:AD60" si="59">AC57/E57</f>
        <v>6.8634870723933191E-4</v>
      </c>
      <c r="AE57" s="90">
        <f>AVERAGE(AE4:AE8)</f>
        <v>-8.5000000000000006E-3</v>
      </c>
      <c r="AF57" s="76">
        <f>AVERAGE(AF4:AF8)</f>
        <v>-6.9632918560011373E-2</v>
      </c>
      <c r="AG57" s="85">
        <f>T57-V57-W57-Y57-Z57-AA57-AE57-AD57</f>
        <v>-2.8789133759956557E-2</v>
      </c>
      <c r="AH57" s="85">
        <f t="shared" ref="AH57:AH59" si="60">R57-W57-Y57-(AF57+2%)-Z57</f>
        <v>-1.5773525050577247E-2</v>
      </c>
      <c r="AJ57" s="74">
        <f>SUM(AJ4:AJ8)</f>
        <v>287115.86134528514</v>
      </c>
      <c r="AK57" s="74">
        <f>SUM(AK4:AK8)</f>
        <v>233845.9884</v>
      </c>
      <c r="AL57" s="74">
        <f>SUM(AL4:AL8)</f>
        <v>199.01900000000001</v>
      </c>
      <c r="AM57" s="74">
        <f>SUM(AM4:AM8)</f>
        <v>99.710577366588254</v>
      </c>
      <c r="AN57" s="90" t="e">
        <f>AVERAGE(AN4:AN8)</f>
        <v>#DIV/0!</v>
      </c>
      <c r="AO57" s="90" t="e">
        <f>AVERAGE(AO4:AO8)</f>
        <v>#DIV/0!</v>
      </c>
      <c r="AP57" s="90" t="e">
        <f>AVERAGE(AP4:AP8)</f>
        <v>#DIV/0!</v>
      </c>
      <c r="AQ57" s="90" t="e">
        <f>AVERAGE(AQ4:AQ8)</f>
        <v>#DIV/0!</v>
      </c>
      <c r="AR57" s="90" t="e">
        <f>AVERAGE(AR4:AR8)</f>
        <v>#DIV/0!</v>
      </c>
    </row>
    <row r="58" spans="1:44" ht="15.75" thickBot="1">
      <c r="A58" s="87"/>
      <c r="B58" s="73" t="s">
        <v>135</v>
      </c>
      <c r="C58" s="74">
        <f t="shared" ref="C58:I58" si="61">SUM(C9:C20)</f>
        <v>809884.1483834458</v>
      </c>
      <c r="D58" s="74">
        <f t="shared" si="61"/>
        <v>821819.54535448784</v>
      </c>
      <c r="E58" s="74">
        <f t="shared" si="61"/>
        <v>767994.17599999998</v>
      </c>
      <c r="F58" s="74">
        <f t="shared" si="61"/>
        <v>2070.1999999999998</v>
      </c>
      <c r="G58" s="74">
        <f t="shared" si="61"/>
        <v>2092.1081347264462</v>
      </c>
      <c r="H58" s="74">
        <f t="shared" si="61"/>
        <v>2262.7999999999997</v>
      </c>
      <c r="I58" s="74">
        <f t="shared" si="61"/>
        <v>2280.716550333952</v>
      </c>
      <c r="J58" s="75">
        <f t="shared" ref="J58:Q58" si="62">AVERAGE(J9:J20)</f>
        <v>0.80741588001515285</v>
      </c>
      <c r="K58" s="75">
        <f t="shared" si="62"/>
        <v>0.75996574107720238</v>
      </c>
      <c r="L58" s="75">
        <f t="shared" si="62"/>
        <v>0.30828974260325553</v>
      </c>
      <c r="M58" s="75">
        <f t="shared" si="62"/>
        <v>0.29252900520566649</v>
      </c>
      <c r="N58" s="75">
        <f t="shared" si="62"/>
        <v>0.99499999999999977</v>
      </c>
      <c r="O58" s="75">
        <f t="shared" si="62"/>
        <v>0.99620280456261778</v>
      </c>
      <c r="P58" s="75">
        <f t="shared" si="62"/>
        <v>1</v>
      </c>
      <c r="Q58" s="75">
        <f t="shared" si="62"/>
        <v>0.99954125627317847</v>
      </c>
      <c r="R58" s="77">
        <f>T58-V58</f>
        <v>-5.9641280508334504E-2</v>
      </c>
      <c r="S58" s="73" t="s">
        <v>135</v>
      </c>
      <c r="T58" s="75">
        <f>E58/C58-1</f>
        <v>-5.1723413116628536E-2</v>
      </c>
      <c r="U58" s="75">
        <f>E58/D58-1</f>
        <v>-6.5495362891704545E-2</v>
      </c>
      <c r="V58" s="75">
        <f>I58/H58-1</f>
        <v>7.9178673917059683E-3</v>
      </c>
      <c r="W58" s="75">
        <f>O58-N58</f>
        <v>1.2028045626180095E-3</v>
      </c>
      <c r="X58" s="75">
        <f>Q58-P58</f>
        <v>-4.5874372682153108E-4</v>
      </c>
      <c r="Y58" s="75">
        <f>AVERAGE(Y9:Y20)</f>
        <v>-2.6716090926742559E-2</v>
      </c>
      <c r="Z58" s="75">
        <f>AVERAGE(Z9:Z20)</f>
        <v>-2.0000000000000005E-3</v>
      </c>
      <c r="AA58" s="75">
        <f>AVERAGE(AA9:AA20)</f>
        <v>-3.0385803190223378E-2</v>
      </c>
      <c r="AB58" s="142">
        <f>AVERAGE(AB9:AB20)</f>
        <v>321.27822580645164</v>
      </c>
      <c r="AC58" s="142">
        <f>SUM(AC9:AC20)</f>
        <v>3630.3260000000005</v>
      </c>
      <c r="AD58" s="75">
        <f t="shared" si="59"/>
        <v>4.7270228257564294E-3</v>
      </c>
      <c r="AE58" s="75">
        <f>AVERAGE(AE9:AE20)</f>
        <v>-8.5000000000000023E-3</v>
      </c>
      <c r="AF58" s="75">
        <f>AVERAGE(AF9:AF20)</f>
        <v>-2.0344722449552492E-2</v>
      </c>
      <c r="AG58" s="85">
        <f t="shared" ref="AG58:AG60" si="63">T58-V58-W58-Y58-Z58-AA58-AE58-AD58</f>
        <v>2.0307862202569946E-3</v>
      </c>
      <c r="AH58" s="85">
        <f t="shared" si="60"/>
        <v>-3.1783271694657465E-2</v>
      </c>
      <c r="AJ58" s="74">
        <f>SUM(AJ9:AJ20)</f>
        <v>829314.99880545784</v>
      </c>
      <c r="AK58" s="74">
        <f>SUM(AK9:AK20)</f>
        <v>786630.65899604768</v>
      </c>
      <c r="AL58" s="74">
        <f>SUM(AL9:AL20)</f>
        <v>491.53199999999993</v>
      </c>
      <c r="AM58" s="74">
        <f>SUM(AM9:AM20)</f>
        <v>466.32170546731004</v>
      </c>
      <c r="AN58" s="75">
        <f>AVERAGE(AN9:AN20)</f>
        <v>7.7716978710757584E-2</v>
      </c>
      <c r="AO58" s="75">
        <f>AVERAGE(AO9:AO20)</f>
        <v>-9.1505712365591407E-2</v>
      </c>
      <c r="AP58" s="75">
        <f>AVERAGE(AP9:AP20)</f>
        <v>1.8973360401201466E-2</v>
      </c>
      <c r="AQ58" s="75">
        <f>AVERAGE(AQ9:AQ20)</f>
        <v>-2.3601518817204303E-2</v>
      </c>
      <c r="AR58" s="75" t="e">
        <f>AVERAGE(AR9:AR20)</f>
        <v>#DIV/0!</v>
      </c>
    </row>
    <row r="59" spans="1:44" ht="15.75" thickBot="1">
      <c r="A59" s="87"/>
      <c r="B59" s="73" t="s">
        <v>159</v>
      </c>
      <c r="C59" s="74">
        <f t="shared" ref="C59:I59" si="64">SUM(C21:C32)</f>
        <v>807685.88790507813</v>
      </c>
      <c r="D59" s="74">
        <f t="shared" si="64"/>
        <v>812944.4247917973</v>
      </c>
      <c r="E59" s="74">
        <f t="shared" si="64"/>
        <v>764845.02399999986</v>
      </c>
      <c r="F59" s="74">
        <f t="shared" si="64"/>
        <v>2070.1999999999998</v>
      </c>
      <c r="G59" s="74">
        <f t="shared" si="64"/>
        <v>2088.2899699961831</v>
      </c>
      <c r="H59" s="74">
        <f t="shared" si="64"/>
        <v>2262.7999999999997</v>
      </c>
      <c r="I59" s="74">
        <f t="shared" si="64"/>
        <v>2259.1426372276378</v>
      </c>
      <c r="J59" s="75">
        <f t="shared" ref="J59:Q59" si="65">AVERAGE(J21:J32)</f>
        <v>0.80273096925324949</v>
      </c>
      <c r="K59" s="75">
        <f t="shared" si="65"/>
        <v>0.76286946380758958</v>
      </c>
      <c r="L59" s="75">
        <f t="shared" si="65"/>
        <v>0.30746028721588742</v>
      </c>
      <c r="M59" s="75">
        <f t="shared" si="65"/>
        <v>0.29104355629515843</v>
      </c>
      <c r="N59" s="75">
        <f t="shared" si="65"/>
        <v>0.99499999999999977</v>
      </c>
      <c r="O59" s="75">
        <f t="shared" si="65"/>
        <v>0.99279518672315026</v>
      </c>
      <c r="P59" s="75">
        <f t="shared" si="65"/>
        <v>1</v>
      </c>
      <c r="Q59" s="75">
        <f t="shared" si="65"/>
        <v>0.99910186922770505</v>
      </c>
      <c r="R59" s="77">
        <f>T59-V59</f>
        <v>-5.1425191570307782E-2</v>
      </c>
      <c r="S59" s="73" t="s">
        <v>159</v>
      </c>
      <c r="T59" s="75">
        <f>E59/C59-1</f>
        <v>-5.3041491186872181E-2</v>
      </c>
      <c r="U59" s="75">
        <f>E59/D59-1</f>
        <v>-5.916689914457085E-2</v>
      </c>
      <c r="V59" s="75">
        <f>I59/H59-1</f>
        <v>-1.6162996165643984E-3</v>
      </c>
      <c r="W59" s="75">
        <f>O59-N59</f>
        <v>-2.2048132768495154E-3</v>
      </c>
      <c r="X59" s="75">
        <f>Q59-P59</f>
        <v>-8.981307722949472E-4</v>
      </c>
      <c r="Y59" s="75">
        <f>AVERAGE(Y21:Y32)</f>
        <v>-1.9793623995633752E-2</v>
      </c>
      <c r="Z59" s="75">
        <f>AVERAGE(Z21:Z32)</f>
        <v>-2.0000000000000005E-3</v>
      </c>
      <c r="AA59" s="75">
        <f>AVERAGE(AA21:AA32)</f>
        <v>-3.0385803190223378E-2</v>
      </c>
      <c r="AB59" s="142">
        <f>AVERAGE(AB21:AB32)</f>
        <v>304.90225294418843</v>
      </c>
      <c r="AC59" s="142">
        <f>SUM(AC21:AC32)</f>
        <v>3280.599999999994</v>
      </c>
      <c r="AD59" s="75">
        <f t="shared" si="59"/>
        <v>4.2892349391816069E-3</v>
      </c>
      <c r="AE59" s="75">
        <f>AVERAGE(AE21:AE32)</f>
        <v>-8.5000000000000023E-3</v>
      </c>
      <c r="AF59" s="75">
        <f>AVERAGE(AF21:AF32)</f>
        <v>-1.6370636232333161E-2</v>
      </c>
      <c r="AG59" s="85">
        <f t="shared" si="63"/>
        <v>7.1698139532172609E-3</v>
      </c>
      <c r="AH59" s="85">
        <f t="shared" si="60"/>
        <v>-3.1056118065491356E-2</v>
      </c>
      <c r="AJ59" s="74">
        <f t="shared" ref="AJ59:AM61" si="66">SUM(AJ21:AJ27)</f>
        <v>207949.23274205407</v>
      </c>
      <c r="AK59" s="74">
        <f t="shared" si="66"/>
        <v>194963.08985799999</v>
      </c>
      <c r="AL59" s="74">
        <f t="shared" si="66"/>
        <v>108.36699999999999</v>
      </c>
      <c r="AM59" s="74">
        <f t="shared" si="66"/>
        <v>99.799724089601796</v>
      </c>
      <c r="AN59" s="75">
        <f t="shared" ref="AN59:AR61" si="67">AVERAGE(AN21:AN27)</f>
        <v>5.9744361987137763E-2</v>
      </c>
      <c r="AO59" s="75" t="e">
        <f t="shared" si="67"/>
        <v>#DIV/0!</v>
      </c>
      <c r="AP59" s="75">
        <f t="shared" si="67"/>
        <v>2.6940305952046311E-2</v>
      </c>
      <c r="AQ59" s="75" t="e">
        <f t="shared" si="67"/>
        <v>#DIV/0!</v>
      </c>
      <c r="AR59" s="75" t="e">
        <f t="shared" si="67"/>
        <v>#DIV/0!</v>
      </c>
    </row>
    <row r="60" spans="1:44" ht="15.75" thickBot="1">
      <c r="A60" s="87"/>
      <c r="B60" s="73" t="s">
        <v>167</v>
      </c>
      <c r="C60" s="74">
        <f t="shared" ref="C60:I60" si="68">SUM(C33:C44)</f>
        <v>803644.7812591868</v>
      </c>
      <c r="D60" s="74">
        <f t="shared" si="68"/>
        <v>541535.35584557371</v>
      </c>
      <c r="E60" s="74">
        <f t="shared" si="68"/>
        <v>754926.40399999998</v>
      </c>
      <c r="F60" s="74">
        <f t="shared" si="68"/>
        <v>2070.1999999999998</v>
      </c>
      <c r="G60" s="74">
        <f t="shared" si="68"/>
        <v>2034.051624167168</v>
      </c>
      <c r="H60" s="74">
        <f t="shared" si="68"/>
        <v>2262.7999999999997</v>
      </c>
      <c r="I60" s="74">
        <f t="shared" si="68"/>
        <v>2234.0401976427056</v>
      </c>
      <c r="J60" s="75">
        <f t="shared" ref="J60:Q60" si="69">AVERAGE(J33:J44)</f>
        <v>0.79871462652947101</v>
      </c>
      <c r="K60" s="75">
        <f t="shared" si="69"/>
        <v>0.75956197810405435</v>
      </c>
      <c r="L60" s="75">
        <f t="shared" si="69"/>
        <v>0.30592195279144896</v>
      </c>
      <c r="M60" s="75">
        <f t="shared" si="69"/>
        <v>0.28744277136314494</v>
      </c>
      <c r="N60" s="75">
        <f t="shared" si="69"/>
        <v>0.99499999999999977</v>
      </c>
      <c r="O60" s="75">
        <f t="shared" si="69"/>
        <v>0.9947413867414574</v>
      </c>
      <c r="P60" s="75">
        <f t="shared" si="69"/>
        <v>1</v>
      </c>
      <c r="Q60" s="75">
        <f t="shared" si="69"/>
        <v>1</v>
      </c>
      <c r="R60" s="77">
        <f>T60-V60</f>
        <v>-4.7911950590901253E-2</v>
      </c>
      <c r="S60" s="73" t="s">
        <v>167</v>
      </c>
      <c r="T60" s="75">
        <f>E60/C60-1</f>
        <v>-6.062178016368458E-2</v>
      </c>
      <c r="U60" s="75">
        <f>E60/D60-1</f>
        <v>0.3940482294479728</v>
      </c>
      <c r="V60" s="75">
        <f>I60/H60-1</f>
        <v>-1.2709829572783327E-2</v>
      </c>
      <c r="W60" s="75">
        <f>O60-N60</f>
        <v>-2.5861325854237283E-4</v>
      </c>
      <c r="X60" s="75">
        <f>Q60-P60</f>
        <v>0</v>
      </c>
      <c r="Y60" s="75">
        <f>AVERAGE(Y33:Y44)</f>
        <v>-3.1932509925956354E-3</v>
      </c>
      <c r="Z60" s="75">
        <f>AVERAGE(Z33:Z44)</f>
        <v>-2.0000000000000005E-3</v>
      </c>
      <c r="AA60" s="75">
        <f>AVERAGE(AA33:AA44)</f>
        <v>-4.5096372232535632E-2</v>
      </c>
      <c r="AB60" s="142">
        <f>AVERAGE(AB33:AB44)</f>
        <v>304</v>
      </c>
      <c r="AC60" s="142">
        <f>SUM(AC33:AC44)</f>
        <v>321.9999999999992</v>
      </c>
      <c r="AD60" s="75">
        <f t="shared" si="59"/>
        <v>4.2653164373887656E-4</v>
      </c>
      <c r="AE60" s="75">
        <f>AVERAGE(AE33:AE44)</f>
        <v>-8.5000000000000023E-3</v>
      </c>
      <c r="AF60" s="75">
        <f>AVERAGE(AF33:AF44)</f>
        <v>-1.5166666666666667E-2</v>
      </c>
      <c r="AG60" s="85">
        <f t="shared" si="63"/>
        <v>1.0709754249033511E-2</v>
      </c>
      <c r="AH60" s="85">
        <f t="shared" ref="AH60" si="70">R60-W60-Y60-(AF60+2%)-Z60</f>
        <v>-4.7293419673096582E-2</v>
      </c>
      <c r="AJ60" s="74">
        <f t="shared" si="66"/>
        <v>141884.18284356542</v>
      </c>
      <c r="AK60" s="74">
        <f t="shared" si="66"/>
        <v>130440.92188199998</v>
      </c>
      <c r="AL60" s="74">
        <f t="shared" si="66"/>
        <v>79.10499999999999</v>
      </c>
      <c r="AM60" s="74">
        <f t="shared" si="66"/>
        <v>74.09738160424547</v>
      </c>
      <c r="AN60" s="75">
        <f t="shared" si="67"/>
        <v>7.2797467183599363E-2</v>
      </c>
      <c r="AO60" s="75" t="e">
        <f t="shared" si="67"/>
        <v>#DIV/0!</v>
      </c>
      <c r="AP60" s="75">
        <f t="shared" si="67"/>
        <v>3.6027308325166998E-2</v>
      </c>
      <c r="AQ60" s="75" t="e">
        <f t="shared" si="67"/>
        <v>#DIV/0!</v>
      </c>
      <c r="AR60" s="75" t="e">
        <f t="shared" si="67"/>
        <v>#DIV/0!</v>
      </c>
    </row>
    <row r="61" spans="1:44" ht="15.75" thickBot="1">
      <c r="A61" s="87"/>
      <c r="B61" s="73" t="s">
        <v>177</v>
      </c>
      <c r="C61" s="74">
        <f t="shared" ref="C61:I61" si="71">SUM(C45:C45)</f>
        <v>63872.740959895295</v>
      </c>
      <c r="D61" s="74">
        <f t="shared" si="71"/>
        <v>0</v>
      </c>
      <c r="E61" s="74">
        <f t="shared" si="71"/>
        <v>62354.56000000015</v>
      </c>
      <c r="F61" s="74">
        <f t="shared" si="71"/>
        <v>132.80000000000001</v>
      </c>
      <c r="G61" s="74">
        <f t="shared" si="71"/>
        <v>133.16</v>
      </c>
      <c r="H61" s="74">
        <f t="shared" si="71"/>
        <v>170.1</v>
      </c>
      <c r="I61" s="74">
        <f t="shared" si="71"/>
        <v>174.86</v>
      </c>
      <c r="J61" s="75">
        <f t="shared" ref="J61:Q61" si="72">AVERAGE(J45:J45)</f>
        <v>0.84173272202037031</v>
      </c>
      <c r="K61" s="75">
        <f t="shared" si="72"/>
        <v>0.80624439211599397</v>
      </c>
      <c r="L61" s="75">
        <f t="shared" si="72"/>
        <v>0.28616819426476386</v>
      </c>
      <c r="M61" s="75">
        <f t="shared" si="72"/>
        <v>0.27936630824372832</v>
      </c>
      <c r="N61" s="75">
        <f t="shared" si="72"/>
        <v>0.995</v>
      </c>
      <c r="O61" s="75">
        <f t="shared" si="72"/>
        <v>0.98650000000000004</v>
      </c>
      <c r="P61" s="75">
        <f t="shared" si="72"/>
        <v>1</v>
      </c>
      <c r="Q61" s="75">
        <f t="shared" si="72"/>
        <v>1</v>
      </c>
      <c r="R61" s="77">
        <f>T61-V61</f>
        <v>-5.1752379089295086E-2</v>
      </c>
      <c r="S61" s="73" t="s">
        <v>177</v>
      </c>
      <c r="T61" s="75">
        <f>E61/C61-1</f>
        <v>-2.3768839994644742E-2</v>
      </c>
      <c r="U61" s="75" t="e">
        <f>E61/D61-1</f>
        <v>#DIV/0!</v>
      </c>
      <c r="V61" s="75">
        <f>I61/H61-1</f>
        <v>2.7983539094650345E-2</v>
      </c>
      <c r="W61" s="75">
        <f>O61-N61</f>
        <v>-8.499999999999952E-3</v>
      </c>
      <c r="X61" s="75">
        <f>Q61-P61</f>
        <v>0</v>
      </c>
      <c r="Y61" s="75">
        <f>AVERAGE(Y45:Y45)</f>
        <v>-9.5236585056454968E-3</v>
      </c>
      <c r="Z61" s="75">
        <f>AVERAGE(Z45:Z45)</f>
        <v>-2E-3</v>
      </c>
      <c r="AA61" s="75" t="e">
        <f>AVERAGE(AA45:AA45)</f>
        <v>#DIV/0!</v>
      </c>
      <c r="AB61" s="142">
        <f>AVERAGE(AB45:AB45)</f>
        <v>303</v>
      </c>
      <c r="AC61" s="142">
        <f>SUM(AC45:AC45)</f>
        <v>0</v>
      </c>
      <c r="AD61" s="75">
        <f t="shared" ref="AD61" si="73">AC61/E61</f>
        <v>0</v>
      </c>
      <c r="AE61" s="75">
        <f>AVERAGE(AE45:AE45)</f>
        <v>-8.5000000000000006E-3</v>
      </c>
      <c r="AF61" s="75">
        <f>AVERAGE(AF45:AF45)</f>
        <v>-1.95E-2</v>
      </c>
      <c r="AG61" s="85" t="e">
        <f t="shared" ref="AG61" si="74">T61-V61-W61-Y61-Z61-AA61-AE61-AD61</f>
        <v>#DIV/0!</v>
      </c>
      <c r="AH61" s="85">
        <f t="shared" ref="AH61" si="75">R61-W61-Y61-(AF61+2%)-Z61</f>
        <v>-3.2228720583649638E-2</v>
      </c>
      <c r="AJ61" s="74">
        <f t="shared" si="66"/>
        <v>76964.533190994742</v>
      </c>
      <c r="AK61" s="74">
        <f t="shared" si="66"/>
        <v>69402.679873999994</v>
      </c>
      <c r="AL61" s="74">
        <f t="shared" si="66"/>
        <v>42.610999999999997</v>
      </c>
      <c r="AM61" s="74">
        <f t="shared" si="66"/>
        <v>37.606914648631303</v>
      </c>
      <c r="AN61" s="75">
        <f t="shared" si="67"/>
        <v>8.5531704319249169E-2</v>
      </c>
      <c r="AO61" s="75" t="e">
        <f t="shared" si="67"/>
        <v>#DIV/0!</v>
      </c>
      <c r="AP61" s="75">
        <f t="shared" si="67"/>
        <v>4.6817764957118709E-2</v>
      </c>
      <c r="AQ61" s="75" t="e">
        <f t="shared" si="67"/>
        <v>#DIV/0!</v>
      </c>
      <c r="AR61" s="75" t="e">
        <f t="shared" si="67"/>
        <v>#DIV/0!</v>
      </c>
    </row>
    <row r="62" spans="1:44" ht="15.75" thickBot="1">
      <c r="B62" s="124"/>
      <c r="C62" s="127"/>
      <c r="D62" s="127"/>
      <c r="F62" s="127"/>
      <c r="G62" s="127"/>
      <c r="H62" s="127"/>
      <c r="I62" s="127"/>
      <c r="J62" s="85"/>
      <c r="K62" s="128"/>
      <c r="L62" s="124"/>
      <c r="O62" s="85"/>
    </row>
    <row r="63" spans="1:44" ht="21.6" customHeight="1" thickBot="1">
      <c r="A63" s="87"/>
      <c r="B63" s="144" t="s">
        <v>173</v>
      </c>
      <c r="C63" s="74">
        <f t="shared" ref="C63" si="76">SUM(C4:C11)</f>
        <v>483162.69480568875</v>
      </c>
      <c r="D63" s="74">
        <f t="shared" ref="D63:I63" si="77">SUM(D4:D11)</f>
        <v>468754.90999232657</v>
      </c>
      <c r="E63" s="74">
        <f t="shared" si="77"/>
        <v>435290.016</v>
      </c>
      <c r="F63" s="74">
        <f t="shared" si="77"/>
        <v>1183.8354838709677</v>
      </c>
      <c r="G63" s="74">
        <f t="shared" si="77"/>
        <v>1170.1155908414516</v>
      </c>
      <c r="H63" s="74">
        <f t="shared" si="77"/>
        <v>1387.5483870967741</v>
      </c>
      <c r="I63" s="74">
        <f t="shared" si="77"/>
        <v>1368.4812115364643</v>
      </c>
      <c r="J63" s="75">
        <f>AVERAGE(J4:J11)</f>
        <v>0.82558434985207507</v>
      </c>
      <c r="K63" s="75">
        <f t="shared" ref="K63:Q63" si="78">AVERAGE(K4:K11)</f>
        <v>0.75755918567396607</v>
      </c>
      <c r="L63" s="75">
        <f t="shared" si="78"/>
        <v>0.28861425193113244</v>
      </c>
      <c r="M63" s="75">
        <f t="shared" si="78"/>
        <v>0.26146482216650102</v>
      </c>
      <c r="N63" s="75">
        <f t="shared" si="78"/>
        <v>0.995</v>
      </c>
      <c r="O63" s="75">
        <f t="shared" si="78"/>
        <v>0.98807332826806327</v>
      </c>
      <c r="P63" s="75">
        <f t="shared" si="78"/>
        <v>1</v>
      </c>
      <c r="Q63" s="75">
        <f t="shared" si="78"/>
        <v>0.99872109493608341</v>
      </c>
      <c r="R63" s="77">
        <f>T63-V63</f>
        <v>-8.5340272767723269E-2</v>
      </c>
      <c r="S63" s="144" t="str">
        <f>B63</f>
        <v>FY21-22</v>
      </c>
      <c r="T63" s="75">
        <f>E63/C63-1</f>
        <v>-9.9081902059805049E-2</v>
      </c>
      <c r="U63" s="75">
        <f>E63/D63-1</f>
        <v>-7.1391026054264395E-2</v>
      </c>
      <c r="V63" s="75">
        <f>I63/H63-1</f>
        <v>-1.3741629292081781E-2</v>
      </c>
      <c r="W63" s="75">
        <f>O63-N63</f>
        <v>-6.9266717319367288E-3</v>
      </c>
      <c r="X63" s="75">
        <f>Q63-P63</f>
        <v>-1.2789050639165911E-3</v>
      </c>
      <c r="Y63" s="75">
        <f>AVERAGE(Y4:Y11)</f>
        <v>-2.4071547258713553E-2</v>
      </c>
      <c r="Z63" s="75">
        <f>AVERAGE(Z4:Z11)</f>
        <v>-2E-3</v>
      </c>
      <c r="AA63" s="75"/>
      <c r="AB63" s="75"/>
      <c r="AC63" s="75"/>
      <c r="AD63" s="75"/>
      <c r="AE63" s="75"/>
      <c r="AF63" s="75">
        <f>AVERAGE(AF4:AF11)</f>
        <v>-4.7622197613248117E-2</v>
      </c>
      <c r="AG63" s="85"/>
      <c r="AH63" s="85">
        <f t="shared" ref="AH63" si="79">R63-W63-Y63-(AF63+2%)-Z63</f>
        <v>-2.4719856163824876E-2</v>
      </c>
      <c r="AJ63" s="74">
        <f t="shared" ref="AJ63:AM66" si="80">SUM(AJ21:AJ27)</f>
        <v>207949.23274205407</v>
      </c>
      <c r="AK63" s="74">
        <f t="shared" si="80"/>
        <v>194963.08985799999</v>
      </c>
      <c r="AL63" s="74">
        <f t="shared" si="80"/>
        <v>108.36699999999999</v>
      </c>
      <c r="AM63" s="74">
        <f t="shared" si="80"/>
        <v>99.799724089601796</v>
      </c>
      <c r="AN63" s="75">
        <f t="shared" ref="AN63:AR66" si="81">AVERAGE(AN21:AN27)</f>
        <v>5.9744361987137763E-2</v>
      </c>
      <c r="AO63" s="75" t="e">
        <f t="shared" si="81"/>
        <v>#DIV/0!</v>
      </c>
      <c r="AP63" s="75">
        <f t="shared" si="81"/>
        <v>2.6940305952046311E-2</v>
      </c>
      <c r="AQ63" s="75" t="e">
        <f t="shared" si="81"/>
        <v>#DIV/0!</v>
      </c>
      <c r="AR63" s="75" t="e">
        <f t="shared" si="81"/>
        <v>#DIV/0!</v>
      </c>
    </row>
    <row r="64" spans="1:44" ht="21.6" customHeight="1" thickBot="1">
      <c r="A64" s="87"/>
      <c r="B64" s="145" t="s">
        <v>174</v>
      </c>
      <c r="C64" s="74">
        <f>SUM(C12:C23)</f>
        <v>810187.17251062987</v>
      </c>
      <c r="D64" s="74">
        <f t="shared" ref="D64:I64" si="82">SUM(D12:D23)</f>
        <v>821600.61600484164</v>
      </c>
      <c r="E64" s="74">
        <f t="shared" si="82"/>
        <v>768326.68800000008</v>
      </c>
      <c r="F64" s="74">
        <f t="shared" si="82"/>
        <v>2070.1999999999998</v>
      </c>
      <c r="G64" s="74">
        <f t="shared" si="82"/>
        <v>2085.4397154476933</v>
      </c>
      <c r="H64" s="74">
        <f t="shared" si="82"/>
        <v>2262.7999999999997</v>
      </c>
      <c r="I64" s="74">
        <f t="shared" si="82"/>
        <v>2273.919715893674</v>
      </c>
      <c r="J64" s="75">
        <f>AVERAGE(J12:J23)</f>
        <v>0.80639132508030364</v>
      </c>
      <c r="K64" s="75">
        <f t="shared" ref="K64:Q64" si="83">AVERAGE(K12:K23)</f>
        <v>0.7622741907276076</v>
      </c>
      <c r="L64" s="75">
        <f t="shared" si="83"/>
        <v>0.30840666313649984</v>
      </c>
      <c r="M64" s="75">
        <f t="shared" si="83"/>
        <v>0.29257777334016044</v>
      </c>
      <c r="N64" s="75">
        <f t="shared" si="83"/>
        <v>0.99499999999999977</v>
      </c>
      <c r="O64" s="75">
        <f t="shared" si="83"/>
        <v>0.99385963276479317</v>
      </c>
      <c r="P64" s="75">
        <f t="shared" si="83"/>
        <v>1</v>
      </c>
      <c r="Q64" s="75">
        <f t="shared" si="83"/>
        <v>0.99903520256103839</v>
      </c>
      <c r="R64" s="77">
        <f>T64-V64</f>
        <v>-5.6581811244048708E-2</v>
      </c>
      <c r="S64" s="144" t="str">
        <f t="shared" ref="S64:S66" si="84">B64</f>
        <v>FY22-23</v>
      </c>
      <c r="T64" s="75">
        <f>E64/C64-1</f>
        <v>-5.1667671287501826E-2</v>
      </c>
      <c r="U64" s="75">
        <f>E64/D64-1</f>
        <v>-6.4841635908081674E-2</v>
      </c>
      <c r="V64" s="75">
        <f>I64/H64-1</f>
        <v>4.9141399565468813E-3</v>
      </c>
      <c r="W64" s="75">
        <f>O64-N64</f>
        <v>-1.1403672352066074E-3</v>
      </c>
      <c r="X64" s="75">
        <f>Q64-P64</f>
        <v>-9.6479743896160652E-4</v>
      </c>
      <c r="Y64" s="75">
        <f>AVERAGE(Y12:Y23)</f>
        <v>-2.3066016945448881E-2</v>
      </c>
      <c r="Z64" s="75">
        <f>AVERAGE(Z12:Z23)</f>
        <v>-2.0000000000000005E-3</v>
      </c>
      <c r="AA64" s="75"/>
      <c r="AB64" s="75"/>
      <c r="AC64" s="75"/>
      <c r="AD64" s="75"/>
      <c r="AE64" s="75"/>
      <c r="AF64" s="75">
        <f>AVERAGE(AF12:AF23)</f>
        <v>-1.8855179360837054E-2</v>
      </c>
      <c r="AG64" s="85"/>
      <c r="AH64" s="85">
        <f t="shared" ref="AH64" si="85">R64-W64-Y64-(AF64+2%)-Z64</f>
        <v>-3.1520247702556167E-2</v>
      </c>
      <c r="AJ64" s="74">
        <f t="shared" si="80"/>
        <v>141884.18284356542</v>
      </c>
      <c r="AK64" s="74">
        <f t="shared" si="80"/>
        <v>130440.92188199998</v>
      </c>
      <c r="AL64" s="74">
        <f t="shared" si="80"/>
        <v>79.10499999999999</v>
      </c>
      <c r="AM64" s="74">
        <f t="shared" si="80"/>
        <v>74.09738160424547</v>
      </c>
      <c r="AN64" s="75">
        <f t="shared" si="81"/>
        <v>7.2797467183599363E-2</v>
      </c>
      <c r="AO64" s="75" t="e">
        <f t="shared" si="81"/>
        <v>#DIV/0!</v>
      </c>
      <c r="AP64" s="75">
        <f t="shared" si="81"/>
        <v>3.6027308325166998E-2</v>
      </c>
      <c r="AQ64" s="75" t="e">
        <f t="shared" si="81"/>
        <v>#DIV/0!</v>
      </c>
      <c r="AR64" s="75" t="e">
        <f t="shared" si="81"/>
        <v>#DIV/0!</v>
      </c>
    </row>
    <row r="65" spans="1:44" ht="21.6" customHeight="1" thickBot="1">
      <c r="A65" s="87"/>
      <c r="B65" s="145" t="s">
        <v>175</v>
      </c>
      <c r="C65" s="74">
        <f t="shared" ref="C65" si="86">SUM(C24:C35)</f>
        <v>806667.82578761782</v>
      </c>
      <c r="D65" s="74">
        <f t="shared" ref="D65:I65" si="87">SUM(D24:D35)</f>
        <v>813031.4222652429</v>
      </c>
      <c r="E65" s="74">
        <f t="shared" si="87"/>
        <v>765042.5</v>
      </c>
      <c r="F65" s="74">
        <f t="shared" si="87"/>
        <v>2070.1999999999998</v>
      </c>
      <c r="G65" s="74">
        <f t="shared" si="87"/>
        <v>2083.8151990864008</v>
      </c>
      <c r="H65" s="74">
        <f t="shared" si="87"/>
        <v>2262.7999999999997</v>
      </c>
      <c r="I65" s="74">
        <f t="shared" si="87"/>
        <v>2257.4349937262068</v>
      </c>
      <c r="J65" s="75">
        <f>AVERAGE(J24:J35)</f>
        <v>0.80170884921556229</v>
      </c>
      <c r="K65" s="75">
        <f t="shared" ref="K65:Q65" si="88">AVERAGE(K24:K35)</f>
        <v>0.762370877443037</v>
      </c>
      <c r="L65" s="75">
        <f t="shared" si="88"/>
        <v>0.30706747240356413</v>
      </c>
      <c r="M65" s="75">
        <f t="shared" si="88"/>
        <v>0.2911488701285771</v>
      </c>
      <c r="N65" s="75">
        <f t="shared" si="88"/>
        <v>0.99499999999999977</v>
      </c>
      <c r="O65" s="75">
        <f t="shared" si="88"/>
        <v>0.99504515875929622</v>
      </c>
      <c r="P65" s="75">
        <f t="shared" si="88"/>
        <v>1</v>
      </c>
      <c r="Q65" s="75">
        <f t="shared" si="88"/>
        <v>1</v>
      </c>
      <c r="R65" s="77">
        <f>T65-V65</f>
        <v>-4.9230610280830533E-2</v>
      </c>
      <c r="S65" s="144" t="str">
        <f t="shared" si="84"/>
        <v>FY23-24</v>
      </c>
      <c r="T65" s="75">
        <f>E65/C65-1</f>
        <v>-5.1601569390691271E-2</v>
      </c>
      <c r="U65" s="75">
        <f>E65/D65-1</f>
        <v>-5.9024683365296871E-2</v>
      </c>
      <c r="V65" s="75">
        <f>I65/H65-1</f>
        <v>-2.3709591098607374E-3</v>
      </c>
      <c r="W65" s="75">
        <f>O65-N65</f>
        <v>4.5158759296448636E-5</v>
      </c>
      <c r="X65" s="75">
        <f>Q65-P65</f>
        <v>0</v>
      </c>
      <c r="Y65" s="75">
        <f>AVERAGE(Y24:Y35)</f>
        <v>-1.6289092091903542E-2</v>
      </c>
      <c r="Z65" s="75">
        <f>AVERAGE(Z24:Z35)</f>
        <v>-2.0000000000000005E-3</v>
      </c>
      <c r="AA65" s="75"/>
      <c r="AB65" s="75"/>
      <c r="AC65" s="75"/>
      <c r="AD65" s="75"/>
      <c r="AE65" s="75"/>
      <c r="AF65" s="75">
        <f>AVERAGE(AF24:AF35)</f>
        <v>-1.5757310154427388E-2</v>
      </c>
      <c r="AG65" s="85"/>
      <c r="AH65" s="85">
        <f t="shared" ref="AH65" si="89">R65-W65-Y65-(AF65+2%)-Z65</f>
        <v>-3.5229366793796048E-2</v>
      </c>
      <c r="AJ65" s="74">
        <f t="shared" si="80"/>
        <v>76964.533190994742</v>
      </c>
      <c r="AK65" s="74">
        <f t="shared" si="80"/>
        <v>69402.679873999994</v>
      </c>
      <c r="AL65" s="74">
        <f t="shared" si="80"/>
        <v>42.610999999999997</v>
      </c>
      <c r="AM65" s="74">
        <f t="shared" si="80"/>
        <v>37.606914648631303</v>
      </c>
      <c r="AN65" s="75">
        <f t="shared" si="81"/>
        <v>8.5531704319249169E-2</v>
      </c>
      <c r="AO65" s="75" t="e">
        <f t="shared" si="81"/>
        <v>#DIV/0!</v>
      </c>
      <c r="AP65" s="75">
        <f t="shared" si="81"/>
        <v>4.6817764957118709E-2</v>
      </c>
      <c r="AQ65" s="75" t="e">
        <f t="shared" si="81"/>
        <v>#DIV/0!</v>
      </c>
      <c r="AR65" s="75" t="e">
        <f t="shared" si="81"/>
        <v>#DIV/0!</v>
      </c>
    </row>
    <row r="66" spans="1:44" ht="21.6" customHeight="1" thickBot="1">
      <c r="A66" s="87"/>
      <c r="B66" s="145" t="s">
        <v>176</v>
      </c>
      <c r="C66" s="74">
        <f t="shared" ref="C66:I66" si="90">SUM(C36:C44)</f>
        <v>601585.86115773919</v>
      </c>
      <c r="D66" s="74">
        <f t="shared" si="90"/>
        <v>339966.62512327073</v>
      </c>
      <c r="E66" s="74">
        <f t="shared" si="90"/>
        <v>563879.93599999999</v>
      </c>
      <c r="F66" s="74">
        <f t="shared" si="90"/>
        <v>1597.9</v>
      </c>
      <c r="G66" s="74">
        <f t="shared" si="90"/>
        <v>1566.6603634901826</v>
      </c>
      <c r="H66" s="74">
        <f t="shared" si="90"/>
        <v>1702.6</v>
      </c>
      <c r="I66" s="74">
        <f t="shared" si="90"/>
        <v>1678.7867217364058</v>
      </c>
      <c r="J66" s="75">
        <f t="shared" ref="J66:Q66" si="91">AVERAGE(J36:J44)</f>
        <v>0.79446708604281968</v>
      </c>
      <c r="K66" s="75">
        <f t="shared" si="91"/>
        <v>0.7547715540442913</v>
      </c>
      <c r="L66" s="75">
        <f t="shared" si="91"/>
        <v>0.30394453708122415</v>
      </c>
      <c r="M66" s="75">
        <f t="shared" si="91"/>
        <v>0.2849274833399707</v>
      </c>
      <c r="N66" s="75">
        <f t="shared" si="91"/>
        <v>0.995</v>
      </c>
      <c r="O66" s="75">
        <f t="shared" si="91"/>
        <v>0.99454249491214375</v>
      </c>
      <c r="P66" s="75">
        <f t="shared" si="91"/>
        <v>1</v>
      </c>
      <c r="Q66" s="75">
        <f t="shared" si="91"/>
        <v>1</v>
      </c>
      <c r="R66" s="77">
        <f>T66-V66</f>
        <v>-4.8691125706518346E-2</v>
      </c>
      <c r="S66" s="144" t="str">
        <f t="shared" si="84"/>
        <v>FY24-25</v>
      </c>
      <c r="T66" s="75">
        <f>E66/C66-1</f>
        <v>-6.2677545454899786E-2</v>
      </c>
      <c r="U66" s="75">
        <f>E66/D66-1</f>
        <v>0.65863321376190687</v>
      </c>
      <c r="V66" s="75">
        <f>I66/H66-1</f>
        <v>-1.398641974838144E-2</v>
      </c>
      <c r="W66" s="75">
        <f>O66-N66</f>
        <v>-4.5750508785624699E-4</v>
      </c>
      <c r="X66" s="75">
        <f>Q66-P66</f>
        <v>0</v>
      </c>
      <c r="Y66" s="75">
        <f>AVERAGE(Y36:Y44)</f>
        <v>-3.9327699544052562E-3</v>
      </c>
      <c r="Z66" s="75">
        <f>AVERAGE(Z36:Z44)</f>
        <v>-2E-3</v>
      </c>
      <c r="AA66" s="75"/>
      <c r="AB66" s="75"/>
      <c r="AC66" s="75"/>
      <c r="AD66" s="75"/>
      <c r="AE66" s="75"/>
      <c r="AF66" s="75">
        <f>AVERAGE(AF36:AF44)</f>
        <v>-1.4488888888888891E-2</v>
      </c>
      <c r="AG66" s="85"/>
      <c r="AH66" s="85">
        <f t="shared" ref="AH66" si="92">R66-W66-Y66-(AF66+2%)-Z66</f>
        <v>-4.781196177536795E-2</v>
      </c>
      <c r="AJ66" s="74">
        <f t="shared" si="80"/>
        <v>0</v>
      </c>
      <c r="AK66" s="74">
        <f t="shared" si="80"/>
        <v>0</v>
      </c>
      <c r="AL66" s="74">
        <f t="shared" si="80"/>
        <v>0</v>
      </c>
      <c r="AM66" s="74">
        <f t="shared" si="80"/>
        <v>0</v>
      </c>
      <c r="AN66" s="75" t="e">
        <f t="shared" si="81"/>
        <v>#DIV/0!</v>
      </c>
      <c r="AO66" s="75" t="e">
        <f t="shared" si="81"/>
        <v>#DIV/0!</v>
      </c>
      <c r="AP66" s="75" t="e">
        <f t="shared" si="81"/>
        <v>#DIV/0!</v>
      </c>
      <c r="AQ66" s="75" t="e">
        <f t="shared" si="81"/>
        <v>#DIV/0!</v>
      </c>
      <c r="AR66" s="75" t="e">
        <f t="shared" si="81"/>
        <v>#DIV/0!</v>
      </c>
    </row>
    <row r="67" spans="1:44">
      <c r="H67" s="124"/>
      <c r="I67" s="124"/>
      <c r="V67" s="124"/>
    </row>
    <row r="68" spans="1:44">
      <c r="H68" s="124"/>
      <c r="I68" s="124"/>
      <c r="L68" s="138"/>
      <c r="M68" s="138"/>
    </row>
    <row r="69" spans="1:44">
      <c r="H69" s="124"/>
      <c r="I69" s="124"/>
    </row>
  </sheetData>
  <autoFilter ref="A3:AS60" xr:uid="{C72242AA-1D0C-4C66-B2B6-9E5CFA8763E0}"/>
  <mergeCells count="3">
    <mergeCell ref="S2:AF2"/>
    <mergeCell ref="K2:M2"/>
    <mergeCell ref="O2:P2"/>
  </mergeCells>
  <conditionalFormatting sqref="AG4:AG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7:AG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E216-701F-46A1-A57C-66AE574ECF67}">
  <dimension ref="B1:H53"/>
  <sheetViews>
    <sheetView workbookViewId="0">
      <pane ySplit="2" topLeftCell="A45" activePane="bottomLeft" state="frozen"/>
      <selection pane="bottomLeft" activeCell="F50" sqref="F50"/>
    </sheetView>
  </sheetViews>
  <sheetFormatPr defaultColWidth="9.140625" defaultRowHeight="15"/>
  <cols>
    <col min="1" max="1" width="9.140625" style="10"/>
    <col min="2" max="2" width="9.85546875" style="10" bestFit="1" customWidth="1"/>
    <col min="3" max="4" width="15" style="10" bestFit="1" customWidth="1"/>
    <col min="5" max="5" width="12.85546875" style="10" bestFit="1" customWidth="1"/>
    <col min="6" max="6" width="9.85546875" style="10" customWidth="1"/>
    <col min="7" max="7" width="15" style="10" bestFit="1" customWidth="1"/>
    <col min="8" max="8" width="37.140625" style="10" customWidth="1"/>
    <col min="9" max="16384" width="9.140625" style="10"/>
  </cols>
  <sheetData>
    <row r="1" spans="2:8" ht="15.75" thickBot="1"/>
    <row r="2" spans="2:8" ht="51.75" thickBot="1">
      <c r="B2" s="92" t="s">
        <v>0</v>
      </c>
      <c r="C2" s="91" t="s">
        <v>129</v>
      </c>
      <c r="D2" s="91" t="s">
        <v>130</v>
      </c>
      <c r="E2" s="92" t="s">
        <v>131</v>
      </c>
      <c r="F2" s="92" t="s">
        <v>132</v>
      </c>
      <c r="G2" s="92" t="s">
        <v>133</v>
      </c>
      <c r="H2" s="92" t="s">
        <v>125</v>
      </c>
    </row>
    <row r="3" spans="2:8" ht="27" thickTop="1" thickBot="1">
      <c r="B3" s="93">
        <v>44409</v>
      </c>
      <c r="C3" s="113">
        <v>24135.03</v>
      </c>
      <c r="D3" s="113" t="s">
        <v>126</v>
      </c>
      <c r="E3" s="94">
        <v>355.45</v>
      </c>
      <c r="F3" s="106">
        <v>-1.4500000000000001E-2</v>
      </c>
      <c r="G3" s="107">
        <v>924165</v>
      </c>
      <c r="H3" s="95" t="s">
        <v>127</v>
      </c>
    </row>
    <row r="4" spans="2:8" ht="26.25" thickBot="1">
      <c r="B4" s="96">
        <v>44440</v>
      </c>
      <c r="C4" s="97">
        <v>50839.25</v>
      </c>
      <c r="D4" s="97">
        <v>52524.89</v>
      </c>
      <c r="E4" s="97">
        <v>1685.64</v>
      </c>
      <c r="F4" s="108">
        <f>-E4/D4</f>
        <v>-3.2092213805683362E-2</v>
      </c>
      <c r="G4" s="109">
        <f>E4*2.6*1000</f>
        <v>4382664.0000000009</v>
      </c>
      <c r="H4" s="98" t="s">
        <v>127</v>
      </c>
    </row>
    <row r="5" spans="2:8" ht="26.25" thickBot="1">
      <c r="B5" s="99">
        <v>44470</v>
      </c>
      <c r="C5" s="100">
        <v>63284.800000000003</v>
      </c>
      <c r="D5" s="100">
        <v>65159</v>
      </c>
      <c r="E5" s="100">
        <v>1874.2</v>
      </c>
      <c r="F5" s="110">
        <f t="shared" ref="F5:F10" si="0">-E5/D5</f>
        <v>-2.8763486241348089E-2</v>
      </c>
      <c r="G5" s="111">
        <f t="shared" ref="G5:G10" si="1">E5*2.6*1000</f>
        <v>4872920</v>
      </c>
      <c r="H5" s="101" t="s">
        <v>127</v>
      </c>
    </row>
    <row r="6" spans="2:8" ht="26.25" thickBot="1">
      <c r="B6" s="96">
        <v>44501</v>
      </c>
      <c r="C6" s="97">
        <v>54125.5</v>
      </c>
      <c r="D6" s="97">
        <v>54412</v>
      </c>
      <c r="E6" s="102">
        <v>287.10000000000002</v>
      </c>
      <c r="F6" s="108">
        <f t="shared" si="0"/>
        <v>-5.2764096155259871E-3</v>
      </c>
      <c r="G6" s="109">
        <f t="shared" si="1"/>
        <v>746460</v>
      </c>
      <c r="H6" s="98" t="s">
        <v>127</v>
      </c>
    </row>
    <row r="7" spans="2:8" ht="26.25" thickBot="1">
      <c r="B7" s="99">
        <v>44531</v>
      </c>
      <c r="C7" s="100">
        <v>52353.3</v>
      </c>
      <c r="D7" s="100">
        <v>53594.6</v>
      </c>
      <c r="E7" s="103">
        <v>1241.3</v>
      </c>
      <c r="F7" s="110">
        <f t="shared" si="0"/>
        <v>-2.3160915465364047E-2</v>
      </c>
      <c r="G7" s="111">
        <f t="shared" si="1"/>
        <v>3227380</v>
      </c>
      <c r="H7" s="101" t="s">
        <v>127</v>
      </c>
    </row>
    <row r="8" spans="2:8" ht="26.25" thickBot="1">
      <c r="B8" s="96">
        <v>44562</v>
      </c>
      <c r="C8" s="97">
        <v>58193.599999999999</v>
      </c>
      <c r="D8" s="97">
        <v>59898.7</v>
      </c>
      <c r="E8" s="102">
        <v>1705.1</v>
      </c>
      <c r="F8" s="108">
        <f t="shared" si="0"/>
        <v>-2.846639409536434E-2</v>
      </c>
      <c r="G8" s="109">
        <f t="shared" si="1"/>
        <v>4433260</v>
      </c>
      <c r="H8" s="98" t="s">
        <v>127</v>
      </c>
    </row>
    <row r="9" spans="2:8" ht="26.25" thickBot="1">
      <c r="B9" s="99">
        <v>44593</v>
      </c>
      <c r="C9" s="100">
        <v>62097.2</v>
      </c>
      <c r="D9" s="100">
        <v>64104</v>
      </c>
      <c r="E9" s="103">
        <v>2006.8</v>
      </c>
      <c r="F9" s="110">
        <f t="shared" si="0"/>
        <v>-3.1305378759515785E-2</v>
      </c>
      <c r="G9" s="111">
        <f t="shared" si="1"/>
        <v>5217680</v>
      </c>
      <c r="H9" s="101" t="s">
        <v>127</v>
      </c>
    </row>
    <row r="10" spans="2:8" ht="26.25" thickBot="1">
      <c r="B10" s="96">
        <v>44621</v>
      </c>
      <c r="C10" s="97">
        <v>72042.2</v>
      </c>
      <c r="D10" s="97">
        <v>74194.399999999994</v>
      </c>
      <c r="E10" s="102">
        <v>2152.1999999999998</v>
      </c>
      <c r="F10" s="108">
        <f t="shared" si="0"/>
        <v>-2.9007580086906827E-2</v>
      </c>
      <c r="G10" s="109">
        <f t="shared" si="1"/>
        <v>5595719.9999999991</v>
      </c>
      <c r="H10" s="98" t="s">
        <v>127</v>
      </c>
    </row>
    <row r="11" spans="2:8" ht="15.75" thickBot="1">
      <c r="B11" s="99" t="s">
        <v>128</v>
      </c>
      <c r="C11" s="104">
        <f>SUM(C3:C10)</f>
        <v>437070.88</v>
      </c>
      <c r="D11" s="104">
        <f t="shared" ref="D11:E11" si="2">SUM(D3:D10)</f>
        <v>423887.58999999997</v>
      </c>
      <c r="E11" s="104">
        <f t="shared" si="2"/>
        <v>11307.79</v>
      </c>
      <c r="F11" s="112">
        <f>-E11/D11</f>
        <v>-2.667638842646939E-2</v>
      </c>
      <c r="G11" s="105">
        <f>E11*2.6*1000</f>
        <v>29400254.000000004</v>
      </c>
      <c r="H11" s="101"/>
    </row>
    <row r="12" spans="2:8" ht="15.75" thickBot="1"/>
    <row r="13" spans="2:8" ht="26.25" thickBot="1">
      <c r="B13" s="99">
        <v>44652</v>
      </c>
      <c r="C13" s="115">
        <v>72957.7</v>
      </c>
      <c r="D13" s="115">
        <v>75357.2</v>
      </c>
      <c r="E13" s="103">
        <v>2399.5</v>
      </c>
      <c r="F13" s="110">
        <f t="shared" ref="F13" si="3">-E13/D13</f>
        <v>-3.1841682015786153E-2</v>
      </c>
      <c r="G13" s="111">
        <f t="shared" ref="G13:G14" si="4">E13*2.6*1000</f>
        <v>6238700</v>
      </c>
      <c r="H13" s="101" t="s">
        <v>127</v>
      </c>
    </row>
    <row r="14" spans="2:8" ht="26.25" thickBot="1">
      <c r="B14" s="96">
        <v>44682</v>
      </c>
      <c r="C14" s="114">
        <v>72790.8</v>
      </c>
      <c r="D14" s="114">
        <v>75383.5</v>
      </c>
      <c r="E14" s="114">
        <f t="shared" ref="E14:E19" si="5">D14-C14</f>
        <v>2592.6999999999971</v>
      </c>
      <c r="F14" s="108">
        <f>-E14/D14</f>
        <v>-3.4393468066619318E-2</v>
      </c>
      <c r="G14" s="109">
        <f t="shared" si="4"/>
        <v>6741019.9999999925</v>
      </c>
      <c r="H14" s="98" t="s">
        <v>127</v>
      </c>
    </row>
    <row r="15" spans="2:8" ht="26.25" thickBot="1">
      <c r="B15" s="99">
        <v>44713</v>
      </c>
      <c r="C15" s="115">
        <v>68078.5</v>
      </c>
      <c r="D15" s="115">
        <v>69850.600000000006</v>
      </c>
      <c r="E15" s="115">
        <f t="shared" si="5"/>
        <v>1772.1000000000058</v>
      </c>
      <c r="F15" s="110">
        <f t="shared" ref="F15" si="6">-E15/D15</f>
        <v>-2.5369860817229997E-2</v>
      </c>
      <c r="G15" s="111">
        <f t="shared" ref="G15:G16" si="7">E15*2.6*1000</f>
        <v>4607460.0000000158</v>
      </c>
      <c r="H15" s="101" t="s">
        <v>127</v>
      </c>
    </row>
    <row r="16" spans="2:8" ht="26.25" thickBot="1">
      <c r="B16" s="96">
        <v>44743</v>
      </c>
      <c r="C16" s="114">
        <v>54605.2</v>
      </c>
      <c r="D16" s="114">
        <v>55814.6</v>
      </c>
      <c r="E16" s="114">
        <f t="shared" si="5"/>
        <v>1209.4000000000015</v>
      </c>
      <c r="F16" s="108">
        <f>-E16/D16</f>
        <v>-2.1668165677080933E-2</v>
      </c>
      <c r="G16" s="109">
        <f t="shared" si="7"/>
        <v>3144440.0000000037</v>
      </c>
      <c r="H16" s="98" t="s">
        <v>127</v>
      </c>
    </row>
    <row r="17" spans="2:8" ht="26.25" thickBot="1">
      <c r="B17" s="99">
        <v>44774</v>
      </c>
      <c r="C17" s="115">
        <v>53936.3</v>
      </c>
      <c r="D17" s="115">
        <v>55323.199999999997</v>
      </c>
      <c r="E17" s="115">
        <f t="shared" si="5"/>
        <v>1386.8999999999942</v>
      </c>
      <c r="F17" s="110">
        <f t="shared" ref="F17" si="8">-E17/D17</f>
        <v>-2.5069048789657763E-2</v>
      </c>
      <c r="G17" s="111">
        <f t="shared" ref="G17:G18" si="9">E17*2.6*1000</f>
        <v>3605939.9999999851</v>
      </c>
      <c r="H17" s="101" t="s">
        <v>127</v>
      </c>
    </row>
    <row r="18" spans="2:8" ht="26.25" thickBot="1">
      <c r="B18" s="96">
        <v>44805</v>
      </c>
      <c r="C18" s="114">
        <v>67755.8</v>
      </c>
      <c r="D18" s="114">
        <v>69754.5</v>
      </c>
      <c r="E18" s="114">
        <f t="shared" si="5"/>
        <v>1998.6999999999971</v>
      </c>
      <c r="F18" s="108">
        <f>-E18/D18</f>
        <v>-2.865334852948551E-2</v>
      </c>
      <c r="G18" s="109">
        <f t="shared" si="9"/>
        <v>5196619.9999999925</v>
      </c>
      <c r="H18" s="98" t="s">
        <v>127</v>
      </c>
    </row>
    <row r="19" spans="2:8" ht="26.25" thickBot="1">
      <c r="B19" s="99">
        <v>44835</v>
      </c>
      <c r="C19" s="115">
        <v>69931.600000000006</v>
      </c>
      <c r="D19" s="115">
        <v>71130.8</v>
      </c>
      <c r="E19" s="115">
        <f t="shared" si="5"/>
        <v>1199.1999999999971</v>
      </c>
      <c r="F19" s="110">
        <f t="shared" ref="F19" si="10">-E19/D19</f>
        <v>-1.6859082141631995E-2</v>
      </c>
      <c r="G19" s="111">
        <f t="shared" ref="G19" si="11">E19*2.6*1000</f>
        <v>3117919.9999999925</v>
      </c>
      <c r="H19" s="101" t="s">
        <v>127</v>
      </c>
    </row>
    <row r="20" spans="2:8" ht="26.25" thickBot="1">
      <c r="B20" s="96">
        <v>44866</v>
      </c>
      <c r="C20" s="114">
        <v>61356.800000000003</v>
      </c>
      <c r="D20" s="114">
        <v>62412.800000000003</v>
      </c>
      <c r="E20" s="114">
        <f t="shared" ref="E20:E23" si="12">D20-C20</f>
        <v>1056</v>
      </c>
      <c r="F20" s="108">
        <f>-E20/D20</f>
        <v>-1.691960623461854E-2</v>
      </c>
      <c r="G20" s="109">
        <f t="shared" ref="G20:G23" si="13">E20*2.6*1000</f>
        <v>2745600</v>
      </c>
      <c r="H20" s="98" t="s">
        <v>127</v>
      </c>
    </row>
    <row r="21" spans="2:8" ht="26.25" thickBot="1">
      <c r="B21" s="99">
        <v>44896</v>
      </c>
      <c r="C21" s="115">
        <v>61509.4</v>
      </c>
      <c r="D21" s="115">
        <v>63483</v>
      </c>
      <c r="E21" s="115">
        <f t="shared" si="12"/>
        <v>1973.5999999999985</v>
      </c>
      <c r="F21" s="110">
        <f t="shared" ref="F21:F23" si="14">-E21/D21</f>
        <v>-3.1088637903060639E-2</v>
      </c>
      <c r="G21" s="111">
        <f t="shared" si="13"/>
        <v>5131359.9999999963</v>
      </c>
      <c r="H21" s="101" t="s">
        <v>127</v>
      </c>
    </row>
    <row r="22" spans="2:8" ht="26.25" thickBot="1">
      <c r="B22" s="96">
        <v>44927</v>
      </c>
      <c r="C22" s="114">
        <v>63753</v>
      </c>
      <c r="D22" s="114">
        <v>65353</v>
      </c>
      <c r="E22" s="114">
        <f t="shared" si="12"/>
        <v>1600</v>
      </c>
      <c r="F22" s="108">
        <f t="shared" si="14"/>
        <v>-2.4482426208437255E-2</v>
      </c>
      <c r="G22" s="109">
        <f t="shared" si="13"/>
        <v>4160000</v>
      </c>
      <c r="H22" s="101" t="s">
        <v>127</v>
      </c>
    </row>
    <row r="23" spans="2:8" ht="26.25" thickBot="1">
      <c r="B23" s="99">
        <v>44958</v>
      </c>
      <c r="C23" s="115">
        <v>60222.3</v>
      </c>
      <c r="D23" s="115">
        <v>61403.5</v>
      </c>
      <c r="E23" s="115">
        <f t="shared" si="12"/>
        <v>1181.1999999999971</v>
      </c>
      <c r="F23" s="110">
        <f t="shared" si="14"/>
        <v>-1.9236688462384018E-2</v>
      </c>
      <c r="G23" s="111">
        <f t="shared" si="13"/>
        <v>3071119.9999999925</v>
      </c>
      <c r="H23" s="101" t="s">
        <v>127</v>
      </c>
    </row>
    <row r="24" spans="2:8" ht="26.25" thickBot="1">
      <c r="B24" s="96">
        <v>44986</v>
      </c>
      <c r="C24" s="114">
        <v>68599.7</v>
      </c>
      <c r="D24" s="114">
        <v>68686.2</v>
      </c>
      <c r="E24" s="114">
        <f t="shared" ref="E24" si="15">D24-C24</f>
        <v>86.5</v>
      </c>
      <c r="F24" s="108">
        <f t="shared" ref="F24" si="16">-E24/D24</f>
        <v>-1.2593504954415879E-3</v>
      </c>
      <c r="G24" s="109">
        <f t="shared" ref="G24" si="17">E24*2.6*1000</f>
        <v>224900</v>
      </c>
      <c r="H24" s="98" t="s">
        <v>127</v>
      </c>
    </row>
    <row r="25" spans="2:8" ht="15.75" thickBot="1">
      <c r="B25" s="99" t="s">
        <v>128</v>
      </c>
      <c r="C25" s="104">
        <f>SUM(C13:C24)</f>
        <v>775497.1</v>
      </c>
      <c r="D25" s="104">
        <f>SUM(D13:D24)</f>
        <v>793952.9</v>
      </c>
      <c r="E25" s="104">
        <f>SUM(E13:E24)</f>
        <v>18455.799999999988</v>
      </c>
      <c r="F25" s="112">
        <f>-E25/D25</f>
        <v>-2.3245459522850773E-2</v>
      </c>
      <c r="G25" s="105">
        <f>E25*2.6*1000</f>
        <v>47985079.99999997</v>
      </c>
      <c r="H25" s="101"/>
    </row>
    <row r="26" spans="2:8" ht="15.75" thickBot="1"/>
    <row r="27" spans="2:8" ht="26.25" thickBot="1">
      <c r="B27" s="99">
        <v>45017</v>
      </c>
      <c r="C27" s="115">
        <v>68945.900000000009</v>
      </c>
      <c r="D27" s="115">
        <v>69050.199999999983</v>
      </c>
      <c r="E27" s="103">
        <f t="shared" ref="E27" si="18">D27-C27</f>
        <v>104.29999999997381</v>
      </c>
      <c r="F27" s="110">
        <f t="shared" ref="F27" si="19">-E27/D27</f>
        <v>-1.5104952628663469E-3</v>
      </c>
      <c r="G27" s="111">
        <f t="shared" ref="G27:G38" si="20">E27*2.6*1000</f>
        <v>271179.9999999319</v>
      </c>
      <c r="H27" s="101" t="s">
        <v>127</v>
      </c>
    </row>
    <row r="28" spans="2:8" ht="26.25" thickBot="1">
      <c r="B28" s="96">
        <v>45047</v>
      </c>
      <c r="C28" s="114">
        <v>72061.399999999994</v>
      </c>
      <c r="D28" s="114">
        <v>73317.899999999994</v>
      </c>
      <c r="E28" s="114">
        <f t="shared" ref="E28:E38" si="21">D28-C28</f>
        <v>1256.5</v>
      </c>
      <c r="F28" s="108">
        <f>-E28/D28</f>
        <v>-1.7137697615452707E-2</v>
      </c>
      <c r="G28" s="109">
        <f t="shared" si="20"/>
        <v>3266900</v>
      </c>
      <c r="H28" s="98" t="s">
        <v>127</v>
      </c>
    </row>
    <row r="29" spans="2:8" ht="26.25" thickBot="1">
      <c r="B29" s="99">
        <v>45078</v>
      </c>
      <c r="C29" s="115">
        <v>66838.600000000006</v>
      </c>
      <c r="D29" s="115">
        <v>69305.600000000006</v>
      </c>
      <c r="E29" s="115">
        <f t="shared" si="21"/>
        <v>2467</v>
      </c>
      <c r="F29" s="110">
        <f t="shared" ref="F29" si="22">-E29/D29</f>
        <v>-3.5595969156893524E-2</v>
      </c>
      <c r="G29" s="111">
        <f t="shared" si="20"/>
        <v>6414200</v>
      </c>
      <c r="H29" s="101" t="s">
        <v>127</v>
      </c>
    </row>
    <row r="30" spans="2:8" ht="26.25" thickBot="1">
      <c r="B30" s="96">
        <v>45108</v>
      </c>
      <c r="C30" s="114">
        <v>64668</v>
      </c>
      <c r="D30" s="114">
        <v>66986.100000000006</v>
      </c>
      <c r="E30" s="114">
        <f t="shared" si="21"/>
        <v>2318.1000000000058</v>
      </c>
      <c r="F30" s="108">
        <f>-E30/D30</f>
        <v>-3.4605686851451357E-2</v>
      </c>
      <c r="G30" s="109">
        <f t="shared" si="20"/>
        <v>6027060.0000000149</v>
      </c>
      <c r="H30" s="98" t="s">
        <v>127</v>
      </c>
    </row>
    <row r="31" spans="2:8" ht="26.25" thickBot="1">
      <c r="B31" s="99">
        <v>45139</v>
      </c>
      <c r="C31" s="115">
        <v>66025.899999999994</v>
      </c>
      <c r="D31" s="115">
        <v>68483.200000000012</v>
      </c>
      <c r="E31" s="115">
        <f t="shared" si="21"/>
        <v>2457.3000000000175</v>
      </c>
      <c r="F31" s="110">
        <f t="shared" ref="F31" si="23">-E31/D31</f>
        <v>-3.5881792906873759E-2</v>
      </c>
      <c r="G31" s="111">
        <f t="shared" si="20"/>
        <v>6388980.0000000456</v>
      </c>
      <c r="H31" s="101" t="s">
        <v>127</v>
      </c>
    </row>
    <row r="32" spans="2:8" ht="26.25" thickBot="1">
      <c r="B32" s="96">
        <v>45170</v>
      </c>
      <c r="C32" s="114">
        <v>63633.499999999985</v>
      </c>
      <c r="D32" s="114">
        <v>65724.5</v>
      </c>
      <c r="E32" s="114">
        <f t="shared" si="21"/>
        <v>2091.0000000000146</v>
      </c>
      <c r="F32" s="108">
        <f>-E32/D32</f>
        <v>-3.181462011882958E-2</v>
      </c>
      <c r="G32" s="109">
        <f t="shared" si="20"/>
        <v>5436600.0000000373</v>
      </c>
      <c r="H32" s="98" t="s">
        <v>127</v>
      </c>
    </row>
    <row r="33" spans="2:8" ht="26.25" thickBot="1">
      <c r="B33" s="99">
        <v>45200</v>
      </c>
      <c r="C33" s="115">
        <v>65515.200000000004</v>
      </c>
      <c r="D33" s="115">
        <v>67362</v>
      </c>
      <c r="E33" s="115">
        <f t="shared" si="21"/>
        <v>1846.7999999999956</v>
      </c>
      <c r="F33" s="110">
        <f t="shared" ref="F33" si="24">-E33/D33</f>
        <v>-2.7416050592322015E-2</v>
      </c>
      <c r="G33" s="111">
        <f t="shared" si="20"/>
        <v>4801679.9999999888</v>
      </c>
      <c r="H33" s="101" t="s">
        <v>127</v>
      </c>
    </row>
    <row r="34" spans="2:8" ht="26.25" thickBot="1">
      <c r="B34" s="96">
        <v>45231</v>
      </c>
      <c r="C34" s="114">
        <v>51702.900000000009</v>
      </c>
      <c r="D34" s="114">
        <v>52120</v>
      </c>
      <c r="E34" s="114">
        <f t="shared" si="21"/>
        <v>417.09999999999127</v>
      </c>
      <c r="F34" s="108">
        <f>-E34/D34</f>
        <v>-8.0026861089791106E-3</v>
      </c>
      <c r="G34" s="109">
        <f t="shared" si="20"/>
        <v>1084459.9999999772</v>
      </c>
      <c r="H34" s="98" t="s">
        <v>127</v>
      </c>
    </row>
    <row r="35" spans="2:8" ht="26.25" thickBot="1">
      <c r="B35" s="99">
        <v>45261</v>
      </c>
      <c r="C35" s="115">
        <v>59962.7</v>
      </c>
      <c r="D35" s="115">
        <v>59997.5</v>
      </c>
      <c r="E35" s="115">
        <f t="shared" si="21"/>
        <v>34.80000000000291</v>
      </c>
      <c r="F35" s="110">
        <f t="shared" ref="F35:F38" si="25">-E35/D35</f>
        <v>-5.8002416767370159E-4</v>
      </c>
      <c r="G35" s="111">
        <f t="shared" si="20"/>
        <v>90480.000000007567</v>
      </c>
      <c r="H35" s="101" t="s">
        <v>127</v>
      </c>
    </row>
    <row r="36" spans="2:8" ht="26.25" thickBot="1">
      <c r="B36" s="96">
        <v>45292</v>
      </c>
      <c r="C36" s="114">
        <v>59477.4</v>
      </c>
      <c r="D36" s="114">
        <v>59526</v>
      </c>
      <c r="E36" s="114">
        <f t="shared" si="21"/>
        <v>48.599999999998545</v>
      </c>
      <c r="F36" s="108">
        <f t="shared" si="25"/>
        <v>-8.1644995464164472E-4</v>
      </c>
      <c r="G36" s="109">
        <f t="shared" si="20"/>
        <v>126359.99999999622</v>
      </c>
      <c r="H36" s="101" t="s">
        <v>127</v>
      </c>
    </row>
    <row r="37" spans="2:8" ht="26.25" thickBot="1">
      <c r="B37" s="99">
        <v>45323</v>
      </c>
      <c r="C37" s="115">
        <v>61009.9</v>
      </c>
      <c r="D37" s="115">
        <v>61082.9</v>
      </c>
      <c r="E37" s="115">
        <f t="shared" si="21"/>
        <v>73</v>
      </c>
      <c r="F37" s="110">
        <f t="shared" si="25"/>
        <v>-1.1950971548502116E-3</v>
      </c>
      <c r="G37" s="111">
        <f t="shared" si="20"/>
        <v>189800</v>
      </c>
      <c r="H37" s="101" t="s">
        <v>127</v>
      </c>
    </row>
    <row r="38" spans="2:8" ht="26.25" thickBot="1">
      <c r="B38" s="96">
        <v>45352</v>
      </c>
      <c r="C38" s="114">
        <v>72269.800000000017</v>
      </c>
      <c r="D38" s="114">
        <v>72336.999999999985</v>
      </c>
      <c r="E38" s="114">
        <f t="shared" si="21"/>
        <v>67.199999999967986</v>
      </c>
      <c r="F38" s="108">
        <f t="shared" si="25"/>
        <v>-9.2898516665009608E-4</v>
      </c>
      <c r="G38" s="109">
        <f t="shared" si="20"/>
        <v>174719.99999991679</v>
      </c>
      <c r="H38" s="98" t="s">
        <v>127</v>
      </c>
    </row>
    <row r="39" spans="2:8" ht="15.75" thickBot="1">
      <c r="B39" s="99" t="s">
        <v>128</v>
      </c>
      <c r="C39" s="104">
        <f>SUM(C27:C38)</f>
        <v>772111.20000000019</v>
      </c>
      <c r="D39" s="104">
        <f>SUM(D27:D38)</f>
        <v>785292.9</v>
      </c>
      <c r="E39" s="104">
        <f>SUM(E27:E38)</f>
        <v>13181.699999999968</v>
      </c>
      <c r="F39" s="112">
        <f>-E39/D39</f>
        <v>-1.6785711420541263E-2</v>
      </c>
      <c r="G39" s="105">
        <f>E39*2.6*1000</f>
        <v>34272419.999999918</v>
      </c>
      <c r="H39" s="101"/>
    </row>
    <row r="40" spans="2:8" ht="15.75" thickBot="1"/>
    <row r="41" spans="2:8" ht="26.25" thickBot="1">
      <c r="B41" s="99">
        <v>45383</v>
      </c>
      <c r="C41" s="115">
        <v>66266.600000000006</v>
      </c>
      <c r="D41" s="115">
        <v>66386.899999999994</v>
      </c>
      <c r="E41" s="103">
        <f t="shared" ref="E41:E52" si="26">D41-C41</f>
        <v>120.29999999998836</v>
      </c>
      <c r="F41" s="110">
        <f t="shared" ref="F41" si="27">-E41/D41</f>
        <v>-1.8121044965194696E-3</v>
      </c>
      <c r="G41" s="111">
        <f t="shared" ref="G41:G52" si="28">E41*2.6*1000</f>
        <v>312779.99999996973</v>
      </c>
      <c r="H41" s="101" t="s">
        <v>127</v>
      </c>
    </row>
    <row r="42" spans="2:8" ht="26.25" thickBot="1">
      <c r="B42" s="96">
        <v>45413</v>
      </c>
      <c r="C42" s="114">
        <v>73273.400000000009</v>
      </c>
      <c r="D42" s="114">
        <v>73416.900000000009</v>
      </c>
      <c r="E42" s="114">
        <f t="shared" si="26"/>
        <v>143.5</v>
      </c>
      <c r="F42" s="108">
        <f>-E42/D42</f>
        <v>-1.954590836714707E-3</v>
      </c>
      <c r="G42" s="109">
        <f t="shared" si="28"/>
        <v>373100</v>
      </c>
      <c r="H42" s="98" t="s">
        <v>127</v>
      </c>
    </row>
    <row r="43" spans="2:8" ht="26.25" thickBot="1">
      <c r="B43" s="99">
        <v>45444</v>
      </c>
      <c r="C43" s="115">
        <v>67329.3</v>
      </c>
      <c r="D43" s="115">
        <v>67687.099999999991</v>
      </c>
      <c r="E43" s="115">
        <f t="shared" si="26"/>
        <v>357.79999999998836</v>
      </c>
      <c r="F43" s="110">
        <f t="shared" ref="F43" si="29">-E43/D43</f>
        <v>-5.2860884865799894E-3</v>
      </c>
      <c r="G43" s="111">
        <f t="shared" si="28"/>
        <v>930279.99999996973</v>
      </c>
      <c r="H43" s="101" t="s">
        <v>127</v>
      </c>
    </row>
    <row r="44" spans="2:8" ht="26.25" thickBot="1">
      <c r="B44" s="96">
        <v>45474</v>
      </c>
      <c r="C44" s="114">
        <v>66354.700000000012</v>
      </c>
      <c r="D44" s="114">
        <v>66575.399999999994</v>
      </c>
      <c r="E44" s="114">
        <f t="shared" si="26"/>
        <v>220.69999999998254</v>
      </c>
      <c r="F44" s="108">
        <f>-E44/D44</f>
        <v>-3.3150382874152099E-3</v>
      </c>
      <c r="G44" s="109">
        <f t="shared" si="28"/>
        <v>573819.9999999546</v>
      </c>
      <c r="H44" s="98" t="s">
        <v>127</v>
      </c>
    </row>
    <row r="45" spans="2:8" ht="26.25" thickBot="1">
      <c r="B45" s="99">
        <v>45505</v>
      </c>
      <c r="C45" s="115">
        <v>50631.3</v>
      </c>
      <c r="D45" s="115">
        <v>50742.2</v>
      </c>
      <c r="E45" s="115">
        <f t="shared" si="26"/>
        <v>110.89999999999418</v>
      </c>
      <c r="F45" s="110">
        <f t="shared" ref="F45" si="30">-E45/D45</f>
        <v>-2.185557583234353E-3</v>
      </c>
      <c r="G45" s="111">
        <f t="shared" si="28"/>
        <v>288339.99999998487</v>
      </c>
      <c r="H45" s="101" t="s">
        <v>127</v>
      </c>
    </row>
    <row r="46" spans="2:8" ht="26.25" thickBot="1">
      <c r="B46" s="96">
        <v>45536</v>
      </c>
      <c r="C46" s="114">
        <v>64037.799999999988</v>
      </c>
      <c r="D46" s="114">
        <v>64164.6</v>
      </c>
      <c r="E46" s="114">
        <f t="shared" si="26"/>
        <v>126.80000000001019</v>
      </c>
      <c r="F46" s="108">
        <f>-E46/D46</f>
        <v>-1.9761675440976832E-3</v>
      </c>
      <c r="G46" s="109">
        <f t="shared" si="28"/>
        <v>329680.00000002648</v>
      </c>
      <c r="H46" s="98" t="s">
        <v>127</v>
      </c>
    </row>
    <row r="47" spans="2:8" ht="26.25" thickBot="1">
      <c r="B47" s="99">
        <v>45566</v>
      </c>
      <c r="C47" s="115">
        <v>64789.7</v>
      </c>
      <c r="D47" s="115">
        <v>65109.4</v>
      </c>
      <c r="E47" s="115">
        <f t="shared" si="26"/>
        <v>319.70000000000437</v>
      </c>
      <c r="F47" s="110">
        <f t="shared" ref="F47" si="31">-E47/D47</f>
        <v>-4.910197298700408E-3</v>
      </c>
      <c r="G47" s="111">
        <f t="shared" si="28"/>
        <v>831220.00000001141</v>
      </c>
      <c r="H47" s="101" t="s">
        <v>127</v>
      </c>
    </row>
    <row r="48" spans="2:8" ht="26.25" thickBot="1">
      <c r="B48" s="96">
        <v>45597</v>
      </c>
      <c r="C48" s="114">
        <v>59254.3</v>
      </c>
      <c r="D48" s="114">
        <v>59669.8</v>
      </c>
      <c r="E48" s="114">
        <f t="shared" si="26"/>
        <v>415.5</v>
      </c>
      <c r="F48" s="108">
        <f>-E48/D48</f>
        <v>-6.963321479207237E-3</v>
      </c>
      <c r="G48" s="109">
        <f t="shared" si="28"/>
        <v>1080300</v>
      </c>
      <c r="H48" s="98" t="s">
        <v>127</v>
      </c>
    </row>
    <row r="49" spans="2:8" ht="26.25" thickBot="1">
      <c r="B49" s="99">
        <v>45627</v>
      </c>
      <c r="C49" s="115">
        <v>57297.700000000012</v>
      </c>
      <c r="D49" s="115">
        <v>57698.500000000015</v>
      </c>
      <c r="E49" s="115">
        <f t="shared" si="26"/>
        <v>400.80000000000291</v>
      </c>
      <c r="F49" s="110">
        <f t="shared" ref="F49:F52" si="32">-E49/D49</f>
        <v>-6.9464544138929576E-3</v>
      </c>
      <c r="G49" s="111">
        <f t="shared" si="28"/>
        <v>1042080.0000000077</v>
      </c>
      <c r="H49" s="101" t="s">
        <v>127</v>
      </c>
    </row>
    <row r="50" spans="2:8" ht="26.25" thickBot="1">
      <c r="B50" s="96">
        <v>45658</v>
      </c>
      <c r="C50" s="114">
        <v>62463.39999999998</v>
      </c>
      <c r="D50" s="114">
        <v>63064.000000000007</v>
      </c>
      <c r="E50" s="114">
        <f t="shared" si="26"/>
        <v>600.60000000002765</v>
      </c>
      <c r="F50" s="108">
        <f t="shared" si="32"/>
        <v>-9.5236585056454968E-3</v>
      </c>
      <c r="G50" s="109">
        <f t="shared" si="28"/>
        <v>1561560.0000000719</v>
      </c>
      <c r="H50" s="101" t="s">
        <v>127</v>
      </c>
    </row>
    <row r="51" spans="2:8" ht="26.25" thickBot="1">
      <c r="B51" s="99">
        <v>45689</v>
      </c>
      <c r="C51" s="115"/>
      <c r="D51" s="115"/>
      <c r="E51" s="115">
        <f t="shared" si="26"/>
        <v>0</v>
      </c>
      <c r="F51" s="110" t="e">
        <f t="shared" si="32"/>
        <v>#DIV/0!</v>
      </c>
      <c r="G51" s="111">
        <f t="shared" si="28"/>
        <v>0</v>
      </c>
      <c r="H51" s="101" t="s">
        <v>127</v>
      </c>
    </row>
    <row r="52" spans="2:8" ht="26.25" thickBot="1">
      <c r="B52" s="96">
        <v>45717</v>
      </c>
      <c r="C52" s="114"/>
      <c r="D52" s="114"/>
      <c r="E52" s="114">
        <f t="shared" si="26"/>
        <v>0</v>
      </c>
      <c r="F52" s="108" t="e">
        <f t="shared" si="32"/>
        <v>#DIV/0!</v>
      </c>
      <c r="G52" s="109">
        <f t="shared" si="28"/>
        <v>0</v>
      </c>
      <c r="H52" s="98" t="s">
        <v>127</v>
      </c>
    </row>
    <row r="53" spans="2:8" ht="15.75" thickBot="1">
      <c r="B53" s="99" t="s">
        <v>128</v>
      </c>
      <c r="C53" s="104">
        <f>SUM(C41:C52)</f>
        <v>631698.20000000007</v>
      </c>
      <c r="D53" s="104">
        <f>SUM(D41:D52)</f>
        <v>634514.79999999993</v>
      </c>
      <c r="E53" s="104">
        <f>SUM(E41:E52)</f>
        <v>2816.5999999999985</v>
      </c>
      <c r="F53" s="112">
        <f>-E53/D53</f>
        <v>-4.4389823531302951E-3</v>
      </c>
      <c r="G53" s="105">
        <f>E53*2.6*1000</f>
        <v>7323159.9999999963</v>
      </c>
      <c r="H53" s="10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6852-D4AC-41D6-B5B1-0A43231E13FB}">
  <dimension ref="A1:W49"/>
  <sheetViews>
    <sheetView zoomScale="70" zoomScaleNormal="70" workbookViewId="0">
      <pane xSplit="5" ySplit="1" topLeftCell="H2" activePane="bottomRight" state="frozen"/>
      <selection pane="topRight" activeCell="C1" sqref="C1"/>
      <selection pane="bottomLeft" activeCell="A3" sqref="A3"/>
      <selection pane="bottomRight" activeCell="A2" sqref="A2:U46"/>
    </sheetView>
  </sheetViews>
  <sheetFormatPr defaultColWidth="9.140625" defaultRowHeight="15"/>
  <cols>
    <col min="1" max="1" width="9.42578125" style="10" customWidth="1"/>
    <col min="2" max="2" width="9.140625" style="10"/>
    <col min="3" max="3" width="23.42578125" style="10" customWidth="1"/>
    <col min="4" max="4" width="38" style="10" customWidth="1"/>
    <col min="5" max="5" width="11.5703125" style="10" customWidth="1"/>
    <col min="6" max="6" width="14.140625" style="10" customWidth="1"/>
    <col min="7" max="7" width="13.85546875" style="10" customWidth="1"/>
    <col min="8" max="8" width="10.5703125" style="10" customWidth="1"/>
    <col min="9" max="10" width="10.85546875" style="10" customWidth="1"/>
    <col min="11" max="11" width="10.5703125" style="10" customWidth="1"/>
    <col min="12" max="12" width="22.7109375" style="10" customWidth="1"/>
    <col min="13" max="13" width="22.28515625" style="10" customWidth="1"/>
    <col min="14" max="15" width="10.5703125" style="10" customWidth="1"/>
    <col min="16" max="16" width="28.7109375" style="10" customWidth="1"/>
    <col min="17" max="17" width="25.140625" style="10" customWidth="1"/>
    <col min="18" max="18" width="27.5703125" style="10" customWidth="1"/>
    <col min="19" max="19" width="23.85546875" style="10" customWidth="1"/>
    <col min="20" max="20" width="47.28515625" style="10" customWidth="1"/>
    <col min="21" max="21" width="17.28515625" style="81" customWidth="1"/>
    <col min="22" max="22" width="7.140625" style="10" customWidth="1"/>
    <col min="23" max="16384" width="9.140625" style="10"/>
  </cols>
  <sheetData>
    <row r="1" spans="1:22">
      <c r="F1" s="7"/>
    </row>
    <row r="2" spans="1:22" ht="60">
      <c r="A2" s="146" t="s">
        <v>136</v>
      </c>
      <c r="B2" s="147" t="s">
        <v>143</v>
      </c>
      <c r="C2" s="148" t="s">
        <v>144</v>
      </c>
      <c r="D2" s="149" t="s">
        <v>121</v>
      </c>
      <c r="E2" s="146" t="s">
        <v>0</v>
      </c>
      <c r="F2" s="148" t="s">
        <v>1</v>
      </c>
      <c r="G2" s="148" t="s">
        <v>123</v>
      </c>
      <c r="H2" s="148" t="s">
        <v>2</v>
      </c>
      <c r="I2" s="148" t="s">
        <v>3</v>
      </c>
      <c r="J2" s="148" t="s">
        <v>15</v>
      </c>
      <c r="K2" s="148" t="s">
        <v>4</v>
      </c>
      <c r="L2" s="148" t="s">
        <v>137</v>
      </c>
      <c r="M2" s="148" t="s">
        <v>138</v>
      </c>
      <c r="N2" s="148" t="s">
        <v>19</v>
      </c>
      <c r="O2" s="148" t="s">
        <v>10</v>
      </c>
      <c r="P2" s="148" t="s">
        <v>139</v>
      </c>
      <c r="Q2" s="148" t="s">
        <v>140</v>
      </c>
      <c r="R2" s="148" t="s">
        <v>141</v>
      </c>
      <c r="S2" s="149" t="s">
        <v>142</v>
      </c>
      <c r="T2" s="150" t="s">
        <v>132</v>
      </c>
      <c r="U2" s="150" t="s">
        <v>14</v>
      </c>
    </row>
    <row r="3" spans="1:22">
      <c r="A3" s="151" t="s">
        <v>21</v>
      </c>
      <c r="B3" s="152" t="s">
        <v>145</v>
      </c>
      <c r="C3" s="153">
        <v>300</v>
      </c>
      <c r="D3" s="153">
        <v>309.25888888888886</v>
      </c>
      <c r="E3" s="154">
        <v>44439</v>
      </c>
      <c r="F3" s="155">
        <f>'ERCPL Performance'!C4</f>
        <v>25834.159759774222</v>
      </c>
      <c r="G3" s="155">
        <f>'ERCPL Performance'!E4</f>
        <v>26127.967999999993</v>
      </c>
      <c r="H3" s="156">
        <f>176.4*17/31</f>
        <v>96.735483870967741</v>
      </c>
      <c r="I3" s="155">
        <f>'ERCPL Performance'!G4</f>
        <v>114.724</v>
      </c>
      <c r="J3" s="156">
        <f>177.7*17/31</f>
        <v>97.448387096774184</v>
      </c>
      <c r="K3" s="155">
        <f>'ERCPL Performance'!I4</f>
        <v>117.2813</v>
      </c>
      <c r="L3" s="157">
        <f t="shared" ref="L3:L30" si="0">F3/D3/J3/P3</f>
        <v>0.86153795226588226</v>
      </c>
      <c r="M3" s="157">
        <f t="shared" ref="M3:M30" si="1">G3/D3/K3/Q3</f>
        <v>0.74132772496772015</v>
      </c>
      <c r="N3" s="157">
        <f>F3/$C$3/24/17</f>
        <v>0.21106339673018157</v>
      </c>
      <c r="O3" s="157">
        <f>G3/$C$3/24/17</f>
        <v>0.21346379084967312</v>
      </c>
      <c r="P3" s="157">
        <v>0.995</v>
      </c>
      <c r="Q3" s="158">
        <f>'ERCPL Performance'!O4</f>
        <v>0.97172735885167483</v>
      </c>
      <c r="R3" s="157">
        <v>1</v>
      </c>
      <c r="S3" s="159">
        <f>'ERCPL Performance'!Q4</f>
        <v>0.99447368421052629</v>
      </c>
      <c r="T3" s="160">
        <f>'ERCPL Performance'!Y4</f>
        <v>-1.4500000000000001E-2</v>
      </c>
      <c r="U3" s="160">
        <f>'ERCPL Performance'!AF4</f>
        <v>0</v>
      </c>
    </row>
    <row r="4" spans="1:22">
      <c r="A4" s="151" t="s">
        <v>21</v>
      </c>
      <c r="B4" s="152" t="s">
        <v>145</v>
      </c>
      <c r="C4" s="153">
        <v>300</v>
      </c>
      <c r="D4" s="153">
        <v>407.13423799999993</v>
      </c>
      <c r="E4" s="154">
        <f>EOMONTH(E3,1)</f>
        <v>44469</v>
      </c>
      <c r="F4" s="155">
        <f>'ERCPL Performance'!C5</f>
        <v>62482.402944774403</v>
      </c>
      <c r="G4" s="155">
        <f>'ERCPL Performance'!E5</f>
        <v>50430.016000000003</v>
      </c>
      <c r="H4" s="155">
        <f>'ERCPL Performance'!F5</f>
        <v>181.1</v>
      </c>
      <c r="I4" s="155">
        <f>'ERCPL Performance'!G5</f>
        <v>160.6876384779878</v>
      </c>
      <c r="J4" s="155">
        <f>'ERCPL Performance'!H5</f>
        <v>194.4</v>
      </c>
      <c r="K4" s="155">
        <f>'ERCPL Performance'!I5</f>
        <v>171.88496211378651</v>
      </c>
      <c r="L4" s="157">
        <f t="shared" si="0"/>
        <v>0.79341563786008251</v>
      </c>
      <c r="M4" s="157">
        <f t="shared" si="1"/>
        <v>0.74591356002225995</v>
      </c>
      <c r="N4" s="157">
        <f>F4/$C4/24/DAY($E4)</f>
        <v>0.28927038400358523</v>
      </c>
      <c r="O4" s="157">
        <f>G4/$C4/24/DAY($E4)</f>
        <v>0.23347229629629629</v>
      </c>
      <c r="P4" s="157">
        <v>0.995</v>
      </c>
      <c r="Q4" s="158">
        <f>'ERCPL Performance'!O5</f>
        <v>0.96610670213668659</v>
      </c>
      <c r="R4" s="157">
        <v>1</v>
      </c>
      <c r="S4" s="159">
        <f>'ERCPL Performance'!Q5</f>
        <v>1</v>
      </c>
      <c r="T4" s="160">
        <f>'ERCPL Performance'!Y5</f>
        <v>-3.2092213805683362E-2</v>
      </c>
      <c r="U4" s="160">
        <f>'ERCPL Performance'!AF5</f>
        <v>0</v>
      </c>
    </row>
    <row r="5" spans="1:22">
      <c r="A5" s="151" t="s">
        <v>21</v>
      </c>
      <c r="B5" s="152" t="s">
        <v>145</v>
      </c>
      <c r="C5" s="153">
        <v>300</v>
      </c>
      <c r="D5" s="153">
        <v>426.32948903225792</v>
      </c>
      <c r="E5" s="154">
        <f>EOMONTH(E4,1)</f>
        <v>44500</v>
      </c>
      <c r="F5" s="155">
        <f>'ERCPL Performance'!C6</f>
        <v>68872.845252471103</v>
      </c>
      <c r="G5" s="155">
        <f>'ERCPL Performance'!E6</f>
        <v>62683.871999999988</v>
      </c>
      <c r="H5" s="155">
        <f>'ERCPL Performance'!F6</f>
        <v>174.6</v>
      </c>
      <c r="I5" s="155">
        <f>'ERCPL Performance'!G6</f>
        <v>169.35384574235394</v>
      </c>
      <c r="J5" s="155">
        <f>'ERCPL Performance'!H6</f>
        <v>204</v>
      </c>
      <c r="K5" s="155">
        <f>'ERCPL Performance'!I6</f>
        <v>200.68881069137171</v>
      </c>
      <c r="L5" s="157">
        <f t="shared" si="0"/>
        <v>0.79588332007672979</v>
      </c>
      <c r="M5" s="157">
        <f t="shared" si="1"/>
        <v>0.74067128245133307</v>
      </c>
      <c r="N5" s="157">
        <f>F5/$C5/24/DAY($E5)</f>
        <v>0.3085700952171645</v>
      </c>
      <c r="O5" s="157">
        <f>G5/$C5/24/DAY($E5)</f>
        <v>0.28084172043010747</v>
      </c>
      <c r="P5" s="157">
        <v>0.995</v>
      </c>
      <c r="Q5" s="158">
        <f>'ERCPL Performance'!O6</f>
        <v>0.98914913560052675</v>
      </c>
      <c r="R5" s="157">
        <v>1</v>
      </c>
      <c r="S5" s="159">
        <f>'ERCPL Performance'!Q6</f>
        <v>1</v>
      </c>
      <c r="T5" s="160">
        <f>'ERCPL Performance'!Y6</f>
        <v>-2.8763486241348089E-2</v>
      </c>
      <c r="U5" s="160">
        <f>'ERCPL Performance'!AF6</f>
        <v>-6.5854203305337602E-2</v>
      </c>
    </row>
    <row r="6" spans="1:22">
      <c r="A6" s="151" t="s">
        <v>21</v>
      </c>
      <c r="B6" s="152" t="s">
        <v>145</v>
      </c>
      <c r="C6" s="153">
        <v>300</v>
      </c>
      <c r="D6" s="153">
        <v>436.85011166666675</v>
      </c>
      <c r="E6" s="154">
        <f>EOMONTH(E5,1)</f>
        <v>44530</v>
      </c>
      <c r="F6" s="155">
        <f>'ERCPL Performance'!C7</f>
        <v>61392.206222940993</v>
      </c>
      <c r="G6" s="155">
        <f>'ERCPL Performance'!E7</f>
        <v>53646.080000000002</v>
      </c>
      <c r="H6" s="155">
        <f>'ERCPL Performance'!F7</f>
        <v>135</v>
      </c>
      <c r="I6" s="155">
        <f>'ERCPL Performance'!G7</f>
        <v>132.21698332748804</v>
      </c>
      <c r="J6" s="155">
        <f>'ERCPL Performance'!H7</f>
        <v>168.9</v>
      </c>
      <c r="K6" s="155">
        <f>'ERCPL Performance'!I7</f>
        <v>168.03367211590114</v>
      </c>
      <c r="L6" s="157">
        <f t="shared" si="0"/>
        <v>0.83623445825932485</v>
      </c>
      <c r="M6" s="157">
        <f t="shared" si="1"/>
        <v>0.73297160266951322</v>
      </c>
      <c r="N6" s="157">
        <f t="shared" ref="N6:N30" si="2">F6/$C6/24/DAY($E6)</f>
        <v>0.28422317695806021</v>
      </c>
      <c r="O6" s="157">
        <f t="shared" ref="O6:O30" si="3">G6/$C6/24/DAY($E6)</f>
        <v>0.24836148148148149</v>
      </c>
      <c r="P6" s="157">
        <v>0.995</v>
      </c>
      <c r="Q6" s="158">
        <f>'ERCPL Performance'!O7</f>
        <v>0.99706179237055081</v>
      </c>
      <c r="R6" s="157">
        <v>1</v>
      </c>
      <c r="S6" s="159">
        <f>'ERCPL Performance'!Q7</f>
        <v>1</v>
      </c>
      <c r="T6" s="160">
        <f>'ERCPL Performance'!Y7</f>
        <v>-5.2764096155259871E-3</v>
      </c>
      <c r="U6" s="160">
        <f>'ERCPL Performance'!AF7</f>
        <v>-8.6544552374696507E-2</v>
      </c>
      <c r="V6" s="85"/>
    </row>
    <row r="7" spans="1:22">
      <c r="A7" s="151" t="s">
        <v>21</v>
      </c>
      <c r="B7" s="152" t="s">
        <v>145</v>
      </c>
      <c r="C7" s="153">
        <v>300</v>
      </c>
      <c r="D7" s="153">
        <v>444.90553709677448</v>
      </c>
      <c r="E7" s="154">
        <f>EOMONTH(E6,1)</f>
        <v>44561</v>
      </c>
      <c r="F7" s="155">
        <f>'ERCPL Performance'!C8</f>
        <v>61807.122534004367</v>
      </c>
      <c r="G7" s="155">
        <f>'ERCPL Performance'!E8</f>
        <v>51885.600000000013</v>
      </c>
      <c r="H7" s="155">
        <f>'ERCPL Performance'!F8</f>
        <v>124.1</v>
      </c>
      <c r="I7" s="155">
        <f>'ERCPL Performance'!G8</f>
        <v>114.59867242810158</v>
      </c>
      <c r="J7" s="155">
        <f>'ERCPL Performance'!H8</f>
        <v>162.6</v>
      </c>
      <c r="K7" s="155">
        <f>'ERCPL Performance'!I8</f>
        <v>146.83451276739669</v>
      </c>
      <c r="L7" s="157">
        <f t="shared" si="0"/>
        <v>0.85867158671586674</v>
      </c>
      <c r="M7" s="157">
        <f t="shared" si="1"/>
        <v>0.79950792386110092</v>
      </c>
      <c r="N7" s="157">
        <f t="shared" si="2"/>
        <v>0.27691363142475073</v>
      </c>
      <c r="O7" s="157">
        <f t="shared" si="3"/>
        <v>0.23246236559139793</v>
      </c>
      <c r="P7" s="157">
        <v>0.995</v>
      </c>
      <c r="Q7" s="158">
        <f>'ERCPL Performance'!O8</f>
        <v>0.99340905335673424</v>
      </c>
      <c r="R7" s="157">
        <v>1</v>
      </c>
      <c r="S7" s="159">
        <f>'ERCPL Performance'!Q8</f>
        <v>1</v>
      </c>
      <c r="T7" s="160">
        <f>'ERCPL Performance'!Y8</f>
        <v>-2.3160915465364047E-2</v>
      </c>
      <c r="U7" s="160">
        <f>'ERCPL Performance'!AF8</f>
        <v>-5.6500000000000002E-2</v>
      </c>
      <c r="V7" s="86"/>
    </row>
    <row r="8" spans="1:22">
      <c r="A8" s="151" t="s">
        <v>21</v>
      </c>
      <c r="B8" s="152" t="s">
        <v>145</v>
      </c>
      <c r="C8" s="153">
        <v>300</v>
      </c>
      <c r="D8" s="153">
        <v>445.43927500000012</v>
      </c>
      <c r="E8" s="154">
        <f>EOMONTH(E7,1)</f>
        <v>44592</v>
      </c>
      <c r="F8" s="155">
        <f>'ERCPL Performance'!C9</f>
        <v>64420.875628143709</v>
      </c>
      <c r="G8" s="155">
        <f>'ERCPL Performance'!E9</f>
        <v>57593.376000000011</v>
      </c>
      <c r="H8" s="155">
        <f>'ERCPL Performance'!F9</f>
        <v>132.80000000000001</v>
      </c>
      <c r="I8" s="155">
        <f>'ERCPL Performance'!G9</f>
        <v>126.51792159482567</v>
      </c>
      <c r="J8" s="155">
        <f>'ERCPL Performance'!H9</f>
        <v>170.1</v>
      </c>
      <c r="K8" s="155">
        <f>'ERCPL Performance'!I9</f>
        <v>160.54547155384677</v>
      </c>
      <c r="L8" s="157">
        <f t="shared" si="0"/>
        <v>0.85449735449735376</v>
      </c>
      <c r="M8" s="157">
        <f t="shared" si="1"/>
        <v>0.81094148994549953</v>
      </c>
      <c r="N8" s="157">
        <f t="shared" si="2"/>
        <v>0.28862399474974781</v>
      </c>
      <c r="O8" s="157">
        <f t="shared" si="3"/>
        <v>0.25803483870967747</v>
      </c>
      <c r="P8" s="157">
        <v>0.995</v>
      </c>
      <c r="Q8" s="158">
        <f>'ERCPL Performance'!O9</f>
        <v>0.99310792871602027</v>
      </c>
      <c r="R8" s="157">
        <v>1</v>
      </c>
      <c r="S8" s="159">
        <f>'ERCPL Performance'!Q9</f>
        <v>0.99903078956385527</v>
      </c>
      <c r="T8" s="160">
        <f>'ERCPL Performance'!Y9</f>
        <v>-2.846639409536434E-2</v>
      </c>
      <c r="U8" s="160">
        <f>'ERCPL Performance'!AF9</f>
        <v>-2.1700000000000001E-2</v>
      </c>
    </row>
    <row r="9" spans="1:22">
      <c r="A9" s="151" t="s">
        <v>21</v>
      </c>
      <c r="B9" s="152" t="s">
        <v>145</v>
      </c>
      <c r="C9" s="153">
        <v>300</v>
      </c>
      <c r="D9" s="153">
        <v>445.43927500000012</v>
      </c>
      <c r="E9" s="154">
        <f t="shared" ref="E9:E44" si="4">EOMONTH(E8,1)</f>
        <v>44620</v>
      </c>
      <c r="F9" s="155">
        <f>'ERCPL Performance'!C10</f>
        <v>63303.98119000873</v>
      </c>
      <c r="G9" s="155">
        <f>'ERCPL Performance'!E10</f>
        <v>61555.359999999993</v>
      </c>
      <c r="H9" s="155">
        <f>'ERCPL Performance'!F10</f>
        <v>144.80000000000001</v>
      </c>
      <c r="I9" s="155">
        <f>'ERCPL Performance'!G10</f>
        <v>150.76459939010965</v>
      </c>
      <c r="J9" s="155">
        <f>'ERCPL Performance'!H10</f>
        <v>174</v>
      </c>
      <c r="K9" s="155">
        <f>'ERCPL Performance'!I10</f>
        <v>180.91154504639678</v>
      </c>
      <c r="L9" s="157">
        <f t="shared" si="0"/>
        <v>0.82086206896551672</v>
      </c>
      <c r="M9" s="157">
        <f t="shared" si="1"/>
        <v>0.76789858954341073</v>
      </c>
      <c r="N9" s="157">
        <f t="shared" si="2"/>
        <v>0.31400784320440833</v>
      </c>
      <c r="O9" s="157">
        <f t="shared" si="3"/>
        <v>0.30533412698412699</v>
      </c>
      <c r="P9" s="157">
        <v>0.995</v>
      </c>
      <c r="Q9" s="158">
        <f>'ERCPL Performance'!O10</f>
        <v>0.99473458156879102</v>
      </c>
      <c r="R9" s="157">
        <v>1</v>
      </c>
      <c r="S9" s="159">
        <f>'ERCPL Performance'!Q10</f>
        <v>0.99626428571428582</v>
      </c>
      <c r="T9" s="160">
        <f>'ERCPL Performance'!Y10</f>
        <v>-3.1305378759515785E-2</v>
      </c>
      <c r="U9" s="160">
        <f>'ERCPL Performance'!AF10</f>
        <v>-2.4834429999454601E-2</v>
      </c>
    </row>
    <row r="10" spans="1:22">
      <c r="A10" s="151" t="s">
        <v>21</v>
      </c>
      <c r="B10" s="152" t="s">
        <v>145</v>
      </c>
      <c r="C10" s="153">
        <v>300</v>
      </c>
      <c r="D10" s="153">
        <v>445.43927500000012</v>
      </c>
      <c r="E10" s="154">
        <f t="shared" si="4"/>
        <v>44651</v>
      </c>
      <c r="F10" s="155">
        <f>'ERCPL Performance'!C11</f>
        <v>75049.101273571214</v>
      </c>
      <c r="G10" s="155">
        <f>'ERCPL Performance'!E11</f>
        <v>71367.744000000006</v>
      </c>
      <c r="H10" s="155">
        <f>'ERCPL Performance'!F11</f>
        <v>194.7</v>
      </c>
      <c r="I10" s="155">
        <f>'ERCPL Performance'!G11</f>
        <v>201.25192988058473</v>
      </c>
      <c r="J10" s="155">
        <f>'ERCPL Performance'!H11</f>
        <v>216.1</v>
      </c>
      <c r="K10" s="155">
        <f>'ERCPL Performance'!I11</f>
        <v>222.30093724776498</v>
      </c>
      <c r="L10" s="157">
        <f t="shared" si="0"/>
        <v>0.78357242017584383</v>
      </c>
      <c r="M10" s="157">
        <f t="shared" si="1"/>
        <v>0.72124131193089136</v>
      </c>
      <c r="N10" s="157">
        <f t="shared" si="2"/>
        <v>0.33624149316116131</v>
      </c>
      <c r="O10" s="157">
        <f t="shared" si="3"/>
        <v>0.3197479569892473</v>
      </c>
      <c r="P10" s="157">
        <v>0.995</v>
      </c>
      <c r="Q10" s="158">
        <f>'ERCPL Performance'!O11</f>
        <v>0.99929007354352251</v>
      </c>
      <c r="R10" s="157">
        <v>1</v>
      </c>
      <c r="S10" s="159">
        <f>'ERCPL Performance'!Q11</f>
        <v>1</v>
      </c>
      <c r="T10" s="160">
        <f>'ERCPL Performance'!Y11</f>
        <v>-2.9007580086906827E-2</v>
      </c>
      <c r="U10" s="160">
        <f>'ERCPL Performance'!AF11</f>
        <v>-3.0300000000000001E-2</v>
      </c>
    </row>
    <row r="11" spans="1:22">
      <c r="A11" s="151" t="s">
        <v>21</v>
      </c>
      <c r="B11" s="152" t="s">
        <v>145</v>
      </c>
      <c r="C11" s="153">
        <v>300</v>
      </c>
      <c r="D11" s="153">
        <v>445.63801199999995</v>
      </c>
      <c r="E11" s="154">
        <f t="shared" si="4"/>
        <v>44681</v>
      </c>
      <c r="F11" s="155">
        <f>'ERCPL Performance'!C12</f>
        <v>73220.263896952223</v>
      </c>
      <c r="G11" s="155">
        <f>'ERCPL Performance'!E12</f>
        <v>72238.847999999998</v>
      </c>
      <c r="H11" s="155">
        <f>'ERCPL Performance'!F12</f>
        <v>209.60000000000011</v>
      </c>
      <c r="I11" s="155">
        <f>'ERCPL Performance'!G12</f>
        <v>220.87572937886898</v>
      </c>
      <c r="J11" s="155">
        <f>'ERCPL Performance'!H12</f>
        <v>215.89999999999995</v>
      </c>
      <c r="K11" s="155">
        <f>'ERCPL Performance'!I12</f>
        <v>227.04428154747021</v>
      </c>
      <c r="L11" s="157">
        <f t="shared" si="0"/>
        <v>0.76484483557202465</v>
      </c>
      <c r="M11" s="157">
        <f t="shared" si="1"/>
        <v>0.7148834458971951</v>
      </c>
      <c r="N11" s="157">
        <f t="shared" si="2"/>
        <v>0.33898270322663066</v>
      </c>
      <c r="O11" s="157">
        <f t="shared" si="3"/>
        <v>0.33443911111111108</v>
      </c>
      <c r="P11" s="157">
        <v>0.995</v>
      </c>
      <c r="Q11" s="158">
        <f>'ERCPL Performance'!O12</f>
        <v>0.99871776465957651</v>
      </c>
      <c r="R11" s="157">
        <v>1</v>
      </c>
      <c r="S11" s="159">
        <f>'ERCPL Performance'!Q12</f>
        <v>1</v>
      </c>
      <c r="T11" s="160">
        <f>'ERCPL Performance'!Y12</f>
        <v>-3.1841682015786153E-2</v>
      </c>
      <c r="U11" s="160">
        <f>'ERCPL Performance'!AF12</f>
        <v>-2.1399999999999999E-2</v>
      </c>
    </row>
    <row r="12" spans="1:22">
      <c r="A12" s="151" t="s">
        <v>21</v>
      </c>
      <c r="B12" s="152" t="s">
        <v>145</v>
      </c>
      <c r="C12" s="153">
        <v>300</v>
      </c>
      <c r="D12" s="153">
        <v>446.41303419354858</v>
      </c>
      <c r="E12" s="154">
        <f t="shared" si="4"/>
        <v>44712</v>
      </c>
      <c r="F12" s="155">
        <f>'ERCPL Performance'!C13</f>
        <v>75517.470754609618</v>
      </c>
      <c r="G12" s="155">
        <f>'ERCPL Performance'!E13</f>
        <v>72090.208000000013</v>
      </c>
      <c r="H12" s="155">
        <f>'ERCPL Performance'!F13</f>
        <v>221.50000000000011</v>
      </c>
      <c r="I12" s="155">
        <f>'ERCPL Performance'!G13</f>
        <v>229.81062572960315</v>
      </c>
      <c r="J12" s="155">
        <f>'ERCPL Performance'!H13</f>
        <v>217.09999999999994</v>
      </c>
      <c r="K12" s="155">
        <f>'ERCPL Performance'!I13</f>
        <v>224.60783037732145</v>
      </c>
      <c r="L12" s="157">
        <f t="shared" si="0"/>
        <v>0.78311882771454655</v>
      </c>
      <c r="M12" s="157">
        <f t="shared" si="1"/>
        <v>0.71959012227777708</v>
      </c>
      <c r="N12" s="157">
        <f t="shared" si="2"/>
        <v>0.33833992273570618</v>
      </c>
      <c r="O12" s="157">
        <f t="shared" si="3"/>
        <v>0.32298480286738357</v>
      </c>
      <c r="P12" s="157">
        <v>0.995</v>
      </c>
      <c r="Q12" s="158">
        <f>'ERCPL Performance'!O13</f>
        <v>0.99914685603920439</v>
      </c>
      <c r="R12" s="157">
        <v>1</v>
      </c>
      <c r="S12" s="159">
        <f>'ERCPL Performance'!Q13</f>
        <v>1</v>
      </c>
      <c r="T12" s="160">
        <f>'ERCPL Performance'!Y13</f>
        <v>-3.4393468066619359E-2</v>
      </c>
      <c r="U12" s="160">
        <f>'ERCPL Performance'!AF13</f>
        <v>-2.93E-2</v>
      </c>
    </row>
    <row r="13" spans="1:22">
      <c r="A13" s="151" t="s">
        <v>21</v>
      </c>
      <c r="B13" s="152" t="s">
        <v>145</v>
      </c>
      <c r="C13" s="153">
        <v>300</v>
      </c>
      <c r="D13" s="153">
        <v>446.50313999999997</v>
      </c>
      <c r="E13" s="154">
        <f t="shared" si="4"/>
        <v>44742</v>
      </c>
      <c r="F13" s="155">
        <f>'ERCPL Performance'!C14</f>
        <v>67324.104000485517</v>
      </c>
      <c r="G13" s="155">
        <f>'ERCPL Performance'!E14</f>
        <v>67445.248000000007</v>
      </c>
      <c r="H13" s="155">
        <f>'ERCPL Performance'!F14</f>
        <v>198.60000000000008</v>
      </c>
      <c r="I13" s="155">
        <f>'ERCPL Performance'!G14</f>
        <v>213.13316357470239</v>
      </c>
      <c r="J13" s="155">
        <f>'ERCPL Performance'!H14</f>
        <v>190.49999999999991</v>
      </c>
      <c r="K13" s="155">
        <f>'ERCPL Performance'!I14</f>
        <v>203.22212825406746</v>
      </c>
      <c r="L13" s="157">
        <f t="shared" si="0"/>
        <v>0.79547769028871385</v>
      </c>
      <c r="M13" s="157">
        <f t="shared" si="1"/>
        <v>0.7445733317801152</v>
      </c>
      <c r="N13" s="157">
        <f t="shared" si="2"/>
        <v>0.31168566666891445</v>
      </c>
      <c r="O13" s="157">
        <f t="shared" si="3"/>
        <v>0.31224651851851853</v>
      </c>
      <c r="P13" s="157">
        <v>0.995</v>
      </c>
      <c r="Q13" s="158">
        <f>'ERCPL Performance'!O14</f>
        <v>0.99827079601917112</v>
      </c>
      <c r="R13" s="157">
        <v>1</v>
      </c>
      <c r="S13" s="159">
        <f>'ERCPL Performance'!Q14</f>
        <v>1</v>
      </c>
      <c r="T13" s="160">
        <f>'ERCPL Performance'!Y14</f>
        <v>-2.5369860817229997E-2</v>
      </c>
      <c r="U13" s="160">
        <f>'ERCPL Performance'!AF14</f>
        <v>-2.0400000000000001E-2</v>
      </c>
    </row>
    <row r="14" spans="1:22">
      <c r="A14" s="151" t="s">
        <v>21</v>
      </c>
      <c r="B14" s="152" t="s">
        <v>145</v>
      </c>
      <c r="C14" s="153">
        <v>300</v>
      </c>
      <c r="D14" s="153">
        <v>447.05153870967763</v>
      </c>
      <c r="E14" s="154">
        <f t="shared" si="4"/>
        <v>44773</v>
      </c>
      <c r="F14" s="155">
        <f>'ERCPL Performance'!C15</f>
        <v>61732.760001749019</v>
      </c>
      <c r="G14" s="155">
        <f>'ERCPL Performance'!E15</f>
        <v>54100.224000000002</v>
      </c>
      <c r="H14" s="155">
        <f>'ERCPL Performance'!F15</f>
        <v>177</v>
      </c>
      <c r="I14" s="155">
        <f>'ERCPL Performance'!G15</f>
        <v>162.84999999999997</v>
      </c>
      <c r="J14" s="155">
        <f>'ERCPL Performance'!H15</f>
        <v>171.5</v>
      </c>
      <c r="K14" s="155">
        <f>'ERCPL Performance'!I15</f>
        <v>157.32000000000002</v>
      </c>
      <c r="L14" s="157">
        <f t="shared" si="0"/>
        <v>0.80922798833819187</v>
      </c>
      <c r="M14" s="157">
        <f t="shared" si="1"/>
        <v>0.7719341040708747</v>
      </c>
      <c r="N14" s="157">
        <f t="shared" si="2"/>
        <v>0.2765804659576569</v>
      </c>
      <c r="O14" s="157">
        <f t="shared" si="3"/>
        <v>0.24238451612903225</v>
      </c>
      <c r="P14" s="157">
        <v>0.995</v>
      </c>
      <c r="Q14" s="158">
        <f>'ERCPL Performance'!O15</f>
        <v>0.99650000000000005</v>
      </c>
      <c r="R14" s="157">
        <v>1</v>
      </c>
      <c r="S14" s="159">
        <f>'ERCPL Performance'!Q15</f>
        <v>1</v>
      </c>
      <c r="T14" s="160">
        <f>'ERCPL Performance'!Y15</f>
        <v>-2.1668165677080933E-2</v>
      </c>
      <c r="U14" s="160">
        <f>'ERCPL Performance'!AF15</f>
        <v>-3.5999999999999999E-3</v>
      </c>
    </row>
    <row r="15" spans="1:22">
      <c r="A15" s="151" t="s">
        <v>21</v>
      </c>
      <c r="B15" s="152" t="s">
        <v>145</v>
      </c>
      <c r="C15" s="153">
        <v>300</v>
      </c>
      <c r="D15" s="153">
        <v>447.96281209677409</v>
      </c>
      <c r="E15" s="154">
        <f t="shared" si="4"/>
        <v>44804</v>
      </c>
      <c r="F15" s="155">
        <f>'ERCPL Performance'!C16</f>
        <v>64124.852844636851</v>
      </c>
      <c r="G15" s="155">
        <f>'ERCPL Performance'!E16</f>
        <v>53422.94400000001</v>
      </c>
      <c r="H15" s="155">
        <f>'ERCPL Performance'!F16</f>
        <v>176.39999999999995</v>
      </c>
      <c r="I15" s="155">
        <f>'ERCPL Performance'!G16</f>
        <v>155.09843389669942</v>
      </c>
      <c r="J15" s="155">
        <f>'ERCPL Performance'!H16</f>
        <v>177.69999999999993</v>
      </c>
      <c r="K15" s="155">
        <f>'ERCPL Performance'!I16</f>
        <v>154.7145256163875</v>
      </c>
      <c r="L15" s="157">
        <f t="shared" si="0"/>
        <v>0.80960635903207667</v>
      </c>
      <c r="M15" s="157">
        <f t="shared" si="1"/>
        <v>0.77650674795129249</v>
      </c>
      <c r="N15" s="157">
        <f t="shared" si="2"/>
        <v>0.28729772779855223</v>
      </c>
      <c r="O15" s="157">
        <f t="shared" si="3"/>
        <v>0.23935010752688177</v>
      </c>
      <c r="P15" s="157">
        <v>0.995</v>
      </c>
      <c r="Q15" s="158">
        <f>'ERCPL Performance'!O16</f>
        <v>0.99268059129572317</v>
      </c>
      <c r="R15" s="157">
        <v>1</v>
      </c>
      <c r="S15" s="159">
        <f>'ERCPL Performance'!Q16</f>
        <v>0.99919999999999998</v>
      </c>
      <c r="T15" s="160">
        <f>'ERCPL Performance'!Y16</f>
        <v>-2.5069048789657763E-2</v>
      </c>
      <c r="U15" s="160">
        <f>'ERCPL Performance'!AF16</f>
        <v>-4.5999999999999999E-3</v>
      </c>
    </row>
    <row r="16" spans="1:22">
      <c r="A16" s="151" t="s">
        <v>21</v>
      </c>
      <c r="B16" s="152" t="s">
        <v>145</v>
      </c>
      <c r="C16" s="153">
        <v>300</v>
      </c>
      <c r="D16" s="153">
        <v>448.31709995833347</v>
      </c>
      <c r="E16" s="154">
        <f t="shared" si="4"/>
        <v>44834</v>
      </c>
      <c r="F16" s="155">
        <f>'ERCPL Performance'!C17</f>
        <v>68458.673913335006</v>
      </c>
      <c r="G16" s="155">
        <f>'ERCPL Performance'!E17</f>
        <v>67125.728000000003</v>
      </c>
      <c r="H16" s="155">
        <f>'ERCPL Performance'!F17</f>
        <v>181.1</v>
      </c>
      <c r="I16" s="155">
        <f>'ERCPL Performance'!G17</f>
        <v>188.85518116462933</v>
      </c>
      <c r="J16" s="155">
        <f>'ERCPL Performance'!H17</f>
        <v>194.4</v>
      </c>
      <c r="K16" s="155">
        <f>'ERCPL Performance'!I17</f>
        <v>202.43719180436631</v>
      </c>
      <c r="L16" s="157">
        <f t="shared" si="0"/>
        <v>0.7894485596707812</v>
      </c>
      <c r="M16" s="157">
        <f t="shared" si="1"/>
        <v>0.74101472619265119</v>
      </c>
      <c r="N16" s="157">
        <f t="shared" si="2"/>
        <v>0.31693830515432875</v>
      </c>
      <c r="O16" s="157">
        <f t="shared" si="3"/>
        <v>0.3107672592592593</v>
      </c>
      <c r="P16" s="157">
        <v>0.995</v>
      </c>
      <c r="Q16" s="158">
        <f>'ERCPL Performance'!O17</f>
        <v>0.99812874171242572</v>
      </c>
      <c r="R16" s="157">
        <v>1</v>
      </c>
      <c r="S16" s="159">
        <f>'ERCPL Performance'!Q17</f>
        <v>1</v>
      </c>
      <c r="T16" s="160">
        <f>'ERCPL Performance'!Y17</f>
        <v>-2.865334852948551E-2</v>
      </c>
      <c r="U16" s="160">
        <f>'ERCPL Performance'!AF17</f>
        <v>-1.5602239395175336E-2</v>
      </c>
    </row>
    <row r="17" spans="1:23">
      <c r="A17" s="151" t="s">
        <v>21</v>
      </c>
      <c r="B17" s="152" t="s">
        <v>145</v>
      </c>
      <c r="C17" s="153">
        <v>300</v>
      </c>
      <c r="D17" s="153">
        <v>448.33452625000024</v>
      </c>
      <c r="E17" s="154">
        <f t="shared" si="4"/>
        <v>44865</v>
      </c>
      <c r="F17" s="155">
        <f>'ERCPL Performance'!C18</f>
        <v>72065.497534972601</v>
      </c>
      <c r="G17" s="155">
        <f>'ERCPL Performance'!E18</f>
        <v>69307.327999999994</v>
      </c>
      <c r="H17" s="155">
        <f>'ERCPL Performance'!F18</f>
        <v>174.59999999999988</v>
      </c>
      <c r="I17" s="155">
        <f>'ERCPL Performance'!G18</f>
        <v>175.28194994792506</v>
      </c>
      <c r="J17" s="155">
        <f>'ERCPL Performance'!H18</f>
        <v>204.00000000000011</v>
      </c>
      <c r="K17" s="155">
        <f>'ERCPL Performance'!I18</f>
        <v>203.81316430139523</v>
      </c>
      <c r="L17" s="157">
        <f t="shared" si="0"/>
        <v>0.79190294117647042</v>
      </c>
      <c r="M17" s="157">
        <f t="shared" si="1"/>
        <v>0.76020396473972696</v>
      </c>
      <c r="N17" s="157">
        <f t="shared" si="2"/>
        <v>0.32287409289862273</v>
      </c>
      <c r="O17" s="157">
        <f t="shared" si="3"/>
        <v>0.31051670250896057</v>
      </c>
      <c r="P17" s="157">
        <v>0.995</v>
      </c>
      <c r="Q17" s="158">
        <f>'ERCPL Performance'!O18</f>
        <v>0.99773362483444561</v>
      </c>
      <c r="R17" s="157">
        <v>1</v>
      </c>
      <c r="S17" s="159">
        <f>'ERCPL Performance'!Q18</f>
        <v>1</v>
      </c>
      <c r="T17" s="160">
        <f>'ERCPL Performance'!Y18</f>
        <v>-1.6859082141631995E-2</v>
      </c>
      <c r="U17" s="160">
        <f>'ERCPL Performance'!AF18</f>
        <v>-2.4400000000000002E-2</v>
      </c>
    </row>
    <row r="18" spans="1:23">
      <c r="A18" s="151" t="s">
        <v>21</v>
      </c>
      <c r="B18" s="152" t="s">
        <v>145</v>
      </c>
      <c r="C18" s="153">
        <v>300</v>
      </c>
      <c r="D18" s="153">
        <v>448.34666999999996</v>
      </c>
      <c r="E18" s="154">
        <f t="shared" si="4"/>
        <v>44895</v>
      </c>
      <c r="F18" s="155">
        <f>'ERCPL Performance'!C19</f>
        <v>62692.821946183736</v>
      </c>
      <c r="G18" s="155">
        <f>'ERCPL Performance'!E19</f>
        <v>60799.008000000009</v>
      </c>
      <c r="H18" s="155">
        <f>'ERCPL Performance'!F19</f>
        <v>135</v>
      </c>
      <c r="I18" s="155">
        <f>'ERCPL Performance'!G19</f>
        <v>137.14181032867063</v>
      </c>
      <c r="J18" s="155">
        <f>'ERCPL Performance'!H19</f>
        <v>168.9</v>
      </c>
      <c r="K18" s="155">
        <f>'ERCPL Performance'!I19</f>
        <v>171.99368412769482</v>
      </c>
      <c r="L18" s="157">
        <f t="shared" si="0"/>
        <v>0.83205328596802808</v>
      </c>
      <c r="M18" s="157">
        <f t="shared" si="1"/>
        <v>0.78901385559302106</v>
      </c>
      <c r="N18" s="157">
        <f t="shared" si="2"/>
        <v>0.29024454604714689</v>
      </c>
      <c r="O18" s="157">
        <f t="shared" si="3"/>
        <v>0.28147688888888894</v>
      </c>
      <c r="P18" s="157">
        <v>0.995</v>
      </c>
      <c r="Q18" s="158">
        <f>'ERCPL Performance'!O19</f>
        <v>0.9992759055620174</v>
      </c>
      <c r="R18" s="157">
        <v>1</v>
      </c>
      <c r="S18" s="159">
        <f>'ERCPL Performance'!Q19</f>
        <v>1</v>
      </c>
      <c r="T18" s="160">
        <f>'ERCPL Performance'!Y19</f>
        <v>-1.6859082141631995E-2</v>
      </c>
      <c r="U18" s="160">
        <f>'ERCPL Performance'!AF19</f>
        <v>-2.3199999999999998E-2</v>
      </c>
    </row>
    <row r="19" spans="1:23">
      <c r="A19" s="151" t="s">
        <v>21</v>
      </c>
      <c r="B19" s="152" t="s">
        <v>145</v>
      </c>
      <c r="C19" s="153">
        <v>300</v>
      </c>
      <c r="D19" s="153">
        <v>448.34666999999996</v>
      </c>
      <c r="E19" s="154">
        <f t="shared" si="4"/>
        <v>44926</v>
      </c>
      <c r="F19" s="155">
        <f>'ERCPL Performance'!C20</f>
        <v>61973.745398797662</v>
      </c>
      <c r="G19" s="155">
        <f>'ERCPL Performance'!E20</f>
        <v>60948.159999999989</v>
      </c>
      <c r="H19" s="155">
        <f>'ERCPL Performance'!F20</f>
        <v>124.1</v>
      </c>
      <c r="I19" s="155">
        <f>'ERCPL Performance'!G20</f>
        <v>130.52678983982742</v>
      </c>
      <c r="J19" s="155">
        <f>'ERCPL Performance'!H20</f>
        <v>162.6</v>
      </c>
      <c r="K19" s="155">
        <f>'ERCPL Performance'!I20</f>
        <v>171.80579045724053</v>
      </c>
      <c r="L19" s="157">
        <f t="shared" si="0"/>
        <v>0.85437822878228831</v>
      </c>
      <c r="M19" s="157">
        <f t="shared" si="1"/>
        <v>0.80178720300397321</v>
      </c>
      <c r="N19" s="157">
        <f t="shared" si="2"/>
        <v>0.27766014963619029</v>
      </c>
      <c r="O19" s="157">
        <f t="shared" si="3"/>
        <v>0.27306523297491031</v>
      </c>
      <c r="P19" s="157">
        <v>0.995</v>
      </c>
      <c r="Q19" s="158">
        <f>'ERCPL Performance'!O20</f>
        <v>0.98684679080051518</v>
      </c>
      <c r="R19" s="157">
        <v>1</v>
      </c>
      <c r="S19" s="159">
        <f>'ERCPL Performance'!Q20</f>
        <v>1</v>
      </c>
      <c r="T19" s="160">
        <f>'ERCPL Performance'!Y20</f>
        <v>-3.1099999999999999E-2</v>
      </c>
      <c r="U19" s="160">
        <f>'ERCPL Performance'!AF20</f>
        <v>-2.4799999999999999E-2</v>
      </c>
      <c r="W19" s="85"/>
    </row>
    <row r="20" spans="1:23">
      <c r="A20" s="151" t="s">
        <v>21</v>
      </c>
      <c r="B20" s="152" t="s">
        <v>145</v>
      </c>
      <c r="C20" s="153">
        <v>300</v>
      </c>
      <c r="D20" s="153">
        <v>448.34666999999996</v>
      </c>
      <c r="E20" s="154">
        <f t="shared" si="4"/>
        <v>44957</v>
      </c>
      <c r="F20" s="155">
        <f>'ERCPL Performance'!C21</f>
        <v>64517.145779367078</v>
      </c>
      <c r="G20" s="155">
        <f>'ERCPL Performance'!E21</f>
        <v>63197.279999999992</v>
      </c>
      <c r="H20" s="155">
        <f>'ERCPL Performance'!F21</f>
        <v>132.80000000000001</v>
      </c>
      <c r="I20" s="155">
        <f>'ERCPL Performance'!G21</f>
        <v>137.31414834608219</v>
      </c>
      <c r="J20" s="155">
        <f>'ERCPL Performance'!H21</f>
        <v>170.1</v>
      </c>
      <c r="K20" s="155">
        <f>'ERCPL Performance'!I21</f>
        <v>174.39337824732169</v>
      </c>
      <c r="L20" s="157">
        <f t="shared" si="0"/>
        <v>0.85022486772486727</v>
      </c>
      <c r="M20" s="157">
        <f t="shared" si="1"/>
        <v>0.81508998386369425</v>
      </c>
      <c r="N20" s="157">
        <f t="shared" si="2"/>
        <v>0.28905531263157291</v>
      </c>
      <c r="O20" s="157">
        <f t="shared" si="3"/>
        <v>0.2831419354838709</v>
      </c>
      <c r="P20" s="157">
        <v>0.995</v>
      </c>
      <c r="Q20" s="158">
        <f>'ERCPL Performance'!O21</f>
        <v>0.99162825120195619</v>
      </c>
      <c r="R20" s="157">
        <v>1</v>
      </c>
      <c r="S20" s="159">
        <f>'ERCPL Performance'!Q21</f>
        <v>0.99633340012021643</v>
      </c>
      <c r="T20" s="160">
        <f>'ERCPL Performance'!Y21</f>
        <v>-2.4482426208437255E-2</v>
      </c>
      <c r="U20" s="160">
        <f>'ERCPL Performance'!AF21</f>
        <v>-2.3099999999999999E-2</v>
      </c>
    </row>
    <row r="21" spans="1:23">
      <c r="A21" s="151" t="s">
        <v>21</v>
      </c>
      <c r="B21" s="152" t="s">
        <v>145</v>
      </c>
      <c r="C21" s="153">
        <v>300</v>
      </c>
      <c r="D21" s="153">
        <v>448.34666999999996</v>
      </c>
      <c r="E21" s="154">
        <f t="shared" si="4"/>
        <v>44985</v>
      </c>
      <c r="F21" s="155">
        <f>'ERCPL Performance'!C22</f>
        <v>63398.582261210933</v>
      </c>
      <c r="G21" s="155">
        <f>'ERCPL Performance'!E22</f>
        <v>59671.040000000008</v>
      </c>
      <c r="H21" s="155">
        <f>'ERCPL Performance'!F22</f>
        <v>144.80000000000001</v>
      </c>
      <c r="I21" s="155">
        <f>'ERCPL Performance'!G22</f>
        <v>150.48729438917698</v>
      </c>
      <c r="J21" s="155">
        <f>'ERCPL Performance'!H22</f>
        <v>174</v>
      </c>
      <c r="K21" s="155">
        <f>'ERCPL Performance'!I22</f>
        <v>180.17252199468771</v>
      </c>
      <c r="L21" s="157">
        <f t="shared" si="0"/>
        <v>0.81675775862069011</v>
      </c>
      <c r="M21" s="157">
        <f t="shared" si="1"/>
        <v>0.76248945158353476</v>
      </c>
      <c r="N21" s="157">
        <f t="shared" si="2"/>
        <v>0.31447709454965744</v>
      </c>
      <c r="O21" s="157">
        <f t="shared" si="3"/>
        <v>0.29598730158730163</v>
      </c>
      <c r="P21" s="157">
        <v>0.995</v>
      </c>
      <c r="Q21" s="158">
        <f>'ERCPL Performance'!O22</f>
        <v>0.9687846769585472</v>
      </c>
      <c r="R21" s="157">
        <v>1</v>
      </c>
      <c r="S21" s="159">
        <f>'ERCPL Performance'!Q22</f>
        <v>0.99288903061224487</v>
      </c>
      <c r="T21" s="160">
        <f>'ERCPL Performance'!Y22</f>
        <v>-1.9236688462384018E-2</v>
      </c>
      <c r="U21" s="160">
        <f>'ERCPL Performance'!AF22</f>
        <v>-2.1299999999999999E-2</v>
      </c>
    </row>
    <row r="22" spans="1:23">
      <c r="A22" s="151" t="s">
        <v>21</v>
      </c>
      <c r="B22" s="152" t="s">
        <v>145</v>
      </c>
      <c r="C22" s="153">
        <v>300</v>
      </c>
      <c r="D22" s="153">
        <v>448.34666999999996</v>
      </c>
      <c r="E22" s="154">
        <f t="shared" si="4"/>
        <v>45016</v>
      </c>
      <c r="F22" s="155">
        <f>'ERCPL Performance'!C23</f>
        <v>75161.254178329749</v>
      </c>
      <c r="G22" s="155">
        <f>'ERCPL Performance'!E23</f>
        <v>67980.671999999991</v>
      </c>
      <c r="H22" s="155">
        <f>'ERCPL Performance'!F23</f>
        <v>194.7</v>
      </c>
      <c r="I22" s="155">
        <f>'ERCPL Performance'!G23</f>
        <v>184.06458885150795</v>
      </c>
      <c r="J22" s="155">
        <f>'ERCPL Performance'!H23</f>
        <v>216.1</v>
      </c>
      <c r="K22" s="155">
        <f>'ERCPL Performance'!I23</f>
        <v>202.39521916572099</v>
      </c>
      <c r="L22" s="157">
        <f t="shared" si="0"/>
        <v>0.77965455807496509</v>
      </c>
      <c r="M22" s="157">
        <f t="shared" si="1"/>
        <v>0.75020335177743525</v>
      </c>
      <c r="N22" s="157">
        <f t="shared" si="2"/>
        <v>0.33674397033301856</v>
      </c>
      <c r="O22" s="157">
        <f t="shared" si="3"/>
        <v>0.30457290322580638</v>
      </c>
      <c r="P22" s="157">
        <v>0.995</v>
      </c>
      <c r="Q22" s="158">
        <f>'ERCPL Performance'!O23</f>
        <v>0.99860159409393612</v>
      </c>
      <c r="R22" s="157">
        <v>1</v>
      </c>
      <c r="S22" s="159">
        <f>'ERCPL Performance'!Q23</f>
        <v>1</v>
      </c>
      <c r="T22" s="160">
        <f>'ERCPL Performance'!Y23</f>
        <v>-1.2593504954415879E-3</v>
      </c>
      <c r="U22" s="160">
        <f>'ERCPL Performance'!AF23</f>
        <v>-1.4559912934869294E-2</v>
      </c>
    </row>
    <row r="23" spans="1:23">
      <c r="A23" s="151" t="s">
        <v>21</v>
      </c>
      <c r="B23" s="152" t="s">
        <v>145</v>
      </c>
      <c r="C23" s="153">
        <v>300</v>
      </c>
      <c r="D23" s="153">
        <f t="shared" ref="D23:D44" si="5">D22</f>
        <v>448.34666999999996</v>
      </c>
      <c r="E23" s="154">
        <f t="shared" si="4"/>
        <v>45046</v>
      </c>
      <c r="F23" s="155">
        <f>'ERCPL Performance'!C24</f>
        <v>72929.530450377162</v>
      </c>
      <c r="G23" s="155">
        <f>'ERCPL Performance'!E24</f>
        <v>68328.127999999997</v>
      </c>
      <c r="H23" s="155">
        <f>'ERCPL Performance'!F24</f>
        <v>209.60000000000011</v>
      </c>
      <c r="I23" s="155">
        <f>'ERCPL Performance'!G24</f>
        <v>205.30562754134365</v>
      </c>
      <c r="J23" s="155">
        <f>'ERCPL Performance'!H24</f>
        <v>215.89999999999995</v>
      </c>
      <c r="K23" s="155">
        <f>'ERCPL Performance'!I24</f>
        <v>209.58626518379523</v>
      </c>
      <c r="L23" s="157">
        <f t="shared" si="0"/>
        <v>0.7572054756431732</v>
      </c>
      <c r="M23" s="157">
        <f t="shared" si="1"/>
        <v>0.72821027677511496</v>
      </c>
      <c r="N23" s="157">
        <f t="shared" si="2"/>
        <v>0.33763671504804244</v>
      </c>
      <c r="O23" s="157">
        <f t="shared" si="3"/>
        <v>0.31633392592592596</v>
      </c>
      <c r="P23" s="157">
        <v>0.995</v>
      </c>
      <c r="Q23" s="158">
        <f>'ERCPL Performance'!O24</f>
        <v>0.9985411151840855</v>
      </c>
      <c r="R23" s="157">
        <v>1</v>
      </c>
      <c r="S23" s="159">
        <f>'ERCPL Performance'!Q24</f>
        <v>1</v>
      </c>
      <c r="T23" s="160">
        <f>'ERCPL Performance'!Y24</f>
        <v>-1.5104952628663469E-3</v>
      </c>
      <c r="U23" s="160">
        <f>'ERCPL Performance'!AF24</f>
        <v>-0.02</v>
      </c>
    </row>
    <row r="24" spans="1:23">
      <c r="A24" s="151" t="s">
        <v>21</v>
      </c>
      <c r="B24" s="152" t="s">
        <v>145</v>
      </c>
      <c r="C24" s="153">
        <v>300</v>
      </c>
      <c r="D24" s="153">
        <f t="shared" si="5"/>
        <v>448.34666999999996</v>
      </c>
      <c r="E24" s="154">
        <f t="shared" si="4"/>
        <v>45077</v>
      </c>
      <c r="F24" s="155">
        <f>'ERCPL Performance'!C25</f>
        <v>75089.194980761356</v>
      </c>
      <c r="G24" s="155">
        <f>'ERCPL Performance'!E25</f>
        <v>71408.67200000002</v>
      </c>
      <c r="H24" s="155">
        <f>'ERCPL Performance'!F25</f>
        <v>221.50000000000011</v>
      </c>
      <c r="I24" s="155">
        <f>'ERCPL Performance'!G25</f>
        <v>228.11737699467324</v>
      </c>
      <c r="J24" s="155">
        <f>'ERCPL Performance'!H25</f>
        <v>217.09999999999994</v>
      </c>
      <c r="K24" s="155">
        <f>'ERCPL Performance'!I25</f>
        <v>220.71340198867679</v>
      </c>
      <c r="L24" s="157">
        <f t="shared" si="0"/>
        <v>0.77531930123351878</v>
      </c>
      <c r="M24" s="157">
        <f t="shared" si="1"/>
        <v>0.7344993589291583</v>
      </c>
      <c r="N24" s="157">
        <f t="shared" si="2"/>
        <v>0.33642112446577666</v>
      </c>
      <c r="O24" s="157">
        <f t="shared" si="3"/>
        <v>0.31993132616487463</v>
      </c>
      <c r="P24" s="157">
        <v>0.995</v>
      </c>
      <c r="Q24" s="158">
        <f>'ERCPL Performance'!O25</f>
        <v>0.98246453481720075</v>
      </c>
      <c r="R24" s="157">
        <v>1</v>
      </c>
      <c r="S24" s="159">
        <f>'ERCPL Performance'!Q25</f>
        <v>1</v>
      </c>
      <c r="T24" s="160">
        <f>'ERCPL Performance'!Y25</f>
        <v>-1.7137697615452707E-2</v>
      </c>
      <c r="U24" s="160">
        <f>'ERCPL Performance'!AF25</f>
        <v>-1.7713914734472279E-2</v>
      </c>
    </row>
    <row r="25" spans="1:23">
      <c r="A25" s="151" t="s">
        <v>21</v>
      </c>
      <c r="B25" s="152" t="s">
        <v>145</v>
      </c>
      <c r="C25" s="153">
        <v>300</v>
      </c>
      <c r="D25" s="153">
        <f t="shared" si="5"/>
        <v>448.34666999999996</v>
      </c>
      <c r="E25" s="154">
        <f t="shared" si="4"/>
        <v>45107</v>
      </c>
      <c r="F25" s="155">
        <f>'ERCPL Performance'!C26</f>
        <v>67263.171365544957</v>
      </c>
      <c r="G25" s="155">
        <f>'ERCPL Performance'!E26</f>
        <v>66229.887999999977</v>
      </c>
      <c r="H25" s="155">
        <f>'ERCPL Performance'!F26</f>
        <v>198.60000000000008</v>
      </c>
      <c r="I25" s="155">
        <f>'ERCPL Performance'!G26</f>
        <v>207.12788550068575</v>
      </c>
      <c r="J25" s="155">
        <f>'ERCPL Performance'!H26</f>
        <v>190.49999999999991</v>
      </c>
      <c r="K25" s="155">
        <f>'ERCPL Performance'!I26</f>
        <v>196.03700551098024</v>
      </c>
      <c r="L25" s="157">
        <f t="shared" si="0"/>
        <v>0.79148981488836645</v>
      </c>
      <c r="M25" s="157">
        <f t="shared" si="1"/>
        <v>0.75996686926364776</v>
      </c>
      <c r="N25" s="157">
        <f t="shared" si="2"/>
        <v>0.31140357113678224</v>
      </c>
      <c r="O25" s="157">
        <f t="shared" si="3"/>
        <v>0.30661985185185175</v>
      </c>
      <c r="P25" s="157">
        <v>0.995</v>
      </c>
      <c r="Q25" s="158">
        <f>'ERCPL Performance'!O26</f>
        <v>0.99153341012245155</v>
      </c>
      <c r="R25" s="157">
        <v>1</v>
      </c>
      <c r="S25" s="159">
        <f>'ERCPL Performance'!Q26</f>
        <v>1</v>
      </c>
      <c r="T25" s="160">
        <f>'ERCPL Performance'!Y26</f>
        <v>-3.5595969156893524E-2</v>
      </c>
      <c r="U25" s="160">
        <f>'ERCPL Performance'!AF26</f>
        <v>-1.5308837819314892E-2</v>
      </c>
    </row>
    <row r="26" spans="1:23">
      <c r="A26" s="151" t="s">
        <v>21</v>
      </c>
      <c r="B26" s="152" t="s">
        <v>145</v>
      </c>
      <c r="C26" s="153">
        <v>300</v>
      </c>
      <c r="D26" s="153">
        <f t="shared" si="5"/>
        <v>448.34666999999996</v>
      </c>
      <c r="E26" s="154">
        <f t="shared" si="4"/>
        <v>45138</v>
      </c>
      <c r="F26" s="155">
        <f>'ERCPL Performance'!C27</f>
        <v>61601.228772594935</v>
      </c>
      <c r="G26" s="155">
        <f>'ERCPL Performance'!E27</f>
        <v>64062.975999999995</v>
      </c>
      <c r="H26" s="155">
        <f>'ERCPL Performance'!F27</f>
        <v>177</v>
      </c>
      <c r="I26" s="155">
        <f>'ERCPL Performance'!G27</f>
        <v>195.32659424342143</v>
      </c>
      <c r="J26" s="155">
        <f>'ERCPL Performance'!H27</f>
        <v>171.5</v>
      </c>
      <c r="K26" s="155">
        <f>'ERCPL Performance'!I27</f>
        <v>186.7982185264712</v>
      </c>
      <c r="L26" s="157">
        <f t="shared" si="0"/>
        <v>0.8051711801745397</v>
      </c>
      <c r="M26" s="157">
        <f t="shared" si="1"/>
        <v>0.76820677258555548</v>
      </c>
      <c r="N26" s="157">
        <f t="shared" si="2"/>
        <v>0.27599116833599885</v>
      </c>
      <c r="O26" s="157">
        <f t="shared" si="3"/>
        <v>0.28702050179211469</v>
      </c>
      <c r="P26" s="157">
        <v>0.995</v>
      </c>
      <c r="Q26" s="158">
        <f>'ERCPL Performance'!O27</f>
        <v>0.99573162190607867</v>
      </c>
      <c r="R26" s="157">
        <v>1</v>
      </c>
      <c r="S26" s="159">
        <f>'ERCPL Performance'!Q27</f>
        <v>1</v>
      </c>
      <c r="T26" s="160">
        <f>'ERCPL Performance'!Y27</f>
        <v>-3.4605686851451357E-2</v>
      </c>
      <c r="U26" s="160">
        <f>'ERCPL Performance'!AF27</f>
        <v>-6.9948903239172881E-3</v>
      </c>
    </row>
    <row r="27" spans="1:23">
      <c r="A27" s="151" t="s">
        <v>21</v>
      </c>
      <c r="B27" s="152" t="s">
        <v>145</v>
      </c>
      <c r="C27" s="153">
        <v>300</v>
      </c>
      <c r="D27" s="153">
        <f t="shared" si="5"/>
        <v>448.34666999999996</v>
      </c>
      <c r="E27" s="154">
        <f t="shared" si="4"/>
        <v>45169</v>
      </c>
      <c r="F27" s="155">
        <f>'ERCPL Performance'!C28</f>
        <v>63858.056124387032</v>
      </c>
      <c r="G27" s="155">
        <f>'ERCPL Performance'!E28</f>
        <v>65427.903999999966</v>
      </c>
      <c r="H27" s="155">
        <f>'ERCPL Performance'!F28</f>
        <v>176.39999999999995</v>
      </c>
      <c r="I27" s="155">
        <f>'ERCPL Performance'!G28</f>
        <v>196.42250457610902</v>
      </c>
      <c r="J27" s="155">
        <f>'ERCPL Performance'!H28</f>
        <v>177.69999999999993</v>
      </c>
      <c r="K27" s="155">
        <f>'ERCPL Performance'!I28</f>
        <v>196.04069133312078</v>
      </c>
      <c r="L27" s="157">
        <f t="shared" si="0"/>
        <v>0.80554765402681461</v>
      </c>
      <c r="M27" s="157">
        <f t="shared" si="1"/>
        <v>0.74645364352637167</v>
      </c>
      <c r="N27" s="157">
        <f t="shared" si="2"/>
        <v>0.2861024019909813</v>
      </c>
      <c r="O27" s="157">
        <f t="shared" si="3"/>
        <v>0.29313577060931884</v>
      </c>
      <c r="P27" s="157">
        <v>0.995</v>
      </c>
      <c r="Q27" s="158">
        <f>'ERCPL Performance'!O28</f>
        <v>0.99724069271411298</v>
      </c>
      <c r="R27" s="157">
        <v>1</v>
      </c>
      <c r="S27" s="159">
        <f>'ERCPL Performance'!Q28</f>
        <v>1</v>
      </c>
      <c r="T27" s="160">
        <f>'ERCPL Performance'!Y28</f>
        <v>-3.5881792906873801E-2</v>
      </c>
      <c r="U27" s="160">
        <f>'ERCPL Performance'!AF28</f>
        <v>-1.7638930439746073E-2</v>
      </c>
    </row>
    <row r="28" spans="1:23">
      <c r="A28" s="151" t="s">
        <v>21</v>
      </c>
      <c r="B28" s="152" t="s">
        <v>145</v>
      </c>
      <c r="C28" s="153">
        <v>300</v>
      </c>
      <c r="D28" s="153">
        <f t="shared" si="5"/>
        <v>448.34666999999996</v>
      </c>
      <c r="E28" s="154">
        <f t="shared" si="4"/>
        <v>45199</v>
      </c>
      <c r="F28" s="155">
        <f>'ERCPL Performance'!C29</f>
        <v>68119.970790687148</v>
      </c>
      <c r="G28" s="155">
        <f>'ERCPL Performance'!E29</f>
        <v>63012.255999999994</v>
      </c>
      <c r="H28" s="155">
        <f>'ERCPL Performance'!F29</f>
        <v>181.1</v>
      </c>
      <c r="I28" s="155">
        <f>'ERCPL Performance'!G29</f>
        <v>179.32126374287057</v>
      </c>
      <c r="J28" s="155">
        <f>'ERCPL Performance'!H29</f>
        <v>194.4</v>
      </c>
      <c r="K28" s="155">
        <f>'ERCPL Performance'!I29</f>
        <v>191.22127904288885</v>
      </c>
      <c r="L28" s="157">
        <f t="shared" si="0"/>
        <v>0.78549090940681454</v>
      </c>
      <c r="M28" s="157">
        <f t="shared" si="1"/>
        <v>0.73749254077216797</v>
      </c>
      <c r="N28" s="157">
        <f t="shared" si="2"/>
        <v>0.31537023514207013</v>
      </c>
      <c r="O28" s="157">
        <f t="shared" si="3"/>
        <v>0.29172340740740738</v>
      </c>
      <c r="P28" s="157">
        <v>0.995</v>
      </c>
      <c r="Q28" s="158">
        <f>'ERCPL Performance'!O29</f>
        <v>0.99659161630697601</v>
      </c>
      <c r="R28" s="157">
        <v>1</v>
      </c>
      <c r="S28" s="159">
        <f>'ERCPL Performance'!Q29</f>
        <v>1</v>
      </c>
      <c r="T28" s="160">
        <f>'ERCPL Performance'!Y29</f>
        <v>-3.1814620118829601E-2</v>
      </c>
      <c r="U28" s="160">
        <f>'ERCPL Performance'!AF29</f>
        <v>-1.4404325636522969E-2</v>
      </c>
    </row>
    <row r="29" spans="1:23">
      <c r="A29" s="151" t="s">
        <v>21</v>
      </c>
      <c r="B29" s="152" t="s">
        <v>145</v>
      </c>
      <c r="C29" s="153">
        <v>300</v>
      </c>
      <c r="D29" s="153">
        <f t="shared" si="5"/>
        <v>448.34666999999996</v>
      </c>
      <c r="E29" s="154">
        <f t="shared" si="4"/>
        <v>45230</v>
      </c>
      <c r="F29" s="155">
        <f>'ERCPL Performance'!C30</f>
        <v>71706.162199014303</v>
      </c>
      <c r="G29" s="155">
        <f>'ERCPL Performance'!E30</f>
        <v>64901.760000000009</v>
      </c>
      <c r="H29" s="155">
        <f>'ERCPL Performance'!F30</f>
        <v>174.59999999999988</v>
      </c>
      <c r="I29" s="155">
        <f>'ERCPL Performance'!G30</f>
        <v>163.7385799806267</v>
      </c>
      <c r="J29" s="155">
        <f>'ERCPL Performance'!H30</f>
        <v>204.00000000000011</v>
      </c>
      <c r="K29" s="155">
        <f>'ERCPL Performance'!I30</f>
        <v>191.68794563106681</v>
      </c>
      <c r="L29" s="157">
        <f t="shared" si="0"/>
        <v>0.78793298664834932</v>
      </c>
      <c r="M29" s="157">
        <f t="shared" si="1"/>
        <v>0.75902932845726712</v>
      </c>
      <c r="N29" s="157">
        <f t="shared" si="2"/>
        <v>0.32126416755830783</v>
      </c>
      <c r="O29" s="157">
        <f t="shared" si="3"/>
        <v>0.29077849462365596</v>
      </c>
      <c r="P29" s="157">
        <v>0.995</v>
      </c>
      <c r="Q29" s="158">
        <f>'ERCPL Performance'!O30</f>
        <v>0.99492230091526701</v>
      </c>
      <c r="R29" s="157">
        <v>1</v>
      </c>
      <c r="S29" s="159">
        <f>'ERCPL Performance'!Q30</f>
        <v>1</v>
      </c>
      <c r="T29" s="160">
        <f>'ERCPL Performance'!Y30</f>
        <v>-2.7416050592322015E-2</v>
      </c>
      <c r="U29" s="160">
        <f>'ERCPL Performance'!AF30</f>
        <v>-1.3638308745361569E-2</v>
      </c>
    </row>
    <row r="30" spans="1:23">
      <c r="A30" s="151" t="s">
        <v>21</v>
      </c>
      <c r="B30" s="152" t="s">
        <v>145</v>
      </c>
      <c r="C30" s="153">
        <v>300</v>
      </c>
      <c r="D30" s="153">
        <f t="shared" si="5"/>
        <v>448.34666999999996</v>
      </c>
      <c r="E30" s="154">
        <f t="shared" si="4"/>
        <v>45260</v>
      </c>
      <c r="F30" s="155">
        <f>'ERCPL Performance'!C31</f>
        <v>62378.531343858012</v>
      </c>
      <c r="G30" s="155">
        <f>'ERCPL Performance'!E31</f>
        <v>51211.071999999986</v>
      </c>
      <c r="H30" s="155">
        <f>'ERCPL Performance'!F31</f>
        <v>135</v>
      </c>
      <c r="I30" s="155">
        <f>'ERCPL Performance'!G31</f>
        <v>116.67595445932491</v>
      </c>
      <c r="J30" s="155">
        <f>'ERCPL Performance'!H31</f>
        <v>168.9</v>
      </c>
      <c r="K30" s="155">
        <f>'ERCPL Performance'!I31</f>
        <v>144.34488439365853</v>
      </c>
      <c r="L30" s="157">
        <f t="shared" si="0"/>
        <v>0.82788205040555052</v>
      </c>
      <c r="M30" s="157">
        <f t="shared" si="1"/>
        <v>0.79216154287369489</v>
      </c>
      <c r="N30" s="157">
        <f t="shared" si="2"/>
        <v>0.2887894969623056</v>
      </c>
      <c r="O30" s="157">
        <f t="shared" si="3"/>
        <v>0.23708829629629624</v>
      </c>
      <c r="P30" s="157">
        <v>0.995</v>
      </c>
      <c r="Q30" s="158">
        <f>'ERCPL Performance'!O31</f>
        <v>0.99892933420209351</v>
      </c>
      <c r="R30" s="157">
        <v>1</v>
      </c>
      <c r="S30" s="159">
        <f>'ERCPL Performance'!Q31</f>
        <v>1</v>
      </c>
      <c r="T30" s="160">
        <f>'ERCPL Performance'!Y31</f>
        <v>-8.0026861089791106E-3</v>
      </c>
      <c r="U30" s="160">
        <f>'ERCPL Performance'!AF31</f>
        <v>-1.4308841598377543E-2</v>
      </c>
    </row>
    <row r="31" spans="1:23">
      <c r="A31" s="151" t="s">
        <v>21</v>
      </c>
      <c r="B31" s="152" t="s">
        <v>145</v>
      </c>
      <c r="C31" s="153">
        <v>300</v>
      </c>
      <c r="D31" s="153">
        <f t="shared" si="5"/>
        <v>448.34666999999996</v>
      </c>
      <c r="E31" s="154">
        <f t="shared" si="4"/>
        <v>45291</v>
      </c>
      <c r="F31" s="155">
        <f>'ERCPL Performance'!C32</f>
        <v>61663.059658945385</v>
      </c>
      <c r="G31" s="155">
        <f>'ERCPL Performance'!E32</f>
        <v>59413.376000000004</v>
      </c>
      <c r="H31" s="155">
        <f>'ERCPL Performance'!F32</f>
        <v>124.1</v>
      </c>
      <c r="I31" s="155">
        <f>'ERCPL Performance'!G32</f>
        <v>124.38815137036075</v>
      </c>
      <c r="J31" s="155">
        <f>'ERCPL Performance'!H32</f>
        <v>162.6</v>
      </c>
      <c r="K31" s="155">
        <f>'ERCPL Performance'!I32</f>
        <v>165.7518262092488</v>
      </c>
      <c r="L31" s="157">
        <f t="shared" ref="L31" si="6">F31/D31/J31/P31</f>
        <v>0.85009507419134356</v>
      </c>
      <c r="M31" s="157">
        <f t="shared" ref="M31" si="7">G31/D31/K31/Q31</f>
        <v>0.80063044528343374</v>
      </c>
      <c r="N31" s="157">
        <f t="shared" ref="N31" si="8">F31/$C31/24/DAY($E31)</f>
        <v>0.27626818843613526</v>
      </c>
      <c r="O31" s="157">
        <f t="shared" ref="O31" si="9">G31/$C31/24/DAY($E31)</f>
        <v>0.26618896057347669</v>
      </c>
      <c r="P31" s="157">
        <v>0.995</v>
      </c>
      <c r="Q31" s="158">
        <f>'ERCPL Performance'!O32</f>
        <v>0.99857309225509638</v>
      </c>
      <c r="R31" s="157">
        <v>1</v>
      </c>
      <c r="S31" s="159">
        <f>'ERCPL Performance'!Q32</f>
        <v>1</v>
      </c>
      <c r="T31" s="160">
        <f>'ERCPL Performance'!Y32</f>
        <v>-5.8002416767370159E-4</v>
      </c>
      <c r="U31" s="160">
        <f>'ERCPL Performance'!AF32</f>
        <v>-1.7479672555416059E-2</v>
      </c>
    </row>
    <row r="32" spans="1:23">
      <c r="A32" s="151" t="s">
        <v>21</v>
      </c>
      <c r="B32" s="152" t="s">
        <v>145</v>
      </c>
      <c r="C32" s="153">
        <v>300</v>
      </c>
      <c r="D32" s="153">
        <f t="shared" si="5"/>
        <v>448.34666999999996</v>
      </c>
      <c r="E32" s="154">
        <f t="shared" si="4"/>
        <v>45322</v>
      </c>
      <c r="F32" s="155">
        <f>'ERCPL Performance'!C33</f>
        <v>64193.709507432417</v>
      </c>
      <c r="G32" s="155">
        <f>'ERCPL Performance'!E33</f>
        <v>58941.919999999998</v>
      </c>
      <c r="H32" s="155">
        <f>'ERCPL Performance'!F33</f>
        <v>132.80000000000001</v>
      </c>
      <c r="I32" s="155">
        <f>'ERCPL Performance'!G33</f>
        <v>127.40553115912697</v>
      </c>
      <c r="J32" s="155">
        <f>'ERCPL Performance'!H33</f>
        <v>170.1</v>
      </c>
      <c r="K32" s="155">
        <f>'ERCPL Performance'!I33</f>
        <v>164.21485527066312</v>
      </c>
      <c r="L32" s="157">
        <f t="shared" ref="L32" si="10">F32/D32/J32/P32</f>
        <v>0.84596253469383897</v>
      </c>
      <c r="M32" s="157">
        <f t="shared" ref="M32" si="11">G32/D32/K32/Q32</f>
        <v>0.80971961275549198</v>
      </c>
      <c r="N32" s="157">
        <f t="shared" ref="N32" si="12">F32/$C32/24/DAY($E32)</f>
        <v>0.28760622539172226</v>
      </c>
      <c r="O32" s="157">
        <f t="shared" ref="O32" si="13">G32/$C32/24/DAY($E32)</f>
        <v>0.26407670250896054</v>
      </c>
      <c r="P32" s="157">
        <v>0.995</v>
      </c>
      <c r="Q32" s="158">
        <f>'ERCPL Performance'!O33</f>
        <v>0.98869702997182718</v>
      </c>
      <c r="R32" s="157">
        <v>1</v>
      </c>
      <c r="S32" s="159">
        <f>'ERCPL Performance'!Q33</f>
        <v>1</v>
      </c>
      <c r="T32" s="160">
        <f>'ERCPL Performance'!Y33</f>
        <v>-8.0000000000000004E-4</v>
      </c>
      <c r="U32" s="160">
        <f>'ERCPL Performance'!AF33</f>
        <v>-1.6199999999999999E-2</v>
      </c>
    </row>
    <row r="33" spans="1:21">
      <c r="A33" s="151" t="s">
        <v>21</v>
      </c>
      <c r="B33" s="152" t="s">
        <v>145</v>
      </c>
      <c r="C33" s="153">
        <v>300</v>
      </c>
      <c r="D33" s="153">
        <f t="shared" si="5"/>
        <v>448.34666999999996</v>
      </c>
      <c r="E33" s="154">
        <f t="shared" si="4"/>
        <v>45351</v>
      </c>
      <c r="F33" s="155">
        <f>'ERCPL Performance'!C34</f>
        <v>63080.753553123963</v>
      </c>
      <c r="G33" s="155">
        <f>'ERCPL Performance'!E34</f>
        <v>60460.608</v>
      </c>
      <c r="H33" s="155">
        <f>'ERCPL Performance'!F34</f>
        <v>144.80000000000001</v>
      </c>
      <c r="I33" s="155">
        <f>'ERCPL Performance'!G34</f>
        <v>145.49399380809416</v>
      </c>
      <c r="J33" s="155">
        <f>'ERCPL Performance'!H34</f>
        <v>174</v>
      </c>
      <c r="K33" s="155">
        <f>'ERCPL Performance'!I34</f>
        <v>175.23040815141186</v>
      </c>
      <c r="L33" s="157">
        <f t="shared" ref="L33" si="14">F33/D33/J33/P33</f>
        <v>0.81266320233908629</v>
      </c>
      <c r="M33" s="157">
        <f t="shared" ref="M33" si="15">G33/D33/K33/Q33</f>
        <v>0.77128957446704505</v>
      </c>
      <c r="N33" s="157">
        <f t="shared" ref="N33" si="16">F33/$C33/24/DAY($E33)</f>
        <v>0.30211088866438679</v>
      </c>
      <c r="O33" s="157">
        <f t="shared" ref="O33" si="17">G33/$C33/24/DAY($E33)</f>
        <v>0.28956229885057472</v>
      </c>
      <c r="P33" s="157">
        <v>0.995</v>
      </c>
      <c r="Q33" s="158">
        <f>'ERCPL Performance'!O34</f>
        <v>0.99777272546218743</v>
      </c>
      <c r="R33" s="157">
        <v>1</v>
      </c>
      <c r="S33" s="159">
        <f>'ERCPL Performance'!Q34</f>
        <v>1</v>
      </c>
      <c r="T33" s="160">
        <f>'ERCPL Performance'!Y34</f>
        <v>-1.1950971548502116E-3</v>
      </c>
      <c r="U33" s="160">
        <f>'ERCPL Performance'!AF34</f>
        <v>-1.55E-2</v>
      </c>
    </row>
    <row r="34" spans="1:21">
      <c r="A34" s="151" t="s">
        <v>21</v>
      </c>
      <c r="B34" s="152" t="s">
        <v>145</v>
      </c>
      <c r="C34" s="153">
        <v>300</v>
      </c>
      <c r="D34" s="153">
        <f t="shared" si="5"/>
        <v>448.34666999999996</v>
      </c>
      <c r="E34" s="154">
        <f t="shared" si="4"/>
        <v>45382</v>
      </c>
      <c r="F34" s="155">
        <f>'ERCPL Performance'!C35</f>
        <v>74784.457040891182</v>
      </c>
      <c r="G34" s="155">
        <f>'ERCPL Performance'!E35</f>
        <v>71643.94</v>
      </c>
      <c r="H34" s="155">
        <f>'ERCPL Performance'!F35</f>
        <v>194.7</v>
      </c>
      <c r="I34" s="155">
        <f>'ERCPL Performance'!G35</f>
        <v>194.49173570976384</v>
      </c>
      <c r="J34" s="155">
        <f>'ERCPL Performance'!H35</f>
        <v>216.1</v>
      </c>
      <c r="K34" s="155">
        <f>'ERCPL Performance'!I35</f>
        <v>215.80821248422478</v>
      </c>
      <c r="L34" s="157">
        <f t="shared" ref="L34" si="18">F34/D34/J34/P34</f>
        <v>0.77574600693535034</v>
      </c>
      <c r="M34" s="157">
        <f t="shared" ref="M34" si="19">G34/D34/K34/Q34</f>
        <v>0.74079056362749462</v>
      </c>
      <c r="N34" s="157">
        <f t="shared" ref="N34" si="20">F34/$C34/24/DAY($E34)</f>
        <v>0.33505581111510391</v>
      </c>
      <c r="O34" s="157">
        <f t="shared" ref="O34" si="21">G34/$C34/24/DAY($E34)</f>
        <v>0.32098539426523298</v>
      </c>
      <c r="P34" s="157">
        <v>0.995</v>
      </c>
      <c r="Q34" s="158">
        <f>'ERCPL Performance'!O35</f>
        <v>0.99954443125417836</v>
      </c>
      <c r="R34" s="157">
        <v>1</v>
      </c>
      <c r="S34" s="159">
        <f>'ERCPL Performance'!Q35</f>
        <v>1</v>
      </c>
      <c r="T34" s="160">
        <f>'ERCPL Performance'!Y35</f>
        <v>-9.2898516665009597E-4</v>
      </c>
      <c r="U34" s="160">
        <f>'ERCPL Performance'!AF35</f>
        <v>-1.9900000000000001E-2</v>
      </c>
    </row>
    <row r="35" spans="1:21">
      <c r="A35" s="151" t="s">
        <v>21</v>
      </c>
      <c r="B35" s="152" t="s">
        <v>145</v>
      </c>
      <c r="C35" s="153">
        <v>300</v>
      </c>
      <c r="D35" s="153">
        <f t="shared" si="5"/>
        <v>448.34666999999996</v>
      </c>
      <c r="E35" s="154">
        <f t="shared" si="4"/>
        <v>45412</v>
      </c>
      <c r="F35" s="155">
        <f>'ERCPL Performance'!C36</f>
        <v>72564.882798125283</v>
      </c>
      <c r="G35" s="155">
        <f>'ERCPL Performance'!E36</f>
        <v>65689.279999999984</v>
      </c>
      <c r="H35" s="155">
        <f>'ERCPL Performance'!F36</f>
        <v>209.60000000000011</v>
      </c>
      <c r="I35" s="155">
        <f>'ERCPL Performance'!G36</f>
        <v>191.29948467744063</v>
      </c>
      <c r="J35" s="155">
        <f>'ERCPL Performance'!H36</f>
        <v>215.89999999999995</v>
      </c>
      <c r="K35" s="155">
        <f>'ERCPL Performance'!I36</f>
        <v>196.82177762479657</v>
      </c>
      <c r="L35" s="157">
        <f t="shared" ref="L35" si="22">F35/D35/J35/P35</f>
        <v>0.75341944826495733</v>
      </c>
      <c r="M35" s="157">
        <f t="shared" ref="M35" si="23">G35/D35/K35/Q35</f>
        <v>0.74729881477416416</v>
      </c>
      <c r="N35" s="157">
        <f t="shared" ref="N35" si="24">F35/$C35/24/DAY($E35)</f>
        <v>0.33594853147280218</v>
      </c>
      <c r="O35" s="157">
        <f t="shared" ref="O35" si="25">G35/$C35/24/DAY($E35)</f>
        <v>0.30411703703703696</v>
      </c>
      <c r="P35" s="157">
        <v>0.995</v>
      </c>
      <c r="Q35" s="158">
        <f>'ERCPL Performance'!O36</f>
        <v>0.99612332579458396</v>
      </c>
      <c r="R35" s="157">
        <v>1</v>
      </c>
      <c r="S35" s="159">
        <f>'ERCPL Performance'!Q36</f>
        <v>1</v>
      </c>
      <c r="T35" s="160">
        <f>'ERCPL Performance'!Y36</f>
        <v>-1.8121044965194696E-3</v>
      </c>
      <c r="U35" s="160">
        <f>'ERCPL Performance'!AF36</f>
        <v>-1.5800000000000002E-2</v>
      </c>
    </row>
    <row r="36" spans="1:21">
      <c r="A36" s="151" t="s">
        <v>21</v>
      </c>
      <c r="B36" s="152" t="s">
        <v>145</v>
      </c>
      <c r="C36" s="153">
        <v>300</v>
      </c>
      <c r="D36" s="153">
        <f t="shared" si="5"/>
        <v>448.34666999999996</v>
      </c>
      <c r="E36" s="154">
        <f t="shared" si="4"/>
        <v>45443</v>
      </c>
      <c r="F36" s="155">
        <f>'ERCPL Performance'!C37</f>
        <v>74713.749005857491</v>
      </c>
      <c r="G36" s="155">
        <f>'ERCPL Performance'!E37</f>
        <v>72652.703999999998</v>
      </c>
      <c r="H36" s="155">
        <f>'ERCPL Performance'!F37</f>
        <v>221.50000000000011</v>
      </c>
      <c r="I36" s="155">
        <f>'ERCPL Performance'!G37</f>
        <v>228</v>
      </c>
      <c r="J36" s="155">
        <f>'ERCPL Performance'!H37</f>
        <v>217.09999999999994</v>
      </c>
      <c r="K36" s="155">
        <f>'ERCPL Performance'!I37</f>
        <v>223.25</v>
      </c>
      <c r="L36" s="157">
        <f t="shared" ref="L36" si="26">F36/D36/J36/P36</f>
        <v>0.77144270472735055</v>
      </c>
      <c r="M36" s="157">
        <f t="shared" ref="M36" si="27">G36/D36/K36/Q36</f>
        <v>0.72679397205542851</v>
      </c>
      <c r="N36" s="157">
        <f t="shared" ref="N36" si="28">F36/$C36/24/DAY($E36)</f>
        <v>0.33473901884344753</v>
      </c>
      <c r="O36" s="157">
        <f t="shared" ref="O36" si="29">G36/$C36/24/DAY($E36)</f>
        <v>0.32550494623655918</v>
      </c>
      <c r="P36" s="157">
        <v>0.995</v>
      </c>
      <c r="Q36" s="158">
        <f>'ERCPL Performance'!O37</f>
        <v>0.99870000000000003</v>
      </c>
      <c r="R36" s="157">
        <v>1</v>
      </c>
      <c r="S36" s="159">
        <f>'ERCPL Performance'!Q37</f>
        <v>1</v>
      </c>
      <c r="T36" s="160">
        <f>'ERCPL Performance'!Y37</f>
        <v>-2E-3</v>
      </c>
      <c r="U36" s="160">
        <f>'ERCPL Performance'!AF37</f>
        <v>-2.2499999999999999E-2</v>
      </c>
    </row>
    <row r="37" spans="1:21">
      <c r="A37" s="151" t="s">
        <v>21</v>
      </c>
      <c r="B37" s="152" t="s">
        <v>145</v>
      </c>
      <c r="C37" s="153">
        <v>300</v>
      </c>
      <c r="D37" s="153">
        <f t="shared" si="5"/>
        <v>448.34666999999996</v>
      </c>
      <c r="E37" s="154">
        <f t="shared" si="4"/>
        <v>45473</v>
      </c>
      <c r="F37" s="155">
        <f>'ERCPL Performance'!C38</f>
        <v>66926.855508717257</v>
      </c>
      <c r="G37" s="155">
        <f>'ERCPL Performance'!E38</f>
        <v>66712.543999999965</v>
      </c>
      <c r="H37" s="155">
        <f>'ERCPL Performance'!F38</f>
        <v>198.60000000000008</v>
      </c>
      <c r="I37" s="155">
        <f>'ERCPL Performance'!G38</f>
        <v>208.24142599473925</v>
      </c>
      <c r="J37" s="155">
        <f>'ERCPL Performance'!H38</f>
        <v>190.49999999999991</v>
      </c>
      <c r="K37" s="155">
        <f>'ERCPL Performance'!I38</f>
        <v>199.13028354832571</v>
      </c>
      <c r="L37" s="157">
        <f t="shared" ref="L37" si="30">F37/D37/J37/P37</f>
        <v>0.78753236581392505</v>
      </c>
      <c r="M37" s="157">
        <f t="shared" ref="M37" si="31">G37/D37/K37/Q37</f>
        <v>0.74853644694781207</v>
      </c>
      <c r="N37" s="157">
        <f t="shared" ref="N37" si="32">F37/$C37/24/DAY($E37)</f>
        <v>0.30984655328109845</v>
      </c>
      <c r="O37" s="157">
        <f t="shared" ref="O37" si="33">G37/$C37/24/DAY($E37)</f>
        <v>0.30885437037037022</v>
      </c>
      <c r="P37" s="157">
        <v>0.995</v>
      </c>
      <c r="Q37" s="158">
        <f>'ERCPL Performance'!O38</f>
        <v>0.99825912841470965</v>
      </c>
      <c r="R37" s="157">
        <v>1</v>
      </c>
      <c r="S37" s="159">
        <f>'ERCPL Performance'!Q38</f>
        <v>1</v>
      </c>
      <c r="T37" s="160">
        <f>'ERCPL Performance'!Y38</f>
        <v>-5.2860884865799894E-3</v>
      </c>
      <c r="U37" s="160">
        <f>'ERCPL Performance'!AF38</f>
        <v>-1.7100000000000001E-2</v>
      </c>
    </row>
    <row r="38" spans="1:21">
      <c r="A38" s="151" t="s">
        <v>21</v>
      </c>
      <c r="B38" s="152" t="s">
        <v>145</v>
      </c>
      <c r="C38" s="153">
        <v>300</v>
      </c>
      <c r="D38" s="153">
        <f t="shared" si="5"/>
        <v>448.34666999999996</v>
      </c>
      <c r="E38" s="154">
        <f t="shared" si="4"/>
        <v>45504</v>
      </c>
      <c r="F38" s="155">
        <f>'ERCPL Performance'!C39</f>
        <v>61293.222628731906</v>
      </c>
      <c r="G38" s="155">
        <f>'ERCPL Performance'!E39</f>
        <v>65727.551999999996</v>
      </c>
      <c r="H38" s="155">
        <f>'ERCPL Performance'!F39</f>
        <v>177</v>
      </c>
      <c r="I38" s="155">
        <f>'ERCPL Performance'!G39</f>
        <v>199.17828579374151</v>
      </c>
      <c r="J38" s="155">
        <f>'ERCPL Performance'!H39</f>
        <v>171.5</v>
      </c>
      <c r="K38" s="155">
        <f>'ERCPL Performance'!I39</f>
        <v>194.24268785242234</v>
      </c>
      <c r="L38" s="157">
        <f t="shared" ref="L38" si="34">F38/D38/J38/P38</f>
        <v>0.80114532427366625</v>
      </c>
      <c r="M38" s="157">
        <f t="shared" ref="M38" si="35">G38/D38/K38/Q38</f>
        <v>0.75989243162178599</v>
      </c>
      <c r="N38" s="157">
        <f t="shared" ref="N38" si="36">F38/$C38/24/DAY($E38)</f>
        <v>0.27461121249431858</v>
      </c>
      <c r="O38" s="157">
        <f t="shared" ref="O38" si="37">G38/$C38/24/DAY($E38)</f>
        <v>0.29447827956989248</v>
      </c>
      <c r="P38" s="157">
        <v>0.995</v>
      </c>
      <c r="Q38" s="158">
        <f>'ERCPL Performance'!O39</f>
        <v>0.99319999999999997</v>
      </c>
      <c r="R38" s="157">
        <v>1</v>
      </c>
      <c r="S38" s="159">
        <f>'ERCPL Performance'!Q39</f>
        <v>1</v>
      </c>
      <c r="T38" s="160">
        <f>'ERCPL Performance'!Y39</f>
        <v>-3.3150382874152099E-3</v>
      </c>
      <c r="U38" s="160">
        <f>'ERCPL Performance'!AF39</f>
        <v>-7.9000000000000008E-3</v>
      </c>
    </row>
    <row r="39" spans="1:21">
      <c r="A39" s="151" t="s">
        <v>21</v>
      </c>
      <c r="B39" s="152" t="s">
        <v>145</v>
      </c>
      <c r="C39" s="153">
        <v>300</v>
      </c>
      <c r="D39" s="153">
        <f t="shared" si="5"/>
        <v>448.34666999999996</v>
      </c>
      <c r="E39" s="154">
        <f t="shared" si="4"/>
        <v>45535</v>
      </c>
      <c r="F39" s="155">
        <f>'ERCPL Performance'!C40</f>
        <v>63538.765843765068</v>
      </c>
      <c r="G39" s="155">
        <f>'ERCPL Performance'!E40</f>
        <v>50124.12799999999</v>
      </c>
      <c r="H39" s="155">
        <f>'ERCPL Performance'!F40</f>
        <v>176.39999999999995</v>
      </c>
      <c r="I39" s="155">
        <f>'ERCPL Performance'!G40</f>
        <v>145.58523606643749</v>
      </c>
      <c r="J39" s="155">
        <f>'ERCPL Performance'!H40</f>
        <v>177.69999999999993</v>
      </c>
      <c r="K39" s="155">
        <f>'ERCPL Performance'!I40</f>
        <v>146.49890448055936</v>
      </c>
      <c r="L39" s="157">
        <f t="shared" ref="L39" si="38">F39/D39/J39/P39</f>
        <v>0.80151991575668036</v>
      </c>
      <c r="M39" s="157">
        <f t="shared" ref="M39" si="39">G39/D39/K39/Q39</f>
        <v>0.77711808699958074</v>
      </c>
      <c r="N39" s="157">
        <f t="shared" ref="N39" si="40">F39/$C39/24/DAY($E39)</f>
        <v>0.28467188998102633</v>
      </c>
      <c r="O39" s="157">
        <f t="shared" ref="O39" si="41">G39/$C39/24/DAY($E39)</f>
        <v>0.22457046594982075</v>
      </c>
      <c r="P39" s="157">
        <v>0.995</v>
      </c>
      <c r="Q39" s="158">
        <f>'ERCPL Performance'!O40</f>
        <v>0.98199999999999998</v>
      </c>
      <c r="R39" s="157">
        <v>1</v>
      </c>
      <c r="S39" s="159">
        <f>'ERCPL Performance'!Q40</f>
        <v>1</v>
      </c>
      <c r="T39" s="160">
        <f>'ERCPL Performance'!Y40</f>
        <v>-2.185557583234353E-3</v>
      </c>
      <c r="U39" s="160">
        <f>'ERCPL Performance'!AF40</f>
        <v>-2.5000000000000001E-3</v>
      </c>
    </row>
    <row r="40" spans="1:21">
      <c r="A40" s="151" t="s">
        <v>21</v>
      </c>
      <c r="B40" s="152" t="s">
        <v>145</v>
      </c>
      <c r="C40" s="153">
        <v>300</v>
      </c>
      <c r="D40" s="153">
        <f t="shared" si="5"/>
        <v>448.34666999999996</v>
      </c>
      <c r="E40" s="154">
        <f t="shared" si="4"/>
        <v>45565</v>
      </c>
      <c r="F40" s="155">
        <f>'ERCPL Performance'!C41</f>
        <v>67779.370936733671</v>
      </c>
      <c r="G40" s="155">
        <f>'ERCPL Performance'!E41</f>
        <v>63393.887999999999</v>
      </c>
      <c r="H40" s="155">
        <f>'ERCPL Performance'!F41</f>
        <v>181.1</v>
      </c>
      <c r="I40" s="155">
        <f>'ERCPL Performance'!G41</f>
        <v>175.79657166444369</v>
      </c>
      <c r="J40" s="155">
        <f>'ERCPL Performance'!H41</f>
        <v>194.4</v>
      </c>
      <c r="K40" s="155">
        <f>'ERCPL Performance'!I41</f>
        <v>191.32</v>
      </c>
      <c r="L40" s="157">
        <f t="shared" ref="L40" si="42">F40/D40/J40/P40</f>
        <v>0.78156345485978007</v>
      </c>
      <c r="M40" s="157">
        <f t="shared" ref="M40" si="43">G40/D40/K40/Q40</f>
        <v>0.74674014073134176</v>
      </c>
      <c r="N40" s="157">
        <f t="shared" ref="N40" si="44">F40/$C40/24/DAY($E40)</f>
        <v>0.31379338396635958</v>
      </c>
      <c r="O40" s="157">
        <f t="shared" ref="O40" si="45">G40/$C40/24/DAY($E40)</f>
        <v>0.29349022222222221</v>
      </c>
      <c r="P40" s="157">
        <v>0.995</v>
      </c>
      <c r="Q40" s="158">
        <f>'ERCPL Performance'!O41</f>
        <v>0.98970000000000002</v>
      </c>
      <c r="R40" s="157">
        <v>1</v>
      </c>
      <c r="S40" s="159">
        <f>'ERCPL Performance'!Q41</f>
        <v>1</v>
      </c>
      <c r="T40" s="160">
        <f>'ERCPL Performance'!Y41</f>
        <v>-1.9761675440976832E-3</v>
      </c>
      <c r="U40" s="160">
        <f>'ERCPL Performance'!AF41</f>
        <v>-1.0800000000000001E-2</v>
      </c>
    </row>
    <row r="41" spans="1:21">
      <c r="A41" s="151" t="s">
        <v>21</v>
      </c>
      <c r="B41" s="152" t="s">
        <v>145</v>
      </c>
      <c r="C41" s="153">
        <v>300</v>
      </c>
      <c r="D41" s="153">
        <f t="shared" si="5"/>
        <v>448.34666999999996</v>
      </c>
      <c r="E41" s="154">
        <f t="shared" si="4"/>
        <v>45596</v>
      </c>
      <c r="F41" s="155">
        <f>'ERCPL Performance'!C42</f>
        <v>71347.631388019247</v>
      </c>
      <c r="G41" s="155">
        <f>'ERCPL Performance'!E42</f>
        <v>64137.792000000001</v>
      </c>
      <c r="H41" s="155">
        <f>'ERCPL Performance'!F42</f>
        <v>174.59999999999988</v>
      </c>
      <c r="I41" s="155">
        <f>'ERCPL Performance'!G42</f>
        <v>163.22999999999999</v>
      </c>
      <c r="J41" s="155">
        <f>'ERCPL Performance'!H42</f>
        <v>204.00000000000011</v>
      </c>
      <c r="K41" s="155">
        <f>'ERCPL Performance'!I42</f>
        <v>192.98</v>
      </c>
      <c r="L41" s="157">
        <f t="shared" ref="L41" si="46">F41/D41/J41/P41</f>
        <v>0.78399332171510783</v>
      </c>
      <c r="M41" s="157">
        <f t="shared" ref="M41" si="47">G41/D41/K41/Q41</f>
        <v>0.74307271361939686</v>
      </c>
      <c r="N41" s="157">
        <f t="shared" ref="N41" si="48">F41/$C41/24/DAY($E41)</f>
        <v>0.31965784672051639</v>
      </c>
      <c r="O41" s="157">
        <f t="shared" ref="O41" si="49">G41/$C41/24/DAY($E41)</f>
        <v>0.28735569892473117</v>
      </c>
      <c r="P41" s="157">
        <v>0.995</v>
      </c>
      <c r="Q41" s="158">
        <f>'ERCPL Performance'!O42</f>
        <v>0.99760000000000004</v>
      </c>
      <c r="R41" s="157">
        <v>1</v>
      </c>
      <c r="S41" s="159">
        <f>'ERCPL Performance'!Q42</f>
        <v>1</v>
      </c>
      <c r="T41" s="160">
        <f>'ERCPL Performance'!Y42</f>
        <v>-4.910197298700408E-3</v>
      </c>
      <c r="U41" s="160">
        <f>'ERCPL Performance'!AF42</f>
        <v>-1.0800000000000001E-2</v>
      </c>
    </row>
    <row r="42" spans="1:21">
      <c r="A42" s="151" t="s">
        <v>21</v>
      </c>
      <c r="B42" s="152" t="s">
        <v>145</v>
      </c>
      <c r="C42" s="153">
        <v>300</v>
      </c>
      <c r="D42" s="153">
        <f t="shared" si="5"/>
        <v>448.34666999999996</v>
      </c>
      <c r="E42" s="154">
        <f t="shared" si="4"/>
        <v>45626</v>
      </c>
      <c r="F42" s="155">
        <f>'ERCPL Performance'!C43</f>
        <v>62066.638687138664</v>
      </c>
      <c r="G42" s="155">
        <f>'ERCPL Performance'!E43</f>
        <v>58676.063999999984</v>
      </c>
      <c r="H42" s="155">
        <f>'ERCPL Performance'!F43</f>
        <v>135</v>
      </c>
      <c r="I42" s="155">
        <f>'ERCPL Performance'!G43</f>
        <v>133.26623552151563</v>
      </c>
      <c r="J42" s="155">
        <f>'ERCPL Performance'!H43</f>
        <v>168.9</v>
      </c>
      <c r="K42" s="155">
        <f>'ERCPL Performance'!I43</f>
        <v>172.00706304506156</v>
      </c>
      <c r="L42" s="157">
        <f t="shared" ref="L42" si="50">F42/D42/J42/P42</f>
        <v>0.82374264015352194</v>
      </c>
      <c r="M42" s="157">
        <f t="shared" ref="M42" si="51">G42/D42/K42/Q42</f>
        <v>0.76138594785892499</v>
      </c>
      <c r="N42" s="157">
        <f t="shared" ref="N42" si="52">F42/$C42/24/DAY($E42)</f>
        <v>0.2873455494774938</v>
      </c>
      <c r="O42" s="157">
        <f t="shared" ref="O42" si="53">G42/$C42/24/DAY($E42)</f>
        <v>0.27164844444444441</v>
      </c>
      <c r="P42" s="157">
        <v>0.995</v>
      </c>
      <c r="Q42" s="158">
        <f>'ERCPL Performance'!O43</f>
        <v>0.99929999999999997</v>
      </c>
      <c r="R42" s="157">
        <v>1</v>
      </c>
      <c r="S42" s="159">
        <f>'ERCPL Performance'!Q43</f>
        <v>1</v>
      </c>
      <c r="T42" s="160">
        <f>'ERCPL Performance'!Y43</f>
        <v>-6.963321479207237E-3</v>
      </c>
      <c r="U42" s="160">
        <f>'ERCPL Performance'!AF43</f>
        <v>-2.1299999999999999E-2</v>
      </c>
    </row>
    <row r="43" spans="1:21">
      <c r="A43" s="151" t="s">
        <v>21</v>
      </c>
      <c r="B43" s="152" t="s">
        <v>145</v>
      </c>
      <c r="C43" s="153">
        <v>300</v>
      </c>
      <c r="D43" s="153">
        <f t="shared" si="5"/>
        <v>448.34666999999996</v>
      </c>
      <c r="E43" s="154">
        <f t="shared" si="4"/>
        <v>45657</v>
      </c>
      <c r="F43" s="155">
        <f>'ERCPL Performance'!C44</f>
        <v>61354.744360650693</v>
      </c>
      <c r="G43" s="155">
        <f>'ERCPL Performance'!E44</f>
        <v>56765.984000000004</v>
      </c>
      <c r="H43" s="155">
        <f>'ERCPL Performance'!F44</f>
        <v>124.1</v>
      </c>
      <c r="I43" s="155">
        <f>'ERCPL Performance'!G44</f>
        <v>122.06312377186453</v>
      </c>
      <c r="J43" s="155">
        <f>'ERCPL Performance'!H44</f>
        <v>162.6</v>
      </c>
      <c r="K43" s="155">
        <f>'ERCPL Performance'!I44</f>
        <v>162.53600518524021</v>
      </c>
      <c r="L43" s="157">
        <f t="shared" ref="L43" si="54">F43/D43/J43/P43</f>
        <v>0.84584459882038721</v>
      </c>
      <c r="M43" s="157">
        <f t="shared" ref="M43" si="55">G43/D43/K43/Q43</f>
        <v>0.78210543179018521</v>
      </c>
      <c r="N43" s="157">
        <f t="shared" ref="N43" si="56">F43/$C43/24/DAY($E43)</f>
        <v>0.2748868474939547</v>
      </c>
      <c r="O43" s="157">
        <f t="shared" ref="O43" si="57">G43/$C43/24/DAY($E43)</f>
        <v>0.2543278853046595</v>
      </c>
      <c r="P43" s="157">
        <v>0.995</v>
      </c>
      <c r="Q43" s="158">
        <f>'ERCPL Performance'!O44</f>
        <v>0.996</v>
      </c>
      <c r="R43" s="157">
        <v>1</v>
      </c>
      <c r="S43" s="159">
        <f>'ERCPL Performance'!Q44</f>
        <v>1</v>
      </c>
      <c r="T43" s="160">
        <f>'ERCPL Performance'!Y44</f>
        <v>-6.9464544138929576E-3</v>
      </c>
      <c r="U43" s="160">
        <f>'ERCPL Performance'!AF44</f>
        <v>-2.1700000000000001E-2</v>
      </c>
    </row>
    <row r="44" spans="1:21">
      <c r="A44" s="151" t="s">
        <v>21</v>
      </c>
      <c r="B44" s="152" t="s">
        <v>145</v>
      </c>
      <c r="C44" s="153">
        <v>300</v>
      </c>
      <c r="D44" s="153">
        <f t="shared" si="5"/>
        <v>448.34666999999996</v>
      </c>
      <c r="E44" s="154">
        <f t="shared" si="4"/>
        <v>45688</v>
      </c>
      <c r="F44" s="155">
        <f>'ERCPL Performance'!C45</f>
        <v>63872.740959895295</v>
      </c>
      <c r="G44" s="155">
        <f>'ERCPL Performance'!E45</f>
        <v>62354.56000000015</v>
      </c>
      <c r="H44" s="155">
        <f>'ERCPL Performance'!F45</f>
        <v>132.80000000000001</v>
      </c>
      <c r="I44" s="155">
        <f>'ERCPL Performance'!G45</f>
        <v>133.16</v>
      </c>
      <c r="J44" s="155">
        <f>'ERCPL Performance'!H45</f>
        <v>170.1</v>
      </c>
      <c r="K44" s="155">
        <f>'ERCPL Performance'!I45</f>
        <v>174.86</v>
      </c>
      <c r="L44" s="157">
        <f t="shared" ref="L44" si="58">F44/D44/J44/P44</f>
        <v>0.84173272202037031</v>
      </c>
      <c r="M44" s="157">
        <f t="shared" ref="M44" si="59">G44/D44/K44/Q44</f>
        <v>0.80624439211599397</v>
      </c>
      <c r="N44" s="157">
        <f t="shared" ref="N44" si="60">F44/$C44/24/DAY($E44)</f>
        <v>0.28616819426476386</v>
      </c>
      <c r="O44" s="157">
        <f t="shared" ref="O44" si="61">G44/$C44/24/DAY($E44)</f>
        <v>0.27936630824372832</v>
      </c>
      <c r="P44" s="157">
        <v>0.995</v>
      </c>
      <c r="Q44" s="158">
        <f>'ERCPL Performance'!O45</f>
        <v>0.98650000000000004</v>
      </c>
      <c r="R44" s="157">
        <v>1</v>
      </c>
      <c r="S44" s="159">
        <f>'ERCPL Performance'!Q45</f>
        <v>1</v>
      </c>
      <c r="T44" s="160">
        <f>'ERCPL Performance'!Y45</f>
        <v>-9.5236585056454968E-3</v>
      </c>
      <c r="U44" s="160">
        <f>'ERCPL Performance'!AF45</f>
        <v>-1.95E-2</v>
      </c>
    </row>
    <row r="45" spans="1:21">
      <c r="A45" s="161"/>
      <c r="B45" s="162"/>
      <c r="C45" s="163"/>
      <c r="D45" s="163"/>
      <c r="E45" s="164"/>
      <c r="F45" s="155"/>
      <c r="G45" s="155"/>
      <c r="H45" s="155"/>
      <c r="I45" s="155"/>
      <c r="J45" s="155"/>
      <c r="K45" s="155"/>
      <c r="L45" s="158"/>
      <c r="M45" s="158"/>
      <c r="N45" s="158"/>
      <c r="O45" s="158"/>
      <c r="P45" s="158"/>
      <c r="Q45" s="158"/>
      <c r="R45" s="158"/>
      <c r="S45" s="159"/>
      <c r="T45" s="160"/>
      <c r="U45" s="160"/>
    </row>
    <row r="46" spans="1:21">
      <c r="A46" s="161"/>
      <c r="B46" s="162"/>
      <c r="C46" s="163"/>
      <c r="D46" s="163"/>
      <c r="E46" s="164"/>
      <c r="F46" s="155"/>
      <c r="G46" s="155"/>
      <c r="H46" s="155"/>
      <c r="I46" s="155"/>
      <c r="J46" s="155"/>
      <c r="K46" s="155"/>
      <c r="L46" s="158"/>
      <c r="M46" s="158"/>
      <c r="N46" s="158"/>
      <c r="O46" s="158"/>
      <c r="P46" s="158"/>
      <c r="Q46" s="158"/>
      <c r="R46" s="158"/>
      <c r="S46" s="159"/>
      <c r="T46" s="160"/>
      <c r="U46" s="160"/>
    </row>
    <row r="47" spans="1:21">
      <c r="E47" s="124"/>
      <c r="F47" s="127"/>
      <c r="H47" s="127"/>
      <c r="I47" s="127"/>
      <c r="J47" s="127"/>
      <c r="K47" s="127"/>
      <c r="L47" s="85"/>
      <c r="M47" s="128"/>
      <c r="N47" s="124"/>
      <c r="Q47" s="85"/>
    </row>
    <row r="48" spans="1:21">
      <c r="E48" s="124"/>
      <c r="F48" s="127"/>
      <c r="I48" s="127"/>
      <c r="K48" s="127"/>
      <c r="M48" s="124"/>
      <c r="N48" s="124"/>
    </row>
    <row r="49" spans="6:6">
      <c r="F49" s="127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3485-E156-4D3C-B708-166F3A716FB9}">
  <dimension ref="A1:U45"/>
  <sheetViews>
    <sheetView tabSelected="1" workbookViewId="0">
      <selection sqref="A1:U45"/>
    </sheetView>
  </sheetViews>
  <sheetFormatPr defaultRowHeight="15"/>
  <sheetData>
    <row r="1" spans="1:21" ht="75">
      <c r="A1" s="146" t="s">
        <v>136</v>
      </c>
      <c r="B1" s="147" t="s">
        <v>143</v>
      </c>
      <c r="C1" s="148" t="s">
        <v>144</v>
      </c>
      <c r="D1" s="149" t="s">
        <v>121</v>
      </c>
      <c r="E1" s="146" t="s">
        <v>0</v>
      </c>
      <c r="F1" s="148" t="s">
        <v>1</v>
      </c>
      <c r="G1" s="148" t="s">
        <v>123</v>
      </c>
      <c r="H1" s="148" t="s">
        <v>2</v>
      </c>
      <c r="I1" s="148" t="s">
        <v>3</v>
      </c>
      <c r="J1" s="148" t="s">
        <v>15</v>
      </c>
      <c r="K1" s="148" t="s">
        <v>4</v>
      </c>
      <c r="L1" s="148" t="s">
        <v>137</v>
      </c>
      <c r="M1" s="148" t="s">
        <v>138</v>
      </c>
      <c r="N1" s="148" t="s">
        <v>19</v>
      </c>
      <c r="O1" s="148" t="s">
        <v>10</v>
      </c>
      <c r="P1" s="148" t="s">
        <v>139</v>
      </c>
      <c r="Q1" s="148" t="s">
        <v>140</v>
      </c>
      <c r="R1" s="148" t="s">
        <v>141</v>
      </c>
      <c r="S1" s="149" t="s">
        <v>142</v>
      </c>
      <c r="T1" s="150" t="s">
        <v>132</v>
      </c>
      <c r="U1" s="150" t="s">
        <v>14</v>
      </c>
    </row>
    <row r="2" spans="1:21">
      <c r="A2" s="151" t="s">
        <v>21</v>
      </c>
      <c r="B2" s="152" t="s">
        <v>145</v>
      </c>
      <c r="C2" s="153">
        <v>300</v>
      </c>
      <c r="D2" s="153">
        <v>309.25888888888886</v>
      </c>
      <c r="E2" s="154">
        <v>44439</v>
      </c>
      <c r="F2" s="155" t="str">
        <f>'ERCPL Performance'!C3</f>
        <v>Budget  Gen
(MWHr)</v>
      </c>
      <c r="G2" s="155" t="str">
        <f>'ERCPL Performance'!E3</f>
        <v xml:space="preserve">Actual  Gen
(MWHr) </v>
      </c>
      <c r="H2" s="156">
        <f>176.4*17/31</f>
        <v>96.735483870967741</v>
      </c>
      <c r="I2" s="155" t="str">
        <f>'ERCPL Performance'!G3</f>
        <v>Actual GHI
(KWHr/m2)</v>
      </c>
      <c r="J2" s="156">
        <f>177.7*17/31</f>
        <v>97.448387096774184</v>
      </c>
      <c r="K2" s="155" t="str">
        <f>'ERCPL Performance'!I3</f>
        <v>Actual GTI
(KWHr/m2)</v>
      </c>
      <c r="L2" s="157" t="e">
        <f t="shared" ref="L2:L43" si="0">F2/D2/J2/P2</f>
        <v>#VALUE!</v>
      </c>
      <c r="M2" s="157" t="e">
        <f t="shared" ref="M2:M43" si="1">G2/D2/K2/Q2</f>
        <v>#VALUE!</v>
      </c>
      <c r="N2" s="157" t="e">
        <f>F2/$C$3/24/17</f>
        <v>#VALUE!</v>
      </c>
      <c r="O2" s="157" t="e">
        <f>G2/$C$3/24/17</f>
        <v>#VALUE!</v>
      </c>
      <c r="P2" s="157">
        <v>0.995</v>
      </c>
      <c r="Q2" s="158" t="str">
        <f>'ERCPL Performance'!O3</f>
        <v>Actual Plant Av(%)</v>
      </c>
      <c r="R2" s="157">
        <v>1</v>
      </c>
      <c r="S2" s="159" t="str">
        <f>'ERCPL Performance'!Q3</f>
        <v>Actual Grid Av(%)</v>
      </c>
      <c r="T2" s="160" t="str">
        <f>'ERCPL Performance'!Y3</f>
        <v>Generation loss in Grid Compliance (%)</v>
      </c>
      <c r="U2" s="160" t="str">
        <f>'ERCPL Performance'!AF3</f>
        <v>Soil Loss(%)</v>
      </c>
    </row>
    <row r="3" spans="1:21">
      <c r="A3" s="151" t="s">
        <v>21</v>
      </c>
      <c r="B3" s="152" t="s">
        <v>145</v>
      </c>
      <c r="C3" s="153">
        <v>300</v>
      </c>
      <c r="D3" s="153">
        <v>407.13423799999993</v>
      </c>
      <c r="E3" s="154">
        <f>EOMONTH(E2,1)</f>
        <v>44469</v>
      </c>
      <c r="F3" s="155">
        <f>'ERCPL Performance'!C4</f>
        <v>25834.159759774222</v>
      </c>
      <c r="G3" s="155">
        <f>'ERCPL Performance'!E4</f>
        <v>26127.967999999993</v>
      </c>
      <c r="H3" s="155">
        <f>'ERCPL Performance'!F4</f>
        <v>96.735483870967741</v>
      </c>
      <c r="I3" s="155">
        <f>'ERCPL Performance'!G4</f>
        <v>114.724</v>
      </c>
      <c r="J3" s="155">
        <f>'ERCPL Performance'!H4</f>
        <v>97.448387096774184</v>
      </c>
      <c r="K3" s="155">
        <f>'ERCPL Performance'!I4</f>
        <v>117.2813</v>
      </c>
      <c r="L3" s="157">
        <f t="shared" si="0"/>
        <v>0.65442363963837236</v>
      </c>
      <c r="M3" s="157">
        <f t="shared" si="1"/>
        <v>0.5631120331521835</v>
      </c>
      <c r="N3" s="157">
        <f>F3/$C3/24/DAY($E3)</f>
        <v>0.11960259148043621</v>
      </c>
      <c r="O3" s="157">
        <f>G3/$C3/24/DAY($E3)</f>
        <v>0.12096281481481477</v>
      </c>
      <c r="P3" s="157">
        <v>0.995</v>
      </c>
      <c r="Q3" s="158">
        <f>'ERCPL Performance'!O4</f>
        <v>0.97172735885167483</v>
      </c>
      <c r="R3" s="157">
        <v>1</v>
      </c>
      <c r="S3" s="159">
        <f>'ERCPL Performance'!Q4</f>
        <v>0.99447368421052629</v>
      </c>
      <c r="T3" s="160">
        <f>'ERCPL Performance'!Y4</f>
        <v>-1.4500000000000001E-2</v>
      </c>
      <c r="U3" s="160">
        <f>'ERCPL Performance'!AF4</f>
        <v>0</v>
      </c>
    </row>
    <row r="4" spans="1:21">
      <c r="A4" s="151" t="s">
        <v>21</v>
      </c>
      <c r="B4" s="152" t="s">
        <v>145</v>
      </c>
      <c r="C4" s="153">
        <v>300</v>
      </c>
      <c r="D4" s="153">
        <v>426.32948903225792</v>
      </c>
      <c r="E4" s="154">
        <f>EOMONTH(E3,1)</f>
        <v>44500</v>
      </c>
      <c r="F4" s="155">
        <f>'ERCPL Performance'!C5</f>
        <v>62482.402944774403</v>
      </c>
      <c r="G4" s="155">
        <f>'ERCPL Performance'!E5</f>
        <v>50430.016000000003</v>
      </c>
      <c r="H4" s="155">
        <f>'ERCPL Performance'!F5</f>
        <v>181.1</v>
      </c>
      <c r="I4" s="155">
        <f>'ERCPL Performance'!G5</f>
        <v>160.6876384779878</v>
      </c>
      <c r="J4" s="155">
        <f>'ERCPL Performance'!H5</f>
        <v>194.4</v>
      </c>
      <c r="K4" s="155">
        <f>'ERCPL Performance'!I5</f>
        <v>171.88496211378651</v>
      </c>
      <c r="L4" s="157">
        <f t="shared" si="0"/>
        <v>0.75769253464192576</v>
      </c>
      <c r="M4" s="157">
        <f t="shared" si="1"/>
        <v>0.71232921176266961</v>
      </c>
      <c r="N4" s="157">
        <f>F4/$C4/24/DAY($E4)</f>
        <v>0.27993908129379214</v>
      </c>
      <c r="O4" s="157">
        <f>G4/$C4/24/DAY($E4)</f>
        <v>0.22594093189964157</v>
      </c>
      <c r="P4" s="157">
        <v>0.995</v>
      </c>
      <c r="Q4" s="158">
        <f>'ERCPL Performance'!O5</f>
        <v>0.96610670213668659</v>
      </c>
      <c r="R4" s="157">
        <v>1</v>
      </c>
      <c r="S4" s="159">
        <f>'ERCPL Performance'!Q5</f>
        <v>1</v>
      </c>
      <c r="T4" s="160">
        <f>'ERCPL Performance'!Y5</f>
        <v>-3.2092213805683362E-2</v>
      </c>
      <c r="U4" s="160">
        <f>'ERCPL Performance'!AF5</f>
        <v>0</v>
      </c>
    </row>
    <row r="5" spans="1:21">
      <c r="A5" s="151" t="s">
        <v>21</v>
      </c>
      <c r="B5" s="152" t="s">
        <v>145</v>
      </c>
      <c r="C5" s="153">
        <v>300</v>
      </c>
      <c r="D5" s="153">
        <v>436.85011166666675</v>
      </c>
      <c r="E5" s="154">
        <f>EOMONTH(E4,1)</f>
        <v>44530</v>
      </c>
      <c r="F5" s="155">
        <f>'ERCPL Performance'!C6</f>
        <v>68872.845252471103</v>
      </c>
      <c r="G5" s="155">
        <f>'ERCPL Performance'!E6</f>
        <v>62683.871999999988</v>
      </c>
      <c r="H5" s="155">
        <f>'ERCPL Performance'!F6</f>
        <v>174.6</v>
      </c>
      <c r="I5" s="155">
        <f>'ERCPL Performance'!G6</f>
        <v>169.35384574235394</v>
      </c>
      <c r="J5" s="155">
        <f>'ERCPL Performance'!H6</f>
        <v>204</v>
      </c>
      <c r="K5" s="155">
        <f>'ERCPL Performance'!I6</f>
        <v>200.68881069137171</v>
      </c>
      <c r="L5" s="157">
        <f t="shared" si="0"/>
        <v>0.77671613241228699</v>
      </c>
      <c r="M5" s="157">
        <f t="shared" si="1"/>
        <v>0.72283376140988265</v>
      </c>
      <c r="N5" s="157">
        <f t="shared" ref="N5:O29" si="2">F5/$C5/24/DAY($E5)</f>
        <v>0.31885576505773661</v>
      </c>
      <c r="O5" s="157">
        <f t="shared" si="2"/>
        <v>0.29020311111111108</v>
      </c>
      <c r="P5" s="157">
        <v>0.995</v>
      </c>
      <c r="Q5" s="158">
        <f>'ERCPL Performance'!O6</f>
        <v>0.98914913560052675</v>
      </c>
      <c r="R5" s="157">
        <v>1</v>
      </c>
      <c r="S5" s="159">
        <f>'ERCPL Performance'!Q6</f>
        <v>1</v>
      </c>
      <c r="T5" s="160">
        <f>'ERCPL Performance'!Y6</f>
        <v>-2.8763486241348089E-2</v>
      </c>
      <c r="U5" s="160">
        <f>'ERCPL Performance'!AF6</f>
        <v>-6.5854203305337602E-2</v>
      </c>
    </row>
    <row r="6" spans="1:21">
      <c r="A6" s="151" t="s">
        <v>21</v>
      </c>
      <c r="B6" s="152" t="s">
        <v>145</v>
      </c>
      <c r="C6" s="153">
        <v>300</v>
      </c>
      <c r="D6" s="153">
        <v>444.90553709677448</v>
      </c>
      <c r="E6" s="154">
        <f>EOMONTH(E5,1)</f>
        <v>44561</v>
      </c>
      <c r="F6" s="155">
        <f>'ERCPL Performance'!C7</f>
        <v>61392.206222940993</v>
      </c>
      <c r="G6" s="155">
        <f>'ERCPL Performance'!E7</f>
        <v>53646.080000000002</v>
      </c>
      <c r="H6" s="155">
        <f>'ERCPL Performance'!F7</f>
        <v>135</v>
      </c>
      <c r="I6" s="155">
        <f>'ERCPL Performance'!G7</f>
        <v>132.21698332748804</v>
      </c>
      <c r="J6" s="155">
        <f>'ERCPL Performance'!H7</f>
        <v>168.9</v>
      </c>
      <c r="K6" s="155">
        <f>'ERCPL Performance'!I7</f>
        <v>168.03367211590114</v>
      </c>
      <c r="L6" s="157">
        <f t="shared" si="0"/>
        <v>0.8210936614858082</v>
      </c>
      <c r="M6" s="157">
        <f t="shared" si="1"/>
        <v>0.7197004752157623</v>
      </c>
      <c r="N6" s="157">
        <f t="shared" si="2"/>
        <v>0.27505468737876793</v>
      </c>
      <c r="O6" s="157">
        <f t="shared" si="2"/>
        <v>0.24034982078853048</v>
      </c>
      <c r="P6" s="157">
        <v>0.995</v>
      </c>
      <c r="Q6" s="158">
        <f>'ERCPL Performance'!O7</f>
        <v>0.99706179237055081</v>
      </c>
      <c r="R6" s="157">
        <v>1</v>
      </c>
      <c r="S6" s="159">
        <f>'ERCPL Performance'!Q7</f>
        <v>1</v>
      </c>
      <c r="T6" s="160">
        <f>'ERCPL Performance'!Y7</f>
        <v>-5.2764096155259871E-3</v>
      </c>
      <c r="U6" s="160">
        <f>'ERCPL Performance'!AF7</f>
        <v>-8.6544552374696507E-2</v>
      </c>
    </row>
    <row r="7" spans="1:21">
      <c r="A7" s="151" t="s">
        <v>21</v>
      </c>
      <c r="B7" s="152" t="s">
        <v>145</v>
      </c>
      <c r="C7" s="153">
        <v>300</v>
      </c>
      <c r="D7" s="153">
        <v>445.43927500000012</v>
      </c>
      <c r="E7" s="154">
        <f>EOMONTH(E6,1)</f>
        <v>44592</v>
      </c>
      <c r="F7" s="155">
        <f>'ERCPL Performance'!C8</f>
        <v>61807.122534004367</v>
      </c>
      <c r="G7" s="155">
        <f>'ERCPL Performance'!E8</f>
        <v>51885.600000000013</v>
      </c>
      <c r="H7" s="155">
        <f>'ERCPL Performance'!F8</f>
        <v>124.1</v>
      </c>
      <c r="I7" s="155">
        <f>'ERCPL Performance'!G8</f>
        <v>114.59867242810158</v>
      </c>
      <c r="J7" s="155">
        <f>'ERCPL Performance'!H8</f>
        <v>162.6</v>
      </c>
      <c r="K7" s="155">
        <f>'ERCPL Performance'!I8</f>
        <v>146.83451276739669</v>
      </c>
      <c r="L7" s="157">
        <f t="shared" si="0"/>
        <v>0.85764270220124206</v>
      </c>
      <c r="M7" s="157">
        <f t="shared" si="1"/>
        <v>0.79854993091606052</v>
      </c>
      <c r="N7" s="157">
        <f t="shared" si="2"/>
        <v>0.27691363142475073</v>
      </c>
      <c r="O7" s="157">
        <f t="shared" si="2"/>
        <v>0.23246236559139793</v>
      </c>
      <c r="P7" s="157">
        <v>0.995</v>
      </c>
      <c r="Q7" s="158">
        <f>'ERCPL Performance'!O8</f>
        <v>0.99340905335673424</v>
      </c>
      <c r="R7" s="157">
        <v>1</v>
      </c>
      <c r="S7" s="159">
        <f>'ERCPL Performance'!Q8</f>
        <v>1</v>
      </c>
      <c r="T7" s="160">
        <f>'ERCPL Performance'!Y8</f>
        <v>-2.3160915465364047E-2</v>
      </c>
      <c r="U7" s="160">
        <f>'ERCPL Performance'!AF8</f>
        <v>-5.6500000000000002E-2</v>
      </c>
    </row>
    <row r="8" spans="1:21">
      <c r="A8" s="151" t="s">
        <v>21</v>
      </c>
      <c r="B8" s="152" t="s">
        <v>145</v>
      </c>
      <c r="C8" s="153">
        <v>300</v>
      </c>
      <c r="D8" s="153">
        <v>445.43927500000012</v>
      </c>
      <c r="E8" s="154">
        <f t="shared" ref="E8:E43" si="3">EOMONTH(E7,1)</f>
        <v>44620</v>
      </c>
      <c r="F8" s="155">
        <f>'ERCPL Performance'!C9</f>
        <v>64420.875628143709</v>
      </c>
      <c r="G8" s="155">
        <f>'ERCPL Performance'!E9</f>
        <v>57593.376000000011</v>
      </c>
      <c r="H8" s="155">
        <f>'ERCPL Performance'!F9</f>
        <v>132.80000000000001</v>
      </c>
      <c r="I8" s="155">
        <f>'ERCPL Performance'!G9</f>
        <v>126.51792159482567</v>
      </c>
      <c r="J8" s="155">
        <f>'ERCPL Performance'!H9</f>
        <v>170.1</v>
      </c>
      <c r="K8" s="155">
        <f>'ERCPL Performance'!I9</f>
        <v>160.54547155384677</v>
      </c>
      <c r="L8" s="157">
        <f t="shared" si="0"/>
        <v>0.85449735449735376</v>
      </c>
      <c r="M8" s="157">
        <f t="shared" si="1"/>
        <v>0.81094148994549953</v>
      </c>
      <c r="N8" s="157">
        <f t="shared" si="2"/>
        <v>0.31954799418722074</v>
      </c>
      <c r="O8" s="157">
        <f t="shared" si="2"/>
        <v>0.28568142857142864</v>
      </c>
      <c r="P8" s="157">
        <v>0.995</v>
      </c>
      <c r="Q8" s="158">
        <f>'ERCPL Performance'!O9</f>
        <v>0.99310792871602027</v>
      </c>
      <c r="R8" s="157">
        <v>1</v>
      </c>
      <c r="S8" s="159">
        <f>'ERCPL Performance'!Q9</f>
        <v>0.99903078956385527</v>
      </c>
      <c r="T8" s="160">
        <f>'ERCPL Performance'!Y9</f>
        <v>-2.846639409536434E-2</v>
      </c>
      <c r="U8" s="160">
        <f>'ERCPL Performance'!AF9</f>
        <v>-2.1700000000000001E-2</v>
      </c>
    </row>
    <row r="9" spans="1:21">
      <c r="A9" s="151" t="s">
        <v>21</v>
      </c>
      <c r="B9" s="152" t="s">
        <v>145</v>
      </c>
      <c r="C9" s="153">
        <v>300</v>
      </c>
      <c r="D9" s="153">
        <v>445.43927500000012</v>
      </c>
      <c r="E9" s="154">
        <f t="shared" si="3"/>
        <v>44651</v>
      </c>
      <c r="F9" s="155">
        <f>'ERCPL Performance'!C10</f>
        <v>63303.98119000873</v>
      </c>
      <c r="G9" s="155">
        <f>'ERCPL Performance'!E10</f>
        <v>61555.359999999993</v>
      </c>
      <c r="H9" s="155">
        <f>'ERCPL Performance'!F10</f>
        <v>144.80000000000001</v>
      </c>
      <c r="I9" s="155">
        <f>'ERCPL Performance'!G10</f>
        <v>150.76459939010965</v>
      </c>
      <c r="J9" s="155">
        <f>'ERCPL Performance'!H10</f>
        <v>174</v>
      </c>
      <c r="K9" s="155">
        <f>'ERCPL Performance'!I10</f>
        <v>180.91154504639678</v>
      </c>
      <c r="L9" s="157">
        <f t="shared" si="0"/>
        <v>0.82086206896551672</v>
      </c>
      <c r="M9" s="157">
        <f t="shared" si="1"/>
        <v>0.76789858954341073</v>
      </c>
      <c r="N9" s="157">
        <f t="shared" si="2"/>
        <v>0.28361998741043337</v>
      </c>
      <c r="O9" s="157">
        <f t="shared" si="2"/>
        <v>0.27578566308243729</v>
      </c>
      <c r="P9" s="157">
        <v>0.995</v>
      </c>
      <c r="Q9" s="158">
        <f>'ERCPL Performance'!O10</f>
        <v>0.99473458156879102</v>
      </c>
      <c r="R9" s="157">
        <v>1</v>
      </c>
      <c r="S9" s="159">
        <f>'ERCPL Performance'!Q10</f>
        <v>0.99626428571428582</v>
      </c>
      <c r="T9" s="160">
        <f>'ERCPL Performance'!Y10</f>
        <v>-3.1305378759515785E-2</v>
      </c>
      <c r="U9" s="160">
        <f>'ERCPL Performance'!AF10</f>
        <v>-2.4834429999454601E-2</v>
      </c>
    </row>
    <row r="10" spans="1:21">
      <c r="A10" s="151" t="s">
        <v>21</v>
      </c>
      <c r="B10" s="152" t="s">
        <v>145</v>
      </c>
      <c r="C10" s="153">
        <v>300</v>
      </c>
      <c r="D10" s="153">
        <v>445.63801199999995</v>
      </c>
      <c r="E10" s="154">
        <f t="shared" si="3"/>
        <v>44681</v>
      </c>
      <c r="F10" s="155">
        <f>'ERCPL Performance'!C11</f>
        <v>75049.101273571214</v>
      </c>
      <c r="G10" s="155">
        <f>'ERCPL Performance'!E11</f>
        <v>71367.744000000006</v>
      </c>
      <c r="H10" s="155">
        <f>'ERCPL Performance'!F11</f>
        <v>194.7</v>
      </c>
      <c r="I10" s="155">
        <f>'ERCPL Performance'!G11</f>
        <v>201.25192988058473</v>
      </c>
      <c r="J10" s="155">
        <f>'ERCPL Performance'!H11</f>
        <v>216.1</v>
      </c>
      <c r="K10" s="155">
        <f>'ERCPL Performance'!I11</f>
        <v>222.30093724776498</v>
      </c>
      <c r="L10" s="157">
        <f t="shared" si="0"/>
        <v>0.78322297774078442</v>
      </c>
      <c r="M10" s="157">
        <f t="shared" si="1"/>
        <v>0.72091966671493291</v>
      </c>
      <c r="N10" s="157">
        <f t="shared" si="2"/>
        <v>0.34744954293320002</v>
      </c>
      <c r="O10" s="157">
        <f t="shared" si="2"/>
        <v>0.33040622222222221</v>
      </c>
      <c r="P10" s="157">
        <v>0.995</v>
      </c>
      <c r="Q10" s="158">
        <f>'ERCPL Performance'!O11</f>
        <v>0.99929007354352251</v>
      </c>
      <c r="R10" s="157">
        <v>1</v>
      </c>
      <c r="S10" s="159">
        <f>'ERCPL Performance'!Q11</f>
        <v>1</v>
      </c>
      <c r="T10" s="160">
        <f>'ERCPL Performance'!Y11</f>
        <v>-2.9007580086906827E-2</v>
      </c>
      <c r="U10" s="160">
        <f>'ERCPL Performance'!AF11</f>
        <v>-3.0300000000000001E-2</v>
      </c>
    </row>
    <row r="11" spans="1:21">
      <c r="A11" s="151" t="s">
        <v>21</v>
      </c>
      <c r="B11" s="152" t="s">
        <v>145</v>
      </c>
      <c r="C11" s="153">
        <v>300</v>
      </c>
      <c r="D11" s="153">
        <v>446.41303419354858</v>
      </c>
      <c r="E11" s="154">
        <f t="shared" si="3"/>
        <v>44712</v>
      </c>
      <c r="F11" s="155">
        <f>'ERCPL Performance'!C12</f>
        <v>73220.263896952223</v>
      </c>
      <c r="G11" s="155">
        <f>'ERCPL Performance'!E12</f>
        <v>72238.847999999998</v>
      </c>
      <c r="H11" s="155">
        <f>'ERCPL Performance'!F12</f>
        <v>209.60000000000011</v>
      </c>
      <c r="I11" s="155">
        <f>'ERCPL Performance'!G12</f>
        <v>220.87572937886898</v>
      </c>
      <c r="J11" s="155">
        <f>'ERCPL Performance'!H12</f>
        <v>215.89999999999995</v>
      </c>
      <c r="K11" s="155">
        <f>'ERCPL Performance'!I12</f>
        <v>227.04428154747021</v>
      </c>
      <c r="L11" s="157">
        <f t="shared" si="0"/>
        <v>0.76351698070044771</v>
      </c>
      <c r="M11" s="157">
        <f t="shared" si="1"/>
        <v>0.71364232950064599</v>
      </c>
      <c r="N11" s="157">
        <f t="shared" si="2"/>
        <v>0.32804777731609419</v>
      </c>
      <c r="O11" s="157">
        <f t="shared" si="2"/>
        <v>0.32365075268817201</v>
      </c>
      <c r="P11" s="157">
        <v>0.995</v>
      </c>
      <c r="Q11" s="158">
        <f>'ERCPL Performance'!O12</f>
        <v>0.99871776465957651</v>
      </c>
      <c r="R11" s="157">
        <v>1</v>
      </c>
      <c r="S11" s="159">
        <f>'ERCPL Performance'!Q12</f>
        <v>1</v>
      </c>
      <c r="T11" s="160">
        <f>'ERCPL Performance'!Y12</f>
        <v>-3.1841682015786153E-2</v>
      </c>
      <c r="U11" s="160">
        <f>'ERCPL Performance'!AF12</f>
        <v>-2.1399999999999999E-2</v>
      </c>
    </row>
    <row r="12" spans="1:21">
      <c r="A12" s="151" t="s">
        <v>21</v>
      </c>
      <c r="B12" s="152" t="s">
        <v>145</v>
      </c>
      <c r="C12" s="153">
        <v>300</v>
      </c>
      <c r="D12" s="153">
        <v>446.50313999999997</v>
      </c>
      <c r="E12" s="154">
        <f t="shared" si="3"/>
        <v>44742</v>
      </c>
      <c r="F12" s="155">
        <f>'ERCPL Performance'!C13</f>
        <v>75517.470754609618</v>
      </c>
      <c r="G12" s="155">
        <f>'ERCPL Performance'!E13</f>
        <v>72090.208000000013</v>
      </c>
      <c r="H12" s="155">
        <f>'ERCPL Performance'!F13</f>
        <v>221.50000000000011</v>
      </c>
      <c r="I12" s="155">
        <f>'ERCPL Performance'!G13</f>
        <v>229.81062572960315</v>
      </c>
      <c r="J12" s="155">
        <f>'ERCPL Performance'!H13</f>
        <v>217.09999999999994</v>
      </c>
      <c r="K12" s="155">
        <f>'ERCPL Performance'!I13</f>
        <v>224.60783037732145</v>
      </c>
      <c r="L12" s="157">
        <f t="shared" si="0"/>
        <v>0.78296079175198086</v>
      </c>
      <c r="M12" s="157">
        <f t="shared" si="1"/>
        <v>0.71944490661751914</v>
      </c>
      <c r="N12" s="157">
        <f t="shared" si="2"/>
        <v>0.34961792016022974</v>
      </c>
      <c r="O12" s="157">
        <f t="shared" si="2"/>
        <v>0.33375096296296303</v>
      </c>
      <c r="P12" s="157">
        <v>0.995</v>
      </c>
      <c r="Q12" s="158">
        <f>'ERCPL Performance'!O13</f>
        <v>0.99914685603920439</v>
      </c>
      <c r="R12" s="157">
        <v>1</v>
      </c>
      <c r="S12" s="159">
        <f>'ERCPL Performance'!Q13</f>
        <v>1</v>
      </c>
      <c r="T12" s="160">
        <f>'ERCPL Performance'!Y13</f>
        <v>-3.4393468066619359E-2</v>
      </c>
      <c r="U12" s="160">
        <f>'ERCPL Performance'!AF13</f>
        <v>-2.93E-2</v>
      </c>
    </row>
    <row r="13" spans="1:21">
      <c r="A13" s="151" t="s">
        <v>21</v>
      </c>
      <c r="B13" s="152" t="s">
        <v>145</v>
      </c>
      <c r="C13" s="153">
        <v>300</v>
      </c>
      <c r="D13" s="153">
        <v>447.05153870967763</v>
      </c>
      <c r="E13" s="154">
        <f t="shared" si="3"/>
        <v>44773</v>
      </c>
      <c r="F13" s="155">
        <f>'ERCPL Performance'!C14</f>
        <v>67324.104000485517</v>
      </c>
      <c r="G13" s="155">
        <f>'ERCPL Performance'!E14</f>
        <v>67445.248000000007</v>
      </c>
      <c r="H13" s="155">
        <f>'ERCPL Performance'!F14</f>
        <v>198.60000000000008</v>
      </c>
      <c r="I13" s="155">
        <f>'ERCPL Performance'!G14</f>
        <v>213.13316357470239</v>
      </c>
      <c r="J13" s="155">
        <f>'ERCPL Performance'!H14</f>
        <v>190.49999999999991</v>
      </c>
      <c r="K13" s="155">
        <f>'ERCPL Performance'!I14</f>
        <v>203.22212825406746</v>
      </c>
      <c r="L13" s="157">
        <f t="shared" si="0"/>
        <v>0.79450187676128303</v>
      </c>
      <c r="M13" s="157">
        <f t="shared" si="1"/>
        <v>0.74365996269612289</v>
      </c>
      <c r="N13" s="157">
        <f t="shared" si="2"/>
        <v>0.30163129032475594</v>
      </c>
      <c r="O13" s="157">
        <f t="shared" si="2"/>
        <v>0.30217405017921145</v>
      </c>
      <c r="P13" s="157">
        <v>0.995</v>
      </c>
      <c r="Q13" s="158">
        <f>'ERCPL Performance'!O14</f>
        <v>0.99827079601917112</v>
      </c>
      <c r="R13" s="157">
        <v>1</v>
      </c>
      <c r="S13" s="159">
        <f>'ERCPL Performance'!Q14</f>
        <v>1</v>
      </c>
      <c r="T13" s="160">
        <f>'ERCPL Performance'!Y14</f>
        <v>-2.5369860817229997E-2</v>
      </c>
      <c r="U13" s="160">
        <f>'ERCPL Performance'!AF14</f>
        <v>-2.0400000000000001E-2</v>
      </c>
    </row>
    <row r="14" spans="1:21">
      <c r="A14" s="151" t="s">
        <v>21</v>
      </c>
      <c r="B14" s="152" t="s">
        <v>145</v>
      </c>
      <c r="C14" s="153">
        <v>300</v>
      </c>
      <c r="D14" s="153">
        <v>447.96281209677409</v>
      </c>
      <c r="E14" s="154">
        <f t="shared" si="3"/>
        <v>44804</v>
      </c>
      <c r="F14" s="155">
        <f>'ERCPL Performance'!C15</f>
        <v>61732.760001749019</v>
      </c>
      <c r="G14" s="155">
        <f>'ERCPL Performance'!E15</f>
        <v>54100.224000000002</v>
      </c>
      <c r="H14" s="155">
        <f>'ERCPL Performance'!F15</f>
        <v>177</v>
      </c>
      <c r="I14" s="155">
        <f>'ERCPL Performance'!G15</f>
        <v>162.84999999999997</v>
      </c>
      <c r="J14" s="155">
        <f>'ERCPL Performance'!H15</f>
        <v>171.5</v>
      </c>
      <c r="K14" s="155">
        <f>'ERCPL Performance'!I15</f>
        <v>157.32000000000002</v>
      </c>
      <c r="L14" s="157">
        <f t="shared" si="0"/>
        <v>0.8075818072045069</v>
      </c>
      <c r="M14" s="157">
        <f t="shared" si="1"/>
        <v>0.77036378844056741</v>
      </c>
      <c r="N14" s="157">
        <f t="shared" si="2"/>
        <v>0.2765804659576569</v>
      </c>
      <c r="O14" s="157">
        <f t="shared" si="2"/>
        <v>0.24238451612903225</v>
      </c>
      <c r="P14" s="157">
        <v>0.995</v>
      </c>
      <c r="Q14" s="158">
        <f>'ERCPL Performance'!O15</f>
        <v>0.99650000000000005</v>
      </c>
      <c r="R14" s="157">
        <v>1</v>
      </c>
      <c r="S14" s="159">
        <f>'ERCPL Performance'!Q15</f>
        <v>1</v>
      </c>
      <c r="T14" s="160">
        <f>'ERCPL Performance'!Y15</f>
        <v>-2.1668165677080933E-2</v>
      </c>
      <c r="U14" s="160">
        <f>'ERCPL Performance'!AF15</f>
        <v>-3.5999999999999999E-3</v>
      </c>
    </row>
    <row r="15" spans="1:21">
      <c r="A15" s="151" t="s">
        <v>21</v>
      </c>
      <c r="B15" s="152" t="s">
        <v>145</v>
      </c>
      <c r="C15" s="153">
        <v>300</v>
      </c>
      <c r="D15" s="153">
        <v>448.31709995833347</v>
      </c>
      <c r="E15" s="154">
        <f t="shared" si="3"/>
        <v>44834</v>
      </c>
      <c r="F15" s="155">
        <f>'ERCPL Performance'!C16</f>
        <v>64124.852844636851</v>
      </c>
      <c r="G15" s="155">
        <f>'ERCPL Performance'!E16</f>
        <v>53422.94400000001</v>
      </c>
      <c r="H15" s="155">
        <f>'ERCPL Performance'!F16</f>
        <v>176.39999999999995</v>
      </c>
      <c r="I15" s="155">
        <f>'ERCPL Performance'!G16</f>
        <v>155.09843389669942</v>
      </c>
      <c r="J15" s="155">
        <f>'ERCPL Performance'!H16</f>
        <v>177.69999999999993</v>
      </c>
      <c r="K15" s="155">
        <f>'ERCPL Performance'!I16</f>
        <v>154.7145256163875</v>
      </c>
      <c r="L15" s="157">
        <f t="shared" si="0"/>
        <v>0.80896655808387941</v>
      </c>
      <c r="M15" s="157">
        <f t="shared" si="1"/>
        <v>0.77589310436008507</v>
      </c>
      <c r="N15" s="157">
        <f t="shared" si="2"/>
        <v>0.29687431872517062</v>
      </c>
      <c r="O15" s="157">
        <f t="shared" si="2"/>
        <v>0.24732844444444449</v>
      </c>
      <c r="P15" s="157">
        <v>0.995</v>
      </c>
      <c r="Q15" s="158">
        <f>'ERCPL Performance'!O16</f>
        <v>0.99268059129572317</v>
      </c>
      <c r="R15" s="157">
        <v>1</v>
      </c>
      <c r="S15" s="159">
        <f>'ERCPL Performance'!Q16</f>
        <v>0.99919999999999998</v>
      </c>
      <c r="T15" s="160">
        <f>'ERCPL Performance'!Y16</f>
        <v>-2.5069048789657763E-2</v>
      </c>
      <c r="U15" s="160">
        <f>'ERCPL Performance'!AF16</f>
        <v>-4.5999999999999999E-3</v>
      </c>
    </row>
    <row r="16" spans="1:21">
      <c r="A16" s="151" t="s">
        <v>21</v>
      </c>
      <c r="B16" s="152" t="s">
        <v>145</v>
      </c>
      <c r="C16" s="153">
        <v>300</v>
      </c>
      <c r="D16" s="153">
        <v>448.33452625000024</v>
      </c>
      <c r="E16" s="154">
        <f t="shared" si="3"/>
        <v>44865</v>
      </c>
      <c r="F16" s="155">
        <f>'ERCPL Performance'!C17</f>
        <v>68458.673913335006</v>
      </c>
      <c r="G16" s="155">
        <f>'ERCPL Performance'!E17</f>
        <v>67125.728000000003</v>
      </c>
      <c r="H16" s="155">
        <f>'ERCPL Performance'!F17</f>
        <v>181.1</v>
      </c>
      <c r="I16" s="155">
        <f>'ERCPL Performance'!G17</f>
        <v>188.85518116462933</v>
      </c>
      <c r="J16" s="155">
        <f>'ERCPL Performance'!H17</f>
        <v>194.4</v>
      </c>
      <c r="K16" s="155">
        <f>'ERCPL Performance'!I17</f>
        <v>202.43719180436631</v>
      </c>
      <c r="L16" s="157">
        <f t="shared" si="0"/>
        <v>0.7894178746352748</v>
      </c>
      <c r="M16" s="157">
        <f t="shared" si="1"/>
        <v>0.74098592372932981</v>
      </c>
      <c r="N16" s="157">
        <f t="shared" si="2"/>
        <v>0.3067144888590278</v>
      </c>
      <c r="O16" s="157">
        <f t="shared" si="2"/>
        <v>0.30074250896057347</v>
      </c>
      <c r="P16" s="157">
        <v>0.995</v>
      </c>
      <c r="Q16" s="158">
        <f>'ERCPL Performance'!O17</f>
        <v>0.99812874171242572</v>
      </c>
      <c r="R16" s="157">
        <v>1</v>
      </c>
      <c r="S16" s="159">
        <f>'ERCPL Performance'!Q17</f>
        <v>1</v>
      </c>
      <c r="T16" s="160">
        <f>'ERCPL Performance'!Y17</f>
        <v>-2.865334852948551E-2</v>
      </c>
      <c r="U16" s="160">
        <f>'ERCPL Performance'!AF17</f>
        <v>-1.5602239395175336E-2</v>
      </c>
    </row>
    <row r="17" spans="1:21">
      <c r="A17" s="151" t="s">
        <v>21</v>
      </c>
      <c r="B17" s="152" t="s">
        <v>145</v>
      </c>
      <c r="C17" s="153">
        <v>300</v>
      </c>
      <c r="D17" s="153">
        <v>448.34666999999996</v>
      </c>
      <c r="E17" s="154">
        <f t="shared" si="3"/>
        <v>44895</v>
      </c>
      <c r="F17" s="155">
        <f>'ERCPL Performance'!C18</f>
        <v>72065.497534972601</v>
      </c>
      <c r="G17" s="155">
        <f>'ERCPL Performance'!E18</f>
        <v>69307.327999999994</v>
      </c>
      <c r="H17" s="155">
        <f>'ERCPL Performance'!F18</f>
        <v>174.59999999999988</v>
      </c>
      <c r="I17" s="155">
        <f>'ERCPL Performance'!G18</f>
        <v>175.28194994792506</v>
      </c>
      <c r="J17" s="155">
        <f>'ERCPL Performance'!H18</f>
        <v>204.00000000000011</v>
      </c>
      <c r="K17" s="155">
        <f>'ERCPL Performance'!I18</f>
        <v>203.81316430139523</v>
      </c>
      <c r="L17" s="157">
        <f t="shared" si="0"/>
        <v>0.79188149198996982</v>
      </c>
      <c r="M17" s="157">
        <f t="shared" si="1"/>
        <v>0.76018337413983106</v>
      </c>
      <c r="N17" s="157">
        <f t="shared" si="2"/>
        <v>0.33363656266191016</v>
      </c>
      <c r="O17" s="157">
        <f t="shared" si="2"/>
        <v>0.32086725925925924</v>
      </c>
      <c r="P17" s="157">
        <v>0.995</v>
      </c>
      <c r="Q17" s="158">
        <f>'ERCPL Performance'!O18</f>
        <v>0.99773362483444561</v>
      </c>
      <c r="R17" s="157">
        <v>1</v>
      </c>
      <c r="S17" s="159">
        <f>'ERCPL Performance'!Q18</f>
        <v>1</v>
      </c>
      <c r="T17" s="160">
        <f>'ERCPL Performance'!Y18</f>
        <v>-1.6859082141631995E-2</v>
      </c>
      <c r="U17" s="160">
        <f>'ERCPL Performance'!AF18</f>
        <v>-2.4400000000000002E-2</v>
      </c>
    </row>
    <row r="18" spans="1:21">
      <c r="A18" s="151" t="s">
        <v>21</v>
      </c>
      <c r="B18" s="152" t="s">
        <v>145</v>
      </c>
      <c r="C18" s="153">
        <v>300</v>
      </c>
      <c r="D18" s="153">
        <v>448.34666999999996</v>
      </c>
      <c r="E18" s="154">
        <f t="shared" si="3"/>
        <v>44926</v>
      </c>
      <c r="F18" s="155">
        <f>'ERCPL Performance'!C19</f>
        <v>62692.821946183736</v>
      </c>
      <c r="G18" s="155">
        <f>'ERCPL Performance'!E19</f>
        <v>60799.008000000009</v>
      </c>
      <c r="H18" s="155">
        <f>'ERCPL Performance'!F19</f>
        <v>135</v>
      </c>
      <c r="I18" s="155">
        <f>'ERCPL Performance'!G19</f>
        <v>137.14181032867063</v>
      </c>
      <c r="J18" s="155">
        <f>'ERCPL Performance'!H19</f>
        <v>168.9</v>
      </c>
      <c r="K18" s="155">
        <f>'ERCPL Performance'!I19</f>
        <v>171.99368412769482</v>
      </c>
      <c r="L18" s="157">
        <f t="shared" si="0"/>
        <v>0.83205328596802808</v>
      </c>
      <c r="M18" s="157">
        <f t="shared" si="1"/>
        <v>0.78901385559302106</v>
      </c>
      <c r="N18" s="157">
        <f t="shared" si="2"/>
        <v>0.28088181875530344</v>
      </c>
      <c r="O18" s="157">
        <f t="shared" si="2"/>
        <v>0.27239698924731187</v>
      </c>
      <c r="P18" s="157">
        <v>0.995</v>
      </c>
      <c r="Q18" s="158">
        <f>'ERCPL Performance'!O19</f>
        <v>0.9992759055620174</v>
      </c>
      <c r="R18" s="157">
        <v>1</v>
      </c>
      <c r="S18" s="159">
        <f>'ERCPL Performance'!Q19</f>
        <v>1</v>
      </c>
      <c r="T18" s="160">
        <f>'ERCPL Performance'!Y19</f>
        <v>-1.6859082141631995E-2</v>
      </c>
      <c r="U18" s="160">
        <f>'ERCPL Performance'!AF19</f>
        <v>-2.3199999999999998E-2</v>
      </c>
    </row>
    <row r="19" spans="1:21">
      <c r="A19" s="151" t="s">
        <v>21</v>
      </c>
      <c r="B19" s="152" t="s">
        <v>145</v>
      </c>
      <c r="C19" s="153">
        <v>300</v>
      </c>
      <c r="D19" s="153">
        <v>448.34666999999996</v>
      </c>
      <c r="E19" s="154">
        <f t="shared" si="3"/>
        <v>44957</v>
      </c>
      <c r="F19" s="155">
        <f>'ERCPL Performance'!C20</f>
        <v>61973.745398797662</v>
      </c>
      <c r="G19" s="155">
        <f>'ERCPL Performance'!E20</f>
        <v>60948.159999999989</v>
      </c>
      <c r="H19" s="155">
        <f>'ERCPL Performance'!F20</f>
        <v>124.1</v>
      </c>
      <c r="I19" s="155">
        <f>'ERCPL Performance'!G20</f>
        <v>130.52678983982742</v>
      </c>
      <c r="J19" s="155">
        <f>'ERCPL Performance'!H20</f>
        <v>162.6</v>
      </c>
      <c r="K19" s="155">
        <f>'ERCPL Performance'!I20</f>
        <v>171.80579045724053</v>
      </c>
      <c r="L19" s="157">
        <f t="shared" si="0"/>
        <v>0.85437822878228831</v>
      </c>
      <c r="M19" s="157">
        <f t="shared" si="1"/>
        <v>0.80178720300397321</v>
      </c>
      <c r="N19" s="157">
        <f t="shared" si="2"/>
        <v>0.27766014963619029</v>
      </c>
      <c r="O19" s="157">
        <f t="shared" si="2"/>
        <v>0.27306523297491031</v>
      </c>
      <c r="P19" s="157">
        <v>0.995</v>
      </c>
      <c r="Q19" s="158">
        <f>'ERCPL Performance'!O20</f>
        <v>0.98684679080051518</v>
      </c>
      <c r="R19" s="157">
        <v>1</v>
      </c>
      <c r="S19" s="159">
        <f>'ERCPL Performance'!Q20</f>
        <v>1</v>
      </c>
      <c r="T19" s="160">
        <f>'ERCPL Performance'!Y20</f>
        <v>-3.1099999999999999E-2</v>
      </c>
      <c r="U19" s="160">
        <f>'ERCPL Performance'!AF20</f>
        <v>-2.4799999999999999E-2</v>
      </c>
    </row>
    <row r="20" spans="1:21">
      <c r="A20" s="151" t="s">
        <v>21</v>
      </c>
      <c r="B20" s="152" t="s">
        <v>145</v>
      </c>
      <c r="C20" s="153">
        <v>300</v>
      </c>
      <c r="D20" s="153">
        <v>448.34666999999996</v>
      </c>
      <c r="E20" s="154">
        <f t="shared" si="3"/>
        <v>44985</v>
      </c>
      <c r="F20" s="155">
        <f>'ERCPL Performance'!C21</f>
        <v>64517.145779367078</v>
      </c>
      <c r="G20" s="155">
        <f>'ERCPL Performance'!E21</f>
        <v>63197.279999999992</v>
      </c>
      <c r="H20" s="155">
        <f>'ERCPL Performance'!F21</f>
        <v>132.80000000000001</v>
      </c>
      <c r="I20" s="155">
        <f>'ERCPL Performance'!G21</f>
        <v>137.31414834608219</v>
      </c>
      <c r="J20" s="155">
        <f>'ERCPL Performance'!H21</f>
        <v>170.1</v>
      </c>
      <c r="K20" s="155">
        <f>'ERCPL Performance'!I21</f>
        <v>174.39337824732169</v>
      </c>
      <c r="L20" s="157">
        <f t="shared" si="0"/>
        <v>0.85022486772486727</v>
      </c>
      <c r="M20" s="157">
        <f t="shared" si="1"/>
        <v>0.81508998386369425</v>
      </c>
      <c r="N20" s="157">
        <f t="shared" si="2"/>
        <v>0.32002552469924145</v>
      </c>
      <c r="O20" s="157">
        <f t="shared" si="2"/>
        <v>0.31347857142857138</v>
      </c>
      <c r="P20" s="157">
        <v>0.995</v>
      </c>
      <c r="Q20" s="158">
        <f>'ERCPL Performance'!O21</f>
        <v>0.99162825120195619</v>
      </c>
      <c r="R20" s="157">
        <v>1</v>
      </c>
      <c r="S20" s="159">
        <f>'ERCPL Performance'!Q21</f>
        <v>0.99633340012021643</v>
      </c>
      <c r="T20" s="160">
        <f>'ERCPL Performance'!Y21</f>
        <v>-2.4482426208437255E-2</v>
      </c>
      <c r="U20" s="160">
        <f>'ERCPL Performance'!AF21</f>
        <v>-2.3099999999999999E-2</v>
      </c>
    </row>
    <row r="21" spans="1:21">
      <c r="A21" s="151" t="s">
        <v>21</v>
      </c>
      <c r="B21" s="152" t="s">
        <v>145</v>
      </c>
      <c r="C21" s="153">
        <v>300</v>
      </c>
      <c r="D21" s="153">
        <v>448.34666999999996</v>
      </c>
      <c r="E21" s="154">
        <f t="shared" si="3"/>
        <v>45016</v>
      </c>
      <c r="F21" s="155">
        <f>'ERCPL Performance'!C22</f>
        <v>63398.582261210933</v>
      </c>
      <c r="G21" s="155">
        <f>'ERCPL Performance'!E22</f>
        <v>59671.040000000008</v>
      </c>
      <c r="H21" s="155">
        <f>'ERCPL Performance'!F22</f>
        <v>144.80000000000001</v>
      </c>
      <c r="I21" s="155">
        <f>'ERCPL Performance'!G22</f>
        <v>150.48729438917698</v>
      </c>
      <c r="J21" s="155">
        <f>'ERCPL Performance'!H22</f>
        <v>174</v>
      </c>
      <c r="K21" s="155">
        <f>'ERCPL Performance'!I22</f>
        <v>180.17252199468771</v>
      </c>
      <c r="L21" s="157">
        <f t="shared" si="0"/>
        <v>0.81675775862069011</v>
      </c>
      <c r="M21" s="157">
        <f t="shared" si="1"/>
        <v>0.76248945158353476</v>
      </c>
      <c r="N21" s="157">
        <f t="shared" si="2"/>
        <v>0.28404382733517447</v>
      </c>
      <c r="O21" s="157">
        <f t="shared" si="2"/>
        <v>0.26734336917562729</v>
      </c>
      <c r="P21" s="157">
        <v>0.995</v>
      </c>
      <c r="Q21" s="158">
        <f>'ERCPL Performance'!O22</f>
        <v>0.9687846769585472</v>
      </c>
      <c r="R21" s="157">
        <v>1</v>
      </c>
      <c r="S21" s="159">
        <f>'ERCPL Performance'!Q22</f>
        <v>0.99288903061224487</v>
      </c>
      <c r="T21" s="160">
        <f>'ERCPL Performance'!Y22</f>
        <v>-1.9236688462384018E-2</v>
      </c>
      <c r="U21" s="160">
        <f>'ERCPL Performance'!AF22</f>
        <v>-2.1299999999999999E-2</v>
      </c>
    </row>
    <row r="22" spans="1:21">
      <c r="A22" s="151" t="s">
        <v>21</v>
      </c>
      <c r="B22" s="152" t="s">
        <v>145</v>
      </c>
      <c r="C22" s="153">
        <v>300</v>
      </c>
      <c r="D22" s="153">
        <f t="shared" ref="D22:D43" si="4">D21</f>
        <v>448.34666999999996</v>
      </c>
      <c r="E22" s="154">
        <f t="shared" si="3"/>
        <v>45046</v>
      </c>
      <c r="F22" s="155">
        <f>'ERCPL Performance'!C23</f>
        <v>75161.254178329749</v>
      </c>
      <c r="G22" s="155">
        <f>'ERCPL Performance'!E23</f>
        <v>67980.671999999991</v>
      </c>
      <c r="H22" s="155">
        <f>'ERCPL Performance'!F23</f>
        <v>194.7</v>
      </c>
      <c r="I22" s="155">
        <f>'ERCPL Performance'!G23</f>
        <v>184.06458885150795</v>
      </c>
      <c r="J22" s="155">
        <f>'ERCPL Performance'!H23</f>
        <v>216.1</v>
      </c>
      <c r="K22" s="155">
        <f>'ERCPL Performance'!I23</f>
        <v>202.39521916572099</v>
      </c>
      <c r="L22" s="157">
        <f t="shared" si="0"/>
        <v>0.77965455807496509</v>
      </c>
      <c r="M22" s="157">
        <f t="shared" si="1"/>
        <v>0.75020335177743525</v>
      </c>
      <c r="N22" s="157">
        <f t="shared" si="2"/>
        <v>0.34796876934411919</v>
      </c>
      <c r="O22" s="157">
        <f t="shared" si="2"/>
        <v>0.3147253333333333</v>
      </c>
      <c r="P22" s="157">
        <v>0.995</v>
      </c>
      <c r="Q22" s="158">
        <f>'ERCPL Performance'!O23</f>
        <v>0.99860159409393612</v>
      </c>
      <c r="R22" s="157">
        <v>1</v>
      </c>
      <c r="S22" s="159">
        <f>'ERCPL Performance'!Q23</f>
        <v>1</v>
      </c>
      <c r="T22" s="160">
        <f>'ERCPL Performance'!Y23</f>
        <v>-1.2593504954415879E-3</v>
      </c>
      <c r="U22" s="160">
        <f>'ERCPL Performance'!AF23</f>
        <v>-1.4559912934869294E-2</v>
      </c>
    </row>
    <row r="23" spans="1:21">
      <c r="A23" s="151" t="s">
        <v>21</v>
      </c>
      <c r="B23" s="152" t="s">
        <v>145</v>
      </c>
      <c r="C23" s="153">
        <v>300</v>
      </c>
      <c r="D23" s="153">
        <f t="shared" si="4"/>
        <v>448.34666999999996</v>
      </c>
      <c r="E23" s="154">
        <f t="shared" si="3"/>
        <v>45077</v>
      </c>
      <c r="F23" s="155">
        <f>'ERCPL Performance'!C24</f>
        <v>72929.530450377162</v>
      </c>
      <c r="G23" s="155">
        <f>'ERCPL Performance'!E24</f>
        <v>68328.127999999997</v>
      </c>
      <c r="H23" s="155">
        <f>'ERCPL Performance'!F24</f>
        <v>209.60000000000011</v>
      </c>
      <c r="I23" s="155">
        <f>'ERCPL Performance'!G24</f>
        <v>205.30562754134365</v>
      </c>
      <c r="J23" s="155">
        <f>'ERCPL Performance'!H24</f>
        <v>215.89999999999995</v>
      </c>
      <c r="K23" s="155">
        <f>'ERCPL Performance'!I24</f>
        <v>209.58626518379523</v>
      </c>
      <c r="L23" s="157">
        <f t="shared" si="0"/>
        <v>0.7572054756431732</v>
      </c>
      <c r="M23" s="157">
        <f t="shared" si="1"/>
        <v>0.72821027677511496</v>
      </c>
      <c r="N23" s="157">
        <f t="shared" si="2"/>
        <v>0.32674520811100877</v>
      </c>
      <c r="O23" s="157">
        <f t="shared" si="2"/>
        <v>0.30612960573476705</v>
      </c>
      <c r="P23" s="157">
        <v>0.995</v>
      </c>
      <c r="Q23" s="158">
        <f>'ERCPL Performance'!O24</f>
        <v>0.9985411151840855</v>
      </c>
      <c r="R23" s="157">
        <v>1</v>
      </c>
      <c r="S23" s="159">
        <f>'ERCPL Performance'!Q24</f>
        <v>1</v>
      </c>
      <c r="T23" s="160">
        <f>'ERCPL Performance'!Y24</f>
        <v>-1.5104952628663469E-3</v>
      </c>
      <c r="U23" s="160">
        <f>'ERCPL Performance'!AF24</f>
        <v>-0.02</v>
      </c>
    </row>
    <row r="24" spans="1:21">
      <c r="A24" s="151" t="s">
        <v>21</v>
      </c>
      <c r="B24" s="152" t="s">
        <v>145</v>
      </c>
      <c r="C24" s="153">
        <v>300</v>
      </c>
      <c r="D24" s="153">
        <f t="shared" si="4"/>
        <v>448.34666999999996</v>
      </c>
      <c r="E24" s="154">
        <f t="shared" si="3"/>
        <v>45107</v>
      </c>
      <c r="F24" s="155">
        <f>'ERCPL Performance'!C25</f>
        <v>75089.194980761356</v>
      </c>
      <c r="G24" s="155">
        <f>'ERCPL Performance'!E25</f>
        <v>71408.67200000002</v>
      </c>
      <c r="H24" s="155">
        <f>'ERCPL Performance'!F25</f>
        <v>221.50000000000011</v>
      </c>
      <c r="I24" s="155">
        <f>'ERCPL Performance'!G25</f>
        <v>228.11737699467324</v>
      </c>
      <c r="J24" s="155">
        <f>'ERCPL Performance'!H25</f>
        <v>217.09999999999994</v>
      </c>
      <c r="K24" s="155">
        <f>'ERCPL Performance'!I25</f>
        <v>220.71340198867679</v>
      </c>
      <c r="L24" s="157">
        <f t="shared" si="0"/>
        <v>0.77531930123351878</v>
      </c>
      <c r="M24" s="157">
        <f t="shared" si="1"/>
        <v>0.7344993589291583</v>
      </c>
      <c r="N24" s="157">
        <f t="shared" si="2"/>
        <v>0.34763516194796923</v>
      </c>
      <c r="O24" s="157">
        <f t="shared" si="2"/>
        <v>0.33059570370370378</v>
      </c>
      <c r="P24" s="157">
        <v>0.995</v>
      </c>
      <c r="Q24" s="158">
        <f>'ERCPL Performance'!O25</f>
        <v>0.98246453481720075</v>
      </c>
      <c r="R24" s="157">
        <v>1</v>
      </c>
      <c r="S24" s="159">
        <f>'ERCPL Performance'!Q25</f>
        <v>1</v>
      </c>
      <c r="T24" s="160">
        <f>'ERCPL Performance'!Y25</f>
        <v>-1.7137697615452707E-2</v>
      </c>
      <c r="U24" s="160">
        <f>'ERCPL Performance'!AF25</f>
        <v>-1.7713914734472279E-2</v>
      </c>
    </row>
    <row r="25" spans="1:21">
      <c r="A25" s="151" t="s">
        <v>21</v>
      </c>
      <c r="B25" s="152" t="s">
        <v>145</v>
      </c>
      <c r="C25" s="153">
        <v>300</v>
      </c>
      <c r="D25" s="153">
        <f t="shared" si="4"/>
        <v>448.34666999999996</v>
      </c>
      <c r="E25" s="154">
        <f t="shared" si="3"/>
        <v>45138</v>
      </c>
      <c r="F25" s="155">
        <f>'ERCPL Performance'!C26</f>
        <v>67263.171365544957</v>
      </c>
      <c r="G25" s="155">
        <f>'ERCPL Performance'!E26</f>
        <v>66229.887999999977</v>
      </c>
      <c r="H25" s="155">
        <f>'ERCPL Performance'!F26</f>
        <v>198.60000000000008</v>
      </c>
      <c r="I25" s="155">
        <f>'ERCPL Performance'!G26</f>
        <v>207.12788550068575</v>
      </c>
      <c r="J25" s="155">
        <f>'ERCPL Performance'!H26</f>
        <v>190.49999999999991</v>
      </c>
      <c r="K25" s="155">
        <f>'ERCPL Performance'!I26</f>
        <v>196.03700551098024</v>
      </c>
      <c r="L25" s="157">
        <f t="shared" si="0"/>
        <v>0.79148981488836645</v>
      </c>
      <c r="M25" s="157">
        <f t="shared" si="1"/>
        <v>0.75996686926364776</v>
      </c>
      <c r="N25" s="157">
        <f t="shared" si="2"/>
        <v>0.30135829464849889</v>
      </c>
      <c r="O25" s="157">
        <f t="shared" si="2"/>
        <v>0.29672888888888882</v>
      </c>
      <c r="P25" s="157">
        <v>0.995</v>
      </c>
      <c r="Q25" s="158">
        <f>'ERCPL Performance'!O26</f>
        <v>0.99153341012245155</v>
      </c>
      <c r="R25" s="157">
        <v>1</v>
      </c>
      <c r="S25" s="159">
        <f>'ERCPL Performance'!Q26</f>
        <v>1</v>
      </c>
      <c r="T25" s="160">
        <f>'ERCPL Performance'!Y26</f>
        <v>-3.5595969156893524E-2</v>
      </c>
      <c r="U25" s="160">
        <f>'ERCPL Performance'!AF26</f>
        <v>-1.5308837819314892E-2</v>
      </c>
    </row>
    <row r="26" spans="1:21">
      <c r="A26" s="151" t="s">
        <v>21</v>
      </c>
      <c r="B26" s="152" t="s">
        <v>145</v>
      </c>
      <c r="C26" s="153">
        <v>300</v>
      </c>
      <c r="D26" s="153">
        <f t="shared" si="4"/>
        <v>448.34666999999996</v>
      </c>
      <c r="E26" s="154">
        <f t="shared" si="3"/>
        <v>45169</v>
      </c>
      <c r="F26" s="155">
        <f>'ERCPL Performance'!C27</f>
        <v>61601.228772594935</v>
      </c>
      <c r="G26" s="155">
        <f>'ERCPL Performance'!E27</f>
        <v>64062.975999999995</v>
      </c>
      <c r="H26" s="155">
        <f>'ERCPL Performance'!F27</f>
        <v>177</v>
      </c>
      <c r="I26" s="155">
        <f>'ERCPL Performance'!G27</f>
        <v>195.32659424342143</v>
      </c>
      <c r="J26" s="155">
        <f>'ERCPL Performance'!H27</f>
        <v>171.5</v>
      </c>
      <c r="K26" s="155">
        <f>'ERCPL Performance'!I27</f>
        <v>186.7982185264712</v>
      </c>
      <c r="L26" s="157">
        <f t="shared" si="0"/>
        <v>0.8051711801745397</v>
      </c>
      <c r="M26" s="157">
        <f t="shared" si="1"/>
        <v>0.76820677258555548</v>
      </c>
      <c r="N26" s="157">
        <f t="shared" si="2"/>
        <v>0.27599116833599885</v>
      </c>
      <c r="O26" s="157">
        <f t="shared" si="2"/>
        <v>0.28702050179211469</v>
      </c>
      <c r="P26" s="157">
        <v>0.995</v>
      </c>
      <c r="Q26" s="158">
        <f>'ERCPL Performance'!O27</f>
        <v>0.99573162190607867</v>
      </c>
      <c r="R26" s="157">
        <v>1</v>
      </c>
      <c r="S26" s="159">
        <f>'ERCPL Performance'!Q27</f>
        <v>1</v>
      </c>
      <c r="T26" s="160">
        <f>'ERCPL Performance'!Y27</f>
        <v>-3.4605686851451357E-2</v>
      </c>
      <c r="U26" s="160">
        <f>'ERCPL Performance'!AF27</f>
        <v>-6.9948903239172881E-3</v>
      </c>
    </row>
    <row r="27" spans="1:21">
      <c r="A27" s="151" t="s">
        <v>21</v>
      </c>
      <c r="B27" s="152" t="s">
        <v>145</v>
      </c>
      <c r="C27" s="153">
        <v>300</v>
      </c>
      <c r="D27" s="153">
        <f t="shared" si="4"/>
        <v>448.34666999999996</v>
      </c>
      <c r="E27" s="154">
        <f t="shared" si="3"/>
        <v>45199</v>
      </c>
      <c r="F27" s="155">
        <f>'ERCPL Performance'!C28</f>
        <v>63858.056124387032</v>
      </c>
      <c r="G27" s="155">
        <f>'ERCPL Performance'!E28</f>
        <v>65427.903999999966</v>
      </c>
      <c r="H27" s="155">
        <f>'ERCPL Performance'!F28</f>
        <v>176.39999999999995</v>
      </c>
      <c r="I27" s="155">
        <f>'ERCPL Performance'!G28</f>
        <v>196.42250457610902</v>
      </c>
      <c r="J27" s="155">
        <f>'ERCPL Performance'!H28</f>
        <v>177.69999999999993</v>
      </c>
      <c r="K27" s="155">
        <f>'ERCPL Performance'!I28</f>
        <v>196.04069133312078</v>
      </c>
      <c r="L27" s="157">
        <f t="shared" si="0"/>
        <v>0.80554765402681461</v>
      </c>
      <c r="M27" s="157">
        <f t="shared" si="1"/>
        <v>0.74645364352637167</v>
      </c>
      <c r="N27" s="157">
        <f t="shared" si="2"/>
        <v>0.29563914872401403</v>
      </c>
      <c r="O27" s="157">
        <f t="shared" si="2"/>
        <v>0.30290696296296282</v>
      </c>
      <c r="P27" s="157">
        <v>0.995</v>
      </c>
      <c r="Q27" s="158">
        <f>'ERCPL Performance'!O28</f>
        <v>0.99724069271411298</v>
      </c>
      <c r="R27" s="157">
        <v>1</v>
      </c>
      <c r="S27" s="159">
        <f>'ERCPL Performance'!Q28</f>
        <v>1</v>
      </c>
      <c r="T27" s="160">
        <f>'ERCPL Performance'!Y28</f>
        <v>-3.5881792906873801E-2</v>
      </c>
      <c r="U27" s="160">
        <f>'ERCPL Performance'!AF28</f>
        <v>-1.7638930439746073E-2</v>
      </c>
    </row>
    <row r="28" spans="1:21">
      <c r="A28" s="151" t="s">
        <v>21</v>
      </c>
      <c r="B28" s="152" t="s">
        <v>145</v>
      </c>
      <c r="C28" s="153">
        <v>300</v>
      </c>
      <c r="D28" s="153">
        <f t="shared" si="4"/>
        <v>448.34666999999996</v>
      </c>
      <c r="E28" s="154">
        <f t="shared" si="3"/>
        <v>45230</v>
      </c>
      <c r="F28" s="155">
        <f>'ERCPL Performance'!C29</f>
        <v>68119.970790687148</v>
      </c>
      <c r="G28" s="155">
        <f>'ERCPL Performance'!E29</f>
        <v>63012.255999999994</v>
      </c>
      <c r="H28" s="155">
        <f>'ERCPL Performance'!F29</f>
        <v>181.1</v>
      </c>
      <c r="I28" s="155">
        <f>'ERCPL Performance'!G29</f>
        <v>179.32126374287057</v>
      </c>
      <c r="J28" s="155">
        <f>'ERCPL Performance'!H29</f>
        <v>194.4</v>
      </c>
      <c r="K28" s="155">
        <f>'ERCPL Performance'!I29</f>
        <v>191.22127904288885</v>
      </c>
      <c r="L28" s="157">
        <f t="shared" si="0"/>
        <v>0.78549090940681454</v>
      </c>
      <c r="M28" s="157">
        <f t="shared" si="1"/>
        <v>0.73749254077216797</v>
      </c>
      <c r="N28" s="157">
        <f t="shared" si="2"/>
        <v>0.30519700175039044</v>
      </c>
      <c r="O28" s="157">
        <f t="shared" si="2"/>
        <v>0.2823129749103942</v>
      </c>
      <c r="P28" s="157">
        <v>0.995</v>
      </c>
      <c r="Q28" s="158">
        <f>'ERCPL Performance'!O29</f>
        <v>0.99659161630697601</v>
      </c>
      <c r="R28" s="157">
        <v>1</v>
      </c>
      <c r="S28" s="159">
        <f>'ERCPL Performance'!Q29</f>
        <v>1</v>
      </c>
      <c r="T28" s="160">
        <f>'ERCPL Performance'!Y29</f>
        <v>-3.1814620118829601E-2</v>
      </c>
      <c r="U28" s="160">
        <f>'ERCPL Performance'!AF29</f>
        <v>-1.4404325636522969E-2</v>
      </c>
    </row>
    <row r="29" spans="1:21">
      <c r="A29" s="151" t="s">
        <v>21</v>
      </c>
      <c r="B29" s="152" t="s">
        <v>145</v>
      </c>
      <c r="C29" s="153">
        <v>300</v>
      </c>
      <c r="D29" s="153">
        <f t="shared" si="4"/>
        <v>448.34666999999996</v>
      </c>
      <c r="E29" s="154">
        <f t="shared" si="3"/>
        <v>45260</v>
      </c>
      <c r="F29" s="155">
        <f>'ERCPL Performance'!C30</f>
        <v>71706.162199014303</v>
      </c>
      <c r="G29" s="155">
        <f>'ERCPL Performance'!E30</f>
        <v>64901.760000000009</v>
      </c>
      <c r="H29" s="155">
        <f>'ERCPL Performance'!F30</f>
        <v>174.59999999999988</v>
      </c>
      <c r="I29" s="155">
        <f>'ERCPL Performance'!G30</f>
        <v>163.7385799806267</v>
      </c>
      <c r="J29" s="155">
        <f>'ERCPL Performance'!H30</f>
        <v>204.00000000000011</v>
      </c>
      <c r="K29" s="155">
        <f>'ERCPL Performance'!I30</f>
        <v>191.68794563106681</v>
      </c>
      <c r="L29" s="157">
        <f t="shared" si="0"/>
        <v>0.78793298664834932</v>
      </c>
      <c r="M29" s="157">
        <f t="shared" si="1"/>
        <v>0.75902932845726712</v>
      </c>
      <c r="N29" s="157">
        <f t="shared" si="2"/>
        <v>0.33197297314358476</v>
      </c>
      <c r="O29" s="157">
        <f t="shared" si="2"/>
        <v>0.30047111111111119</v>
      </c>
      <c r="P29" s="157">
        <v>0.995</v>
      </c>
      <c r="Q29" s="158">
        <f>'ERCPL Performance'!O30</f>
        <v>0.99492230091526701</v>
      </c>
      <c r="R29" s="157">
        <v>1</v>
      </c>
      <c r="S29" s="159">
        <f>'ERCPL Performance'!Q30</f>
        <v>1</v>
      </c>
      <c r="T29" s="160">
        <f>'ERCPL Performance'!Y30</f>
        <v>-2.7416050592322015E-2</v>
      </c>
      <c r="U29" s="160">
        <f>'ERCPL Performance'!AF30</f>
        <v>-1.3638308745361569E-2</v>
      </c>
    </row>
    <row r="30" spans="1:21">
      <c r="A30" s="151" t="s">
        <v>21</v>
      </c>
      <c r="B30" s="152" t="s">
        <v>145</v>
      </c>
      <c r="C30" s="153">
        <v>300</v>
      </c>
      <c r="D30" s="153">
        <f t="shared" si="4"/>
        <v>448.34666999999996</v>
      </c>
      <c r="E30" s="154">
        <f t="shared" si="3"/>
        <v>45291</v>
      </c>
      <c r="F30" s="155">
        <f>'ERCPL Performance'!C31</f>
        <v>62378.531343858012</v>
      </c>
      <c r="G30" s="155">
        <f>'ERCPL Performance'!E31</f>
        <v>51211.071999999986</v>
      </c>
      <c r="H30" s="155">
        <f>'ERCPL Performance'!F31</f>
        <v>135</v>
      </c>
      <c r="I30" s="155">
        <f>'ERCPL Performance'!G31</f>
        <v>116.67595445932491</v>
      </c>
      <c r="J30" s="155">
        <f>'ERCPL Performance'!H31</f>
        <v>168.9</v>
      </c>
      <c r="K30" s="155">
        <f>'ERCPL Performance'!I31</f>
        <v>144.34488439365853</v>
      </c>
      <c r="L30" s="157">
        <f t="shared" si="0"/>
        <v>0.82788205040555052</v>
      </c>
      <c r="M30" s="157">
        <f t="shared" si="1"/>
        <v>0.79216154287369489</v>
      </c>
      <c r="N30" s="157">
        <f t="shared" ref="N30:O43" si="5">F30/$C30/24/DAY($E30)</f>
        <v>0.2794737067377151</v>
      </c>
      <c r="O30" s="157">
        <f t="shared" si="5"/>
        <v>0.22944028673835121</v>
      </c>
      <c r="P30" s="157">
        <v>0.995</v>
      </c>
      <c r="Q30" s="158">
        <f>'ERCPL Performance'!O31</f>
        <v>0.99892933420209351</v>
      </c>
      <c r="R30" s="157">
        <v>1</v>
      </c>
      <c r="S30" s="159">
        <f>'ERCPL Performance'!Q31</f>
        <v>1</v>
      </c>
      <c r="T30" s="160">
        <f>'ERCPL Performance'!Y31</f>
        <v>-8.0026861089791106E-3</v>
      </c>
      <c r="U30" s="160">
        <f>'ERCPL Performance'!AF31</f>
        <v>-1.4308841598377543E-2</v>
      </c>
    </row>
    <row r="31" spans="1:21">
      <c r="A31" s="151" t="s">
        <v>21</v>
      </c>
      <c r="B31" s="152" t="s">
        <v>145</v>
      </c>
      <c r="C31" s="153">
        <v>300</v>
      </c>
      <c r="D31" s="153">
        <f t="shared" si="4"/>
        <v>448.34666999999996</v>
      </c>
      <c r="E31" s="154">
        <f t="shared" si="3"/>
        <v>45322</v>
      </c>
      <c r="F31" s="155">
        <f>'ERCPL Performance'!C32</f>
        <v>61663.059658945385</v>
      </c>
      <c r="G31" s="155">
        <f>'ERCPL Performance'!E32</f>
        <v>59413.376000000004</v>
      </c>
      <c r="H31" s="155">
        <f>'ERCPL Performance'!F32</f>
        <v>124.1</v>
      </c>
      <c r="I31" s="155">
        <f>'ERCPL Performance'!G32</f>
        <v>124.38815137036075</v>
      </c>
      <c r="J31" s="155">
        <f>'ERCPL Performance'!H32</f>
        <v>162.6</v>
      </c>
      <c r="K31" s="155">
        <f>'ERCPL Performance'!I32</f>
        <v>165.7518262092488</v>
      </c>
      <c r="L31" s="157">
        <f t="shared" si="0"/>
        <v>0.85009507419134356</v>
      </c>
      <c r="M31" s="157">
        <f t="shared" si="1"/>
        <v>0.80063044528343374</v>
      </c>
      <c r="N31" s="157">
        <f t="shared" si="5"/>
        <v>0.27626818843613526</v>
      </c>
      <c r="O31" s="157">
        <f t="shared" si="5"/>
        <v>0.26618896057347669</v>
      </c>
      <c r="P31" s="157">
        <v>0.995</v>
      </c>
      <c r="Q31" s="158">
        <f>'ERCPL Performance'!O32</f>
        <v>0.99857309225509638</v>
      </c>
      <c r="R31" s="157">
        <v>1</v>
      </c>
      <c r="S31" s="159">
        <f>'ERCPL Performance'!Q32</f>
        <v>1</v>
      </c>
      <c r="T31" s="160">
        <f>'ERCPL Performance'!Y32</f>
        <v>-5.8002416767370159E-4</v>
      </c>
      <c r="U31" s="160">
        <f>'ERCPL Performance'!AF32</f>
        <v>-1.7479672555416059E-2</v>
      </c>
    </row>
    <row r="32" spans="1:21">
      <c r="A32" s="151" t="s">
        <v>21</v>
      </c>
      <c r="B32" s="152" t="s">
        <v>145</v>
      </c>
      <c r="C32" s="153">
        <v>300</v>
      </c>
      <c r="D32" s="153">
        <f t="shared" si="4"/>
        <v>448.34666999999996</v>
      </c>
      <c r="E32" s="154">
        <f t="shared" si="3"/>
        <v>45351</v>
      </c>
      <c r="F32" s="155">
        <f>'ERCPL Performance'!C33</f>
        <v>64193.709507432417</v>
      </c>
      <c r="G32" s="155">
        <f>'ERCPL Performance'!E33</f>
        <v>58941.919999999998</v>
      </c>
      <c r="H32" s="155">
        <f>'ERCPL Performance'!F33</f>
        <v>132.80000000000001</v>
      </c>
      <c r="I32" s="155">
        <f>'ERCPL Performance'!G33</f>
        <v>127.40553115912697</v>
      </c>
      <c r="J32" s="155">
        <f>'ERCPL Performance'!H33</f>
        <v>170.1</v>
      </c>
      <c r="K32" s="155">
        <f>'ERCPL Performance'!I33</f>
        <v>164.21485527066312</v>
      </c>
      <c r="L32" s="157">
        <f t="shared" si="0"/>
        <v>0.84596253469383897</v>
      </c>
      <c r="M32" s="157">
        <f t="shared" si="1"/>
        <v>0.80971961275549198</v>
      </c>
      <c r="N32" s="157">
        <f t="shared" si="5"/>
        <v>0.30744113748770313</v>
      </c>
      <c r="O32" s="157">
        <f t="shared" si="5"/>
        <v>0.28228888888888887</v>
      </c>
      <c r="P32" s="157">
        <v>0.995</v>
      </c>
      <c r="Q32" s="158">
        <f>'ERCPL Performance'!O33</f>
        <v>0.98869702997182718</v>
      </c>
      <c r="R32" s="157">
        <v>1</v>
      </c>
      <c r="S32" s="159">
        <f>'ERCPL Performance'!Q33</f>
        <v>1</v>
      </c>
      <c r="T32" s="160">
        <f>'ERCPL Performance'!Y33</f>
        <v>-8.0000000000000004E-4</v>
      </c>
      <c r="U32" s="160">
        <f>'ERCPL Performance'!AF33</f>
        <v>-1.6199999999999999E-2</v>
      </c>
    </row>
    <row r="33" spans="1:21">
      <c r="A33" s="151" t="s">
        <v>21</v>
      </c>
      <c r="B33" s="152" t="s">
        <v>145</v>
      </c>
      <c r="C33" s="153">
        <v>300</v>
      </c>
      <c r="D33" s="153">
        <f t="shared" si="4"/>
        <v>448.34666999999996</v>
      </c>
      <c r="E33" s="154">
        <f t="shared" si="3"/>
        <v>45382</v>
      </c>
      <c r="F33" s="155">
        <f>'ERCPL Performance'!C34</f>
        <v>63080.753553123963</v>
      </c>
      <c r="G33" s="155">
        <f>'ERCPL Performance'!E34</f>
        <v>60460.608</v>
      </c>
      <c r="H33" s="155">
        <f>'ERCPL Performance'!F34</f>
        <v>144.80000000000001</v>
      </c>
      <c r="I33" s="155">
        <f>'ERCPL Performance'!G34</f>
        <v>145.49399380809416</v>
      </c>
      <c r="J33" s="155">
        <f>'ERCPL Performance'!H34</f>
        <v>174</v>
      </c>
      <c r="K33" s="155">
        <f>'ERCPL Performance'!I34</f>
        <v>175.23040815141186</v>
      </c>
      <c r="L33" s="157">
        <f t="shared" si="0"/>
        <v>0.81266320233908629</v>
      </c>
      <c r="M33" s="157">
        <f t="shared" si="1"/>
        <v>0.77128957446704505</v>
      </c>
      <c r="N33" s="157">
        <f t="shared" si="5"/>
        <v>0.28261986358926505</v>
      </c>
      <c r="O33" s="157">
        <f t="shared" si="5"/>
        <v>0.27088086021505375</v>
      </c>
      <c r="P33" s="157">
        <v>0.995</v>
      </c>
      <c r="Q33" s="158">
        <f>'ERCPL Performance'!O34</f>
        <v>0.99777272546218743</v>
      </c>
      <c r="R33" s="157">
        <v>1</v>
      </c>
      <c r="S33" s="159">
        <f>'ERCPL Performance'!Q34</f>
        <v>1</v>
      </c>
      <c r="T33" s="160">
        <f>'ERCPL Performance'!Y34</f>
        <v>-1.1950971548502116E-3</v>
      </c>
      <c r="U33" s="160">
        <f>'ERCPL Performance'!AF34</f>
        <v>-1.55E-2</v>
      </c>
    </row>
    <row r="34" spans="1:21">
      <c r="A34" s="151" t="s">
        <v>21</v>
      </c>
      <c r="B34" s="152" t="s">
        <v>145</v>
      </c>
      <c r="C34" s="153">
        <v>300</v>
      </c>
      <c r="D34" s="153">
        <f t="shared" si="4"/>
        <v>448.34666999999996</v>
      </c>
      <c r="E34" s="154">
        <f t="shared" si="3"/>
        <v>45412</v>
      </c>
      <c r="F34" s="155">
        <f>'ERCPL Performance'!C35</f>
        <v>74784.457040891182</v>
      </c>
      <c r="G34" s="155">
        <f>'ERCPL Performance'!E35</f>
        <v>71643.94</v>
      </c>
      <c r="H34" s="155">
        <f>'ERCPL Performance'!F35</f>
        <v>194.7</v>
      </c>
      <c r="I34" s="155">
        <f>'ERCPL Performance'!G35</f>
        <v>194.49173570976384</v>
      </c>
      <c r="J34" s="155">
        <f>'ERCPL Performance'!H35</f>
        <v>216.1</v>
      </c>
      <c r="K34" s="155">
        <f>'ERCPL Performance'!I35</f>
        <v>215.80821248422478</v>
      </c>
      <c r="L34" s="157">
        <f t="shared" si="0"/>
        <v>0.77574600693535034</v>
      </c>
      <c r="M34" s="157">
        <f t="shared" si="1"/>
        <v>0.74079056362749462</v>
      </c>
      <c r="N34" s="157">
        <f t="shared" si="5"/>
        <v>0.34622433815227399</v>
      </c>
      <c r="O34" s="157">
        <f t="shared" si="5"/>
        <v>0.33168490740740741</v>
      </c>
      <c r="P34" s="157">
        <v>0.995</v>
      </c>
      <c r="Q34" s="158">
        <f>'ERCPL Performance'!O35</f>
        <v>0.99954443125417836</v>
      </c>
      <c r="R34" s="157">
        <v>1</v>
      </c>
      <c r="S34" s="159">
        <f>'ERCPL Performance'!Q35</f>
        <v>1</v>
      </c>
      <c r="T34" s="160">
        <f>'ERCPL Performance'!Y35</f>
        <v>-9.2898516665009597E-4</v>
      </c>
      <c r="U34" s="160">
        <f>'ERCPL Performance'!AF35</f>
        <v>-1.9900000000000001E-2</v>
      </c>
    </row>
    <row r="35" spans="1:21">
      <c r="A35" s="151" t="s">
        <v>21</v>
      </c>
      <c r="B35" s="152" t="s">
        <v>145</v>
      </c>
      <c r="C35" s="153">
        <v>300</v>
      </c>
      <c r="D35" s="153">
        <f t="shared" si="4"/>
        <v>448.34666999999996</v>
      </c>
      <c r="E35" s="154">
        <f t="shared" si="3"/>
        <v>45443</v>
      </c>
      <c r="F35" s="155">
        <f>'ERCPL Performance'!C36</f>
        <v>72564.882798125283</v>
      </c>
      <c r="G35" s="155">
        <f>'ERCPL Performance'!E36</f>
        <v>65689.279999999984</v>
      </c>
      <c r="H35" s="155">
        <f>'ERCPL Performance'!F36</f>
        <v>209.60000000000011</v>
      </c>
      <c r="I35" s="155">
        <f>'ERCPL Performance'!G36</f>
        <v>191.29948467744063</v>
      </c>
      <c r="J35" s="155">
        <f>'ERCPL Performance'!H36</f>
        <v>215.89999999999995</v>
      </c>
      <c r="K35" s="155">
        <f>'ERCPL Performance'!I36</f>
        <v>196.82177762479657</v>
      </c>
      <c r="L35" s="157">
        <f t="shared" si="0"/>
        <v>0.75341944826495733</v>
      </c>
      <c r="M35" s="157">
        <f t="shared" si="1"/>
        <v>0.74729881477416416</v>
      </c>
      <c r="N35" s="157">
        <f t="shared" si="5"/>
        <v>0.32511148207045376</v>
      </c>
      <c r="O35" s="157">
        <f t="shared" si="5"/>
        <v>0.29430681003584219</v>
      </c>
      <c r="P35" s="157">
        <v>0.995</v>
      </c>
      <c r="Q35" s="158">
        <f>'ERCPL Performance'!O36</f>
        <v>0.99612332579458396</v>
      </c>
      <c r="R35" s="157">
        <v>1</v>
      </c>
      <c r="S35" s="159">
        <f>'ERCPL Performance'!Q36</f>
        <v>1</v>
      </c>
      <c r="T35" s="160">
        <f>'ERCPL Performance'!Y36</f>
        <v>-1.8121044965194696E-3</v>
      </c>
      <c r="U35" s="160">
        <f>'ERCPL Performance'!AF36</f>
        <v>-1.5800000000000002E-2</v>
      </c>
    </row>
    <row r="36" spans="1:21">
      <c r="A36" s="151" t="s">
        <v>21</v>
      </c>
      <c r="B36" s="152" t="s">
        <v>145</v>
      </c>
      <c r="C36" s="153">
        <v>300</v>
      </c>
      <c r="D36" s="153">
        <f t="shared" si="4"/>
        <v>448.34666999999996</v>
      </c>
      <c r="E36" s="154">
        <f t="shared" si="3"/>
        <v>45473</v>
      </c>
      <c r="F36" s="155">
        <f>'ERCPL Performance'!C37</f>
        <v>74713.749005857491</v>
      </c>
      <c r="G36" s="155">
        <f>'ERCPL Performance'!E37</f>
        <v>72652.703999999998</v>
      </c>
      <c r="H36" s="155">
        <f>'ERCPL Performance'!F37</f>
        <v>221.50000000000011</v>
      </c>
      <c r="I36" s="155">
        <f>'ERCPL Performance'!G37</f>
        <v>228</v>
      </c>
      <c r="J36" s="155">
        <f>'ERCPL Performance'!H37</f>
        <v>217.09999999999994</v>
      </c>
      <c r="K36" s="155">
        <f>'ERCPL Performance'!I37</f>
        <v>223.25</v>
      </c>
      <c r="L36" s="157">
        <f t="shared" si="0"/>
        <v>0.77144270472735055</v>
      </c>
      <c r="M36" s="157">
        <f t="shared" si="1"/>
        <v>0.72679397205542851</v>
      </c>
      <c r="N36" s="157">
        <f t="shared" si="5"/>
        <v>0.34589698613822917</v>
      </c>
      <c r="O36" s="157">
        <f t="shared" si="5"/>
        <v>0.3363551111111111</v>
      </c>
      <c r="P36" s="157">
        <v>0.995</v>
      </c>
      <c r="Q36" s="158">
        <f>'ERCPL Performance'!O37</f>
        <v>0.99870000000000003</v>
      </c>
      <c r="R36" s="157">
        <v>1</v>
      </c>
      <c r="S36" s="159">
        <f>'ERCPL Performance'!Q37</f>
        <v>1</v>
      </c>
      <c r="T36" s="160">
        <f>'ERCPL Performance'!Y37</f>
        <v>-2E-3</v>
      </c>
      <c r="U36" s="160">
        <f>'ERCPL Performance'!AF37</f>
        <v>-2.2499999999999999E-2</v>
      </c>
    </row>
    <row r="37" spans="1:21">
      <c r="A37" s="151" t="s">
        <v>21</v>
      </c>
      <c r="B37" s="152" t="s">
        <v>145</v>
      </c>
      <c r="C37" s="153">
        <v>300</v>
      </c>
      <c r="D37" s="153">
        <f t="shared" si="4"/>
        <v>448.34666999999996</v>
      </c>
      <c r="E37" s="154">
        <f t="shared" si="3"/>
        <v>45504</v>
      </c>
      <c r="F37" s="155">
        <f>'ERCPL Performance'!C38</f>
        <v>66926.855508717257</v>
      </c>
      <c r="G37" s="155">
        <f>'ERCPL Performance'!E38</f>
        <v>66712.543999999965</v>
      </c>
      <c r="H37" s="155">
        <f>'ERCPL Performance'!F38</f>
        <v>198.60000000000008</v>
      </c>
      <c r="I37" s="155">
        <f>'ERCPL Performance'!G38</f>
        <v>208.24142599473925</v>
      </c>
      <c r="J37" s="155">
        <f>'ERCPL Performance'!H38</f>
        <v>190.49999999999991</v>
      </c>
      <c r="K37" s="155">
        <f>'ERCPL Performance'!I38</f>
        <v>199.13028354832571</v>
      </c>
      <c r="L37" s="157">
        <f t="shared" si="0"/>
        <v>0.78753236581392505</v>
      </c>
      <c r="M37" s="157">
        <f t="shared" si="1"/>
        <v>0.74853644694781207</v>
      </c>
      <c r="N37" s="157">
        <f t="shared" si="5"/>
        <v>0.29985150317525655</v>
      </c>
      <c r="O37" s="157">
        <f t="shared" si="5"/>
        <v>0.2988913261648744</v>
      </c>
      <c r="P37" s="157">
        <v>0.995</v>
      </c>
      <c r="Q37" s="158">
        <f>'ERCPL Performance'!O38</f>
        <v>0.99825912841470965</v>
      </c>
      <c r="R37" s="157">
        <v>1</v>
      </c>
      <c r="S37" s="159">
        <f>'ERCPL Performance'!Q38</f>
        <v>1</v>
      </c>
      <c r="T37" s="160">
        <f>'ERCPL Performance'!Y38</f>
        <v>-5.2860884865799894E-3</v>
      </c>
      <c r="U37" s="160">
        <f>'ERCPL Performance'!AF38</f>
        <v>-1.7100000000000001E-2</v>
      </c>
    </row>
    <row r="38" spans="1:21">
      <c r="A38" s="151" t="s">
        <v>21</v>
      </c>
      <c r="B38" s="152" t="s">
        <v>145</v>
      </c>
      <c r="C38" s="153">
        <v>300</v>
      </c>
      <c r="D38" s="153">
        <f t="shared" si="4"/>
        <v>448.34666999999996</v>
      </c>
      <c r="E38" s="154">
        <f t="shared" si="3"/>
        <v>45535</v>
      </c>
      <c r="F38" s="155">
        <f>'ERCPL Performance'!C39</f>
        <v>61293.222628731906</v>
      </c>
      <c r="G38" s="155">
        <f>'ERCPL Performance'!E39</f>
        <v>65727.551999999996</v>
      </c>
      <c r="H38" s="155">
        <f>'ERCPL Performance'!F39</f>
        <v>177</v>
      </c>
      <c r="I38" s="155">
        <f>'ERCPL Performance'!G39</f>
        <v>199.17828579374151</v>
      </c>
      <c r="J38" s="155">
        <f>'ERCPL Performance'!H39</f>
        <v>171.5</v>
      </c>
      <c r="K38" s="155">
        <f>'ERCPL Performance'!I39</f>
        <v>194.24268785242234</v>
      </c>
      <c r="L38" s="157">
        <f t="shared" si="0"/>
        <v>0.80114532427366625</v>
      </c>
      <c r="M38" s="157">
        <f t="shared" si="1"/>
        <v>0.75989243162178599</v>
      </c>
      <c r="N38" s="157">
        <f t="shared" si="5"/>
        <v>0.27461121249431858</v>
      </c>
      <c r="O38" s="157">
        <f t="shared" si="5"/>
        <v>0.29447827956989248</v>
      </c>
      <c r="P38" s="157">
        <v>0.995</v>
      </c>
      <c r="Q38" s="158">
        <f>'ERCPL Performance'!O39</f>
        <v>0.99319999999999997</v>
      </c>
      <c r="R38" s="157">
        <v>1</v>
      </c>
      <c r="S38" s="159">
        <f>'ERCPL Performance'!Q39</f>
        <v>1</v>
      </c>
      <c r="T38" s="160">
        <f>'ERCPL Performance'!Y39</f>
        <v>-3.3150382874152099E-3</v>
      </c>
      <c r="U38" s="160">
        <f>'ERCPL Performance'!AF39</f>
        <v>-7.9000000000000008E-3</v>
      </c>
    </row>
    <row r="39" spans="1:21">
      <c r="A39" s="151" t="s">
        <v>21</v>
      </c>
      <c r="B39" s="152" t="s">
        <v>145</v>
      </c>
      <c r="C39" s="153">
        <v>300</v>
      </c>
      <c r="D39" s="153">
        <f t="shared" si="4"/>
        <v>448.34666999999996</v>
      </c>
      <c r="E39" s="154">
        <f t="shared" si="3"/>
        <v>45565</v>
      </c>
      <c r="F39" s="155">
        <f>'ERCPL Performance'!C40</f>
        <v>63538.765843765068</v>
      </c>
      <c r="G39" s="155">
        <f>'ERCPL Performance'!E40</f>
        <v>50124.12799999999</v>
      </c>
      <c r="H39" s="155">
        <f>'ERCPL Performance'!F40</f>
        <v>176.39999999999995</v>
      </c>
      <c r="I39" s="155">
        <f>'ERCPL Performance'!G40</f>
        <v>145.58523606643749</v>
      </c>
      <c r="J39" s="155">
        <f>'ERCPL Performance'!H40</f>
        <v>177.69999999999993</v>
      </c>
      <c r="K39" s="155">
        <f>'ERCPL Performance'!I40</f>
        <v>146.49890448055936</v>
      </c>
      <c r="L39" s="157">
        <f t="shared" si="0"/>
        <v>0.80151991575668036</v>
      </c>
      <c r="M39" s="157">
        <f t="shared" si="1"/>
        <v>0.77711808699958074</v>
      </c>
      <c r="N39" s="157">
        <f t="shared" si="5"/>
        <v>0.29416095298039385</v>
      </c>
      <c r="O39" s="157">
        <f t="shared" si="5"/>
        <v>0.23205614814814809</v>
      </c>
      <c r="P39" s="157">
        <v>0.995</v>
      </c>
      <c r="Q39" s="158">
        <f>'ERCPL Performance'!O40</f>
        <v>0.98199999999999998</v>
      </c>
      <c r="R39" s="157">
        <v>1</v>
      </c>
      <c r="S39" s="159">
        <f>'ERCPL Performance'!Q40</f>
        <v>1</v>
      </c>
      <c r="T39" s="160">
        <f>'ERCPL Performance'!Y40</f>
        <v>-2.185557583234353E-3</v>
      </c>
      <c r="U39" s="160">
        <f>'ERCPL Performance'!AF40</f>
        <v>-2.5000000000000001E-3</v>
      </c>
    </row>
    <row r="40" spans="1:21">
      <c r="A40" s="151" t="s">
        <v>21</v>
      </c>
      <c r="B40" s="152" t="s">
        <v>145</v>
      </c>
      <c r="C40" s="153">
        <v>300</v>
      </c>
      <c r="D40" s="153">
        <f t="shared" si="4"/>
        <v>448.34666999999996</v>
      </c>
      <c r="E40" s="154">
        <f t="shared" si="3"/>
        <v>45596</v>
      </c>
      <c r="F40" s="155">
        <f>'ERCPL Performance'!C41</f>
        <v>67779.370936733671</v>
      </c>
      <c r="G40" s="155">
        <f>'ERCPL Performance'!E41</f>
        <v>63393.887999999999</v>
      </c>
      <c r="H40" s="155">
        <f>'ERCPL Performance'!F41</f>
        <v>181.1</v>
      </c>
      <c r="I40" s="155">
        <f>'ERCPL Performance'!G41</f>
        <v>175.79657166444369</v>
      </c>
      <c r="J40" s="155">
        <f>'ERCPL Performance'!H41</f>
        <v>194.4</v>
      </c>
      <c r="K40" s="155">
        <f>'ERCPL Performance'!I41</f>
        <v>191.32</v>
      </c>
      <c r="L40" s="157">
        <f t="shared" si="0"/>
        <v>0.78156345485978007</v>
      </c>
      <c r="M40" s="157">
        <f t="shared" si="1"/>
        <v>0.74674014073134176</v>
      </c>
      <c r="N40" s="157">
        <f t="shared" si="5"/>
        <v>0.30367101674163832</v>
      </c>
      <c r="O40" s="157">
        <f t="shared" si="5"/>
        <v>0.28402279569892469</v>
      </c>
      <c r="P40" s="157">
        <v>0.995</v>
      </c>
      <c r="Q40" s="158">
        <f>'ERCPL Performance'!O41</f>
        <v>0.98970000000000002</v>
      </c>
      <c r="R40" s="157">
        <v>1</v>
      </c>
      <c r="S40" s="159">
        <f>'ERCPL Performance'!Q41</f>
        <v>1</v>
      </c>
      <c r="T40" s="160">
        <f>'ERCPL Performance'!Y41</f>
        <v>-1.9761675440976832E-3</v>
      </c>
      <c r="U40" s="160">
        <f>'ERCPL Performance'!AF41</f>
        <v>-1.0800000000000001E-2</v>
      </c>
    </row>
    <row r="41" spans="1:21">
      <c r="A41" s="151" t="s">
        <v>21</v>
      </c>
      <c r="B41" s="152" t="s">
        <v>145</v>
      </c>
      <c r="C41" s="153">
        <v>300</v>
      </c>
      <c r="D41" s="153">
        <f t="shared" si="4"/>
        <v>448.34666999999996</v>
      </c>
      <c r="E41" s="154">
        <f t="shared" si="3"/>
        <v>45626</v>
      </c>
      <c r="F41" s="155">
        <f>'ERCPL Performance'!C42</f>
        <v>71347.631388019247</v>
      </c>
      <c r="G41" s="155">
        <f>'ERCPL Performance'!E42</f>
        <v>64137.792000000001</v>
      </c>
      <c r="H41" s="155">
        <f>'ERCPL Performance'!F42</f>
        <v>174.59999999999988</v>
      </c>
      <c r="I41" s="155">
        <f>'ERCPL Performance'!G42</f>
        <v>163.22999999999999</v>
      </c>
      <c r="J41" s="155">
        <f>'ERCPL Performance'!H42</f>
        <v>204.00000000000011</v>
      </c>
      <c r="K41" s="155">
        <f>'ERCPL Performance'!I42</f>
        <v>192.98</v>
      </c>
      <c r="L41" s="157">
        <f t="shared" si="0"/>
        <v>0.78399332171510783</v>
      </c>
      <c r="M41" s="157">
        <f t="shared" si="1"/>
        <v>0.74307271361939686</v>
      </c>
      <c r="N41" s="157">
        <f t="shared" si="5"/>
        <v>0.33031310827786692</v>
      </c>
      <c r="O41" s="157">
        <f t="shared" si="5"/>
        <v>0.29693422222222221</v>
      </c>
      <c r="P41" s="157">
        <v>0.995</v>
      </c>
      <c r="Q41" s="158">
        <f>'ERCPL Performance'!O42</f>
        <v>0.99760000000000004</v>
      </c>
      <c r="R41" s="157">
        <v>1</v>
      </c>
      <c r="S41" s="159">
        <f>'ERCPL Performance'!Q42</f>
        <v>1</v>
      </c>
      <c r="T41" s="160">
        <f>'ERCPL Performance'!Y42</f>
        <v>-4.910197298700408E-3</v>
      </c>
      <c r="U41" s="160">
        <f>'ERCPL Performance'!AF42</f>
        <v>-1.0800000000000001E-2</v>
      </c>
    </row>
    <row r="42" spans="1:21">
      <c r="A42" s="151" t="s">
        <v>21</v>
      </c>
      <c r="B42" s="152" t="s">
        <v>145</v>
      </c>
      <c r="C42" s="153">
        <v>300</v>
      </c>
      <c r="D42" s="153">
        <f t="shared" si="4"/>
        <v>448.34666999999996</v>
      </c>
      <c r="E42" s="154">
        <f t="shared" si="3"/>
        <v>45657</v>
      </c>
      <c r="F42" s="155">
        <f>'ERCPL Performance'!C43</f>
        <v>62066.638687138664</v>
      </c>
      <c r="G42" s="155">
        <f>'ERCPL Performance'!E43</f>
        <v>58676.063999999984</v>
      </c>
      <c r="H42" s="155">
        <f>'ERCPL Performance'!F43</f>
        <v>135</v>
      </c>
      <c r="I42" s="155">
        <f>'ERCPL Performance'!G43</f>
        <v>133.26623552151563</v>
      </c>
      <c r="J42" s="155">
        <f>'ERCPL Performance'!H43</f>
        <v>168.9</v>
      </c>
      <c r="K42" s="155">
        <f>'ERCPL Performance'!I43</f>
        <v>172.00706304506156</v>
      </c>
      <c r="L42" s="157">
        <f t="shared" si="0"/>
        <v>0.82374264015352194</v>
      </c>
      <c r="M42" s="157">
        <f t="shared" si="1"/>
        <v>0.76138594785892499</v>
      </c>
      <c r="N42" s="157">
        <f t="shared" si="5"/>
        <v>0.27807633820402627</v>
      </c>
      <c r="O42" s="157">
        <f t="shared" si="5"/>
        <v>0.26288559139784939</v>
      </c>
      <c r="P42" s="157">
        <v>0.995</v>
      </c>
      <c r="Q42" s="158">
        <f>'ERCPL Performance'!O43</f>
        <v>0.99929999999999997</v>
      </c>
      <c r="R42" s="157">
        <v>1</v>
      </c>
      <c r="S42" s="159">
        <f>'ERCPL Performance'!Q43</f>
        <v>1</v>
      </c>
      <c r="T42" s="160">
        <f>'ERCPL Performance'!Y43</f>
        <v>-6.963321479207237E-3</v>
      </c>
      <c r="U42" s="160">
        <f>'ERCPL Performance'!AF43</f>
        <v>-2.1299999999999999E-2</v>
      </c>
    </row>
    <row r="43" spans="1:21">
      <c r="A43" s="151" t="s">
        <v>21</v>
      </c>
      <c r="B43" s="152" t="s">
        <v>145</v>
      </c>
      <c r="C43" s="153">
        <v>300</v>
      </c>
      <c r="D43" s="153">
        <f t="shared" si="4"/>
        <v>448.34666999999996</v>
      </c>
      <c r="E43" s="154">
        <f t="shared" si="3"/>
        <v>45688</v>
      </c>
      <c r="F43" s="155">
        <f>'ERCPL Performance'!C44</f>
        <v>61354.744360650693</v>
      </c>
      <c r="G43" s="155">
        <f>'ERCPL Performance'!E44</f>
        <v>56765.984000000004</v>
      </c>
      <c r="H43" s="155">
        <f>'ERCPL Performance'!F44</f>
        <v>124.1</v>
      </c>
      <c r="I43" s="155">
        <f>'ERCPL Performance'!G44</f>
        <v>122.06312377186453</v>
      </c>
      <c r="J43" s="155">
        <f>'ERCPL Performance'!H44</f>
        <v>162.6</v>
      </c>
      <c r="K43" s="155">
        <f>'ERCPL Performance'!I44</f>
        <v>162.53600518524021</v>
      </c>
      <c r="L43" s="157">
        <f t="shared" si="0"/>
        <v>0.84584459882038721</v>
      </c>
      <c r="M43" s="157">
        <f t="shared" si="1"/>
        <v>0.78210543179018521</v>
      </c>
      <c r="N43" s="157">
        <f t="shared" si="5"/>
        <v>0.2748868474939547</v>
      </c>
      <c r="O43" s="157">
        <f t="shared" si="5"/>
        <v>0.2543278853046595</v>
      </c>
      <c r="P43" s="157">
        <v>0.995</v>
      </c>
      <c r="Q43" s="158">
        <f>'ERCPL Performance'!O44</f>
        <v>0.996</v>
      </c>
      <c r="R43" s="157">
        <v>1</v>
      </c>
      <c r="S43" s="159">
        <f>'ERCPL Performance'!Q44</f>
        <v>1</v>
      </c>
      <c r="T43" s="160">
        <f>'ERCPL Performance'!Y44</f>
        <v>-6.9464544138929576E-3</v>
      </c>
      <c r="U43" s="160">
        <f>'ERCPL Performance'!AF44</f>
        <v>-2.1700000000000001E-2</v>
      </c>
    </row>
    <row r="44" spans="1:21">
      <c r="A44" s="161"/>
      <c r="B44" s="162"/>
      <c r="C44" s="163"/>
      <c r="D44" s="163"/>
      <c r="E44" s="164"/>
      <c r="F44" s="155"/>
      <c r="G44" s="155"/>
      <c r="H44" s="155"/>
      <c r="I44" s="155"/>
      <c r="J44" s="155"/>
      <c r="K44" s="155"/>
      <c r="L44" s="158"/>
      <c r="M44" s="158"/>
      <c r="N44" s="158"/>
      <c r="O44" s="158"/>
      <c r="P44" s="158"/>
      <c r="Q44" s="158"/>
      <c r="R44" s="158"/>
      <c r="S44" s="159"/>
      <c r="T44" s="160"/>
      <c r="U44" s="160"/>
    </row>
    <row r="45" spans="1:21">
      <c r="A45" s="161"/>
      <c r="B45" s="162"/>
      <c r="C45" s="163"/>
      <c r="D45" s="163"/>
      <c r="E45" s="164"/>
      <c r="F45" s="155"/>
      <c r="G45" s="155"/>
      <c r="H45" s="155"/>
      <c r="I45" s="155"/>
      <c r="J45" s="155"/>
      <c r="K45" s="155"/>
      <c r="L45" s="158"/>
      <c r="M45" s="158"/>
      <c r="N45" s="158"/>
      <c r="O45" s="158"/>
      <c r="P45" s="158"/>
      <c r="Q45" s="158"/>
      <c r="R45" s="158"/>
      <c r="S45" s="159"/>
      <c r="T45" s="160"/>
      <c r="U45" s="160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6F70-EEE3-4C38-946E-B1DD50347D63}">
  <dimension ref="B2:L26"/>
  <sheetViews>
    <sheetView topLeftCell="A9" workbookViewId="0">
      <selection activeCell="F23" sqref="F23"/>
    </sheetView>
  </sheetViews>
  <sheetFormatPr defaultColWidth="8.85546875" defaultRowHeight="15"/>
  <cols>
    <col min="1" max="2" width="8.85546875" style="10"/>
    <col min="3" max="3" width="14.85546875" style="10" bestFit="1" customWidth="1"/>
    <col min="4" max="4" width="10.42578125" style="81" bestFit="1" customWidth="1"/>
    <col min="5" max="5" width="8.85546875" style="81" bestFit="1" customWidth="1"/>
    <col min="6" max="6" width="6.5703125" style="10" customWidth="1"/>
    <col min="7" max="9" width="10.85546875" style="10" customWidth="1"/>
    <col min="10" max="10" width="12.5703125" style="10" customWidth="1"/>
    <col min="11" max="11" width="10" style="10" bestFit="1" customWidth="1"/>
    <col min="12" max="12" width="11.5703125" style="81" bestFit="1" customWidth="1"/>
    <col min="13" max="16384" width="8.85546875" style="10"/>
  </cols>
  <sheetData>
    <row r="2" spans="2:12" ht="45">
      <c r="B2" s="134" t="s">
        <v>0</v>
      </c>
      <c r="C2" s="134" t="s">
        <v>160</v>
      </c>
      <c r="D2" s="134" t="s">
        <v>161</v>
      </c>
      <c r="E2" s="134" t="s">
        <v>162</v>
      </c>
      <c r="G2" s="6" t="s">
        <v>163</v>
      </c>
      <c r="H2" s="6" t="s">
        <v>164</v>
      </c>
      <c r="I2" s="6" t="s">
        <v>165</v>
      </c>
      <c r="J2" s="6" t="s">
        <v>166</v>
      </c>
    </row>
    <row r="3" spans="2:12">
      <c r="B3" s="135">
        <v>44652</v>
      </c>
      <c r="C3" s="1">
        <v>75839.534200000009</v>
      </c>
      <c r="D3" s="1">
        <f>'ERCPL Performance'!E12</f>
        <v>72238.847999999998</v>
      </c>
      <c r="E3" s="132">
        <f>'ERCPL Performance'!O12</f>
        <v>0.99871776465957651</v>
      </c>
      <c r="G3" s="132">
        <f t="shared" ref="G3:G23" si="0">D3/C3-1</f>
        <v>-4.7477694028347672E-2</v>
      </c>
      <c r="H3" s="132">
        <f>'Grid Compliance'!F13</f>
        <v>-3.1841682015786153E-2</v>
      </c>
      <c r="I3" s="132">
        <f>E3-1</f>
        <v>-1.2822353404234876E-3</v>
      </c>
      <c r="J3" s="132">
        <f>G3-H3-I3</f>
        <v>-1.4353776672138031E-2</v>
      </c>
      <c r="K3" s="127">
        <f t="shared" ref="K3:K22" si="1">D3/E3</f>
        <v>72331.594126217809</v>
      </c>
      <c r="L3" s="136">
        <f t="shared" ref="L3:L23" si="2">K3/C3-1</f>
        <v>-4.6254768186355766E-2</v>
      </c>
    </row>
    <row r="4" spans="2:12">
      <c r="B4" s="135">
        <v>44682</v>
      </c>
      <c r="C4" s="1">
        <v>77298.709099999993</v>
      </c>
      <c r="D4" s="1">
        <f>'ERCPL Performance'!E13</f>
        <v>72090.208000000013</v>
      </c>
      <c r="E4" s="132">
        <f>'ERCPL Performance'!O13</f>
        <v>0.99914685603920439</v>
      </c>
      <c r="G4" s="132">
        <f t="shared" si="0"/>
        <v>-6.7381475844076943E-2</v>
      </c>
      <c r="H4" s="132">
        <f>'Grid Compliance'!F14</f>
        <v>-3.4393468066619318E-2</v>
      </c>
      <c r="I4" s="132">
        <f t="shared" ref="I4:I23" si="3">E4-1</f>
        <v>-8.5314396079561039E-4</v>
      </c>
      <c r="J4" s="132">
        <f t="shared" ref="J4:J23" si="4">G4-H4-I4</f>
        <v>-3.2134863816662015E-2</v>
      </c>
      <c r="K4" s="127">
        <f t="shared" si="1"/>
        <v>72151.763841582215</v>
      </c>
      <c r="L4" s="136">
        <f t="shared" si="2"/>
        <v>-6.6585138592149873E-2</v>
      </c>
    </row>
    <row r="5" spans="2:12">
      <c r="B5" s="135">
        <v>44713</v>
      </c>
      <c r="C5" s="1">
        <v>71660.826499999981</v>
      </c>
      <c r="D5" s="1">
        <f>'ERCPL Performance'!E14</f>
        <v>67445.248000000007</v>
      </c>
      <c r="E5" s="132">
        <f>'ERCPL Performance'!O14</f>
        <v>0.99827079601917112</v>
      </c>
      <c r="G5" s="132">
        <f t="shared" si="0"/>
        <v>-5.8826819419951493E-2</v>
      </c>
      <c r="H5" s="132">
        <f>'Grid Compliance'!F15</f>
        <v>-2.5369860817229997E-2</v>
      </c>
      <c r="I5" s="132">
        <f t="shared" si="3"/>
        <v>-1.7292039808288751E-3</v>
      </c>
      <c r="J5" s="132">
        <f t="shared" si="4"/>
        <v>-3.1727754621892618E-2</v>
      </c>
      <c r="K5" s="127">
        <f t="shared" si="1"/>
        <v>67562.076611830256</v>
      </c>
      <c r="L5" s="136">
        <f t="shared" si="2"/>
        <v>-5.7196519889004205E-2</v>
      </c>
    </row>
    <row r="6" spans="2:12">
      <c r="B6" s="135">
        <v>44743</v>
      </c>
      <c r="C6" s="1">
        <v>57139.515900000006</v>
      </c>
      <c r="D6" s="1">
        <f>'ERCPL Performance'!E15</f>
        <v>54100.224000000002</v>
      </c>
      <c r="E6" s="132">
        <f>'ERCPL Performance'!O15</f>
        <v>0.99650000000000005</v>
      </c>
      <c r="G6" s="132">
        <f t="shared" si="0"/>
        <v>-5.3190718404388937E-2</v>
      </c>
      <c r="H6" s="132">
        <f>'Grid Compliance'!F16</f>
        <v>-2.1668165677080933E-2</v>
      </c>
      <c r="I6" s="132">
        <f t="shared" si="3"/>
        <v>-3.4999999999999476E-3</v>
      </c>
      <c r="J6" s="132">
        <f t="shared" si="4"/>
        <v>-2.8022552727308053E-2</v>
      </c>
      <c r="K6" s="127">
        <f t="shared" si="1"/>
        <v>54290.239839438029</v>
      </c>
      <c r="L6" s="136">
        <f t="shared" si="2"/>
        <v>-4.9865246768077354E-2</v>
      </c>
    </row>
    <row r="7" spans="2:12">
      <c r="B7" s="135">
        <v>44774</v>
      </c>
      <c r="C7" s="1">
        <v>57853.702999999987</v>
      </c>
      <c r="D7" s="1">
        <f>'ERCPL Performance'!E16</f>
        <v>53422.94400000001</v>
      </c>
      <c r="E7" s="132">
        <f>'ERCPL Performance'!O16</f>
        <v>0.99268059129572317</v>
      </c>
      <c r="G7" s="132">
        <f t="shared" si="0"/>
        <v>-7.658557309633196E-2</v>
      </c>
      <c r="H7" s="132">
        <f>'Grid Compliance'!F17</f>
        <v>-2.5069048789657763E-2</v>
      </c>
      <c r="I7" s="132">
        <f t="shared" si="3"/>
        <v>-7.3194087042768308E-3</v>
      </c>
      <c r="J7" s="132">
        <f t="shared" si="4"/>
        <v>-4.4197115602397363E-2</v>
      </c>
      <c r="K7" s="127">
        <f t="shared" si="1"/>
        <v>53816.851531536711</v>
      </c>
      <c r="L7" s="136">
        <f t="shared" si="2"/>
        <v>-6.9776889967843148E-2</v>
      </c>
    </row>
    <row r="8" spans="2:12">
      <c r="B8" s="135">
        <v>44805</v>
      </c>
      <c r="C8" s="1">
        <v>71161.148799999995</v>
      </c>
      <c r="D8" s="1">
        <f>'ERCPL Performance'!E17</f>
        <v>67125.728000000003</v>
      </c>
      <c r="E8" s="132">
        <f>'ERCPL Performance'!O17</f>
        <v>0.99812874171242572</v>
      </c>
      <c r="G8" s="132">
        <f t="shared" si="0"/>
        <v>-5.6708201990128493E-2</v>
      </c>
      <c r="H8" s="132">
        <f>'Grid Compliance'!F18</f>
        <v>-2.865334852948551E-2</v>
      </c>
      <c r="I8" s="132">
        <f t="shared" si="3"/>
        <v>-1.8712582875742845E-3</v>
      </c>
      <c r="J8" s="132">
        <f t="shared" si="4"/>
        <v>-2.6183595173068699E-2</v>
      </c>
      <c r="K8" s="127">
        <f t="shared" si="1"/>
        <v>67251.573063447388</v>
      </c>
      <c r="L8" s="136">
        <f t="shared" si="2"/>
        <v>-5.4939750165368451E-2</v>
      </c>
    </row>
    <row r="9" spans="2:12">
      <c r="B9" s="135">
        <v>44835</v>
      </c>
      <c r="C9" s="1">
        <v>72387.992700000003</v>
      </c>
      <c r="D9" s="1">
        <f>'ERCPL Performance'!E18</f>
        <v>69307.327999999994</v>
      </c>
      <c r="E9" s="132">
        <f>'ERCPL Performance'!O18</f>
        <v>0.99773362483444561</v>
      </c>
      <c r="G9" s="132">
        <f t="shared" si="0"/>
        <v>-4.2557675452713717E-2</v>
      </c>
      <c r="H9" s="132">
        <f>'Grid Compliance'!F19</f>
        <v>-1.6859082141631995E-2</v>
      </c>
      <c r="I9" s="132">
        <f t="shared" si="3"/>
        <v>-2.2663751655543907E-3</v>
      </c>
      <c r="J9" s="132">
        <f t="shared" si="4"/>
        <v>-2.3432218145527331E-2</v>
      </c>
      <c r="K9" s="127">
        <f t="shared" si="1"/>
        <v>69464.761209686796</v>
      </c>
      <c r="L9" s="136">
        <f t="shared" si="2"/>
        <v>-4.038282291412687E-2</v>
      </c>
    </row>
    <row r="10" spans="2:12">
      <c r="B10" s="135">
        <v>44866</v>
      </c>
      <c r="C10" s="1">
        <v>63639.186999999998</v>
      </c>
      <c r="D10" s="1">
        <f>'ERCPL Performance'!E19</f>
        <v>60799.008000000009</v>
      </c>
      <c r="E10" s="132">
        <f>'ERCPL Performance'!O19</f>
        <v>0.9992759055620174</v>
      </c>
      <c r="G10" s="132">
        <f t="shared" si="0"/>
        <v>-4.4629404206562029E-2</v>
      </c>
      <c r="H10" s="132">
        <f>'Grid Compliance'!F20</f>
        <v>-1.691960623461854E-2</v>
      </c>
      <c r="I10" s="132">
        <f t="shared" si="3"/>
        <v>-7.2409443798260309E-4</v>
      </c>
      <c r="J10" s="132">
        <f t="shared" si="4"/>
        <v>-2.6985703533960886E-2</v>
      </c>
      <c r="K10" s="127">
        <f t="shared" si="1"/>
        <v>60843.064124322249</v>
      </c>
      <c r="L10" s="136">
        <f t="shared" si="2"/>
        <v>-4.3937124395975524E-2</v>
      </c>
    </row>
    <row r="11" spans="2:12">
      <c r="B11" s="135">
        <v>44896</v>
      </c>
      <c r="C11" s="1">
        <v>65662.9329</v>
      </c>
      <c r="D11" s="1">
        <f>'ERCPL Performance'!E20</f>
        <v>60948.159999999989</v>
      </c>
      <c r="E11" s="132">
        <f>'ERCPL Performance'!O20</f>
        <v>0.98684679080051518</v>
      </c>
      <c r="G11" s="132">
        <f t="shared" si="0"/>
        <v>-7.1802654736429106E-2</v>
      </c>
      <c r="H11" s="132">
        <f>'Grid Compliance'!F21</f>
        <v>-3.1088637903060639E-2</v>
      </c>
      <c r="I11" s="132">
        <f t="shared" si="3"/>
        <v>-1.3153209199484817E-2</v>
      </c>
      <c r="J11" s="132">
        <f t="shared" si="4"/>
        <v>-2.7560807633883647E-2</v>
      </c>
      <c r="K11" s="127">
        <f t="shared" si="1"/>
        <v>61760.508893746075</v>
      </c>
      <c r="L11" s="136">
        <f t="shared" si="2"/>
        <v>-5.9431155964310034E-2</v>
      </c>
    </row>
    <row r="12" spans="2:12">
      <c r="B12" s="135">
        <v>44927</v>
      </c>
      <c r="C12" s="1">
        <v>65826.603399999993</v>
      </c>
      <c r="D12" s="1">
        <f>'ERCPL Performance'!E21</f>
        <v>63197.279999999992</v>
      </c>
      <c r="E12" s="132">
        <f>'ERCPL Performance'!O21</f>
        <v>0.99162825120195619</v>
      </c>
      <c r="G12" s="132">
        <f t="shared" si="0"/>
        <v>-3.9943172884414735E-2</v>
      </c>
      <c r="H12" s="132">
        <f>'Grid Compliance'!F22</f>
        <v>-2.4482426208437255E-2</v>
      </c>
      <c r="I12" s="132">
        <f t="shared" si="3"/>
        <v>-8.3717487980438099E-3</v>
      </c>
      <c r="J12" s="132">
        <f t="shared" si="4"/>
        <v>-7.0889978779336699E-3</v>
      </c>
      <c r="K12" s="127">
        <f t="shared" si="1"/>
        <v>63730.81840235828</v>
      </c>
      <c r="L12" s="136">
        <f t="shared" si="2"/>
        <v>-3.1837963519194878E-2</v>
      </c>
    </row>
    <row r="13" spans="2:12">
      <c r="B13" s="135">
        <v>44958</v>
      </c>
      <c r="C13" s="1">
        <v>64101.209499999983</v>
      </c>
      <c r="D13" s="1">
        <f>'ERCPL Performance'!E22</f>
        <v>59671.040000000008</v>
      </c>
      <c r="E13" s="132">
        <f>'ERCPL Performance'!O22</f>
        <v>0.9687846769585472</v>
      </c>
      <c r="G13" s="132">
        <f t="shared" si="0"/>
        <v>-6.9112104663172969E-2</v>
      </c>
      <c r="H13" s="132">
        <f>'Grid Compliance'!F23</f>
        <v>-1.9236688462384018E-2</v>
      </c>
      <c r="I13" s="132">
        <f t="shared" si="3"/>
        <v>-3.1215323041452803E-2</v>
      </c>
      <c r="J13" s="132">
        <f t="shared" si="4"/>
        <v>-1.8660093159336144E-2</v>
      </c>
      <c r="K13" s="127">
        <f t="shared" si="1"/>
        <v>61593.707476190029</v>
      </c>
      <c r="L13" s="136">
        <f t="shared" si="2"/>
        <v>-3.9117858202191269E-2</v>
      </c>
    </row>
    <row r="14" spans="2:12">
      <c r="B14" s="135">
        <v>44986</v>
      </c>
      <c r="C14" s="1">
        <v>70539.810900000011</v>
      </c>
      <c r="D14" s="1">
        <f>'ERCPL Performance'!E23</f>
        <v>67980.671999999991</v>
      </c>
      <c r="E14" s="132">
        <f>'ERCPL Performance'!O23</f>
        <v>0.99860159409393612</v>
      </c>
      <c r="G14" s="132">
        <f t="shared" si="0"/>
        <v>-3.6279355832523508E-2</v>
      </c>
      <c r="H14" s="132">
        <f>'Grid Compliance'!F24</f>
        <v>-1.2593504954415879E-3</v>
      </c>
      <c r="I14" s="132">
        <f t="shared" si="3"/>
        <v>-1.398405906063882E-3</v>
      </c>
      <c r="J14" s="132">
        <f t="shared" si="4"/>
        <v>-3.3621599431018036E-2</v>
      </c>
      <c r="K14" s="127">
        <f t="shared" si="1"/>
        <v>68075.869698246461</v>
      </c>
      <c r="L14" s="136">
        <f t="shared" si="2"/>
        <v>-3.4929795959426801E-2</v>
      </c>
    </row>
    <row r="15" spans="2:12">
      <c r="B15" s="135">
        <v>45017</v>
      </c>
      <c r="C15" s="1">
        <f>(1-0.6%)*71626.759</f>
        <v>71196.998446000012</v>
      </c>
      <c r="D15" s="1">
        <f>'ERCPL Performance'!E24</f>
        <v>68328.127999999997</v>
      </c>
      <c r="E15" s="132">
        <f>'ERCPL Performance'!O24</f>
        <v>0.9985411151840855</v>
      </c>
      <c r="G15" s="132">
        <f t="shared" si="0"/>
        <v>-4.0294822936614905E-2</v>
      </c>
      <c r="H15" s="132">
        <f>'Grid Compliance'!F27</f>
        <v>-1.5104952628663469E-3</v>
      </c>
      <c r="I15" s="132">
        <f t="shared" si="3"/>
        <v>-1.4588848159144963E-3</v>
      </c>
      <c r="J15" s="132">
        <f t="shared" si="4"/>
        <v>-3.7325442857834061E-2</v>
      </c>
      <c r="K15" s="127">
        <f t="shared" si="1"/>
        <v>68427.956506731731</v>
      </c>
      <c r="L15" s="136">
        <f t="shared" si="2"/>
        <v>-3.889267805816965E-2</v>
      </c>
    </row>
    <row r="16" spans="2:12">
      <c r="B16" s="135">
        <v>45047</v>
      </c>
      <c r="C16" s="1">
        <f>(1-0.6%)*75472.9293</f>
        <v>75020.0917242</v>
      </c>
      <c r="D16" s="1">
        <f>'ERCPL Performance'!E25</f>
        <v>71408.67200000002</v>
      </c>
      <c r="E16" s="132">
        <f>'ERCPL Performance'!O25</f>
        <v>0.98246453481720075</v>
      </c>
      <c r="G16" s="132">
        <f t="shared" si="0"/>
        <v>-4.8139366950880502E-2</v>
      </c>
      <c r="H16" s="132">
        <f>'Grid Compliance'!F28</f>
        <v>-1.7137697615452707E-2</v>
      </c>
      <c r="I16" s="132">
        <f t="shared" si="3"/>
        <v>-1.7535465182799248E-2</v>
      </c>
      <c r="J16" s="132">
        <f t="shared" si="4"/>
        <v>-1.3466204152628548E-2</v>
      </c>
      <c r="K16" s="127">
        <f t="shared" si="1"/>
        <v>72683.205825120662</v>
      </c>
      <c r="L16" s="136">
        <f t="shared" si="2"/>
        <v>-3.1150133855748163E-2</v>
      </c>
    </row>
    <row r="17" spans="2:12">
      <c r="B17" s="135">
        <v>45078</v>
      </c>
      <c r="C17" s="1">
        <f>(1-0.6%)*70078.0779</f>
        <v>69657.609432600002</v>
      </c>
      <c r="D17" s="1">
        <f>'ERCPL Performance'!E26</f>
        <v>66229.887999999977</v>
      </c>
      <c r="E17" s="132">
        <f>'ERCPL Performance'!O26</f>
        <v>0.99153341012245155</v>
      </c>
      <c r="G17" s="132">
        <f t="shared" si="0"/>
        <v>-4.920814051071698E-2</v>
      </c>
      <c r="H17" s="132">
        <f>'Grid Compliance'!F29</f>
        <v>-3.5595969156893524E-2</v>
      </c>
      <c r="I17" s="132">
        <f t="shared" si="3"/>
        <v>-8.4665898775484472E-3</v>
      </c>
      <c r="J17" s="132">
        <f t="shared" si="4"/>
        <v>-5.1455814762750088E-3</v>
      </c>
      <c r="K17" s="127">
        <f t="shared" si="1"/>
        <v>66795.417404866646</v>
      </c>
      <c r="L17" s="136">
        <f t="shared" si="2"/>
        <v>-4.1089438053466099E-2</v>
      </c>
    </row>
    <row r="18" spans="2:12">
      <c r="B18" s="135">
        <v>45108</v>
      </c>
      <c r="C18" s="1">
        <f>(1-0.6%)*67435.8323</f>
        <v>67031.217306199993</v>
      </c>
      <c r="D18" s="1">
        <f>'ERCPL Performance'!E27</f>
        <v>64062.975999999995</v>
      </c>
      <c r="E18" s="132">
        <f>'ERCPL Performance'!O27</f>
        <v>0.99573162190607867</v>
      </c>
      <c r="G18" s="132">
        <f t="shared" si="0"/>
        <v>-4.4281476981702594E-2</v>
      </c>
      <c r="H18" s="132">
        <f>'Grid Compliance'!F30</f>
        <v>-3.4605686851451357E-2</v>
      </c>
      <c r="I18" s="132">
        <f t="shared" si="3"/>
        <v>-4.2683780939213323E-3</v>
      </c>
      <c r="J18" s="132">
        <f t="shared" si="4"/>
        <v>-5.4074120363299047E-3</v>
      </c>
      <c r="K18" s="127">
        <f t="shared" si="1"/>
        <v>64337.5931733166</v>
      </c>
      <c r="L18" s="136">
        <f t="shared" si="2"/>
        <v>-4.0184622048244467E-2</v>
      </c>
    </row>
    <row r="19" spans="2:12">
      <c r="B19" s="135">
        <v>45139</v>
      </c>
      <c r="C19" s="1">
        <f>(1-0.6%)*70106.0159</f>
        <v>69685.379804600001</v>
      </c>
      <c r="D19" s="1">
        <f>'ERCPL Performance'!E28</f>
        <v>65427.903999999966</v>
      </c>
      <c r="E19" s="132">
        <f>'ERCPL Performance'!O28</f>
        <v>0.99724069271411298</v>
      </c>
      <c r="G19" s="132">
        <f t="shared" si="0"/>
        <v>-6.1095682000128715E-2</v>
      </c>
      <c r="H19" s="132">
        <f>'Grid Compliance'!F31</f>
        <v>-3.5881792906873759E-2</v>
      </c>
      <c r="I19" s="132">
        <f t="shared" si="3"/>
        <v>-2.7593072858870249E-3</v>
      </c>
      <c r="J19" s="132">
        <f t="shared" si="4"/>
        <v>-2.2454581807367931E-2</v>
      </c>
      <c r="K19" s="127">
        <f t="shared" si="1"/>
        <v>65608.939224020127</v>
      </c>
      <c r="L19" s="136">
        <f t="shared" si="2"/>
        <v>-5.8497788087118696E-2</v>
      </c>
    </row>
    <row r="20" spans="2:12">
      <c r="B20" s="135">
        <v>45170</v>
      </c>
      <c r="C20" s="1">
        <v>67083.965899999996</v>
      </c>
      <c r="D20" s="1">
        <f>'ERCPL Performance'!E29</f>
        <v>63012.255999999994</v>
      </c>
      <c r="E20" s="132">
        <f>'ERCPL Performance'!O29</f>
        <v>0.99659161630697601</v>
      </c>
      <c r="G20" s="132">
        <f t="shared" si="0"/>
        <v>-6.0695724311671917E-2</v>
      </c>
      <c r="H20" s="132">
        <f>'Grid Compliance'!F32</f>
        <v>-3.181462011882958E-2</v>
      </c>
      <c r="I20" s="132">
        <f t="shared" si="3"/>
        <v>-3.4083836930239864E-3</v>
      </c>
      <c r="J20" s="132">
        <f t="shared" si="4"/>
        <v>-2.5472720499818351E-2</v>
      </c>
      <c r="K20" s="127">
        <f t="shared" si="1"/>
        <v>63227.760467724613</v>
      </c>
      <c r="L20" s="136">
        <f t="shared" si="2"/>
        <v>-5.7483265643890391E-2</v>
      </c>
    </row>
    <row r="21" spans="2:12">
      <c r="B21" s="135">
        <v>45200</v>
      </c>
      <c r="C21" s="1">
        <f>(1-0.6%)*67057.3468</f>
        <v>66655.002719199998</v>
      </c>
      <c r="D21" s="1">
        <f>'ERCPL Performance'!E30</f>
        <v>64901.760000000009</v>
      </c>
      <c r="E21" s="132">
        <f>'ERCPL Performance'!O30</f>
        <v>0.99492230091526701</v>
      </c>
      <c r="G21" s="132">
        <f t="shared" si="0"/>
        <v>-2.6303242782630076E-2</v>
      </c>
      <c r="H21" s="132">
        <f>'Grid Compliance'!F33</f>
        <v>-2.7416050592322015E-2</v>
      </c>
      <c r="I21" s="132">
        <f>E21-1</f>
        <v>-5.0776990847329895E-3</v>
      </c>
      <c r="J21" s="132">
        <f>G21-H21-I21</f>
        <v>6.1905068944249284E-3</v>
      </c>
      <c r="K21" s="127">
        <f t="shared" si="1"/>
        <v>65232.993511447479</v>
      </c>
      <c r="L21" s="136">
        <f t="shared" si="2"/>
        <v>-2.1333870673489685E-2</v>
      </c>
    </row>
    <row r="22" spans="2:12">
      <c r="B22" s="135">
        <v>45231</v>
      </c>
      <c r="C22" s="1">
        <f>(1-0.6%)*53049.9941</f>
        <v>52731.694135400001</v>
      </c>
      <c r="D22" s="1">
        <f>'ERCPL Performance'!E31</f>
        <v>51211.071999999986</v>
      </c>
      <c r="E22" s="132">
        <f>'ERCPL Performance'!O31</f>
        <v>0.99892933420209351</v>
      </c>
      <c r="G22" s="132">
        <f t="shared" si="0"/>
        <v>-2.8836967223080157E-2</v>
      </c>
      <c r="H22" s="132">
        <f>'Grid Compliance'!F34</f>
        <v>-8.0026861089791106E-3</v>
      </c>
      <c r="I22" s="132">
        <f t="shared" si="3"/>
        <v>-1.0706657979064893E-3</v>
      </c>
      <c r="J22" s="132">
        <f t="shared" si="4"/>
        <v>-1.9763615316194555E-2</v>
      </c>
      <c r="K22" s="127">
        <f t="shared" si="1"/>
        <v>51265.960710729785</v>
      </c>
      <c r="L22" s="136">
        <f t="shared" si="2"/>
        <v>-2.779606171777127E-2</v>
      </c>
    </row>
    <row r="23" spans="2:12">
      <c r="B23" s="135">
        <v>45261</v>
      </c>
      <c r="C23" s="1">
        <f>(1-0.6%)*61234.4435</f>
        <v>60867.036839</v>
      </c>
      <c r="D23" s="1">
        <f>'ERCPL Performance'!E32</f>
        <v>59413.376000000004</v>
      </c>
      <c r="E23" s="132">
        <f>'ERCPL Performance'!O32</f>
        <v>0.99857309225509638</v>
      </c>
      <c r="G23" s="132">
        <f t="shared" si="0"/>
        <v>-2.3882562951850095E-2</v>
      </c>
      <c r="H23" s="132">
        <f>'Grid Compliance'!F35</f>
        <v>-5.8002416767370159E-4</v>
      </c>
      <c r="I23" s="132">
        <f t="shared" si="3"/>
        <v>-1.426907744903616E-3</v>
      </c>
      <c r="J23" s="132">
        <f t="shared" si="4"/>
        <v>-2.1875631039272776E-2</v>
      </c>
      <c r="K23" s="127">
        <f>D23/E23</f>
        <v>59498.274548762034</v>
      </c>
      <c r="L23" s="136">
        <f t="shared" si="2"/>
        <v>-2.2487743141800909E-2</v>
      </c>
    </row>
    <row r="24" spans="2:12">
      <c r="B24" s="135">
        <v>45292</v>
      </c>
      <c r="C24" s="1">
        <f>(1-0.6%)*60600.1149</f>
        <v>60236.514210599998</v>
      </c>
      <c r="D24" s="1">
        <f>'ERCPL Performance'!E33</f>
        <v>58941.919999999998</v>
      </c>
      <c r="E24" s="132">
        <f>'ERCPL Performance'!O33</f>
        <v>0.98869702997182718</v>
      </c>
      <c r="G24" s="132">
        <f t="shared" ref="G24:G26" si="5">D24/C24-1</f>
        <v>-2.1491851372305804E-2</v>
      </c>
      <c r="H24" s="132">
        <f>'Grid Compliance'!F36</f>
        <v>-8.1644995464164472E-4</v>
      </c>
      <c r="I24" s="132">
        <f t="shared" ref="I24:I26" si="6">E24-1</f>
        <v>-1.1302970028172821E-2</v>
      </c>
      <c r="J24" s="132">
        <f t="shared" ref="J24:J26" si="7">G24-H24-I24</f>
        <v>-9.372431389491339E-3</v>
      </c>
      <c r="K24" s="127">
        <f>D24/E24</f>
        <v>59615.755093023334</v>
      </c>
      <c r="L24" s="136">
        <f>K24/C24-1</f>
        <v>-1.030536254814407E-2</v>
      </c>
    </row>
    <row r="25" spans="2:12">
      <c r="B25" s="135">
        <v>45323</v>
      </c>
      <c r="C25" s="1">
        <f>(1-0.6%)*61354.6562</f>
        <v>60986.528262799999</v>
      </c>
      <c r="D25" s="1">
        <f>'ERCPL Performance'!E34</f>
        <v>60460.608</v>
      </c>
      <c r="E25" s="132">
        <f>'ERCPL Performance'!O34</f>
        <v>0.99777272546218743</v>
      </c>
      <c r="G25" s="132">
        <f t="shared" si="5"/>
        <v>-8.6235481471207409E-3</v>
      </c>
      <c r="H25" s="132">
        <f>'Grid Compliance'!F37</f>
        <v>-1.1950971548502116E-3</v>
      </c>
      <c r="I25" s="132">
        <f t="shared" si="6"/>
        <v>-2.2272745378125736E-3</v>
      </c>
      <c r="J25" s="132">
        <f t="shared" si="7"/>
        <v>-5.2011764544579557E-3</v>
      </c>
      <c r="K25" s="127">
        <f t="shared" ref="K25:K26" si="8">D25/E25</f>
        <v>60595.57097233089</v>
      </c>
      <c r="L25" s="136">
        <f t="shared" ref="L25:L26" si="9">K25/C25-1</f>
        <v>-6.4105516678112373E-3</v>
      </c>
    </row>
    <row r="26" spans="2:12">
      <c r="B26" s="135">
        <v>45352</v>
      </c>
      <c r="C26" s="1">
        <f>(1-0.6%)*73751.2103</f>
        <v>73308.703038200008</v>
      </c>
      <c r="D26" s="1">
        <f>'ERCPL Performance'!E35</f>
        <v>71643.94</v>
      </c>
      <c r="E26" s="132">
        <f>'ERCPL Performance'!O35</f>
        <v>0.99954443125417836</v>
      </c>
      <c r="G26" s="132">
        <f t="shared" si="5"/>
        <v>-2.2708941356287871E-2</v>
      </c>
      <c r="H26" s="132">
        <f>'Grid Compliance'!F38</f>
        <v>-9.2898516665009608E-4</v>
      </c>
      <c r="I26" s="132">
        <f t="shared" si="6"/>
        <v>-4.5556874582164397E-4</v>
      </c>
      <c r="J26" s="132">
        <f t="shared" si="7"/>
        <v>-2.132438744381613E-2</v>
      </c>
      <c r="K26" s="127">
        <f t="shared" si="8"/>
        <v>71676.59361585835</v>
      </c>
      <c r="L26" s="136">
        <f t="shared" si="9"/>
        <v>-2.226351517215075E-2</v>
      </c>
    </row>
  </sheetData>
  <conditionalFormatting sqref="J3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BFCE-1069-4C13-A3EB-18CFDA13C15C}">
  <dimension ref="A1:AF26"/>
  <sheetViews>
    <sheetView zoomScale="80" zoomScaleNormal="80" workbookViewId="0">
      <selection activeCell="R4" sqref="R4:R17"/>
    </sheetView>
  </sheetViews>
  <sheetFormatPr defaultColWidth="9.140625" defaultRowHeight="15"/>
  <cols>
    <col min="1" max="1" width="11.85546875" style="10" customWidth="1"/>
    <col min="2" max="2" width="13.42578125" style="10" customWidth="1"/>
    <col min="3" max="3" width="14.140625" style="10" customWidth="1"/>
    <col min="4" max="4" width="13.85546875" style="10" customWidth="1"/>
    <col min="5" max="5" width="10.5703125" style="10" customWidth="1"/>
    <col min="6" max="7" width="10.85546875" style="10" customWidth="1"/>
    <col min="8" max="14" width="10.5703125" style="10" customWidth="1"/>
    <col min="15" max="15" width="11.42578125" style="10" bestFit="1" customWidth="1"/>
    <col min="16" max="16" width="11.140625" style="10" bestFit="1" customWidth="1"/>
    <col min="17" max="17" width="9.85546875" style="10" bestFit="1" customWidth="1"/>
    <col min="18" max="18" width="14.42578125" style="10" customWidth="1"/>
    <col min="19" max="19" width="13.42578125" style="10" customWidth="1"/>
    <col min="20" max="22" width="11.140625" style="10" bestFit="1" customWidth="1"/>
    <col min="23" max="23" width="15.85546875" style="10" customWidth="1"/>
    <col min="24" max="24" width="11.140625" style="81" bestFit="1" customWidth="1"/>
    <col min="25" max="25" width="25.85546875" style="10" bestFit="1" customWidth="1"/>
    <col min="26" max="27" width="8.85546875" style="10" hidden="1" customWidth="1"/>
    <col min="28" max="16384" width="9.140625" style="10"/>
  </cols>
  <sheetData>
    <row r="1" spans="1:32" ht="15.75" thickBot="1">
      <c r="C1" s="7"/>
      <c r="S1" s="79"/>
    </row>
    <row r="2" spans="1:32">
      <c r="B2" s="71" t="s">
        <v>21</v>
      </c>
      <c r="C2" s="8"/>
      <c r="D2" s="8"/>
      <c r="E2" s="8"/>
      <c r="F2" s="8"/>
      <c r="G2" s="8"/>
      <c r="H2" s="8"/>
      <c r="I2" s="72"/>
      <c r="J2" s="169" t="s">
        <v>16</v>
      </c>
      <c r="K2" s="169"/>
      <c r="L2" s="169"/>
      <c r="M2" s="8">
        <v>300</v>
      </c>
      <c r="N2" s="169" t="s">
        <v>17</v>
      </c>
      <c r="O2" s="169"/>
      <c r="P2" s="9"/>
      <c r="R2" s="165" t="s">
        <v>22</v>
      </c>
      <c r="S2" s="166"/>
      <c r="T2" s="166"/>
      <c r="U2" s="166"/>
      <c r="V2" s="166"/>
      <c r="W2" s="167"/>
      <c r="X2" s="168"/>
      <c r="AF2" s="82"/>
    </row>
    <row r="3" spans="1:32" ht="60">
      <c r="A3" s="83" t="s">
        <v>121</v>
      </c>
      <c r="B3" s="2" t="s">
        <v>0</v>
      </c>
      <c r="C3" s="3" t="s">
        <v>1</v>
      </c>
      <c r="D3" s="3" t="s">
        <v>123</v>
      </c>
      <c r="E3" s="3" t="s">
        <v>2</v>
      </c>
      <c r="F3" s="3" t="s">
        <v>3</v>
      </c>
      <c r="G3" s="3" t="s">
        <v>15</v>
      </c>
      <c r="H3" s="3" t="s">
        <v>4</v>
      </c>
      <c r="I3" s="3" t="s">
        <v>18</v>
      </c>
      <c r="J3" s="3" t="s">
        <v>5</v>
      </c>
      <c r="K3" s="6" t="s">
        <v>19</v>
      </c>
      <c r="L3" s="6" t="s">
        <v>10</v>
      </c>
      <c r="M3" s="3" t="s">
        <v>6</v>
      </c>
      <c r="N3" s="3" t="s">
        <v>7</v>
      </c>
      <c r="O3" s="3" t="s">
        <v>8</v>
      </c>
      <c r="P3" s="4" t="s">
        <v>9</v>
      </c>
      <c r="R3" s="2" t="s">
        <v>0</v>
      </c>
      <c r="S3" s="3" t="s">
        <v>118</v>
      </c>
      <c r="T3" s="3" t="s">
        <v>11</v>
      </c>
      <c r="U3" s="3" t="s">
        <v>13</v>
      </c>
      <c r="V3" s="3" t="s">
        <v>12</v>
      </c>
      <c r="W3" s="88" t="s">
        <v>132</v>
      </c>
      <c r="X3" s="11" t="s">
        <v>14</v>
      </c>
    </row>
    <row r="4" spans="1:32">
      <c r="A4" s="84">
        <f>'ERCPL Performance'!A4</f>
        <v>309.25888888888886</v>
      </c>
      <c r="B4" s="5">
        <v>44439</v>
      </c>
      <c r="C4" s="70">
        <f>'ERCPL Performance'!C4*99.5%*98.5%</f>
        <v>25319.414126560721</v>
      </c>
      <c r="D4" s="1">
        <f>'ERCPL Performance'!E4</f>
        <v>26127.967999999993</v>
      </c>
      <c r="E4" s="1">
        <f>'ERCPL Performance'!F4</f>
        <v>96.735483870967741</v>
      </c>
      <c r="F4" s="1">
        <f>'ERCPL Performance'!G4</f>
        <v>114.724</v>
      </c>
      <c r="G4" s="1">
        <f>'ERCPL Performance'!H4</f>
        <v>97.448387096774184</v>
      </c>
      <c r="H4" s="1">
        <f>'ERCPL Performance'!I4</f>
        <v>117.2813</v>
      </c>
      <c r="I4" s="12">
        <f t="shared" ref="I4:I14" si="0">C4/A4/G4/M4</f>
        <v>0.84863631265065598</v>
      </c>
      <c r="J4" s="12">
        <f t="shared" ref="J4:J14" si="1">D4/A4/H4/N4</f>
        <v>0.74132772496772015</v>
      </c>
      <c r="K4" s="12">
        <f>C4/$M$2/24/17</f>
        <v>0.20685795855033268</v>
      </c>
      <c r="L4" s="12">
        <f>D4/$M$2/24/17</f>
        <v>0.21346379084967312</v>
      </c>
      <c r="M4" s="12">
        <v>0.99</v>
      </c>
      <c r="N4" s="12">
        <v>0.97172735885167483</v>
      </c>
      <c r="O4" s="12">
        <v>1</v>
      </c>
      <c r="P4" s="13">
        <v>0.99447368421052629</v>
      </c>
      <c r="Q4" s="85">
        <f t="shared" ref="Q4:Q19" si="2">S4-T4</f>
        <v>-0.17158808223454081</v>
      </c>
      <c r="R4" s="5">
        <v>44439</v>
      </c>
      <c r="S4" s="12">
        <f t="shared" ref="S4:S19" si="3">D4/C4-1</f>
        <v>3.1934146240417016E-2</v>
      </c>
      <c r="T4" s="12">
        <f t="shared" ref="T4:T19" si="4">H4/G4-1</f>
        <v>0.20352222847495782</v>
      </c>
      <c r="U4" s="12">
        <f t="shared" ref="U4:U19" si="5">N4-M4</f>
        <v>-1.8272641148325164E-2</v>
      </c>
      <c r="V4" s="12">
        <f t="shared" ref="V4:V19" si="6">P4-O4</f>
        <v>-5.5263157894737125E-3</v>
      </c>
      <c r="W4" s="89">
        <f>'ERCPL Performance'!Y4</f>
        <v>-1.4500000000000001E-2</v>
      </c>
      <c r="X4" s="13"/>
    </row>
    <row r="5" spans="1:32">
      <c r="A5" s="84">
        <f>'ERCPL Performance'!A5</f>
        <v>407.13423799999993</v>
      </c>
      <c r="B5" s="5">
        <v>44469</v>
      </c>
      <c r="C5" s="70">
        <f>'ERCPL Performance'!C5*99.5%*98.5%</f>
        <v>61237.441066099775</v>
      </c>
      <c r="D5" s="1">
        <f>'ERCPL Performance'!E5</f>
        <v>50430.016000000003</v>
      </c>
      <c r="E5" s="1">
        <f>'ERCPL Performance'!F5</f>
        <v>181.1</v>
      </c>
      <c r="F5" s="1">
        <f>'ERCPL Performance'!G5</f>
        <v>160.6876384779878</v>
      </c>
      <c r="G5" s="1">
        <f>'ERCPL Performance'!H5</f>
        <v>194.4</v>
      </c>
      <c r="H5" s="1">
        <f>'ERCPL Performance'!I5</f>
        <v>171.88496211378651</v>
      </c>
      <c r="I5" s="12">
        <f t="shared" si="0"/>
        <v>0.78153413850438569</v>
      </c>
      <c r="J5" s="12">
        <f t="shared" si="1"/>
        <v>0.74591356002225995</v>
      </c>
      <c r="K5" s="12">
        <f>C5/$M$2/24/30</f>
        <v>0.28350667160231374</v>
      </c>
      <c r="L5" s="12">
        <f>D5/$M$2/24/30</f>
        <v>0.23347229629629629</v>
      </c>
      <c r="M5" s="12">
        <v>0.99</v>
      </c>
      <c r="N5" s="12">
        <v>0.96610670213668659</v>
      </c>
      <c r="O5" s="12">
        <v>1</v>
      </c>
      <c r="P5" s="13">
        <v>1</v>
      </c>
      <c r="Q5" s="85">
        <f t="shared" si="2"/>
        <v>-6.0665847000374473E-2</v>
      </c>
      <c r="R5" s="5">
        <v>44469</v>
      </c>
      <c r="S5" s="12">
        <f t="shared" si="3"/>
        <v>-0.17648394312287186</v>
      </c>
      <c r="T5" s="12">
        <f t="shared" si="4"/>
        <v>-0.11581809612249738</v>
      </c>
      <c r="U5" s="12">
        <f t="shared" si="5"/>
        <v>-2.3893297863313401E-2</v>
      </c>
      <c r="V5" s="12">
        <f t="shared" si="6"/>
        <v>0</v>
      </c>
      <c r="W5" s="89">
        <f>'ERCPL Performance'!Y5</f>
        <v>-3.2092213805683362E-2</v>
      </c>
      <c r="X5" s="13"/>
    </row>
    <row r="6" spans="1:32">
      <c r="A6" s="84">
        <f>'ERCPL Performance'!A6</f>
        <v>426.32948903225792</v>
      </c>
      <c r="B6" s="5">
        <v>44500</v>
      </c>
      <c r="C6" s="1">
        <f>'ERCPL Performance'!C6*99.5%*98.5%</f>
        <v>67500.553810815603</v>
      </c>
      <c r="D6" s="1">
        <f>'ERCPL Performance'!E6</f>
        <v>62683.871999999988</v>
      </c>
      <c r="E6" s="1">
        <f>'ERCPL Performance'!F6</f>
        <v>174.6</v>
      </c>
      <c r="F6" s="1">
        <f>'ERCPL Performance'!G6</f>
        <v>169.35384574235394</v>
      </c>
      <c r="G6" s="1">
        <f>'ERCPL Performance'!H6</f>
        <v>204</v>
      </c>
      <c r="H6" s="1">
        <f>'ERCPL Performance'!I6</f>
        <v>200.68881069137171</v>
      </c>
      <c r="I6" s="12">
        <f t="shared" si="0"/>
        <v>0.78396486686826228</v>
      </c>
      <c r="J6" s="12">
        <f t="shared" si="1"/>
        <v>0.74067128245133307</v>
      </c>
      <c r="K6" s="12">
        <f>C6/$M$2/24/31</f>
        <v>0.30242183606996237</v>
      </c>
      <c r="L6" s="12">
        <f>D6/$M$2/24/31</f>
        <v>0.28084172043010747</v>
      </c>
      <c r="M6" s="12">
        <v>0.99</v>
      </c>
      <c r="N6" s="12">
        <v>0.98914913560052675</v>
      </c>
      <c r="O6" s="12">
        <v>1</v>
      </c>
      <c r="P6" s="13">
        <v>1</v>
      </c>
      <c r="Q6" s="85">
        <f t="shared" si="2"/>
        <v>-5.5126343447365223E-2</v>
      </c>
      <c r="R6" s="5">
        <v>44500</v>
      </c>
      <c r="S6" s="12">
        <f t="shared" si="3"/>
        <v>-7.1357663587699904E-2</v>
      </c>
      <c r="T6" s="12">
        <f t="shared" si="4"/>
        <v>-1.6231320140334682E-2</v>
      </c>
      <c r="U6" s="12">
        <f t="shared" si="5"/>
        <v>-8.50864399473239E-4</v>
      </c>
      <c r="V6" s="12">
        <f t="shared" si="6"/>
        <v>0</v>
      </c>
      <c r="W6" s="89">
        <f>'ERCPL Performance'!Y6</f>
        <v>-2.8763486241348089E-2</v>
      </c>
      <c r="X6" s="13">
        <f>'ERCPL Performance'!AF6</f>
        <v>-6.5854203305337602E-2</v>
      </c>
    </row>
    <row r="7" spans="1:32">
      <c r="A7" s="84">
        <f>'ERCPL Performance'!A7</f>
        <v>436.85011166666675</v>
      </c>
      <c r="B7" s="5">
        <v>44530</v>
      </c>
      <c r="C7" s="1">
        <f>'ERCPL Performance'!C7*99.5%*98.5%</f>
        <v>60168.966513948893</v>
      </c>
      <c r="D7" s="1">
        <f>'ERCPL Performance'!E7</f>
        <v>53646.080000000002</v>
      </c>
      <c r="E7" s="1">
        <f>'ERCPL Performance'!F7</f>
        <v>135</v>
      </c>
      <c r="F7" s="1">
        <f>'ERCPL Performance'!G7</f>
        <v>132.21698332748804</v>
      </c>
      <c r="G7" s="1">
        <f>'ERCPL Performance'!H7</f>
        <v>168.9</v>
      </c>
      <c r="H7" s="1">
        <f>'ERCPL Performance'!I7</f>
        <v>168.03367211590114</v>
      </c>
      <c r="I7" s="12">
        <f t="shared" si="0"/>
        <v>0.82371174166173244</v>
      </c>
      <c r="J7" s="12">
        <f t="shared" si="1"/>
        <v>0.73297160266951322</v>
      </c>
      <c r="K7" s="12">
        <f>C7/$M$2/24/30</f>
        <v>0.27856003015717079</v>
      </c>
      <c r="L7" s="12">
        <f>D7/$M$2/24/30</f>
        <v>0.24836148148148149</v>
      </c>
      <c r="M7" s="12">
        <v>0.99</v>
      </c>
      <c r="N7" s="12">
        <v>0.99706179237055081</v>
      </c>
      <c r="O7" s="12">
        <v>1</v>
      </c>
      <c r="P7" s="13">
        <v>1</v>
      </c>
      <c r="Q7" s="85">
        <f t="shared" si="2"/>
        <v>-0.1032802468123436</v>
      </c>
      <c r="R7" s="5">
        <v>44530</v>
      </c>
      <c r="S7" s="12">
        <f t="shared" si="3"/>
        <v>-0.10840948236059034</v>
      </c>
      <c r="T7" s="12">
        <f t="shared" si="4"/>
        <v>-5.1292355482467356E-3</v>
      </c>
      <c r="U7" s="12">
        <f t="shared" si="5"/>
        <v>7.0617923705508234E-3</v>
      </c>
      <c r="V7" s="12">
        <f t="shared" si="6"/>
        <v>0</v>
      </c>
      <c r="W7" s="89">
        <f>'ERCPL Performance'!Y7</f>
        <v>-5.2764096155259871E-3</v>
      </c>
      <c r="X7" s="13">
        <f>'ERCPL Performance'!AF7</f>
        <v>-8.6544552374696507E-2</v>
      </c>
      <c r="Y7" s="85"/>
    </row>
    <row r="8" spans="1:32">
      <c r="A8" s="84">
        <f>'ERCPL Performance'!A8</f>
        <v>444.90553709677448</v>
      </c>
      <c r="B8" s="5">
        <v>44561</v>
      </c>
      <c r="C8" s="1">
        <f>'ERCPL Performance'!C8*99.5%*98.5%</f>
        <v>60575.615617514333</v>
      </c>
      <c r="D8" s="1">
        <f>'ERCPL Performance'!E8</f>
        <v>51885.600000000013</v>
      </c>
      <c r="E8" s="1">
        <f>'ERCPL Performance'!F8</f>
        <v>124.1</v>
      </c>
      <c r="F8" s="1">
        <f>'ERCPL Performance'!G8</f>
        <v>114.59867242810158</v>
      </c>
      <c r="G8" s="1">
        <f>'ERCPL Performance'!H8</f>
        <v>162.6</v>
      </c>
      <c r="H8" s="1">
        <f>'ERCPL Performance'!I8</f>
        <v>146.83451276739669</v>
      </c>
      <c r="I8" s="12">
        <f t="shared" si="0"/>
        <v>0.84581287128666716</v>
      </c>
      <c r="J8" s="12">
        <f t="shared" si="1"/>
        <v>0.79950792386110092</v>
      </c>
      <c r="K8" s="12">
        <f>C8/$M$2/24/31</f>
        <v>0.27139612731861257</v>
      </c>
      <c r="L8" s="12">
        <f>D8/$M$2/24/31</f>
        <v>0.23246236559139793</v>
      </c>
      <c r="M8" s="12">
        <v>0.99</v>
      </c>
      <c r="N8" s="12">
        <v>0.99340905335673424</v>
      </c>
      <c r="O8" s="12">
        <v>1</v>
      </c>
      <c r="P8" s="13">
        <v>1</v>
      </c>
      <c r="Q8" s="85">
        <f t="shared" si="2"/>
        <v>-4.6498606304167356E-2</v>
      </c>
      <c r="R8" s="5">
        <v>44561</v>
      </c>
      <c r="S8" s="12">
        <f t="shared" si="3"/>
        <v>-0.14345732237183839</v>
      </c>
      <c r="T8" s="12">
        <f t="shared" si="4"/>
        <v>-9.6958716067671036E-2</v>
      </c>
      <c r="U8" s="12">
        <f t="shared" si="5"/>
        <v>3.4090533567342485E-3</v>
      </c>
      <c r="V8" s="12">
        <f t="shared" si="6"/>
        <v>0</v>
      </c>
      <c r="W8" s="89">
        <f>'ERCPL Performance'!Y8</f>
        <v>-2.3160915465364047E-2</v>
      </c>
      <c r="X8" s="13">
        <f>'ERCPL Performance'!AF8</f>
        <v>-5.6500000000000002E-2</v>
      </c>
      <c r="Y8" s="86"/>
    </row>
    <row r="9" spans="1:32">
      <c r="A9" s="84">
        <f>'ERCPL Performance'!A9</f>
        <v>445.43927500000012</v>
      </c>
      <c r="B9" s="5">
        <v>44592</v>
      </c>
      <c r="C9" s="1">
        <f>'ERCPL Performance'!C9*99.5%*98.5%</f>
        <v>63137.289681252943</v>
      </c>
      <c r="D9" s="1">
        <f>'ERCPL Performance'!E9</f>
        <v>57593.376000000011</v>
      </c>
      <c r="E9" s="1">
        <f>'ERCPL Performance'!F9</f>
        <v>132.80000000000001</v>
      </c>
      <c r="F9" s="1">
        <f>'ERCPL Performance'!G9</f>
        <v>126.51792159482567</v>
      </c>
      <c r="G9" s="1">
        <f>'ERCPL Performance'!H9</f>
        <v>170.1</v>
      </c>
      <c r="H9" s="1">
        <f>'ERCPL Performance'!I9</f>
        <v>160.54547155384677</v>
      </c>
      <c r="I9" s="12">
        <f t="shared" si="0"/>
        <v>0.84170114872267576</v>
      </c>
      <c r="J9" s="12">
        <f t="shared" si="1"/>
        <v>0.81094148994549953</v>
      </c>
      <c r="K9" s="12">
        <f>C9/$M$2/24/31</f>
        <v>0.28287316165435905</v>
      </c>
      <c r="L9" s="12">
        <f>D9/$M$2/24/31</f>
        <v>0.25803483870967747</v>
      </c>
      <c r="M9" s="12">
        <v>0.99</v>
      </c>
      <c r="N9" s="12">
        <v>0.99310792871602027</v>
      </c>
      <c r="O9" s="12">
        <v>1</v>
      </c>
      <c r="P9" s="13">
        <v>0.99903078956385527</v>
      </c>
      <c r="Q9" s="85">
        <f t="shared" si="2"/>
        <v>-3.1637212832335448E-2</v>
      </c>
      <c r="R9" s="5">
        <v>44592</v>
      </c>
      <c r="S9" s="12">
        <f t="shared" si="3"/>
        <v>-8.7807280123065823E-2</v>
      </c>
      <c r="T9" s="12">
        <f t="shared" si="4"/>
        <v>-5.6170067290730374E-2</v>
      </c>
      <c r="U9" s="12">
        <f t="shared" si="5"/>
        <v>3.1079287160202806E-3</v>
      </c>
      <c r="V9" s="12">
        <f t="shared" si="6"/>
        <v>-9.6921043614472957E-4</v>
      </c>
      <c r="W9" s="89">
        <f>'ERCPL Performance'!Y9</f>
        <v>-2.846639409536434E-2</v>
      </c>
      <c r="X9" s="13">
        <f>'ERCPL Performance'!AF9</f>
        <v>-2.1700000000000001E-2</v>
      </c>
    </row>
    <row r="10" spans="1:32">
      <c r="A10" s="84">
        <f>'ERCPL Performance'!A10</f>
        <v>445.43927500000012</v>
      </c>
      <c r="B10" s="5">
        <v>44620</v>
      </c>
      <c r="C10" s="1">
        <f>'ERCPL Performance'!C10*99.5%*98.5%</f>
        <v>62042.649364797806</v>
      </c>
      <c r="D10" s="1">
        <f>'ERCPL Performance'!E10</f>
        <v>61555.359999999993</v>
      </c>
      <c r="E10" s="1">
        <f>'ERCPL Performance'!F10</f>
        <v>144.80000000000001</v>
      </c>
      <c r="F10" s="1">
        <f>'ERCPL Performance'!G10</f>
        <v>150.76459939010965</v>
      </c>
      <c r="G10" s="1">
        <f>'ERCPL Performance'!H10</f>
        <v>174</v>
      </c>
      <c r="H10" s="1">
        <f>'ERCPL Performance'!I10</f>
        <v>180.91154504639678</v>
      </c>
      <c r="I10" s="12">
        <f t="shared" si="0"/>
        <v>0.80856955583855761</v>
      </c>
      <c r="J10" s="12">
        <f t="shared" si="1"/>
        <v>0.76789858954341073</v>
      </c>
      <c r="K10" s="12">
        <f>C10/$M$2/24/28</f>
        <v>0.30775123692856055</v>
      </c>
      <c r="L10" s="12">
        <f>D10/$M$2/24/28</f>
        <v>0.30533412698412699</v>
      </c>
      <c r="M10" s="12">
        <v>0.99</v>
      </c>
      <c r="N10" s="12">
        <v>0.99473458156879102</v>
      </c>
      <c r="O10" s="12">
        <v>1</v>
      </c>
      <c r="P10" s="13">
        <v>0.99626428571428582</v>
      </c>
      <c r="Q10" s="85">
        <f t="shared" si="2"/>
        <v>-4.7575626356597178E-2</v>
      </c>
      <c r="R10" s="5">
        <v>44620</v>
      </c>
      <c r="S10" s="12">
        <f t="shared" si="3"/>
        <v>-7.8541031014431884E-3</v>
      </c>
      <c r="T10" s="12">
        <f t="shared" si="4"/>
        <v>3.972152325515399E-2</v>
      </c>
      <c r="U10" s="12">
        <f t="shared" si="5"/>
        <v>4.7345815687910298E-3</v>
      </c>
      <c r="V10" s="12">
        <f t="shared" si="6"/>
        <v>-3.7357142857141756E-3</v>
      </c>
      <c r="W10" s="89">
        <f>'ERCPL Performance'!Y10</f>
        <v>-3.1305378759515785E-2</v>
      </c>
      <c r="X10" s="13">
        <f>'ERCPL Performance'!AF10</f>
        <v>-2.4834429999454601E-2</v>
      </c>
    </row>
    <row r="11" spans="1:32">
      <c r="A11" s="84">
        <f>'ERCPL Performance'!A11</f>
        <v>445.43927500000012</v>
      </c>
      <c r="B11" s="5">
        <v>44651</v>
      </c>
      <c r="C11" s="1">
        <f>'ERCPL Performance'!C11*99.5%*98.5%</f>
        <v>73553.747930695317</v>
      </c>
      <c r="D11" s="1">
        <f>'ERCPL Performance'!E11</f>
        <v>71367.744000000006</v>
      </c>
      <c r="E11" s="1">
        <f>'ERCPL Performance'!F11</f>
        <v>194.7</v>
      </c>
      <c r="F11" s="1">
        <f>'ERCPL Performance'!G11</f>
        <v>201.25192988058473</v>
      </c>
      <c r="G11" s="1">
        <f>'ERCPL Performance'!H11</f>
        <v>216.1</v>
      </c>
      <c r="H11" s="1">
        <f>'ERCPL Performance'!I11</f>
        <v>222.30093724776498</v>
      </c>
      <c r="I11" s="12">
        <f t="shared" si="0"/>
        <v>0.77183832424779908</v>
      </c>
      <c r="J11" s="12">
        <f t="shared" si="1"/>
        <v>0.72124131193089136</v>
      </c>
      <c r="K11" s="12">
        <f>C11/$M$2/24/31</f>
        <v>0.32954188140992524</v>
      </c>
      <c r="L11" s="12">
        <f>D11/$M$2/24/31</f>
        <v>0.3197479569892473</v>
      </c>
      <c r="M11" s="12">
        <v>0.99</v>
      </c>
      <c r="N11" s="12">
        <v>0.99929007354352251</v>
      </c>
      <c r="O11" s="12">
        <v>1</v>
      </c>
      <c r="P11" s="13">
        <v>1</v>
      </c>
      <c r="Q11" s="85">
        <f t="shared" si="2"/>
        <v>-5.8414575237856425E-2</v>
      </c>
      <c r="R11" s="5">
        <v>44651</v>
      </c>
      <c r="S11" s="12">
        <f t="shared" si="3"/>
        <v>-2.9719817034409068E-2</v>
      </c>
      <c r="T11" s="12">
        <f t="shared" si="4"/>
        <v>2.8694758203447357E-2</v>
      </c>
      <c r="U11" s="12">
        <f t="shared" si="5"/>
        <v>9.2900735435225146E-3</v>
      </c>
      <c r="V11" s="12">
        <f t="shared" si="6"/>
        <v>0</v>
      </c>
      <c r="W11" s="89">
        <f>'ERCPL Performance'!Y11</f>
        <v>-2.9007580086906827E-2</v>
      </c>
      <c r="X11" s="13">
        <f>'ERCPL Performance'!AF11</f>
        <v>-3.0300000000000001E-2</v>
      </c>
    </row>
    <row r="12" spans="1:32">
      <c r="A12" s="84">
        <f>'ERCPL Performance'!A12</f>
        <v>445.63801199999995</v>
      </c>
      <c r="B12" s="116">
        <v>44681</v>
      </c>
      <c r="C12" s="117">
        <f>'ERCPL Performance'!C12*99.5%*98.5%</f>
        <v>71761.350138805443</v>
      </c>
      <c r="D12" s="117">
        <f>'ERCPL Performance'!E12</f>
        <v>72238.847999999998</v>
      </c>
      <c r="E12" s="117">
        <f>'ERCPL Performance'!F12</f>
        <v>209.60000000000011</v>
      </c>
      <c r="F12" s="117">
        <f>'ERCPL Performance'!G12</f>
        <v>220.87572937886898</v>
      </c>
      <c r="G12" s="117">
        <f>'ERCPL Performance'!H12</f>
        <v>215.89999999999995</v>
      </c>
      <c r="H12" s="117">
        <f>'ERCPL Performance'!I12</f>
        <v>227.04428154747021</v>
      </c>
      <c r="I12" s="118">
        <f t="shared" si="0"/>
        <v>0.75339118758801582</v>
      </c>
      <c r="J12" s="118">
        <f t="shared" si="1"/>
        <v>0.7148834458971951</v>
      </c>
      <c r="K12" s="118">
        <f>C12/$M$2/24/30</f>
        <v>0.33222847286484003</v>
      </c>
      <c r="L12" s="118">
        <f>D12/$M$2/24/30</f>
        <v>0.33443911111111108</v>
      </c>
      <c r="M12" s="12">
        <v>0.99</v>
      </c>
      <c r="N12" s="118">
        <v>0.99871776465957651</v>
      </c>
      <c r="O12" s="118">
        <v>1</v>
      </c>
      <c r="P12" s="119">
        <v>1</v>
      </c>
      <c r="Q12" s="120">
        <f t="shared" si="2"/>
        <v>-4.4963823315979479E-2</v>
      </c>
      <c r="R12" s="116">
        <v>44681</v>
      </c>
      <c r="S12" s="118">
        <f t="shared" si="3"/>
        <v>6.6539698635956768E-3</v>
      </c>
      <c r="T12" s="118">
        <f t="shared" si="4"/>
        <v>5.1617793179575155E-2</v>
      </c>
      <c r="U12" s="118">
        <f t="shared" si="5"/>
        <v>8.7177646595765212E-3</v>
      </c>
      <c r="V12" s="118">
        <f t="shared" si="6"/>
        <v>0</v>
      </c>
      <c r="W12" s="121">
        <f>'ERCPL Performance'!Y12</f>
        <v>-3.1841682015786153E-2</v>
      </c>
      <c r="X12" s="119">
        <f>'ERCPL Performance'!AF12</f>
        <v>-2.1399999999999999E-2</v>
      </c>
    </row>
    <row r="13" spans="1:32">
      <c r="A13" s="84">
        <f>'ERCPL Performance'!A13</f>
        <v>446.41303419354858</v>
      </c>
      <c r="B13" s="5">
        <v>44712</v>
      </c>
      <c r="C13" s="1">
        <f>'ERCPL Performance'!C13*99.5%*98.5%</f>
        <v>74012.78514982402</v>
      </c>
      <c r="D13" s="1">
        <f>'ERCPL Performance'!E13</f>
        <v>72090.208000000013</v>
      </c>
      <c r="E13" s="1">
        <f>'ERCPL Performance'!F13</f>
        <v>221.50000000000011</v>
      </c>
      <c r="F13" s="1">
        <f>'ERCPL Performance'!G13</f>
        <v>229.81062572960315</v>
      </c>
      <c r="G13" s="1">
        <f>'ERCPL Performance'!H13</f>
        <v>217.09999999999994</v>
      </c>
      <c r="H13" s="1">
        <f>'ERCPL Performance'!I13</f>
        <v>224.60783037732145</v>
      </c>
      <c r="I13" s="12">
        <f t="shared" si="0"/>
        <v>0.77139152439088132</v>
      </c>
      <c r="J13" s="12">
        <f t="shared" si="1"/>
        <v>0.71959012227777708</v>
      </c>
      <c r="K13" s="12">
        <f>C13/$M$2/24/31</f>
        <v>0.33159849977519723</v>
      </c>
      <c r="L13" s="12">
        <f>D13/$M$2/24/31</f>
        <v>0.32298480286738357</v>
      </c>
      <c r="M13" s="12">
        <v>0.99</v>
      </c>
      <c r="N13" s="12">
        <v>0.99914685603920439</v>
      </c>
      <c r="O13" s="12">
        <v>1</v>
      </c>
      <c r="P13" s="13">
        <v>1</v>
      </c>
      <c r="Q13" s="85">
        <f t="shared" si="2"/>
        <v>-6.0558644410875329E-2</v>
      </c>
      <c r="R13" s="5">
        <v>44712</v>
      </c>
      <c r="S13" s="12">
        <f t="shared" si="3"/>
        <v>-2.5976284312664855E-2</v>
      </c>
      <c r="T13" s="12">
        <f t="shared" si="4"/>
        <v>3.4582360098210474E-2</v>
      </c>
      <c r="U13" s="12">
        <f t="shared" si="5"/>
        <v>9.1468560392043985E-3</v>
      </c>
      <c r="V13" s="12">
        <f t="shared" si="6"/>
        <v>0</v>
      </c>
      <c r="W13" s="89">
        <f>'ERCPL Performance'!Y13</f>
        <v>-3.4393468066619359E-2</v>
      </c>
      <c r="X13" s="13">
        <f>'ERCPL Performance'!AF13</f>
        <v>-2.93E-2</v>
      </c>
    </row>
    <row r="14" spans="1:32">
      <c r="A14" s="84">
        <f>'ERCPL Performance'!A14</f>
        <v>446.50313999999997</v>
      </c>
      <c r="B14" s="5">
        <v>44742</v>
      </c>
      <c r="C14" s="1">
        <f>'ERCPL Performance'!C14*99.5%*98.5%</f>
        <v>65982.671228275838</v>
      </c>
      <c r="D14" s="1">
        <f>'ERCPL Performance'!E14</f>
        <v>67445.248000000007</v>
      </c>
      <c r="E14" s="1">
        <f>'ERCPL Performance'!F14</f>
        <v>198.60000000000008</v>
      </c>
      <c r="F14" s="1">
        <f>'ERCPL Performance'!G14</f>
        <v>213.13316357470239</v>
      </c>
      <c r="G14" s="1">
        <f>'ERCPL Performance'!H14</f>
        <v>190.49999999999991</v>
      </c>
      <c r="H14" s="1">
        <f>'ERCPL Performance'!I14</f>
        <v>203.22212825406746</v>
      </c>
      <c r="I14" s="12">
        <f t="shared" si="0"/>
        <v>0.78356531143753805</v>
      </c>
      <c r="J14" s="12">
        <f t="shared" si="1"/>
        <v>0.7445733317801152</v>
      </c>
      <c r="K14" s="12">
        <f t="shared" ref="K14:L16" si="7">C14/$M$2/24/30</f>
        <v>0.30547532976053632</v>
      </c>
      <c r="L14" s="12">
        <f t="shared" si="7"/>
        <v>0.31224651851851853</v>
      </c>
      <c r="M14" s="12">
        <v>0.99</v>
      </c>
      <c r="N14" s="12">
        <v>0.99827079601917112</v>
      </c>
      <c r="O14" s="12">
        <v>1</v>
      </c>
      <c r="P14" s="13">
        <v>1</v>
      </c>
      <c r="Q14" s="85">
        <f t="shared" si="2"/>
        <v>-4.4616751502485341E-2</v>
      </c>
      <c r="R14" s="5">
        <v>44742</v>
      </c>
      <c r="S14" s="12">
        <f t="shared" si="3"/>
        <v>2.2166073978184153E-2</v>
      </c>
      <c r="T14" s="12">
        <f t="shared" si="4"/>
        <v>6.6782825480669494E-2</v>
      </c>
      <c r="U14" s="12">
        <f t="shared" si="5"/>
        <v>8.2707960191711338E-3</v>
      </c>
      <c r="V14" s="12">
        <f t="shared" si="6"/>
        <v>0</v>
      </c>
      <c r="W14" s="89">
        <f>'ERCPL Performance'!Y14</f>
        <v>-2.5369860817229997E-2</v>
      </c>
      <c r="X14" s="13">
        <f>'ERCPL Performance'!AF14</f>
        <v>-2.0400000000000001E-2</v>
      </c>
    </row>
    <row r="15" spans="1:32">
      <c r="A15" s="84">
        <f>'ERCPL Performance'!A15</f>
        <v>447.05153870967763</v>
      </c>
      <c r="B15" s="5">
        <v>44773</v>
      </c>
      <c r="C15" s="1">
        <f>'ERCPL Performance'!C15*99.5%*98.5%</f>
        <v>60502.734758714163</v>
      </c>
      <c r="D15" s="1">
        <f>'ERCPL Performance'!E15</f>
        <v>54100.224000000002</v>
      </c>
      <c r="E15" s="1">
        <f>'ERCPL Performance'!F15</f>
        <v>177</v>
      </c>
      <c r="F15" s="1">
        <f>'ERCPL Performance'!G15</f>
        <v>162.84999999999997</v>
      </c>
      <c r="G15" s="1">
        <f>'ERCPL Performance'!H15</f>
        <v>171.5</v>
      </c>
      <c r="H15" s="1">
        <f>'ERCPL Performance'!I15</f>
        <v>157.32000000000002</v>
      </c>
      <c r="I15" s="12">
        <f t="shared" ref="I15" si="8">C15/A15/G15/M15</f>
        <v>0.7971096970375765</v>
      </c>
      <c r="J15" s="12">
        <f t="shared" ref="J15" si="9">D15/A15/H15/N15</f>
        <v>0.7705647984235473</v>
      </c>
      <c r="K15" s="12">
        <f t="shared" si="7"/>
        <v>0.28010525351256554</v>
      </c>
      <c r="L15" s="12">
        <f t="shared" si="7"/>
        <v>0.25046399999999996</v>
      </c>
      <c r="M15" s="12">
        <v>0.99</v>
      </c>
      <c r="N15" s="12">
        <v>0.99827079601917112</v>
      </c>
      <c r="O15" s="12">
        <v>1</v>
      </c>
      <c r="P15" s="13">
        <v>1</v>
      </c>
      <c r="Q15" s="85">
        <f t="shared" si="2"/>
        <v>-2.3139624942728365E-2</v>
      </c>
      <c r="R15" s="5">
        <v>44773</v>
      </c>
      <c r="S15" s="12">
        <f t="shared" ref="S15" si="10">D15/C15-1</f>
        <v>-0.10582184068616851</v>
      </c>
      <c r="T15" s="12">
        <f t="shared" si="4"/>
        <v>-8.2682215743440146E-2</v>
      </c>
      <c r="U15" s="12">
        <f t="shared" si="5"/>
        <v>8.2707960191711338E-3</v>
      </c>
      <c r="V15" s="12">
        <f t="shared" si="6"/>
        <v>0</v>
      </c>
      <c r="W15" s="89">
        <f>'ERCPL Performance'!Y15</f>
        <v>-2.1668165677080933E-2</v>
      </c>
      <c r="X15" s="13">
        <f>'ERCPL Performance'!AF15</f>
        <v>-3.5999999999999999E-3</v>
      </c>
    </row>
    <row r="16" spans="1:32">
      <c r="A16" s="84">
        <f>'ERCPL Performance'!A16</f>
        <v>447.96281209677409</v>
      </c>
      <c r="B16" s="5">
        <v>44804</v>
      </c>
      <c r="C16" s="1">
        <f>'ERCPL Performance'!C16*99.5%*98.5%</f>
        <v>62847.165151707464</v>
      </c>
      <c r="D16" s="1">
        <f>'ERCPL Performance'!E16</f>
        <v>53422.94400000001</v>
      </c>
      <c r="E16" s="1">
        <f>'ERCPL Performance'!F16</f>
        <v>176.39999999999995</v>
      </c>
      <c r="F16" s="1">
        <f>'ERCPL Performance'!G16</f>
        <v>155.09843389669942</v>
      </c>
      <c r="G16" s="1">
        <f>'ERCPL Performance'!H16</f>
        <v>177.69999999999993</v>
      </c>
      <c r="H16" s="1">
        <f>'ERCPL Performance'!I16</f>
        <v>154.7145256163875</v>
      </c>
      <c r="I16" s="12">
        <f t="shared" ref="I16" si="11">C16/A16/G16/M16</f>
        <v>0.79748240158254613</v>
      </c>
      <c r="J16" s="12">
        <f t="shared" ref="J16" si="12">D16/A16/H16/N16</f>
        <v>0.77215839707546141</v>
      </c>
      <c r="K16" s="12">
        <f t="shared" si="7"/>
        <v>0.29095909792457159</v>
      </c>
      <c r="L16" s="12">
        <f t="shared" si="7"/>
        <v>0.24732844444444449</v>
      </c>
      <c r="M16" s="12">
        <v>0.99</v>
      </c>
      <c r="N16" s="12">
        <v>0.99827079601917112</v>
      </c>
      <c r="O16" s="12">
        <v>1</v>
      </c>
      <c r="P16" s="13">
        <v>1</v>
      </c>
      <c r="Q16" s="85">
        <f t="shared" ref="Q16" si="13">S16-T16</f>
        <v>-2.0604710293721351E-2</v>
      </c>
      <c r="R16" s="5">
        <v>44804</v>
      </c>
      <c r="S16" s="12">
        <f t="shared" ref="S16" si="14">D16/C16-1</f>
        <v>-0.1499545942757835</v>
      </c>
      <c r="T16" s="12">
        <f t="shared" ref="T16" si="15">H16/G16-1</f>
        <v>-0.12934988398206215</v>
      </c>
      <c r="U16" s="12">
        <f t="shared" ref="U16" si="16">N16-M16</f>
        <v>8.2707960191711338E-3</v>
      </c>
      <c r="V16" s="12">
        <f t="shared" ref="V16" si="17">P16-O16</f>
        <v>0</v>
      </c>
      <c r="W16" s="89">
        <f>'ERCPL Performance'!Y16</f>
        <v>-2.5069048789657763E-2</v>
      </c>
      <c r="X16" s="13">
        <f>'ERCPL Performance'!AF16</f>
        <v>-4.5999999999999999E-3</v>
      </c>
    </row>
    <row r="17" spans="1:28">
      <c r="A17" s="84">
        <f>'ERCPL Performance'!A17</f>
        <v>448.31709995833347</v>
      </c>
      <c r="B17" s="5">
        <v>44834</v>
      </c>
      <c r="C17" s="1">
        <f>'ERCPL Performance'!C17*99.5%*98.5%</f>
        <v>67094.634835611811</v>
      </c>
      <c r="D17" s="1">
        <f>'ERCPL Performance'!E17</f>
        <v>67125.728000000003</v>
      </c>
      <c r="E17" s="1">
        <f>'ERCPL Performance'!F17</f>
        <v>181.1</v>
      </c>
      <c r="F17" s="1">
        <f>'ERCPL Performance'!G17</f>
        <v>188.85518116462933</v>
      </c>
      <c r="G17" s="1">
        <f>'ERCPL Performance'!H17</f>
        <v>194.4</v>
      </c>
      <c r="H17" s="1">
        <f>'ERCPL Performance'!I17</f>
        <v>202.43719180436631</v>
      </c>
      <c r="I17" s="12">
        <f t="shared" ref="I17" si="18">C17/A17/G17/M17</f>
        <v>0.77762646781186295</v>
      </c>
      <c r="J17" s="12">
        <f t="shared" ref="J17" si="19">D17/A17/H17/N17</f>
        <v>0.74090927952062868</v>
      </c>
      <c r="K17" s="12">
        <f t="shared" ref="K17" si="20">C17/$M$2/24/30</f>
        <v>0.31062330942412875</v>
      </c>
      <c r="L17" s="12">
        <f t="shared" ref="L17" si="21">D17/$M$2/24/30</f>
        <v>0.3107672592592593</v>
      </c>
      <c r="M17" s="12">
        <v>0.99</v>
      </c>
      <c r="N17" s="12">
        <v>0.99827079601917112</v>
      </c>
      <c r="O17" s="12">
        <v>1</v>
      </c>
      <c r="P17" s="13">
        <v>1</v>
      </c>
      <c r="Q17" s="85">
        <f t="shared" ref="Q17" si="22">S17-T17</f>
        <v>-4.0880156726019523E-2</v>
      </c>
      <c r="R17" s="5">
        <v>44834</v>
      </c>
      <c r="S17" s="12">
        <f t="shared" ref="S17" si="23">D17/C17-1</f>
        <v>4.634225145478954E-4</v>
      </c>
      <c r="T17" s="12">
        <f t="shared" ref="T17" si="24">H17/G17-1</f>
        <v>4.1343579240567419E-2</v>
      </c>
      <c r="U17" s="12">
        <f t="shared" ref="U17" si="25">N17-M17</f>
        <v>8.2707960191711338E-3</v>
      </c>
      <c r="V17" s="12">
        <f t="shared" ref="V17" si="26">P17-O17</f>
        <v>0</v>
      </c>
      <c r="W17" s="89">
        <f>'ERCPL Performance'!Y17</f>
        <v>-2.865334852948551E-2</v>
      </c>
      <c r="X17" s="13">
        <f>'ERCPL Performance'!AF17</f>
        <v>-1.5602239395175336E-2</v>
      </c>
    </row>
    <row r="18" spans="1:28" ht="15.75" thickBot="1">
      <c r="A18" s="87"/>
      <c r="B18" s="73" t="s">
        <v>20</v>
      </c>
      <c r="C18" s="74">
        <f>SUM(C4:C11)</f>
        <v>473535.67811168538</v>
      </c>
      <c r="D18" s="74">
        <f t="shared" ref="D18:H18" si="27">SUM(D4:D11)</f>
        <v>435290.016</v>
      </c>
      <c r="E18" s="74">
        <f t="shared" si="27"/>
        <v>1183.8354838709677</v>
      </c>
      <c r="F18" s="74">
        <f t="shared" si="27"/>
        <v>1170.1155908414516</v>
      </c>
      <c r="G18" s="74">
        <f t="shared" si="27"/>
        <v>1387.5483870967741</v>
      </c>
      <c r="H18" s="74">
        <f t="shared" si="27"/>
        <v>1368.4812115364643</v>
      </c>
      <c r="I18" s="75">
        <f t="shared" ref="I18:P18" si="28">AVERAGE(I4:I11)</f>
        <v>0.81322111997259194</v>
      </c>
      <c r="J18" s="75">
        <f t="shared" si="28"/>
        <v>0.75755918567396607</v>
      </c>
      <c r="K18" s="75">
        <f t="shared" si="28"/>
        <v>0.28286361296140461</v>
      </c>
      <c r="L18" s="75">
        <f t="shared" si="28"/>
        <v>0.26146482216650102</v>
      </c>
      <c r="M18" s="75">
        <f t="shared" si="28"/>
        <v>0.9900000000000001</v>
      </c>
      <c r="N18" s="75">
        <f>AVERAGE(N4:N11)</f>
        <v>0.98807332826806327</v>
      </c>
      <c r="O18" s="75">
        <f t="shared" si="28"/>
        <v>1</v>
      </c>
      <c r="P18" s="76">
        <f t="shared" si="28"/>
        <v>0.99872109493608341</v>
      </c>
      <c r="Q18" s="78">
        <f t="shared" si="2"/>
        <v>-6.7024538664253286E-2</v>
      </c>
      <c r="R18" s="73" t="s">
        <v>20</v>
      </c>
      <c r="S18" s="75">
        <f t="shared" si="3"/>
        <v>-8.0766167956335067E-2</v>
      </c>
      <c r="T18" s="75">
        <f t="shared" si="4"/>
        <v>-1.3741629292081781E-2</v>
      </c>
      <c r="U18" s="75">
        <f t="shared" si="5"/>
        <v>-1.9266717319368354E-3</v>
      </c>
      <c r="V18" s="75">
        <f t="shared" si="6"/>
        <v>-1.2789050639165911E-3</v>
      </c>
      <c r="W18" s="90">
        <v>-2.667638842646939E-2</v>
      </c>
      <c r="X18" s="76">
        <f>AVERAGE(X6:X11)</f>
        <v>-4.7622197613248117E-2</v>
      </c>
      <c r="Y18" s="85"/>
      <c r="AB18" s="85"/>
    </row>
    <row r="19" spans="1:28" ht="15.75" thickBot="1">
      <c r="A19" s="87"/>
      <c r="B19" s="73" t="s">
        <v>124</v>
      </c>
      <c r="C19" s="74">
        <f t="shared" ref="C19:H19" si="29">SUM(C12:C16)</f>
        <v>335106.70642732695</v>
      </c>
      <c r="D19" s="74">
        <f t="shared" si="29"/>
        <v>319297.47200000001</v>
      </c>
      <c r="E19" s="74">
        <f t="shared" si="29"/>
        <v>983.10000000000025</v>
      </c>
      <c r="F19" s="74">
        <f t="shared" si="29"/>
        <v>981.76795257987374</v>
      </c>
      <c r="G19" s="74">
        <f t="shared" si="29"/>
        <v>972.6999999999997</v>
      </c>
      <c r="H19" s="74">
        <f t="shared" si="29"/>
        <v>966.90876579524661</v>
      </c>
      <c r="I19" s="75">
        <f t="shared" ref="I19:P19" si="30">AVERAGE(I12:I16)</f>
        <v>0.78058802440731156</v>
      </c>
      <c r="J19" s="75">
        <f t="shared" si="30"/>
        <v>0.74435401909081933</v>
      </c>
      <c r="K19" s="75">
        <f t="shared" si="30"/>
        <v>0.30807333076754218</v>
      </c>
      <c r="L19" s="75">
        <f t="shared" si="30"/>
        <v>0.29349257538829154</v>
      </c>
      <c r="M19" s="75">
        <f t="shared" si="30"/>
        <v>0.99</v>
      </c>
      <c r="N19" s="75">
        <f t="shared" si="30"/>
        <v>0.99853540175125877</v>
      </c>
      <c r="O19" s="75">
        <f t="shared" si="30"/>
        <v>1</v>
      </c>
      <c r="P19" s="75">
        <f t="shared" si="30"/>
        <v>1</v>
      </c>
      <c r="Q19" s="77">
        <f t="shared" si="2"/>
        <v>-4.1222945332040739E-2</v>
      </c>
      <c r="R19" s="73" t="s">
        <v>124</v>
      </c>
      <c r="S19" s="75">
        <f t="shared" si="3"/>
        <v>-4.7176717517455669E-2</v>
      </c>
      <c r="T19" s="75">
        <f t="shared" si="4"/>
        <v>-5.9537721854149295E-3</v>
      </c>
      <c r="U19" s="75">
        <f t="shared" si="5"/>
        <v>8.5354017512587754E-3</v>
      </c>
      <c r="V19" s="75">
        <f t="shared" si="6"/>
        <v>0</v>
      </c>
      <c r="W19" s="76">
        <f>AVERAGE(W12:W16)</f>
        <v>-2.7668445073274844E-2</v>
      </c>
      <c r="X19" s="76">
        <f>AVERAGE(X12:X16)</f>
        <v>-1.5860000000000003E-2</v>
      </c>
      <c r="Y19" s="85"/>
      <c r="AB19" s="85"/>
    </row>
    <row r="22" spans="1:28">
      <c r="Q22" s="85"/>
    </row>
    <row r="23" spans="1:28">
      <c r="Q23" s="85"/>
    </row>
    <row r="26" spans="1:28">
      <c r="E26" s="10" t="s">
        <v>122</v>
      </c>
    </row>
  </sheetData>
  <mergeCells count="3">
    <mergeCell ref="J2:L2"/>
    <mergeCell ref="N2:O2"/>
    <mergeCell ref="R2:X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0732-E3CF-4AE2-9FDF-767FCFA26BEE}">
  <dimension ref="A1:E89"/>
  <sheetViews>
    <sheetView topLeftCell="A36" workbookViewId="0">
      <selection activeCell="K25" sqref="K25"/>
    </sheetView>
  </sheetViews>
  <sheetFormatPr defaultRowHeight="15"/>
  <cols>
    <col min="1" max="1" width="15" style="15" customWidth="1"/>
    <col min="2" max="2" width="32.5703125" style="16" bestFit="1" customWidth="1"/>
    <col min="3" max="3" width="28.42578125" style="16" hidden="1" customWidth="1"/>
    <col min="4" max="4" width="28.42578125" style="17" customWidth="1"/>
    <col min="5" max="5" width="15" style="17" customWidth="1"/>
  </cols>
  <sheetData>
    <row r="1" spans="1:5">
      <c r="C1" s="16" t="s">
        <v>23</v>
      </c>
      <c r="D1" s="17" t="s">
        <v>24</v>
      </c>
      <c r="E1" s="67">
        <v>44423</v>
      </c>
    </row>
    <row r="2" spans="1:5">
      <c r="A2" s="172"/>
      <c r="B2" s="18" t="s">
        <v>25</v>
      </c>
      <c r="C2" s="19" t="s">
        <v>26</v>
      </c>
      <c r="D2" s="19" t="s">
        <v>26</v>
      </c>
      <c r="E2" s="19" t="s">
        <v>26</v>
      </c>
    </row>
    <row r="3" spans="1:5">
      <c r="A3" s="172"/>
      <c r="B3" s="18" t="s">
        <v>27</v>
      </c>
      <c r="C3" s="20" t="s">
        <v>28</v>
      </c>
      <c r="D3" s="20" t="s">
        <v>28</v>
      </c>
      <c r="E3" s="20" t="s">
        <v>28</v>
      </c>
    </row>
    <row r="4" spans="1:5">
      <c r="A4" s="172"/>
      <c r="B4" s="18" t="s">
        <v>29</v>
      </c>
      <c r="C4" s="21">
        <v>7.5</v>
      </c>
      <c r="D4" s="21">
        <v>7.5</v>
      </c>
      <c r="E4" s="21">
        <v>7.5</v>
      </c>
    </row>
    <row r="5" spans="1:5">
      <c r="A5" s="172"/>
      <c r="B5" s="18" t="s">
        <v>30</v>
      </c>
      <c r="C5" s="20" t="s">
        <v>31</v>
      </c>
      <c r="D5" s="20" t="s">
        <v>31</v>
      </c>
      <c r="E5" s="20" t="s">
        <v>31</v>
      </c>
    </row>
    <row r="6" spans="1:5">
      <c r="A6" s="172"/>
      <c r="B6" s="18" t="s">
        <v>32</v>
      </c>
      <c r="C6" s="20" t="s">
        <v>33</v>
      </c>
      <c r="D6" s="20" t="s">
        <v>33</v>
      </c>
      <c r="E6" s="20" t="s">
        <v>33</v>
      </c>
    </row>
    <row r="7" spans="1:5">
      <c r="A7" s="172"/>
      <c r="B7" s="18" t="s">
        <v>34</v>
      </c>
      <c r="C7" s="20" t="s">
        <v>35</v>
      </c>
      <c r="D7" s="20" t="s">
        <v>35</v>
      </c>
      <c r="E7" s="20"/>
    </row>
    <row r="8" spans="1:5">
      <c r="A8" s="172"/>
      <c r="B8" s="18" t="s">
        <v>36</v>
      </c>
      <c r="C8" s="22" t="s">
        <v>37</v>
      </c>
      <c r="D8" s="22" t="s">
        <v>37</v>
      </c>
      <c r="E8" s="22" t="s">
        <v>37</v>
      </c>
    </row>
    <row r="9" spans="1:5">
      <c r="A9" s="172"/>
      <c r="B9" s="18" t="s">
        <v>38</v>
      </c>
      <c r="C9" s="23" t="s">
        <v>39</v>
      </c>
      <c r="D9" s="23" t="s">
        <v>39</v>
      </c>
      <c r="E9" s="23" t="s">
        <v>39</v>
      </c>
    </row>
    <row r="10" spans="1:5">
      <c r="A10" s="172"/>
      <c r="B10" s="18" t="s">
        <v>40</v>
      </c>
      <c r="C10" s="23" t="s">
        <v>41</v>
      </c>
      <c r="D10" s="23" t="s">
        <v>41</v>
      </c>
      <c r="E10" s="23" t="s">
        <v>41</v>
      </c>
    </row>
    <row r="11" spans="1:5">
      <c r="A11" s="172"/>
      <c r="B11" s="24" t="s">
        <v>42</v>
      </c>
      <c r="C11" s="25">
        <f t="shared" ref="C11:E11" si="0">C14/C13</f>
        <v>1.5000033333333334</v>
      </c>
      <c r="D11" s="25">
        <f t="shared" si="0"/>
        <v>1.5000033333333334</v>
      </c>
      <c r="E11" s="25">
        <f t="shared" si="0"/>
        <v>1.3572666666666666</v>
      </c>
    </row>
    <row r="12" spans="1:5">
      <c r="A12" s="172"/>
      <c r="B12" s="24" t="s">
        <v>43</v>
      </c>
      <c r="C12" s="26">
        <v>450.00099999999998</v>
      </c>
      <c r="D12" s="26">
        <v>450.00099999999998</v>
      </c>
      <c r="E12" s="26">
        <v>450.00099999999998</v>
      </c>
    </row>
    <row r="13" spans="1:5">
      <c r="A13" s="172"/>
      <c r="B13" s="24" t="s">
        <v>44</v>
      </c>
      <c r="C13" s="26">
        <v>300</v>
      </c>
      <c r="D13" s="26">
        <v>300</v>
      </c>
      <c r="E13" s="26">
        <v>300</v>
      </c>
    </row>
    <row r="14" spans="1:5">
      <c r="A14" s="173"/>
      <c r="B14" s="24" t="s">
        <v>45</v>
      </c>
      <c r="C14" s="26">
        <v>450.00099999999998</v>
      </c>
      <c r="D14" s="26">
        <v>450.00099999999998</v>
      </c>
      <c r="E14" s="68">
        <v>407.18</v>
      </c>
    </row>
    <row r="15" spans="1:5">
      <c r="A15" s="27"/>
      <c r="B15" s="24" t="s">
        <v>46</v>
      </c>
      <c r="C15" s="26">
        <v>1115137</v>
      </c>
      <c r="D15" s="26">
        <v>1115137</v>
      </c>
      <c r="E15" s="26">
        <f t="shared" ref="E15" si="1">E14*1000*1000/(400*30%+405*70%)</f>
        <v>1009120.1982651796</v>
      </c>
    </row>
    <row r="16" spans="1:5">
      <c r="A16" s="27"/>
      <c r="B16" s="24" t="s">
        <v>47</v>
      </c>
      <c r="C16" s="26">
        <v>2243673</v>
      </c>
      <c r="D16" s="26">
        <v>2243673</v>
      </c>
      <c r="E16" s="26">
        <f t="shared" ref="E16" si="2">E15*E17</f>
        <v>2030365.5448633039</v>
      </c>
    </row>
    <row r="17" spans="1:5">
      <c r="A17" s="27"/>
      <c r="B17" s="24" t="s">
        <v>48</v>
      </c>
      <c r="C17" s="28">
        <f>C16/C15</f>
        <v>2.0120155640069335</v>
      </c>
      <c r="D17" s="28">
        <f>D16/D15</f>
        <v>2.0120155640069335</v>
      </c>
      <c r="E17" s="28">
        <v>2.0120155640069335</v>
      </c>
    </row>
    <row r="18" spans="1:5">
      <c r="A18" s="174" t="s">
        <v>49</v>
      </c>
      <c r="B18" s="29" t="s">
        <v>50</v>
      </c>
      <c r="C18" s="30">
        <v>2070.1</v>
      </c>
      <c r="D18" s="30">
        <v>2070.1</v>
      </c>
      <c r="E18" s="30"/>
    </row>
    <row r="19" spans="1:5">
      <c r="A19" s="174"/>
      <c r="B19" s="24" t="s">
        <v>51</v>
      </c>
      <c r="C19" s="31">
        <f>C20/C18-1</f>
        <v>9.4488188976378007E-2</v>
      </c>
      <c r="D19" s="31">
        <f>D20/D18-1</f>
        <v>9.4488188976378007E-2</v>
      </c>
      <c r="E19" s="31"/>
    </row>
    <row r="20" spans="1:5">
      <c r="A20" s="174"/>
      <c r="B20" s="24" t="s">
        <v>52</v>
      </c>
      <c r="C20" s="32">
        <v>2265.6999999999998</v>
      </c>
      <c r="D20" s="32">
        <v>2265.6999999999998</v>
      </c>
      <c r="E20" s="69">
        <f>'ERCPL Performance'!G4</f>
        <v>114.724</v>
      </c>
    </row>
    <row r="21" spans="1:5">
      <c r="A21" s="174"/>
      <c r="B21" s="24" t="s">
        <v>53</v>
      </c>
      <c r="C21" s="33">
        <v>-2.5999999999999998E-4</v>
      </c>
      <c r="D21" s="33">
        <v>-2.5999999999999998E-4</v>
      </c>
      <c r="E21" s="33">
        <v>-2.5999999999999998E-4</v>
      </c>
    </row>
    <row r="22" spans="1:5">
      <c r="A22" s="174"/>
      <c r="B22" s="24" t="s">
        <v>54</v>
      </c>
      <c r="C22" s="33">
        <v>-1.5900000000000001E-2</v>
      </c>
      <c r="D22" s="33">
        <v>-1.5900000000000001E-2</v>
      </c>
      <c r="E22" s="33">
        <v>-1.5900000000000001E-2</v>
      </c>
    </row>
    <row r="23" spans="1:5">
      <c r="A23" s="174"/>
      <c r="B23" s="24" t="s">
        <v>55</v>
      </c>
      <c r="C23" s="33">
        <v>-1.3559999999999999E-2</v>
      </c>
      <c r="D23" s="33">
        <v>-1.3559999999999999E-2</v>
      </c>
      <c r="E23" s="33">
        <v>-1.3559999999999999E-2</v>
      </c>
    </row>
    <row r="24" spans="1:5">
      <c r="A24" s="174"/>
      <c r="B24" s="24" t="s">
        <v>56</v>
      </c>
      <c r="C24" s="34">
        <v>-0.02</v>
      </c>
      <c r="D24" s="34">
        <v>-0.02</v>
      </c>
      <c r="E24" s="34">
        <v>-0.02</v>
      </c>
    </row>
    <row r="25" spans="1:5">
      <c r="A25" s="174"/>
      <c r="B25" s="29" t="s">
        <v>57</v>
      </c>
      <c r="C25" s="35">
        <v>0</v>
      </c>
      <c r="D25" s="35">
        <v>0</v>
      </c>
      <c r="E25" s="35">
        <v>0</v>
      </c>
    </row>
    <row r="26" spans="1:5">
      <c r="A26" s="174"/>
      <c r="B26" s="29" t="s">
        <v>58</v>
      </c>
      <c r="C26" s="35">
        <v>0</v>
      </c>
      <c r="D26" s="35">
        <v>0</v>
      </c>
      <c r="E26" s="35">
        <v>0</v>
      </c>
    </row>
    <row r="27" spans="1:5">
      <c r="A27" s="174"/>
      <c r="B27" s="29" t="s">
        <v>59</v>
      </c>
      <c r="C27" s="35">
        <v>0</v>
      </c>
      <c r="D27" s="35">
        <v>0</v>
      </c>
      <c r="E27" s="35">
        <v>0</v>
      </c>
    </row>
    <row r="28" spans="1:5">
      <c r="A28" s="174"/>
      <c r="B28" s="29" t="s">
        <v>60</v>
      </c>
      <c r="C28" s="36">
        <f t="shared" ref="C28:E28" si="3">C27*C26</f>
        <v>0</v>
      </c>
      <c r="D28" s="36">
        <f t="shared" si="3"/>
        <v>0</v>
      </c>
      <c r="E28" s="36">
        <f t="shared" si="3"/>
        <v>0</v>
      </c>
    </row>
    <row r="29" spans="1:5">
      <c r="A29" s="174"/>
      <c r="B29" s="37" t="s">
        <v>61</v>
      </c>
      <c r="C29" s="38">
        <f t="shared" ref="C29:E29" si="4">C20*(1+C21)*(1+C22)*(1+C23)*(1+C24)*(1+C25)*(1+C28)</f>
        <v>2154.8917349834828</v>
      </c>
      <c r="D29" s="38">
        <f t="shared" si="4"/>
        <v>2154.8917349834828</v>
      </c>
      <c r="E29" s="38">
        <f t="shared" si="4"/>
        <v>109.11320978251537</v>
      </c>
    </row>
    <row r="30" spans="1:5">
      <c r="A30" s="174" t="s">
        <v>62</v>
      </c>
      <c r="B30" s="37" t="s">
        <v>63</v>
      </c>
      <c r="C30" s="39">
        <f>C29*C16*20.2%/1000</f>
        <v>976644.22554853035</v>
      </c>
      <c r="D30" s="39">
        <f>D29*D16*20.2%/1000</f>
        <v>976644.22554853035</v>
      </c>
      <c r="E30" s="39">
        <f t="shared" ref="E30" si="5">E29*E16*20.2%/1000</f>
        <v>44751.019729635882</v>
      </c>
    </row>
    <row r="31" spans="1:5">
      <c r="A31" s="174"/>
      <c r="B31" s="24" t="s">
        <v>64</v>
      </c>
      <c r="C31" s="40">
        <f t="shared" ref="C31:E31" si="6">C45/C30-1</f>
        <v>-0.15883319620188929</v>
      </c>
      <c r="D31" s="40">
        <f t="shared" si="6"/>
        <v>-0.15883319620188929</v>
      </c>
      <c r="E31" s="40">
        <f t="shared" si="6"/>
        <v>-0.15883319620188907</v>
      </c>
    </row>
    <row r="32" spans="1:5">
      <c r="A32" s="174"/>
      <c r="B32" s="24" t="s">
        <v>65</v>
      </c>
      <c r="C32" s="41">
        <v>0</v>
      </c>
      <c r="D32" s="41">
        <v>0</v>
      </c>
      <c r="E32" s="41">
        <v>0</v>
      </c>
    </row>
    <row r="33" spans="1:5">
      <c r="A33" s="174"/>
      <c r="B33" s="24" t="s">
        <v>66</v>
      </c>
      <c r="C33" s="41">
        <v>1.1999999999999999E-3</v>
      </c>
      <c r="D33" s="41">
        <v>1.1999999999999999E-3</v>
      </c>
      <c r="E33" s="41">
        <v>1.1999999999999999E-3</v>
      </c>
    </row>
    <row r="34" spans="1:5">
      <c r="A34" s="174"/>
      <c r="B34" s="24" t="s">
        <v>67</v>
      </c>
      <c r="C34" s="41">
        <v>-7.9509999999999997E-2</v>
      </c>
      <c r="D34" s="41">
        <v>-7.9509999999999997E-2</v>
      </c>
      <c r="E34" s="41">
        <v>-7.9509999999999997E-2</v>
      </c>
    </row>
    <row r="35" spans="1:5">
      <c r="A35" s="174"/>
      <c r="B35" s="24" t="s">
        <v>68</v>
      </c>
      <c r="C35" s="41">
        <v>-3.3E-4</v>
      </c>
      <c r="D35" s="41">
        <v>-3.3E-4</v>
      </c>
      <c r="E35" s="41">
        <v>-3.3E-4</v>
      </c>
    </row>
    <row r="36" spans="1:5">
      <c r="A36" s="174"/>
      <c r="B36" s="24" t="s">
        <v>69</v>
      </c>
      <c r="C36" s="41">
        <v>8.0000000000000002E-3</v>
      </c>
      <c r="D36" s="41">
        <v>8.0000000000000002E-3</v>
      </c>
      <c r="E36" s="41">
        <v>8.0000000000000002E-3</v>
      </c>
    </row>
    <row r="37" spans="1:5">
      <c r="A37" s="174"/>
      <c r="B37" s="24" t="s">
        <v>70</v>
      </c>
      <c r="C37" s="41">
        <v>-1.9E-2</v>
      </c>
      <c r="D37" s="41">
        <v>-1.9E-2</v>
      </c>
      <c r="E37" s="41">
        <v>-1.9E-2</v>
      </c>
    </row>
    <row r="38" spans="1:5">
      <c r="A38" s="174"/>
      <c r="B38" s="24" t="s">
        <v>71</v>
      </c>
      <c r="C38" s="41">
        <v>-6.0000000000000001E-3</v>
      </c>
      <c r="D38" s="41">
        <v>-6.0000000000000001E-3</v>
      </c>
      <c r="E38" s="41">
        <v>-6.0000000000000001E-3</v>
      </c>
    </row>
    <row r="39" spans="1:5">
      <c r="A39" s="174"/>
      <c r="B39" s="24" t="s">
        <v>72</v>
      </c>
      <c r="C39" s="42">
        <v>0</v>
      </c>
      <c r="D39" s="42">
        <v>0</v>
      </c>
      <c r="E39" s="42">
        <v>0</v>
      </c>
    </row>
    <row r="40" spans="1:5">
      <c r="A40" s="174"/>
      <c r="B40" s="24" t="s">
        <v>73</v>
      </c>
      <c r="C40" s="42">
        <v>-1.12E-2</v>
      </c>
      <c r="D40" s="42">
        <v>-1.12E-2</v>
      </c>
      <c r="E40" s="42">
        <v>-1.12E-2</v>
      </c>
    </row>
    <row r="41" spans="1:5">
      <c r="A41" s="174"/>
      <c r="B41" s="24" t="s">
        <v>74</v>
      </c>
      <c r="C41" s="42">
        <v>-1.367E-2</v>
      </c>
      <c r="D41" s="42">
        <v>-1.367E-2</v>
      </c>
      <c r="E41" s="42">
        <v>-1.367E-2</v>
      </c>
    </row>
    <row r="42" spans="1:5">
      <c r="A42" s="174"/>
      <c r="B42" s="24" t="s">
        <v>75</v>
      </c>
      <c r="C42" s="42">
        <v>-4.7500000000000001E-2</v>
      </c>
      <c r="D42" s="42">
        <v>-4.7500000000000001E-2</v>
      </c>
      <c r="E42" s="42">
        <v>-4.7500000000000001E-2</v>
      </c>
    </row>
    <row r="43" spans="1:5">
      <c r="A43" s="174"/>
      <c r="B43" s="24" t="s">
        <v>76</v>
      </c>
      <c r="C43" s="41">
        <v>-6.0000000000000002E-5</v>
      </c>
      <c r="D43" s="41">
        <v>-6.0000000000000002E-5</v>
      </c>
      <c r="E43" s="41">
        <v>-6.0000000000000002E-5</v>
      </c>
    </row>
    <row r="44" spans="1:5">
      <c r="A44" s="174"/>
      <c r="B44" s="24" t="s">
        <v>77</v>
      </c>
      <c r="C44" s="41">
        <v>0</v>
      </c>
      <c r="D44" s="41">
        <v>0</v>
      </c>
      <c r="E44" s="41">
        <v>0</v>
      </c>
    </row>
    <row r="45" spans="1:5">
      <c r="A45" s="174"/>
      <c r="B45" s="24" t="s">
        <v>78</v>
      </c>
      <c r="C45" s="39">
        <f t="shared" ref="C45:E45" si="7">C30*(1+C33)*(1+C34)*(1+C35)*(1+C36)*(1+C37)*(1+C38)*(1+C39)*(1+C40)*(1+C41)*(1+C42)*(1+C43)*(1+C44)*(1+C32)</f>
        <v>821520.70165253838</v>
      </c>
      <c r="D45" s="39">
        <f t="shared" si="7"/>
        <v>821520.70165253838</v>
      </c>
      <c r="E45" s="39">
        <f t="shared" si="7"/>
        <v>37643.072232684019</v>
      </c>
    </row>
    <row r="46" spans="1:5">
      <c r="A46" s="43"/>
      <c r="B46" s="24"/>
      <c r="C46" s="24"/>
      <c r="D46" s="44"/>
      <c r="E46" s="44"/>
    </row>
    <row r="47" spans="1:5">
      <c r="A47" s="175" t="s">
        <v>79</v>
      </c>
      <c r="B47" s="24" t="s">
        <v>80</v>
      </c>
      <c r="C47" s="24"/>
      <c r="D47" s="45">
        <v>-3.3600000000000001E-3</v>
      </c>
      <c r="E47" s="45">
        <v>-3.3600000000000001E-3</v>
      </c>
    </row>
    <row r="48" spans="1:5">
      <c r="A48" s="176"/>
      <c r="B48" s="24" t="s">
        <v>81</v>
      </c>
      <c r="C48" s="24"/>
      <c r="D48" s="45">
        <v>-3.9699999999999996E-3</v>
      </c>
      <c r="E48" s="45">
        <v>-3.9699999999999996E-3</v>
      </c>
    </row>
    <row r="49" spans="1:5">
      <c r="A49" s="176"/>
      <c r="B49" s="24" t="s">
        <v>82</v>
      </c>
      <c r="C49" s="24"/>
      <c r="D49" s="42">
        <v>-1.3769999999999999E-2</v>
      </c>
      <c r="E49" s="42">
        <v>-1.3769999999999999E-2</v>
      </c>
    </row>
    <row r="50" spans="1:5">
      <c r="A50" s="176"/>
      <c r="B50" s="24" t="s">
        <v>83</v>
      </c>
      <c r="C50" s="24"/>
      <c r="D50" s="41">
        <v>0</v>
      </c>
      <c r="E50" s="41">
        <v>0</v>
      </c>
    </row>
    <row r="51" spans="1:5">
      <c r="A51" s="176"/>
      <c r="B51" s="24" t="s">
        <v>84</v>
      </c>
      <c r="C51" s="24"/>
      <c r="D51" s="66">
        <v>0</v>
      </c>
      <c r="E51" s="66">
        <v>0</v>
      </c>
    </row>
    <row r="52" spans="1:5">
      <c r="A52" s="176"/>
      <c r="B52" s="24" t="s">
        <v>85</v>
      </c>
      <c r="C52" s="24"/>
      <c r="D52" s="41">
        <v>0</v>
      </c>
      <c r="E52" s="41">
        <v>0</v>
      </c>
    </row>
    <row r="53" spans="1:5">
      <c r="A53" s="176"/>
      <c r="B53" s="24" t="s">
        <v>86</v>
      </c>
      <c r="C53" s="24"/>
      <c r="D53" s="41">
        <v>0</v>
      </c>
      <c r="E53" s="66">
        <f>IF('[4]SECI-3 STOA MIS'!$N$133&gt;99%,'[4]SECI-3 STOA MIS'!$N133-1, 1%)</f>
        <v>0.01</v>
      </c>
    </row>
    <row r="54" spans="1:5">
      <c r="A54" s="176"/>
      <c r="B54" s="24" t="s">
        <v>87</v>
      </c>
      <c r="C54" s="24"/>
      <c r="D54" s="41">
        <v>0</v>
      </c>
      <c r="E54" s="41">
        <v>0</v>
      </c>
    </row>
    <row r="55" spans="1:5">
      <c r="A55" s="176"/>
      <c r="B55" s="24" t="s">
        <v>88</v>
      </c>
      <c r="C55" s="24"/>
      <c r="D55" s="39">
        <f t="shared" ref="D55:E55" si="8">D45*(1+D47)*(1+D48)*(1+D49)*(1+D50)*(1+D53)*(1+D51)*(1+D54)*(1+D52)</f>
        <v>804280.34183169936</v>
      </c>
      <c r="E55" s="39">
        <f t="shared" si="8"/>
        <v>37221.629073275057</v>
      </c>
    </row>
    <row r="56" spans="1:5">
      <c r="A56" s="176"/>
      <c r="B56" s="24" t="s">
        <v>89</v>
      </c>
      <c r="C56" s="24"/>
      <c r="D56" s="41">
        <f>D55/D20/450</f>
        <v>0.78884655890668998</v>
      </c>
      <c r="E56" s="41">
        <f t="shared" ref="E56" si="9">E55/E20/E14</f>
        <v>0.79680978384571022</v>
      </c>
    </row>
    <row r="57" spans="1:5">
      <c r="A57" s="176"/>
      <c r="B57" s="46" t="s">
        <v>90</v>
      </c>
      <c r="C57" s="46"/>
      <c r="D57" s="47">
        <v>-5.0000000000000001E-3</v>
      </c>
      <c r="E57" s="47">
        <v>-5.0000000000000001E-3</v>
      </c>
    </row>
    <row r="58" spans="1:5">
      <c r="A58" s="176"/>
      <c r="B58" s="46" t="s">
        <v>91</v>
      </c>
      <c r="C58" s="46"/>
      <c r="D58" s="48">
        <f t="shared" ref="D58:E58" si="10">D55*(1+D57)</f>
        <v>800258.94012254081</v>
      </c>
      <c r="E58" s="48">
        <f t="shared" si="10"/>
        <v>37035.520927908685</v>
      </c>
    </row>
    <row r="59" spans="1:5">
      <c r="A59" s="176"/>
      <c r="B59" s="46" t="s">
        <v>92</v>
      </c>
      <c r="C59" s="46"/>
      <c r="D59" s="47">
        <f t="shared" ref="D59:E59" si="11">D58/D20</f>
        <v>353.20604675047042</v>
      </c>
      <c r="E59" s="47">
        <f t="shared" si="11"/>
        <v>322.82278274736484</v>
      </c>
    </row>
    <row r="60" spans="1:5">
      <c r="A60" s="176"/>
      <c r="B60" s="46" t="s">
        <v>93</v>
      </c>
      <c r="C60" s="46"/>
      <c r="D60" s="49">
        <f t="shared" ref="D60:E60" si="12">D58*(1-9*0.5%)</f>
        <v>764247.28781702649</v>
      </c>
      <c r="E60" s="49">
        <f t="shared" si="12"/>
        <v>35368.922486152791</v>
      </c>
    </row>
    <row r="61" spans="1:5">
      <c r="A61" s="176"/>
      <c r="B61" s="46" t="s">
        <v>94</v>
      </c>
      <c r="C61" s="46"/>
      <c r="D61" s="50">
        <f t="shared" ref="D61:E61" si="13">D60/D20</f>
        <v>337.31177464669929</v>
      </c>
      <c r="E61" s="50">
        <f t="shared" si="13"/>
        <v>308.29575752373341</v>
      </c>
    </row>
    <row r="62" spans="1:5">
      <c r="A62" s="176"/>
      <c r="B62" s="46" t="s">
        <v>95</v>
      </c>
      <c r="C62" s="46"/>
      <c r="D62" s="49">
        <f t="shared" ref="D62:E62" si="14">D58*(1-24*0.5%)</f>
        <v>704227.86730783596</v>
      </c>
      <c r="E62" s="49">
        <f t="shared" si="14"/>
        <v>32591.258416559642</v>
      </c>
    </row>
    <row r="63" spans="1:5">
      <c r="A63" s="176"/>
      <c r="B63" s="46" t="s">
        <v>96</v>
      </c>
      <c r="C63" s="46"/>
      <c r="D63" s="50">
        <f t="shared" ref="D63:E63" si="15">D62/D20</f>
        <v>310.821321140414</v>
      </c>
      <c r="E63" s="50">
        <f t="shared" si="15"/>
        <v>284.08404881768104</v>
      </c>
    </row>
    <row r="64" spans="1:5">
      <c r="A64" s="176"/>
      <c r="B64" s="46" t="s">
        <v>97</v>
      </c>
      <c r="C64" s="46"/>
      <c r="D64" s="49">
        <f t="shared" ref="D64:E64" si="16">AVERAGE(D58,D62)</f>
        <v>752243.40371518838</v>
      </c>
      <c r="E64" s="49">
        <f t="shared" si="16"/>
        <v>34813.38967223416</v>
      </c>
    </row>
    <row r="65" spans="1:5">
      <c r="A65" s="176"/>
      <c r="B65" s="46" t="s">
        <v>98</v>
      </c>
      <c r="C65" s="46"/>
      <c r="D65" s="50">
        <f t="shared" ref="D65:E65" si="17">D64/D20</f>
        <v>332.01368394544221</v>
      </c>
      <c r="E65" s="50">
        <f t="shared" si="17"/>
        <v>303.45341578252294</v>
      </c>
    </row>
    <row r="66" spans="1:5">
      <c r="A66" s="176"/>
      <c r="B66" s="46" t="s">
        <v>99</v>
      </c>
      <c r="C66" s="46"/>
      <c r="D66" s="51">
        <f>(D55)</f>
        <v>804280.34183169936</v>
      </c>
      <c r="E66" s="51">
        <f t="shared" ref="E66" si="18">(E55)</f>
        <v>37221.629073275057</v>
      </c>
    </row>
    <row r="67" spans="1:5">
      <c r="A67" s="176"/>
      <c r="B67" s="46" t="s">
        <v>100</v>
      </c>
      <c r="C67" s="46"/>
      <c r="D67" s="52">
        <f t="shared" ref="D67:E67" si="19">(D58*D14)/1000000</f>
        <v>360.11732331408348</v>
      </c>
      <c r="E67" s="52">
        <f t="shared" si="19"/>
        <v>15.080123411425859</v>
      </c>
    </row>
    <row r="68" spans="1:5">
      <c r="A68" s="176"/>
      <c r="B68" s="53" t="s">
        <v>101</v>
      </c>
      <c r="C68" s="53"/>
      <c r="D68" s="54">
        <f>D66/(D14*8760/D11)</f>
        <v>0.30604274803337117</v>
      </c>
      <c r="E68" s="54">
        <f>E66/(E14*24/E11)</f>
        <v>5.1696707046215353</v>
      </c>
    </row>
    <row r="69" spans="1:5">
      <c r="A69" s="176"/>
      <c r="B69" s="46" t="s">
        <v>102</v>
      </c>
      <c r="C69" s="46"/>
      <c r="D69" s="49">
        <f t="shared" ref="D69:E69" si="20">(D60*D14)/1000000</f>
        <v>343.91204376494971</v>
      </c>
      <c r="E69" s="49">
        <f t="shared" si="20"/>
        <v>14.401517857911694</v>
      </c>
    </row>
    <row r="70" spans="1:5">
      <c r="A70" s="176"/>
      <c r="B70" s="46" t="s">
        <v>103</v>
      </c>
      <c r="C70" s="46"/>
      <c r="D70" s="50">
        <f t="shared" ref="D70:E70" si="21">D69/(D14*8760/1000/1000/D11)</f>
        <v>130.86455242197479</v>
      </c>
      <c r="E70" s="50">
        <f t="shared" si="21"/>
        <v>5.4800296262982089</v>
      </c>
    </row>
    <row r="71" spans="1:5">
      <c r="A71" s="176"/>
      <c r="B71" s="46" t="s">
        <v>104</v>
      </c>
      <c r="C71" s="46"/>
      <c r="D71" s="49">
        <f t="shared" ref="D71:E71" si="22">(D62*D14)/1000000</f>
        <v>316.9032445163935</v>
      </c>
      <c r="E71" s="49">
        <f t="shared" si="22"/>
        <v>13.270508602054754</v>
      </c>
    </row>
    <row r="72" spans="1:5">
      <c r="A72" s="177"/>
      <c r="B72" s="46" t="s">
        <v>105</v>
      </c>
      <c r="C72" s="46"/>
      <c r="D72" s="50">
        <f t="shared" ref="D72:E72" si="23">D71/(D14*8760/1000/1000/D11)</f>
        <v>120.5872315511391</v>
      </c>
      <c r="E72" s="50">
        <f t="shared" si="23"/>
        <v>5.0496608074789773</v>
      </c>
    </row>
    <row r="73" spans="1:5">
      <c r="A73" s="27"/>
      <c r="B73" s="53" t="s">
        <v>106</v>
      </c>
      <c r="C73" s="53"/>
      <c r="D73" s="54">
        <f t="shared" ref="D73:E73" si="24">D67/(D14*8760/1000/1000/D11)</f>
        <v>137.03094494447623</v>
      </c>
      <c r="E73" s="54">
        <f t="shared" si="24"/>
        <v>5.738250917589748</v>
      </c>
    </row>
    <row r="74" spans="1:5">
      <c r="A74" s="178"/>
      <c r="B74" s="55" t="s">
        <v>107</v>
      </c>
      <c r="C74" s="55"/>
      <c r="D74" s="56">
        <f t="shared" ref="D74:E74" si="25">D55</f>
        <v>804280.34183169936</v>
      </c>
      <c r="E74" s="56">
        <f t="shared" si="25"/>
        <v>37221.629073275057</v>
      </c>
    </row>
    <row r="75" spans="1:5">
      <c r="A75" s="178"/>
      <c r="B75" s="46" t="s">
        <v>108</v>
      </c>
      <c r="C75" s="46"/>
      <c r="D75" s="57"/>
      <c r="E75" s="57"/>
    </row>
    <row r="76" spans="1:5">
      <c r="A76" s="178"/>
      <c r="B76" s="46" t="s">
        <v>109</v>
      </c>
      <c r="C76" s="46"/>
      <c r="D76" s="57"/>
      <c r="E76" s="57"/>
    </row>
    <row r="77" spans="1:5">
      <c r="A77" s="178"/>
      <c r="B77" s="46" t="s">
        <v>110</v>
      </c>
      <c r="C77" s="46"/>
      <c r="D77" s="57"/>
      <c r="E77" s="57"/>
    </row>
    <row r="78" spans="1:5">
      <c r="A78" s="178"/>
      <c r="B78" s="46" t="s">
        <v>111</v>
      </c>
      <c r="C78" s="46"/>
      <c r="D78" s="57"/>
      <c r="E78" s="57"/>
    </row>
    <row r="79" spans="1:5">
      <c r="A79" s="178"/>
      <c r="B79" s="46" t="s">
        <v>112</v>
      </c>
      <c r="C79" s="46"/>
      <c r="D79" s="57"/>
      <c r="E79" s="57"/>
    </row>
    <row r="80" spans="1:5">
      <c r="A80" s="178"/>
      <c r="B80" s="46" t="s">
        <v>113</v>
      </c>
      <c r="C80" s="46"/>
      <c r="D80" s="57"/>
      <c r="E80" s="57"/>
    </row>
    <row r="81" spans="1:5">
      <c r="A81" s="178"/>
      <c r="B81" s="46" t="s">
        <v>114</v>
      </c>
      <c r="C81" s="46"/>
      <c r="D81" s="57"/>
      <c r="E81" s="57"/>
    </row>
    <row r="82" spans="1:5">
      <c r="A82" s="58"/>
      <c r="B82" s="59"/>
      <c r="C82" s="59"/>
      <c r="D82" s="60"/>
      <c r="E82" s="60"/>
    </row>
    <row r="83" spans="1:5">
      <c r="A83" s="179" t="s">
        <v>115</v>
      </c>
      <c r="B83" s="180"/>
      <c r="C83" s="61"/>
      <c r="D83" s="62"/>
      <c r="E83" s="62"/>
    </row>
    <row r="84" spans="1:5" ht="15.75" thickBot="1">
      <c r="A84" s="170" t="s">
        <v>116</v>
      </c>
      <c r="B84" s="171"/>
      <c r="C84" s="63"/>
      <c r="D84" s="62"/>
      <c r="E84" s="62"/>
    </row>
    <row r="85" spans="1:5">
      <c r="B85" s="55" t="s">
        <v>117</v>
      </c>
      <c r="C85" s="55"/>
      <c r="D85" s="56">
        <f t="shared" ref="D85:E85" si="26">D58</f>
        <v>800258.94012254081</v>
      </c>
      <c r="E85" s="56">
        <f t="shared" si="26"/>
        <v>37035.520927908685</v>
      </c>
    </row>
    <row r="86" spans="1:5">
      <c r="D86" s="64">
        <f>D74/450</f>
        <v>1787.2896485148874</v>
      </c>
      <c r="E86" s="64"/>
    </row>
    <row r="87" spans="1:5">
      <c r="D87" s="17">
        <f>D74/D14</f>
        <v>1787.2856767689391</v>
      </c>
      <c r="E87" s="17">
        <v>1005.08481645489</v>
      </c>
    </row>
    <row r="89" spans="1:5">
      <c r="D89" s="65">
        <f>SUM(D47:D54,D32:D44,D21:D24)</f>
        <v>-0.23888999999999999</v>
      </c>
    </row>
  </sheetData>
  <mergeCells count="7">
    <mergeCell ref="A84:B84"/>
    <mergeCell ref="A2:A14"/>
    <mergeCell ref="A18:A29"/>
    <mergeCell ref="A30:A45"/>
    <mergeCell ref="A47:A72"/>
    <mergeCell ref="A74:A81"/>
    <mergeCell ref="A83:B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ERCPL Performance</vt:lpstr>
      <vt:lpstr>Grid Compliance</vt:lpstr>
      <vt:lpstr>Data</vt:lpstr>
      <vt:lpstr>Dashboard_Data</vt:lpstr>
      <vt:lpstr>PV Syst Data</vt:lpstr>
      <vt:lpstr>EPC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2025-03-25T18:31:36Z</dcterms:modified>
</cp:coreProperties>
</file>