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den\Downloads\"/>
    </mc:Choice>
  </mc:AlternateContent>
  <xr:revisionPtr revIDLastSave="0" documentId="13_ncr:1_{37CE859E-048E-424C-99EA-0071453D214B}" xr6:coauthVersionLast="44" xr6:coauthVersionMax="45" xr10:uidLastSave="{00000000-0000-0000-0000-000000000000}"/>
  <bookViews>
    <workbookView xWindow="-110" yWindow="-110" windowWidth="19420" windowHeight="10420" tabRatio="707" firstSheet="1" activeTab="7" xr2:uid="{00000000-000D-0000-FFFF-FFFF00000000}"/>
  </bookViews>
  <sheets>
    <sheet name="What If 2" sheetId="12" r:id="rId1"/>
    <sheet name="What If" sheetId="11" r:id="rId2"/>
    <sheet name="סיכומי ביניים" sheetId="10" r:id="rId3"/>
    <sheet name="דוח מנהל 2" sheetId="9" r:id="rId4"/>
    <sheet name="חישובים 3" sheetId="6" r:id="rId5"/>
    <sheet name="גליון גרף" sheetId="18" r:id="rId6"/>
    <sheet name="חישובים 2" sheetId="4" r:id="rId7"/>
    <sheet name="חישובים" sheetId="3" r:id="rId8"/>
    <sheet name="דוח מנהל" sheetId="8" r:id="rId9"/>
    <sheet name="נתונים" sheetId="2" r:id="rId10"/>
  </sheets>
  <definedNames>
    <definedName name="_xlnm._FilterDatabase" localSheetId="1" hidden="1">'What If'!$A$1:$I$41</definedName>
    <definedName name="_xlnm._FilterDatabase" localSheetId="0" hidden="1">'What If 2'!$A$1:$I$41</definedName>
    <definedName name="_xlnm._FilterDatabase" localSheetId="7" hidden="1">חישובים!$A$1:$L$41</definedName>
    <definedName name="_xlnm._FilterDatabase" localSheetId="6" hidden="1">'חישובים 2'!$A$1:$M$41</definedName>
    <definedName name="_xlnm._FilterDatabase" localSheetId="4" hidden="1">'חישובים 3'!$A$1:$L$41</definedName>
    <definedName name="_xlnm._FilterDatabase" localSheetId="9" hidden="1">נתונים!$A$1:$I$41</definedName>
    <definedName name="_xlnm._FilterDatabase" localSheetId="2" hidden="1">'סיכומי ביניים'!$A$1:$I$58</definedName>
    <definedName name="_xlnm.Criteria" localSheetId="1">'What If'!#REF!</definedName>
    <definedName name="_xlnm.Criteria" localSheetId="0">'What If 2'!#REF!</definedName>
    <definedName name="_xlnm.Criteria" localSheetId="7">חישובים!$R$54:$S$56</definedName>
    <definedName name="_xlnm.Criteria" localSheetId="6">'חישובים 2'!$R$87:$U$89</definedName>
    <definedName name="_xlnm.Criteria" localSheetId="4">'חישובים 3'!$R$54:$S$56</definedName>
    <definedName name="_xlnm.Criteria" localSheetId="9">נתונים!#REF!</definedName>
    <definedName name="_xlnm.Criteria" localSheetId="2">'סיכומי ביניים'!#REF!</definedName>
    <definedName name="_xlnm.Extract" localSheetId="1">'What If'!$A$50:$C$50</definedName>
    <definedName name="_xlnm.Extract" localSheetId="0">'What If 2'!$A$50:$C$50</definedName>
    <definedName name="_xlnm.Extract" localSheetId="7">חישובים!$F$59:$Q$59</definedName>
    <definedName name="_xlnm.Extract" localSheetId="6">'חישובים 2'!$A$55:$B$55</definedName>
    <definedName name="_xlnm.Extract" localSheetId="4">'חישובים 3'!$F$59:$Q$59</definedName>
    <definedName name="_xlnm.Extract" localSheetId="9">נתונים!$A$50:$C$50</definedName>
    <definedName name="_xlnm.Extract" localSheetId="2">'סיכומי ביניים'!$A$71:$C$71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5" i="3" l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2" i="4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K50" i="12" s="1"/>
  <c r="Q61" i="12" s="1"/>
  <c r="K50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2" i="11"/>
  <c r="I59" i="10"/>
  <c r="I55" i="10"/>
  <c r="I49" i="10"/>
  <c r="I44" i="10"/>
  <c r="I42" i="10"/>
  <c r="I38" i="10"/>
  <c r="I34" i="10"/>
  <c r="I31" i="10"/>
  <c r="I28" i="10"/>
  <c r="I24" i="10"/>
  <c r="I19" i="10"/>
  <c r="I16" i="10"/>
  <c r="I14" i="10"/>
  <c r="I12" i="10"/>
  <c r="I6" i="10"/>
  <c r="I3" i="10"/>
  <c r="I61" i="10" s="1"/>
  <c r="H60" i="10"/>
  <c r="H39" i="10"/>
  <c r="H20" i="10"/>
  <c r="H62" i="10" s="1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2" i="6"/>
  <c r="O2" i="6" l="1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2" i="6"/>
  <c r="Q50" i="3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2" i="6"/>
  <c r="R66" i="6"/>
  <c r="K22" i="6" s="1"/>
  <c r="Q50" i="6"/>
  <c r="P45" i="6"/>
  <c r="J7" i="6"/>
  <c r="L7" i="6" s="1"/>
  <c r="J25" i="6"/>
  <c r="L25" i="6" s="1"/>
  <c r="J18" i="6"/>
  <c r="L18" i="6" s="1"/>
  <c r="J24" i="6"/>
  <c r="L24" i="6" s="1"/>
  <c r="J23" i="6"/>
  <c r="L23" i="6" s="1"/>
  <c r="L6" i="6"/>
  <c r="J6" i="6"/>
  <c r="J13" i="6"/>
  <c r="L13" i="6" s="1"/>
  <c r="J22" i="6"/>
  <c r="L22" i="6" s="1"/>
  <c r="L17" i="6"/>
  <c r="J17" i="6"/>
  <c r="J21" i="6"/>
  <c r="L21" i="6" s="1"/>
  <c r="J16" i="6"/>
  <c r="L16" i="6" s="1"/>
  <c r="J15" i="6"/>
  <c r="L15" i="6" s="1"/>
  <c r="J41" i="6"/>
  <c r="L41" i="6" s="1"/>
  <c r="J20" i="6"/>
  <c r="L20" i="6" s="1"/>
  <c r="J33" i="6"/>
  <c r="L33" i="6" s="1"/>
  <c r="J32" i="6"/>
  <c r="L32" i="6" s="1"/>
  <c r="J31" i="6"/>
  <c r="L31" i="6" s="1"/>
  <c r="J40" i="6"/>
  <c r="J12" i="6"/>
  <c r="L12" i="6" s="1"/>
  <c r="J5" i="6"/>
  <c r="L5" i="6" s="1"/>
  <c r="L11" i="6"/>
  <c r="J11" i="6"/>
  <c r="L4" i="6"/>
  <c r="J4" i="6"/>
  <c r="J30" i="6"/>
  <c r="L30" i="6" s="1"/>
  <c r="J39" i="6"/>
  <c r="L39" i="6" s="1"/>
  <c r="J10" i="6"/>
  <c r="L10" i="6" s="1"/>
  <c r="J38" i="6"/>
  <c r="J37" i="6"/>
  <c r="L37" i="6" s="1"/>
  <c r="J29" i="6"/>
  <c r="L29" i="6" s="1"/>
  <c r="J19" i="6"/>
  <c r="L19" i="6" s="1"/>
  <c r="J36" i="6"/>
  <c r="L36" i="6" s="1"/>
  <c r="J28" i="6"/>
  <c r="L28" i="6" s="1"/>
  <c r="J27" i="6"/>
  <c r="L27" i="6" s="1"/>
  <c r="J35" i="6"/>
  <c r="L35" i="6" s="1"/>
  <c r="J3" i="6"/>
  <c r="J2" i="6"/>
  <c r="L2" i="6" s="1"/>
  <c r="J14" i="6"/>
  <c r="L14" i="6" s="1"/>
  <c r="L9" i="6"/>
  <c r="J9" i="6"/>
  <c r="J8" i="6"/>
  <c r="L8" i="6" s="1"/>
  <c r="J34" i="6"/>
  <c r="L34" i="6" s="1"/>
  <c r="J26" i="6"/>
  <c r="L26" i="6" s="1"/>
  <c r="R66" i="4"/>
  <c r="K34" i="4" s="1"/>
  <c r="Q50" i="4"/>
  <c r="P45" i="4"/>
  <c r="L41" i="4"/>
  <c r="J41" i="4"/>
  <c r="J40" i="4"/>
  <c r="L40" i="4" s="1"/>
  <c r="J39" i="4"/>
  <c r="L39" i="4" s="1"/>
  <c r="J38" i="4"/>
  <c r="L38" i="4" s="1"/>
  <c r="L37" i="4"/>
  <c r="K37" i="4"/>
  <c r="J37" i="4"/>
  <c r="J36" i="4"/>
  <c r="L36" i="4" s="1"/>
  <c r="J35" i="4"/>
  <c r="L35" i="4" s="1"/>
  <c r="J34" i="4"/>
  <c r="L34" i="4" s="1"/>
  <c r="J33" i="4"/>
  <c r="L33" i="4" s="1"/>
  <c r="J32" i="4"/>
  <c r="J31" i="4"/>
  <c r="L31" i="4" s="1"/>
  <c r="L30" i="4"/>
  <c r="J30" i="4"/>
  <c r="J29" i="4"/>
  <c r="L29" i="4" s="1"/>
  <c r="J28" i="4"/>
  <c r="L28" i="4" s="1"/>
  <c r="J27" i="4"/>
  <c r="L27" i="4" s="1"/>
  <c r="J26" i="4"/>
  <c r="L26" i="4" s="1"/>
  <c r="L25" i="4"/>
  <c r="K25" i="4"/>
  <c r="J25" i="4"/>
  <c r="J24" i="4"/>
  <c r="L24" i="4" s="1"/>
  <c r="J23" i="4"/>
  <c r="L23" i="4" s="1"/>
  <c r="J22" i="4"/>
  <c r="L22" i="4" s="1"/>
  <c r="J21" i="4"/>
  <c r="L21" i="4" s="1"/>
  <c r="J20" i="4"/>
  <c r="L20" i="4" s="1"/>
  <c r="J19" i="4"/>
  <c r="L19" i="4" s="1"/>
  <c r="L18" i="4"/>
  <c r="J18" i="4"/>
  <c r="J17" i="4"/>
  <c r="L17" i="4" s="1"/>
  <c r="J16" i="4"/>
  <c r="J15" i="4"/>
  <c r="L15" i="4" s="1"/>
  <c r="J14" i="4"/>
  <c r="L14" i="4" s="1"/>
  <c r="J13" i="4"/>
  <c r="L13" i="4" s="1"/>
  <c r="J12" i="4"/>
  <c r="L12" i="4" s="1"/>
  <c r="J11" i="4"/>
  <c r="L11" i="4" s="1"/>
  <c r="J10" i="4"/>
  <c r="L10" i="4" s="1"/>
  <c r="J9" i="4"/>
  <c r="L9" i="4" s="1"/>
  <c r="J8" i="4"/>
  <c r="J7" i="4"/>
  <c r="L7" i="4" s="1"/>
  <c r="J6" i="4"/>
  <c r="L6" i="4" s="1"/>
  <c r="L5" i="4"/>
  <c r="J5" i="4"/>
  <c r="J4" i="4"/>
  <c r="L4" i="4" s="1"/>
  <c r="J3" i="4"/>
  <c r="L3" i="4" s="1"/>
  <c r="J2" i="4"/>
  <c r="J40" i="3"/>
  <c r="L40" i="3" s="1"/>
  <c r="R66" i="3"/>
  <c r="P45" i="3"/>
  <c r="J9" i="3"/>
  <c r="L9" i="3" s="1"/>
  <c r="J2" i="3"/>
  <c r="L2" i="3" s="1"/>
  <c r="J21" i="3"/>
  <c r="L21" i="3" s="1"/>
  <c r="J23" i="3"/>
  <c r="L23" i="3" s="1"/>
  <c r="J12" i="3"/>
  <c r="L12" i="3" s="1"/>
  <c r="J36" i="3"/>
  <c r="L36" i="3" s="1"/>
  <c r="J8" i="3"/>
  <c r="L8" i="3" s="1"/>
  <c r="J10" i="3"/>
  <c r="L10" i="3" s="1"/>
  <c r="J26" i="3"/>
  <c r="L26" i="3" s="1"/>
  <c r="J31" i="3"/>
  <c r="L31" i="3" s="1"/>
  <c r="J34" i="3"/>
  <c r="L34" i="3" s="1"/>
  <c r="J14" i="3"/>
  <c r="L14" i="3" s="1"/>
  <c r="J6" i="3"/>
  <c r="L6" i="3" s="1"/>
  <c r="J13" i="3"/>
  <c r="L13" i="3" s="1"/>
  <c r="J17" i="3"/>
  <c r="L17" i="3" s="1"/>
  <c r="J25" i="3"/>
  <c r="L25" i="3" s="1"/>
  <c r="J18" i="3"/>
  <c r="L18" i="3" s="1"/>
  <c r="J24" i="3"/>
  <c r="L24" i="3" s="1"/>
  <c r="J7" i="3"/>
  <c r="L7" i="3" s="1"/>
  <c r="J41" i="3"/>
  <c r="L41" i="3" s="1"/>
  <c r="J29" i="3"/>
  <c r="L29" i="3" s="1"/>
  <c r="J35" i="3"/>
  <c r="L35" i="3" s="1"/>
  <c r="J39" i="3"/>
  <c r="L39" i="3" s="1"/>
  <c r="J28" i="3"/>
  <c r="L28" i="3" s="1"/>
  <c r="J38" i="3"/>
  <c r="L38" i="3" s="1"/>
  <c r="J3" i="3"/>
  <c r="L3" i="3" s="1"/>
  <c r="J11" i="3"/>
  <c r="L11" i="3" s="1"/>
  <c r="J27" i="3"/>
  <c r="L27" i="3" s="1"/>
  <c r="J5" i="3"/>
  <c r="L5" i="3" s="1"/>
  <c r="J32" i="3"/>
  <c r="L32" i="3" s="1"/>
  <c r="J15" i="3"/>
  <c r="L15" i="3" s="1"/>
  <c r="J16" i="3"/>
  <c r="L16" i="3" s="1"/>
  <c r="J22" i="3"/>
  <c r="L22" i="3" s="1"/>
  <c r="J20" i="3"/>
  <c r="L20" i="3" s="1"/>
  <c r="J37" i="3"/>
  <c r="L37" i="3" s="1"/>
  <c r="J33" i="3"/>
  <c r="L33" i="3" s="1"/>
  <c r="J19" i="3"/>
  <c r="L19" i="3" s="1"/>
  <c r="J30" i="3"/>
  <c r="L30" i="3" s="1"/>
  <c r="J4" i="3"/>
  <c r="L4" i="3" s="1"/>
  <c r="K19" i="6" l="1"/>
  <c r="K9" i="6"/>
  <c r="K38" i="6"/>
  <c r="K41" i="6"/>
  <c r="K23" i="6"/>
  <c r="K36" i="6"/>
  <c r="K40" i="6"/>
  <c r="K3" i="6"/>
  <c r="K11" i="6"/>
  <c r="K20" i="6"/>
  <c r="K4" i="6"/>
  <c r="K8" i="6"/>
  <c r="K21" i="6"/>
  <c r="K25" i="6"/>
  <c r="K34" i="6"/>
  <c r="L3" i="6"/>
  <c r="K28" i="6"/>
  <c r="L38" i="6"/>
  <c r="K30" i="6"/>
  <c r="L40" i="6"/>
  <c r="K33" i="6"/>
  <c r="K13" i="6"/>
  <c r="K14" i="6"/>
  <c r="K29" i="6"/>
  <c r="K5" i="6"/>
  <c r="K15" i="6"/>
  <c r="K24" i="6"/>
  <c r="K35" i="6"/>
  <c r="K10" i="6"/>
  <c r="K31" i="6"/>
  <c r="K17" i="6"/>
  <c r="K7" i="6"/>
  <c r="K6" i="6"/>
  <c r="K12" i="6"/>
  <c r="K2" i="6"/>
  <c r="K37" i="6"/>
  <c r="K16" i="6"/>
  <c r="K18" i="6"/>
  <c r="K26" i="6"/>
  <c r="K27" i="6"/>
  <c r="K39" i="6"/>
  <c r="K32" i="6"/>
  <c r="P50" i="6"/>
  <c r="P50" i="4"/>
  <c r="K16" i="4"/>
  <c r="K5" i="4"/>
  <c r="L2" i="4"/>
  <c r="K21" i="4"/>
  <c r="K8" i="4"/>
  <c r="K17" i="4"/>
  <c r="K13" i="4"/>
  <c r="K9" i="4"/>
  <c r="K32" i="4"/>
  <c r="K41" i="4"/>
  <c r="K33" i="4"/>
  <c r="K29" i="4"/>
  <c r="K24" i="4"/>
  <c r="K40" i="4"/>
  <c r="K3" i="4"/>
  <c r="L8" i="4"/>
  <c r="K11" i="4"/>
  <c r="L16" i="4"/>
  <c r="K19" i="4"/>
  <c r="K27" i="4"/>
  <c r="L32" i="4"/>
  <c r="K35" i="4"/>
  <c r="K6" i="4"/>
  <c r="K14" i="4"/>
  <c r="K22" i="4"/>
  <c r="K30" i="4"/>
  <c r="K38" i="4"/>
  <c r="K28" i="4"/>
  <c r="K12" i="4"/>
  <c r="K20" i="4"/>
  <c r="K36" i="4"/>
  <c r="K4" i="4"/>
  <c r="K7" i="4"/>
  <c r="K15" i="4"/>
  <c r="K23" i="4"/>
  <c r="K31" i="4"/>
  <c r="K39" i="4"/>
  <c r="K2" i="4"/>
  <c r="K10" i="4"/>
  <c r="K18" i="4"/>
  <c r="K26" i="4"/>
  <c r="K9" i="3"/>
  <c r="P50" i="3"/>
  <c r="K22" i="3"/>
  <c r="K38" i="3"/>
  <c r="K18" i="3"/>
  <c r="K40" i="3"/>
  <c r="K2" i="3"/>
  <c r="K30" i="3"/>
  <c r="K13" i="3"/>
  <c r="K19" i="3"/>
  <c r="K5" i="3"/>
  <c r="K29" i="3"/>
  <c r="K6" i="3"/>
  <c r="K36" i="3"/>
  <c r="K32" i="3"/>
  <c r="K8" i="3"/>
  <c r="K33" i="3"/>
  <c r="K27" i="3"/>
  <c r="K41" i="3"/>
  <c r="K14" i="3"/>
  <c r="K12" i="3"/>
  <c r="K4" i="3"/>
  <c r="K15" i="3"/>
  <c r="K39" i="3"/>
  <c r="K17" i="3"/>
  <c r="K10" i="3"/>
  <c r="K35" i="3"/>
  <c r="K37" i="3"/>
  <c r="K11" i="3"/>
  <c r="K7" i="3"/>
  <c r="K34" i="3"/>
  <c r="K23" i="3"/>
  <c r="K20" i="3"/>
  <c r="K3" i="3"/>
  <c r="K24" i="3"/>
  <c r="K31" i="3"/>
  <c r="K21" i="3"/>
  <c r="K16" i="3"/>
  <c r="K28" i="3"/>
  <c r="K25" i="3"/>
  <c r="K26" i="3"/>
</calcChain>
</file>

<file path=xl/sharedStrings.xml><?xml version="1.0" encoding="utf-8"?>
<sst xmlns="http://schemas.openxmlformats.org/spreadsheetml/2006/main" count="1734" uniqueCount="193">
  <si>
    <t>שם פרטי</t>
  </si>
  <si>
    <t>שם משפחה</t>
  </si>
  <si>
    <t>אברהם</t>
  </si>
  <si>
    <t>בתיה</t>
  </si>
  <si>
    <t>גד</t>
  </si>
  <si>
    <t>דניאלה</t>
  </si>
  <si>
    <t>הדס</t>
  </si>
  <si>
    <t>ויקטור</t>
  </si>
  <si>
    <t>זאב</t>
  </si>
  <si>
    <t>חביבה</t>
  </si>
  <si>
    <t>טובה</t>
  </si>
  <si>
    <t>יניב</t>
  </si>
  <si>
    <t>כרמלה</t>
  </si>
  <si>
    <t>לנה</t>
  </si>
  <si>
    <t>מעוז</t>
  </si>
  <si>
    <t>נצחיה</t>
  </si>
  <si>
    <t>סער</t>
  </si>
  <si>
    <t>עדינה</t>
  </si>
  <si>
    <t>פטר</t>
  </si>
  <si>
    <t>צביה</t>
  </si>
  <si>
    <t>קלמן</t>
  </si>
  <si>
    <t>רחמים</t>
  </si>
  <si>
    <t>שמעון</t>
  </si>
  <si>
    <t>תומר</t>
  </si>
  <si>
    <t>תומרקין</t>
  </si>
  <si>
    <t>שמריהו</t>
  </si>
  <si>
    <t>רוזנבאום</t>
  </si>
  <si>
    <t>קרסו</t>
  </si>
  <si>
    <t>צונץ</t>
  </si>
  <si>
    <t>פרס</t>
  </si>
  <si>
    <t>אלוני</t>
  </si>
  <si>
    <t>בן זאב</t>
  </si>
  <si>
    <t>האוזנר</t>
  </si>
  <si>
    <t>רבין</t>
  </si>
  <si>
    <t>נחמן</t>
  </si>
  <si>
    <t>מיוחס</t>
  </si>
  <si>
    <t>כספי</t>
  </si>
  <si>
    <t>לוי</t>
  </si>
  <si>
    <t>כהן</t>
  </si>
  <si>
    <t>כרמלי</t>
  </si>
  <si>
    <t>כנען</t>
  </si>
  <si>
    <t>כנפו</t>
  </si>
  <si>
    <t>לוטן</t>
  </si>
  <si>
    <t>לויתן</t>
  </si>
  <si>
    <t>להבי</t>
  </si>
  <si>
    <t>לזרוב</t>
  </si>
  <si>
    <t>הורוביץ</t>
  </si>
  <si>
    <t>הרפז</t>
  </si>
  <si>
    <t>אשכנזי</t>
  </si>
  <si>
    <t>ברק</t>
  </si>
  <si>
    <t>כץ</t>
  </si>
  <si>
    <t>קלנטרו</t>
  </si>
  <si>
    <t>קלמנוביץ</t>
  </si>
  <si>
    <t>קיסר</t>
  </si>
  <si>
    <t>מנשוק</t>
  </si>
  <si>
    <t>מזרחי</t>
  </si>
  <si>
    <t>מנטש</t>
  </si>
  <si>
    <t>מערבי</t>
  </si>
  <si>
    <t>מוגרבי</t>
  </si>
  <si>
    <t>מצליח</t>
  </si>
  <si>
    <t>מנוחין</t>
  </si>
  <si>
    <t>משולם</t>
  </si>
  <si>
    <t>מואב</t>
  </si>
  <si>
    <t>דוידוביץ</t>
  </si>
  <si>
    <t>מספר טיסה</t>
  </si>
  <si>
    <t>תאריך המראה</t>
  </si>
  <si>
    <t>תאריך נחיתה</t>
  </si>
  <si>
    <t>מחלקה</t>
  </si>
  <si>
    <t>יעד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</si>
  <si>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</si>
  <si>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</si>
  <si>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</si>
  <si>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</si>
  <si>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</si>
  <si>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</si>
  <si>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</si>
  <si>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</si>
  <si>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</si>
  <si>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</si>
  <si>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</si>
  <si>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</si>
  <si>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</si>
  <si>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</si>
  <si>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</si>
  <si>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</si>
  <si>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</si>
  <si>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</si>
  <si>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</si>
  <si>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</si>
  <si>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</si>
  <si>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</si>
  <si>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</si>
  <si>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</si>
  <si>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</si>
  <si>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</si>
  <si>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</si>
  <si>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</si>
  <si>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</si>
  <si>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</si>
  <si>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</si>
  <si>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</si>
  <si>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</si>
  <si>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</si>
  <si>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</si>
  <si>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</si>
  <si>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</si>
  <si>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</si>
  <si>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</si>
  <si>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</si>
  <si>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עסקים</t>
  </si>
  <si>
    <t>תיירים</t>
  </si>
  <si>
    <t>ראשונה</t>
  </si>
  <si>
    <t>ברצלונה</t>
  </si>
  <si>
    <t>רומא</t>
  </si>
  <si>
    <t>פראג</t>
  </si>
  <si>
    <t>בנקוק</t>
  </si>
  <si>
    <t>ניו-יורק</t>
  </si>
  <si>
    <t>מיאמי</t>
  </si>
  <si>
    <t>מספר נוסעים</t>
  </si>
  <si>
    <t xml:space="preserve">מחיר לאדם בדולרים </t>
  </si>
  <si>
    <t>מחיר חבילה כולל בש"ח</t>
  </si>
  <si>
    <t>שער הדולר</t>
  </si>
  <si>
    <t>הטבה</t>
  </si>
  <si>
    <t>ממוצע מספר נוסעים</t>
  </si>
  <si>
    <t>שאלה 1 סעיף א</t>
  </si>
  <si>
    <t xml:space="preserve">סעיף ג </t>
  </si>
  <si>
    <t>סעיף ב</t>
  </si>
  <si>
    <t>גבוה מהממוצע יקבל</t>
  </si>
  <si>
    <t xml:space="preserve">קטן מהממוצע </t>
  </si>
  <si>
    <t xml:space="preserve">סעיף ד </t>
  </si>
  <si>
    <t>מחיר כרטיס גבוה מ750דולר</t>
  </si>
  <si>
    <t>גופן ירוק מודגש</t>
  </si>
  <si>
    <t>קטן מ750</t>
  </si>
  <si>
    <t>אדום נטוי</t>
  </si>
  <si>
    <t xml:space="preserve">שאלה 2 </t>
  </si>
  <si>
    <t>מועדון נוסע מתמיד</t>
  </si>
  <si>
    <t xml:space="preserve">מועדון יוקרה </t>
  </si>
  <si>
    <t>מחיר חבילה גדול מ</t>
  </si>
  <si>
    <t xml:space="preserve">או </t>
  </si>
  <si>
    <t>שייך למחלקת</t>
  </si>
  <si>
    <t>מועדון המלך דוד</t>
  </si>
  <si>
    <t>אם לא</t>
  </si>
  <si>
    <t>וגם יעדו</t>
  </si>
  <si>
    <t>מחיר החבילה גדול מ</t>
  </si>
  <si>
    <t xml:space="preserve">וגם מספר הנוסעים מעל </t>
  </si>
  <si>
    <t>וגם טיסה במחלקה</t>
  </si>
  <si>
    <t xml:space="preserve">אם לא </t>
  </si>
  <si>
    <t>מועדון רגיל</t>
  </si>
  <si>
    <t xml:space="preserve">שאלה 3 סעיף א </t>
  </si>
  <si>
    <t xml:space="preserve">שאלה 3 סעיף ב </t>
  </si>
  <si>
    <t xml:space="preserve">מחיר מבצע </t>
  </si>
  <si>
    <t xml:space="preserve">שאלה 4 </t>
  </si>
  <si>
    <t xml:space="preserve">מחיר חבילה </t>
  </si>
  <si>
    <t>מסי נמל לכולם</t>
  </si>
  <si>
    <t>מס עמודים</t>
  </si>
  <si>
    <t>לא מדויק</t>
  </si>
  <si>
    <t>תוויות שורה</t>
  </si>
  <si>
    <t>סכום כולל</t>
  </si>
  <si>
    <t>סכום של מספר נוסעים</t>
  </si>
  <si>
    <t>ספירה של מספר טיסה</t>
  </si>
  <si>
    <t>עמלה חד פעמית</t>
  </si>
  <si>
    <t xml:space="preserve">שאלה 6 </t>
  </si>
  <si>
    <t>מס נוסעים</t>
  </si>
  <si>
    <t>עמלה</t>
  </si>
  <si>
    <t xml:space="preserve">מקסימום של מחיר לאדם בדולרים </t>
  </si>
  <si>
    <t xml:space="preserve">ממוצע של מחיר לאדם בדולרים </t>
  </si>
  <si>
    <t>ממוצע נוסעים לכל יעד</t>
  </si>
  <si>
    <t>ממוצע כולל</t>
  </si>
  <si>
    <t>חודש המראה</t>
  </si>
  <si>
    <t>עיגול לשלמים</t>
  </si>
  <si>
    <t>עסקים מקסימום</t>
  </si>
  <si>
    <t>תיירים מקסימום</t>
  </si>
  <si>
    <t>ראשונה מקסימום</t>
  </si>
  <si>
    <t>ערך מרבי כולל</t>
  </si>
  <si>
    <t>בנקוק ממוצע</t>
  </si>
  <si>
    <t>ברצלונה ממוצע</t>
  </si>
  <si>
    <t>מיאמי ממוצע</t>
  </si>
  <si>
    <t>ניו-יורק ממוצע</t>
  </si>
  <si>
    <t>פראג ממוצע</t>
  </si>
  <si>
    <t>רומא ממוצע</t>
  </si>
  <si>
    <t>מחיר חבילה בדולר</t>
  </si>
  <si>
    <t>סך העסקאות בשקלים</t>
  </si>
  <si>
    <t>שאלה 1</t>
  </si>
  <si>
    <t>שאלה 1 סעיף ב</t>
  </si>
  <si>
    <t>&gt;1/02/2017</t>
  </si>
  <si>
    <t>&lt;31/12/2017</t>
  </si>
  <si>
    <t>&gt;4</t>
  </si>
  <si>
    <t>שאלה 5 א</t>
  </si>
  <si>
    <t>שאלה 3 סעיף ב</t>
  </si>
  <si>
    <t>ערך החיפוש</t>
  </si>
  <si>
    <t>טבלת החיפוש</t>
  </si>
  <si>
    <t xml:space="preserve">מס עמודים </t>
  </si>
  <si>
    <t>מדויק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</si>
</sst>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₪&quot;\ * #,##0.00_ ;_ &quot;₪&quot;\ * \-#,##0.00_ ;_ &quot;₪&quot;\ * &quot;-&quot;??_ ;_ @_ "/>
    <numFmt numFmtId="164" formatCode="_ &quot;₪&quot;\ * #,##0_ ;_ &quot;₪&quot;\ * \-#,##0_ ;_ &quot;₪&quot;\ * &quot;-&quot;??_ ;_ @_ "/>
    <numFmt numFmtId="165" formatCode="_ [$₪-40D]\ * #,##0.00_ ;_ [$₪-40D]\ * \-#,##0.00_ ;_ [$₪-40D]\ * &quot;-&quot;??_ ;_ @_ "/>
    <numFmt numFmtId="166" formatCode="_ [$₪-40D]\ * #,##0.0_ ;_ [$₪-40D]\ * \-#,##0.0_ ;_ [$₪-40D]\ * &quot;-&quot;??_ ;_ @_ "/>
    <numFmt numFmtId="167" formatCode="_-[$$-409]* #,##0.00_ ;_-[$$-409]* \-#,##0.00\ ;_-[$$-409]* &quot;-&quot;??_ ;_-@_ "/>
    <numFmt numFmtId="168" formatCode="0.0"/>
    <numFmt numFmtId="169" formatCode="_-[$$-409]* #,##0_ ;_-[$$-409]* \-#,##0\ ;_-[$$-409]* &quot;-&quot;??_ ;_-@_ 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David"/>
      <family val="2"/>
      <charset val="177"/>
    </font>
    <font>
      <sz val="11"/>
      <color theme="1"/>
      <name val="David"/>
      <family val="2"/>
      <charset val="177"/>
    </font>
    <font>
      <b/>
      <sz val="11"/>
      <color theme="0"/>
      <name val="David"/>
      <family val="2"/>
      <charset val="177"/>
    </font>
    <font>
      <sz val="10"/>
      <name val="Arial (Hebrew)"/>
      <charset val="177"/>
    </font>
    <font>
      <b/>
      <u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/>
  </cellStyleXfs>
  <cellXfs count="68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7" fillId="2" borderId="4" xfId="0" applyNumberFormat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0" fillId="3" borderId="0" xfId="0" applyFill="1"/>
    <xf numFmtId="0" fontId="4" fillId="0" borderId="1" xfId="0" applyFont="1" applyFill="1" applyBorder="1" applyAlignment="1">
      <alignment horizontal="center"/>
    </xf>
    <xf numFmtId="0" fontId="0" fillId="0" borderId="0" xfId="0" applyFill="1"/>
    <xf numFmtId="165" fontId="0" fillId="0" borderId="0" xfId="0" applyNumberFormat="1"/>
    <xf numFmtId="166" fontId="7" fillId="2" borderId="10" xfId="0" applyNumberFormat="1" applyFont="1" applyFill="1" applyBorder="1" applyAlignment="1">
      <alignment horizontal="center" wrapText="1"/>
    </xf>
    <xf numFmtId="166" fontId="0" fillId="0" borderId="0" xfId="0" applyNumberFormat="1"/>
    <xf numFmtId="166" fontId="7" fillId="2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166" fontId="7" fillId="2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 wrapText="1"/>
    </xf>
    <xf numFmtId="0" fontId="0" fillId="4" borderId="0" xfId="0" applyFill="1"/>
    <xf numFmtId="166" fontId="0" fillId="0" borderId="0" xfId="0" applyNumberFormat="1" applyFill="1" applyBorder="1"/>
    <xf numFmtId="0" fontId="4" fillId="4" borderId="11" xfId="0" applyFont="1" applyFill="1" applyBorder="1" applyAlignment="1">
      <alignment horizontal="center"/>
    </xf>
    <xf numFmtId="0" fontId="0" fillId="0" borderId="0" xfId="0" applyFill="1" applyBorder="1"/>
    <xf numFmtId="166" fontId="7" fillId="0" borderId="0" xfId="0" applyNumberFormat="1" applyFont="1" applyFill="1" applyBorder="1" applyAlignment="1">
      <alignment horizontal="center"/>
    </xf>
    <xf numFmtId="3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right" indent="1"/>
    </xf>
    <xf numFmtId="167" fontId="7" fillId="2" borderId="10" xfId="0" applyNumberFormat="1" applyFont="1" applyFill="1" applyBorder="1" applyAlignment="1">
      <alignment horizontal="center" wrapText="1"/>
    </xf>
    <xf numFmtId="167" fontId="0" fillId="0" borderId="0" xfId="0" applyNumberFormat="1"/>
    <xf numFmtId="167" fontId="7" fillId="0" borderId="0" xfId="0" applyNumberFormat="1" applyFont="1" applyFill="1" applyBorder="1" applyAlignment="1">
      <alignment horizontal="center" wrapText="1"/>
    </xf>
    <xf numFmtId="167" fontId="4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2" fontId="0" fillId="0" borderId="0" xfId="0" applyNumberForma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8" fontId="0" fillId="4" borderId="0" xfId="0" applyNumberFormat="1" applyFill="1"/>
    <xf numFmtId="169" fontId="7" fillId="2" borderId="10" xfId="0" applyNumberFormat="1" applyFont="1" applyFill="1" applyBorder="1" applyAlignment="1">
      <alignment horizontal="center" wrapText="1"/>
    </xf>
    <xf numFmtId="169" fontId="0" fillId="0" borderId="0" xfId="0" applyNumberFormat="1"/>
    <xf numFmtId="0" fontId="4" fillId="4" borderId="0" xfId="0" applyFont="1" applyFill="1" applyAlignment="1">
      <alignment horizontal="center"/>
    </xf>
    <xf numFmtId="165" fontId="0" fillId="4" borderId="0" xfId="0" applyNumberFormat="1" applyFill="1"/>
    <xf numFmtId="2" fontId="0" fillId="0" borderId="0" xfId="0" applyNumberFormat="1" applyFill="1"/>
  </cellXfs>
  <cellStyles count="3">
    <cellStyle name="Currency" xfId="1" builtinId="4"/>
    <cellStyle name="Normal" xfId="0" builtinId="0"/>
    <cellStyle name="Normal 2" xfId="2" xr:uid="{00000000-0005-0000-0000-000002000000}"/>
  </cellStyles>
  <dxfs count="19">
    <dxf>
      <font>
        <b/>
        <i val="0"/>
        <color rgb="FF00B050"/>
      </font>
    </dxf>
    <dxf>
      <font>
        <b val="0"/>
        <i/>
        <color rgb="FFFF0000"/>
      </font>
    </dxf>
    <dxf>
      <font>
        <b/>
        <i val="0"/>
        <color rgb="FF00B050"/>
      </font>
    </dxf>
    <dxf>
      <font>
        <b val="0"/>
        <i/>
        <color rgb="FFFF0000"/>
      </font>
    </dxf>
    <dxf>
      <font>
        <b/>
        <i val="0"/>
        <color rgb="FF00B050"/>
      </font>
    </dxf>
    <dxf>
      <font>
        <b val="0"/>
        <i/>
        <color rgb="FFFF0000"/>
      </font>
    </dxf>
    <dxf>
      <font>
        <b/>
        <i val="0"/>
        <color rgb="FF00B050"/>
      </font>
    </dxf>
    <dxf>
      <font>
        <b val="0"/>
        <i/>
        <color rgb="FFFF0000"/>
      </font>
    </dxf>
    <dxf>
      <font>
        <b/>
        <i val="0"/>
        <color rgb="FF00B050"/>
      </font>
    </dxf>
    <dxf>
      <font>
        <b val="0"/>
        <i/>
        <color rgb="FFFF0000"/>
      </font>
    </dxf>
    <dxf>
      <font>
        <b/>
        <i val="0"/>
        <color rgb="FF00B050"/>
      </font>
    </dxf>
    <dxf>
      <font>
        <b val="0"/>
        <i/>
        <color rgb="FFFF0000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[תרגיל סיכום להגשה תמיר ועדן.xlsx]דוח מנהל 2!PivotTable3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ממוצע מחיר כרטיס לאדם בדולר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'דוח מנהל 2'!$B$3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'דוח מנהל 2'!$A$4:$A$26</c:f>
              <c:multiLvlStrCache>
                <c:ptCount val="16"/>
                <c:lvl>
                  <c:pt idx="0">
                    <c:v>עסקים</c:v>
                  </c:pt>
                  <c:pt idx="1">
                    <c:v>ראשונה</c:v>
                  </c:pt>
                  <c:pt idx="2">
                    <c:v>תיירים</c:v>
                  </c:pt>
                  <c:pt idx="3">
                    <c:v>עסקים</c:v>
                  </c:pt>
                  <c:pt idx="4">
                    <c:v>ראשונה</c:v>
                  </c:pt>
                  <c:pt idx="5">
                    <c:v>תיירים</c:v>
                  </c:pt>
                  <c:pt idx="6">
                    <c:v>עסקים</c:v>
                  </c:pt>
                  <c:pt idx="7">
                    <c:v>עסקים</c:v>
                  </c:pt>
                  <c:pt idx="8">
                    <c:v>ראשונה</c:v>
                  </c:pt>
                  <c:pt idx="9">
                    <c:v>תיירים</c:v>
                  </c:pt>
                  <c:pt idx="10">
                    <c:v>עסקים</c:v>
                  </c:pt>
                  <c:pt idx="11">
                    <c:v>ראשונה</c:v>
                  </c:pt>
                  <c:pt idx="12">
                    <c:v>תיירים</c:v>
                  </c:pt>
                  <c:pt idx="13">
                    <c:v>עסקים</c:v>
                  </c:pt>
                  <c:pt idx="14">
                    <c:v>ראשונה</c:v>
                  </c:pt>
                  <c:pt idx="15">
                    <c:v>תיירים</c:v>
                  </c:pt>
                </c:lvl>
                <c:lvl>
                  <c:pt idx="0">
                    <c:v>בנקוק</c:v>
                  </c:pt>
                  <c:pt idx="3">
                    <c:v>ברצלונה</c:v>
                  </c:pt>
                  <c:pt idx="6">
                    <c:v>מיאמי</c:v>
                  </c:pt>
                  <c:pt idx="7">
                    <c:v>ניו-יורק</c:v>
                  </c:pt>
                  <c:pt idx="10">
                    <c:v>פראג</c:v>
                  </c:pt>
                  <c:pt idx="13">
                    <c:v>רומא</c:v>
                  </c:pt>
                </c:lvl>
              </c:multiLvlStrCache>
            </c:multiLvlStrRef>
          </c:cat>
          <c:val>
            <c:numRef>
              <c:f>'דוח מנהל 2'!$B$4:$B$26</c:f>
              <c:numCache>
                <c:formatCode>General</c:formatCode>
                <c:ptCount val="16"/>
                <c:pt idx="0">
                  <c:v>1245</c:v>
                </c:pt>
                <c:pt idx="1">
                  <c:v>1272.3333333333333</c:v>
                </c:pt>
                <c:pt idx="2">
                  <c:v>1415</c:v>
                </c:pt>
                <c:pt idx="3">
                  <c:v>756</c:v>
                </c:pt>
                <c:pt idx="4">
                  <c:v>779</c:v>
                </c:pt>
                <c:pt idx="5">
                  <c:v>790</c:v>
                </c:pt>
                <c:pt idx="6">
                  <c:v>1318.2</c:v>
                </c:pt>
                <c:pt idx="7">
                  <c:v>1285</c:v>
                </c:pt>
                <c:pt idx="8">
                  <c:v>1289</c:v>
                </c:pt>
                <c:pt idx="9">
                  <c:v>1393.25</c:v>
                </c:pt>
                <c:pt idx="10">
                  <c:v>670</c:v>
                </c:pt>
                <c:pt idx="11">
                  <c:v>701.5</c:v>
                </c:pt>
                <c:pt idx="12">
                  <c:v>644</c:v>
                </c:pt>
                <c:pt idx="13">
                  <c:v>651.5</c:v>
                </c:pt>
                <c:pt idx="14">
                  <c:v>676.33333333333337</c:v>
                </c:pt>
                <c:pt idx="15">
                  <c:v>655.66666666666663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5-41B6-AAF9-CFBE8F3F57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2559183"/>
        <c:axId val="756962191"/>
      </c:barChart>
      <c:catAx>
        <c:axId val="722559183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56962191"/>
        <c:crosses val="autoZero"/>
        <c:auto val="1"/>
        <c:lblAlgn val="ctr"/>
        <c:lblOffset val="100"/>
        <c:noMultiLvlLbl val="0"/>
      </c:catAx>
      <c:valAx>
        <c:axId val="756962191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72255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5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'חישובים 2'!$B$55</c:f>
              <c:strCache>
                <c:ptCount val="1"/>
                <c:pt idx="0">
                  <c:v>מספר נוסעים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AA6-44BC-8A5E-45C6ACA74C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AA6-44BC-8A5E-45C6ACA74C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AA6-44BC-8A5E-45C6ACA74C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AA6-44BC-8A5E-45C6ACA74C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AA6-44BC-8A5E-45C6ACA74C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AA6-44BC-8A5E-45C6ACA74C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AA6-44BC-8A5E-45C6ACA74CF0}"/>
              </c:ext>
            </c:extLst>
          </c:dPt>
          <c:dPt>
            <c:idx val="7"/>
            <c:bubble3D val="0"/>
            <c:explosion val="11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AA6-44BC-8A5E-45C6ACA74CF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'חישובים 2'!$A$56:$A$63</c:f>
              <c:strCache>
                <c:ptCount val="8"/>
                <c:pt idx="0">
                  <c:v>A1006</c:v>
                </c:pt>
                <c:pt idx="1">
                  <c:v>B1016</c:v>
                </c:pt>
                <c:pt idx="2">
                  <c:v>D1034</c:v>
                </c:pt>
                <c:pt idx="3">
                  <c:v>B1017</c:v>
                </c:pt>
                <c:pt idx="4">
                  <c:v>D1039</c:v>
                </c:pt>
                <c:pt idx="5">
                  <c:v>A1004</c:v>
                </c:pt>
                <c:pt idx="6">
                  <c:v>D1037</c:v>
                </c:pt>
                <c:pt idx="7">
                  <c:v>C1022</c:v>
                </c:pt>
              </c:strCache>
            </c:strRef>
          </c:cat>
          <c:val>
            <c:numRef>
              <c:f>'חישובים 2'!$B$56:$B$63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A6-44BC-8A5E-45C6ACA74CF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68BD82-924D-4062-94D8-4070B5FF2D24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4</xdr:row>
      <xdr:rowOff>19050</xdr:rowOff>
    </xdr:from>
    <xdr:to>
      <xdr:col>8</xdr:col>
      <xdr:colOff>908050</xdr:colOff>
      <xdr:row>22</xdr:row>
      <xdr:rowOff>95250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ABC51434-B60D-478E-83FB-B60B683CC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4D42DED-7B44-488A-BA7E-0913AC1C30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en" refreshedDate="43851.842673263891" createdVersion="6" refreshedVersion="6" minRefreshableVersion="3" recordCount="40" xr:uid="{381656CE-7FF2-4D1C-B23A-F23AA6205229}">
  <cacheSource type="worksheet">
    <worksheetSource ref="A1:I41" sheet="נתונים"/>
  </cacheSource>
  <cacheFields count="9">
    <cacheField name="מספר טיסה" numFmtId="0">
      <sharedItems count="40">
        <s v="A1001"/>
        <s v="A1002"/>
        <s v="A1003"/>
        <s v="A1004"/>
        <s v="A1005"/>
        <s v="A1006"/>
        <s v="A1007"/>
        <s v="A1008"/>
        <s v="A1009"/>
        <s v="A1010"/>
        <s v="B1011"/>
        <s v="B1012"/>
        <s v="B1013"/>
        <s v="B1014"/>
        <s v="B1015"/>
        <s v="B1016"/>
        <s v="B1017"/>
        <s v="B1018"/>
        <s v="B1019"/>
        <s v="B1020"/>
        <s v="C1021"/>
        <s v="C1022"/>
        <s v="C1023"/>
        <s v="C1024"/>
        <s v="C1025"/>
        <s v="C1026"/>
        <s v="C1027"/>
        <s v="C1028"/>
        <s v="C1029"/>
        <s v="C1030"/>
        <s v="D1031"/>
        <s v="D1032"/>
        <s v="D1033"/>
        <s v="D1034"/>
        <s v="D1035"/>
        <s v="D1036"/>
        <s v="D1037"/>
        <s v="D1038"/>
        <s v="D1039"/>
        <s v="D1040"/>
      </sharedItems>
    </cacheField>
    <cacheField name="שם פרטי" numFmtId="0">
      <sharedItems/>
    </cacheField>
    <cacheField name="שם משפחה" numFmtId="0">
      <sharedItems/>
    </cacheField>
    <cacheField name="תאריך המראה" numFmtId="14">
      <sharedItems containsSemiMixedTypes="0" containsNonDate="0" containsDate="1" containsString="0" minDate="2017-02-08T00:00:00" maxDate="2018-11-30T00:00:00"/>
    </cacheField>
    <cacheField name="תאריך נחיתה" numFmtId="14">
      <sharedItems containsSemiMixedTypes="0" containsNonDate="0" containsDate="1" containsString="0" minDate="2017-02-13T00:00:00" maxDate="2018-12-02T00:00:00"/>
    </cacheField>
    <cacheField name="מחלקה" numFmtId="0">
      <sharedItems count="3">
        <s v="עסקים"/>
        <s v="תיירים"/>
        <s v="ראשונה"/>
      </sharedItems>
    </cacheField>
    <cacheField name="יעד" numFmtId="0">
      <sharedItems count="6">
        <s v="ברצלונה"/>
        <s v="רומא"/>
        <s v="פראג"/>
        <s v="בנקוק"/>
        <s v="ניו-יורק"/>
        <s v="מיאמי"/>
      </sharedItems>
    </cacheField>
    <cacheField name="מספר נוסעים" numFmtId="0">
      <sharedItems containsSemiMixedTypes="0" containsString="0" containsNumber="1" containsInteger="1" minValue="1" maxValue="5"/>
    </cacheField>
    <cacheField name="מחיר לאדם בדולרים " numFmtId="3">
      <sharedItems containsSemiMixedTypes="0" containsString="0" containsNumber="1" containsInteger="1" minValue="552" maxValue="1600" count="37">
        <n v="723"/>
        <n v="651"/>
        <n v="552"/>
        <n v="792"/>
        <n v="850"/>
        <n v="659"/>
        <n v="1063"/>
        <n v="1231"/>
        <n v="653"/>
        <n v="670"/>
        <n v="1285"/>
        <n v="1367"/>
        <n v="1423"/>
        <n v="679"/>
        <n v="1203"/>
        <n v="1342"/>
        <n v="695"/>
        <n v="652"/>
        <n v="698"/>
        <n v="569"/>
        <n v="1230"/>
        <n v="1245"/>
        <n v="789"/>
        <n v="1236"/>
        <n v="1250"/>
        <n v="1500"/>
        <n v="700"/>
        <n v="658"/>
        <n v="790"/>
        <n v="1400"/>
        <n v="680"/>
        <n v="690"/>
        <n v="1600"/>
        <n v="1523"/>
        <n v="1420"/>
        <n v="750"/>
        <n v="13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זאב"/>
    <s v="קלמנוביץ"/>
    <d v="2018-08-25T00:00:00"/>
    <d v="2018-08-29T00:00:00"/>
    <x v="0"/>
    <x v="0"/>
    <n v="1"/>
    <x v="0"/>
  </r>
  <r>
    <x v="1"/>
    <s v="חביבה"/>
    <s v="קיסר"/>
    <d v="2018-06-02T00:00:00"/>
    <d v="2018-06-06T00:00:00"/>
    <x v="0"/>
    <x v="1"/>
    <n v="2"/>
    <x v="1"/>
  </r>
  <r>
    <x v="2"/>
    <s v="טובה"/>
    <s v="מנשוק"/>
    <d v="2018-07-30T00:00:00"/>
    <d v="2018-08-03T00:00:00"/>
    <x v="1"/>
    <x v="2"/>
    <n v="1"/>
    <x v="2"/>
  </r>
  <r>
    <x v="3"/>
    <s v="יניב"/>
    <s v="מזרחי"/>
    <d v="2017-04-21T00:00:00"/>
    <d v="2017-04-25T00:00:00"/>
    <x v="2"/>
    <x v="0"/>
    <n v="2"/>
    <x v="3"/>
  </r>
  <r>
    <x v="4"/>
    <s v="כרמלה"/>
    <s v="מנטש"/>
    <d v="2018-09-27T00:00:00"/>
    <d v="2018-10-01T00:00:00"/>
    <x v="2"/>
    <x v="0"/>
    <n v="2"/>
    <x v="4"/>
  </r>
  <r>
    <x v="5"/>
    <s v="לנה"/>
    <s v="מערבי"/>
    <d v="2017-08-23T00:00:00"/>
    <d v="2017-08-27T00:00:00"/>
    <x v="2"/>
    <x v="1"/>
    <n v="2"/>
    <x v="5"/>
  </r>
  <r>
    <x v="6"/>
    <s v="מעוז"/>
    <s v="מוגרבי"/>
    <d v="2018-05-18T00:00:00"/>
    <d v="2018-05-22T00:00:00"/>
    <x v="2"/>
    <x v="3"/>
    <n v="3"/>
    <x v="6"/>
  </r>
  <r>
    <x v="7"/>
    <s v="נצחיה"/>
    <s v="מצליח"/>
    <d v="2018-01-30T00:00:00"/>
    <d v="2018-02-03T00:00:00"/>
    <x v="2"/>
    <x v="3"/>
    <n v="1"/>
    <x v="7"/>
  </r>
  <r>
    <x v="8"/>
    <s v="סער"/>
    <s v="מנוחין"/>
    <d v="2018-11-12T00:00:00"/>
    <d v="2018-11-16T00:00:00"/>
    <x v="2"/>
    <x v="2"/>
    <n v="2"/>
    <x v="8"/>
  </r>
  <r>
    <x v="9"/>
    <s v="עדינה"/>
    <s v="משולם"/>
    <d v="2018-05-06T00:00:00"/>
    <d v="2018-05-11T00:00:00"/>
    <x v="0"/>
    <x v="2"/>
    <n v="3"/>
    <x v="9"/>
  </r>
  <r>
    <x v="10"/>
    <s v="פטר"/>
    <s v="מואב"/>
    <d v="2018-01-12T00:00:00"/>
    <d v="2018-01-17T00:00:00"/>
    <x v="0"/>
    <x v="4"/>
    <n v="4"/>
    <x v="10"/>
  </r>
  <r>
    <x v="11"/>
    <s v="צביה"/>
    <s v="דוידוביץ"/>
    <d v="2018-06-30T00:00:00"/>
    <d v="2018-07-05T00:00:00"/>
    <x v="0"/>
    <x v="5"/>
    <n v="2"/>
    <x v="11"/>
  </r>
  <r>
    <x v="12"/>
    <s v="תומר"/>
    <s v="לזרוב"/>
    <d v="2018-04-17T00:00:00"/>
    <d v="2018-04-22T00:00:00"/>
    <x v="1"/>
    <x v="4"/>
    <n v="2"/>
    <x v="12"/>
  </r>
  <r>
    <x v="13"/>
    <s v="אברהם"/>
    <s v="הורוביץ"/>
    <d v="2017-02-08T00:00:00"/>
    <d v="2017-02-13T00:00:00"/>
    <x v="1"/>
    <x v="2"/>
    <n v="2"/>
    <x v="13"/>
  </r>
  <r>
    <x v="14"/>
    <s v="בתיה"/>
    <s v="הרפז"/>
    <d v="2017-03-05T00:00:00"/>
    <d v="2017-03-10T00:00:00"/>
    <x v="0"/>
    <x v="5"/>
    <n v="1"/>
    <x v="14"/>
  </r>
  <r>
    <x v="15"/>
    <s v="עדינה"/>
    <s v="כרמלי"/>
    <d v="2017-06-21T00:00:00"/>
    <d v="2017-06-26T00:00:00"/>
    <x v="2"/>
    <x v="4"/>
    <n v="1"/>
    <x v="15"/>
  </r>
  <r>
    <x v="16"/>
    <s v="פטר"/>
    <s v="כנען"/>
    <d v="2017-08-08T00:00:00"/>
    <d v="2017-08-13T00:00:00"/>
    <x v="2"/>
    <x v="0"/>
    <n v="2"/>
    <x v="16"/>
  </r>
  <r>
    <x v="17"/>
    <s v="צביה"/>
    <s v="כנפו"/>
    <d v="2017-08-08T00:00:00"/>
    <d v="2017-08-13T00:00:00"/>
    <x v="1"/>
    <x v="2"/>
    <n v="3"/>
    <x v="17"/>
  </r>
  <r>
    <x v="18"/>
    <s v="קלמן"/>
    <s v="לוטן"/>
    <d v="2018-03-29T00:00:00"/>
    <d v="2018-04-03T00:00:00"/>
    <x v="1"/>
    <x v="1"/>
    <n v="2"/>
    <x v="18"/>
  </r>
  <r>
    <x v="19"/>
    <s v="רחמים"/>
    <s v="לויתן"/>
    <d v="2018-04-25T00:00:00"/>
    <d v="2018-04-30T00:00:00"/>
    <x v="1"/>
    <x v="1"/>
    <n v="3"/>
    <x v="19"/>
  </r>
  <r>
    <x v="20"/>
    <s v="שמעון"/>
    <s v="להבי"/>
    <d v="2017-10-16T00:00:00"/>
    <d v="2017-10-21T00:00:00"/>
    <x v="1"/>
    <x v="3"/>
    <n v="1"/>
    <x v="20"/>
  </r>
  <r>
    <x v="21"/>
    <s v="גד"/>
    <s v="אשכנזי"/>
    <d v="2018-11-29T00:00:00"/>
    <d v="2018-12-01T00:00:00"/>
    <x v="0"/>
    <x v="3"/>
    <n v="5"/>
    <x v="21"/>
  </r>
  <r>
    <x v="22"/>
    <s v="דניאלה"/>
    <s v="ברק"/>
    <d v="2018-06-18T00:00:00"/>
    <d v="2018-06-23T00:00:00"/>
    <x v="0"/>
    <x v="1"/>
    <n v="4"/>
    <x v="17"/>
  </r>
  <r>
    <x v="23"/>
    <s v="הדס"/>
    <s v="כץ"/>
    <d v="2018-05-21T00:00:00"/>
    <d v="2018-05-26T00:00:00"/>
    <x v="0"/>
    <x v="0"/>
    <n v="4"/>
    <x v="22"/>
  </r>
  <r>
    <x v="24"/>
    <s v="ויקטור"/>
    <s v="קלנטרו"/>
    <d v="2018-05-10T00:00:00"/>
    <d v="2018-05-12T00:00:00"/>
    <x v="0"/>
    <x v="5"/>
    <n v="4"/>
    <x v="23"/>
  </r>
  <r>
    <x v="25"/>
    <s v="דניאלה"/>
    <s v="קרסו"/>
    <d v="2018-04-24T00:00:00"/>
    <d v="2018-04-26T00:00:00"/>
    <x v="1"/>
    <x v="4"/>
    <n v="2"/>
    <x v="24"/>
  </r>
  <r>
    <x v="26"/>
    <s v="הדס"/>
    <s v="צונץ"/>
    <d v="2018-03-20T00:00:00"/>
    <d v="2018-03-22T00:00:00"/>
    <x v="1"/>
    <x v="4"/>
    <n v="3"/>
    <x v="25"/>
  </r>
  <r>
    <x v="27"/>
    <s v="ויקטור"/>
    <s v="פרס"/>
    <d v="2017-05-05T00:00:00"/>
    <d v="2017-05-07T00:00:00"/>
    <x v="1"/>
    <x v="1"/>
    <n v="1"/>
    <x v="26"/>
  </r>
  <r>
    <x v="28"/>
    <s v="זאב"/>
    <s v="אלוני"/>
    <d v="2017-11-19T00:00:00"/>
    <d v="2017-11-21T00:00:00"/>
    <x v="1"/>
    <x v="2"/>
    <n v="2"/>
    <x v="27"/>
  </r>
  <r>
    <x v="29"/>
    <s v="חביבה"/>
    <s v="בן זאב"/>
    <d v="2017-05-25T00:00:00"/>
    <d v="2017-05-27T00:00:00"/>
    <x v="1"/>
    <x v="2"/>
    <n v="3"/>
    <x v="13"/>
  </r>
  <r>
    <x v="30"/>
    <s v="טובה"/>
    <s v="האוזנר"/>
    <d v="2017-09-07T00:00:00"/>
    <d v="2017-09-09T00:00:00"/>
    <x v="1"/>
    <x v="0"/>
    <n v="1"/>
    <x v="28"/>
  </r>
  <r>
    <x v="31"/>
    <s v="אברהם"/>
    <s v="תומרקין"/>
    <d v="2018-09-30T00:00:00"/>
    <d v="2018-10-03T00:00:00"/>
    <x v="1"/>
    <x v="4"/>
    <n v="2"/>
    <x v="29"/>
  </r>
  <r>
    <x v="32"/>
    <s v="בתיה"/>
    <s v="שמריהו"/>
    <d v="2018-08-14T00:00:00"/>
    <d v="2018-08-17T00:00:00"/>
    <x v="2"/>
    <x v="1"/>
    <n v="2"/>
    <x v="30"/>
  </r>
  <r>
    <x v="33"/>
    <s v="גד"/>
    <s v="רוזנבאום"/>
    <d v="2017-08-08T00:00:00"/>
    <d v="2017-08-11T00:00:00"/>
    <x v="2"/>
    <x v="1"/>
    <n v="2"/>
    <x v="31"/>
  </r>
  <r>
    <x v="34"/>
    <s v="יניב"/>
    <s v="רבין"/>
    <d v="2017-08-11T00:00:00"/>
    <d v="2017-08-14T00:00:00"/>
    <x v="1"/>
    <x v="3"/>
    <n v="1"/>
    <x v="32"/>
  </r>
  <r>
    <x v="35"/>
    <s v="כרמלה"/>
    <s v="נחמן"/>
    <d v="2018-05-10T00:00:00"/>
    <d v="2018-05-13T00:00:00"/>
    <x v="2"/>
    <x v="3"/>
    <n v="1"/>
    <x v="33"/>
  </r>
  <r>
    <x v="36"/>
    <s v="לנה"/>
    <s v="מיוחס"/>
    <d v="2017-08-15T00:00:00"/>
    <d v="2017-08-18T00:00:00"/>
    <x v="2"/>
    <x v="4"/>
    <n v="3"/>
    <x v="23"/>
  </r>
  <r>
    <x v="37"/>
    <s v="מעוז"/>
    <s v="כספי"/>
    <d v="2018-11-25T00:00:00"/>
    <d v="2018-11-28T00:00:00"/>
    <x v="0"/>
    <x v="5"/>
    <n v="2"/>
    <x v="34"/>
  </r>
  <r>
    <x v="38"/>
    <s v="נצחיה"/>
    <s v="לוי"/>
    <d v="2017-10-16T00:00:00"/>
    <d v="2017-10-19T00:00:00"/>
    <x v="2"/>
    <x v="2"/>
    <n v="2"/>
    <x v="35"/>
  </r>
  <r>
    <x v="39"/>
    <s v="סער"/>
    <s v="כהן"/>
    <d v="2018-10-21T00:00:00"/>
    <d v="2018-10-24T00:00:00"/>
    <x v="0"/>
    <x v="5"/>
    <n v="2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21248-D781-46AB-8450-56DD0C89DFB9}" name="PivotTable3" cacheId="0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 chartFormat="16">
  <location ref="A3:B26" firstHeaderRow="1" firstDataRow="1" firstDataCol="1"/>
  <pivotFields count="9">
    <pivotField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numFmtId="14" showAll="0"/>
    <pivotField numFmtId="14" showAll="0"/>
    <pivotField axis="axisRow" showAll="0">
      <items count="4">
        <item x="0"/>
        <item x="2"/>
        <item x="1"/>
        <item t="default"/>
      </items>
    </pivotField>
    <pivotField axis="axisRow" showAll="0">
      <items count="7">
        <item x="3"/>
        <item x="0"/>
        <item x="5"/>
        <item x="4"/>
        <item x="2"/>
        <item x="1"/>
        <item t="default"/>
      </items>
    </pivotField>
    <pivotField showAll="0"/>
    <pivotField dataField="1" numFmtId="3" showAll="0"/>
  </pivotFields>
  <rowFields count="2">
    <field x="6"/>
    <field x="5"/>
  </rowFields>
  <rowItems count="2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Items count="1">
    <i/>
  </colItems>
  <dataFields count="1">
    <dataField name="ממוצע של מחיר לאדם בדולרים " fld="8" subtotal="average" baseField="6" baseItem="0"/>
  </dataFields>
  <formats count="7">
    <format dxfId="18">
      <pivotArea collapsedLevelsAreSubtotals="1" fieldPosition="0">
        <references count="1">
          <reference field="6" count="1">
            <x v="0"/>
          </reference>
        </references>
      </pivotArea>
    </format>
    <format dxfId="17">
      <pivotArea collapsedLevelsAreSubtotals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6">
      <pivotArea collapsedLevelsAreSubtotals="1" fieldPosition="0">
        <references count="1">
          <reference field="6" count="1">
            <x v="1"/>
          </reference>
        </references>
      </pivotArea>
    </format>
    <format dxfId="15">
      <pivotArea collapsedLevelsAreSubtotals="1" fieldPosition="0">
        <references count="1">
          <reference field="6" count="1">
            <x v="5"/>
          </reference>
        </references>
      </pivotArea>
    </format>
    <format dxfId="14">
      <pivotArea collapsedLevelsAreSubtotals="1" fieldPosition="0">
        <references count="2">
          <reference field="5" count="1">
            <x v="1"/>
          </reference>
          <reference field="6" count="1" selected="0">
            <x v="5"/>
          </reference>
        </references>
      </pivotArea>
    </format>
    <format dxfId="13">
      <pivotArea collapsedLevelsAreSubtotals="1" fieldPosition="0">
        <references count="2">
          <reference field="5" count="1">
            <x v="2"/>
          </reference>
          <reference field="6" count="1" selected="0">
            <x v="5"/>
          </reference>
        </references>
      </pivotArea>
    </format>
    <format dxfId="12">
      <pivotArea collapsedLevelsAreSubtotals="1" fieldPosition="0">
        <references count="1">
          <reference field="6" count="1">
            <x v="4"/>
          </reference>
        </references>
      </pivotArea>
    </format>
  </format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CEC92-0549-41C7-ABC8-F78FB1A13828}" name="PivotTable3" cacheId="0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>
  <location ref="A3:D26" firstHeaderRow="0" firstDataRow="1" firstDataCol="1"/>
  <pivotFields count="9">
    <pivotField dataFiel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numFmtId="14" showAll="0"/>
    <pivotField numFmtId="14" showAll="0"/>
    <pivotField axis="axisRow" showAll="0">
      <items count="4">
        <item x="0"/>
        <item x="2"/>
        <item x="1"/>
        <item t="default"/>
      </items>
    </pivotField>
    <pivotField axis="axisRow" showAll="0">
      <items count="7">
        <item x="3"/>
        <item x="0"/>
        <item x="5"/>
        <item x="4"/>
        <item x="2"/>
        <item x="1"/>
        <item t="default"/>
      </items>
    </pivotField>
    <pivotField dataField="1" showAll="0"/>
    <pivotField dataField="1" numFmtId="3" showAll="0"/>
  </pivotFields>
  <rowFields count="2">
    <field x="6"/>
    <field x="5"/>
  </rowFields>
  <rowItems count="2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סכום של מספר נוסעים" fld="7" baseField="0" baseItem="0"/>
    <dataField name="ספירה של מספר טיסה" fld="0" subtotal="count" baseField="0" baseItem="0"/>
    <dataField name="מקסימום של מחיר לאדם בדולרים " fld="8" subtotal="max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50EE-B019-4958-B37B-0F2998D2E5F1}">
  <dimension ref="A1:AX765"/>
  <sheetViews>
    <sheetView rightToLeft="1" topLeftCell="F1" zoomScale="80" zoomScaleNormal="80" workbookViewId="0">
      <pane ySplit="1" topLeftCell="A38" activePane="bottomLeft" state="frozen"/>
      <selection pane="bottomLeft" activeCell="L61" sqref="L61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1.5" style="64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8.33203125" bestFit="1" customWidth="1"/>
    <col min="16" max="16" width="9.58203125" bestFit="1" customWidth="1"/>
    <col min="17" max="17" width="21.5" bestFit="1" customWidth="1"/>
    <col min="18" max="18" width="23.6640625" style="24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 s="63" t="s">
        <v>180</v>
      </c>
      <c r="K1"/>
      <c r="L1"/>
      <c r="M1"/>
      <c r="N1"/>
      <c r="O1"/>
      <c r="P1"/>
      <c r="Q1"/>
      <c r="R1" s="2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69</v>
      </c>
      <c r="B2" s="10" t="s">
        <v>8</v>
      </c>
      <c r="C2" s="10" t="s">
        <v>52</v>
      </c>
      <c r="D2" s="11">
        <v>43337</v>
      </c>
      <c r="E2" s="11">
        <v>43341</v>
      </c>
      <c r="F2" s="10" t="s">
        <v>109</v>
      </c>
      <c r="G2" s="10" t="s">
        <v>112</v>
      </c>
      <c r="H2" s="10">
        <v>1</v>
      </c>
      <c r="I2" s="15">
        <v>723</v>
      </c>
      <c r="J2" s="64">
        <f>I2*H2</f>
        <v>723</v>
      </c>
    </row>
    <row r="3" spans="1:50" x14ac:dyDescent="0.3">
      <c r="A3" s="14" t="s">
        <v>70</v>
      </c>
      <c r="B3" s="10" t="s">
        <v>9</v>
      </c>
      <c r="C3" s="10" t="s">
        <v>53</v>
      </c>
      <c r="D3" s="11">
        <v>43253</v>
      </c>
      <c r="E3" s="11">
        <v>43257</v>
      </c>
      <c r="F3" s="10" t="s">
        <v>109</v>
      </c>
      <c r="G3" s="10" t="s">
        <v>113</v>
      </c>
      <c r="H3" s="10">
        <v>2</v>
      </c>
      <c r="I3" s="15">
        <v>651</v>
      </c>
      <c r="J3" s="64">
        <f t="shared" ref="J3:J41" si="0">I3*H3</f>
        <v>1302</v>
      </c>
    </row>
    <row r="4" spans="1:50" x14ac:dyDescent="0.3">
      <c r="A4" s="14" t="s">
        <v>71</v>
      </c>
      <c r="B4" s="10" t="s">
        <v>10</v>
      </c>
      <c r="C4" s="10" t="s">
        <v>54</v>
      </c>
      <c r="D4" s="11">
        <v>43311</v>
      </c>
      <c r="E4" s="11">
        <v>43315</v>
      </c>
      <c r="F4" s="10" t="s">
        <v>110</v>
      </c>
      <c r="G4" s="23" t="s">
        <v>114</v>
      </c>
      <c r="H4" s="10">
        <v>1</v>
      </c>
      <c r="I4" s="15">
        <v>552</v>
      </c>
      <c r="J4" s="64">
        <f t="shared" si="0"/>
        <v>552</v>
      </c>
    </row>
    <row r="5" spans="1:50" x14ac:dyDescent="0.3">
      <c r="A5" s="14" t="s">
        <v>72</v>
      </c>
      <c r="B5" s="10" t="s">
        <v>11</v>
      </c>
      <c r="C5" s="10" t="s">
        <v>55</v>
      </c>
      <c r="D5" s="11">
        <v>42846</v>
      </c>
      <c r="E5" s="11">
        <v>42850</v>
      </c>
      <c r="F5" s="10" t="s">
        <v>111</v>
      </c>
      <c r="G5" s="10" t="s">
        <v>112</v>
      </c>
      <c r="H5" s="10">
        <v>2</v>
      </c>
      <c r="I5" s="15">
        <v>792</v>
      </c>
      <c r="J5" s="64">
        <f t="shared" si="0"/>
        <v>1584</v>
      </c>
    </row>
    <row r="6" spans="1:50" x14ac:dyDescent="0.3">
      <c r="A6" s="14" t="s">
        <v>73</v>
      </c>
      <c r="B6" s="10" t="s">
        <v>12</v>
      </c>
      <c r="C6" s="10" t="s">
        <v>56</v>
      </c>
      <c r="D6" s="11">
        <v>43370</v>
      </c>
      <c r="E6" s="11">
        <v>43374</v>
      </c>
      <c r="F6" s="10" t="s">
        <v>111</v>
      </c>
      <c r="G6" s="10" t="s">
        <v>112</v>
      </c>
      <c r="H6" s="10">
        <v>2</v>
      </c>
      <c r="I6" s="15">
        <v>850</v>
      </c>
      <c r="J6" s="64">
        <f t="shared" si="0"/>
        <v>1700</v>
      </c>
    </row>
    <row r="7" spans="1:50" x14ac:dyDescent="0.3">
      <c r="A7" s="14" t="s">
        <v>74</v>
      </c>
      <c r="B7" s="10" t="s">
        <v>13</v>
      </c>
      <c r="C7" s="10" t="s">
        <v>57</v>
      </c>
      <c r="D7" s="11">
        <v>42970</v>
      </c>
      <c r="E7" s="11">
        <v>42974</v>
      </c>
      <c r="F7" s="10" t="s">
        <v>111</v>
      </c>
      <c r="G7" s="10" t="s">
        <v>113</v>
      </c>
      <c r="H7" s="10">
        <v>2</v>
      </c>
      <c r="I7" s="15">
        <v>659</v>
      </c>
      <c r="J7" s="64">
        <f t="shared" si="0"/>
        <v>1318</v>
      </c>
    </row>
    <row r="8" spans="1:50" x14ac:dyDescent="0.3">
      <c r="A8" s="14" t="s">
        <v>75</v>
      </c>
      <c r="B8" s="10" t="s">
        <v>14</v>
      </c>
      <c r="C8" s="10" t="s">
        <v>58</v>
      </c>
      <c r="D8" s="11">
        <v>43238</v>
      </c>
      <c r="E8" s="11">
        <v>43242</v>
      </c>
      <c r="F8" s="10" t="s">
        <v>111</v>
      </c>
      <c r="G8" s="10" t="s">
        <v>115</v>
      </c>
      <c r="H8" s="10">
        <v>3</v>
      </c>
      <c r="I8" s="15">
        <v>1063</v>
      </c>
      <c r="J8" s="64">
        <f t="shared" si="0"/>
        <v>3189</v>
      </c>
    </row>
    <row r="9" spans="1:50" x14ac:dyDescent="0.3">
      <c r="A9" s="14" t="s">
        <v>76</v>
      </c>
      <c r="B9" s="10" t="s">
        <v>15</v>
      </c>
      <c r="C9" s="10" t="s">
        <v>59</v>
      </c>
      <c r="D9" s="11">
        <v>43130</v>
      </c>
      <c r="E9" s="11">
        <v>43134</v>
      </c>
      <c r="F9" s="10" t="s">
        <v>111</v>
      </c>
      <c r="G9" s="10" t="s">
        <v>115</v>
      </c>
      <c r="H9" s="10">
        <v>1</v>
      </c>
      <c r="I9" s="15">
        <v>1231</v>
      </c>
      <c r="J9" s="64">
        <f t="shared" si="0"/>
        <v>1231</v>
      </c>
    </row>
    <row r="10" spans="1:50" x14ac:dyDescent="0.3">
      <c r="A10" s="14" t="s">
        <v>77</v>
      </c>
      <c r="B10" s="10" t="s">
        <v>16</v>
      </c>
      <c r="C10" s="10" t="s">
        <v>60</v>
      </c>
      <c r="D10" s="11">
        <v>43416</v>
      </c>
      <c r="E10" s="11">
        <v>43420</v>
      </c>
      <c r="F10" s="10" t="s">
        <v>111</v>
      </c>
      <c r="G10" s="10" t="s">
        <v>114</v>
      </c>
      <c r="H10" s="10">
        <v>2</v>
      </c>
      <c r="I10" s="15">
        <v>653</v>
      </c>
      <c r="J10" s="64">
        <f t="shared" si="0"/>
        <v>1306</v>
      </c>
    </row>
    <row r="11" spans="1:50" x14ac:dyDescent="0.3">
      <c r="A11" s="14" t="s">
        <v>78</v>
      </c>
      <c r="B11" s="10" t="s">
        <v>17</v>
      </c>
      <c r="C11" s="10" t="s">
        <v>61</v>
      </c>
      <c r="D11" s="11">
        <v>43226</v>
      </c>
      <c r="E11" s="11">
        <v>43231</v>
      </c>
      <c r="F11" s="10" t="s">
        <v>109</v>
      </c>
      <c r="G11" s="10" t="s">
        <v>114</v>
      </c>
      <c r="H11" s="10">
        <v>3</v>
      </c>
      <c r="I11" s="15">
        <v>670</v>
      </c>
      <c r="J11" s="64">
        <f t="shared" si="0"/>
        <v>2010</v>
      </c>
    </row>
    <row r="12" spans="1:50" x14ac:dyDescent="0.3">
      <c r="A12" s="14" t="s">
        <v>79</v>
      </c>
      <c r="B12" s="10" t="s">
        <v>18</v>
      </c>
      <c r="C12" s="10" t="s">
        <v>62</v>
      </c>
      <c r="D12" s="11">
        <v>43112</v>
      </c>
      <c r="E12" s="11">
        <v>43117</v>
      </c>
      <c r="F12" s="10" t="s">
        <v>109</v>
      </c>
      <c r="G12" s="10" t="s">
        <v>116</v>
      </c>
      <c r="H12" s="10">
        <v>4</v>
      </c>
      <c r="I12" s="15">
        <v>1285</v>
      </c>
      <c r="J12" s="64">
        <f t="shared" si="0"/>
        <v>5140</v>
      </c>
    </row>
    <row r="13" spans="1:50" x14ac:dyDescent="0.3">
      <c r="A13" s="14" t="s">
        <v>80</v>
      </c>
      <c r="B13" s="10" t="s">
        <v>19</v>
      </c>
      <c r="C13" s="10" t="s">
        <v>63</v>
      </c>
      <c r="D13" s="11">
        <v>43281</v>
      </c>
      <c r="E13" s="11">
        <v>43286</v>
      </c>
      <c r="F13" s="10" t="s">
        <v>109</v>
      </c>
      <c r="G13" s="10" t="s">
        <v>117</v>
      </c>
      <c r="H13" s="10">
        <v>2</v>
      </c>
      <c r="I13" s="15">
        <v>1367</v>
      </c>
      <c r="J13" s="64">
        <f t="shared" si="0"/>
        <v>2734</v>
      </c>
    </row>
    <row r="14" spans="1:50" x14ac:dyDescent="0.3">
      <c r="A14" s="14" t="s">
        <v>81</v>
      </c>
      <c r="B14" s="10" t="s">
        <v>23</v>
      </c>
      <c r="C14" s="10" t="s">
        <v>45</v>
      </c>
      <c r="D14" s="11">
        <v>43207</v>
      </c>
      <c r="E14" s="11">
        <v>43212</v>
      </c>
      <c r="F14" s="10" t="s">
        <v>110</v>
      </c>
      <c r="G14" s="10" t="s">
        <v>116</v>
      </c>
      <c r="H14" s="10">
        <v>2</v>
      </c>
      <c r="I14" s="15">
        <v>1423</v>
      </c>
      <c r="J14" s="64">
        <f t="shared" si="0"/>
        <v>2846</v>
      </c>
    </row>
    <row r="15" spans="1:50" x14ac:dyDescent="0.3">
      <c r="A15" s="14" t="s">
        <v>82</v>
      </c>
      <c r="B15" s="10" t="s">
        <v>2</v>
      </c>
      <c r="C15" s="10" t="s">
        <v>46</v>
      </c>
      <c r="D15" s="11">
        <v>42774</v>
      </c>
      <c r="E15" s="11">
        <v>42779</v>
      </c>
      <c r="F15" s="10" t="s">
        <v>110</v>
      </c>
      <c r="G15" s="10" t="s">
        <v>114</v>
      </c>
      <c r="H15" s="10">
        <v>2</v>
      </c>
      <c r="I15" s="15">
        <v>679</v>
      </c>
      <c r="J15" s="64">
        <f t="shared" si="0"/>
        <v>1358</v>
      </c>
    </row>
    <row r="16" spans="1:50" x14ac:dyDescent="0.3">
      <c r="A16" s="14" t="s">
        <v>83</v>
      </c>
      <c r="B16" s="10" t="s">
        <v>3</v>
      </c>
      <c r="C16" s="10" t="s">
        <v>47</v>
      </c>
      <c r="D16" s="11">
        <v>42799</v>
      </c>
      <c r="E16" s="11">
        <v>42804</v>
      </c>
      <c r="F16" s="10" t="s">
        <v>109</v>
      </c>
      <c r="G16" s="10" t="s">
        <v>117</v>
      </c>
      <c r="H16" s="10">
        <v>1</v>
      </c>
      <c r="I16" s="15">
        <v>1203</v>
      </c>
      <c r="J16" s="64">
        <f t="shared" si="0"/>
        <v>1203</v>
      </c>
    </row>
    <row r="17" spans="1:10" x14ac:dyDescent="0.3">
      <c r="A17" s="14" t="s">
        <v>84</v>
      </c>
      <c r="B17" s="10" t="s">
        <v>17</v>
      </c>
      <c r="C17" s="10" t="s">
        <v>39</v>
      </c>
      <c r="D17" s="11">
        <v>42907</v>
      </c>
      <c r="E17" s="11">
        <v>42912</v>
      </c>
      <c r="F17" s="10" t="s">
        <v>111</v>
      </c>
      <c r="G17" s="10" t="s">
        <v>116</v>
      </c>
      <c r="H17" s="10">
        <v>1</v>
      </c>
      <c r="I17" s="15">
        <v>1342</v>
      </c>
      <c r="J17" s="64">
        <f t="shared" si="0"/>
        <v>1342</v>
      </c>
    </row>
    <row r="18" spans="1:10" x14ac:dyDescent="0.3">
      <c r="A18" s="14" t="s">
        <v>85</v>
      </c>
      <c r="B18" s="10" t="s">
        <v>18</v>
      </c>
      <c r="C18" s="10" t="s">
        <v>40</v>
      </c>
      <c r="D18" s="11">
        <v>42955</v>
      </c>
      <c r="E18" s="11">
        <v>42960</v>
      </c>
      <c r="F18" s="10" t="s">
        <v>111</v>
      </c>
      <c r="G18" s="10" t="s">
        <v>112</v>
      </c>
      <c r="H18" s="10">
        <v>2</v>
      </c>
      <c r="I18" s="15">
        <v>695</v>
      </c>
      <c r="J18" s="64">
        <f t="shared" si="0"/>
        <v>1390</v>
      </c>
    </row>
    <row r="19" spans="1:10" x14ac:dyDescent="0.3">
      <c r="A19" s="14" t="s">
        <v>86</v>
      </c>
      <c r="B19" s="10" t="s">
        <v>19</v>
      </c>
      <c r="C19" s="10" t="s">
        <v>41</v>
      </c>
      <c r="D19" s="11">
        <v>42955</v>
      </c>
      <c r="E19" s="11">
        <v>42960</v>
      </c>
      <c r="F19" s="10" t="s">
        <v>110</v>
      </c>
      <c r="G19" s="10" t="s">
        <v>114</v>
      </c>
      <c r="H19" s="10">
        <v>3</v>
      </c>
      <c r="I19" s="15">
        <v>652</v>
      </c>
      <c r="J19" s="64">
        <f t="shared" si="0"/>
        <v>1956</v>
      </c>
    </row>
    <row r="20" spans="1:10" x14ac:dyDescent="0.3">
      <c r="A20" s="14" t="s">
        <v>87</v>
      </c>
      <c r="B20" s="10" t="s">
        <v>20</v>
      </c>
      <c r="C20" s="10" t="s">
        <v>42</v>
      </c>
      <c r="D20" s="11">
        <v>43188</v>
      </c>
      <c r="E20" s="11">
        <v>43193</v>
      </c>
      <c r="F20" s="10" t="s">
        <v>110</v>
      </c>
      <c r="G20" s="10" t="s">
        <v>113</v>
      </c>
      <c r="H20" s="10">
        <v>2</v>
      </c>
      <c r="I20" s="15">
        <v>698</v>
      </c>
      <c r="J20" s="64">
        <f t="shared" si="0"/>
        <v>1396</v>
      </c>
    </row>
    <row r="21" spans="1:10" x14ac:dyDescent="0.3">
      <c r="A21" s="14" t="s">
        <v>88</v>
      </c>
      <c r="B21" s="10" t="s">
        <v>21</v>
      </c>
      <c r="C21" s="10" t="s">
        <v>43</v>
      </c>
      <c r="D21" s="11">
        <v>43215</v>
      </c>
      <c r="E21" s="11">
        <v>43220</v>
      </c>
      <c r="F21" s="10" t="s">
        <v>110</v>
      </c>
      <c r="G21" s="10" t="s">
        <v>113</v>
      </c>
      <c r="H21" s="10">
        <v>3</v>
      </c>
      <c r="I21" s="15">
        <v>569</v>
      </c>
      <c r="J21" s="64">
        <f t="shared" si="0"/>
        <v>1707</v>
      </c>
    </row>
    <row r="22" spans="1:10" x14ac:dyDescent="0.3">
      <c r="A22" s="14" t="s">
        <v>89</v>
      </c>
      <c r="B22" s="10" t="s">
        <v>22</v>
      </c>
      <c r="C22" s="10" t="s">
        <v>44</v>
      </c>
      <c r="D22" s="11">
        <v>43024</v>
      </c>
      <c r="E22" s="11">
        <v>43029</v>
      </c>
      <c r="F22" s="10" t="s">
        <v>110</v>
      </c>
      <c r="G22" s="10" t="s">
        <v>115</v>
      </c>
      <c r="H22" s="10">
        <v>1</v>
      </c>
      <c r="I22" s="15">
        <v>1230</v>
      </c>
      <c r="J22" s="64">
        <f t="shared" si="0"/>
        <v>1230</v>
      </c>
    </row>
    <row r="23" spans="1:10" x14ac:dyDescent="0.3">
      <c r="A23" s="14" t="s">
        <v>90</v>
      </c>
      <c r="B23" s="10" t="s">
        <v>4</v>
      </c>
      <c r="C23" s="10" t="s">
        <v>48</v>
      </c>
      <c r="D23" s="11">
        <v>43433</v>
      </c>
      <c r="E23" s="11">
        <v>43435</v>
      </c>
      <c r="F23" s="10" t="s">
        <v>109</v>
      </c>
      <c r="G23" s="10" t="s">
        <v>115</v>
      </c>
      <c r="H23" s="10">
        <v>5</v>
      </c>
      <c r="I23" s="15">
        <v>1245</v>
      </c>
      <c r="J23" s="64">
        <f t="shared" si="0"/>
        <v>6225</v>
      </c>
    </row>
    <row r="24" spans="1:10" x14ac:dyDescent="0.3">
      <c r="A24" s="14" t="s">
        <v>91</v>
      </c>
      <c r="B24" s="10" t="s">
        <v>5</v>
      </c>
      <c r="C24" s="10" t="s">
        <v>49</v>
      </c>
      <c r="D24" s="11">
        <v>43269</v>
      </c>
      <c r="E24" s="11">
        <v>43274</v>
      </c>
      <c r="F24" s="10" t="s">
        <v>109</v>
      </c>
      <c r="G24" s="10" t="s">
        <v>113</v>
      </c>
      <c r="H24" s="10">
        <v>4</v>
      </c>
      <c r="I24" s="15">
        <v>652</v>
      </c>
      <c r="J24" s="64">
        <f t="shared" si="0"/>
        <v>2608</v>
      </c>
    </row>
    <row r="25" spans="1:10" x14ac:dyDescent="0.3">
      <c r="A25" s="14" t="s">
        <v>92</v>
      </c>
      <c r="B25" s="10" t="s">
        <v>6</v>
      </c>
      <c r="C25" s="10" t="s">
        <v>50</v>
      </c>
      <c r="D25" s="11">
        <v>43241</v>
      </c>
      <c r="E25" s="11">
        <v>43246</v>
      </c>
      <c r="F25" s="10" t="s">
        <v>109</v>
      </c>
      <c r="G25" s="10" t="s">
        <v>112</v>
      </c>
      <c r="H25" s="10">
        <v>4</v>
      </c>
      <c r="I25" s="15">
        <v>789</v>
      </c>
      <c r="J25" s="64">
        <f t="shared" si="0"/>
        <v>3156</v>
      </c>
    </row>
    <row r="26" spans="1:10" x14ac:dyDescent="0.3">
      <c r="A26" s="14" t="s">
        <v>93</v>
      </c>
      <c r="B26" s="10" t="s">
        <v>7</v>
      </c>
      <c r="C26" s="10" t="s">
        <v>51</v>
      </c>
      <c r="D26" s="11">
        <v>43230</v>
      </c>
      <c r="E26" s="11">
        <v>43232</v>
      </c>
      <c r="F26" s="10" t="s">
        <v>109</v>
      </c>
      <c r="G26" s="10" t="s">
        <v>117</v>
      </c>
      <c r="H26" s="10">
        <v>4</v>
      </c>
      <c r="I26" s="15">
        <v>1236</v>
      </c>
      <c r="J26" s="64">
        <f t="shared" si="0"/>
        <v>4944</v>
      </c>
    </row>
    <row r="27" spans="1:10" x14ac:dyDescent="0.3">
      <c r="A27" s="14" t="s">
        <v>94</v>
      </c>
      <c r="B27" s="10" t="s">
        <v>5</v>
      </c>
      <c r="C27" s="10" t="s">
        <v>27</v>
      </c>
      <c r="D27" s="11">
        <v>43214</v>
      </c>
      <c r="E27" s="11">
        <v>43216</v>
      </c>
      <c r="F27" s="10" t="s">
        <v>110</v>
      </c>
      <c r="G27" s="10" t="s">
        <v>116</v>
      </c>
      <c r="H27" s="10">
        <v>2</v>
      </c>
      <c r="I27" s="15">
        <v>1250</v>
      </c>
      <c r="J27" s="64">
        <f t="shared" si="0"/>
        <v>2500</v>
      </c>
    </row>
    <row r="28" spans="1:10" x14ac:dyDescent="0.3">
      <c r="A28" s="14" t="s">
        <v>95</v>
      </c>
      <c r="B28" s="10" t="s">
        <v>6</v>
      </c>
      <c r="C28" s="10" t="s">
        <v>28</v>
      </c>
      <c r="D28" s="11">
        <v>43179</v>
      </c>
      <c r="E28" s="11">
        <v>43181</v>
      </c>
      <c r="F28" s="10" t="s">
        <v>110</v>
      </c>
      <c r="G28" s="10" t="s">
        <v>116</v>
      </c>
      <c r="H28" s="10">
        <v>3</v>
      </c>
      <c r="I28" s="15">
        <v>1500</v>
      </c>
      <c r="J28" s="64">
        <f t="shared" si="0"/>
        <v>4500</v>
      </c>
    </row>
    <row r="29" spans="1:10" x14ac:dyDescent="0.3">
      <c r="A29" s="14" t="s">
        <v>96</v>
      </c>
      <c r="B29" s="10" t="s">
        <v>7</v>
      </c>
      <c r="C29" s="10" t="s">
        <v>29</v>
      </c>
      <c r="D29" s="11">
        <v>42860</v>
      </c>
      <c r="E29" s="11">
        <v>42862</v>
      </c>
      <c r="F29" s="10" t="s">
        <v>110</v>
      </c>
      <c r="G29" s="10" t="s">
        <v>113</v>
      </c>
      <c r="H29" s="10">
        <v>1</v>
      </c>
      <c r="I29" s="15">
        <v>700</v>
      </c>
      <c r="J29" s="64">
        <f t="shared" si="0"/>
        <v>700</v>
      </c>
    </row>
    <row r="30" spans="1:10" x14ac:dyDescent="0.3">
      <c r="A30" s="14" t="s">
        <v>97</v>
      </c>
      <c r="B30" s="10" t="s">
        <v>8</v>
      </c>
      <c r="C30" s="10" t="s">
        <v>30</v>
      </c>
      <c r="D30" s="11">
        <v>43058</v>
      </c>
      <c r="E30" s="11">
        <v>43060</v>
      </c>
      <c r="F30" s="10" t="s">
        <v>110</v>
      </c>
      <c r="G30" s="10" t="s">
        <v>114</v>
      </c>
      <c r="H30" s="10">
        <v>2</v>
      </c>
      <c r="I30" s="15">
        <v>658</v>
      </c>
      <c r="J30" s="64">
        <f t="shared" si="0"/>
        <v>1316</v>
      </c>
    </row>
    <row r="31" spans="1:10" x14ac:dyDescent="0.3">
      <c r="A31" s="14" t="s">
        <v>98</v>
      </c>
      <c r="B31" s="10" t="s">
        <v>9</v>
      </c>
      <c r="C31" s="10" t="s">
        <v>31</v>
      </c>
      <c r="D31" s="11">
        <v>42880</v>
      </c>
      <c r="E31" s="11">
        <v>42882</v>
      </c>
      <c r="F31" s="10" t="s">
        <v>110</v>
      </c>
      <c r="G31" s="10" t="s">
        <v>114</v>
      </c>
      <c r="H31" s="10">
        <v>3</v>
      </c>
      <c r="I31" s="15">
        <v>679</v>
      </c>
      <c r="J31" s="64">
        <f t="shared" si="0"/>
        <v>2037</v>
      </c>
    </row>
    <row r="32" spans="1:10" x14ac:dyDescent="0.3">
      <c r="A32" s="14" t="s">
        <v>99</v>
      </c>
      <c r="B32" s="10" t="s">
        <v>10</v>
      </c>
      <c r="C32" s="10" t="s">
        <v>32</v>
      </c>
      <c r="D32" s="11">
        <v>42985</v>
      </c>
      <c r="E32" s="11">
        <v>42987</v>
      </c>
      <c r="F32" s="10" t="s">
        <v>110</v>
      </c>
      <c r="G32" s="10" t="s">
        <v>112</v>
      </c>
      <c r="H32" s="10">
        <v>1</v>
      </c>
      <c r="I32" s="15">
        <v>790</v>
      </c>
      <c r="J32" s="64">
        <f t="shared" si="0"/>
        <v>790</v>
      </c>
    </row>
    <row r="33" spans="1:10" x14ac:dyDescent="0.3">
      <c r="A33" s="14" t="s">
        <v>100</v>
      </c>
      <c r="B33" s="10" t="s">
        <v>2</v>
      </c>
      <c r="C33" s="10" t="s">
        <v>24</v>
      </c>
      <c r="D33" s="11">
        <v>43373</v>
      </c>
      <c r="E33" s="11">
        <v>43376</v>
      </c>
      <c r="F33" s="10" t="s">
        <v>110</v>
      </c>
      <c r="G33" s="10" t="s">
        <v>116</v>
      </c>
      <c r="H33" s="10">
        <v>2</v>
      </c>
      <c r="I33" s="15">
        <v>1400</v>
      </c>
      <c r="J33" s="64">
        <f t="shared" si="0"/>
        <v>2800</v>
      </c>
    </row>
    <row r="34" spans="1:10" x14ac:dyDescent="0.3">
      <c r="A34" s="14" t="s">
        <v>101</v>
      </c>
      <c r="B34" s="10" t="s">
        <v>3</v>
      </c>
      <c r="C34" s="10" t="s">
        <v>25</v>
      </c>
      <c r="D34" s="11">
        <v>43326</v>
      </c>
      <c r="E34" s="11">
        <v>43329</v>
      </c>
      <c r="F34" s="10" t="s">
        <v>111</v>
      </c>
      <c r="G34" s="10" t="s">
        <v>113</v>
      </c>
      <c r="H34" s="10">
        <v>2</v>
      </c>
      <c r="I34" s="15">
        <v>680</v>
      </c>
      <c r="J34" s="64">
        <f t="shared" si="0"/>
        <v>1360</v>
      </c>
    </row>
    <row r="35" spans="1:10" x14ac:dyDescent="0.3">
      <c r="A35" s="14" t="s">
        <v>102</v>
      </c>
      <c r="B35" s="10" t="s">
        <v>4</v>
      </c>
      <c r="C35" s="10" t="s">
        <v>26</v>
      </c>
      <c r="D35" s="11">
        <v>42955</v>
      </c>
      <c r="E35" s="11">
        <v>42958</v>
      </c>
      <c r="F35" s="10" t="s">
        <v>111</v>
      </c>
      <c r="G35" s="10" t="s">
        <v>113</v>
      </c>
      <c r="H35" s="10">
        <v>2</v>
      </c>
      <c r="I35" s="15">
        <v>690</v>
      </c>
      <c r="J35" s="64">
        <f t="shared" si="0"/>
        <v>1380</v>
      </c>
    </row>
    <row r="36" spans="1:10" x14ac:dyDescent="0.3">
      <c r="A36" s="14" t="s">
        <v>103</v>
      </c>
      <c r="B36" s="10" t="s">
        <v>11</v>
      </c>
      <c r="C36" s="10" t="s">
        <v>33</v>
      </c>
      <c r="D36" s="11">
        <v>42958</v>
      </c>
      <c r="E36" s="11">
        <v>42961</v>
      </c>
      <c r="F36" s="10" t="s">
        <v>110</v>
      </c>
      <c r="G36" s="10" t="s">
        <v>115</v>
      </c>
      <c r="H36" s="10">
        <v>1</v>
      </c>
      <c r="I36" s="15">
        <v>1600</v>
      </c>
      <c r="J36" s="64">
        <f t="shared" si="0"/>
        <v>1600</v>
      </c>
    </row>
    <row r="37" spans="1:10" x14ac:dyDescent="0.3">
      <c r="A37" s="14" t="s">
        <v>104</v>
      </c>
      <c r="B37" s="10" t="s">
        <v>12</v>
      </c>
      <c r="C37" s="10" t="s">
        <v>34</v>
      </c>
      <c r="D37" s="11">
        <v>43230</v>
      </c>
      <c r="E37" s="11">
        <v>43233</v>
      </c>
      <c r="F37" s="10" t="s">
        <v>111</v>
      </c>
      <c r="G37" s="10" t="s">
        <v>115</v>
      </c>
      <c r="H37" s="10">
        <v>1</v>
      </c>
      <c r="I37" s="15">
        <v>1523</v>
      </c>
      <c r="J37" s="64">
        <f t="shared" si="0"/>
        <v>1523</v>
      </c>
    </row>
    <row r="38" spans="1:10" x14ac:dyDescent="0.3">
      <c r="A38" s="14" t="s">
        <v>105</v>
      </c>
      <c r="B38" s="10" t="s">
        <v>13</v>
      </c>
      <c r="C38" s="10" t="s">
        <v>35</v>
      </c>
      <c r="D38" s="11">
        <v>42962</v>
      </c>
      <c r="E38" s="11">
        <v>42965</v>
      </c>
      <c r="F38" s="10" t="s">
        <v>111</v>
      </c>
      <c r="G38" s="10" t="s">
        <v>116</v>
      </c>
      <c r="H38" s="10">
        <v>3</v>
      </c>
      <c r="I38" s="15">
        <v>1236</v>
      </c>
      <c r="J38" s="64">
        <f t="shared" si="0"/>
        <v>3708</v>
      </c>
    </row>
    <row r="39" spans="1:10" x14ac:dyDescent="0.3">
      <c r="A39" s="14" t="s">
        <v>106</v>
      </c>
      <c r="B39" s="10" t="s">
        <v>14</v>
      </c>
      <c r="C39" s="10" t="s">
        <v>36</v>
      </c>
      <c r="D39" s="11">
        <v>43429</v>
      </c>
      <c r="E39" s="11">
        <v>43432</v>
      </c>
      <c r="F39" s="10" t="s">
        <v>109</v>
      </c>
      <c r="G39" s="10" t="s">
        <v>117</v>
      </c>
      <c r="H39" s="10">
        <v>2</v>
      </c>
      <c r="I39" s="15">
        <v>1420</v>
      </c>
      <c r="J39" s="64">
        <f t="shared" si="0"/>
        <v>2840</v>
      </c>
    </row>
    <row r="40" spans="1:10" x14ac:dyDescent="0.3">
      <c r="A40" s="14" t="s">
        <v>107</v>
      </c>
      <c r="B40" s="10" t="s">
        <v>15</v>
      </c>
      <c r="C40" s="10" t="s">
        <v>37</v>
      </c>
      <c r="D40" s="11">
        <v>43024</v>
      </c>
      <c r="E40" s="11">
        <v>43027</v>
      </c>
      <c r="F40" s="10" t="s">
        <v>111</v>
      </c>
      <c r="G40" s="10" t="s">
        <v>114</v>
      </c>
      <c r="H40" s="10">
        <v>2</v>
      </c>
      <c r="I40" s="15">
        <v>750</v>
      </c>
      <c r="J40" s="64">
        <f t="shared" si="0"/>
        <v>1500</v>
      </c>
    </row>
    <row r="41" spans="1:10" ht="14.5" thickBot="1" x14ac:dyDescent="0.35">
      <c r="A41" s="16" t="s">
        <v>108</v>
      </c>
      <c r="B41" s="17" t="s">
        <v>16</v>
      </c>
      <c r="C41" s="17" t="s">
        <v>38</v>
      </c>
      <c r="D41" s="18">
        <v>43394</v>
      </c>
      <c r="E41" s="18">
        <v>43397</v>
      </c>
      <c r="F41" s="17" t="s">
        <v>109</v>
      </c>
      <c r="G41" s="17" t="s">
        <v>117</v>
      </c>
      <c r="H41" s="17">
        <v>2</v>
      </c>
      <c r="I41" s="19">
        <v>1365</v>
      </c>
      <c r="J41" s="64">
        <f t="shared" si="0"/>
        <v>2730</v>
      </c>
    </row>
    <row r="42" spans="1:10" x14ac:dyDescent="0.3">
      <c r="A42" s="3"/>
      <c r="B42" s="3"/>
      <c r="C42" s="3"/>
      <c r="D42" s="4"/>
      <c r="E42" s="4"/>
      <c r="F42" s="3"/>
      <c r="G42" s="3"/>
      <c r="H42" s="3"/>
      <c r="I42" s="5"/>
    </row>
    <row r="43" spans="1:10" x14ac:dyDescent="0.3">
      <c r="A43" s="3"/>
      <c r="B43" s="3"/>
      <c r="C43" s="3"/>
      <c r="D43" s="4"/>
      <c r="E43" s="4"/>
      <c r="F43" s="3"/>
      <c r="G43" s="3"/>
      <c r="H43" s="3"/>
      <c r="I43" s="5"/>
    </row>
    <row r="44" spans="1:10" x14ac:dyDescent="0.3">
      <c r="A44" s="3"/>
      <c r="B44" s="3"/>
      <c r="C44" s="3"/>
      <c r="D44" s="4"/>
      <c r="E44" s="4"/>
      <c r="F44" s="3"/>
      <c r="G44" s="3"/>
      <c r="H44" s="3"/>
      <c r="I44" s="5"/>
    </row>
    <row r="45" spans="1:10" x14ac:dyDescent="0.3">
      <c r="A45" s="3"/>
      <c r="B45" s="3"/>
      <c r="C45" s="3"/>
      <c r="D45" s="4"/>
      <c r="E45" s="4"/>
      <c r="F45" s="3"/>
      <c r="G45" s="3"/>
      <c r="H45" s="3"/>
      <c r="I45" s="5"/>
    </row>
    <row r="46" spans="1:10" x14ac:dyDescent="0.3">
      <c r="A46" s="3"/>
      <c r="B46" s="3"/>
      <c r="C46" s="3"/>
      <c r="D46" s="4"/>
      <c r="E46" s="4"/>
      <c r="F46" s="3"/>
      <c r="G46" s="3"/>
      <c r="H46" s="3"/>
      <c r="I46" s="5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18" ht="28" x14ac:dyDescent="0.3">
      <c r="A49" s="3"/>
      <c r="B49" s="3"/>
      <c r="C49" s="3"/>
      <c r="D49" s="3"/>
      <c r="E49" s="3"/>
      <c r="F49" s="3"/>
      <c r="G49" s="3"/>
      <c r="H49" s="3"/>
      <c r="I49" s="3"/>
      <c r="K49" s="29" t="s">
        <v>181</v>
      </c>
    </row>
    <row r="50" spans="1:18" x14ac:dyDescent="0.3">
      <c r="A50" s="3"/>
      <c r="B50" s="3"/>
      <c r="C50" s="3"/>
      <c r="D50" s="3"/>
      <c r="E50" s="3"/>
      <c r="F50" s="3"/>
      <c r="G50" s="3"/>
      <c r="H50" s="3"/>
      <c r="I50" s="3"/>
      <c r="K50" s="25">
        <f>(SUM(J:J))*$R$62</f>
        <v>300000.00000000017</v>
      </c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J51">
        <v>4.2</v>
      </c>
      <c r="K51" s="25">
        <f t="dataTable" ref="K51:K58" dt2D="0" dtr="0" r1="R62"/>
        <v>358975.68</v>
      </c>
    </row>
    <row r="52" spans="1:18" x14ac:dyDescent="0.3">
      <c r="A52" s="3"/>
      <c r="B52" s="3"/>
      <c r="C52" s="3"/>
      <c r="D52" s="3"/>
      <c r="E52" s="3"/>
      <c r="F52" s="3"/>
      <c r="G52" s="3"/>
      <c r="H52" s="3"/>
      <c r="I52" s="3"/>
      <c r="J52">
        <v>4.3</v>
      </c>
      <c r="K52" s="25">
        <v>367522.72</v>
      </c>
    </row>
    <row r="53" spans="1:18" x14ac:dyDescent="0.3">
      <c r="A53" s="3"/>
      <c r="B53" s="3"/>
      <c r="C53" s="3"/>
      <c r="D53" s="3"/>
      <c r="E53" s="3"/>
      <c r="F53" s="3"/>
      <c r="G53" s="3"/>
      <c r="H53" s="3"/>
      <c r="I53" s="3"/>
      <c r="J53">
        <v>4.4000000000000004</v>
      </c>
      <c r="K53" s="25">
        <v>376069.76</v>
      </c>
    </row>
    <row r="54" spans="1:18" x14ac:dyDescent="0.3">
      <c r="A54" s="3"/>
      <c r="B54" s="3"/>
      <c r="C54" s="3"/>
      <c r="D54" s="3"/>
      <c r="E54" s="3"/>
      <c r="F54" s="3"/>
      <c r="G54" s="3"/>
      <c r="H54" s="3"/>
      <c r="I54" s="3"/>
      <c r="J54">
        <v>4.5</v>
      </c>
      <c r="K54" s="25">
        <v>384616.8</v>
      </c>
    </row>
    <row r="55" spans="1:18" x14ac:dyDescent="0.3">
      <c r="A55" s="3"/>
      <c r="B55" s="3"/>
      <c r="C55" s="3"/>
      <c r="D55" s="3"/>
      <c r="E55" s="3"/>
      <c r="F55" s="3"/>
      <c r="G55" s="3"/>
      <c r="H55" s="3"/>
      <c r="I55" s="3"/>
      <c r="J55">
        <v>4.5999999999999996</v>
      </c>
      <c r="K55" s="25">
        <v>393163.83999999997</v>
      </c>
    </row>
    <row r="56" spans="1:18" s="43" customFormat="1" x14ac:dyDescent="0.3">
      <c r="A56" s="65"/>
      <c r="B56" s="65"/>
      <c r="C56" s="65"/>
      <c r="D56" s="65"/>
      <c r="E56" s="65"/>
      <c r="F56" s="65"/>
      <c r="G56" s="65"/>
      <c r="H56" s="65"/>
      <c r="I56" s="65"/>
      <c r="J56" s="43">
        <v>4.7</v>
      </c>
      <c r="K56" s="66">
        <v>401710.88</v>
      </c>
    </row>
    <row r="57" spans="1:18" x14ac:dyDescent="0.3">
      <c r="A57" s="3"/>
      <c r="B57" s="3"/>
      <c r="C57" s="3"/>
      <c r="D57" s="3"/>
      <c r="E57" s="3"/>
      <c r="F57" s="3"/>
      <c r="G57" s="3"/>
      <c r="H57" s="3"/>
      <c r="I57" s="3"/>
      <c r="J57">
        <v>4.8</v>
      </c>
      <c r="K57" s="25">
        <v>410257.91999999998</v>
      </c>
    </row>
    <row r="58" spans="1:18" x14ac:dyDescent="0.3">
      <c r="A58" s="3"/>
      <c r="B58" s="3"/>
      <c r="C58" s="3"/>
      <c r="D58" s="3"/>
      <c r="E58" s="3"/>
      <c r="F58" s="3"/>
      <c r="G58" s="3"/>
      <c r="H58" s="3"/>
      <c r="I58" s="3"/>
      <c r="J58">
        <v>4.9000000000000004</v>
      </c>
      <c r="K58" s="25">
        <v>418804.96</v>
      </c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Q61" s="25">
        <f>K50</f>
        <v>300000.00000000017</v>
      </c>
      <c r="R61" s="24" t="s">
        <v>121</v>
      </c>
    </row>
    <row r="62" spans="1:18" x14ac:dyDescent="0.3">
      <c r="A62" s="3"/>
      <c r="B62" s="3"/>
      <c r="C62" s="3"/>
      <c r="D62" s="3"/>
      <c r="E62" s="3"/>
      <c r="F62" s="3"/>
      <c r="G62" s="3"/>
      <c r="H62" s="3"/>
      <c r="I62" s="3"/>
      <c r="R62" s="67">
        <v>3.5099870832475362</v>
      </c>
    </row>
    <row r="63" spans="1:18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623D-F9DC-4B7E-A418-1611C52804A6}">
  <dimension ref="A1:AX765"/>
  <sheetViews>
    <sheetView rightToLeft="1" topLeftCell="F1" zoomScale="80" zoomScaleNormal="80" workbookViewId="0">
      <pane ySplit="1" topLeftCell="A26" activePane="bottomLeft" state="frozen"/>
      <selection pane="bottomLeft" activeCell="N51" sqref="N51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1.5" style="64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8.33203125" bestFit="1" customWidth="1"/>
    <col min="16" max="16" width="9.58203125" bestFit="1" customWidth="1"/>
    <col min="17" max="17" width="21.5" bestFit="1" customWidth="1"/>
    <col min="18" max="18" width="19.5" style="24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 s="63" t="s">
        <v>180</v>
      </c>
      <c r="K1"/>
      <c r="L1"/>
      <c r="M1"/>
      <c r="N1"/>
      <c r="O1"/>
      <c r="P1"/>
      <c r="Q1"/>
      <c r="R1" s="2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69</v>
      </c>
      <c r="B2" s="10" t="s">
        <v>8</v>
      </c>
      <c r="C2" s="10" t="s">
        <v>52</v>
      </c>
      <c r="D2" s="11">
        <v>43337</v>
      </c>
      <c r="E2" s="11">
        <v>43341</v>
      </c>
      <c r="F2" s="10" t="s">
        <v>109</v>
      </c>
      <c r="G2" s="10" t="s">
        <v>112</v>
      </c>
      <c r="H2" s="10">
        <v>1</v>
      </c>
      <c r="I2" s="15">
        <v>723</v>
      </c>
      <c r="J2" s="64">
        <f>I2*H2</f>
        <v>723</v>
      </c>
    </row>
    <row r="3" spans="1:50" x14ac:dyDescent="0.3">
      <c r="A3" s="14" t="s">
        <v>70</v>
      </c>
      <c r="B3" s="10" t="s">
        <v>9</v>
      </c>
      <c r="C3" s="10" t="s">
        <v>53</v>
      </c>
      <c r="D3" s="11">
        <v>43253</v>
      </c>
      <c r="E3" s="11">
        <v>43257</v>
      </c>
      <c r="F3" s="10" t="s">
        <v>109</v>
      </c>
      <c r="G3" s="10" t="s">
        <v>113</v>
      </c>
      <c r="H3" s="10">
        <v>2</v>
      </c>
      <c r="I3" s="15">
        <v>651</v>
      </c>
      <c r="J3" s="64">
        <f t="shared" ref="J3:J41" si="0">I3*H3</f>
        <v>1302</v>
      </c>
    </row>
    <row r="4" spans="1:50" x14ac:dyDescent="0.3">
      <c r="A4" s="14" t="s">
        <v>71</v>
      </c>
      <c r="B4" s="10" t="s">
        <v>10</v>
      </c>
      <c r="C4" s="10" t="s">
        <v>54</v>
      </c>
      <c r="D4" s="11">
        <v>43311</v>
      </c>
      <c r="E4" s="11">
        <v>43315</v>
      </c>
      <c r="F4" s="10" t="s">
        <v>110</v>
      </c>
      <c r="G4" s="23" t="s">
        <v>114</v>
      </c>
      <c r="H4" s="10">
        <v>1</v>
      </c>
      <c r="I4" s="15">
        <v>552</v>
      </c>
      <c r="J4" s="64">
        <f t="shared" si="0"/>
        <v>552</v>
      </c>
    </row>
    <row r="5" spans="1:50" x14ac:dyDescent="0.3">
      <c r="A5" s="14" t="s">
        <v>72</v>
      </c>
      <c r="B5" s="10" t="s">
        <v>11</v>
      </c>
      <c r="C5" s="10" t="s">
        <v>55</v>
      </c>
      <c r="D5" s="11">
        <v>42846</v>
      </c>
      <c r="E5" s="11">
        <v>42850</v>
      </c>
      <c r="F5" s="10" t="s">
        <v>111</v>
      </c>
      <c r="G5" s="10" t="s">
        <v>112</v>
      </c>
      <c r="H5" s="10">
        <v>2</v>
      </c>
      <c r="I5" s="15">
        <v>792</v>
      </c>
      <c r="J5" s="64">
        <f t="shared" si="0"/>
        <v>1584</v>
      </c>
    </row>
    <row r="6" spans="1:50" x14ac:dyDescent="0.3">
      <c r="A6" s="14" t="s">
        <v>73</v>
      </c>
      <c r="B6" s="10" t="s">
        <v>12</v>
      </c>
      <c r="C6" s="10" t="s">
        <v>56</v>
      </c>
      <c r="D6" s="11">
        <v>43370</v>
      </c>
      <c r="E6" s="11">
        <v>43374</v>
      </c>
      <c r="F6" s="10" t="s">
        <v>111</v>
      </c>
      <c r="G6" s="10" t="s">
        <v>112</v>
      </c>
      <c r="H6" s="10">
        <v>2</v>
      </c>
      <c r="I6" s="15">
        <v>850</v>
      </c>
      <c r="J6" s="64">
        <f t="shared" si="0"/>
        <v>1700</v>
      </c>
    </row>
    <row r="7" spans="1:50" x14ac:dyDescent="0.3">
      <c r="A7" s="14" t="s">
        <v>74</v>
      </c>
      <c r="B7" s="10" t="s">
        <v>13</v>
      </c>
      <c r="C7" s="10" t="s">
        <v>57</v>
      </c>
      <c r="D7" s="11">
        <v>42970</v>
      </c>
      <c r="E7" s="11">
        <v>42974</v>
      </c>
      <c r="F7" s="10" t="s">
        <v>111</v>
      </c>
      <c r="G7" s="10" t="s">
        <v>113</v>
      </c>
      <c r="H7" s="10">
        <v>2</v>
      </c>
      <c r="I7" s="15">
        <v>659</v>
      </c>
      <c r="J7" s="64">
        <f t="shared" si="0"/>
        <v>1318</v>
      </c>
    </row>
    <row r="8" spans="1:50" x14ac:dyDescent="0.3">
      <c r="A8" s="14" t="s">
        <v>75</v>
      </c>
      <c r="B8" s="10" t="s">
        <v>14</v>
      </c>
      <c r="C8" s="10" t="s">
        <v>58</v>
      </c>
      <c r="D8" s="11">
        <v>43238</v>
      </c>
      <c r="E8" s="11">
        <v>43242</v>
      </c>
      <c r="F8" s="10" t="s">
        <v>111</v>
      </c>
      <c r="G8" s="10" t="s">
        <v>115</v>
      </c>
      <c r="H8" s="10">
        <v>3</v>
      </c>
      <c r="I8" s="15">
        <v>1063</v>
      </c>
      <c r="J8" s="64">
        <f t="shared" si="0"/>
        <v>3189</v>
      </c>
    </row>
    <row r="9" spans="1:50" x14ac:dyDescent="0.3">
      <c r="A9" s="14" t="s">
        <v>76</v>
      </c>
      <c r="B9" s="10" t="s">
        <v>15</v>
      </c>
      <c r="C9" s="10" t="s">
        <v>59</v>
      </c>
      <c r="D9" s="11">
        <v>43130</v>
      </c>
      <c r="E9" s="11">
        <v>43134</v>
      </c>
      <c r="F9" s="10" t="s">
        <v>111</v>
      </c>
      <c r="G9" s="10" t="s">
        <v>115</v>
      </c>
      <c r="H9" s="10">
        <v>1</v>
      </c>
      <c r="I9" s="15">
        <v>1231</v>
      </c>
      <c r="J9" s="64">
        <f t="shared" si="0"/>
        <v>1231</v>
      </c>
    </row>
    <row r="10" spans="1:50" x14ac:dyDescent="0.3">
      <c r="A10" s="14" t="s">
        <v>77</v>
      </c>
      <c r="B10" s="10" t="s">
        <v>16</v>
      </c>
      <c r="C10" s="10" t="s">
        <v>60</v>
      </c>
      <c r="D10" s="11">
        <v>43416</v>
      </c>
      <c r="E10" s="11">
        <v>43420</v>
      </c>
      <c r="F10" s="10" t="s">
        <v>111</v>
      </c>
      <c r="G10" s="10" t="s">
        <v>114</v>
      </c>
      <c r="H10" s="10">
        <v>2</v>
      </c>
      <c r="I10" s="15">
        <v>653</v>
      </c>
      <c r="J10" s="64">
        <f t="shared" si="0"/>
        <v>1306</v>
      </c>
    </row>
    <row r="11" spans="1:50" x14ac:dyDescent="0.3">
      <c r="A11" s="14" t="s">
        <v>78</v>
      </c>
      <c r="B11" s="10" t="s">
        <v>17</v>
      </c>
      <c r="C11" s="10" t="s">
        <v>61</v>
      </c>
      <c r="D11" s="11">
        <v>43226</v>
      </c>
      <c r="E11" s="11">
        <v>43231</v>
      </c>
      <c r="F11" s="10" t="s">
        <v>109</v>
      </c>
      <c r="G11" s="10" t="s">
        <v>114</v>
      </c>
      <c r="H11" s="10">
        <v>3</v>
      </c>
      <c r="I11" s="15">
        <v>670</v>
      </c>
      <c r="J11" s="64">
        <f t="shared" si="0"/>
        <v>2010</v>
      </c>
    </row>
    <row r="12" spans="1:50" x14ac:dyDescent="0.3">
      <c r="A12" s="14" t="s">
        <v>79</v>
      </c>
      <c r="B12" s="10" t="s">
        <v>18</v>
      </c>
      <c r="C12" s="10" t="s">
        <v>62</v>
      </c>
      <c r="D12" s="11">
        <v>43112</v>
      </c>
      <c r="E12" s="11">
        <v>43117</v>
      </c>
      <c r="F12" s="10" t="s">
        <v>109</v>
      </c>
      <c r="G12" s="10" t="s">
        <v>116</v>
      </c>
      <c r="H12" s="10">
        <v>4</v>
      </c>
      <c r="I12" s="15">
        <v>1285</v>
      </c>
      <c r="J12" s="64">
        <f t="shared" si="0"/>
        <v>5140</v>
      </c>
    </row>
    <row r="13" spans="1:50" x14ac:dyDescent="0.3">
      <c r="A13" s="14" t="s">
        <v>80</v>
      </c>
      <c r="B13" s="10" t="s">
        <v>19</v>
      </c>
      <c r="C13" s="10" t="s">
        <v>63</v>
      </c>
      <c r="D13" s="11">
        <v>43281</v>
      </c>
      <c r="E13" s="11">
        <v>43286</v>
      </c>
      <c r="F13" s="10" t="s">
        <v>109</v>
      </c>
      <c r="G13" s="10" t="s">
        <v>117</v>
      </c>
      <c r="H13" s="10">
        <v>2</v>
      </c>
      <c r="I13" s="15">
        <v>1367</v>
      </c>
      <c r="J13" s="64">
        <f t="shared" si="0"/>
        <v>2734</v>
      </c>
    </row>
    <row r="14" spans="1:50" x14ac:dyDescent="0.3">
      <c r="A14" s="14" t="s">
        <v>81</v>
      </c>
      <c r="B14" s="10" t="s">
        <v>23</v>
      </c>
      <c r="C14" s="10" t="s">
        <v>45</v>
      </c>
      <c r="D14" s="11">
        <v>43207</v>
      </c>
      <c r="E14" s="11">
        <v>43212</v>
      </c>
      <c r="F14" s="10" t="s">
        <v>110</v>
      </c>
      <c r="G14" s="10" t="s">
        <v>116</v>
      </c>
      <c r="H14" s="10">
        <v>2</v>
      </c>
      <c r="I14" s="15">
        <v>1423</v>
      </c>
      <c r="J14" s="64">
        <f t="shared" si="0"/>
        <v>2846</v>
      </c>
    </row>
    <row r="15" spans="1:50" x14ac:dyDescent="0.3">
      <c r="A15" s="14" t="s">
        <v>82</v>
      </c>
      <c r="B15" s="10" t="s">
        <v>2</v>
      </c>
      <c r="C15" s="10" t="s">
        <v>46</v>
      </c>
      <c r="D15" s="11">
        <v>42774</v>
      </c>
      <c r="E15" s="11">
        <v>42779</v>
      </c>
      <c r="F15" s="10" t="s">
        <v>110</v>
      </c>
      <c r="G15" s="10" t="s">
        <v>114</v>
      </c>
      <c r="H15" s="10">
        <v>2</v>
      </c>
      <c r="I15" s="15">
        <v>679</v>
      </c>
      <c r="J15" s="64">
        <f t="shared" si="0"/>
        <v>1358</v>
      </c>
    </row>
    <row r="16" spans="1:50" x14ac:dyDescent="0.3">
      <c r="A16" s="14" t="s">
        <v>83</v>
      </c>
      <c r="B16" s="10" t="s">
        <v>3</v>
      </c>
      <c r="C16" s="10" t="s">
        <v>47</v>
      </c>
      <c r="D16" s="11">
        <v>42799</v>
      </c>
      <c r="E16" s="11">
        <v>42804</v>
      </c>
      <c r="F16" s="10" t="s">
        <v>109</v>
      </c>
      <c r="G16" s="10" t="s">
        <v>117</v>
      </c>
      <c r="H16" s="10">
        <v>1</v>
      </c>
      <c r="I16" s="15">
        <v>1203</v>
      </c>
      <c r="J16" s="64">
        <f t="shared" si="0"/>
        <v>1203</v>
      </c>
    </row>
    <row r="17" spans="1:10" x14ac:dyDescent="0.3">
      <c r="A17" s="14" t="s">
        <v>84</v>
      </c>
      <c r="B17" s="10" t="s">
        <v>17</v>
      </c>
      <c r="C17" s="10" t="s">
        <v>39</v>
      </c>
      <c r="D17" s="11">
        <v>42907</v>
      </c>
      <c r="E17" s="11">
        <v>42912</v>
      </c>
      <c r="F17" s="10" t="s">
        <v>111</v>
      </c>
      <c r="G17" s="10" t="s">
        <v>116</v>
      </c>
      <c r="H17" s="10">
        <v>1</v>
      </c>
      <c r="I17" s="15">
        <v>1342</v>
      </c>
      <c r="J17" s="64">
        <f t="shared" si="0"/>
        <v>1342</v>
      </c>
    </row>
    <row r="18" spans="1:10" x14ac:dyDescent="0.3">
      <c r="A18" s="14" t="s">
        <v>85</v>
      </c>
      <c r="B18" s="10" t="s">
        <v>18</v>
      </c>
      <c r="C18" s="10" t="s">
        <v>40</v>
      </c>
      <c r="D18" s="11">
        <v>42955</v>
      </c>
      <c r="E18" s="11">
        <v>42960</v>
      </c>
      <c r="F18" s="10" t="s">
        <v>111</v>
      </c>
      <c r="G18" s="10" t="s">
        <v>112</v>
      </c>
      <c r="H18" s="10">
        <v>2</v>
      </c>
      <c r="I18" s="15">
        <v>695</v>
      </c>
      <c r="J18" s="64">
        <f t="shared" si="0"/>
        <v>1390</v>
      </c>
    </row>
    <row r="19" spans="1:10" x14ac:dyDescent="0.3">
      <c r="A19" s="14" t="s">
        <v>86</v>
      </c>
      <c r="B19" s="10" t="s">
        <v>19</v>
      </c>
      <c r="C19" s="10" t="s">
        <v>41</v>
      </c>
      <c r="D19" s="11">
        <v>42955</v>
      </c>
      <c r="E19" s="11">
        <v>42960</v>
      </c>
      <c r="F19" s="10" t="s">
        <v>110</v>
      </c>
      <c r="G19" s="10" t="s">
        <v>114</v>
      </c>
      <c r="H19" s="10">
        <v>3</v>
      </c>
      <c r="I19" s="15">
        <v>652</v>
      </c>
      <c r="J19" s="64">
        <f t="shared" si="0"/>
        <v>1956</v>
      </c>
    </row>
    <row r="20" spans="1:10" x14ac:dyDescent="0.3">
      <c r="A20" s="14" t="s">
        <v>87</v>
      </c>
      <c r="B20" s="10" t="s">
        <v>20</v>
      </c>
      <c r="C20" s="10" t="s">
        <v>42</v>
      </c>
      <c r="D20" s="11">
        <v>43188</v>
      </c>
      <c r="E20" s="11">
        <v>43193</v>
      </c>
      <c r="F20" s="10" t="s">
        <v>110</v>
      </c>
      <c r="G20" s="10" t="s">
        <v>113</v>
      </c>
      <c r="H20" s="10">
        <v>2</v>
      </c>
      <c r="I20" s="15">
        <v>698</v>
      </c>
      <c r="J20" s="64">
        <f t="shared" si="0"/>
        <v>1396</v>
      </c>
    </row>
    <row r="21" spans="1:10" x14ac:dyDescent="0.3">
      <c r="A21" s="14" t="s">
        <v>88</v>
      </c>
      <c r="B21" s="10" t="s">
        <v>21</v>
      </c>
      <c r="C21" s="10" t="s">
        <v>43</v>
      </c>
      <c r="D21" s="11">
        <v>43215</v>
      </c>
      <c r="E21" s="11">
        <v>43220</v>
      </c>
      <c r="F21" s="10" t="s">
        <v>110</v>
      </c>
      <c r="G21" s="10" t="s">
        <v>113</v>
      </c>
      <c r="H21" s="10">
        <v>3</v>
      </c>
      <c r="I21" s="15">
        <v>569</v>
      </c>
      <c r="J21" s="64">
        <f t="shared" si="0"/>
        <v>1707</v>
      </c>
    </row>
    <row r="22" spans="1:10" x14ac:dyDescent="0.3">
      <c r="A22" s="14" t="s">
        <v>89</v>
      </c>
      <c r="B22" s="10" t="s">
        <v>22</v>
      </c>
      <c r="C22" s="10" t="s">
        <v>44</v>
      </c>
      <c r="D22" s="11">
        <v>43024</v>
      </c>
      <c r="E22" s="11">
        <v>43029</v>
      </c>
      <c r="F22" s="10" t="s">
        <v>110</v>
      </c>
      <c r="G22" s="10" t="s">
        <v>115</v>
      </c>
      <c r="H22" s="10">
        <v>1</v>
      </c>
      <c r="I22" s="15">
        <v>1230</v>
      </c>
      <c r="J22" s="64">
        <f t="shared" si="0"/>
        <v>1230</v>
      </c>
    </row>
    <row r="23" spans="1:10" x14ac:dyDescent="0.3">
      <c r="A23" s="14" t="s">
        <v>90</v>
      </c>
      <c r="B23" s="10" t="s">
        <v>4</v>
      </c>
      <c r="C23" s="10" t="s">
        <v>48</v>
      </c>
      <c r="D23" s="11">
        <v>43433</v>
      </c>
      <c r="E23" s="11">
        <v>43435</v>
      </c>
      <c r="F23" s="10" t="s">
        <v>109</v>
      </c>
      <c r="G23" s="10" t="s">
        <v>115</v>
      </c>
      <c r="H23" s="10">
        <v>5</v>
      </c>
      <c r="I23" s="15">
        <v>1245</v>
      </c>
      <c r="J23" s="64">
        <f t="shared" si="0"/>
        <v>6225</v>
      </c>
    </row>
    <row r="24" spans="1:10" x14ac:dyDescent="0.3">
      <c r="A24" s="14" t="s">
        <v>91</v>
      </c>
      <c r="B24" s="10" t="s">
        <v>5</v>
      </c>
      <c r="C24" s="10" t="s">
        <v>49</v>
      </c>
      <c r="D24" s="11">
        <v>43269</v>
      </c>
      <c r="E24" s="11">
        <v>43274</v>
      </c>
      <c r="F24" s="10" t="s">
        <v>109</v>
      </c>
      <c r="G24" s="10" t="s">
        <v>113</v>
      </c>
      <c r="H24" s="10">
        <v>4</v>
      </c>
      <c r="I24" s="15">
        <v>652</v>
      </c>
      <c r="J24" s="64">
        <f t="shared" si="0"/>
        <v>2608</v>
      </c>
    </row>
    <row r="25" spans="1:10" x14ac:dyDescent="0.3">
      <c r="A25" s="14" t="s">
        <v>92</v>
      </c>
      <c r="B25" s="10" t="s">
        <v>6</v>
      </c>
      <c r="C25" s="10" t="s">
        <v>50</v>
      </c>
      <c r="D25" s="11">
        <v>43241</v>
      </c>
      <c r="E25" s="11">
        <v>43246</v>
      </c>
      <c r="F25" s="10" t="s">
        <v>109</v>
      </c>
      <c r="G25" s="10" t="s">
        <v>112</v>
      </c>
      <c r="H25" s="10">
        <v>4</v>
      </c>
      <c r="I25" s="15">
        <v>789</v>
      </c>
      <c r="J25" s="64">
        <f t="shared" si="0"/>
        <v>3156</v>
      </c>
    </row>
    <row r="26" spans="1:10" x14ac:dyDescent="0.3">
      <c r="A26" s="14" t="s">
        <v>93</v>
      </c>
      <c r="B26" s="10" t="s">
        <v>7</v>
      </c>
      <c r="C26" s="10" t="s">
        <v>51</v>
      </c>
      <c r="D26" s="11">
        <v>43230</v>
      </c>
      <c r="E26" s="11">
        <v>43232</v>
      </c>
      <c r="F26" s="10" t="s">
        <v>109</v>
      </c>
      <c r="G26" s="10" t="s">
        <v>117</v>
      </c>
      <c r="H26" s="10">
        <v>4</v>
      </c>
      <c r="I26" s="15">
        <v>1236</v>
      </c>
      <c r="J26" s="64">
        <f t="shared" si="0"/>
        <v>4944</v>
      </c>
    </row>
    <row r="27" spans="1:10" x14ac:dyDescent="0.3">
      <c r="A27" s="14" t="s">
        <v>94</v>
      </c>
      <c r="B27" s="10" t="s">
        <v>5</v>
      </c>
      <c r="C27" s="10" t="s">
        <v>27</v>
      </c>
      <c r="D27" s="11">
        <v>43214</v>
      </c>
      <c r="E27" s="11">
        <v>43216</v>
      </c>
      <c r="F27" s="10" t="s">
        <v>110</v>
      </c>
      <c r="G27" s="10" t="s">
        <v>116</v>
      </c>
      <c r="H27" s="10">
        <v>2</v>
      </c>
      <c r="I27" s="15">
        <v>1250</v>
      </c>
      <c r="J27" s="64">
        <f t="shared" si="0"/>
        <v>2500</v>
      </c>
    </row>
    <row r="28" spans="1:10" x14ac:dyDescent="0.3">
      <c r="A28" s="14" t="s">
        <v>95</v>
      </c>
      <c r="B28" s="10" t="s">
        <v>6</v>
      </c>
      <c r="C28" s="10" t="s">
        <v>28</v>
      </c>
      <c r="D28" s="11">
        <v>43179</v>
      </c>
      <c r="E28" s="11">
        <v>43181</v>
      </c>
      <c r="F28" s="10" t="s">
        <v>110</v>
      </c>
      <c r="G28" s="10" t="s">
        <v>116</v>
      </c>
      <c r="H28" s="10">
        <v>3</v>
      </c>
      <c r="I28" s="15">
        <v>1500</v>
      </c>
      <c r="J28" s="64">
        <f t="shared" si="0"/>
        <v>4500</v>
      </c>
    </row>
    <row r="29" spans="1:10" x14ac:dyDescent="0.3">
      <c r="A29" s="14" t="s">
        <v>96</v>
      </c>
      <c r="B29" s="10" t="s">
        <v>7</v>
      </c>
      <c r="C29" s="10" t="s">
        <v>29</v>
      </c>
      <c r="D29" s="11">
        <v>42860</v>
      </c>
      <c r="E29" s="11">
        <v>42862</v>
      </c>
      <c r="F29" s="10" t="s">
        <v>110</v>
      </c>
      <c r="G29" s="10" t="s">
        <v>113</v>
      </c>
      <c r="H29" s="10">
        <v>1</v>
      </c>
      <c r="I29" s="15">
        <v>700</v>
      </c>
      <c r="J29" s="64">
        <f t="shared" si="0"/>
        <v>700</v>
      </c>
    </row>
    <row r="30" spans="1:10" x14ac:dyDescent="0.3">
      <c r="A30" s="14" t="s">
        <v>97</v>
      </c>
      <c r="B30" s="10" t="s">
        <v>8</v>
      </c>
      <c r="C30" s="10" t="s">
        <v>30</v>
      </c>
      <c r="D30" s="11">
        <v>43058</v>
      </c>
      <c r="E30" s="11">
        <v>43060</v>
      </c>
      <c r="F30" s="10" t="s">
        <v>110</v>
      </c>
      <c r="G30" s="10" t="s">
        <v>114</v>
      </c>
      <c r="H30" s="10">
        <v>2</v>
      </c>
      <c r="I30" s="15">
        <v>658</v>
      </c>
      <c r="J30" s="64">
        <f t="shared" si="0"/>
        <v>1316</v>
      </c>
    </row>
    <row r="31" spans="1:10" x14ac:dyDescent="0.3">
      <c r="A31" s="14" t="s">
        <v>98</v>
      </c>
      <c r="B31" s="10" t="s">
        <v>9</v>
      </c>
      <c r="C31" s="10" t="s">
        <v>31</v>
      </c>
      <c r="D31" s="11">
        <v>42880</v>
      </c>
      <c r="E31" s="11">
        <v>42882</v>
      </c>
      <c r="F31" s="10" t="s">
        <v>110</v>
      </c>
      <c r="G31" s="10" t="s">
        <v>114</v>
      </c>
      <c r="H31" s="10">
        <v>3</v>
      </c>
      <c r="I31" s="15">
        <v>679</v>
      </c>
      <c r="J31" s="64">
        <f t="shared" si="0"/>
        <v>2037</v>
      </c>
    </row>
    <row r="32" spans="1:10" x14ac:dyDescent="0.3">
      <c r="A32" s="14" t="s">
        <v>99</v>
      </c>
      <c r="B32" s="10" t="s">
        <v>10</v>
      </c>
      <c r="C32" s="10" t="s">
        <v>32</v>
      </c>
      <c r="D32" s="11">
        <v>42985</v>
      </c>
      <c r="E32" s="11">
        <v>42987</v>
      </c>
      <c r="F32" s="10" t="s">
        <v>110</v>
      </c>
      <c r="G32" s="10" t="s">
        <v>112</v>
      </c>
      <c r="H32" s="10">
        <v>1</v>
      </c>
      <c r="I32" s="15">
        <v>790</v>
      </c>
      <c r="J32" s="64">
        <f t="shared" si="0"/>
        <v>790</v>
      </c>
    </row>
    <row r="33" spans="1:10" x14ac:dyDescent="0.3">
      <c r="A33" s="14" t="s">
        <v>100</v>
      </c>
      <c r="B33" s="10" t="s">
        <v>2</v>
      </c>
      <c r="C33" s="10" t="s">
        <v>24</v>
      </c>
      <c r="D33" s="11">
        <v>43373</v>
      </c>
      <c r="E33" s="11">
        <v>43376</v>
      </c>
      <c r="F33" s="10" t="s">
        <v>110</v>
      </c>
      <c r="G33" s="10" t="s">
        <v>116</v>
      </c>
      <c r="H33" s="10">
        <v>2</v>
      </c>
      <c r="I33" s="15">
        <v>1400</v>
      </c>
      <c r="J33" s="64">
        <f t="shared" si="0"/>
        <v>2800</v>
      </c>
    </row>
    <row r="34" spans="1:10" x14ac:dyDescent="0.3">
      <c r="A34" s="14" t="s">
        <v>101</v>
      </c>
      <c r="B34" s="10" t="s">
        <v>3</v>
      </c>
      <c r="C34" s="10" t="s">
        <v>25</v>
      </c>
      <c r="D34" s="11">
        <v>43326</v>
      </c>
      <c r="E34" s="11">
        <v>43329</v>
      </c>
      <c r="F34" s="10" t="s">
        <v>111</v>
      </c>
      <c r="G34" s="10" t="s">
        <v>113</v>
      </c>
      <c r="H34" s="10">
        <v>2</v>
      </c>
      <c r="I34" s="15">
        <v>680</v>
      </c>
      <c r="J34" s="64">
        <f t="shared" si="0"/>
        <v>1360</v>
      </c>
    </row>
    <row r="35" spans="1:10" x14ac:dyDescent="0.3">
      <c r="A35" s="14" t="s">
        <v>102</v>
      </c>
      <c r="B35" s="10" t="s">
        <v>4</v>
      </c>
      <c r="C35" s="10" t="s">
        <v>26</v>
      </c>
      <c r="D35" s="11">
        <v>42955</v>
      </c>
      <c r="E35" s="11">
        <v>42958</v>
      </c>
      <c r="F35" s="10" t="s">
        <v>111</v>
      </c>
      <c r="G35" s="10" t="s">
        <v>113</v>
      </c>
      <c r="H35" s="10">
        <v>2</v>
      </c>
      <c r="I35" s="15">
        <v>690</v>
      </c>
      <c r="J35" s="64">
        <f t="shared" si="0"/>
        <v>1380</v>
      </c>
    </row>
    <row r="36" spans="1:10" x14ac:dyDescent="0.3">
      <c r="A36" s="14" t="s">
        <v>103</v>
      </c>
      <c r="B36" s="10" t="s">
        <v>11</v>
      </c>
      <c r="C36" s="10" t="s">
        <v>33</v>
      </c>
      <c r="D36" s="11">
        <v>42958</v>
      </c>
      <c r="E36" s="11">
        <v>42961</v>
      </c>
      <c r="F36" s="10" t="s">
        <v>110</v>
      </c>
      <c r="G36" s="10" t="s">
        <v>115</v>
      </c>
      <c r="H36" s="10">
        <v>1</v>
      </c>
      <c r="I36" s="15">
        <v>1600</v>
      </c>
      <c r="J36" s="64">
        <f t="shared" si="0"/>
        <v>1600</v>
      </c>
    </row>
    <row r="37" spans="1:10" x14ac:dyDescent="0.3">
      <c r="A37" s="14" t="s">
        <v>104</v>
      </c>
      <c r="B37" s="10" t="s">
        <v>12</v>
      </c>
      <c r="C37" s="10" t="s">
        <v>34</v>
      </c>
      <c r="D37" s="11">
        <v>43230</v>
      </c>
      <c r="E37" s="11">
        <v>43233</v>
      </c>
      <c r="F37" s="10" t="s">
        <v>111</v>
      </c>
      <c r="G37" s="10" t="s">
        <v>115</v>
      </c>
      <c r="H37" s="10">
        <v>1</v>
      </c>
      <c r="I37" s="15">
        <v>1523</v>
      </c>
      <c r="J37" s="64">
        <f t="shared" si="0"/>
        <v>1523</v>
      </c>
    </row>
    <row r="38" spans="1:10" x14ac:dyDescent="0.3">
      <c r="A38" s="14" t="s">
        <v>105</v>
      </c>
      <c r="B38" s="10" t="s">
        <v>13</v>
      </c>
      <c r="C38" s="10" t="s">
        <v>35</v>
      </c>
      <c r="D38" s="11">
        <v>42962</v>
      </c>
      <c r="E38" s="11">
        <v>42965</v>
      </c>
      <c r="F38" s="10" t="s">
        <v>111</v>
      </c>
      <c r="G38" s="10" t="s">
        <v>116</v>
      </c>
      <c r="H38" s="10">
        <v>3</v>
      </c>
      <c r="I38" s="15">
        <v>1236</v>
      </c>
      <c r="J38" s="64">
        <f t="shared" si="0"/>
        <v>3708</v>
      </c>
    </row>
    <row r="39" spans="1:10" x14ac:dyDescent="0.3">
      <c r="A39" s="14" t="s">
        <v>106</v>
      </c>
      <c r="B39" s="10" t="s">
        <v>14</v>
      </c>
      <c r="C39" s="10" t="s">
        <v>36</v>
      </c>
      <c r="D39" s="11">
        <v>43429</v>
      </c>
      <c r="E39" s="11">
        <v>43432</v>
      </c>
      <c r="F39" s="10" t="s">
        <v>109</v>
      </c>
      <c r="G39" s="10" t="s">
        <v>117</v>
      </c>
      <c r="H39" s="10">
        <v>2</v>
      </c>
      <c r="I39" s="15">
        <v>1420</v>
      </c>
      <c r="J39" s="64">
        <f t="shared" si="0"/>
        <v>2840</v>
      </c>
    </row>
    <row r="40" spans="1:10" x14ac:dyDescent="0.3">
      <c r="A40" s="14" t="s">
        <v>107</v>
      </c>
      <c r="B40" s="10" t="s">
        <v>15</v>
      </c>
      <c r="C40" s="10" t="s">
        <v>37</v>
      </c>
      <c r="D40" s="11">
        <v>43024</v>
      </c>
      <c r="E40" s="11">
        <v>43027</v>
      </c>
      <c r="F40" s="10" t="s">
        <v>111</v>
      </c>
      <c r="G40" s="10" t="s">
        <v>114</v>
      </c>
      <c r="H40" s="10">
        <v>2</v>
      </c>
      <c r="I40" s="15">
        <v>750</v>
      </c>
      <c r="J40" s="64">
        <f t="shared" si="0"/>
        <v>1500</v>
      </c>
    </row>
    <row r="41" spans="1:10" ht="14.5" thickBot="1" x14ac:dyDescent="0.35">
      <c r="A41" s="16" t="s">
        <v>108</v>
      </c>
      <c r="B41" s="17" t="s">
        <v>16</v>
      </c>
      <c r="C41" s="17" t="s">
        <v>38</v>
      </c>
      <c r="D41" s="18">
        <v>43394</v>
      </c>
      <c r="E41" s="18">
        <v>43397</v>
      </c>
      <c r="F41" s="17" t="s">
        <v>109</v>
      </c>
      <c r="G41" s="17" t="s">
        <v>117</v>
      </c>
      <c r="H41" s="17">
        <v>2</v>
      </c>
      <c r="I41" s="19">
        <v>1365</v>
      </c>
      <c r="J41" s="64">
        <f t="shared" si="0"/>
        <v>2730</v>
      </c>
    </row>
    <row r="42" spans="1:10" x14ac:dyDescent="0.3">
      <c r="A42" s="3"/>
      <c r="B42" s="3"/>
      <c r="C42" s="3"/>
      <c r="D42" s="4"/>
      <c r="E42" s="4"/>
      <c r="F42" s="3"/>
      <c r="G42" s="3"/>
      <c r="H42" s="3"/>
      <c r="I42" s="5"/>
    </row>
    <row r="43" spans="1:10" x14ac:dyDescent="0.3">
      <c r="A43" s="3"/>
      <c r="B43" s="3"/>
      <c r="C43" s="3"/>
      <c r="D43" s="4"/>
      <c r="E43" s="4"/>
      <c r="F43" s="3"/>
      <c r="G43" s="3"/>
      <c r="H43" s="3"/>
      <c r="I43" s="5"/>
    </row>
    <row r="44" spans="1:10" x14ac:dyDescent="0.3">
      <c r="A44" s="3"/>
      <c r="B44" s="3"/>
      <c r="C44" s="3"/>
      <c r="D44" s="4"/>
      <c r="E44" s="4"/>
      <c r="F44" s="3"/>
      <c r="G44" s="3"/>
      <c r="H44" s="3"/>
      <c r="I44" s="5"/>
    </row>
    <row r="45" spans="1:10" x14ac:dyDescent="0.3">
      <c r="A45" s="3"/>
      <c r="B45" s="3"/>
      <c r="C45" s="3"/>
      <c r="D45" s="4"/>
      <c r="E45" s="4"/>
      <c r="F45" s="3"/>
      <c r="G45" s="3"/>
      <c r="H45" s="3"/>
      <c r="I45" s="5"/>
    </row>
    <row r="46" spans="1:10" x14ac:dyDescent="0.3">
      <c r="A46" s="3"/>
      <c r="B46" s="3"/>
      <c r="C46" s="3"/>
      <c r="D46" s="4"/>
      <c r="E46" s="4"/>
      <c r="F46" s="3"/>
      <c r="G46" s="3"/>
      <c r="H46" s="3"/>
      <c r="I46" s="5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18" ht="28" x14ac:dyDescent="0.3">
      <c r="A49" s="3"/>
      <c r="B49" s="3"/>
      <c r="C49" s="3"/>
      <c r="D49" s="3"/>
      <c r="E49" s="3"/>
      <c r="F49" s="3"/>
      <c r="G49" s="3"/>
      <c r="H49" s="3"/>
      <c r="I49" s="3"/>
      <c r="K49" s="29" t="s">
        <v>181</v>
      </c>
    </row>
    <row r="50" spans="1:18" x14ac:dyDescent="0.3">
      <c r="A50" s="3"/>
      <c r="B50" s="3"/>
      <c r="C50" s="3"/>
      <c r="D50" s="3"/>
      <c r="E50" s="3"/>
      <c r="F50" s="3"/>
      <c r="G50" s="3"/>
      <c r="H50" s="3"/>
      <c r="I50" s="3"/>
      <c r="K50" s="25">
        <f>(SUM(J:J))*$R$62</f>
        <v>324787.51999999996</v>
      </c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J51">
        <v>4.2</v>
      </c>
      <c r="K51" s="25">
        <f t="dataTable" ref="K51:K58" dt2D="0" dtr="0" r1="R62"/>
        <v>358975.68</v>
      </c>
    </row>
    <row r="52" spans="1:18" x14ac:dyDescent="0.3">
      <c r="A52" s="3"/>
      <c r="B52" s="3"/>
      <c r="C52" s="3"/>
      <c r="D52" s="3"/>
      <c r="E52" s="3"/>
      <c r="F52" s="3"/>
      <c r="G52" s="3"/>
      <c r="H52" s="3"/>
      <c r="I52" s="3"/>
      <c r="J52">
        <v>4.3</v>
      </c>
      <c r="K52" s="25">
        <v>367522.72</v>
      </c>
    </row>
    <row r="53" spans="1:18" x14ac:dyDescent="0.3">
      <c r="A53" s="3"/>
      <c r="B53" s="3"/>
      <c r="C53" s="3"/>
      <c r="D53" s="3"/>
      <c r="E53" s="3"/>
      <c r="F53" s="3"/>
      <c r="G53" s="3"/>
      <c r="H53" s="3"/>
      <c r="I53" s="3"/>
      <c r="J53">
        <v>4.4000000000000004</v>
      </c>
      <c r="K53" s="25">
        <v>376069.76</v>
      </c>
    </row>
    <row r="54" spans="1:18" x14ac:dyDescent="0.3">
      <c r="A54" s="3"/>
      <c r="B54" s="3"/>
      <c r="C54" s="3"/>
      <c r="D54" s="3"/>
      <c r="E54" s="3"/>
      <c r="F54" s="3"/>
      <c r="G54" s="3"/>
      <c r="H54" s="3"/>
      <c r="I54" s="3"/>
      <c r="J54">
        <v>4.5</v>
      </c>
      <c r="K54" s="25">
        <v>384616.8</v>
      </c>
    </row>
    <row r="55" spans="1:18" x14ac:dyDescent="0.3">
      <c r="A55" s="3"/>
      <c r="B55" s="3"/>
      <c r="C55" s="3"/>
      <c r="D55" s="3"/>
      <c r="E55" s="3"/>
      <c r="F55" s="3"/>
      <c r="G55" s="3"/>
      <c r="H55" s="3"/>
      <c r="I55" s="3"/>
      <c r="J55">
        <v>4.5999999999999996</v>
      </c>
      <c r="K55" s="25">
        <v>393163.83999999997</v>
      </c>
    </row>
    <row r="56" spans="1:18" s="43" customFormat="1" x14ac:dyDescent="0.3">
      <c r="A56" s="65"/>
      <c r="B56" s="65"/>
      <c r="C56" s="65"/>
      <c r="D56" s="65"/>
      <c r="E56" s="65"/>
      <c r="F56" s="65"/>
      <c r="G56" s="65"/>
      <c r="H56" s="65"/>
      <c r="I56" s="65"/>
      <c r="J56" s="43">
        <v>4.7</v>
      </c>
      <c r="K56" s="66">
        <v>401710.88</v>
      </c>
    </row>
    <row r="57" spans="1:18" x14ac:dyDescent="0.3">
      <c r="A57" s="3"/>
      <c r="B57" s="3"/>
      <c r="C57" s="3"/>
      <c r="D57" s="3"/>
      <c r="E57" s="3"/>
      <c r="F57" s="3"/>
      <c r="G57" s="3"/>
      <c r="H57" s="3"/>
      <c r="I57" s="3"/>
      <c r="J57">
        <v>4.8</v>
      </c>
      <c r="K57" s="25">
        <v>410257.91999999998</v>
      </c>
    </row>
    <row r="58" spans="1:18" x14ac:dyDescent="0.3">
      <c r="A58" s="3"/>
      <c r="B58" s="3"/>
      <c r="C58" s="3"/>
      <c r="D58" s="3"/>
      <c r="E58" s="3"/>
      <c r="F58" s="3"/>
      <c r="G58" s="3"/>
      <c r="H58" s="3"/>
      <c r="I58" s="3"/>
      <c r="J58">
        <v>4.9000000000000004</v>
      </c>
      <c r="K58" s="25">
        <v>418804.96</v>
      </c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R61" s="24" t="s">
        <v>121</v>
      </c>
    </row>
    <row r="62" spans="1:18" x14ac:dyDescent="0.3">
      <c r="A62" s="3"/>
      <c r="B62" s="3"/>
      <c r="C62" s="3"/>
      <c r="D62" s="3"/>
      <c r="E62" s="3"/>
      <c r="F62" s="3"/>
      <c r="G62" s="3"/>
      <c r="H62" s="3"/>
      <c r="I62" s="3"/>
      <c r="R62" s="24">
        <v>3.8</v>
      </c>
    </row>
    <row r="63" spans="1:18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58AA-BD6D-4533-9E00-BF3813257703}">
  <dimension ref="A1:AX786"/>
  <sheetViews>
    <sheetView rightToLeft="1" zoomScale="80" zoomScaleNormal="80" workbookViewId="0">
      <pane ySplit="1" topLeftCell="A2" activePane="bottomLeft" state="frozen"/>
      <selection pane="bottomLeft" activeCell="J15" sqref="J15"/>
    </sheetView>
  </sheetViews>
  <sheetFormatPr defaultRowHeight="14" outlineLevelRow="3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1.5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8.33203125" bestFit="1" customWidth="1"/>
    <col min="16" max="16" width="9.58203125" bestFit="1" customWidth="1"/>
    <col min="17" max="17" width="21.5" bestFit="1" customWidth="1"/>
    <col min="18" max="18" width="19.5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/>
      <c r="K1"/>
      <c r="L1"/>
      <c r="M1"/>
      <c r="N1"/>
      <c r="O1"/>
      <c r="P1"/>
      <c r="Q1"/>
      <c r="R1" s="2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outlineLevel="3" x14ac:dyDescent="0.3">
      <c r="A2" s="14" t="s">
        <v>90</v>
      </c>
      <c r="B2" s="10" t="s">
        <v>4</v>
      </c>
      <c r="C2" s="10" t="s">
        <v>48</v>
      </c>
      <c r="D2" s="11">
        <v>43433</v>
      </c>
      <c r="E2" s="11">
        <v>43435</v>
      </c>
      <c r="F2" s="10" t="s">
        <v>109</v>
      </c>
      <c r="G2" s="10" t="s">
        <v>115</v>
      </c>
      <c r="H2" s="10">
        <v>5</v>
      </c>
      <c r="I2" s="15">
        <v>1245</v>
      </c>
      <c r="R2" s="22"/>
    </row>
    <row r="3" spans="1:50" outlineLevel="2" x14ac:dyDescent="0.3">
      <c r="A3" s="14"/>
      <c r="B3" s="10"/>
      <c r="C3" s="10"/>
      <c r="D3" s="11"/>
      <c r="E3" s="11"/>
      <c r="F3" s="10"/>
      <c r="G3" s="59" t="s">
        <v>174</v>
      </c>
      <c r="H3" s="10"/>
      <c r="I3" s="15">
        <f>SUBTOTAL(1,I2:I2)</f>
        <v>1245</v>
      </c>
      <c r="R3" s="22"/>
    </row>
    <row r="4" spans="1:50" outlineLevel="3" x14ac:dyDescent="0.3">
      <c r="A4" s="14" t="s">
        <v>69</v>
      </c>
      <c r="B4" s="10" t="s">
        <v>8</v>
      </c>
      <c r="C4" s="10" t="s">
        <v>52</v>
      </c>
      <c r="D4" s="11">
        <v>43337</v>
      </c>
      <c r="E4" s="11">
        <v>43341</v>
      </c>
      <c r="F4" s="10" t="s">
        <v>109</v>
      </c>
      <c r="G4" s="10" t="s">
        <v>112</v>
      </c>
      <c r="H4" s="10">
        <v>1</v>
      </c>
      <c r="I4" s="15">
        <v>723</v>
      </c>
      <c r="R4" s="22"/>
    </row>
    <row r="5" spans="1:50" outlineLevel="3" x14ac:dyDescent="0.3">
      <c r="A5" s="14" t="s">
        <v>92</v>
      </c>
      <c r="B5" s="10" t="s">
        <v>6</v>
      </c>
      <c r="C5" s="10" t="s">
        <v>50</v>
      </c>
      <c r="D5" s="11">
        <v>43241</v>
      </c>
      <c r="E5" s="11">
        <v>43246</v>
      </c>
      <c r="F5" s="10" t="s">
        <v>109</v>
      </c>
      <c r="G5" s="10" t="s">
        <v>112</v>
      </c>
      <c r="H5" s="10">
        <v>4</v>
      </c>
      <c r="I5" s="15">
        <v>789</v>
      </c>
      <c r="R5" s="22"/>
    </row>
    <row r="6" spans="1:50" outlineLevel="2" x14ac:dyDescent="0.3">
      <c r="A6" s="14"/>
      <c r="B6" s="10"/>
      <c r="C6" s="10"/>
      <c r="D6" s="11"/>
      <c r="E6" s="11"/>
      <c r="F6" s="10"/>
      <c r="G6" s="60" t="s">
        <v>175</v>
      </c>
      <c r="H6" s="10"/>
      <c r="I6" s="15">
        <f>SUBTOTAL(1,I4:I5)</f>
        <v>756</v>
      </c>
      <c r="R6" s="22"/>
    </row>
    <row r="7" spans="1:50" outlineLevel="3" x14ac:dyDescent="0.3">
      <c r="A7" s="14" t="s">
        <v>80</v>
      </c>
      <c r="B7" s="10" t="s">
        <v>19</v>
      </c>
      <c r="C7" s="10" t="s">
        <v>63</v>
      </c>
      <c r="D7" s="11">
        <v>43281</v>
      </c>
      <c r="E7" s="11">
        <v>43286</v>
      </c>
      <c r="F7" s="10" t="s">
        <v>109</v>
      </c>
      <c r="G7" s="10" t="s">
        <v>117</v>
      </c>
      <c r="H7" s="10">
        <v>2</v>
      </c>
      <c r="I7" s="15">
        <v>1367</v>
      </c>
      <c r="R7" s="22"/>
    </row>
    <row r="8" spans="1:50" outlineLevel="3" x14ac:dyDescent="0.3">
      <c r="A8" s="14" t="s">
        <v>83</v>
      </c>
      <c r="B8" s="10" t="s">
        <v>3</v>
      </c>
      <c r="C8" s="10" t="s">
        <v>47</v>
      </c>
      <c r="D8" s="11">
        <v>42799</v>
      </c>
      <c r="E8" s="11">
        <v>42804</v>
      </c>
      <c r="F8" s="10" t="s">
        <v>109</v>
      </c>
      <c r="G8" s="10" t="s">
        <v>117</v>
      </c>
      <c r="H8" s="10">
        <v>1</v>
      </c>
      <c r="I8" s="15">
        <v>1203</v>
      </c>
      <c r="R8" s="22"/>
    </row>
    <row r="9" spans="1:50" outlineLevel="3" x14ac:dyDescent="0.3">
      <c r="A9" s="14" t="s">
        <v>93</v>
      </c>
      <c r="B9" s="10" t="s">
        <v>7</v>
      </c>
      <c r="C9" s="10" t="s">
        <v>51</v>
      </c>
      <c r="D9" s="11">
        <v>43230</v>
      </c>
      <c r="E9" s="11">
        <v>43232</v>
      </c>
      <c r="F9" s="10" t="s">
        <v>109</v>
      </c>
      <c r="G9" s="10" t="s">
        <v>117</v>
      </c>
      <c r="H9" s="10">
        <v>4</v>
      </c>
      <c r="I9" s="15">
        <v>1236</v>
      </c>
      <c r="R9" s="22"/>
    </row>
    <row r="10" spans="1:50" outlineLevel="3" x14ac:dyDescent="0.3">
      <c r="A10" s="14" t="s">
        <v>106</v>
      </c>
      <c r="B10" s="10" t="s">
        <v>14</v>
      </c>
      <c r="C10" s="10" t="s">
        <v>36</v>
      </c>
      <c r="D10" s="11">
        <v>43429</v>
      </c>
      <c r="E10" s="11">
        <v>43432</v>
      </c>
      <c r="F10" s="10" t="s">
        <v>109</v>
      </c>
      <c r="G10" s="10" t="s">
        <v>117</v>
      </c>
      <c r="H10" s="10">
        <v>2</v>
      </c>
      <c r="I10" s="15">
        <v>1420</v>
      </c>
      <c r="R10" s="22"/>
    </row>
    <row r="11" spans="1:50" outlineLevel="3" x14ac:dyDescent="0.3">
      <c r="A11" s="14" t="s">
        <v>108</v>
      </c>
      <c r="B11" s="10" t="s">
        <v>16</v>
      </c>
      <c r="C11" s="10" t="s">
        <v>38</v>
      </c>
      <c r="D11" s="11">
        <v>43394</v>
      </c>
      <c r="E11" s="11">
        <v>43397</v>
      </c>
      <c r="F11" s="10" t="s">
        <v>109</v>
      </c>
      <c r="G11" s="10" t="s">
        <v>117</v>
      </c>
      <c r="H11" s="10">
        <v>2</v>
      </c>
      <c r="I11" s="15">
        <v>1365</v>
      </c>
      <c r="R11" s="22"/>
    </row>
    <row r="12" spans="1:50" outlineLevel="2" x14ac:dyDescent="0.3">
      <c r="A12" s="14"/>
      <c r="B12" s="10"/>
      <c r="C12" s="10"/>
      <c r="D12" s="11"/>
      <c r="E12" s="11"/>
      <c r="F12" s="10"/>
      <c r="G12" s="60" t="s">
        <v>176</v>
      </c>
      <c r="H12" s="10"/>
      <c r="I12" s="15">
        <f>SUBTOTAL(1,I7:I11)</f>
        <v>1318.2</v>
      </c>
      <c r="R12" s="22"/>
    </row>
    <row r="13" spans="1:50" outlineLevel="3" x14ac:dyDescent="0.3">
      <c r="A13" s="14" t="s">
        <v>79</v>
      </c>
      <c r="B13" s="10" t="s">
        <v>18</v>
      </c>
      <c r="C13" s="10" t="s">
        <v>62</v>
      </c>
      <c r="D13" s="11">
        <v>43112</v>
      </c>
      <c r="E13" s="11">
        <v>43117</v>
      </c>
      <c r="F13" s="10" t="s">
        <v>109</v>
      </c>
      <c r="G13" s="10" t="s">
        <v>116</v>
      </c>
      <c r="H13" s="10">
        <v>4</v>
      </c>
      <c r="I13" s="15">
        <v>1285</v>
      </c>
      <c r="R13" s="22"/>
    </row>
    <row r="14" spans="1:50" outlineLevel="2" x14ac:dyDescent="0.3">
      <c r="A14" s="14"/>
      <c r="B14" s="10"/>
      <c r="C14" s="10"/>
      <c r="D14" s="11"/>
      <c r="E14" s="11"/>
      <c r="F14" s="10"/>
      <c r="G14" s="60" t="s">
        <v>177</v>
      </c>
      <c r="H14" s="10"/>
      <c r="I14" s="15">
        <f>SUBTOTAL(1,I13:I13)</f>
        <v>1285</v>
      </c>
      <c r="R14" s="22"/>
    </row>
    <row r="15" spans="1:50" outlineLevel="3" x14ac:dyDescent="0.3">
      <c r="A15" s="14" t="s">
        <v>78</v>
      </c>
      <c r="B15" s="10" t="s">
        <v>17</v>
      </c>
      <c r="C15" s="10" t="s">
        <v>61</v>
      </c>
      <c r="D15" s="11">
        <v>43226</v>
      </c>
      <c r="E15" s="11">
        <v>43231</v>
      </c>
      <c r="F15" s="10" t="s">
        <v>109</v>
      </c>
      <c r="G15" s="10" t="s">
        <v>114</v>
      </c>
      <c r="H15" s="10">
        <v>3</v>
      </c>
      <c r="I15" s="15">
        <v>670</v>
      </c>
      <c r="R15" s="22"/>
    </row>
    <row r="16" spans="1:50" outlineLevel="2" x14ac:dyDescent="0.3">
      <c r="A16" s="14"/>
      <c r="B16" s="10"/>
      <c r="C16" s="10"/>
      <c r="D16" s="11"/>
      <c r="E16" s="11"/>
      <c r="F16" s="10"/>
      <c r="G16" s="60" t="s">
        <v>178</v>
      </c>
      <c r="H16" s="10"/>
      <c r="I16" s="15">
        <f>SUBTOTAL(1,I15:I15)</f>
        <v>670</v>
      </c>
      <c r="R16" s="22"/>
    </row>
    <row r="17" spans="1:18" outlineLevel="3" x14ac:dyDescent="0.3">
      <c r="A17" s="14" t="s">
        <v>70</v>
      </c>
      <c r="B17" s="10" t="s">
        <v>9</v>
      </c>
      <c r="C17" s="10" t="s">
        <v>53</v>
      </c>
      <c r="D17" s="11">
        <v>43253</v>
      </c>
      <c r="E17" s="11">
        <v>43257</v>
      </c>
      <c r="F17" s="10" t="s">
        <v>109</v>
      </c>
      <c r="G17" s="10" t="s">
        <v>113</v>
      </c>
      <c r="H17" s="10">
        <v>2</v>
      </c>
      <c r="I17" s="15">
        <v>651</v>
      </c>
      <c r="R17" s="22"/>
    </row>
    <row r="18" spans="1:18" outlineLevel="3" x14ac:dyDescent="0.3">
      <c r="A18" s="14" t="s">
        <v>91</v>
      </c>
      <c r="B18" s="10" t="s">
        <v>5</v>
      </c>
      <c r="C18" s="10" t="s">
        <v>49</v>
      </c>
      <c r="D18" s="11">
        <v>43269</v>
      </c>
      <c r="E18" s="11">
        <v>43274</v>
      </c>
      <c r="F18" s="10" t="s">
        <v>109</v>
      </c>
      <c r="G18" s="10" t="s">
        <v>113</v>
      </c>
      <c r="H18" s="10">
        <v>4</v>
      </c>
      <c r="I18" s="15">
        <v>652</v>
      </c>
      <c r="R18" s="22"/>
    </row>
    <row r="19" spans="1:18" outlineLevel="2" x14ac:dyDescent="0.3">
      <c r="A19" s="14"/>
      <c r="B19" s="10"/>
      <c r="C19" s="10"/>
      <c r="D19" s="11"/>
      <c r="E19" s="11"/>
      <c r="F19" s="10"/>
      <c r="G19" s="60" t="s">
        <v>179</v>
      </c>
      <c r="H19" s="10"/>
      <c r="I19" s="15">
        <f>SUBTOTAL(1,I17:I18)</f>
        <v>651.5</v>
      </c>
      <c r="R19" s="22"/>
    </row>
    <row r="20" spans="1:18" outlineLevel="1" x14ac:dyDescent="0.3">
      <c r="A20" s="14"/>
      <c r="B20" s="10"/>
      <c r="C20" s="10"/>
      <c r="D20" s="11"/>
      <c r="E20" s="11"/>
      <c r="F20" s="60" t="s">
        <v>170</v>
      </c>
      <c r="G20" s="10"/>
      <c r="H20" s="10">
        <f>SUBTOTAL(4,H2:H18)</f>
        <v>5</v>
      </c>
      <c r="I20" s="15"/>
      <c r="R20" s="22"/>
    </row>
    <row r="21" spans="1:18" outlineLevel="3" x14ac:dyDescent="0.3">
      <c r="A21" s="14" t="s">
        <v>75</v>
      </c>
      <c r="B21" s="10" t="s">
        <v>14</v>
      </c>
      <c r="C21" s="10" t="s">
        <v>58</v>
      </c>
      <c r="D21" s="11">
        <v>43238</v>
      </c>
      <c r="E21" s="11">
        <v>43242</v>
      </c>
      <c r="F21" s="10" t="s">
        <v>111</v>
      </c>
      <c r="G21" s="10" t="s">
        <v>115</v>
      </c>
      <c r="H21" s="10">
        <v>3</v>
      </c>
      <c r="I21" s="15">
        <v>1063</v>
      </c>
      <c r="R21" s="22"/>
    </row>
    <row r="22" spans="1:18" outlineLevel="3" x14ac:dyDescent="0.3">
      <c r="A22" s="14" t="s">
        <v>76</v>
      </c>
      <c r="B22" s="10" t="s">
        <v>15</v>
      </c>
      <c r="C22" s="10" t="s">
        <v>59</v>
      </c>
      <c r="D22" s="11">
        <v>43130</v>
      </c>
      <c r="E22" s="11">
        <v>43134</v>
      </c>
      <c r="F22" s="10" t="s">
        <v>111</v>
      </c>
      <c r="G22" s="10" t="s">
        <v>115</v>
      </c>
      <c r="H22" s="10">
        <v>1</v>
      </c>
      <c r="I22" s="15">
        <v>1231</v>
      </c>
      <c r="R22" s="22"/>
    </row>
    <row r="23" spans="1:18" outlineLevel="3" x14ac:dyDescent="0.3">
      <c r="A23" s="14" t="s">
        <v>104</v>
      </c>
      <c r="B23" s="10" t="s">
        <v>12</v>
      </c>
      <c r="C23" s="10" t="s">
        <v>34</v>
      </c>
      <c r="D23" s="11">
        <v>43230</v>
      </c>
      <c r="E23" s="11">
        <v>43233</v>
      </c>
      <c r="F23" s="10" t="s">
        <v>111</v>
      </c>
      <c r="G23" s="10" t="s">
        <v>115</v>
      </c>
      <c r="H23" s="10">
        <v>1</v>
      </c>
      <c r="I23" s="15">
        <v>1523</v>
      </c>
      <c r="R23" s="22"/>
    </row>
    <row r="24" spans="1:18" outlineLevel="2" x14ac:dyDescent="0.3">
      <c r="A24" s="14"/>
      <c r="B24" s="10"/>
      <c r="C24" s="10"/>
      <c r="D24" s="11"/>
      <c r="E24" s="11"/>
      <c r="F24" s="10"/>
      <c r="G24" s="60" t="s">
        <v>174</v>
      </c>
      <c r="H24" s="10"/>
      <c r="I24" s="15">
        <f>SUBTOTAL(1,I21:I23)</f>
        <v>1272.3333333333333</v>
      </c>
      <c r="R24" s="22"/>
    </row>
    <row r="25" spans="1:18" outlineLevel="3" x14ac:dyDescent="0.3">
      <c r="A25" s="14" t="s">
        <v>72</v>
      </c>
      <c r="B25" s="10" t="s">
        <v>11</v>
      </c>
      <c r="C25" s="10" t="s">
        <v>55</v>
      </c>
      <c r="D25" s="11">
        <v>42846</v>
      </c>
      <c r="E25" s="11">
        <v>42850</v>
      </c>
      <c r="F25" s="10" t="s">
        <v>111</v>
      </c>
      <c r="G25" s="10" t="s">
        <v>112</v>
      </c>
      <c r="H25" s="10">
        <v>2</v>
      </c>
      <c r="I25" s="15">
        <v>792</v>
      </c>
      <c r="R25" s="22"/>
    </row>
    <row r="26" spans="1:18" outlineLevel="3" x14ac:dyDescent="0.3">
      <c r="A26" s="14" t="s">
        <v>73</v>
      </c>
      <c r="B26" s="10" t="s">
        <v>12</v>
      </c>
      <c r="C26" s="10" t="s">
        <v>56</v>
      </c>
      <c r="D26" s="11">
        <v>43370</v>
      </c>
      <c r="E26" s="11">
        <v>43374</v>
      </c>
      <c r="F26" s="10" t="s">
        <v>111</v>
      </c>
      <c r="G26" s="10" t="s">
        <v>112</v>
      </c>
      <c r="H26" s="10">
        <v>2</v>
      </c>
      <c r="I26" s="15">
        <v>850</v>
      </c>
      <c r="R26" s="22"/>
    </row>
    <row r="27" spans="1:18" outlineLevel="3" x14ac:dyDescent="0.3">
      <c r="A27" s="14" t="s">
        <v>85</v>
      </c>
      <c r="B27" s="10" t="s">
        <v>18</v>
      </c>
      <c r="C27" s="10" t="s">
        <v>40</v>
      </c>
      <c r="D27" s="11">
        <v>42955</v>
      </c>
      <c r="E27" s="11">
        <v>42960</v>
      </c>
      <c r="F27" s="10" t="s">
        <v>111</v>
      </c>
      <c r="G27" s="10" t="s">
        <v>112</v>
      </c>
      <c r="H27" s="10">
        <v>2</v>
      </c>
      <c r="I27" s="15">
        <v>695</v>
      </c>
      <c r="R27" s="22"/>
    </row>
    <row r="28" spans="1:18" outlineLevel="2" x14ac:dyDescent="0.3">
      <c r="A28" s="14"/>
      <c r="B28" s="10"/>
      <c r="C28" s="10"/>
      <c r="D28" s="11"/>
      <c r="E28" s="11"/>
      <c r="F28" s="10"/>
      <c r="G28" s="60" t="s">
        <v>175</v>
      </c>
      <c r="H28" s="10"/>
      <c r="I28" s="15">
        <f>SUBTOTAL(1,I25:I27)</f>
        <v>779</v>
      </c>
      <c r="R28" s="22"/>
    </row>
    <row r="29" spans="1:18" outlineLevel="3" x14ac:dyDescent="0.3">
      <c r="A29" s="14" t="s">
        <v>84</v>
      </c>
      <c r="B29" s="10" t="s">
        <v>17</v>
      </c>
      <c r="C29" s="10" t="s">
        <v>39</v>
      </c>
      <c r="D29" s="11">
        <v>42907</v>
      </c>
      <c r="E29" s="11">
        <v>42912</v>
      </c>
      <c r="F29" s="10" t="s">
        <v>111</v>
      </c>
      <c r="G29" s="10" t="s">
        <v>116</v>
      </c>
      <c r="H29" s="10">
        <v>1</v>
      </c>
      <c r="I29" s="15">
        <v>1342</v>
      </c>
      <c r="R29" s="22"/>
    </row>
    <row r="30" spans="1:18" outlineLevel="3" x14ac:dyDescent="0.3">
      <c r="A30" s="14" t="s">
        <v>105</v>
      </c>
      <c r="B30" s="10" t="s">
        <v>13</v>
      </c>
      <c r="C30" s="10" t="s">
        <v>35</v>
      </c>
      <c r="D30" s="11">
        <v>42962</v>
      </c>
      <c r="E30" s="11">
        <v>42965</v>
      </c>
      <c r="F30" s="10" t="s">
        <v>111</v>
      </c>
      <c r="G30" s="10" t="s">
        <v>116</v>
      </c>
      <c r="H30" s="10">
        <v>3</v>
      </c>
      <c r="I30" s="15">
        <v>1236</v>
      </c>
      <c r="R30" s="22"/>
    </row>
    <row r="31" spans="1:18" outlineLevel="2" x14ac:dyDescent="0.3">
      <c r="A31" s="14"/>
      <c r="B31" s="10"/>
      <c r="C31" s="10"/>
      <c r="D31" s="11"/>
      <c r="E31" s="11"/>
      <c r="F31" s="10"/>
      <c r="G31" s="60" t="s">
        <v>177</v>
      </c>
      <c r="H31" s="10"/>
      <c r="I31" s="15">
        <f>SUBTOTAL(1,I29:I30)</f>
        <v>1289</v>
      </c>
      <c r="R31" s="22"/>
    </row>
    <row r="32" spans="1:18" outlineLevel="3" x14ac:dyDescent="0.3">
      <c r="A32" s="14" t="s">
        <v>77</v>
      </c>
      <c r="B32" s="10" t="s">
        <v>16</v>
      </c>
      <c r="C32" s="10" t="s">
        <v>60</v>
      </c>
      <c r="D32" s="11">
        <v>43416</v>
      </c>
      <c r="E32" s="11">
        <v>43420</v>
      </c>
      <c r="F32" s="10" t="s">
        <v>111</v>
      </c>
      <c r="G32" s="10" t="s">
        <v>114</v>
      </c>
      <c r="H32" s="10">
        <v>2</v>
      </c>
      <c r="I32" s="15">
        <v>653</v>
      </c>
      <c r="R32" s="22"/>
    </row>
    <row r="33" spans="1:18" outlineLevel="3" x14ac:dyDescent="0.3">
      <c r="A33" s="14" t="s">
        <v>107</v>
      </c>
      <c r="B33" s="10" t="s">
        <v>15</v>
      </c>
      <c r="C33" s="10" t="s">
        <v>37</v>
      </c>
      <c r="D33" s="11">
        <v>43024</v>
      </c>
      <c r="E33" s="11">
        <v>43027</v>
      </c>
      <c r="F33" s="10" t="s">
        <v>111</v>
      </c>
      <c r="G33" s="10" t="s">
        <v>114</v>
      </c>
      <c r="H33" s="10">
        <v>2</v>
      </c>
      <c r="I33" s="15">
        <v>750</v>
      </c>
      <c r="R33" s="22"/>
    </row>
    <row r="34" spans="1:18" outlineLevel="2" x14ac:dyDescent="0.3">
      <c r="A34" s="14"/>
      <c r="B34" s="10"/>
      <c r="C34" s="10"/>
      <c r="D34" s="11"/>
      <c r="E34" s="11"/>
      <c r="F34" s="10"/>
      <c r="G34" s="60" t="s">
        <v>178</v>
      </c>
      <c r="H34" s="10"/>
      <c r="I34" s="15">
        <f>SUBTOTAL(1,I32:I33)</f>
        <v>701.5</v>
      </c>
      <c r="R34" s="22"/>
    </row>
    <row r="35" spans="1:18" outlineLevel="3" x14ac:dyDescent="0.3">
      <c r="A35" s="14" t="s">
        <v>74</v>
      </c>
      <c r="B35" s="10" t="s">
        <v>13</v>
      </c>
      <c r="C35" s="10" t="s">
        <v>57</v>
      </c>
      <c r="D35" s="11">
        <v>42970</v>
      </c>
      <c r="E35" s="11">
        <v>42974</v>
      </c>
      <c r="F35" s="10" t="s">
        <v>111</v>
      </c>
      <c r="G35" s="10" t="s">
        <v>113</v>
      </c>
      <c r="H35" s="10">
        <v>2</v>
      </c>
      <c r="I35" s="15">
        <v>659</v>
      </c>
      <c r="R35" s="22"/>
    </row>
    <row r="36" spans="1:18" outlineLevel="3" x14ac:dyDescent="0.3">
      <c r="A36" s="14" t="s">
        <v>101</v>
      </c>
      <c r="B36" s="10" t="s">
        <v>3</v>
      </c>
      <c r="C36" s="10" t="s">
        <v>25</v>
      </c>
      <c r="D36" s="11">
        <v>43326</v>
      </c>
      <c r="E36" s="11">
        <v>43329</v>
      </c>
      <c r="F36" s="10" t="s">
        <v>111</v>
      </c>
      <c r="G36" s="10" t="s">
        <v>113</v>
      </c>
      <c r="H36" s="10">
        <v>2</v>
      </c>
      <c r="I36" s="15">
        <v>680</v>
      </c>
      <c r="R36" s="22"/>
    </row>
    <row r="37" spans="1:18" outlineLevel="3" x14ac:dyDescent="0.3">
      <c r="A37" s="14" t="s">
        <v>102</v>
      </c>
      <c r="B37" s="10" t="s">
        <v>4</v>
      </c>
      <c r="C37" s="10" t="s">
        <v>26</v>
      </c>
      <c r="D37" s="11">
        <v>42955</v>
      </c>
      <c r="E37" s="11">
        <v>42958</v>
      </c>
      <c r="F37" s="10" t="s">
        <v>111</v>
      </c>
      <c r="G37" s="10" t="s">
        <v>113</v>
      </c>
      <c r="H37" s="10">
        <v>2</v>
      </c>
      <c r="I37" s="15">
        <v>690</v>
      </c>
      <c r="R37" s="22"/>
    </row>
    <row r="38" spans="1:18" outlineLevel="2" x14ac:dyDescent="0.3">
      <c r="A38" s="14"/>
      <c r="B38" s="10"/>
      <c r="C38" s="10"/>
      <c r="D38" s="11"/>
      <c r="E38" s="11"/>
      <c r="F38" s="10"/>
      <c r="G38" s="60" t="s">
        <v>179</v>
      </c>
      <c r="H38" s="10"/>
      <c r="I38" s="15">
        <f>SUBTOTAL(1,I35:I37)</f>
        <v>676.33333333333337</v>
      </c>
      <c r="R38" s="22"/>
    </row>
    <row r="39" spans="1:18" outlineLevel="1" x14ac:dyDescent="0.3">
      <c r="A39" s="14"/>
      <c r="B39" s="10"/>
      <c r="C39" s="10"/>
      <c r="D39" s="11"/>
      <c r="E39" s="11"/>
      <c r="F39" s="60" t="s">
        <v>172</v>
      </c>
      <c r="G39" s="10"/>
      <c r="H39" s="10">
        <f>SUBTOTAL(4,H21:H37)</f>
        <v>3</v>
      </c>
      <c r="I39" s="15"/>
      <c r="R39" s="22"/>
    </row>
    <row r="40" spans="1:18" outlineLevel="3" x14ac:dyDescent="0.3">
      <c r="A40" s="14" t="s">
        <v>89</v>
      </c>
      <c r="B40" s="10" t="s">
        <v>22</v>
      </c>
      <c r="C40" s="10" t="s">
        <v>44</v>
      </c>
      <c r="D40" s="11">
        <v>43024</v>
      </c>
      <c r="E40" s="11">
        <v>43029</v>
      </c>
      <c r="F40" s="10" t="s">
        <v>110</v>
      </c>
      <c r="G40" s="10" t="s">
        <v>115</v>
      </c>
      <c r="H40" s="10">
        <v>1</v>
      </c>
      <c r="I40" s="15">
        <v>1230</v>
      </c>
      <c r="R40" s="22"/>
    </row>
    <row r="41" spans="1:18" outlineLevel="3" x14ac:dyDescent="0.3">
      <c r="A41" s="14" t="s">
        <v>103</v>
      </c>
      <c r="B41" s="10" t="s">
        <v>11</v>
      </c>
      <c r="C41" s="10" t="s">
        <v>33</v>
      </c>
      <c r="D41" s="11">
        <v>42958</v>
      </c>
      <c r="E41" s="11">
        <v>42961</v>
      </c>
      <c r="F41" s="10" t="s">
        <v>110</v>
      </c>
      <c r="G41" s="10" t="s">
        <v>115</v>
      </c>
      <c r="H41" s="10">
        <v>1</v>
      </c>
      <c r="I41" s="15">
        <v>1600</v>
      </c>
      <c r="R41" s="22"/>
    </row>
    <row r="42" spans="1:18" outlineLevel="2" x14ac:dyDescent="0.3">
      <c r="A42" s="14"/>
      <c r="B42" s="10"/>
      <c r="C42" s="10"/>
      <c r="D42" s="11"/>
      <c r="E42" s="11"/>
      <c r="F42" s="10"/>
      <c r="G42" s="60" t="s">
        <v>174</v>
      </c>
      <c r="H42" s="10"/>
      <c r="I42" s="15">
        <f>SUBTOTAL(1,I40:I41)</f>
        <v>1415</v>
      </c>
      <c r="R42" s="22"/>
    </row>
    <row r="43" spans="1:18" outlineLevel="3" x14ac:dyDescent="0.3">
      <c r="A43" s="14" t="s">
        <v>99</v>
      </c>
      <c r="B43" s="10" t="s">
        <v>10</v>
      </c>
      <c r="C43" s="10" t="s">
        <v>32</v>
      </c>
      <c r="D43" s="11">
        <v>42985</v>
      </c>
      <c r="E43" s="11">
        <v>42987</v>
      </c>
      <c r="F43" s="10" t="s">
        <v>110</v>
      </c>
      <c r="G43" s="10" t="s">
        <v>112</v>
      </c>
      <c r="H43" s="10">
        <v>1</v>
      </c>
      <c r="I43" s="15">
        <v>790</v>
      </c>
      <c r="R43" s="22"/>
    </row>
    <row r="44" spans="1:18" outlineLevel="2" x14ac:dyDescent="0.3">
      <c r="A44" s="14"/>
      <c r="B44" s="10"/>
      <c r="C44" s="10"/>
      <c r="D44" s="11"/>
      <c r="E44" s="11"/>
      <c r="F44" s="10"/>
      <c r="G44" s="60" t="s">
        <v>175</v>
      </c>
      <c r="H44" s="10"/>
      <c r="I44" s="15">
        <f>SUBTOTAL(1,I43:I43)</f>
        <v>790</v>
      </c>
      <c r="R44" s="22"/>
    </row>
    <row r="45" spans="1:18" outlineLevel="3" x14ac:dyDescent="0.3">
      <c r="A45" s="14" t="s">
        <v>81</v>
      </c>
      <c r="B45" s="10" t="s">
        <v>23</v>
      </c>
      <c r="C45" s="10" t="s">
        <v>45</v>
      </c>
      <c r="D45" s="11">
        <v>43207</v>
      </c>
      <c r="E45" s="11">
        <v>43212</v>
      </c>
      <c r="F45" s="10" t="s">
        <v>110</v>
      </c>
      <c r="G45" s="10" t="s">
        <v>116</v>
      </c>
      <c r="H45" s="10">
        <v>2</v>
      </c>
      <c r="I45" s="15">
        <v>1423</v>
      </c>
      <c r="R45" s="22"/>
    </row>
    <row r="46" spans="1:18" outlineLevel="3" x14ac:dyDescent="0.3">
      <c r="A46" s="14" t="s">
        <v>94</v>
      </c>
      <c r="B46" s="10" t="s">
        <v>5</v>
      </c>
      <c r="C46" s="10" t="s">
        <v>27</v>
      </c>
      <c r="D46" s="11">
        <v>43214</v>
      </c>
      <c r="E46" s="11">
        <v>43216</v>
      </c>
      <c r="F46" s="10" t="s">
        <v>110</v>
      </c>
      <c r="G46" s="10" t="s">
        <v>116</v>
      </c>
      <c r="H46" s="10">
        <v>2</v>
      </c>
      <c r="I46" s="15">
        <v>1250</v>
      </c>
      <c r="R46" s="22"/>
    </row>
    <row r="47" spans="1:18" outlineLevel="3" x14ac:dyDescent="0.3">
      <c r="A47" s="14" t="s">
        <v>95</v>
      </c>
      <c r="B47" s="10" t="s">
        <v>6</v>
      </c>
      <c r="C47" s="10" t="s">
        <v>28</v>
      </c>
      <c r="D47" s="11">
        <v>43179</v>
      </c>
      <c r="E47" s="11">
        <v>43181</v>
      </c>
      <c r="F47" s="10" t="s">
        <v>110</v>
      </c>
      <c r="G47" s="10" t="s">
        <v>116</v>
      </c>
      <c r="H47" s="10">
        <v>3</v>
      </c>
      <c r="I47" s="15">
        <v>1500</v>
      </c>
      <c r="R47" s="22"/>
    </row>
    <row r="48" spans="1:18" outlineLevel="3" x14ac:dyDescent="0.3">
      <c r="A48" s="14" t="s">
        <v>100</v>
      </c>
      <c r="B48" s="10" t="s">
        <v>2</v>
      </c>
      <c r="C48" s="10" t="s">
        <v>24</v>
      </c>
      <c r="D48" s="11">
        <v>43373</v>
      </c>
      <c r="E48" s="11">
        <v>43376</v>
      </c>
      <c r="F48" s="10" t="s">
        <v>110</v>
      </c>
      <c r="G48" s="10" t="s">
        <v>116</v>
      </c>
      <c r="H48" s="10">
        <v>2</v>
      </c>
      <c r="I48" s="15">
        <v>1400</v>
      </c>
      <c r="R48" s="22"/>
    </row>
    <row r="49" spans="1:18" outlineLevel="2" x14ac:dyDescent="0.3">
      <c r="A49" s="14"/>
      <c r="B49" s="10"/>
      <c r="C49" s="10"/>
      <c r="D49" s="11"/>
      <c r="E49" s="11"/>
      <c r="F49" s="10"/>
      <c r="G49" s="60" t="s">
        <v>177</v>
      </c>
      <c r="H49" s="10"/>
      <c r="I49" s="15">
        <f>SUBTOTAL(1,I45:I48)</f>
        <v>1393.25</v>
      </c>
      <c r="R49" s="22"/>
    </row>
    <row r="50" spans="1:18" outlineLevel="3" x14ac:dyDescent="0.3">
      <c r="A50" s="14" t="s">
        <v>71</v>
      </c>
      <c r="B50" s="10" t="s">
        <v>10</v>
      </c>
      <c r="C50" s="10" t="s">
        <v>54</v>
      </c>
      <c r="D50" s="11">
        <v>43311</v>
      </c>
      <c r="E50" s="11">
        <v>43315</v>
      </c>
      <c r="F50" s="10" t="s">
        <v>110</v>
      </c>
      <c r="G50" s="23" t="s">
        <v>114</v>
      </c>
      <c r="H50" s="10">
        <v>1</v>
      </c>
      <c r="I50" s="15">
        <v>552</v>
      </c>
      <c r="R50" s="22"/>
    </row>
    <row r="51" spans="1:18" outlineLevel="3" x14ac:dyDescent="0.3">
      <c r="A51" s="14" t="s">
        <v>82</v>
      </c>
      <c r="B51" s="10" t="s">
        <v>2</v>
      </c>
      <c r="C51" s="10" t="s">
        <v>46</v>
      </c>
      <c r="D51" s="11">
        <v>42774</v>
      </c>
      <c r="E51" s="11">
        <v>42779</v>
      </c>
      <c r="F51" s="10" t="s">
        <v>110</v>
      </c>
      <c r="G51" s="10" t="s">
        <v>114</v>
      </c>
      <c r="H51" s="10">
        <v>2</v>
      </c>
      <c r="I51" s="15">
        <v>679</v>
      </c>
      <c r="R51" s="22"/>
    </row>
    <row r="52" spans="1:18" outlineLevel="3" x14ac:dyDescent="0.3">
      <c r="A52" s="14" t="s">
        <v>86</v>
      </c>
      <c r="B52" s="10" t="s">
        <v>19</v>
      </c>
      <c r="C52" s="10" t="s">
        <v>41</v>
      </c>
      <c r="D52" s="11">
        <v>42955</v>
      </c>
      <c r="E52" s="11">
        <v>42960</v>
      </c>
      <c r="F52" s="10" t="s">
        <v>110</v>
      </c>
      <c r="G52" s="10" t="s">
        <v>114</v>
      </c>
      <c r="H52" s="10">
        <v>3</v>
      </c>
      <c r="I52" s="15">
        <v>652</v>
      </c>
      <c r="R52" s="22"/>
    </row>
    <row r="53" spans="1:18" outlineLevel="3" x14ac:dyDescent="0.3">
      <c r="A53" s="14" t="s">
        <v>97</v>
      </c>
      <c r="B53" s="10" t="s">
        <v>8</v>
      </c>
      <c r="C53" s="10" t="s">
        <v>30</v>
      </c>
      <c r="D53" s="11">
        <v>43058</v>
      </c>
      <c r="E53" s="11">
        <v>43060</v>
      </c>
      <c r="F53" s="10" t="s">
        <v>110</v>
      </c>
      <c r="G53" s="10" t="s">
        <v>114</v>
      </c>
      <c r="H53" s="10">
        <v>2</v>
      </c>
      <c r="I53" s="15">
        <v>658</v>
      </c>
      <c r="R53" s="22"/>
    </row>
    <row r="54" spans="1:18" outlineLevel="3" x14ac:dyDescent="0.3">
      <c r="A54" s="14" t="s">
        <v>98</v>
      </c>
      <c r="B54" s="10" t="s">
        <v>9</v>
      </c>
      <c r="C54" s="10" t="s">
        <v>31</v>
      </c>
      <c r="D54" s="11">
        <v>42880</v>
      </c>
      <c r="E54" s="11">
        <v>42882</v>
      </c>
      <c r="F54" s="10" t="s">
        <v>110</v>
      </c>
      <c r="G54" s="10" t="s">
        <v>114</v>
      </c>
      <c r="H54" s="10">
        <v>3</v>
      </c>
      <c r="I54" s="15">
        <v>679</v>
      </c>
      <c r="R54" s="22"/>
    </row>
    <row r="55" spans="1:18" outlineLevel="2" x14ac:dyDescent="0.3">
      <c r="A55" s="14"/>
      <c r="B55" s="10"/>
      <c r="C55" s="10"/>
      <c r="D55" s="11"/>
      <c r="E55" s="11"/>
      <c r="F55" s="10"/>
      <c r="G55" s="60" t="s">
        <v>178</v>
      </c>
      <c r="H55" s="10"/>
      <c r="I55" s="15">
        <f>SUBTOTAL(1,I50:I54)</f>
        <v>644</v>
      </c>
      <c r="R55" s="22"/>
    </row>
    <row r="56" spans="1:18" outlineLevel="3" x14ac:dyDescent="0.3">
      <c r="A56" s="14" t="s">
        <v>87</v>
      </c>
      <c r="B56" s="10" t="s">
        <v>20</v>
      </c>
      <c r="C56" s="10" t="s">
        <v>42</v>
      </c>
      <c r="D56" s="11">
        <v>43188</v>
      </c>
      <c r="E56" s="11">
        <v>43193</v>
      </c>
      <c r="F56" s="10" t="s">
        <v>110</v>
      </c>
      <c r="G56" s="10" t="s">
        <v>113</v>
      </c>
      <c r="H56" s="10">
        <v>2</v>
      </c>
      <c r="I56" s="15">
        <v>698</v>
      </c>
      <c r="R56" s="22"/>
    </row>
    <row r="57" spans="1:18" outlineLevel="3" x14ac:dyDescent="0.3">
      <c r="A57" s="14" t="s">
        <v>88</v>
      </c>
      <c r="B57" s="10" t="s">
        <v>21</v>
      </c>
      <c r="C57" s="10" t="s">
        <v>43</v>
      </c>
      <c r="D57" s="11">
        <v>43215</v>
      </c>
      <c r="E57" s="11">
        <v>43220</v>
      </c>
      <c r="F57" s="10" t="s">
        <v>110</v>
      </c>
      <c r="G57" s="10" t="s">
        <v>113</v>
      </c>
      <c r="H57" s="10">
        <v>3</v>
      </c>
      <c r="I57" s="15">
        <v>569</v>
      </c>
      <c r="R57" s="22"/>
    </row>
    <row r="58" spans="1:18" ht="14.5" outlineLevel="3" thickBot="1" x14ac:dyDescent="0.35">
      <c r="A58" s="16" t="s">
        <v>96</v>
      </c>
      <c r="B58" s="17" t="s">
        <v>7</v>
      </c>
      <c r="C58" s="17" t="s">
        <v>29</v>
      </c>
      <c r="D58" s="18">
        <v>42860</v>
      </c>
      <c r="E58" s="18">
        <v>42862</v>
      </c>
      <c r="F58" s="17" t="s">
        <v>110</v>
      </c>
      <c r="G58" s="17" t="s">
        <v>113</v>
      </c>
      <c r="H58" s="17">
        <v>1</v>
      </c>
      <c r="I58" s="19">
        <v>700</v>
      </c>
      <c r="R58" s="22"/>
    </row>
    <row r="59" spans="1:18" outlineLevel="2" x14ac:dyDescent="0.3">
      <c r="A59" s="33"/>
      <c r="B59" s="33"/>
      <c r="C59" s="33"/>
      <c r="D59" s="34"/>
      <c r="E59" s="34"/>
      <c r="F59" s="33"/>
      <c r="G59" s="61" t="s">
        <v>179</v>
      </c>
      <c r="H59" s="33"/>
      <c r="I59" s="35">
        <f>SUBTOTAL(1,I56:I58)</f>
        <v>655.66666666666663</v>
      </c>
      <c r="R59" s="22"/>
    </row>
    <row r="60" spans="1:18" outlineLevel="1" x14ac:dyDescent="0.3">
      <c r="A60" s="33"/>
      <c r="B60" s="33"/>
      <c r="C60" s="33"/>
      <c r="D60" s="34"/>
      <c r="E60" s="34"/>
      <c r="F60" s="61" t="s">
        <v>171</v>
      </c>
      <c r="G60" s="33"/>
      <c r="H60" s="33">
        <f>SUBTOTAL(4,H40:H58)</f>
        <v>3</v>
      </c>
      <c r="I60" s="35"/>
      <c r="R60" s="22"/>
    </row>
    <row r="61" spans="1:18" x14ac:dyDescent="0.3">
      <c r="A61" s="33"/>
      <c r="B61" s="33"/>
      <c r="C61" s="33"/>
      <c r="D61" s="34"/>
      <c r="E61" s="34"/>
      <c r="F61" s="61"/>
      <c r="G61" s="61" t="s">
        <v>167</v>
      </c>
      <c r="H61" s="33"/>
      <c r="I61" s="35">
        <f>SUBTOTAL(1,I2:I58)</f>
        <v>978.75</v>
      </c>
      <c r="R61" s="22"/>
    </row>
    <row r="62" spans="1:18" x14ac:dyDescent="0.3">
      <c r="A62" s="33"/>
      <c r="B62" s="33"/>
      <c r="C62" s="33"/>
      <c r="D62" s="34"/>
      <c r="E62" s="34"/>
      <c r="F62" s="61" t="s">
        <v>173</v>
      </c>
      <c r="G62" s="33"/>
      <c r="H62" s="33">
        <f>SUBTOTAL(4,H2:H58)</f>
        <v>5</v>
      </c>
      <c r="I62" s="35"/>
      <c r="R62" s="22"/>
    </row>
    <row r="63" spans="1:18" x14ac:dyDescent="0.3">
      <c r="A63" s="3"/>
      <c r="B63" s="3"/>
      <c r="C63" s="3"/>
      <c r="D63" s="4"/>
      <c r="E63" s="4"/>
      <c r="F63" s="3"/>
      <c r="G63" s="3"/>
      <c r="H63" s="3"/>
      <c r="I63" s="5"/>
      <c r="R63" s="22"/>
    </row>
    <row r="64" spans="1:18" x14ac:dyDescent="0.3">
      <c r="A64" s="3"/>
      <c r="B64" s="3"/>
      <c r="C64" s="3"/>
      <c r="D64" s="4"/>
      <c r="E64" s="4"/>
      <c r="F64" s="3"/>
      <c r="G64" s="3"/>
      <c r="H64" s="3"/>
      <c r="I64" s="5"/>
      <c r="R64" s="22"/>
    </row>
    <row r="65" spans="1:18" x14ac:dyDescent="0.3">
      <c r="A65" s="3"/>
      <c r="B65" s="3"/>
      <c r="C65" s="3"/>
      <c r="D65" s="4"/>
      <c r="E65" s="4"/>
      <c r="F65" s="3"/>
      <c r="G65" s="3"/>
      <c r="H65" s="3"/>
      <c r="I65" s="5"/>
      <c r="R65" s="22"/>
    </row>
    <row r="66" spans="1:18" x14ac:dyDescent="0.3">
      <c r="A66" s="3"/>
      <c r="B66" s="3"/>
      <c r="C66" s="3"/>
      <c r="D66" s="4"/>
      <c r="E66" s="4"/>
      <c r="F66" s="3"/>
      <c r="G66" s="3"/>
      <c r="H66" s="3"/>
      <c r="I66" s="5"/>
      <c r="R66" s="22"/>
    </row>
    <row r="67" spans="1:18" x14ac:dyDescent="0.3">
      <c r="A67" s="3"/>
      <c r="B67" s="3"/>
      <c r="C67" s="3"/>
      <c r="D67" s="4"/>
      <c r="E67" s="4"/>
      <c r="F67" s="3"/>
      <c r="G67" s="3"/>
      <c r="H67" s="3"/>
      <c r="I67" s="5"/>
      <c r="R67" s="22"/>
    </row>
    <row r="68" spans="1:18" x14ac:dyDescent="0.3">
      <c r="A68" s="3"/>
      <c r="B68" s="3"/>
      <c r="C68" s="3"/>
      <c r="D68" s="3"/>
      <c r="E68" s="3"/>
      <c r="F68" s="3"/>
      <c r="G68" s="3"/>
      <c r="H68" s="3"/>
      <c r="I68" s="3"/>
      <c r="R68" s="22"/>
    </row>
    <row r="69" spans="1:18" x14ac:dyDescent="0.3">
      <c r="A69" s="3"/>
      <c r="B69" s="3"/>
      <c r="C69" s="3"/>
      <c r="D69" s="3"/>
      <c r="E69" s="3"/>
      <c r="F69" s="3"/>
      <c r="G69" s="3"/>
      <c r="H69" s="3"/>
      <c r="I69" s="3"/>
      <c r="R69" s="22"/>
    </row>
    <row r="70" spans="1:18" x14ac:dyDescent="0.3">
      <c r="A70" s="3"/>
      <c r="B70" s="3"/>
      <c r="C70" s="3"/>
      <c r="D70" s="3"/>
      <c r="E70" s="3"/>
      <c r="F70" s="3"/>
      <c r="G70" s="3"/>
      <c r="H70" s="3"/>
      <c r="I70" s="3"/>
      <c r="R70" s="22"/>
    </row>
    <row r="71" spans="1:18" x14ac:dyDescent="0.3">
      <c r="A71" s="3"/>
      <c r="B71" s="3"/>
      <c r="C71" s="3"/>
      <c r="D71" s="3"/>
      <c r="E71" s="3"/>
      <c r="F71" s="3"/>
      <c r="G71" s="3"/>
      <c r="H71" s="3"/>
      <c r="I71" s="3"/>
      <c r="R71" s="22"/>
    </row>
    <row r="72" spans="1:18" x14ac:dyDescent="0.3">
      <c r="A72" s="3"/>
      <c r="B72" s="3"/>
      <c r="C72" s="3"/>
      <c r="D72" s="3"/>
      <c r="E72" s="3"/>
      <c r="F72" s="3"/>
      <c r="G72" s="3"/>
      <c r="H72" s="3"/>
      <c r="I72" s="3"/>
      <c r="R72" s="22"/>
    </row>
    <row r="73" spans="1:18" x14ac:dyDescent="0.3">
      <c r="A73" s="3"/>
      <c r="B73" s="3"/>
      <c r="C73" s="3"/>
      <c r="D73" s="3"/>
      <c r="E73" s="3"/>
      <c r="F73" s="3"/>
      <c r="G73" s="3"/>
      <c r="H73" s="3"/>
      <c r="I73" s="3"/>
      <c r="R73" s="22"/>
    </row>
    <row r="74" spans="1:18" x14ac:dyDescent="0.3">
      <c r="A74" s="3"/>
      <c r="B74" s="3"/>
      <c r="C74" s="3"/>
      <c r="D74" s="3"/>
      <c r="E74" s="3"/>
      <c r="F74" s="3"/>
      <c r="G74" s="3"/>
      <c r="H74" s="3"/>
      <c r="I74" s="3"/>
      <c r="R74" s="22"/>
    </row>
    <row r="75" spans="1:18" x14ac:dyDescent="0.3">
      <c r="A75" s="3"/>
      <c r="B75" s="3"/>
      <c r="C75" s="3"/>
      <c r="D75" s="3"/>
      <c r="E75" s="3"/>
      <c r="F75" s="3"/>
      <c r="G75" s="3"/>
      <c r="H75" s="3"/>
      <c r="I75" s="3"/>
      <c r="R75" s="22"/>
    </row>
    <row r="76" spans="1:18" x14ac:dyDescent="0.3">
      <c r="A76" s="3"/>
      <c r="B76" s="3"/>
      <c r="C76" s="3"/>
      <c r="D76" s="3"/>
      <c r="E76" s="3"/>
      <c r="F76" s="3"/>
      <c r="G76" s="3"/>
      <c r="H76" s="3"/>
      <c r="I76" s="3"/>
      <c r="R76" s="22"/>
    </row>
    <row r="77" spans="1:18" x14ac:dyDescent="0.3">
      <c r="A77" s="3"/>
      <c r="B77" s="3"/>
      <c r="C77" s="3"/>
      <c r="D77" s="3"/>
      <c r="E77" s="3"/>
      <c r="F77" s="3"/>
      <c r="G77" s="3"/>
      <c r="H77" s="3"/>
      <c r="I77" s="3"/>
      <c r="R77" s="22"/>
    </row>
    <row r="78" spans="1:18" x14ac:dyDescent="0.3">
      <c r="A78" s="3"/>
      <c r="B78" s="3"/>
      <c r="C78" s="3"/>
      <c r="D78" s="3"/>
      <c r="E78" s="3"/>
      <c r="F78" s="3"/>
      <c r="G78" s="3"/>
      <c r="H78" s="3"/>
      <c r="I78" s="3"/>
      <c r="R78" s="22"/>
    </row>
    <row r="79" spans="1:18" x14ac:dyDescent="0.3">
      <c r="A79" s="3"/>
      <c r="B79" s="3"/>
      <c r="C79" s="3"/>
      <c r="D79" s="3"/>
      <c r="E79" s="3"/>
      <c r="F79" s="3"/>
      <c r="G79" s="3"/>
      <c r="H79" s="3"/>
      <c r="I79" s="3"/>
      <c r="R79" s="22"/>
    </row>
    <row r="80" spans="1:18" x14ac:dyDescent="0.3">
      <c r="A80" s="3"/>
      <c r="B80" s="3"/>
      <c r="C80" s="3"/>
      <c r="D80" s="3"/>
      <c r="E80" s="3"/>
      <c r="F80" s="3"/>
      <c r="G80" s="3"/>
      <c r="H80" s="3"/>
      <c r="I80" s="3"/>
      <c r="R80" s="22"/>
    </row>
    <row r="81" spans="1:18" x14ac:dyDescent="0.3">
      <c r="A81" s="3"/>
      <c r="B81" s="3"/>
      <c r="C81" s="3"/>
      <c r="D81" s="3"/>
      <c r="E81" s="3"/>
      <c r="F81" s="3"/>
      <c r="G81" s="3"/>
      <c r="H81" s="3"/>
      <c r="I81" s="3"/>
      <c r="R81" s="22"/>
    </row>
    <row r="82" spans="1:18" x14ac:dyDescent="0.3">
      <c r="A82" s="3"/>
      <c r="B82" s="3"/>
      <c r="C82" s="3"/>
      <c r="D82" s="3"/>
      <c r="E82" s="3"/>
      <c r="F82" s="3"/>
      <c r="G82" s="3"/>
      <c r="H82" s="3"/>
      <c r="I82" s="3"/>
      <c r="R82" s="22"/>
    </row>
    <row r="83" spans="1:18" x14ac:dyDescent="0.3">
      <c r="A83" s="3"/>
      <c r="B83" s="3"/>
      <c r="C83" s="3"/>
      <c r="D83" s="3"/>
      <c r="E83" s="3"/>
      <c r="F83" s="3"/>
      <c r="G83" s="3"/>
      <c r="H83" s="3"/>
      <c r="I83" s="3"/>
      <c r="R83" s="22"/>
    </row>
    <row r="84" spans="1:18" x14ac:dyDescent="0.3">
      <c r="A84" s="3"/>
      <c r="B84" s="3"/>
      <c r="C84" s="3"/>
      <c r="D84" s="3"/>
      <c r="E84" s="3"/>
      <c r="F84" s="3"/>
      <c r="G84" s="3"/>
      <c r="H84" s="3"/>
      <c r="I84" s="3"/>
      <c r="R84" s="22"/>
    </row>
    <row r="85" spans="1:18" x14ac:dyDescent="0.3">
      <c r="A85" s="3"/>
      <c r="B85" s="3"/>
      <c r="C85" s="3"/>
      <c r="D85" s="3"/>
      <c r="E85" s="3"/>
      <c r="F85" s="3"/>
      <c r="G85" s="3"/>
      <c r="H85" s="3"/>
      <c r="I85" s="3"/>
      <c r="R85" s="22"/>
    </row>
    <row r="86" spans="1:18" x14ac:dyDescent="0.3">
      <c r="A86" s="3"/>
      <c r="B86" s="3"/>
      <c r="C86" s="3"/>
      <c r="D86" s="3"/>
      <c r="E86" s="3"/>
      <c r="F86" s="3"/>
      <c r="G86" s="3"/>
      <c r="H86" s="3"/>
      <c r="I86" s="3"/>
      <c r="R86" s="22"/>
    </row>
    <row r="87" spans="1:18" x14ac:dyDescent="0.3">
      <c r="A87" s="3"/>
      <c r="B87" s="3"/>
      <c r="C87" s="3"/>
      <c r="D87" s="3"/>
      <c r="E87" s="3"/>
      <c r="F87" s="3"/>
      <c r="G87" s="3"/>
      <c r="H87" s="3"/>
      <c r="I87" s="3"/>
      <c r="R87" s="22"/>
    </row>
    <row r="88" spans="1:18" x14ac:dyDescent="0.3">
      <c r="A88" s="3"/>
      <c r="B88" s="3"/>
      <c r="C88" s="3"/>
      <c r="D88" s="3"/>
      <c r="E88" s="3"/>
      <c r="F88" s="3"/>
      <c r="G88" s="3"/>
      <c r="H88" s="3"/>
      <c r="I88" s="3"/>
      <c r="R88" s="22"/>
    </row>
    <row r="89" spans="1:18" x14ac:dyDescent="0.3">
      <c r="A89" s="3"/>
      <c r="B89" s="3"/>
      <c r="C89" s="3"/>
      <c r="D89" s="3"/>
      <c r="E89" s="3"/>
      <c r="F89" s="3"/>
      <c r="G89" s="3"/>
      <c r="H89" s="3"/>
      <c r="I89" s="3"/>
      <c r="R89" s="22"/>
    </row>
    <row r="90" spans="1:18" x14ac:dyDescent="0.3">
      <c r="A90" s="3"/>
      <c r="B90" s="3"/>
      <c r="C90" s="3"/>
      <c r="D90" s="3"/>
      <c r="E90" s="3"/>
      <c r="F90" s="3"/>
      <c r="G90" s="3"/>
      <c r="H90" s="3"/>
      <c r="I90" s="3"/>
      <c r="R90" s="22"/>
    </row>
    <row r="91" spans="1:18" x14ac:dyDescent="0.3">
      <c r="A91" s="3"/>
      <c r="B91" s="3"/>
      <c r="C91" s="3"/>
      <c r="D91" s="3"/>
      <c r="E91" s="3"/>
      <c r="F91" s="3"/>
      <c r="G91" s="3"/>
      <c r="H91" s="3"/>
      <c r="I91" s="3"/>
      <c r="R91" s="22"/>
    </row>
    <row r="92" spans="1:18" x14ac:dyDescent="0.3">
      <c r="A92" s="3"/>
      <c r="B92" s="3"/>
      <c r="C92" s="3"/>
      <c r="D92" s="3"/>
      <c r="E92" s="3"/>
      <c r="F92" s="3"/>
      <c r="G92" s="3"/>
      <c r="H92" s="3"/>
      <c r="I92" s="3"/>
      <c r="R92" s="22"/>
    </row>
    <row r="93" spans="1:18" x14ac:dyDescent="0.3">
      <c r="A93" s="3"/>
      <c r="B93" s="3"/>
      <c r="C93" s="3"/>
      <c r="D93" s="3"/>
      <c r="E93" s="3"/>
      <c r="F93" s="3"/>
      <c r="G93" s="3"/>
      <c r="H93" s="3"/>
      <c r="I93" s="3"/>
      <c r="R93" s="22"/>
    </row>
    <row r="94" spans="1:18" x14ac:dyDescent="0.3">
      <c r="A94" s="3"/>
      <c r="B94" s="3"/>
      <c r="C94" s="3"/>
      <c r="D94" s="3"/>
      <c r="E94" s="3"/>
      <c r="F94" s="3"/>
      <c r="G94" s="3"/>
      <c r="H94" s="3"/>
      <c r="I94" s="3"/>
      <c r="R94" s="22"/>
    </row>
    <row r="95" spans="1:18" x14ac:dyDescent="0.3">
      <c r="A95" s="3"/>
      <c r="B95" s="3"/>
      <c r="C95" s="3"/>
      <c r="D95" s="3"/>
      <c r="E95" s="3"/>
      <c r="F95" s="3"/>
      <c r="G95" s="3"/>
      <c r="H95" s="3"/>
      <c r="I95" s="3"/>
      <c r="R95" s="22"/>
    </row>
    <row r="96" spans="1:18" x14ac:dyDescent="0.3">
      <c r="A96" s="3"/>
      <c r="B96" s="3"/>
      <c r="C96" s="3"/>
      <c r="D96" s="3"/>
      <c r="E96" s="3"/>
      <c r="F96" s="3"/>
      <c r="G96" s="3"/>
      <c r="H96" s="3"/>
      <c r="I96" s="3"/>
      <c r="R96" s="22"/>
    </row>
    <row r="97" spans="1:18" x14ac:dyDescent="0.3">
      <c r="A97" s="3"/>
      <c r="B97" s="3"/>
      <c r="C97" s="3"/>
      <c r="D97" s="3"/>
      <c r="E97" s="3"/>
      <c r="F97" s="3"/>
      <c r="G97" s="3"/>
      <c r="H97" s="3"/>
      <c r="I97" s="3"/>
      <c r="R97" s="22"/>
    </row>
    <row r="98" spans="1:18" x14ac:dyDescent="0.3">
      <c r="A98" s="3"/>
      <c r="B98" s="3"/>
      <c r="C98" s="3"/>
      <c r="D98" s="3"/>
      <c r="E98" s="3"/>
      <c r="F98" s="3"/>
      <c r="G98" s="3"/>
      <c r="H98" s="3"/>
      <c r="I98" s="3"/>
      <c r="R98" s="22"/>
    </row>
    <row r="99" spans="1:18" x14ac:dyDescent="0.3">
      <c r="A99" s="3"/>
      <c r="B99" s="3"/>
      <c r="C99" s="3"/>
      <c r="D99" s="3"/>
      <c r="E99" s="3"/>
      <c r="F99" s="3"/>
      <c r="G99" s="3"/>
      <c r="H99" s="3"/>
      <c r="I99" s="3"/>
      <c r="R99" s="22"/>
    </row>
    <row r="100" spans="1:18" x14ac:dyDescent="0.3">
      <c r="A100" s="3"/>
      <c r="B100" s="3"/>
      <c r="C100" s="3"/>
      <c r="D100" s="3"/>
      <c r="E100" s="3"/>
      <c r="F100" s="3"/>
      <c r="G100" s="3"/>
      <c r="H100" s="3"/>
      <c r="I100" s="3"/>
      <c r="R100" s="22"/>
    </row>
    <row r="101" spans="1:18" x14ac:dyDescent="0.3">
      <c r="A101" s="3"/>
      <c r="B101" s="3"/>
      <c r="C101" s="3"/>
      <c r="D101" s="3"/>
      <c r="E101" s="3"/>
      <c r="F101" s="3"/>
      <c r="G101" s="3"/>
      <c r="H101" s="3"/>
      <c r="I101" s="3"/>
      <c r="R101" s="22"/>
    </row>
    <row r="102" spans="1:18" x14ac:dyDescent="0.3">
      <c r="A102" s="3"/>
      <c r="B102" s="3"/>
      <c r="C102" s="3"/>
      <c r="D102" s="3"/>
      <c r="E102" s="3"/>
      <c r="F102" s="3"/>
      <c r="G102" s="3"/>
      <c r="H102" s="3"/>
      <c r="I102" s="3"/>
      <c r="R102" s="22"/>
    </row>
    <row r="103" spans="1:18" x14ac:dyDescent="0.3">
      <c r="A103" s="3"/>
      <c r="B103" s="3"/>
      <c r="C103" s="3"/>
      <c r="D103" s="3"/>
      <c r="E103" s="3"/>
      <c r="F103" s="3"/>
      <c r="G103" s="3"/>
      <c r="H103" s="3"/>
      <c r="I103" s="3"/>
      <c r="R103" s="22"/>
    </row>
    <row r="104" spans="1:18" x14ac:dyDescent="0.3">
      <c r="A104" s="3"/>
      <c r="B104" s="3"/>
      <c r="C104" s="3"/>
      <c r="D104" s="3"/>
      <c r="E104" s="3"/>
      <c r="F104" s="3"/>
      <c r="G104" s="3"/>
      <c r="H104" s="3"/>
      <c r="I104" s="3"/>
      <c r="R104" s="22"/>
    </row>
    <row r="105" spans="1:18" x14ac:dyDescent="0.3">
      <c r="A105" s="3"/>
      <c r="B105" s="3"/>
      <c r="C105" s="3"/>
      <c r="D105" s="3"/>
      <c r="E105" s="3"/>
      <c r="F105" s="3"/>
      <c r="G105" s="3"/>
      <c r="H105" s="3"/>
      <c r="I105" s="3"/>
      <c r="R105" s="22"/>
    </row>
    <row r="106" spans="1:18" x14ac:dyDescent="0.3">
      <c r="A106" s="3"/>
      <c r="B106" s="3"/>
      <c r="C106" s="3"/>
      <c r="D106" s="3"/>
      <c r="E106" s="3"/>
      <c r="F106" s="3"/>
      <c r="G106" s="3"/>
      <c r="H106" s="3"/>
      <c r="I106" s="3"/>
      <c r="R106" s="22"/>
    </row>
    <row r="107" spans="1:18" x14ac:dyDescent="0.3">
      <c r="A107" s="3"/>
      <c r="B107" s="3"/>
      <c r="C107" s="3"/>
      <c r="D107" s="3"/>
      <c r="E107" s="3"/>
      <c r="F107" s="3"/>
      <c r="G107" s="3"/>
      <c r="H107" s="3"/>
      <c r="I107" s="3"/>
      <c r="R107" s="22"/>
    </row>
    <row r="108" spans="1:18" x14ac:dyDescent="0.3">
      <c r="A108" s="3"/>
      <c r="B108" s="3"/>
      <c r="C108" s="3"/>
      <c r="D108" s="3"/>
      <c r="E108" s="3"/>
      <c r="F108" s="3"/>
      <c r="G108" s="3"/>
      <c r="H108" s="3"/>
      <c r="I108" s="3"/>
      <c r="R108" s="22"/>
    </row>
    <row r="109" spans="1:18" x14ac:dyDescent="0.3">
      <c r="A109" s="3"/>
      <c r="B109" s="3"/>
      <c r="C109" s="3"/>
      <c r="D109" s="3"/>
      <c r="E109" s="3"/>
      <c r="F109" s="3"/>
      <c r="G109" s="3"/>
      <c r="H109" s="3"/>
      <c r="I109" s="3"/>
      <c r="R109" s="22"/>
    </row>
    <row r="110" spans="1:18" x14ac:dyDescent="0.3">
      <c r="A110" s="3"/>
      <c r="B110" s="3"/>
      <c r="C110" s="3"/>
      <c r="D110" s="3"/>
      <c r="E110" s="3"/>
      <c r="F110" s="3"/>
      <c r="G110" s="3"/>
      <c r="H110" s="3"/>
      <c r="I110" s="3"/>
      <c r="R110" s="22"/>
    </row>
    <row r="111" spans="1:18" x14ac:dyDescent="0.3">
      <c r="A111" s="3"/>
      <c r="B111" s="3"/>
      <c r="C111" s="3"/>
      <c r="D111" s="3"/>
      <c r="E111" s="3"/>
      <c r="F111" s="3"/>
      <c r="G111" s="3"/>
      <c r="H111" s="3"/>
      <c r="I111" s="3"/>
      <c r="R111" s="22"/>
    </row>
    <row r="112" spans="1:18" x14ac:dyDescent="0.3">
      <c r="A112" s="3"/>
      <c r="B112" s="3"/>
      <c r="C112" s="3"/>
      <c r="D112" s="3"/>
      <c r="E112" s="3"/>
      <c r="F112" s="3"/>
      <c r="G112" s="3"/>
      <c r="H112" s="3"/>
      <c r="I112" s="3"/>
      <c r="R112" s="22"/>
    </row>
    <row r="113" spans="1:18" x14ac:dyDescent="0.3">
      <c r="A113" s="3"/>
      <c r="B113" s="3"/>
      <c r="C113" s="3"/>
      <c r="D113" s="3"/>
      <c r="E113" s="3"/>
      <c r="F113" s="3"/>
      <c r="G113" s="3"/>
      <c r="H113" s="3"/>
      <c r="I113" s="3"/>
      <c r="R113" s="22"/>
    </row>
    <row r="114" spans="1:18" x14ac:dyDescent="0.3">
      <c r="A114" s="3"/>
      <c r="B114" s="3"/>
      <c r="C114" s="3"/>
      <c r="D114" s="3"/>
      <c r="E114" s="3"/>
      <c r="F114" s="3"/>
      <c r="G114" s="3"/>
      <c r="H114" s="3"/>
      <c r="I114" s="3"/>
      <c r="R114" s="22"/>
    </row>
    <row r="115" spans="1:18" x14ac:dyDescent="0.3">
      <c r="A115" s="3"/>
      <c r="B115" s="3"/>
      <c r="C115" s="3"/>
      <c r="D115" s="3"/>
      <c r="E115" s="3"/>
      <c r="F115" s="3"/>
      <c r="G115" s="3"/>
      <c r="H115" s="3"/>
      <c r="I115" s="3"/>
      <c r="R115" s="22"/>
    </row>
    <row r="116" spans="1:18" x14ac:dyDescent="0.3">
      <c r="A116" s="3"/>
      <c r="B116" s="3"/>
      <c r="C116" s="3"/>
      <c r="D116" s="3"/>
      <c r="E116" s="3"/>
      <c r="F116" s="3"/>
      <c r="G116" s="3"/>
      <c r="H116" s="3"/>
      <c r="I116" s="3"/>
      <c r="R116" s="22"/>
    </row>
    <row r="117" spans="1:18" x14ac:dyDescent="0.3">
      <c r="A117" s="3"/>
      <c r="B117" s="3"/>
      <c r="C117" s="3"/>
      <c r="D117" s="3"/>
      <c r="E117" s="3"/>
      <c r="F117" s="3"/>
      <c r="G117" s="3"/>
      <c r="H117" s="3"/>
      <c r="I117" s="3"/>
      <c r="R117" s="22"/>
    </row>
    <row r="118" spans="1:18" x14ac:dyDescent="0.3">
      <c r="A118" s="3"/>
      <c r="B118" s="3"/>
      <c r="C118" s="3"/>
      <c r="D118" s="3"/>
      <c r="E118" s="3"/>
      <c r="F118" s="3"/>
      <c r="G118" s="3"/>
      <c r="H118" s="3"/>
      <c r="I118" s="3"/>
      <c r="R118" s="22"/>
    </row>
    <row r="119" spans="1:18" x14ac:dyDescent="0.3">
      <c r="A119" s="3"/>
      <c r="B119" s="3"/>
      <c r="C119" s="3"/>
      <c r="D119" s="3"/>
      <c r="E119" s="3"/>
      <c r="F119" s="3"/>
      <c r="G119" s="3"/>
      <c r="H119" s="3"/>
      <c r="I119" s="3"/>
      <c r="R119" s="22"/>
    </row>
    <row r="120" spans="1:18" x14ac:dyDescent="0.3">
      <c r="A120" s="3"/>
      <c r="B120" s="3"/>
      <c r="C120" s="3"/>
      <c r="D120" s="3"/>
      <c r="E120" s="3"/>
      <c r="F120" s="3"/>
      <c r="G120" s="3"/>
      <c r="H120" s="3"/>
      <c r="I120" s="3"/>
      <c r="R120" s="22"/>
    </row>
    <row r="121" spans="1:18" x14ac:dyDescent="0.3">
      <c r="A121" s="3"/>
      <c r="B121" s="3"/>
      <c r="C121" s="3"/>
      <c r="D121" s="3"/>
      <c r="E121" s="3"/>
      <c r="F121" s="3"/>
      <c r="G121" s="3"/>
      <c r="H121" s="3"/>
      <c r="I121" s="3"/>
      <c r="R121" s="22"/>
    </row>
    <row r="122" spans="1:18" x14ac:dyDescent="0.3">
      <c r="A122" s="3"/>
      <c r="B122" s="3"/>
      <c r="C122" s="3"/>
      <c r="D122" s="3"/>
      <c r="E122" s="3"/>
      <c r="F122" s="3"/>
      <c r="G122" s="3"/>
      <c r="H122" s="3"/>
      <c r="I122" s="3"/>
      <c r="R122" s="22"/>
    </row>
    <row r="123" spans="1:18" x14ac:dyDescent="0.3">
      <c r="A123" s="3"/>
      <c r="B123" s="3"/>
      <c r="C123" s="3"/>
      <c r="D123" s="3"/>
      <c r="E123" s="3"/>
      <c r="F123" s="3"/>
      <c r="G123" s="3"/>
      <c r="H123" s="3"/>
      <c r="I123" s="3"/>
      <c r="R123" s="22"/>
    </row>
    <row r="124" spans="1:18" x14ac:dyDescent="0.3">
      <c r="A124" s="3"/>
      <c r="B124" s="3"/>
      <c r="C124" s="3"/>
      <c r="D124" s="3"/>
      <c r="E124" s="3"/>
      <c r="F124" s="3"/>
      <c r="G124" s="3"/>
      <c r="H124" s="3"/>
      <c r="I124" s="3"/>
      <c r="R124" s="22"/>
    </row>
    <row r="125" spans="1:18" x14ac:dyDescent="0.3">
      <c r="A125" s="3"/>
      <c r="B125" s="3"/>
      <c r="C125" s="3"/>
      <c r="D125" s="3"/>
      <c r="E125" s="3"/>
      <c r="F125" s="3"/>
      <c r="G125" s="3"/>
      <c r="H125" s="3"/>
      <c r="I125" s="3"/>
      <c r="R125" s="22"/>
    </row>
    <row r="126" spans="1:18" x14ac:dyDescent="0.3">
      <c r="A126" s="3"/>
      <c r="B126" s="3"/>
      <c r="C126" s="3"/>
      <c r="D126" s="3"/>
      <c r="E126" s="3"/>
      <c r="F126" s="3"/>
      <c r="G126" s="3"/>
      <c r="H126" s="3"/>
      <c r="I126" s="3"/>
      <c r="R126" s="22"/>
    </row>
    <row r="127" spans="1:18" x14ac:dyDescent="0.3">
      <c r="A127" s="3"/>
      <c r="B127" s="3"/>
      <c r="C127" s="3"/>
      <c r="D127" s="3"/>
      <c r="E127" s="3"/>
      <c r="F127" s="3"/>
      <c r="G127" s="3"/>
      <c r="H127" s="3"/>
      <c r="I127" s="3"/>
      <c r="R127" s="22"/>
    </row>
    <row r="128" spans="1:18" x14ac:dyDescent="0.3">
      <c r="A128" s="3"/>
      <c r="B128" s="3"/>
      <c r="C128" s="3"/>
      <c r="D128" s="3"/>
      <c r="E128" s="3"/>
      <c r="F128" s="3"/>
      <c r="G128" s="3"/>
      <c r="H128" s="3"/>
      <c r="I128" s="3"/>
      <c r="R128" s="22"/>
    </row>
    <row r="129" spans="1:18" x14ac:dyDescent="0.3">
      <c r="A129" s="3"/>
      <c r="B129" s="3"/>
      <c r="C129" s="3"/>
      <c r="D129" s="3"/>
      <c r="E129" s="3"/>
      <c r="F129" s="3"/>
      <c r="G129" s="3"/>
      <c r="H129" s="3"/>
      <c r="I129" s="3"/>
      <c r="R129" s="22"/>
    </row>
    <row r="130" spans="1:18" x14ac:dyDescent="0.3">
      <c r="A130" s="3"/>
      <c r="B130" s="3"/>
      <c r="C130" s="3"/>
      <c r="D130" s="3"/>
      <c r="E130" s="3"/>
      <c r="F130" s="3"/>
      <c r="G130" s="3"/>
      <c r="H130" s="3"/>
      <c r="I130" s="3"/>
      <c r="R130" s="22"/>
    </row>
    <row r="131" spans="1:18" x14ac:dyDescent="0.3">
      <c r="A131" s="3"/>
      <c r="B131" s="3"/>
      <c r="C131" s="3"/>
      <c r="D131" s="3"/>
      <c r="E131" s="3"/>
      <c r="F131" s="3"/>
      <c r="G131" s="3"/>
      <c r="H131" s="3"/>
      <c r="I131" s="3"/>
      <c r="R131" s="22"/>
    </row>
    <row r="132" spans="1:18" x14ac:dyDescent="0.3">
      <c r="A132" s="3"/>
      <c r="B132" s="3"/>
      <c r="C132" s="3"/>
      <c r="D132" s="3"/>
      <c r="E132" s="3"/>
      <c r="F132" s="3"/>
      <c r="G132" s="3"/>
      <c r="H132" s="3"/>
      <c r="I132" s="3"/>
      <c r="R132" s="22"/>
    </row>
    <row r="133" spans="1:18" x14ac:dyDescent="0.3">
      <c r="A133" s="3"/>
      <c r="B133" s="3"/>
      <c r="C133" s="3"/>
      <c r="D133" s="3"/>
      <c r="E133" s="3"/>
      <c r="F133" s="3"/>
      <c r="G133" s="3"/>
      <c r="H133" s="3"/>
      <c r="I133" s="3"/>
      <c r="R133" s="22"/>
    </row>
    <row r="134" spans="1:18" x14ac:dyDescent="0.3">
      <c r="A134" s="3"/>
      <c r="B134" s="3"/>
      <c r="C134" s="3"/>
      <c r="D134" s="3"/>
      <c r="E134" s="3"/>
      <c r="F134" s="3"/>
      <c r="G134" s="3"/>
      <c r="H134" s="3"/>
      <c r="I134" s="3"/>
      <c r="R134" s="22"/>
    </row>
    <row r="135" spans="1:18" x14ac:dyDescent="0.3">
      <c r="A135" s="3"/>
      <c r="B135" s="3"/>
      <c r="C135" s="3"/>
      <c r="D135" s="3"/>
      <c r="E135" s="3"/>
      <c r="F135" s="3"/>
      <c r="G135" s="3"/>
      <c r="H135" s="3"/>
      <c r="I135" s="3"/>
      <c r="R135" s="22"/>
    </row>
    <row r="136" spans="1:18" x14ac:dyDescent="0.3">
      <c r="A136" s="3"/>
      <c r="B136" s="3"/>
      <c r="C136" s="3"/>
      <c r="D136" s="3"/>
      <c r="E136" s="3"/>
      <c r="F136" s="3"/>
      <c r="G136" s="3"/>
      <c r="H136" s="3"/>
      <c r="I136" s="3"/>
      <c r="R136" s="22"/>
    </row>
    <row r="137" spans="1:18" x14ac:dyDescent="0.3">
      <c r="A137" s="3"/>
      <c r="B137" s="3"/>
      <c r="C137" s="3"/>
      <c r="D137" s="3"/>
      <c r="E137" s="3"/>
      <c r="F137" s="3"/>
      <c r="G137" s="3"/>
      <c r="H137" s="3"/>
      <c r="I137" s="3"/>
      <c r="R137" s="22"/>
    </row>
    <row r="138" spans="1:18" x14ac:dyDescent="0.3">
      <c r="A138" s="3"/>
      <c r="B138" s="3"/>
      <c r="C138" s="3"/>
      <c r="D138" s="3"/>
      <c r="E138" s="3"/>
      <c r="F138" s="3"/>
      <c r="G138" s="3"/>
      <c r="H138" s="3"/>
      <c r="I138" s="3"/>
      <c r="R138" s="22"/>
    </row>
    <row r="139" spans="1:18" x14ac:dyDescent="0.3">
      <c r="A139" s="3"/>
      <c r="B139" s="3"/>
      <c r="C139" s="3"/>
      <c r="D139" s="3"/>
      <c r="E139" s="3"/>
      <c r="F139" s="3"/>
      <c r="G139" s="3"/>
      <c r="H139" s="3"/>
      <c r="I139" s="3"/>
      <c r="R139" s="22"/>
    </row>
    <row r="140" spans="1:18" x14ac:dyDescent="0.3">
      <c r="A140" s="3"/>
      <c r="B140" s="3"/>
      <c r="C140" s="3"/>
      <c r="D140" s="3"/>
      <c r="E140" s="3"/>
      <c r="F140" s="3"/>
      <c r="G140" s="3"/>
      <c r="H140" s="3"/>
      <c r="I140" s="3"/>
      <c r="R140" s="22"/>
    </row>
    <row r="141" spans="1:18" x14ac:dyDescent="0.3">
      <c r="A141" s="3"/>
      <c r="B141" s="3"/>
      <c r="C141" s="3"/>
      <c r="D141" s="3"/>
      <c r="E141" s="3"/>
      <c r="F141" s="3"/>
      <c r="G141" s="3"/>
      <c r="H141" s="3"/>
      <c r="I141" s="3"/>
      <c r="R141" s="22"/>
    </row>
    <row r="142" spans="1:18" x14ac:dyDescent="0.3">
      <c r="A142" s="3"/>
      <c r="B142" s="3"/>
      <c r="C142" s="3"/>
      <c r="D142" s="3"/>
      <c r="E142" s="3"/>
      <c r="F142" s="3"/>
      <c r="G142" s="3"/>
      <c r="H142" s="3"/>
      <c r="I142" s="3"/>
      <c r="R142" s="22"/>
    </row>
    <row r="143" spans="1:18" x14ac:dyDescent="0.3">
      <c r="A143" s="3"/>
      <c r="B143" s="3"/>
      <c r="C143" s="3"/>
      <c r="D143" s="3"/>
      <c r="E143" s="3"/>
      <c r="F143" s="3"/>
      <c r="G143" s="3"/>
      <c r="H143" s="3"/>
      <c r="I143" s="3"/>
      <c r="R143" s="22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I144" s="3"/>
      <c r="R144" s="22"/>
    </row>
    <row r="145" spans="1:18" x14ac:dyDescent="0.3">
      <c r="A145" s="3"/>
      <c r="B145" s="3"/>
      <c r="C145" s="3"/>
      <c r="D145" s="3"/>
      <c r="E145" s="3"/>
      <c r="F145" s="3"/>
      <c r="G145" s="3"/>
      <c r="H145" s="3"/>
      <c r="I145" s="3"/>
      <c r="R145" s="22"/>
    </row>
    <row r="146" spans="1:18" x14ac:dyDescent="0.3">
      <c r="A146" s="3"/>
      <c r="B146" s="3"/>
      <c r="C146" s="3"/>
      <c r="D146" s="3"/>
      <c r="E146" s="3"/>
      <c r="F146" s="3"/>
      <c r="G146" s="3"/>
      <c r="H146" s="3"/>
      <c r="I146" s="3"/>
      <c r="R146" s="22"/>
    </row>
    <row r="147" spans="1:18" x14ac:dyDescent="0.3">
      <c r="A147" s="3"/>
      <c r="B147" s="3"/>
      <c r="C147" s="3"/>
      <c r="D147" s="3"/>
      <c r="E147" s="3"/>
      <c r="F147" s="3"/>
      <c r="G147" s="3"/>
      <c r="H147" s="3"/>
      <c r="I147" s="3"/>
      <c r="R147" s="22"/>
    </row>
    <row r="148" spans="1:18" x14ac:dyDescent="0.3">
      <c r="A148" s="3"/>
      <c r="B148" s="3"/>
      <c r="C148" s="3"/>
      <c r="D148" s="3"/>
      <c r="E148" s="3"/>
      <c r="F148" s="3"/>
      <c r="G148" s="3"/>
      <c r="H148" s="3"/>
      <c r="I148" s="3"/>
      <c r="R148" s="22"/>
    </row>
    <row r="149" spans="1:18" x14ac:dyDescent="0.3">
      <c r="A149" s="3"/>
      <c r="B149" s="3"/>
      <c r="C149" s="3"/>
      <c r="D149" s="3"/>
      <c r="E149" s="3"/>
      <c r="F149" s="3"/>
      <c r="G149" s="3"/>
      <c r="H149" s="3"/>
      <c r="I149" s="3"/>
      <c r="R149" s="22"/>
    </row>
    <row r="150" spans="1:18" x14ac:dyDescent="0.3">
      <c r="A150" s="3"/>
      <c r="B150" s="3"/>
      <c r="C150" s="3"/>
      <c r="D150" s="3"/>
      <c r="E150" s="3"/>
      <c r="F150" s="3"/>
      <c r="G150" s="3"/>
      <c r="H150" s="3"/>
      <c r="I150" s="3"/>
      <c r="R150" s="22"/>
    </row>
    <row r="151" spans="1:18" x14ac:dyDescent="0.3">
      <c r="A151" s="3"/>
      <c r="B151" s="3"/>
      <c r="C151" s="3"/>
      <c r="D151" s="3"/>
      <c r="E151" s="3"/>
      <c r="F151" s="3"/>
      <c r="G151" s="3"/>
      <c r="H151" s="3"/>
      <c r="I151" s="3"/>
      <c r="R151" s="22"/>
    </row>
    <row r="152" spans="1:18" x14ac:dyDescent="0.3">
      <c r="A152" s="3"/>
      <c r="B152" s="3"/>
      <c r="C152" s="3"/>
      <c r="D152" s="3"/>
      <c r="E152" s="3"/>
      <c r="F152" s="3"/>
      <c r="G152" s="3"/>
      <c r="H152" s="3"/>
      <c r="I152" s="3"/>
      <c r="R152" s="22"/>
    </row>
    <row r="153" spans="1:18" x14ac:dyDescent="0.3">
      <c r="A153" s="3"/>
      <c r="B153" s="3"/>
      <c r="C153" s="3"/>
      <c r="D153" s="3"/>
      <c r="E153" s="3"/>
      <c r="F153" s="3"/>
      <c r="G153" s="3"/>
      <c r="H153" s="3"/>
      <c r="I153" s="3"/>
      <c r="R153" s="22"/>
    </row>
    <row r="154" spans="1:18" x14ac:dyDescent="0.3">
      <c r="A154" s="3"/>
      <c r="B154" s="3"/>
      <c r="C154" s="3"/>
      <c r="D154" s="3"/>
      <c r="E154" s="3"/>
      <c r="F154" s="3"/>
      <c r="G154" s="3"/>
      <c r="H154" s="3"/>
      <c r="I154" s="3"/>
      <c r="R154" s="22"/>
    </row>
    <row r="155" spans="1:18" x14ac:dyDescent="0.3">
      <c r="A155" s="3"/>
      <c r="B155" s="3"/>
      <c r="C155" s="3"/>
      <c r="D155" s="3"/>
      <c r="E155" s="3"/>
      <c r="F155" s="3"/>
      <c r="G155" s="3"/>
      <c r="H155" s="3"/>
      <c r="I155" s="3"/>
      <c r="R155" s="22"/>
    </row>
    <row r="156" spans="1:18" x14ac:dyDescent="0.3">
      <c r="A156" s="3"/>
      <c r="B156" s="3"/>
      <c r="C156" s="3"/>
      <c r="D156" s="3"/>
      <c r="E156" s="3"/>
      <c r="F156" s="3"/>
      <c r="G156" s="3"/>
      <c r="H156" s="3"/>
      <c r="I156" s="3"/>
      <c r="R156" s="22"/>
    </row>
    <row r="157" spans="1:18" x14ac:dyDescent="0.3">
      <c r="A157" s="3"/>
      <c r="B157" s="3"/>
      <c r="C157" s="3"/>
      <c r="D157" s="3"/>
      <c r="E157" s="3"/>
      <c r="F157" s="3"/>
      <c r="G157" s="3"/>
      <c r="H157" s="3"/>
      <c r="I157" s="3"/>
      <c r="R157" s="22"/>
    </row>
    <row r="158" spans="1:18" x14ac:dyDescent="0.3">
      <c r="A158" s="3"/>
      <c r="B158" s="3"/>
      <c r="C158" s="3"/>
      <c r="D158" s="3"/>
      <c r="E158" s="3"/>
      <c r="F158" s="3"/>
      <c r="G158" s="3"/>
      <c r="H158" s="3"/>
      <c r="I158" s="3"/>
      <c r="R158" s="22"/>
    </row>
    <row r="159" spans="1:18" x14ac:dyDescent="0.3">
      <c r="A159" s="3"/>
      <c r="B159" s="3"/>
      <c r="C159" s="3"/>
      <c r="D159" s="3"/>
      <c r="E159" s="3"/>
      <c r="F159" s="3"/>
      <c r="G159" s="3"/>
      <c r="H159" s="3"/>
      <c r="I159" s="3"/>
      <c r="R159" s="22"/>
    </row>
    <row r="160" spans="1:18" x14ac:dyDescent="0.3">
      <c r="A160" s="3"/>
      <c r="B160" s="3"/>
      <c r="C160" s="3"/>
      <c r="D160" s="3"/>
      <c r="E160" s="3"/>
      <c r="F160" s="3"/>
      <c r="G160" s="3"/>
      <c r="H160" s="3"/>
      <c r="I160" s="3"/>
      <c r="R160" s="22"/>
    </row>
    <row r="161" spans="1:18" x14ac:dyDescent="0.3">
      <c r="A161" s="3"/>
      <c r="B161" s="3"/>
      <c r="C161" s="3"/>
      <c r="D161" s="3"/>
      <c r="E161" s="3"/>
      <c r="F161" s="3"/>
      <c r="G161" s="3"/>
      <c r="H161" s="3"/>
      <c r="I161" s="3"/>
      <c r="R161" s="22"/>
    </row>
    <row r="162" spans="1:18" x14ac:dyDescent="0.3">
      <c r="A162" s="3"/>
      <c r="B162" s="3"/>
      <c r="C162" s="3"/>
      <c r="D162" s="3"/>
      <c r="E162" s="3"/>
      <c r="F162" s="3"/>
      <c r="G162" s="3"/>
      <c r="H162" s="3"/>
      <c r="I162" s="3"/>
      <c r="R162" s="22"/>
    </row>
    <row r="163" spans="1:18" x14ac:dyDescent="0.3">
      <c r="A163" s="3"/>
      <c r="B163" s="3"/>
      <c r="C163" s="3"/>
      <c r="D163" s="3"/>
      <c r="E163" s="3"/>
      <c r="F163" s="3"/>
      <c r="G163" s="3"/>
      <c r="H163" s="3"/>
      <c r="I163" s="3"/>
      <c r="R163" s="22"/>
    </row>
    <row r="164" spans="1:18" x14ac:dyDescent="0.3">
      <c r="A164" s="3"/>
      <c r="B164" s="3"/>
      <c r="C164" s="3"/>
      <c r="D164" s="3"/>
      <c r="E164" s="3"/>
      <c r="F164" s="3"/>
      <c r="G164" s="3"/>
      <c r="H164" s="3"/>
      <c r="I164" s="3"/>
      <c r="R164" s="22"/>
    </row>
    <row r="165" spans="1:18" x14ac:dyDescent="0.3">
      <c r="A165" s="3"/>
      <c r="B165" s="3"/>
      <c r="C165" s="3"/>
      <c r="D165" s="3"/>
      <c r="E165" s="3"/>
      <c r="F165" s="3"/>
      <c r="G165" s="3"/>
      <c r="H165" s="3"/>
      <c r="I165" s="3"/>
      <c r="R165" s="22"/>
    </row>
    <row r="166" spans="1:18" x14ac:dyDescent="0.3">
      <c r="A166" s="3"/>
      <c r="B166" s="3"/>
      <c r="C166" s="3"/>
      <c r="D166" s="3"/>
      <c r="E166" s="3"/>
      <c r="F166" s="3"/>
      <c r="G166" s="3"/>
      <c r="H166" s="3"/>
      <c r="I166" s="3"/>
      <c r="R166" s="22"/>
    </row>
    <row r="167" spans="1:18" x14ac:dyDescent="0.3">
      <c r="A167" s="3"/>
      <c r="B167" s="3"/>
      <c r="C167" s="3"/>
      <c r="D167" s="3"/>
      <c r="E167" s="3"/>
      <c r="F167" s="3"/>
      <c r="G167" s="3"/>
      <c r="H167" s="3"/>
      <c r="I167" s="3"/>
      <c r="R167" s="22"/>
    </row>
    <row r="168" spans="1:18" x14ac:dyDescent="0.3">
      <c r="A168" s="3"/>
      <c r="B168" s="3"/>
      <c r="C168" s="3"/>
      <c r="D168" s="3"/>
      <c r="E168" s="3"/>
      <c r="F168" s="3"/>
      <c r="G168" s="3"/>
      <c r="H168" s="3"/>
      <c r="I168" s="3"/>
      <c r="R168" s="22"/>
    </row>
    <row r="169" spans="1:18" x14ac:dyDescent="0.3">
      <c r="A169" s="3"/>
      <c r="B169" s="3"/>
      <c r="C169" s="3"/>
      <c r="D169" s="3"/>
      <c r="E169" s="3"/>
      <c r="F169" s="3"/>
      <c r="G169" s="3"/>
      <c r="H169" s="3"/>
      <c r="I169" s="3"/>
      <c r="R169" s="22"/>
    </row>
    <row r="170" spans="1:18" x14ac:dyDescent="0.3">
      <c r="A170" s="3"/>
      <c r="B170" s="3"/>
      <c r="C170" s="3"/>
      <c r="D170" s="3"/>
      <c r="E170" s="3"/>
      <c r="F170" s="3"/>
      <c r="G170" s="3"/>
      <c r="H170" s="3"/>
      <c r="I170" s="3"/>
      <c r="R170" s="22"/>
    </row>
    <row r="171" spans="1:18" x14ac:dyDescent="0.3">
      <c r="A171" s="3"/>
      <c r="B171" s="3"/>
      <c r="C171" s="3"/>
      <c r="D171" s="3"/>
      <c r="E171" s="3"/>
      <c r="F171" s="3"/>
      <c r="G171" s="3"/>
      <c r="H171" s="3"/>
      <c r="I171" s="3"/>
      <c r="R171" s="22"/>
    </row>
    <row r="172" spans="1:18" x14ac:dyDescent="0.3">
      <c r="A172" s="3"/>
      <c r="B172" s="3"/>
      <c r="C172" s="3"/>
      <c r="D172" s="3"/>
      <c r="E172" s="3"/>
      <c r="F172" s="3"/>
      <c r="G172" s="3"/>
      <c r="H172" s="3"/>
      <c r="I172" s="3"/>
      <c r="R172" s="22"/>
    </row>
    <row r="173" spans="1:18" x14ac:dyDescent="0.3">
      <c r="A173" s="3"/>
      <c r="B173" s="3"/>
      <c r="C173" s="3"/>
      <c r="D173" s="3"/>
      <c r="E173" s="3"/>
      <c r="F173" s="3"/>
      <c r="G173" s="3"/>
      <c r="H173" s="3"/>
      <c r="I173" s="3"/>
      <c r="R173" s="22"/>
    </row>
    <row r="174" spans="1:18" x14ac:dyDescent="0.3">
      <c r="A174" s="3"/>
      <c r="B174" s="3"/>
      <c r="C174" s="3"/>
      <c r="D174" s="3"/>
      <c r="E174" s="3"/>
      <c r="F174" s="3"/>
      <c r="G174" s="3"/>
      <c r="H174" s="3"/>
      <c r="I174" s="3"/>
      <c r="R174" s="22"/>
    </row>
    <row r="175" spans="1:18" x14ac:dyDescent="0.3">
      <c r="A175" s="3"/>
      <c r="B175" s="3"/>
      <c r="C175" s="3"/>
      <c r="D175" s="3"/>
      <c r="E175" s="3"/>
      <c r="F175" s="3"/>
      <c r="G175" s="3"/>
      <c r="H175" s="3"/>
      <c r="I175" s="3"/>
      <c r="R175" s="22"/>
    </row>
    <row r="176" spans="1:18" x14ac:dyDescent="0.3">
      <c r="A176" s="3"/>
      <c r="B176" s="3"/>
      <c r="C176" s="3"/>
      <c r="D176" s="3"/>
      <c r="E176" s="3"/>
      <c r="F176" s="3"/>
      <c r="G176" s="3"/>
      <c r="H176" s="3"/>
      <c r="I176" s="3"/>
      <c r="R176" s="22"/>
    </row>
    <row r="177" spans="1:18" x14ac:dyDescent="0.3">
      <c r="A177" s="3"/>
      <c r="B177" s="3"/>
      <c r="C177" s="3"/>
      <c r="D177" s="3"/>
      <c r="E177" s="3"/>
      <c r="F177" s="3"/>
      <c r="G177" s="3"/>
      <c r="H177" s="3"/>
      <c r="I177" s="3"/>
      <c r="R177" s="22"/>
    </row>
    <row r="178" spans="1:18" x14ac:dyDescent="0.3">
      <c r="A178" s="3"/>
      <c r="B178" s="3"/>
      <c r="C178" s="3"/>
      <c r="D178" s="3"/>
      <c r="E178" s="3"/>
      <c r="F178" s="3"/>
      <c r="G178" s="3"/>
      <c r="H178" s="3"/>
      <c r="I178" s="3"/>
      <c r="R178" s="22"/>
    </row>
    <row r="179" spans="1:18" x14ac:dyDescent="0.3">
      <c r="A179" s="3"/>
      <c r="B179" s="3"/>
      <c r="C179" s="3"/>
      <c r="D179" s="3"/>
      <c r="E179" s="3"/>
      <c r="F179" s="3"/>
      <c r="G179" s="3"/>
      <c r="H179" s="3"/>
      <c r="I179" s="3"/>
      <c r="R179" s="22"/>
    </row>
    <row r="180" spans="1:18" x14ac:dyDescent="0.3">
      <c r="A180" s="3"/>
      <c r="B180" s="3"/>
      <c r="C180" s="3"/>
      <c r="D180" s="3"/>
      <c r="E180" s="3"/>
      <c r="F180" s="3"/>
      <c r="G180" s="3"/>
      <c r="H180" s="3"/>
      <c r="I180" s="3"/>
      <c r="R180" s="22"/>
    </row>
    <row r="181" spans="1:18" x14ac:dyDescent="0.3">
      <c r="A181" s="3"/>
      <c r="B181" s="3"/>
      <c r="C181" s="3"/>
      <c r="D181" s="3"/>
      <c r="E181" s="3"/>
      <c r="F181" s="3"/>
      <c r="G181" s="3"/>
      <c r="H181" s="3"/>
      <c r="I181" s="3"/>
      <c r="R181" s="22"/>
    </row>
    <row r="182" spans="1:18" x14ac:dyDescent="0.3">
      <c r="A182" s="3"/>
      <c r="B182" s="3"/>
      <c r="C182" s="3"/>
      <c r="D182" s="3"/>
      <c r="E182" s="3"/>
      <c r="F182" s="3"/>
      <c r="G182" s="3"/>
      <c r="H182" s="3"/>
      <c r="I182" s="3"/>
      <c r="R182" s="22"/>
    </row>
    <row r="183" spans="1:18" x14ac:dyDescent="0.3">
      <c r="A183" s="3"/>
      <c r="B183" s="3"/>
      <c r="C183" s="3"/>
      <c r="D183" s="3"/>
      <c r="E183" s="3"/>
      <c r="F183" s="3"/>
      <c r="G183" s="3"/>
      <c r="H183" s="3"/>
      <c r="I183" s="3"/>
      <c r="R183" s="22"/>
    </row>
    <row r="184" spans="1:18" x14ac:dyDescent="0.3">
      <c r="A184" s="3"/>
      <c r="B184" s="3"/>
      <c r="C184" s="3"/>
      <c r="D184" s="3"/>
      <c r="E184" s="3"/>
      <c r="F184" s="3"/>
      <c r="G184" s="3"/>
      <c r="H184" s="3"/>
      <c r="I184" s="3"/>
      <c r="R184" s="22"/>
    </row>
    <row r="185" spans="1:18" x14ac:dyDescent="0.3">
      <c r="A185" s="3"/>
      <c r="B185" s="3"/>
      <c r="C185" s="3"/>
      <c r="D185" s="3"/>
      <c r="E185" s="3"/>
      <c r="F185" s="3"/>
      <c r="G185" s="3"/>
      <c r="H185" s="3"/>
      <c r="I185" s="3"/>
      <c r="R185" s="22"/>
    </row>
    <row r="186" spans="1:18" x14ac:dyDescent="0.3">
      <c r="A186" s="3"/>
      <c r="B186" s="3"/>
      <c r="C186" s="3"/>
      <c r="D186" s="3"/>
      <c r="E186" s="3"/>
      <c r="F186" s="3"/>
      <c r="G186" s="3"/>
      <c r="H186" s="3"/>
      <c r="I186" s="3"/>
      <c r="R186" s="22"/>
    </row>
    <row r="187" spans="1:18" x14ac:dyDescent="0.3">
      <c r="A187" s="3"/>
      <c r="B187" s="3"/>
      <c r="C187" s="3"/>
      <c r="D187" s="3"/>
      <c r="E187" s="3"/>
      <c r="F187" s="3"/>
      <c r="G187" s="3"/>
      <c r="H187" s="3"/>
      <c r="I187" s="3"/>
      <c r="R187" s="22"/>
    </row>
    <row r="188" spans="1:18" x14ac:dyDescent="0.3">
      <c r="A188" s="3"/>
      <c r="B188" s="3"/>
      <c r="C188" s="3"/>
      <c r="D188" s="3"/>
      <c r="E188" s="3"/>
      <c r="F188" s="3"/>
      <c r="G188" s="3"/>
      <c r="H188" s="3"/>
      <c r="I188" s="3"/>
      <c r="R188" s="22"/>
    </row>
    <row r="189" spans="1:18" x14ac:dyDescent="0.3">
      <c r="A189" s="3"/>
      <c r="B189" s="3"/>
      <c r="C189" s="3"/>
      <c r="D189" s="3"/>
      <c r="E189" s="3"/>
      <c r="F189" s="3"/>
      <c r="G189" s="3"/>
      <c r="H189" s="3"/>
      <c r="I189" s="3"/>
      <c r="R189" s="22"/>
    </row>
    <row r="190" spans="1:18" x14ac:dyDescent="0.3">
      <c r="A190" s="3"/>
      <c r="B190" s="3"/>
      <c r="C190" s="3"/>
      <c r="D190" s="3"/>
      <c r="E190" s="3"/>
      <c r="F190" s="3"/>
      <c r="G190" s="3"/>
      <c r="H190" s="3"/>
      <c r="I190" s="3"/>
      <c r="R190" s="22"/>
    </row>
    <row r="191" spans="1:18" x14ac:dyDescent="0.3">
      <c r="A191" s="3"/>
      <c r="B191" s="3"/>
      <c r="C191" s="3"/>
      <c r="D191" s="3"/>
      <c r="E191" s="3"/>
      <c r="F191" s="3"/>
      <c r="G191" s="3"/>
      <c r="H191" s="3"/>
      <c r="I191" s="3"/>
      <c r="R191" s="22"/>
    </row>
    <row r="192" spans="1:18" x14ac:dyDescent="0.3">
      <c r="A192" s="3"/>
      <c r="B192" s="3"/>
      <c r="C192" s="3"/>
      <c r="D192" s="3"/>
      <c r="E192" s="3"/>
      <c r="F192" s="3"/>
      <c r="G192" s="3"/>
      <c r="H192" s="3"/>
      <c r="I192" s="3"/>
      <c r="R192" s="22"/>
    </row>
    <row r="193" spans="1:18" x14ac:dyDescent="0.3">
      <c r="A193" s="3"/>
      <c r="B193" s="3"/>
      <c r="C193" s="3"/>
      <c r="D193" s="3"/>
      <c r="E193" s="3"/>
      <c r="F193" s="3"/>
      <c r="G193" s="3"/>
      <c r="H193" s="3"/>
      <c r="I193" s="3"/>
      <c r="R193" s="22"/>
    </row>
    <row r="194" spans="1:18" x14ac:dyDescent="0.3">
      <c r="A194" s="3"/>
      <c r="B194" s="3"/>
      <c r="C194" s="3"/>
      <c r="D194" s="3"/>
      <c r="E194" s="3"/>
      <c r="F194" s="3"/>
      <c r="G194" s="3"/>
      <c r="H194" s="3"/>
      <c r="I194" s="3"/>
      <c r="R194" s="22"/>
    </row>
    <row r="195" spans="1:18" x14ac:dyDescent="0.3">
      <c r="A195" s="3"/>
      <c r="B195" s="3"/>
      <c r="C195" s="3"/>
      <c r="D195" s="3"/>
      <c r="E195" s="3"/>
      <c r="F195" s="3"/>
      <c r="G195" s="3"/>
      <c r="H195" s="3"/>
      <c r="I195" s="3"/>
      <c r="R195" s="22"/>
    </row>
    <row r="196" spans="1:18" x14ac:dyDescent="0.3">
      <c r="A196" s="3"/>
      <c r="B196" s="3"/>
      <c r="C196" s="3"/>
      <c r="D196" s="3"/>
      <c r="E196" s="3"/>
      <c r="F196" s="3"/>
      <c r="G196" s="3"/>
      <c r="H196" s="3"/>
      <c r="I196" s="3"/>
      <c r="R196" s="22"/>
    </row>
    <row r="197" spans="1:18" x14ac:dyDescent="0.3">
      <c r="A197" s="3"/>
      <c r="B197" s="3"/>
      <c r="C197" s="3"/>
      <c r="D197" s="3"/>
      <c r="E197" s="3"/>
      <c r="F197" s="3"/>
      <c r="G197" s="3"/>
      <c r="H197" s="3"/>
      <c r="I197" s="3"/>
      <c r="R197" s="22"/>
    </row>
    <row r="198" spans="1:18" x14ac:dyDescent="0.3">
      <c r="A198" s="3"/>
      <c r="B198" s="3"/>
      <c r="C198" s="3"/>
      <c r="D198" s="3"/>
      <c r="E198" s="3"/>
      <c r="F198" s="3"/>
      <c r="G198" s="3"/>
      <c r="H198" s="3"/>
      <c r="I198" s="3"/>
      <c r="R198" s="22"/>
    </row>
    <row r="199" spans="1:18" x14ac:dyDescent="0.3">
      <c r="A199" s="3"/>
      <c r="B199" s="3"/>
      <c r="C199" s="3"/>
      <c r="D199" s="3"/>
      <c r="E199" s="3"/>
      <c r="F199" s="3"/>
      <c r="G199" s="3"/>
      <c r="H199" s="3"/>
      <c r="I199" s="3"/>
      <c r="R199" s="22"/>
    </row>
    <row r="200" spans="1:18" x14ac:dyDescent="0.3">
      <c r="A200" s="3"/>
      <c r="B200" s="3"/>
      <c r="C200" s="3"/>
      <c r="D200" s="3"/>
      <c r="E200" s="3"/>
      <c r="F200" s="3"/>
      <c r="G200" s="3"/>
      <c r="H200" s="3"/>
      <c r="I200" s="3"/>
      <c r="R200" s="22"/>
    </row>
    <row r="201" spans="1:18" x14ac:dyDescent="0.3">
      <c r="A201" s="3"/>
      <c r="B201" s="3"/>
      <c r="C201" s="3"/>
      <c r="D201" s="3"/>
      <c r="E201" s="3"/>
      <c r="F201" s="3"/>
      <c r="G201" s="3"/>
      <c r="H201" s="3"/>
      <c r="I201" s="3"/>
      <c r="R201" s="22"/>
    </row>
    <row r="202" spans="1:18" x14ac:dyDescent="0.3">
      <c r="A202" s="3"/>
      <c r="B202" s="3"/>
      <c r="C202" s="3"/>
      <c r="D202" s="3"/>
      <c r="E202" s="3"/>
      <c r="F202" s="3"/>
      <c r="G202" s="3"/>
      <c r="H202" s="3"/>
      <c r="I202" s="3"/>
      <c r="R202" s="22"/>
    </row>
    <row r="203" spans="1:18" x14ac:dyDescent="0.3">
      <c r="A203" s="3"/>
      <c r="B203" s="3"/>
      <c r="C203" s="3"/>
      <c r="D203" s="3"/>
      <c r="E203" s="3"/>
      <c r="F203" s="3"/>
      <c r="G203" s="3"/>
      <c r="H203" s="3"/>
      <c r="I203" s="3"/>
      <c r="R203" s="22"/>
    </row>
    <row r="204" spans="1:18" x14ac:dyDescent="0.3">
      <c r="A204" s="3"/>
      <c r="B204" s="3"/>
      <c r="C204" s="3"/>
      <c r="D204" s="3"/>
      <c r="E204" s="3"/>
      <c r="F204" s="3"/>
      <c r="G204" s="3"/>
      <c r="H204" s="3"/>
      <c r="I204" s="3"/>
      <c r="R204" s="22"/>
    </row>
    <row r="205" spans="1:18" x14ac:dyDescent="0.3">
      <c r="A205" s="3"/>
      <c r="B205" s="3"/>
      <c r="C205" s="3"/>
      <c r="D205" s="3"/>
      <c r="E205" s="3"/>
      <c r="F205" s="3"/>
      <c r="G205" s="3"/>
      <c r="H205" s="3"/>
      <c r="I205" s="3"/>
      <c r="R205" s="22"/>
    </row>
    <row r="206" spans="1:18" x14ac:dyDescent="0.3">
      <c r="A206" s="3"/>
      <c r="B206" s="3"/>
      <c r="C206" s="3"/>
      <c r="D206" s="3"/>
      <c r="E206" s="3"/>
      <c r="F206" s="3"/>
      <c r="G206" s="3"/>
      <c r="H206" s="3"/>
      <c r="I206" s="3"/>
      <c r="R206" s="22"/>
    </row>
    <row r="207" spans="1:18" x14ac:dyDescent="0.3">
      <c r="A207" s="3"/>
      <c r="B207" s="3"/>
      <c r="C207" s="3"/>
      <c r="D207" s="3"/>
      <c r="E207" s="3"/>
      <c r="F207" s="3"/>
      <c r="G207" s="3"/>
      <c r="H207" s="3"/>
      <c r="I207" s="3"/>
      <c r="R207" s="22"/>
    </row>
    <row r="208" spans="1:18" x14ac:dyDescent="0.3">
      <c r="A208" s="3"/>
      <c r="B208" s="3"/>
      <c r="C208" s="3"/>
      <c r="D208" s="3"/>
      <c r="E208" s="3"/>
      <c r="F208" s="3"/>
      <c r="G208" s="3"/>
      <c r="H208" s="3"/>
      <c r="I208" s="3"/>
      <c r="R208" s="22"/>
    </row>
    <row r="209" spans="1:18" x14ac:dyDescent="0.3">
      <c r="A209" s="3"/>
      <c r="B209" s="3"/>
      <c r="C209" s="3"/>
      <c r="D209" s="3"/>
      <c r="E209" s="3"/>
      <c r="F209" s="3"/>
      <c r="G209" s="3"/>
      <c r="H209" s="3"/>
      <c r="I209" s="3"/>
      <c r="R209" s="22"/>
    </row>
    <row r="210" spans="1:18" x14ac:dyDescent="0.3">
      <c r="A210" s="3"/>
      <c r="B210" s="3"/>
      <c r="C210" s="3"/>
      <c r="D210" s="3"/>
      <c r="E210" s="3"/>
      <c r="F210" s="3"/>
      <c r="G210" s="3"/>
      <c r="H210" s="3"/>
      <c r="I210" s="3"/>
      <c r="R210" s="22"/>
    </row>
    <row r="211" spans="1:18" x14ac:dyDescent="0.3">
      <c r="A211" s="3"/>
      <c r="B211" s="3"/>
      <c r="C211" s="3"/>
      <c r="D211" s="3"/>
      <c r="E211" s="3"/>
      <c r="F211" s="3"/>
      <c r="G211" s="3"/>
      <c r="H211" s="3"/>
      <c r="I211" s="3"/>
      <c r="R211" s="22"/>
    </row>
    <row r="212" spans="1:18" x14ac:dyDescent="0.3">
      <c r="A212" s="3"/>
      <c r="B212" s="3"/>
      <c r="C212" s="3"/>
      <c r="D212" s="3"/>
      <c r="E212" s="3"/>
      <c r="F212" s="3"/>
      <c r="G212" s="3"/>
      <c r="H212" s="3"/>
      <c r="I212" s="3"/>
      <c r="R212" s="22"/>
    </row>
    <row r="213" spans="1:18" x14ac:dyDescent="0.3">
      <c r="A213" s="3"/>
      <c r="B213" s="3"/>
      <c r="C213" s="3"/>
      <c r="D213" s="3"/>
      <c r="E213" s="3"/>
      <c r="F213" s="3"/>
      <c r="G213" s="3"/>
      <c r="H213" s="3"/>
      <c r="I213" s="3"/>
      <c r="R213" s="22"/>
    </row>
    <row r="214" spans="1:18" x14ac:dyDescent="0.3">
      <c r="A214" s="3"/>
      <c r="B214" s="3"/>
      <c r="C214" s="3"/>
      <c r="D214" s="3"/>
      <c r="E214" s="3"/>
      <c r="F214" s="3"/>
      <c r="G214" s="3"/>
      <c r="H214" s="3"/>
      <c r="I214" s="3"/>
      <c r="R214" s="22"/>
    </row>
    <row r="215" spans="1:18" x14ac:dyDescent="0.3">
      <c r="A215" s="3"/>
      <c r="B215" s="3"/>
      <c r="C215" s="3"/>
      <c r="D215" s="3"/>
      <c r="E215" s="3"/>
      <c r="F215" s="3"/>
      <c r="G215" s="3"/>
      <c r="H215" s="3"/>
      <c r="I215" s="3"/>
      <c r="R215" s="22"/>
    </row>
    <row r="216" spans="1:18" x14ac:dyDescent="0.3">
      <c r="A216" s="3"/>
      <c r="B216" s="3"/>
      <c r="C216" s="3"/>
      <c r="D216" s="3"/>
      <c r="E216" s="3"/>
      <c r="F216" s="3"/>
      <c r="G216" s="3"/>
      <c r="H216" s="3"/>
      <c r="I216" s="3"/>
      <c r="R216" s="22"/>
    </row>
    <row r="217" spans="1:18" x14ac:dyDescent="0.3">
      <c r="A217" s="3"/>
      <c r="B217" s="3"/>
      <c r="C217" s="3"/>
      <c r="D217" s="3"/>
      <c r="E217" s="3"/>
      <c r="F217" s="3"/>
      <c r="G217" s="3"/>
      <c r="H217" s="3"/>
      <c r="I217" s="3"/>
      <c r="R217" s="22"/>
    </row>
    <row r="218" spans="1:18" x14ac:dyDescent="0.3">
      <c r="A218" s="3"/>
      <c r="B218" s="3"/>
      <c r="C218" s="3"/>
      <c r="D218" s="3"/>
      <c r="E218" s="3"/>
      <c r="F218" s="3"/>
      <c r="G218" s="3"/>
      <c r="H218" s="3"/>
      <c r="I218" s="3"/>
      <c r="R218" s="22"/>
    </row>
    <row r="219" spans="1:18" x14ac:dyDescent="0.3">
      <c r="A219" s="3"/>
      <c r="B219" s="3"/>
      <c r="C219" s="3"/>
      <c r="D219" s="3"/>
      <c r="E219" s="3"/>
      <c r="F219" s="3"/>
      <c r="G219" s="3"/>
      <c r="H219" s="3"/>
      <c r="I219" s="3"/>
      <c r="R219" s="22"/>
    </row>
    <row r="220" spans="1:18" x14ac:dyDescent="0.3">
      <c r="A220" s="3"/>
      <c r="B220" s="3"/>
      <c r="C220" s="3"/>
      <c r="D220" s="3"/>
      <c r="E220" s="3"/>
      <c r="F220" s="3"/>
      <c r="G220" s="3"/>
      <c r="H220" s="3"/>
      <c r="I220" s="3"/>
      <c r="R220" s="22"/>
    </row>
    <row r="221" spans="1:18" x14ac:dyDescent="0.3">
      <c r="A221" s="3"/>
      <c r="B221" s="3"/>
      <c r="C221" s="3"/>
      <c r="D221" s="3"/>
      <c r="E221" s="3"/>
      <c r="F221" s="3"/>
      <c r="G221" s="3"/>
      <c r="H221" s="3"/>
      <c r="I221" s="3"/>
      <c r="R221" s="22"/>
    </row>
    <row r="222" spans="1:18" x14ac:dyDescent="0.3">
      <c r="A222" s="3"/>
      <c r="B222" s="3"/>
      <c r="C222" s="3"/>
      <c r="D222" s="3"/>
      <c r="E222" s="3"/>
      <c r="F222" s="3"/>
      <c r="G222" s="3"/>
      <c r="H222" s="3"/>
      <c r="I222" s="3"/>
      <c r="R222" s="22"/>
    </row>
    <row r="223" spans="1:18" x14ac:dyDescent="0.3">
      <c r="A223" s="3"/>
      <c r="B223" s="3"/>
      <c r="C223" s="3"/>
      <c r="D223" s="3"/>
      <c r="E223" s="3"/>
      <c r="F223" s="3"/>
      <c r="G223" s="3"/>
      <c r="H223" s="3"/>
      <c r="I223" s="3"/>
      <c r="R223" s="22"/>
    </row>
    <row r="224" spans="1:18" x14ac:dyDescent="0.3">
      <c r="A224" s="3"/>
      <c r="B224" s="3"/>
      <c r="C224" s="3"/>
      <c r="D224" s="3"/>
      <c r="E224" s="3"/>
      <c r="F224" s="3"/>
      <c r="G224" s="3"/>
      <c r="H224" s="3"/>
      <c r="I224" s="3"/>
      <c r="R224" s="22"/>
    </row>
    <row r="225" spans="1:18" x14ac:dyDescent="0.3">
      <c r="A225" s="3"/>
      <c r="B225" s="3"/>
      <c r="C225" s="3"/>
      <c r="D225" s="3"/>
      <c r="E225" s="3"/>
      <c r="F225" s="3"/>
      <c r="G225" s="3"/>
      <c r="H225" s="3"/>
      <c r="I225" s="3"/>
      <c r="R225" s="22"/>
    </row>
    <row r="226" spans="1:18" x14ac:dyDescent="0.3">
      <c r="A226" s="3"/>
      <c r="B226" s="3"/>
      <c r="C226" s="3"/>
      <c r="D226" s="3"/>
      <c r="E226" s="3"/>
      <c r="F226" s="3"/>
      <c r="G226" s="3"/>
      <c r="H226" s="3"/>
      <c r="I226" s="3"/>
      <c r="R226" s="22"/>
    </row>
    <row r="227" spans="1:18" x14ac:dyDescent="0.3">
      <c r="A227" s="3"/>
      <c r="B227" s="3"/>
      <c r="C227" s="3"/>
      <c r="D227" s="3"/>
      <c r="E227" s="3"/>
      <c r="F227" s="3"/>
      <c r="G227" s="3"/>
      <c r="H227" s="3"/>
      <c r="I227" s="3"/>
      <c r="R227" s="22"/>
    </row>
    <row r="228" spans="1:18" x14ac:dyDescent="0.3">
      <c r="A228" s="3"/>
      <c r="B228" s="3"/>
      <c r="C228" s="3"/>
      <c r="D228" s="3"/>
      <c r="E228" s="3"/>
      <c r="F228" s="3"/>
      <c r="G228" s="3"/>
      <c r="H228" s="3"/>
      <c r="I228" s="3"/>
      <c r="R228" s="22"/>
    </row>
    <row r="229" spans="1:18" x14ac:dyDescent="0.3">
      <c r="A229" s="3"/>
      <c r="B229" s="3"/>
      <c r="C229" s="3"/>
      <c r="D229" s="3"/>
      <c r="E229" s="3"/>
      <c r="F229" s="3"/>
      <c r="G229" s="3"/>
      <c r="H229" s="3"/>
      <c r="I229" s="3"/>
      <c r="R229" s="22"/>
    </row>
    <row r="230" spans="1:18" x14ac:dyDescent="0.3">
      <c r="A230" s="3"/>
      <c r="B230" s="3"/>
      <c r="C230" s="3"/>
      <c r="D230" s="3"/>
      <c r="E230" s="3"/>
      <c r="F230" s="3"/>
      <c r="G230" s="3"/>
      <c r="H230" s="3"/>
      <c r="I230" s="3"/>
      <c r="R230" s="22"/>
    </row>
    <row r="231" spans="1:18" x14ac:dyDescent="0.3">
      <c r="A231" s="3"/>
      <c r="B231" s="3"/>
      <c r="C231" s="3"/>
      <c r="D231" s="3"/>
      <c r="E231" s="3"/>
      <c r="F231" s="3"/>
      <c r="G231" s="3"/>
      <c r="H231" s="3"/>
      <c r="I231" s="3"/>
      <c r="R231" s="22"/>
    </row>
    <row r="232" spans="1:18" x14ac:dyDescent="0.3">
      <c r="A232" s="3"/>
      <c r="B232" s="3"/>
      <c r="C232" s="3"/>
      <c r="D232" s="3"/>
      <c r="E232" s="3"/>
      <c r="F232" s="3"/>
      <c r="G232" s="3"/>
      <c r="H232" s="3"/>
      <c r="I232" s="3"/>
      <c r="R232" s="22"/>
    </row>
    <row r="233" spans="1:18" x14ac:dyDescent="0.3">
      <c r="A233" s="3"/>
      <c r="B233" s="3"/>
      <c r="C233" s="3"/>
      <c r="D233" s="3"/>
      <c r="E233" s="3"/>
      <c r="F233" s="3"/>
      <c r="G233" s="3"/>
      <c r="H233" s="3"/>
      <c r="I233" s="3"/>
      <c r="R233" s="22"/>
    </row>
    <row r="234" spans="1:18" x14ac:dyDescent="0.3">
      <c r="A234" s="3"/>
      <c r="B234" s="3"/>
      <c r="C234" s="3"/>
      <c r="D234" s="3"/>
      <c r="E234" s="3"/>
      <c r="F234" s="3"/>
      <c r="G234" s="3"/>
      <c r="H234" s="3"/>
      <c r="I234" s="3"/>
      <c r="R234" s="22"/>
    </row>
    <row r="235" spans="1:18" x14ac:dyDescent="0.3">
      <c r="A235" s="3"/>
      <c r="B235" s="3"/>
      <c r="C235" s="3"/>
      <c r="D235" s="3"/>
      <c r="E235" s="3"/>
      <c r="F235" s="3"/>
      <c r="G235" s="3"/>
      <c r="H235" s="3"/>
      <c r="I235" s="3"/>
      <c r="R235" s="22"/>
    </row>
    <row r="236" spans="1:18" x14ac:dyDescent="0.3">
      <c r="A236" s="3"/>
      <c r="B236" s="3"/>
      <c r="C236" s="3"/>
      <c r="D236" s="3"/>
      <c r="E236" s="3"/>
      <c r="F236" s="3"/>
      <c r="G236" s="3"/>
      <c r="H236" s="3"/>
      <c r="I236" s="3"/>
      <c r="R236" s="22"/>
    </row>
    <row r="237" spans="1:18" x14ac:dyDescent="0.3">
      <c r="A237" s="3"/>
      <c r="B237" s="3"/>
      <c r="C237" s="3"/>
      <c r="D237" s="3"/>
      <c r="E237" s="3"/>
      <c r="F237" s="3"/>
      <c r="G237" s="3"/>
      <c r="H237" s="3"/>
      <c r="I237" s="3"/>
      <c r="R237" s="22"/>
    </row>
    <row r="238" spans="1:18" x14ac:dyDescent="0.3">
      <c r="A238" s="3"/>
      <c r="B238" s="3"/>
      <c r="C238" s="3"/>
      <c r="D238" s="3"/>
      <c r="E238" s="3"/>
      <c r="F238" s="3"/>
      <c r="G238" s="3"/>
      <c r="H238" s="3"/>
      <c r="I238" s="3"/>
      <c r="R238" s="22"/>
    </row>
    <row r="239" spans="1:18" x14ac:dyDescent="0.3">
      <c r="A239" s="3"/>
      <c r="B239" s="3"/>
      <c r="C239" s="3"/>
      <c r="D239" s="3"/>
      <c r="E239" s="3"/>
      <c r="F239" s="3"/>
      <c r="G239" s="3"/>
      <c r="H239" s="3"/>
      <c r="I239" s="3"/>
      <c r="R239" s="22"/>
    </row>
    <row r="240" spans="1:18" x14ac:dyDescent="0.3">
      <c r="A240" s="3"/>
      <c r="B240" s="3"/>
      <c r="C240" s="3"/>
      <c r="D240" s="3"/>
      <c r="E240" s="3"/>
      <c r="F240" s="3"/>
      <c r="G240" s="3"/>
      <c r="H240" s="3"/>
      <c r="I240" s="3"/>
      <c r="R240" s="22"/>
    </row>
    <row r="241" spans="1:18" x14ac:dyDescent="0.3">
      <c r="A241" s="3"/>
      <c r="B241" s="3"/>
      <c r="C241" s="3"/>
      <c r="D241" s="3"/>
      <c r="E241" s="3"/>
      <c r="F241" s="3"/>
      <c r="G241" s="3"/>
      <c r="H241" s="3"/>
      <c r="I241" s="3"/>
      <c r="R241" s="22"/>
    </row>
    <row r="242" spans="1:18" x14ac:dyDescent="0.3">
      <c r="A242" s="3"/>
      <c r="B242" s="3"/>
      <c r="C242" s="3"/>
      <c r="D242" s="3"/>
      <c r="E242" s="3"/>
      <c r="F242" s="3"/>
      <c r="G242" s="3"/>
      <c r="H242" s="3"/>
      <c r="I242" s="3"/>
      <c r="R242" s="22"/>
    </row>
    <row r="243" spans="1:18" x14ac:dyDescent="0.3">
      <c r="A243" s="3"/>
      <c r="B243" s="3"/>
      <c r="C243" s="3"/>
      <c r="D243" s="3"/>
      <c r="E243" s="3"/>
      <c r="F243" s="3"/>
      <c r="G243" s="3"/>
      <c r="H243" s="3"/>
      <c r="I243" s="3"/>
      <c r="R243" s="22"/>
    </row>
    <row r="244" spans="1:18" x14ac:dyDescent="0.3">
      <c r="A244" s="3"/>
      <c r="B244" s="3"/>
      <c r="C244" s="3"/>
      <c r="D244" s="3"/>
      <c r="E244" s="3"/>
      <c r="F244" s="3"/>
      <c r="G244" s="3"/>
      <c r="H244" s="3"/>
      <c r="I244" s="3"/>
      <c r="R244" s="22"/>
    </row>
    <row r="245" spans="1:18" x14ac:dyDescent="0.3">
      <c r="A245" s="3"/>
      <c r="B245" s="3"/>
      <c r="C245" s="3"/>
      <c r="D245" s="3"/>
      <c r="E245" s="3"/>
      <c r="F245" s="3"/>
      <c r="G245" s="3"/>
      <c r="H245" s="3"/>
      <c r="I245" s="3"/>
      <c r="R245" s="22"/>
    </row>
    <row r="246" spans="1:18" x14ac:dyDescent="0.3">
      <c r="A246" s="3"/>
      <c r="B246" s="3"/>
      <c r="C246" s="3"/>
      <c r="D246" s="3"/>
      <c r="E246" s="3"/>
      <c r="F246" s="3"/>
      <c r="G246" s="3"/>
      <c r="H246" s="3"/>
      <c r="I246" s="3"/>
      <c r="R246" s="22"/>
    </row>
    <row r="247" spans="1:18" x14ac:dyDescent="0.3">
      <c r="A247" s="3"/>
      <c r="B247" s="3"/>
      <c r="C247" s="3"/>
      <c r="D247" s="3"/>
      <c r="E247" s="3"/>
      <c r="F247" s="3"/>
      <c r="G247" s="3"/>
      <c r="H247" s="3"/>
      <c r="I247" s="3"/>
      <c r="R247" s="22"/>
    </row>
    <row r="248" spans="1:18" x14ac:dyDescent="0.3">
      <c r="A248" s="3"/>
      <c r="B248" s="3"/>
      <c r="C248" s="3"/>
      <c r="D248" s="3"/>
      <c r="E248" s="3"/>
      <c r="F248" s="3"/>
      <c r="G248" s="3"/>
      <c r="H248" s="3"/>
      <c r="I248" s="3"/>
      <c r="R248" s="22"/>
    </row>
    <row r="249" spans="1:18" x14ac:dyDescent="0.3">
      <c r="A249" s="3"/>
      <c r="B249" s="3"/>
      <c r="C249" s="3"/>
      <c r="D249" s="3"/>
      <c r="E249" s="3"/>
      <c r="F249" s="3"/>
      <c r="G249" s="3"/>
      <c r="H249" s="3"/>
      <c r="I249" s="3"/>
      <c r="R249" s="22"/>
    </row>
    <row r="250" spans="1:18" x14ac:dyDescent="0.3">
      <c r="A250" s="3"/>
      <c r="B250" s="3"/>
      <c r="C250" s="3"/>
      <c r="D250" s="3"/>
      <c r="E250" s="3"/>
      <c r="F250" s="3"/>
      <c r="G250" s="3"/>
      <c r="H250" s="3"/>
      <c r="I250" s="3"/>
      <c r="R250" s="22"/>
    </row>
    <row r="251" spans="1:18" x14ac:dyDescent="0.3">
      <c r="A251" s="3"/>
      <c r="B251" s="3"/>
      <c r="C251" s="3"/>
      <c r="D251" s="3"/>
      <c r="E251" s="3"/>
      <c r="F251" s="3"/>
      <c r="G251" s="3"/>
      <c r="H251" s="3"/>
      <c r="I251" s="3"/>
      <c r="R251" s="22"/>
    </row>
    <row r="252" spans="1:18" x14ac:dyDescent="0.3">
      <c r="A252" s="3"/>
      <c r="B252" s="3"/>
      <c r="C252" s="3"/>
      <c r="D252" s="3"/>
      <c r="E252" s="3"/>
      <c r="F252" s="3"/>
      <c r="G252" s="3"/>
      <c r="H252" s="3"/>
      <c r="I252" s="3"/>
      <c r="R252" s="22"/>
    </row>
    <row r="253" spans="1:18" x14ac:dyDescent="0.3">
      <c r="A253" s="3"/>
      <c r="B253" s="3"/>
      <c r="C253" s="3"/>
      <c r="D253" s="3"/>
      <c r="E253" s="3"/>
      <c r="F253" s="3"/>
      <c r="G253" s="3"/>
      <c r="H253" s="3"/>
      <c r="I253" s="3"/>
      <c r="R253" s="22"/>
    </row>
    <row r="254" spans="1:18" x14ac:dyDescent="0.3">
      <c r="A254" s="3"/>
      <c r="B254" s="3"/>
      <c r="C254" s="3"/>
      <c r="D254" s="3"/>
      <c r="E254" s="3"/>
      <c r="F254" s="3"/>
      <c r="G254" s="3"/>
      <c r="H254" s="3"/>
      <c r="I254" s="3"/>
      <c r="R254" s="22"/>
    </row>
    <row r="255" spans="1:18" x14ac:dyDescent="0.3">
      <c r="A255" s="3"/>
      <c r="B255" s="3"/>
      <c r="C255" s="3"/>
      <c r="D255" s="3"/>
      <c r="E255" s="3"/>
      <c r="F255" s="3"/>
      <c r="G255" s="3"/>
      <c r="H255" s="3"/>
      <c r="I255" s="3"/>
      <c r="R255" s="22"/>
    </row>
    <row r="256" spans="1:18" x14ac:dyDescent="0.3">
      <c r="A256" s="3"/>
      <c r="B256" s="3"/>
      <c r="C256" s="3"/>
      <c r="D256" s="3"/>
      <c r="E256" s="3"/>
      <c r="F256" s="3"/>
      <c r="G256" s="3"/>
      <c r="H256" s="3"/>
      <c r="I256" s="3"/>
      <c r="R256" s="22"/>
    </row>
    <row r="257" spans="1:18" x14ac:dyDescent="0.3">
      <c r="A257" s="3"/>
      <c r="B257" s="3"/>
      <c r="C257" s="3"/>
      <c r="D257" s="3"/>
      <c r="E257" s="3"/>
      <c r="F257" s="3"/>
      <c r="G257" s="3"/>
      <c r="H257" s="3"/>
      <c r="I257" s="3"/>
      <c r="R257" s="22"/>
    </row>
    <row r="258" spans="1:18" x14ac:dyDescent="0.3">
      <c r="A258" s="3"/>
      <c r="B258" s="3"/>
      <c r="C258" s="3"/>
      <c r="D258" s="3"/>
      <c r="E258" s="3"/>
      <c r="F258" s="3"/>
      <c r="G258" s="3"/>
      <c r="H258" s="3"/>
      <c r="I258" s="3"/>
      <c r="R258" s="22"/>
    </row>
    <row r="259" spans="1:18" x14ac:dyDescent="0.3">
      <c r="A259" s="3"/>
      <c r="B259" s="3"/>
      <c r="C259" s="3"/>
      <c r="D259" s="3"/>
      <c r="E259" s="3"/>
      <c r="F259" s="3"/>
      <c r="G259" s="3"/>
      <c r="H259" s="3"/>
      <c r="I259" s="3"/>
      <c r="R259" s="22"/>
    </row>
    <row r="260" spans="1:18" x14ac:dyDescent="0.3">
      <c r="A260" s="3"/>
      <c r="B260" s="3"/>
      <c r="C260" s="3"/>
      <c r="D260" s="3"/>
      <c r="E260" s="3"/>
      <c r="F260" s="3"/>
      <c r="G260" s="3"/>
      <c r="H260" s="3"/>
      <c r="I260" s="3"/>
      <c r="R260" s="22"/>
    </row>
    <row r="261" spans="1:18" x14ac:dyDescent="0.3">
      <c r="A261" s="3"/>
      <c r="B261" s="3"/>
      <c r="C261" s="3"/>
      <c r="D261" s="3"/>
      <c r="E261" s="3"/>
      <c r="F261" s="3"/>
      <c r="G261" s="3"/>
      <c r="H261" s="3"/>
      <c r="I261" s="3"/>
      <c r="R261" s="22"/>
    </row>
    <row r="262" spans="1:18" x14ac:dyDescent="0.3">
      <c r="A262" s="3"/>
      <c r="B262" s="3"/>
      <c r="C262" s="3"/>
      <c r="D262" s="3"/>
      <c r="E262" s="3"/>
      <c r="F262" s="3"/>
      <c r="G262" s="3"/>
      <c r="H262" s="3"/>
      <c r="I262" s="3"/>
      <c r="R262" s="22"/>
    </row>
    <row r="263" spans="1:18" x14ac:dyDescent="0.3">
      <c r="A263" s="3"/>
      <c r="B263" s="3"/>
      <c r="C263" s="3"/>
      <c r="D263" s="3"/>
      <c r="E263" s="3"/>
      <c r="F263" s="3"/>
      <c r="G263" s="3"/>
      <c r="H263" s="3"/>
      <c r="I263" s="3"/>
      <c r="R263" s="22"/>
    </row>
    <row r="264" spans="1:18" x14ac:dyDescent="0.3">
      <c r="A264" s="3"/>
      <c r="B264" s="3"/>
      <c r="C264" s="3"/>
      <c r="D264" s="3"/>
      <c r="E264" s="3"/>
      <c r="F264" s="3"/>
      <c r="G264" s="3"/>
      <c r="H264" s="3"/>
      <c r="I264" s="3"/>
      <c r="R264" s="22"/>
    </row>
    <row r="265" spans="1:18" x14ac:dyDescent="0.3">
      <c r="A265" s="3"/>
      <c r="B265" s="3"/>
      <c r="C265" s="3"/>
      <c r="D265" s="3"/>
      <c r="E265" s="3"/>
      <c r="F265" s="3"/>
      <c r="G265" s="3"/>
      <c r="H265" s="3"/>
      <c r="I265" s="3"/>
      <c r="R265" s="22"/>
    </row>
    <row r="266" spans="1:18" x14ac:dyDescent="0.3">
      <c r="A266" s="3"/>
      <c r="B266" s="3"/>
      <c r="C266" s="3"/>
      <c r="D266" s="3"/>
      <c r="E266" s="3"/>
      <c r="F266" s="3"/>
      <c r="G266" s="3"/>
      <c r="H266" s="3"/>
      <c r="I266" s="3"/>
      <c r="R266" s="22"/>
    </row>
    <row r="267" spans="1:18" x14ac:dyDescent="0.3">
      <c r="A267" s="3"/>
      <c r="B267" s="3"/>
      <c r="C267" s="3"/>
      <c r="D267" s="3"/>
      <c r="E267" s="3"/>
      <c r="F267" s="3"/>
      <c r="G267" s="3"/>
      <c r="H267" s="3"/>
      <c r="I267" s="3"/>
      <c r="R267" s="22"/>
    </row>
    <row r="268" spans="1:18" x14ac:dyDescent="0.3">
      <c r="A268" s="3"/>
      <c r="B268" s="3"/>
      <c r="C268" s="3"/>
      <c r="D268" s="3"/>
      <c r="E268" s="3"/>
      <c r="F268" s="3"/>
      <c r="G268" s="3"/>
      <c r="H268" s="3"/>
      <c r="I268" s="3"/>
      <c r="R268" s="22"/>
    </row>
    <row r="269" spans="1:18" x14ac:dyDescent="0.3">
      <c r="A269" s="3"/>
      <c r="B269" s="3"/>
      <c r="C269" s="3"/>
      <c r="D269" s="3"/>
      <c r="E269" s="3"/>
      <c r="F269" s="3"/>
      <c r="G269" s="3"/>
      <c r="H269" s="3"/>
      <c r="I269" s="3"/>
      <c r="R269" s="22"/>
    </row>
    <row r="270" spans="1:18" x14ac:dyDescent="0.3">
      <c r="A270" s="3"/>
      <c r="B270" s="3"/>
      <c r="C270" s="3"/>
      <c r="D270" s="3"/>
      <c r="E270" s="3"/>
      <c r="F270" s="3"/>
      <c r="G270" s="3"/>
      <c r="H270" s="3"/>
      <c r="I270" s="3"/>
      <c r="R270" s="22"/>
    </row>
    <row r="271" spans="1:18" x14ac:dyDescent="0.3">
      <c r="A271" s="3"/>
      <c r="B271" s="3"/>
      <c r="C271" s="3"/>
      <c r="D271" s="3"/>
      <c r="E271" s="3"/>
      <c r="F271" s="3"/>
      <c r="G271" s="3"/>
      <c r="H271" s="3"/>
      <c r="I271" s="3"/>
      <c r="R271" s="22"/>
    </row>
    <row r="272" spans="1:18" x14ac:dyDescent="0.3">
      <c r="A272" s="3"/>
      <c r="B272" s="3"/>
      <c r="C272" s="3"/>
      <c r="D272" s="3"/>
      <c r="E272" s="3"/>
      <c r="F272" s="3"/>
      <c r="G272" s="3"/>
      <c r="H272" s="3"/>
      <c r="I272" s="3"/>
      <c r="R272" s="22"/>
    </row>
    <row r="273" spans="1:18" x14ac:dyDescent="0.3">
      <c r="A273" s="3"/>
      <c r="B273" s="3"/>
      <c r="C273" s="3"/>
      <c r="D273" s="3"/>
      <c r="E273" s="3"/>
      <c r="F273" s="3"/>
      <c r="G273" s="3"/>
      <c r="H273" s="3"/>
      <c r="I273" s="3"/>
      <c r="R273" s="22"/>
    </row>
    <row r="274" spans="1:18" x14ac:dyDescent="0.3">
      <c r="A274" s="3"/>
      <c r="B274" s="3"/>
      <c r="C274" s="3"/>
      <c r="D274" s="3"/>
      <c r="E274" s="3"/>
      <c r="F274" s="3"/>
      <c r="G274" s="3"/>
      <c r="H274" s="3"/>
      <c r="I274" s="3"/>
      <c r="R274" s="22"/>
    </row>
    <row r="275" spans="1:18" x14ac:dyDescent="0.3">
      <c r="A275" s="3"/>
      <c r="B275" s="3"/>
      <c r="C275" s="3"/>
      <c r="D275" s="3"/>
      <c r="E275" s="3"/>
      <c r="F275" s="3"/>
      <c r="G275" s="3"/>
      <c r="H275" s="3"/>
      <c r="I275" s="3"/>
      <c r="R275" s="22"/>
    </row>
    <row r="276" spans="1:18" x14ac:dyDescent="0.3">
      <c r="A276" s="3"/>
      <c r="B276" s="3"/>
      <c r="C276" s="3"/>
      <c r="D276" s="3"/>
      <c r="E276" s="3"/>
      <c r="F276" s="3"/>
      <c r="G276" s="3"/>
      <c r="H276" s="3"/>
      <c r="I276" s="3"/>
      <c r="R276" s="22"/>
    </row>
    <row r="277" spans="1:18" x14ac:dyDescent="0.3">
      <c r="A277" s="3"/>
      <c r="B277" s="3"/>
      <c r="C277" s="3"/>
      <c r="D277" s="3"/>
      <c r="E277" s="3"/>
      <c r="F277" s="3"/>
      <c r="G277" s="3"/>
      <c r="H277" s="3"/>
      <c r="I277" s="3"/>
      <c r="R277" s="22"/>
    </row>
    <row r="278" spans="1:18" x14ac:dyDescent="0.3">
      <c r="A278" s="3"/>
      <c r="B278" s="3"/>
      <c r="C278" s="3"/>
      <c r="D278" s="3"/>
      <c r="E278" s="3"/>
      <c r="F278" s="3"/>
      <c r="G278" s="3"/>
      <c r="H278" s="3"/>
      <c r="I278" s="3"/>
      <c r="R278" s="22"/>
    </row>
    <row r="279" spans="1:18" x14ac:dyDescent="0.3">
      <c r="A279" s="3"/>
      <c r="B279" s="3"/>
      <c r="C279" s="3"/>
      <c r="D279" s="3"/>
      <c r="E279" s="3"/>
      <c r="F279" s="3"/>
      <c r="G279" s="3"/>
      <c r="H279" s="3"/>
      <c r="I279" s="3"/>
      <c r="R279" s="22"/>
    </row>
    <row r="280" spans="1:18" x14ac:dyDescent="0.3">
      <c r="A280" s="3"/>
      <c r="B280" s="3"/>
      <c r="C280" s="3"/>
      <c r="D280" s="3"/>
      <c r="E280" s="3"/>
      <c r="F280" s="3"/>
      <c r="G280" s="3"/>
      <c r="H280" s="3"/>
      <c r="I280" s="3"/>
      <c r="R280" s="22"/>
    </row>
    <row r="281" spans="1:18" x14ac:dyDescent="0.3">
      <c r="A281" s="3"/>
      <c r="B281" s="3"/>
      <c r="C281" s="3"/>
      <c r="D281" s="3"/>
      <c r="E281" s="3"/>
      <c r="F281" s="3"/>
      <c r="G281" s="3"/>
      <c r="H281" s="3"/>
      <c r="I281" s="3"/>
      <c r="R281" s="22"/>
    </row>
    <row r="282" spans="1:18" x14ac:dyDescent="0.3">
      <c r="A282" s="3"/>
      <c r="B282" s="3"/>
      <c r="C282" s="3"/>
      <c r="D282" s="3"/>
      <c r="E282" s="3"/>
      <c r="F282" s="3"/>
      <c r="G282" s="3"/>
      <c r="H282" s="3"/>
      <c r="I282" s="3"/>
      <c r="R282" s="22"/>
    </row>
    <row r="283" spans="1:18" x14ac:dyDescent="0.3">
      <c r="A283" s="3"/>
      <c r="B283" s="3"/>
      <c r="C283" s="3"/>
      <c r="D283" s="3"/>
      <c r="E283" s="3"/>
      <c r="F283" s="3"/>
      <c r="G283" s="3"/>
      <c r="H283" s="3"/>
      <c r="I283" s="3"/>
      <c r="R283" s="22"/>
    </row>
    <row r="284" spans="1:18" x14ac:dyDescent="0.3">
      <c r="A284" s="3"/>
      <c r="B284" s="3"/>
      <c r="C284" s="3"/>
      <c r="D284" s="3"/>
      <c r="E284" s="3"/>
      <c r="F284" s="3"/>
      <c r="G284" s="3"/>
      <c r="H284" s="3"/>
      <c r="I284" s="3"/>
      <c r="R284" s="22"/>
    </row>
    <row r="285" spans="1:18" x14ac:dyDescent="0.3">
      <c r="A285" s="3"/>
      <c r="B285" s="3"/>
      <c r="C285" s="3"/>
      <c r="D285" s="3"/>
      <c r="E285" s="3"/>
      <c r="F285" s="3"/>
      <c r="G285" s="3"/>
      <c r="H285" s="3"/>
      <c r="I285" s="3"/>
      <c r="R285" s="22"/>
    </row>
    <row r="286" spans="1:18" x14ac:dyDescent="0.3">
      <c r="A286" s="3"/>
      <c r="B286" s="3"/>
      <c r="C286" s="3"/>
      <c r="D286" s="3"/>
      <c r="E286" s="3"/>
      <c r="F286" s="3"/>
      <c r="G286" s="3"/>
      <c r="H286" s="3"/>
      <c r="I286" s="3"/>
      <c r="R286" s="22"/>
    </row>
    <row r="287" spans="1:18" x14ac:dyDescent="0.3">
      <c r="A287" s="3"/>
      <c r="B287" s="3"/>
      <c r="C287" s="3"/>
      <c r="D287" s="3"/>
      <c r="E287" s="3"/>
      <c r="F287" s="3"/>
      <c r="G287" s="3"/>
      <c r="H287" s="3"/>
      <c r="I287" s="3"/>
      <c r="R287" s="22"/>
    </row>
    <row r="288" spans="1:18" x14ac:dyDescent="0.3">
      <c r="A288" s="3"/>
      <c r="B288" s="3"/>
      <c r="C288" s="3"/>
      <c r="D288" s="3"/>
      <c r="E288" s="3"/>
      <c r="F288" s="3"/>
      <c r="G288" s="3"/>
      <c r="H288" s="3"/>
      <c r="I288" s="3"/>
      <c r="R288" s="22"/>
    </row>
    <row r="289" spans="1:18" x14ac:dyDescent="0.3">
      <c r="A289" s="3"/>
      <c r="B289" s="3"/>
      <c r="C289" s="3"/>
      <c r="D289" s="3"/>
      <c r="E289" s="3"/>
      <c r="F289" s="3"/>
      <c r="G289" s="3"/>
      <c r="H289" s="3"/>
      <c r="I289" s="3"/>
      <c r="R289" s="22"/>
    </row>
    <row r="290" spans="1:18" x14ac:dyDescent="0.3">
      <c r="A290" s="3"/>
      <c r="B290" s="3"/>
      <c r="C290" s="3"/>
      <c r="D290" s="3"/>
      <c r="E290" s="3"/>
      <c r="F290" s="3"/>
      <c r="G290" s="3"/>
      <c r="H290" s="3"/>
      <c r="I290" s="3"/>
      <c r="R290" s="22"/>
    </row>
    <row r="291" spans="1:18" x14ac:dyDescent="0.3">
      <c r="A291" s="3"/>
      <c r="B291" s="3"/>
      <c r="C291" s="3"/>
      <c r="D291" s="3"/>
      <c r="E291" s="3"/>
      <c r="F291" s="3"/>
      <c r="G291" s="3"/>
      <c r="H291" s="3"/>
      <c r="I291" s="3"/>
      <c r="R291" s="22"/>
    </row>
    <row r="292" spans="1:18" x14ac:dyDescent="0.3">
      <c r="A292" s="3"/>
      <c r="B292" s="3"/>
      <c r="C292" s="3"/>
      <c r="D292" s="3"/>
      <c r="E292" s="3"/>
      <c r="F292" s="3"/>
      <c r="G292" s="3"/>
      <c r="H292" s="3"/>
      <c r="I292" s="3"/>
      <c r="R292" s="22"/>
    </row>
    <row r="293" spans="1:18" x14ac:dyDescent="0.3">
      <c r="A293" s="3"/>
      <c r="B293" s="3"/>
      <c r="C293" s="3"/>
      <c r="D293" s="3"/>
      <c r="E293" s="3"/>
      <c r="F293" s="3"/>
      <c r="G293" s="3"/>
      <c r="H293" s="3"/>
      <c r="I293" s="3"/>
      <c r="R293" s="22"/>
    </row>
    <row r="294" spans="1:18" x14ac:dyDescent="0.3">
      <c r="A294" s="3"/>
      <c r="B294" s="3"/>
      <c r="C294" s="3"/>
      <c r="D294" s="3"/>
      <c r="E294" s="3"/>
      <c r="F294" s="3"/>
      <c r="G294" s="3"/>
      <c r="H294" s="3"/>
      <c r="I294" s="3"/>
      <c r="R294" s="22"/>
    </row>
    <row r="295" spans="1:18" x14ac:dyDescent="0.3">
      <c r="A295" s="3"/>
      <c r="B295" s="3"/>
      <c r="C295" s="3"/>
      <c r="D295" s="3"/>
      <c r="E295" s="3"/>
      <c r="F295" s="3"/>
      <c r="G295" s="3"/>
      <c r="H295" s="3"/>
      <c r="I295" s="3"/>
      <c r="R295" s="22"/>
    </row>
    <row r="296" spans="1:18" x14ac:dyDescent="0.3">
      <c r="A296" s="3"/>
      <c r="B296" s="3"/>
      <c r="C296" s="3"/>
      <c r="D296" s="3"/>
      <c r="E296" s="3"/>
      <c r="F296" s="3"/>
      <c r="G296" s="3"/>
      <c r="H296" s="3"/>
      <c r="I296" s="3"/>
      <c r="R296" s="22"/>
    </row>
    <row r="297" spans="1:18" x14ac:dyDescent="0.3">
      <c r="A297" s="3"/>
      <c r="B297" s="3"/>
      <c r="C297" s="3"/>
      <c r="D297" s="3"/>
      <c r="E297" s="3"/>
      <c r="F297" s="3"/>
      <c r="G297" s="3"/>
      <c r="H297" s="3"/>
      <c r="I297" s="3"/>
      <c r="R297" s="22"/>
    </row>
    <row r="298" spans="1:18" x14ac:dyDescent="0.3">
      <c r="A298" s="3"/>
      <c r="B298" s="3"/>
      <c r="C298" s="3"/>
      <c r="D298" s="3"/>
      <c r="E298" s="3"/>
      <c r="F298" s="3"/>
      <c r="G298" s="3"/>
      <c r="H298" s="3"/>
      <c r="I298" s="3"/>
      <c r="R298" s="22"/>
    </row>
    <row r="299" spans="1:18" x14ac:dyDescent="0.3">
      <c r="A299" s="3"/>
      <c r="B299" s="3"/>
      <c r="C299" s="3"/>
      <c r="D299" s="3"/>
      <c r="E299" s="3"/>
      <c r="F299" s="3"/>
      <c r="G299" s="3"/>
      <c r="H299" s="3"/>
      <c r="I299" s="3"/>
      <c r="R299" s="22"/>
    </row>
    <row r="300" spans="1:18" x14ac:dyDescent="0.3">
      <c r="A300" s="3"/>
      <c r="B300" s="3"/>
      <c r="C300" s="3"/>
      <c r="D300" s="3"/>
      <c r="E300" s="3"/>
      <c r="F300" s="3"/>
      <c r="G300" s="3"/>
      <c r="H300" s="3"/>
      <c r="I300" s="3"/>
      <c r="R300" s="22"/>
    </row>
    <row r="301" spans="1:18" x14ac:dyDescent="0.3">
      <c r="A301" s="3"/>
      <c r="B301" s="3"/>
      <c r="C301" s="3"/>
      <c r="D301" s="3"/>
      <c r="E301" s="3"/>
      <c r="F301" s="3"/>
      <c r="G301" s="3"/>
      <c r="H301" s="3"/>
      <c r="I301" s="3"/>
      <c r="R301" s="22"/>
    </row>
    <row r="302" spans="1:18" x14ac:dyDescent="0.3">
      <c r="A302" s="3"/>
      <c r="B302" s="3"/>
      <c r="C302" s="3"/>
      <c r="D302" s="3"/>
      <c r="E302" s="3"/>
      <c r="F302" s="3"/>
      <c r="G302" s="3"/>
      <c r="H302" s="3"/>
      <c r="I302" s="3"/>
      <c r="R302" s="22"/>
    </row>
    <row r="303" spans="1:18" x14ac:dyDescent="0.3">
      <c r="A303" s="3"/>
      <c r="B303" s="3"/>
      <c r="C303" s="3"/>
      <c r="D303" s="3"/>
      <c r="E303" s="3"/>
      <c r="F303" s="3"/>
      <c r="G303" s="3"/>
      <c r="H303" s="3"/>
      <c r="I303" s="3"/>
      <c r="R303" s="22"/>
    </row>
    <row r="304" spans="1:18" x14ac:dyDescent="0.3">
      <c r="A304" s="3"/>
      <c r="B304" s="3"/>
      <c r="C304" s="3"/>
      <c r="D304" s="3"/>
      <c r="E304" s="3"/>
      <c r="F304" s="3"/>
      <c r="G304" s="3"/>
      <c r="H304" s="3"/>
      <c r="I304" s="3"/>
      <c r="R304" s="22"/>
    </row>
    <row r="305" spans="1:18" x14ac:dyDescent="0.3">
      <c r="A305" s="3"/>
      <c r="B305" s="3"/>
      <c r="C305" s="3"/>
      <c r="D305" s="3"/>
      <c r="E305" s="3"/>
      <c r="F305" s="3"/>
      <c r="G305" s="3"/>
      <c r="H305" s="3"/>
      <c r="I305" s="3"/>
      <c r="R305" s="22"/>
    </row>
    <row r="306" spans="1:18" x14ac:dyDescent="0.3">
      <c r="A306" s="3"/>
      <c r="B306" s="3"/>
      <c r="C306" s="3"/>
      <c r="D306" s="3"/>
      <c r="E306" s="3"/>
      <c r="F306" s="3"/>
      <c r="G306" s="3"/>
      <c r="H306" s="3"/>
      <c r="I306" s="3"/>
      <c r="R306" s="22"/>
    </row>
    <row r="307" spans="1:18" x14ac:dyDescent="0.3">
      <c r="A307" s="3"/>
      <c r="B307" s="3"/>
      <c r="C307" s="3"/>
      <c r="D307" s="3"/>
      <c r="E307" s="3"/>
      <c r="F307" s="3"/>
      <c r="G307" s="3"/>
      <c r="H307" s="3"/>
      <c r="I307" s="3"/>
      <c r="R307" s="22"/>
    </row>
    <row r="308" spans="1:18" x14ac:dyDescent="0.3">
      <c r="A308" s="3"/>
      <c r="B308" s="3"/>
      <c r="C308" s="3"/>
      <c r="D308" s="3"/>
      <c r="E308" s="3"/>
      <c r="F308" s="3"/>
      <c r="G308" s="3"/>
      <c r="H308" s="3"/>
      <c r="I308" s="3"/>
      <c r="R308" s="22"/>
    </row>
    <row r="309" spans="1:18" x14ac:dyDescent="0.3">
      <c r="A309" s="3"/>
      <c r="B309" s="3"/>
      <c r="C309" s="3"/>
      <c r="D309" s="3"/>
      <c r="E309" s="3"/>
      <c r="F309" s="3"/>
      <c r="G309" s="3"/>
      <c r="H309" s="3"/>
      <c r="I309" s="3"/>
      <c r="R309" s="22"/>
    </row>
    <row r="310" spans="1:18" x14ac:dyDescent="0.3">
      <c r="A310" s="3"/>
      <c r="B310" s="3"/>
      <c r="C310" s="3"/>
      <c r="D310" s="3"/>
      <c r="E310" s="3"/>
      <c r="F310" s="3"/>
      <c r="G310" s="3"/>
      <c r="H310" s="3"/>
      <c r="I310" s="3"/>
      <c r="R310" s="22"/>
    </row>
    <row r="311" spans="1:18" x14ac:dyDescent="0.3">
      <c r="A311" s="3"/>
      <c r="B311" s="3"/>
      <c r="C311" s="3"/>
      <c r="D311" s="3"/>
      <c r="E311" s="3"/>
      <c r="F311" s="3"/>
      <c r="G311" s="3"/>
      <c r="H311" s="3"/>
      <c r="I311" s="3"/>
      <c r="R311" s="22"/>
    </row>
    <row r="312" spans="1:18" x14ac:dyDescent="0.3">
      <c r="A312" s="3"/>
      <c r="B312" s="3"/>
      <c r="C312" s="3"/>
      <c r="D312" s="3"/>
      <c r="E312" s="3"/>
      <c r="F312" s="3"/>
      <c r="G312" s="3"/>
      <c r="H312" s="3"/>
      <c r="I312" s="3"/>
      <c r="R312" s="22"/>
    </row>
    <row r="313" spans="1:18" x14ac:dyDescent="0.3">
      <c r="A313" s="3"/>
      <c r="B313" s="3"/>
      <c r="C313" s="3"/>
      <c r="D313" s="3"/>
      <c r="E313" s="3"/>
      <c r="F313" s="3"/>
      <c r="G313" s="3"/>
      <c r="H313" s="3"/>
      <c r="I313" s="3"/>
      <c r="R313" s="22"/>
    </row>
    <row r="314" spans="1:18" x14ac:dyDescent="0.3">
      <c r="A314" s="3"/>
      <c r="B314" s="3"/>
      <c r="C314" s="3"/>
      <c r="D314" s="3"/>
      <c r="E314" s="3"/>
      <c r="F314" s="3"/>
      <c r="G314" s="3"/>
      <c r="H314" s="3"/>
      <c r="I314" s="3"/>
      <c r="R314" s="22"/>
    </row>
    <row r="315" spans="1:18" x14ac:dyDescent="0.3">
      <c r="A315" s="3"/>
      <c r="B315" s="3"/>
      <c r="C315" s="3"/>
      <c r="D315" s="3"/>
      <c r="E315" s="3"/>
      <c r="F315" s="3"/>
      <c r="G315" s="3"/>
      <c r="H315" s="3"/>
      <c r="I315" s="3"/>
      <c r="R315" s="22"/>
    </row>
    <row r="316" spans="1:18" x14ac:dyDescent="0.3">
      <c r="A316" s="3"/>
      <c r="B316" s="3"/>
      <c r="C316" s="3"/>
      <c r="D316" s="3"/>
      <c r="E316" s="3"/>
      <c r="F316" s="3"/>
      <c r="G316" s="3"/>
      <c r="H316" s="3"/>
      <c r="I316" s="3"/>
      <c r="R316" s="22"/>
    </row>
    <row r="317" spans="1:18" x14ac:dyDescent="0.3">
      <c r="A317" s="3"/>
      <c r="B317" s="3"/>
      <c r="C317" s="3"/>
      <c r="D317" s="3"/>
      <c r="E317" s="3"/>
      <c r="F317" s="3"/>
      <c r="G317" s="3"/>
      <c r="H317" s="3"/>
      <c r="I317" s="3"/>
      <c r="R317" s="22"/>
    </row>
    <row r="318" spans="1:18" x14ac:dyDescent="0.3">
      <c r="A318" s="3"/>
      <c r="B318" s="3"/>
      <c r="C318" s="3"/>
      <c r="D318" s="3"/>
      <c r="E318" s="3"/>
      <c r="F318" s="3"/>
      <c r="G318" s="3"/>
      <c r="H318" s="3"/>
      <c r="I318" s="3"/>
      <c r="R318" s="22"/>
    </row>
    <row r="319" spans="1:18" x14ac:dyDescent="0.3">
      <c r="A319" s="3"/>
      <c r="B319" s="3"/>
      <c r="C319" s="3"/>
      <c r="D319" s="3"/>
      <c r="E319" s="3"/>
      <c r="F319" s="3"/>
      <c r="G319" s="3"/>
      <c r="H319" s="3"/>
      <c r="I319" s="3"/>
      <c r="R319" s="22"/>
    </row>
    <row r="320" spans="1:18" x14ac:dyDescent="0.3">
      <c r="A320" s="3"/>
      <c r="B320" s="3"/>
      <c r="C320" s="3"/>
      <c r="D320" s="3"/>
      <c r="E320" s="3"/>
      <c r="F320" s="3"/>
      <c r="G320" s="3"/>
      <c r="H320" s="3"/>
      <c r="I320" s="3"/>
      <c r="R320" s="22"/>
    </row>
    <row r="321" spans="1:18" x14ac:dyDescent="0.3">
      <c r="A321" s="3"/>
      <c r="B321" s="3"/>
      <c r="C321" s="3"/>
      <c r="D321" s="3"/>
      <c r="E321" s="3"/>
      <c r="F321" s="3"/>
      <c r="G321" s="3"/>
      <c r="H321" s="3"/>
      <c r="I321" s="3"/>
      <c r="R321" s="22"/>
    </row>
    <row r="322" spans="1:18" x14ac:dyDescent="0.3">
      <c r="A322" s="3"/>
      <c r="B322" s="3"/>
      <c r="C322" s="3"/>
      <c r="D322" s="3"/>
      <c r="E322" s="3"/>
      <c r="F322" s="3"/>
      <c r="G322" s="3"/>
      <c r="H322" s="3"/>
      <c r="I322" s="3"/>
      <c r="R322" s="22"/>
    </row>
    <row r="323" spans="1:18" x14ac:dyDescent="0.3">
      <c r="A323" s="3"/>
      <c r="B323" s="3"/>
      <c r="C323" s="3"/>
      <c r="D323" s="3"/>
      <c r="E323" s="3"/>
      <c r="F323" s="3"/>
      <c r="G323" s="3"/>
      <c r="H323" s="3"/>
      <c r="I323" s="3"/>
      <c r="R323" s="22"/>
    </row>
    <row r="324" spans="1:18" x14ac:dyDescent="0.3">
      <c r="A324" s="3"/>
      <c r="B324" s="3"/>
      <c r="C324" s="3"/>
      <c r="D324" s="3"/>
      <c r="E324" s="3"/>
      <c r="F324" s="3"/>
      <c r="G324" s="3"/>
      <c r="H324" s="3"/>
      <c r="I324" s="3"/>
      <c r="R324" s="22"/>
    </row>
    <row r="325" spans="1:18" x14ac:dyDescent="0.3">
      <c r="A325" s="3"/>
      <c r="B325" s="3"/>
      <c r="C325" s="3"/>
      <c r="D325" s="3"/>
      <c r="E325" s="3"/>
      <c r="F325" s="3"/>
      <c r="G325" s="3"/>
      <c r="H325" s="3"/>
      <c r="I325" s="3"/>
      <c r="R325" s="22"/>
    </row>
    <row r="326" spans="1:18" x14ac:dyDescent="0.3">
      <c r="A326" s="3"/>
      <c r="B326" s="3"/>
      <c r="C326" s="3"/>
      <c r="D326" s="3"/>
      <c r="E326" s="3"/>
      <c r="F326" s="3"/>
      <c r="G326" s="3"/>
      <c r="H326" s="3"/>
      <c r="I326" s="3"/>
      <c r="R326" s="22"/>
    </row>
    <row r="327" spans="1:18" x14ac:dyDescent="0.3">
      <c r="A327" s="3"/>
      <c r="B327" s="3"/>
      <c r="C327" s="3"/>
      <c r="D327" s="3"/>
      <c r="E327" s="3"/>
      <c r="F327" s="3"/>
      <c r="G327" s="3"/>
      <c r="H327" s="3"/>
      <c r="I327" s="3"/>
      <c r="R327" s="22"/>
    </row>
    <row r="328" spans="1:18" x14ac:dyDescent="0.3">
      <c r="A328" s="3"/>
      <c r="B328" s="3"/>
      <c r="C328" s="3"/>
      <c r="D328" s="3"/>
      <c r="E328" s="3"/>
      <c r="F328" s="3"/>
      <c r="G328" s="3"/>
      <c r="H328" s="3"/>
      <c r="I328" s="3"/>
      <c r="R328" s="22"/>
    </row>
    <row r="329" spans="1:18" x14ac:dyDescent="0.3">
      <c r="A329" s="3"/>
      <c r="B329" s="3"/>
      <c r="C329" s="3"/>
      <c r="D329" s="3"/>
      <c r="E329" s="3"/>
      <c r="F329" s="3"/>
      <c r="G329" s="3"/>
      <c r="H329" s="3"/>
      <c r="I329" s="3"/>
      <c r="R329" s="22"/>
    </row>
    <row r="330" spans="1:18" x14ac:dyDescent="0.3">
      <c r="A330" s="3"/>
      <c r="B330" s="3"/>
      <c r="C330" s="3"/>
      <c r="D330" s="3"/>
      <c r="E330" s="3"/>
      <c r="F330" s="3"/>
      <c r="G330" s="3"/>
      <c r="H330" s="3"/>
      <c r="I330" s="3"/>
      <c r="R330" s="22"/>
    </row>
    <row r="331" spans="1:18" x14ac:dyDescent="0.3">
      <c r="A331" s="3"/>
      <c r="B331" s="3"/>
      <c r="C331" s="3"/>
      <c r="D331" s="3"/>
      <c r="E331" s="3"/>
      <c r="F331" s="3"/>
      <c r="G331" s="3"/>
      <c r="H331" s="3"/>
      <c r="I331" s="3"/>
      <c r="R331" s="22"/>
    </row>
    <row r="332" spans="1:18" x14ac:dyDescent="0.3">
      <c r="A332" s="3"/>
      <c r="B332" s="3"/>
      <c r="C332" s="3"/>
      <c r="D332" s="3"/>
      <c r="E332" s="3"/>
      <c r="F332" s="3"/>
      <c r="G332" s="3"/>
      <c r="H332" s="3"/>
      <c r="I332" s="3"/>
      <c r="R332" s="22"/>
    </row>
    <row r="333" spans="1:18" x14ac:dyDescent="0.3">
      <c r="A333" s="3"/>
      <c r="B333" s="3"/>
      <c r="C333" s="3"/>
      <c r="D333" s="3"/>
      <c r="E333" s="3"/>
      <c r="F333" s="3"/>
      <c r="G333" s="3"/>
      <c r="H333" s="3"/>
      <c r="I333" s="3"/>
      <c r="R333" s="22"/>
    </row>
    <row r="334" spans="1:18" x14ac:dyDescent="0.3">
      <c r="A334" s="3"/>
      <c r="B334" s="3"/>
      <c r="C334" s="3"/>
      <c r="D334" s="3"/>
      <c r="E334" s="3"/>
      <c r="F334" s="3"/>
      <c r="G334" s="3"/>
      <c r="H334" s="3"/>
      <c r="I334" s="3"/>
      <c r="R334" s="22"/>
    </row>
    <row r="335" spans="1:18" x14ac:dyDescent="0.3">
      <c r="A335" s="3"/>
      <c r="B335" s="3"/>
      <c r="C335" s="3"/>
      <c r="D335" s="3"/>
      <c r="E335" s="3"/>
      <c r="F335" s="3"/>
      <c r="G335" s="3"/>
      <c r="H335" s="3"/>
      <c r="I335" s="3"/>
      <c r="R335" s="22"/>
    </row>
    <row r="336" spans="1:18" x14ac:dyDescent="0.3">
      <c r="A336" s="3"/>
      <c r="B336" s="3"/>
      <c r="C336" s="3"/>
      <c r="D336" s="3"/>
      <c r="E336" s="3"/>
      <c r="F336" s="3"/>
      <c r="G336" s="3"/>
      <c r="H336" s="3"/>
      <c r="I336" s="3"/>
      <c r="R336" s="22"/>
    </row>
    <row r="337" spans="1:18" x14ac:dyDescent="0.3">
      <c r="A337" s="3"/>
      <c r="B337" s="3"/>
      <c r="C337" s="3"/>
      <c r="D337" s="3"/>
      <c r="E337" s="3"/>
      <c r="F337" s="3"/>
      <c r="G337" s="3"/>
      <c r="H337" s="3"/>
      <c r="I337" s="3"/>
      <c r="R337" s="22"/>
    </row>
    <row r="338" spans="1:18" x14ac:dyDescent="0.3">
      <c r="A338" s="3"/>
      <c r="B338" s="3"/>
      <c r="C338" s="3"/>
      <c r="D338" s="3"/>
      <c r="E338" s="3"/>
      <c r="F338" s="3"/>
      <c r="G338" s="3"/>
      <c r="H338" s="3"/>
      <c r="I338" s="3"/>
      <c r="R338" s="22"/>
    </row>
    <row r="339" spans="1:18" x14ac:dyDescent="0.3">
      <c r="A339" s="3"/>
      <c r="B339" s="3"/>
      <c r="C339" s="3"/>
      <c r="D339" s="3"/>
      <c r="E339" s="3"/>
      <c r="F339" s="3"/>
      <c r="G339" s="3"/>
      <c r="H339" s="3"/>
      <c r="I339" s="3"/>
      <c r="R339" s="22"/>
    </row>
    <row r="340" spans="1:18" x14ac:dyDescent="0.3">
      <c r="A340" s="3"/>
      <c r="B340" s="3"/>
      <c r="C340" s="3"/>
      <c r="D340" s="3"/>
      <c r="E340" s="3"/>
      <c r="F340" s="3"/>
      <c r="G340" s="3"/>
      <c r="H340" s="3"/>
      <c r="I340" s="3"/>
      <c r="R340" s="22"/>
    </row>
    <row r="341" spans="1:18" x14ac:dyDescent="0.3">
      <c r="A341" s="3"/>
      <c r="B341" s="3"/>
      <c r="C341" s="3"/>
      <c r="D341" s="3"/>
      <c r="E341" s="3"/>
      <c r="F341" s="3"/>
      <c r="G341" s="3"/>
      <c r="H341" s="3"/>
      <c r="I341" s="3"/>
      <c r="R341" s="22"/>
    </row>
    <row r="342" spans="1:18" x14ac:dyDescent="0.3">
      <c r="A342" s="3"/>
      <c r="B342" s="3"/>
      <c r="C342" s="3"/>
      <c r="D342" s="3"/>
      <c r="E342" s="3"/>
      <c r="F342" s="3"/>
      <c r="G342" s="3"/>
      <c r="H342" s="3"/>
      <c r="I342" s="3"/>
      <c r="R342" s="22"/>
    </row>
    <row r="343" spans="1:18" x14ac:dyDescent="0.3">
      <c r="A343" s="3"/>
      <c r="B343" s="3"/>
      <c r="C343" s="3"/>
      <c r="D343" s="3"/>
      <c r="E343" s="3"/>
      <c r="F343" s="3"/>
      <c r="G343" s="3"/>
      <c r="H343" s="3"/>
      <c r="I343" s="3"/>
      <c r="R343" s="22"/>
    </row>
    <row r="344" spans="1:18" x14ac:dyDescent="0.3">
      <c r="A344" s="3"/>
      <c r="B344" s="3"/>
      <c r="C344" s="3"/>
      <c r="D344" s="3"/>
      <c r="E344" s="3"/>
      <c r="F344" s="3"/>
      <c r="G344" s="3"/>
      <c r="H344" s="3"/>
      <c r="I344" s="3"/>
      <c r="R344" s="22"/>
    </row>
    <row r="345" spans="1:18" x14ac:dyDescent="0.3">
      <c r="A345" s="3"/>
      <c r="B345" s="3"/>
      <c r="C345" s="3"/>
      <c r="D345" s="3"/>
      <c r="E345" s="3"/>
      <c r="F345" s="3"/>
      <c r="G345" s="3"/>
      <c r="H345" s="3"/>
      <c r="I345" s="3"/>
      <c r="R345" s="22"/>
    </row>
    <row r="346" spans="1:18" x14ac:dyDescent="0.3">
      <c r="A346" s="3"/>
      <c r="B346" s="3"/>
      <c r="C346" s="3"/>
      <c r="D346" s="3"/>
      <c r="E346" s="3"/>
      <c r="F346" s="3"/>
      <c r="G346" s="3"/>
      <c r="H346" s="3"/>
      <c r="I346" s="3"/>
      <c r="R346" s="22"/>
    </row>
    <row r="347" spans="1:18" x14ac:dyDescent="0.3">
      <c r="A347" s="3"/>
      <c r="B347" s="3"/>
      <c r="C347" s="3"/>
      <c r="D347" s="3"/>
      <c r="E347" s="3"/>
      <c r="F347" s="3"/>
      <c r="G347" s="3"/>
      <c r="H347" s="3"/>
      <c r="I347" s="3"/>
      <c r="R347" s="22"/>
    </row>
    <row r="348" spans="1:18" x14ac:dyDescent="0.3">
      <c r="A348" s="3"/>
      <c r="B348" s="3"/>
      <c r="C348" s="3"/>
      <c r="D348" s="3"/>
      <c r="E348" s="3"/>
      <c r="F348" s="3"/>
      <c r="G348" s="3"/>
      <c r="H348" s="3"/>
      <c r="I348" s="3"/>
      <c r="R348" s="22"/>
    </row>
    <row r="349" spans="1:18" x14ac:dyDescent="0.3">
      <c r="A349" s="3"/>
      <c r="B349" s="3"/>
      <c r="C349" s="3"/>
      <c r="D349" s="3"/>
      <c r="E349" s="3"/>
      <c r="F349" s="3"/>
      <c r="G349" s="3"/>
      <c r="H349" s="3"/>
      <c r="I349" s="3"/>
      <c r="R349" s="22"/>
    </row>
    <row r="350" spans="1:18" x14ac:dyDescent="0.3">
      <c r="A350" s="3"/>
      <c r="B350" s="3"/>
      <c r="C350" s="3"/>
      <c r="D350" s="3"/>
      <c r="E350" s="3"/>
      <c r="F350" s="3"/>
      <c r="G350" s="3"/>
      <c r="H350" s="3"/>
      <c r="I350" s="3"/>
      <c r="R350" s="22"/>
    </row>
    <row r="351" spans="1:18" x14ac:dyDescent="0.3">
      <c r="A351" s="3"/>
      <c r="B351" s="3"/>
      <c r="C351" s="3"/>
      <c r="D351" s="3"/>
      <c r="E351" s="3"/>
      <c r="F351" s="3"/>
      <c r="G351" s="3"/>
      <c r="H351" s="3"/>
      <c r="I351" s="3"/>
      <c r="R351" s="22"/>
    </row>
    <row r="352" spans="1:18" x14ac:dyDescent="0.3">
      <c r="A352" s="3"/>
      <c r="B352" s="3"/>
      <c r="C352" s="3"/>
      <c r="D352" s="3"/>
      <c r="E352" s="3"/>
      <c r="F352" s="3"/>
      <c r="G352" s="3"/>
      <c r="H352" s="3"/>
      <c r="I352" s="3"/>
      <c r="R352" s="22"/>
    </row>
    <row r="353" spans="1:18" x14ac:dyDescent="0.3">
      <c r="A353" s="3"/>
      <c r="B353" s="3"/>
      <c r="C353" s="3"/>
      <c r="D353" s="3"/>
      <c r="E353" s="3"/>
      <c r="F353" s="3"/>
      <c r="G353" s="3"/>
      <c r="H353" s="3"/>
      <c r="I353" s="3"/>
      <c r="R353" s="22"/>
    </row>
    <row r="354" spans="1:18" x14ac:dyDescent="0.3">
      <c r="A354" s="3"/>
      <c r="B354" s="3"/>
      <c r="C354" s="3"/>
      <c r="D354" s="3"/>
      <c r="E354" s="3"/>
      <c r="F354" s="3"/>
      <c r="G354" s="3"/>
      <c r="H354" s="3"/>
      <c r="I354" s="3"/>
      <c r="R354" s="22"/>
    </row>
    <row r="355" spans="1:18" x14ac:dyDescent="0.3">
      <c r="A355" s="3"/>
      <c r="B355" s="3"/>
      <c r="C355" s="3"/>
      <c r="D355" s="3"/>
      <c r="E355" s="3"/>
      <c r="F355" s="3"/>
      <c r="G355" s="3"/>
      <c r="H355" s="3"/>
      <c r="I355" s="3"/>
      <c r="R355" s="22"/>
    </row>
    <row r="356" spans="1:18" x14ac:dyDescent="0.3">
      <c r="A356" s="3"/>
      <c r="B356" s="3"/>
      <c r="C356" s="3"/>
      <c r="D356" s="3"/>
      <c r="E356" s="3"/>
      <c r="F356" s="3"/>
      <c r="G356" s="3"/>
      <c r="H356" s="3"/>
      <c r="I356" s="3"/>
      <c r="R356" s="22"/>
    </row>
    <row r="357" spans="1:18" x14ac:dyDescent="0.3">
      <c r="A357" s="3"/>
      <c r="B357" s="3"/>
      <c r="C357" s="3"/>
      <c r="D357" s="3"/>
      <c r="E357" s="3"/>
      <c r="F357" s="3"/>
      <c r="G357" s="3"/>
      <c r="H357" s="3"/>
      <c r="I357" s="3"/>
      <c r="R357" s="22"/>
    </row>
    <row r="358" spans="1:18" x14ac:dyDescent="0.3">
      <c r="A358" s="3"/>
      <c r="B358" s="3"/>
      <c r="C358" s="3"/>
      <c r="D358" s="3"/>
      <c r="E358" s="3"/>
      <c r="F358" s="3"/>
      <c r="G358" s="3"/>
      <c r="H358" s="3"/>
      <c r="I358" s="3"/>
      <c r="R358" s="22"/>
    </row>
    <row r="359" spans="1:18" x14ac:dyDescent="0.3">
      <c r="A359" s="3"/>
      <c r="B359" s="3"/>
      <c r="C359" s="3"/>
      <c r="D359" s="3"/>
      <c r="E359" s="3"/>
      <c r="F359" s="3"/>
      <c r="G359" s="3"/>
      <c r="H359" s="3"/>
      <c r="I359" s="3"/>
      <c r="R359" s="22"/>
    </row>
    <row r="360" spans="1:18" x14ac:dyDescent="0.3">
      <c r="A360" s="3"/>
      <c r="B360" s="3"/>
      <c r="C360" s="3"/>
      <c r="D360" s="3"/>
      <c r="E360" s="3"/>
      <c r="F360" s="3"/>
      <c r="G360" s="3"/>
      <c r="H360" s="3"/>
      <c r="I360" s="3"/>
      <c r="R360" s="22"/>
    </row>
    <row r="361" spans="1:18" x14ac:dyDescent="0.3">
      <c r="A361" s="3"/>
      <c r="B361" s="3"/>
      <c r="C361" s="3"/>
      <c r="D361" s="3"/>
      <c r="E361" s="3"/>
      <c r="F361" s="3"/>
      <c r="G361" s="3"/>
      <c r="H361" s="3"/>
      <c r="I361" s="3"/>
      <c r="R361" s="22"/>
    </row>
    <row r="362" spans="1:18" x14ac:dyDescent="0.3">
      <c r="A362" s="3"/>
      <c r="B362" s="3"/>
      <c r="C362" s="3"/>
      <c r="D362" s="3"/>
      <c r="E362" s="3"/>
      <c r="F362" s="3"/>
      <c r="G362" s="3"/>
      <c r="H362" s="3"/>
      <c r="I362" s="3"/>
      <c r="R362" s="22"/>
    </row>
    <row r="363" spans="1:18" x14ac:dyDescent="0.3">
      <c r="A363" s="3"/>
      <c r="B363" s="3"/>
      <c r="C363" s="3"/>
      <c r="D363" s="3"/>
      <c r="E363" s="3"/>
      <c r="F363" s="3"/>
      <c r="G363" s="3"/>
      <c r="H363" s="3"/>
      <c r="I363" s="3"/>
      <c r="R363" s="22"/>
    </row>
    <row r="364" spans="1:18" x14ac:dyDescent="0.3">
      <c r="A364" s="3"/>
      <c r="B364" s="3"/>
      <c r="C364" s="3"/>
      <c r="D364" s="3"/>
      <c r="E364" s="3"/>
      <c r="F364" s="3"/>
      <c r="G364" s="3"/>
      <c r="H364" s="3"/>
      <c r="I364" s="3"/>
      <c r="R364" s="22"/>
    </row>
    <row r="365" spans="1:18" x14ac:dyDescent="0.3">
      <c r="A365" s="3"/>
      <c r="B365" s="3"/>
      <c r="C365" s="3"/>
      <c r="D365" s="3"/>
      <c r="E365" s="3"/>
      <c r="F365" s="3"/>
      <c r="G365" s="3"/>
      <c r="H365" s="3"/>
      <c r="I365" s="3"/>
      <c r="R365" s="22"/>
    </row>
    <row r="366" spans="1:18" x14ac:dyDescent="0.3">
      <c r="A366" s="3"/>
      <c r="B366" s="3"/>
      <c r="C366" s="3"/>
      <c r="D366" s="3"/>
      <c r="E366" s="3"/>
      <c r="F366" s="3"/>
      <c r="G366" s="3"/>
      <c r="H366" s="3"/>
      <c r="I366" s="3"/>
      <c r="R366" s="22"/>
    </row>
    <row r="367" spans="1:18" x14ac:dyDescent="0.3">
      <c r="A367" s="3"/>
      <c r="B367" s="3"/>
      <c r="C367" s="3"/>
      <c r="D367" s="3"/>
      <c r="E367" s="3"/>
      <c r="F367" s="3"/>
      <c r="G367" s="3"/>
      <c r="H367" s="3"/>
      <c r="I367" s="3"/>
      <c r="R367" s="22"/>
    </row>
    <row r="368" spans="1:18" x14ac:dyDescent="0.3">
      <c r="A368" s="3"/>
      <c r="B368" s="3"/>
      <c r="C368" s="3"/>
      <c r="D368" s="3"/>
      <c r="E368" s="3"/>
      <c r="F368" s="3"/>
      <c r="G368" s="3"/>
      <c r="H368" s="3"/>
      <c r="I368" s="3"/>
      <c r="R368" s="22"/>
    </row>
    <row r="369" spans="1:18" x14ac:dyDescent="0.3">
      <c r="A369" s="3"/>
      <c r="B369" s="3"/>
      <c r="C369" s="3"/>
      <c r="D369" s="3"/>
      <c r="E369" s="3"/>
      <c r="F369" s="3"/>
      <c r="G369" s="3"/>
      <c r="H369" s="3"/>
      <c r="I369" s="3"/>
      <c r="R369" s="22"/>
    </row>
    <row r="370" spans="1:18" x14ac:dyDescent="0.3">
      <c r="A370" s="3"/>
      <c r="B370" s="3"/>
      <c r="C370" s="3"/>
      <c r="D370" s="3"/>
      <c r="E370" s="3"/>
      <c r="F370" s="3"/>
      <c r="G370" s="3"/>
      <c r="H370" s="3"/>
      <c r="I370" s="3"/>
      <c r="R370" s="22"/>
    </row>
    <row r="371" spans="1:18" x14ac:dyDescent="0.3">
      <c r="A371" s="3"/>
      <c r="B371" s="3"/>
      <c r="C371" s="3"/>
      <c r="D371" s="3"/>
      <c r="E371" s="3"/>
      <c r="F371" s="3"/>
      <c r="G371" s="3"/>
      <c r="H371" s="3"/>
      <c r="I371" s="3"/>
      <c r="R371" s="22"/>
    </row>
    <row r="372" spans="1:18" x14ac:dyDescent="0.3">
      <c r="A372" s="3"/>
      <c r="B372" s="3"/>
      <c r="C372" s="3"/>
      <c r="D372" s="3"/>
      <c r="E372" s="3"/>
      <c r="F372" s="3"/>
      <c r="G372" s="3"/>
      <c r="H372" s="3"/>
      <c r="I372" s="3"/>
      <c r="R372" s="22"/>
    </row>
    <row r="373" spans="1:18" x14ac:dyDescent="0.3">
      <c r="A373" s="3"/>
      <c r="B373" s="3"/>
      <c r="C373" s="3"/>
      <c r="D373" s="3"/>
      <c r="E373" s="3"/>
      <c r="F373" s="3"/>
      <c r="G373" s="3"/>
      <c r="H373" s="3"/>
      <c r="I373" s="3"/>
      <c r="R373" s="22"/>
    </row>
    <row r="374" spans="1:18" x14ac:dyDescent="0.3">
      <c r="A374" s="3"/>
      <c r="B374" s="3"/>
      <c r="C374" s="3"/>
      <c r="D374" s="3"/>
      <c r="E374" s="3"/>
      <c r="F374" s="3"/>
      <c r="G374" s="3"/>
      <c r="H374" s="3"/>
      <c r="I374" s="3"/>
      <c r="R374" s="22"/>
    </row>
    <row r="375" spans="1:18" x14ac:dyDescent="0.3">
      <c r="A375" s="3"/>
      <c r="B375" s="3"/>
      <c r="C375" s="3"/>
      <c r="D375" s="3"/>
      <c r="E375" s="3"/>
      <c r="F375" s="3"/>
      <c r="G375" s="3"/>
      <c r="H375" s="3"/>
      <c r="I375" s="3"/>
      <c r="R375" s="22"/>
    </row>
    <row r="376" spans="1:18" x14ac:dyDescent="0.3">
      <c r="A376" s="3"/>
      <c r="B376" s="3"/>
      <c r="C376" s="3"/>
      <c r="D376" s="3"/>
      <c r="E376" s="3"/>
      <c r="F376" s="3"/>
      <c r="G376" s="3"/>
      <c r="H376" s="3"/>
      <c r="I376" s="3"/>
      <c r="R376" s="22"/>
    </row>
    <row r="377" spans="1:18" x14ac:dyDescent="0.3">
      <c r="A377" s="3"/>
      <c r="B377" s="3"/>
      <c r="C377" s="3"/>
      <c r="D377" s="3"/>
      <c r="E377" s="3"/>
      <c r="F377" s="3"/>
      <c r="G377" s="3"/>
      <c r="H377" s="3"/>
      <c r="I377" s="3"/>
      <c r="R377" s="22"/>
    </row>
    <row r="378" spans="1:18" x14ac:dyDescent="0.3">
      <c r="A378" s="3"/>
      <c r="B378" s="3"/>
      <c r="C378" s="3"/>
      <c r="D378" s="3"/>
      <c r="E378" s="3"/>
      <c r="F378" s="3"/>
      <c r="G378" s="3"/>
      <c r="H378" s="3"/>
      <c r="I378" s="3"/>
      <c r="R378" s="22"/>
    </row>
    <row r="379" spans="1:18" x14ac:dyDescent="0.3">
      <c r="A379" s="3"/>
      <c r="B379" s="3"/>
      <c r="C379" s="3"/>
      <c r="D379" s="3"/>
      <c r="E379" s="3"/>
      <c r="F379" s="3"/>
      <c r="G379" s="3"/>
      <c r="H379" s="3"/>
      <c r="I379" s="3"/>
      <c r="R379" s="22"/>
    </row>
    <row r="380" spans="1:18" x14ac:dyDescent="0.3">
      <c r="A380" s="3"/>
      <c r="B380" s="3"/>
      <c r="C380" s="3"/>
      <c r="D380" s="3"/>
      <c r="E380" s="3"/>
      <c r="F380" s="3"/>
      <c r="G380" s="3"/>
      <c r="H380" s="3"/>
      <c r="I380" s="3"/>
      <c r="R380" s="22"/>
    </row>
    <row r="381" spans="1:18" x14ac:dyDescent="0.3">
      <c r="A381" s="3"/>
      <c r="B381" s="3"/>
      <c r="C381" s="3"/>
      <c r="D381" s="3"/>
      <c r="E381" s="3"/>
      <c r="F381" s="3"/>
      <c r="G381" s="3"/>
      <c r="H381" s="3"/>
      <c r="I381" s="3"/>
      <c r="R381" s="22"/>
    </row>
    <row r="382" spans="1:18" x14ac:dyDescent="0.3">
      <c r="A382" s="3"/>
      <c r="B382" s="3"/>
      <c r="C382" s="3"/>
      <c r="D382" s="3"/>
      <c r="E382" s="3"/>
      <c r="F382" s="3"/>
      <c r="G382" s="3"/>
      <c r="H382" s="3"/>
      <c r="I382" s="3"/>
      <c r="R382" s="22"/>
    </row>
    <row r="383" spans="1:18" x14ac:dyDescent="0.3">
      <c r="A383" s="3"/>
      <c r="B383" s="3"/>
      <c r="C383" s="3"/>
      <c r="D383" s="3"/>
      <c r="E383" s="3"/>
      <c r="F383" s="3"/>
      <c r="G383" s="3"/>
      <c r="H383" s="3"/>
      <c r="I383" s="3"/>
      <c r="R383" s="22"/>
    </row>
    <row r="384" spans="1:18" x14ac:dyDescent="0.3">
      <c r="A384" s="3"/>
      <c r="B384" s="3"/>
      <c r="C384" s="3"/>
      <c r="D384" s="3"/>
      <c r="E384" s="3"/>
      <c r="F384" s="3"/>
      <c r="G384" s="3"/>
      <c r="H384" s="3"/>
      <c r="I384" s="3"/>
      <c r="R384" s="22"/>
    </row>
    <row r="385" spans="1:18" x14ac:dyDescent="0.3">
      <c r="A385" s="3"/>
      <c r="B385" s="3"/>
      <c r="C385" s="3"/>
      <c r="D385" s="3"/>
      <c r="E385" s="3"/>
      <c r="F385" s="3"/>
      <c r="G385" s="3"/>
      <c r="H385" s="3"/>
      <c r="I385" s="3"/>
      <c r="R385" s="22"/>
    </row>
    <row r="386" spans="1:18" x14ac:dyDescent="0.3">
      <c r="A386" s="3"/>
      <c r="B386" s="3"/>
      <c r="C386" s="3"/>
      <c r="D386" s="3"/>
      <c r="E386" s="3"/>
      <c r="F386" s="3"/>
      <c r="G386" s="3"/>
      <c r="H386" s="3"/>
      <c r="I386" s="3"/>
      <c r="R386" s="22"/>
    </row>
    <row r="387" spans="1:18" x14ac:dyDescent="0.3">
      <c r="A387" s="3"/>
      <c r="B387" s="3"/>
      <c r="C387" s="3"/>
      <c r="D387" s="3"/>
      <c r="E387" s="3"/>
      <c r="F387" s="3"/>
      <c r="G387" s="3"/>
      <c r="H387" s="3"/>
      <c r="I387" s="3"/>
      <c r="R387" s="22"/>
    </row>
    <row r="388" spans="1:18" x14ac:dyDescent="0.3">
      <c r="A388" s="3"/>
      <c r="B388" s="3"/>
      <c r="C388" s="3"/>
      <c r="D388" s="3"/>
      <c r="E388" s="3"/>
      <c r="F388" s="3"/>
      <c r="G388" s="3"/>
      <c r="H388" s="3"/>
      <c r="I388" s="3"/>
      <c r="R388" s="22"/>
    </row>
    <row r="389" spans="1:18" x14ac:dyDescent="0.3">
      <c r="A389" s="3"/>
      <c r="B389" s="3"/>
      <c r="C389" s="3"/>
      <c r="D389" s="3"/>
      <c r="E389" s="3"/>
      <c r="F389" s="3"/>
      <c r="G389" s="3"/>
      <c r="H389" s="3"/>
      <c r="I389" s="3"/>
      <c r="R389" s="22"/>
    </row>
    <row r="390" spans="1:18" x14ac:dyDescent="0.3">
      <c r="A390" s="3"/>
      <c r="B390" s="3"/>
      <c r="C390" s="3"/>
      <c r="D390" s="3"/>
      <c r="E390" s="3"/>
      <c r="F390" s="3"/>
      <c r="G390" s="3"/>
      <c r="H390" s="3"/>
      <c r="I390" s="3"/>
      <c r="R390" s="22"/>
    </row>
    <row r="391" spans="1:18" x14ac:dyDescent="0.3">
      <c r="A391" s="3"/>
      <c r="B391" s="3"/>
      <c r="C391" s="3"/>
      <c r="D391" s="3"/>
      <c r="E391" s="3"/>
      <c r="F391" s="3"/>
      <c r="G391" s="3"/>
      <c r="H391" s="3"/>
      <c r="I391" s="3"/>
      <c r="R391" s="22"/>
    </row>
    <row r="392" spans="1:18" x14ac:dyDescent="0.3">
      <c r="A392" s="3"/>
      <c r="B392" s="3"/>
      <c r="C392" s="3"/>
      <c r="D392" s="3"/>
      <c r="E392" s="3"/>
      <c r="F392" s="3"/>
      <c r="G392" s="3"/>
      <c r="H392" s="3"/>
      <c r="I392" s="3"/>
      <c r="R392" s="22"/>
    </row>
    <row r="393" spans="1:18" x14ac:dyDescent="0.3">
      <c r="A393" s="3"/>
      <c r="B393" s="3"/>
      <c r="C393" s="3"/>
      <c r="D393" s="3"/>
      <c r="E393" s="3"/>
      <c r="F393" s="3"/>
      <c r="G393" s="3"/>
      <c r="H393" s="3"/>
      <c r="I393" s="3"/>
      <c r="R393" s="22"/>
    </row>
    <row r="394" spans="1:18" x14ac:dyDescent="0.3">
      <c r="A394" s="3"/>
      <c r="B394" s="3"/>
      <c r="C394" s="3"/>
      <c r="D394" s="3"/>
      <c r="E394" s="3"/>
      <c r="F394" s="3"/>
      <c r="G394" s="3"/>
      <c r="H394" s="3"/>
      <c r="I394" s="3"/>
      <c r="R394" s="22"/>
    </row>
    <row r="395" spans="1:18" x14ac:dyDescent="0.3">
      <c r="A395" s="3"/>
      <c r="B395" s="3"/>
      <c r="C395" s="3"/>
      <c r="D395" s="3"/>
      <c r="E395" s="3"/>
      <c r="F395" s="3"/>
      <c r="G395" s="3"/>
      <c r="H395" s="3"/>
      <c r="I395" s="3"/>
      <c r="R395" s="22"/>
    </row>
    <row r="396" spans="1:18" x14ac:dyDescent="0.3">
      <c r="A396" s="3"/>
      <c r="B396" s="3"/>
      <c r="C396" s="3"/>
      <c r="D396" s="3"/>
      <c r="E396" s="3"/>
      <c r="F396" s="3"/>
      <c r="G396" s="3"/>
      <c r="H396" s="3"/>
      <c r="I396" s="3"/>
      <c r="R396" s="22"/>
    </row>
    <row r="397" spans="1:18" x14ac:dyDescent="0.3">
      <c r="A397" s="3"/>
      <c r="B397" s="3"/>
      <c r="C397" s="3"/>
      <c r="D397" s="3"/>
      <c r="E397" s="3"/>
      <c r="F397" s="3"/>
      <c r="G397" s="3"/>
      <c r="H397" s="3"/>
      <c r="I397" s="3"/>
      <c r="R397" s="22"/>
    </row>
    <row r="398" spans="1:18" x14ac:dyDescent="0.3">
      <c r="A398" s="3"/>
      <c r="B398" s="3"/>
      <c r="C398" s="3"/>
      <c r="D398" s="3"/>
      <c r="E398" s="3"/>
      <c r="F398" s="3"/>
      <c r="G398" s="3"/>
      <c r="H398" s="3"/>
      <c r="I398" s="3"/>
      <c r="R398" s="22"/>
    </row>
    <row r="399" spans="1:18" x14ac:dyDescent="0.3">
      <c r="A399" s="3"/>
      <c r="B399" s="3"/>
      <c r="C399" s="3"/>
      <c r="D399" s="3"/>
      <c r="E399" s="3"/>
      <c r="F399" s="3"/>
      <c r="G399" s="3"/>
      <c r="H399" s="3"/>
      <c r="I399" s="3"/>
      <c r="R399" s="22"/>
    </row>
    <row r="400" spans="1:18" x14ac:dyDescent="0.3">
      <c r="A400" s="3"/>
      <c r="B400" s="3"/>
      <c r="C400" s="3"/>
      <c r="D400" s="3"/>
      <c r="E400" s="3"/>
      <c r="F400" s="3"/>
      <c r="G400" s="3"/>
      <c r="H400" s="3"/>
      <c r="I400" s="3"/>
      <c r="R400" s="22"/>
    </row>
    <row r="401" spans="1:18" x14ac:dyDescent="0.3">
      <c r="A401" s="3"/>
      <c r="B401" s="3"/>
      <c r="C401" s="3"/>
      <c r="D401" s="3"/>
      <c r="E401" s="3"/>
      <c r="F401" s="3"/>
      <c r="G401" s="3"/>
      <c r="H401" s="3"/>
      <c r="I401" s="3"/>
      <c r="R401" s="22"/>
    </row>
    <row r="402" spans="1:18" x14ac:dyDescent="0.3">
      <c r="A402" s="3"/>
      <c r="B402" s="3"/>
      <c r="C402" s="3"/>
      <c r="D402" s="3"/>
      <c r="E402" s="3"/>
      <c r="F402" s="3"/>
      <c r="G402" s="3"/>
      <c r="H402" s="3"/>
      <c r="I402" s="3"/>
      <c r="R402" s="22"/>
    </row>
    <row r="403" spans="1:18" x14ac:dyDescent="0.3">
      <c r="A403" s="3"/>
      <c r="B403" s="3"/>
      <c r="C403" s="3"/>
      <c r="D403" s="3"/>
      <c r="E403" s="3"/>
      <c r="F403" s="3"/>
      <c r="G403" s="3"/>
      <c r="H403" s="3"/>
      <c r="I403" s="3"/>
      <c r="R403" s="22"/>
    </row>
    <row r="404" spans="1:18" x14ac:dyDescent="0.3">
      <c r="A404" s="3"/>
      <c r="B404" s="3"/>
      <c r="C404" s="3"/>
      <c r="D404" s="3"/>
      <c r="E404" s="3"/>
      <c r="F404" s="3"/>
      <c r="G404" s="3"/>
      <c r="H404" s="3"/>
      <c r="I404" s="3"/>
      <c r="R404" s="22"/>
    </row>
    <row r="405" spans="1:18" x14ac:dyDescent="0.3">
      <c r="A405" s="3"/>
      <c r="B405" s="3"/>
      <c r="C405" s="3"/>
      <c r="D405" s="3"/>
      <c r="E405" s="3"/>
      <c r="F405" s="3"/>
      <c r="G405" s="3"/>
      <c r="H405" s="3"/>
      <c r="I405" s="3"/>
      <c r="R405" s="22"/>
    </row>
    <row r="406" spans="1:18" x14ac:dyDescent="0.3">
      <c r="A406" s="3"/>
      <c r="B406" s="3"/>
      <c r="C406" s="3"/>
      <c r="D406" s="3"/>
      <c r="E406" s="3"/>
      <c r="F406" s="3"/>
      <c r="G406" s="3"/>
      <c r="H406" s="3"/>
      <c r="I406" s="3"/>
      <c r="R406" s="22"/>
    </row>
    <row r="407" spans="1:18" x14ac:dyDescent="0.3">
      <c r="A407" s="3"/>
      <c r="B407" s="3"/>
      <c r="C407" s="3"/>
      <c r="D407" s="3"/>
      <c r="E407" s="3"/>
      <c r="F407" s="3"/>
      <c r="G407" s="3"/>
      <c r="H407" s="3"/>
      <c r="I407" s="3"/>
      <c r="R407" s="22"/>
    </row>
    <row r="408" spans="1:18" x14ac:dyDescent="0.3">
      <c r="A408" s="3"/>
      <c r="B408" s="3"/>
      <c r="C408" s="3"/>
      <c r="D408" s="3"/>
      <c r="E408" s="3"/>
      <c r="F408" s="3"/>
      <c r="G408" s="3"/>
      <c r="H408" s="3"/>
      <c r="I408" s="3"/>
      <c r="R408" s="22"/>
    </row>
    <row r="409" spans="1:18" x14ac:dyDescent="0.3">
      <c r="A409" s="3"/>
      <c r="B409" s="3"/>
      <c r="C409" s="3"/>
      <c r="D409" s="3"/>
      <c r="E409" s="3"/>
      <c r="F409" s="3"/>
      <c r="G409" s="3"/>
      <c r="H409" s="3"/>
      <c r="I409" s="3"/>
      <c r="R409" s="22"/>
    </row>
    <row r="410" spans="1:18" x14ac:dyDescent="0.3">
      <c r="A410" s="3"/>
      <c r="B410" s="3"/>
      <c r="C410" s="3"/>
      <c r="D410" s="3"/>
      <c r="E410" s="3"/>
      <c r="F410" s="3"/>
      <c r="G410" s="3"/>
      <c r="H410" s="3"/>
      <c r="I410" s="3"/>
      <c r="R410" s="22"/>
    </row>
    <row r="411" spans="1:18" x14ac:dyDescent="0.3">
      <c r="A411" s="3"/>
      <c r="B411" s="3"/>
      <c r="C411" s="3"/>
      <c r="D411" s="3"/>
      <c r="E411" s="3"/>
      <c r="F411" s="3"/>
      <c r="G411" s="3"/>
      <c r="H411" s="3"/>
      <c r="I411" s="3"/>
      <c r="R411" s="22"/>
    </row>
    <row r="412" spans="1:18" x14ac:dyDescent="0.3">
      <c r="A412" s="3"/>
      <c r="B412" s="3"/>
      <c r="C412" s="3"/>
      <c r="D412" s="3"/>
      <c r="E412" s="3"/>
      <c r="F412" s="3"/>
      <c r="G412" s="3"/>
      <c r="H412" s="3"/>
      <c r="I412" s="3"/>
      <c r="R412" s="22"/>
    </row>
    <row r="413" spans="1:18" x14ac:dyDescent="0.3">
      <c r="A413" s="3"/>
      <c r="B413" s="3"/>
      <c r="C413" s="3"/>
      <c r="D413" s="3"/>
      <c r="E413" s="3"/>
      <c r="F413" s="3"/>
      <c r="G413" s="3"/>
      <c r="H413" s="3"/>
      <c r="I413" s="3"/>
      <c r="R413" s="22"/>
    </row>
    <row r="414" spans="1:18" x14ac:dyDescent="0.3">
      <c r="A414" s="3"/>
      <c r="B414" s="3"/>
      <c r="C414" s="3"/>
      <c r="D414" s="3"/>
      <c r="E414" s="3"/>
      <c r="F414" s="3"/>
      <c r="G414" s="3"/>
      <c r="H414" s="3"/>
      <c r="I414" s="3"/>
      <c r="R414" s="22"/>
    </row>
    <row r="415" spans="1:18" x14ac:dyDescent="0.3">
      <c r="A415" s="3"/>
      <c r="B415" s="3"/>
      <c r="C415" s="3"/>
      <c r="D415" s="3"/>
      <c r="E415" s="3"/>
      <c r="F415" s="3"/>
      <c r="G415" s="3"/>
      <c r="H415" s="3"/>
      <c r="I415" s="3"/>
      <c r="R415" s="22"/>
    </row>
    <row r="416" spans="1:18" x14ac:dyDescent="0.3">
      <c r="A416" s="3"/>
      <c r="B416" s="3"/>
      <c r="C416" s="3"/>
      <c r="D416" s="3"/>
      <c r="E416" s="3"/>
      <c r="F416" s="3"/>
      <c r="G416" s="3"/>
      <c r="H416" s="3"/>
      <c r="I416" s="3"/>
      <c r="R416" s="22"/>
    </row>
    <row r="417" spans="1:18" x14ac:dyDescent="0.3">
      <c r="A417" s="3"/>
      <c r="B417" s="3"/>
      <c r="C417" s="3"/>
      <c r="D417" s="3"/>
      <c r="E417" s="3"/>
      <c r="F417" s="3"/>
      <c r="G417" s="3"/>
      <c r="H417" s="3"/>
      <c r="I417" s="3"/>
      <c r="R417" s="22"/>
    </row>
    <row r="418" spans="1:18" x14ac:dyDescent="0.3">
      <c r="A418" s="3"/>
      <c r="B418" s="3"/>
      <c r="C418" s="3"/>
      <c r="D418" s="3"/>
      <c r="E418" s="3"/>
      <c r="F418" s="3"/>
      <c r="G418" s="3"/>
      <c r="H418" s="3"/>
      <c r="I418" s="3"/>
      <c r="R418" s="22"/>
    </row>
    <row r="419" spans="1:18" x14ac:dyDescent="0.3">
      <c r="A419" s="3"/>
      <c r="B419" s="3"/>
      <c r="C419" s="3"/>
      <c r="D419" s="3"/>
      <c r="E419" s="3"/>
      <c r="F419" s="3"/>
      <c r="G419" s="3"/>
      <c r="H419" s="3"/>
      <c r="I419" s="3"/>
      <c r="R419" s="22"/>
    </row>
    <row r="420" spans="1:18" x14ac:dyDescent="0.3">
      <c r="A420" s="3"/>
      <c r="B420" s="3"/>
      <c r="C420" s="3"/>
      <c r="D420" s="3"/>
      <c r="E420" s="3"/>
      <c r="F420" s="3"/>
      <c r="G420" s="3"/>
      <c r="H420" s="3"/>
      <c r="I420" s="3"/>
      <c r="R420" s="22"/>
    </row>
    <row r="421" spans="1:18" x14ac:dyDescent="0.3">
      <c r="A421" s="3"/>
      <c r="B421" s="3"/>
      <c r="C421" s="3"/>
      <c r="D421" s="3"/>
      <c r="E421" s="3"/>
      <c r="F421" s="3"/>
      <c r="G421" s="3"/>
      <c r="H421" s="3"/>
      <c r="I421" s="3"/>
      <c r="R421" s="22"/>
    </row>
    <row r="422" spans="1:18" x14ac:dyDescent="0.3">
      <c r="A422" s="3"/>
      <c r="B422" s="3"/>
      <c r="C422" s="3"/>
      <c r="D422" s="3"/>
      <c r="E422" s="3"/>
      <c r="F422" s="3"/>
      <c r="G422" s="3"/>
      <c r="H422" s="3"/>
      <c r="I422" s="3"/>
      <c r="R422" s="22"/>
    </row>
    <row r="423" spans="1:18" x14ac:dyDescent="0.3">
      <c r="A423" s="3"/>
      <c r="B423" s="3"/>
      <c r="C423" s="3"/>
      <c r="D423" s="3"/>
      <c r="E423" s="3"/>
      <c r="F423" s="3"/>
      <c r="G423" s="3"/>
      <c r="H423" s="3"/>
      <c r="I423" s="3"/>
      <c r="R423" s="22"/>
    </row>
    <row r="424" spans="1:18" x14ac:dyDescent="0.3">
      <c r="A424" s="3"/>
      <c r="B424" s="3"/>
      <c r="C424" s="3"/>
      <c r="D424" s="3"/>
      <c r="E424" s="3"/>
      <c r="F424" s="3"/>
      <c r="G424" s="3"/>
      <c r="H424" s="3"/>
      <c r="I424" s="3"/>
      <c r="R424" s="22"/>
    </row>
    <row r="425" spans="1:18" x14ac:dyDescent="0.3">
      <c r="A425" s="3"/>
      <c r="B425" s="3"/>
      <c r="C425" s="3"/>
      <c r="D425" s="3"/>
      <c r="E425" s="3"/>
      <c r="F425" s="3"/>
      <c r="G425" s="3"/>
      <c r="H425" s="3"/>
      <c r="I425" s="3"/>
      <c r="R425" s="22"/>
    </row>
    <row r="426" spans="1:18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18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18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18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18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18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18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A702" s="3"/>
      <c r="B702" s="3"/>
      <c r="C702" s="3"/>
      <c r="D702" s="4"/>
      <c r="E702" s="4"/>
      <c r="F702" s="3"/>
      <c r="G702" s="3"/>
      <c r="H702" s="3"/>
      <c r="I702" s="5"/>
    </row>
    <row r="703" spans="1:9" x14ac:dyDescent="0.3">
      <c r="A703" s="3"/>
      <c r="B703" s="3"/>
      <c r="C703" s="3"/>
      <c r="D703" s="4"/>
      <c r="E703" s="4"/>
      <c r="F703" s="3"/>
      <c r="G703" s="3"/>
      <c r="H703" s="3"/>
      <c r="I703" s="5"/>
    </row>
    <row r="704" spans="1:9" x14ac:dyDescent="0.3">
      <c r="A704" s="3"/>
      <c r="B704" s="3"/>
      <c r="C704" s="3"/>
      <c r="D704" s="4"/>
      <c r="E704" s="4"/>
      <c r="F704" s="3"/>
      <c r="G704" s="3"/>
      <c r="H704" s="3"/>
      <c r="I704" s="5"/>
    </row>
    <row r="705" spans="1:9" x14ac:dyDescent="0.3">
      <c r="A705" s="3"/>
      <c r="B705" s="3"/>
      <c r="C705" s="3"/>
      <c r="D705" s="4"/>
      <c r="E705" s="4"/>
      <c r="F705" s="3"/>
      <c r="G705" s="3"/>
      <c r="H705" s="3"/>
      <c r="I705" s="5"/>
    </row>
    <row r="706" spans="1:9" x14ac:dyDescent="0.3">
      <c r="A706" s="3"/>
      <c r="B706" s="3"/>
      <c r="C706" s="3"/>
      <c r="D706" s="4"/>
      <c r="E706" s="4"/>
      <c r="F706" s="3"/>
      <c r="G706" s="3"/>
      <c r="H706" s="3"/>
      <c r="I706" s="5"/>
    </row>
    <row r="707" spans="1:9" x14ac:dyDescent="0.3">
      <c r="A707" s="3"/>
      <c r="B707" s="3"/>
      <c r="C707" s="3"/>
      <c r="D707" s="4"/>
      <c r="E707" s="4"/>
      <c r="F707" s="3"/>
      <c r="G707" s="3"/>
      <c r="H707" s="3"/>
      <c r="I707" s="5"/>
    </row>
    <row r="708" spans="1:9" x14ac:dyDescent="0.3">
      <c r="A708" s="3"/>
      <c r="B708" s="3"/>
      <c r="C708" s="3"/>
      <c r="D708" s="4"/>
      <c r="E708" s="4"/>
      <c r="F708" s="3"/>
      <c r="G708" s="3"/>
      <c r="H708" s="3"/>
      <c r="I708" s="5"/>
    </row>
    <row r="709" spans="1:9" x14ac:dyDescent="0.3">
      <c r="A709" s="3"/>
      <c r="B709" s="3"/>
      <c r="C709" s="3"/>
      <c r="D709" s="4"/>
      <c r="E709" s="4"/>
      <c r="F709" s="3"/>
      <c r="G709" s="3"/>
      <c r="H709" s="3"/>
      <c r="I709" s="5"/>
    </row>
    <row r="710" spans="1:9" x14ac:dyDescent="0.3">
      <c r="A710" s="3"/>
      <c r="B710" s="3"/>
      <c r="C710" s="3"/>
      <c r="D710" s="4"/>
      <c r="E710" s="4"/>
      <c r="F710" s="3"/>
      <c r="G710" s="3"/>
      <c r="H710" s="3"/>
      <c r="I710" s="5"/>
    </row>
    <row r="711" spans="1:9" x14ac:dyDescent="0.3">
      <c r="A711" s="3"/>
      <c r="B711" s="3"/>
      <c r="C711" s="3"/>
      <c r="D711" s="4"/>
      <c r="E711" s="4"/>
      <c r="F711" s="3"/>
      <c r="G711" s="3"/>
      <c r="H711" s="3"/>
      <c r="I711" s="5"/>
    </row>
    <row r="712" spans="1:9" x14ac:dyDescent="0.3">
      <c r="A712" s="3"/>
      <c r="B712" s="3"/>
      <c r="C712" s="3"/>
      <c r="D712" s="4"/>
      <c r="E712" s="4"/>
      <c r="F712" s="3"/>
      <c r="G712" s="3"/>
      <c r="H712" s="3"/>
      <c r="I712" s="5"/>
    </row>
    <row r="713" spans="1:9" x14ac:dyDescent="0.3">
      <c r="A713" s="3"/>
      <c r="B713" s="3"/>
      <c r="C713" s="3"/>
      <c r="D713" s="4"/>
      <c r="E713" s="4"/>
      <c r="F713" s="3"/>
      <c r="G713" s="3"/>
      <c r="H713" s="3"/>
      <c r="I713" s="5"/>
    </row>
    <row r="714" spans="1:9" x14ac:dyDescent="0.3">
      <c r="A714" s="3"/>
      <c r="B714" s="3"/>
      <c r="C714" s="3"/>
      <c r="D714" s="4"/>
      <c r="E714" s="4"/>
      <c r="F714" s="3"/>
      <c r="G714" s="3"/>
      <c r="H714" s="3"/>
      <c r="I714" s="5"/>
    </row>
    <row r="715" spans="1:9" x14ac:dyDescent="0.3">
      <c r="A715" s="3"/>
      <c r="B715" s="3"/>
      <c r="C715" s="3"/>
      <c r="D715" s="4"/>
      <c r="E715" s="4"/>
      <c r="F715" s="3"/>
      <c r="G715" s="3"/>
      <c r="H715" s="3"/>
      <c r="I715" s="5"/>
    </row>
    <row r="716" spans="1:9" x14ac:dyDescent="0.3">
      <c r="A716" s="3"/>
      <c r="B716" s="3"/>
      <c r="C716" s="3"/>
      <c r="D716" s="4"/>
      <c r="E716" s="4"/>
      <c r="F716" s="3"/>
      <c r="G716" s="3"/>
      <c r="H716" s="3"/>
      <c r="I716" s="5"/>
    </row>
    <row r="717" spans="1:9" x14ac:dyDescent="0.3">
      <c r="A717" s="3"/>
      <c r="B717" s="3"/>
      <c r="C717" s="3"/>
      <c r="D717" s="4"/>
      <c r="E717" s="4"/>
      <c r="F717" s="3"/>
      <c r="G717" s="3"/>
      <c r="H717" s="3"/>
      <c r="I717" s="5"/>
    </row>
    <row r="718" spans="1:9" x14ac:dyDescent="0.3">
      <c r="A718" s="3"/>
      <c r="B718" s="3"/>
      <c r="C718" s="3"/>
      <c r="D718" s="4"/>
      <c r="E718" s="4"/>
      <c r="F718" s="3"/>
      <c r="G718" s="3"/>
      <c r="H718" s="3"/>
      <c r="I718" s="5"/>
    </row>
    <row r="719" spans="1:9" x14ac:dyDescent="0.3">
      <c r="A719" s="3"/>
      <c r="B719" s="3"/>
      <c r="C719" s="3"/>
      <c r="D719" s="4"/>
      <c r="E719" s="4"/>
      <c r="F719" s="3"/>
      <c r="G719" s="3"/>
      <c r="H719" s="3"/>
      <c r="I719" s="5"/>
    </row>
    <row r="720" spans="1:9" x14ac:dyDescent="0.3">
      <c r="A720" s="3"/>
      <c r="B720" s="3"/>
      <c r="C720" s="3"/>
      <c r="D720" s="4"/>
      <c r="E720" s="4"/>
      <c r="F720" s="3"/>
      <c r="G720" s="3"/>
      <c r="H720" s="3"/>
      <c r="I720" s="5"/>
    </row>
    <row r="721" spans="1:9" x14ac:dyDescent="0.3">
      <c r="A721" s="3"/>
      <c r="B721" s="3"/>
      <c r="C721" s="3"/>
      <c r="D721" s="4"/>
      <c r="E721" s="4"/>
      <c r="F721" s="3"/>
      <c r="G721" s="3"/>
      <c r="H721" s="3"/>
      <c r="I721" s="5"/>
    </row>
    <row r="722" spans="1:9" x14ac:dyDescent="0.3">
      <c r="A722" s="3"/>
      <c r="B722" s="3"/>
      <c r="C722" s="3"/>
      <c r="D722" s="4"/>
      <c r="E722" s="4"/>
      <c r="F722" s="3"/>
      <c r="G722" s="3"/>
      <c r="H722" s="3"/>
      <c r="I722" s="5"/>
    </row>
    <row r="723" spans="1:9" x14ac:dyDescent="0.3">
      <c r="D723" s="2"/>
      <c r="E723" s="2"/>
    </row>
    <row r="724" spans="1:9" x14ac:dyDescent="0.3">
      <c r="D724" s="2"/>
      <c r="E724" s="2"/>
    </row>
    <row r="726" spans="1:9" ht="15" customHeight="1" x14ac:dyDescent="0.3">
      <c r="A726" s="9"/>
      <c r="B726" s="9"/>
      <c r="C726" s="9"/>
      <c r="D726" s="9"/>
      <c r="E726" s="9"/>
    </row>
    <row r="727" spans="1:9" x14ac:dyDescent="0.3">
      <c r="A727" s="7"/>
      <c r="B727" s="7"/>
      <c r="C727" s="7"/>
      <c r="D727" s="7"/>
      <c r="E727" s="7"/>
    </row>
    <row r="728" spans="1:9" x14ac:dyDescent="0.3">
      <c r="A728" s="3"/>
      <c r="B728" s="3"/>
      <c r="C728" s="8"/>
      <c r="D728" s="3"/>
      <c r="E728" s="3"/>
    </row>
    <row r="729" spans="1:9" x14ac:dyDescent="0.3">
      <c r="A729" s="3"/>
      <c r="B729" s="3"/>
      <c r="C729" s="8"/>
      <c r="D729" s="3"/>
      <c r="E729" s="3"/>
    </row>
    <row r="730" spans="1:9" x14ac:dyDescent="0.3">
      <c r="A730" s="3"/>
      <c r="B730" s="3"/>
      <c r="C730" s="8"/>
      <c r="D730" s="3"/>
      <c r="E730" s="3"/>
    </row>
    <row r="731" spans="1:9" x14ac:dyDescent="0.3">
      <c r="A731" s="3"/>
      <c r="B731" s="3"/>
      <c r="C731" s="8"/>
      <c r="D731" s="3"/>
      <c r="E731" s="3"/>
    </row>
    <row r="786" ht="15" customHeight="1" x14ac:dyDescent="0.3"/>
  </sheetData>
  <autoFilter ref="A1:I58" xr:uid="{BC520537-FB4D-4D5D-BF58-F325C39806BA}">
    <sortState xmlns:xlrd2="http://schemas.microsoft.com/office/spreadsheetml/2017/richdata2" ref="A2:I58">
      <sortCondition ref="F1:F5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990A-E91E-4FD4-A01A-E4C1E61E1377}">
  <dimension ref="A3:B26"/>
  <sheetViews>
    <sheetView rightToLeft="1" topLeftCell="A4" workbookViewId="0">
      <selection activeCell="A26" sqref="A26"/>
    </sheetView>
  </sheetViews>
  <sheetFormatPr defaultRowHeight="14" x14ac:dyDescent="0.3"/>
  <cols>
    <col min="1" max="1" width="11.1640625" bestFit="1" customWidth="1"/>
    <col min="2" max="2" width="23.9140625" bestFit="1" customWidth="1"/>
    <col min="3" max="4" width="11.6640625" bestFit="1" customWidth="1"/>
    <col min="5" max="5" width="8" bestFit="1" customWidth="1"/>
    <col min="6" max="7" width="6.1640625" bestFit="1" customWidth="1"/>
    <col min="8" max="8" width="11.6640625" bestFit="1" customWidth="1"/>
    <col min="9" max="9" width="32" bestFit="1" customWidth="1"/>
  </cols>
  <sheetData>
    <row r="3" spans="1:2" x14ac:dyDescent="0.3">
      <c r="A3" s="49" t="s">
        <v>156</v>
      </c>
      <c r="B3" t="s">
        <v>165</v>
      </c>
    </row>
    <row r="4" spans="1:2" x14ac:dyDescent="0.3">
      <c r="A4" s="50" t="s">
        <v>115</v>
      </c>
      <c r="B4" s="58">
        <v>1315.3333333333333</v>
      </c>
    </row>
    <row r="5" spans="1:2" x14ac:dyDescent="0.3">
      <c r="A5" s="52" t="s">
        <v>109</v>
      </c>
      <c r="B5" s="51">
        <v>1245</v>
      </c>
    </row>
    <row r="6" spans="1:2" x14ac:dyDescent="0.3">
      <c r="A6" s="52" t="s">
        <v>111</v>
      </c>
      <c r="B6" s="58">
        <v>1272.3333333333333</v>
      </c>
    </row>
    <row r="7" spans="1:2" x14ac:dyDescent="0.3">
      <c r="A7" s="52" t="s">
        <v>110</v>
      </c>
      <c r="B7" s="51">
        <v>1415</v>
      </c>
    </row>
    <row r="8" spans="1:2" x14ac:dyDescent="0.3">
      <c r="A8" s="50" t="s">
        <v>112</v>
      </c>
      <c r="B8" s="58">
        <v>773.16666666666663</v>
      </c>
    </row>
    <row r="9" spans="1:2" x14ac:dyDescent="0.3">
      <c r="A9" s="52" t="s">
        <v>109</v>
      </c>
      <c r="B9" s="51">
        <v>756</v>
      </c>
    </row>
    <row r="10" spans="1:2" x14ac:dyDescent="0.3">
      <c r="A10" s="52" t="s">
        <v>111</v>
      </c>
      <c r="B10" s="51">
        <v>779</v>
      </c>
    </row>
    <row r="11" spans="1:2" x14ac:dyDescent="0.3">
      <c r="A11" s="52" t="s">
        <v>110</v>
      </c>
      <c r="B11" s="51">
        <v>790</v>
      </c>
    </row>
    <row r="12" spans="1:2" x14ac:dyDescent="0.3">
      <c r="A12" s="50" t="s">
        <v>117</v>
      </c>
      <c r="B12" s="51">
        <v>1318.2</v>
      </c>
    </row>
    <row r="13" spans="1:2" x14ac:dyDescent="0.3">
      <c r="A13" s="52" t="s">
        <v>109</v>
      </c>
      <c r="B13" s="51">
        <v>1318.2</v>
      </c>
    </row>
    <row r="14" spans="1:2" x14ac:dyDescent="0.3">
      <c r="A14" s="50" t="s">
        <v>116</v>
      </c>
      <c r="B14" s="51">
        <v>1348</v>
      </c>
    </row>
    <row r="15" spans="1:2" x14ac:dyDescent="0.3">
      <c r="A15" s="52" t="s">
        <v>109</v>
      </c>
      <c r="B15" s="51">
        <v>1285</v>
      </c>
    </row>
    <row r="16" spans="1:2" x14ac:dyDescent="0.3">
      <c r="A16" s="52" t="s">
        <v>111</v>
      </c>
      <c r="B16" s="51">
        <v>1289</v>
      </c>
    </row>
    <row r="17" spans="1:2" x14ac:dyDescent="0.3">
      <c r="A17" s="52" t="s">
        <v>110</v>
      </c>
      <c r="B17" s="51">
        <v>1393.25</v>
      </c>
    </row>
    <row r="18" spans="1:2" x14ac:dyDescent="0.3">
      <c r="A18" s="50" t="s">
        <v>114</v>
      </c>
      <c r="B18" s="58">
        <v>661.625</v>
      </c>
    </row>
    <row r="19" spans="1:2" x14ac:dyDescent="0.3">
      <c r="A19" s="52" t="s">
        <v>109</v>
      </c>
      <c r="B19" s="51">
        <v>670</v>
      </c>
    </row>
    <row r="20" spans="1:2" x14ac:dyDescent="0.3">
      <c r="A20" s="52" t="s">
        <v>111</v>
      </c>
      <c r="B20" s="51">
        <v>701.5</v>
      </c>
    </row>
    <row r="21" spans="1:2" x14ac:dyDescent="0.3">
      <c r="A21" s="52" t="s">
        <v>110</v>
      </c>
      <c r="B21" s="51">
        <v>644</v>
      </c>
    </row>
    <row r="22" spans="1:2" x14ac:dyDescent="0.3">
      <c r="A22" s="50" t="s">
        <v>113</v>
      </c>
      <c r="B22" s="58">
        <v>662.375</v>
      </c>
    </row>
    <row r="23" spans="1:2" x14ac:dyDescent="0.3">
      <c r="A23" s="52" t="s">
        <v>109</v>
      </c>
      <c r="B23" s="51">
        <v>651.5</v>
      </c>
    </row>
    <row r="24" spans="1:2" x14ac:dyDescent="0.3">
      <c r="A24" s="52" t="s">
        <v>111</v>
      </c>
      <c r="B24" s="58">
        <v>676.33333333333337</v>
      </c>
    </row>
    <row r="25" spans="1:2" x14ac:dyDescent="0.3">
      <c r="A25" s="52" t="s">
        <v>110</v>
      </c>
      <c r="B25" s="58">
        <v>655.66666666666663</v>
      </c>
    </row>
    <row r="26" spans="1:2" x14ac:dyDescent="0.3">
      <c r="A26" s="50" t="s">
        <v>157</v>
      </c>
      <c r="B26" s="51">
        <v>978.75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9950-6DA7-45E4-A23F-0C5B9E67C8B1}">
  <dimension ref="A1:AX765"/>
  <sheetViews>
    <sheetView rightToLeft="1" zoomScale="80" zoomScaleNormal="80" workbookViewId="0">
      <pane ySplit="1" topLeftCell="A44" activePane="bottomLeft" state="frozen"/>
      <selection pane="bottomLeft" activeCell="Q50" sqref="Q50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3.6640625" style="27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style="54" bestFit="1" customWidth="1"/>
    <col min="15" max="15" width="11.6640625" customWidth="1"/>
    <col min="16" max="16" width="11.4140625" bestFit="1" customWidth="1"/>
    <col min="17" max="17" width="21.5" style="24" bestFit="1" customWidth="1"/>
    <col min="18" max="18" width="19.5" style="24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 s="26" t="s">
        <v>120</v>
      </c>
      <c r="K1" s="28" t="s">
        <v>122</v>
      </c>
      <c r="L1" s="26" t="s">
        <v>135</v>
      </c>
      <c r="M1" s="26" t="s">
        <v>166</v>
      </c>
      <c r="N1" s="53" t="s">
        <v>160</v>
      </c>
      <c r="O1" s="32" t="s">
        <v>168</v>
      </c>
      <c r="P1" s="32" t="s">
        <v>169</v>
      </c>
      <c r="Q1" s="24"/>
      <c r="R1" s="2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89</v>
      </c>
      <c r="B2" s="10" t="s">
        <v>22</v>
      </c>
      <c r="C2" s="10" t="s">
        <v>44</v>
      </c>
      <c r="D2" s="11">
        <v>43024</v>
      </c>
      <c r="E2" s="11">
        <v>43029</v>
      </c>
      <c r="F2" s="10" t="s">
        <v>110</v>
      </c>
      <c r="G2" s="10" t="s">
        <v>115</v>
      </c>
      <c r="H2" s="10">
        <v>1</v>
      </c>
      <c r="I2" s="15">
        <v>1230</v>
      </c>
      <c r="J2" s="27">
        <f t="shared" ref="J2:J41" si="0">I2*$R$63*H2</f>
        <v>4674</v>
      </c>
      <c r="K2" s="25">
        <f t="shared" ref="K2:K41" si="1">IF(H2&gt;$R$66,$T$66,$V$66)*J2</f>
        <v>0</v>
      </c>
      <c r="L2" t="str">
        <f t="shared" ref="L2:L41" si="2">IF(OR(J2&gt;$T$70,AND(F2=$U$71,G2=$V$72)),$S$69,IF(AND(J2&gt;$T$74,H2&gt;$U$74,F2=$V$74),$S$73,$S$76))</f>
        <v>מועדון רגיל</v>
      </c>
      <c r="M2">
        <f>AVERAGEIF(G:G,G2,H:H)</f>
        <v>2</v>
      </c>
      <c r="N2" s="54">
        <f t="shared" ref="N2:N41" si="3">(VLOOKUP(H2,$S$79:$T$81,$U$79,$V$79))/$R$63</f>
        <v>52.631578947368425</v>
      </c>
      <c r="O2">
        <f>MONTH(D2)</f>
        <v>10</v>
      </c>
      <c r="P2" s="27">
        <f>ROUND(J2,0)</f>
        <v>4674</v>
      </c>
    </row>
    <row r="3" spans="1:50" x14ac:dyDescent="0.3">
      <c r="A3" s="14" t="s">
        <v>76</v>
      </c>
      <c r="B3" s="10" t="s">
        <v>15</v>
      </c>
      <c r="C3" s="10" t="s">
        <v>59</v>
      </c>
      <c r="D3" s="11">
        <v>43130</v>
      </c>
      <c r="E3" s="11">
        <v>43134</v>
      </c>
      <c r="F3" s="10" t="s">
        <v>111</v>
      </c>
      <c r="G3" s="10" t="s">
        <v>115</v>
      </c>
      <c r="H3" s="10">
        <v>1</v>
      </c>
      <c r="I3" s="15">
        <v>1231</v>
      </c>
      <c r="J3" s="27">
        <f t="shared" si="0"/>
        <v>4677.8</v>
      </c>
      <c r="K3" s="25">
        <f t="shared" si="1"/>
        <v>0</v>
      </c>
      <c r="L3" t="str">
        <f t="shared" si="2"/>
        <v>מועדון רגיל</v>
      </c>
      <c r="M3">
        <f t="shared" ref="M3:M41" si="4">AVERAGEIF(G:G,G3,H:H)</f>
        <v>2</v>
      </c>
      <c r="N3" s="54">
        <f t="shared" si="3"/>
        <v>52.631578947368425</v>
      </c>
      <c r="O3">
        <f t="shared" ref="O3:O41" si="5">MONTH(D3)</f>
        <v>1</v>
      </c>
      <c r="P3" s="27">
        <f t="shared" ref="P3:P41" si="6">ROUND(J3,0)</f>
        <v>4678</v>
      </c>
    </row>
    <row r="4" spans="1:50" x14ac:dyDescent="0.3">
      <c r="A4" s="14" t="s">
        <v>104</v>
      </c>
      <c r="B4" s="10" t="s">
        <v>12</v>
      </c>
      <c r="C4" s="10" t="s">
        <v>34</v>
      </c>
      <c r="D4" s="11">
        <v>43230</v>
      </c>
      <c r="E4" s="11">
        <v>43233</v>
      </c>
      <c r="F4" s="10" t="s">
        <v>111</v>
      </c>
      <c r="G4" s="10" t="s">
        <v>115</v>
      </c>
      <c r="H4" s="10">
        <v>1</v>
      </c>
      <c r="I4" s="15">
        <v>1523</v>
      </c>
      <c r="J4" s="27">
        <f t="shared" si="0"/>
        <v>5787.4</v>
      </c>
      <c r="K4" s="25">
        <f t="shared" si="1"/>
        <v>0</v>
      </c>
      <c r="L4" t="str">
        <f t="shared" si="2"/>
        <v>מועדון רגיל</v>
      </c>
      <c r="M4">
        <f t="shared" si="4"/>
        <v>2</v>
      </c>
      <c r="N4" s="54">
        <f t="shared" si="3"/>
        <v>52.631578947368425</v>
      </c>
      <c r="O4">
        <f t="shared" si="5"/>
        <v>5</v>
      </c>
      <c r="P4" s="27">
        <f t="shared" si="6"/>
        <v>5787</v>
      </c>
    </row>
    <row r="5" spans="1:50" x14ac:dyDescent="0.3">
      <c r="A5" s="14" t="s">
        <v>103</v>
      </c>
      <c r="B5" s="10" t="s">
        <v>11</v>
      </c>
      <c r="C5" s="10" t="s">
        <v>33</v>
      </c>
      <c r="D5" s="11">
        <v>42958</v>
      </c>
      <c r="E5" s="11">
        <v>42961</v>
      </c>
      <c r="F5" s="10" t="s">
        <v>110</v>
      </c>
      <c r="G5" s="10" t="s">
        <v>115</v>
      </c>
      <c r="H5" s="10">
        <v>1</v>
      </c>
      <c r="I5" s="15">
        <v>1600</v>
      </c>
      <c r="J5" s="27">
        <f t="shared" si="0"/>
        <v>6080</v>
      </c>
      <c r="K5" s="25">
        <f t="shared" si="1"/>
        <v>0</v>
      </c>
      <c r="L5" t="str">
        <f t="shared" si="2"/>
        <v>מועדון רגיל</v>
      </c>
      <c r="M5">
        <f t="shared" si="4"/>
        <v>2</v>
      </c>
      <c r="N5" s="54">
        <f t="shared" si="3"/>
        <v>52.631578947368425</v>
      </c>
      <c r="O5">
        <f t="shared" si="5"/>
        <v>8</v>
      </c>
      <c r="P5" s="27">
        <f t="shared" si="6"/>
        <v>6080</v>
      </c>
    </row>
    <row r="6" spans="1:50" x14ac:dyDescent="0.3">
      <c r="A6" s="14" t="s">
        <v>75</v>
      </c>
      <c r="B6" s="10" t="s">
        <v>14</v>
      </c>
      <c r="C6" s="10" t="s">
        <v>58</v>
      </c>
      <c r="D6" s="11">
        <v>43238</v>
      </c>
      <c r="E6" s="11">
        <v>43242</v>
      </c>
      <c r="F6" s="10" t="s">
        <v>111</v>
      </c>
      <c r="G6" s="10" t="s">
        <v>115</v>
      </c>
      <c r="H6" s="10">
        <v>3</v>
      </c>
      <c r="I6" s="15">
        <v>1063</v>
      </c>
      <c r="J6" s="27">
        <f t="shared" si="0"/>
        <v>12118.199999999999</v>
      </c>
      <c r="K6" s="25">
        <f t="shared" si="1"/>
        <v>424.137</v>
      </c>
      <c r="L6" t="str">
        <f t="shared" si="2"/>
        <v>מועדון המלך דוד</v>
      </c>
      <c r="M6">
        <f t="shared" si="4"/>
        <v>2</v>
      </c>
      <c r="N6" s="54">
        <f t="shared" si="3"/>
        <v>131.57894736842107</v>
      </c>
      <c r="O6">
        <f t="shared" si="5"/>
        <v>5</v>
      </c>
      <c r="P6" s="27">
        <f t="shared" si="6"/>
        <v>12118</v>
      </c>
    </row>
    <row r="7" spans="1:50" x14ac:dyDescent="0.3">
      <c r="A7" s="14" t="s">
        <v>90</v>
      </c>
      <c r="B7" s="10" t="s">
        <v>4</v>
      </c>
      <c r="C7" s="10" t="s">
        <v>48</v>
      </c>
      <c r="D7" s="11">
        <v>43433</v>
      </c>
      <c r="E7" s="11">
        <v>43435</v>
      </c>
      <c r="F7" s="10" t="s">
        <v>109</v>
      </c>
      <c r="G7" s="10" t="s">
        <v>115</v>
      </c>
      <c r="H7" s="10">
        <v>5</v>
      </c>
      <c r="I7" s="15">
        <v>1245</v>
      </c>
      <c r="J7" s="27">
        <f t="shared" si="0"/>
        <v>23655</v>
      </c>
      <c r="K7" s="25">
        <f t="shared" si="1"/>
        <v>827.92500000000007</v>
      </c>
      <c r="L7" t="str">
        <f t="shared" si="2"/>
        <v xml:space="preserve">מועדון יוקרה </v>
      </c>
      <c r="M7">
        <f t="shared" si="4"/>
        <v>2</v>
      </c>
      <c r="N7" s="54">
        <f t="shared" si="3"/>
        <v>171.05263157894737</v>
      </c>
      <c r="O7">
        <f t="shared" si="5"/>
        <v>11</v>
      </c>
      <c r="P7" s="27">
        <f t="shared" si="6"/>
        <v>23655</v>
      </c>
    </row>
    <row r="8" spans="1:50" x14ac:dyDescent="0.3">
      <c r="A8" s="14" t="s">
        <v>69</v>
      </c>
      <c r="B8" s="10" t="s">
        <v>8</v>
      </c>
      <c r="C8" s="10" t="s">
        <v>52</v>
      </c>
      <c r="D8" s="11">
        <v>43337</v>
      </c>
      <c r="E8" s="11">
        <v>43341</v>
      </c>
      <c r="F8" s="10" t="s">
        <v>109</v>
      </c>
      <c r="G8" s="10" t="s">
        <v>112</v>
      </c>
      <c r="H8" s="10">
        <v>1</v>
      </c>
      <c r="I8" s="15">
        <v>723</v>
      </c>
      <c r="J8" s="27">
        <f t="shared" si="0"/>
        <v>2747.4</v>
      </c>
      <c r="K8" s="25">
        <f t="shared" si="1"/>
        <v>0</v>
      </c>
      <c r="L8" t="str">
        <f t="shared" si="2"/>
        <v>מועדון רגיל</v>
      </c>
      <c r="M8">
        <f t="shared" si="4"/>
        <v>2</v>
      </c>
      <c r="N8" s="54">
        <f t="shared" si="3"/>
        <v>52.631578947368425</v>
      </c>
      <c r="O8">
        <f t="shared" si="5"/>
        <v>8</v>
      </c>
      <c r="P8" s="27">
        <f t="shared" si="6"/>
        <v>2747</v>
      </c>
    </row>
    <row r="9" spans="1:50" x14ac:dyDescent="0.3">
      <c r="A9" s="14" t="s">
        <v>99</v>
      </c>
      <c r="B9" s="10" t="s">
        <v>10</v>
      </c>
      <c r="C9" s="10" t="s">
        <v>32</v>
      </c>
      <c r="D9" s="11">
        <v>42985</v>
      </c>
      <c r="E9" s="11">
        <v>42987</v>
      </c>
      <c r="F9" s="10" t="s">
        <v>110</v>
      </c>
      <c r="G9" s="10" t="s">
        <v>112</v>
      </c>
      <c r="H9" s="10">
        <v>1</v>
      </c>
      <c r="I9" s="15">
        <v>790</v>
      </c>
      <c r="J9" s="27">
        <f t="shared" si="0"/>
        <v>3002</v>
      </c>
      <c r="K9" s="25">
        <f t="shared" si="1"/>
        <v>0</v>
      </c>
      <c r="L9" t="str">
        <f t="shared" si="2"/>
        <v>מועדון רגיל</v>
      </c>
      <c r="M9">
        <f t="shared" si="4"/>
        <v>2</v>
      </c>
      <c r="N9" s="54">
        <f t="shared" si="3"/>
        <v>52.631578947368425</v>
      </c>
      <c r="O9">
        <f t="shared" si="5"/>
        <v>9</v>
      </c>
      <c r="P9" s="27">
        <f t="shared" si="6"/>
        <v>3002</v>
      </c>
    </row>
    <row r="10" spans="1:50" x14ac:dyDescent="0.3">
      <c r="A10" s="14" t="s">
        <v>85</v>
      </c>
      <c r="B10" s="10" t="s">
        <v>18</v>
      </c>
      <c r="C10" s="10" t="s">
        <v>40</v>
      </c>
      <c r="D10" s="11">
        <v>42955</v>
      </c>
      <c r="E10" s="11">
        <v>42960</v>
      </c>
      <c r="F10" s="10" t="s">
        <v>111</v>
      </c>
      <c r="G10" s="10" t="s">
        <v>112</v>
      </c>
      <c r="H10" s="10">
        <v>2</v>
      </c>
      <c r="I10" s="15">
        <v>695</v>
      </c>
      <c r="J10" s="27">
        <f t="shared" si="0"/>
        <v>5282</v>
      </c>
      <c r="K10" s="25">
        <f t="shared" si="1"/>
        <v>0</v>
      </c>
      <c r="L10" t="str">
        <f t="shared" si="2"/>
        <v>מועדון רגיל</v>
      </c>
      <c r="M10">
        <f t="shared" si="4"/>
        <v>2</v>
      </c>
      <c r="N10" s="54">
        <f t="shared" si="3"/>
        <v>52.631578947368425</v>
      </c>
      <c r="O10">
        <f t="shared" si="5"/>
        <v>8</v>
      </c>
      <c r="P10" s="27">
        <f t="shared" si="6"/>
        <v>5282</v>
      </c>
    </row>
    <row r="11" spans="1:50" x14ac:dyDescent="0.3">
      <c r="A11" s="14" t="s">
        <v>72</v>
      </c>
      <c r="B11" s="10" t="s">
        <v>11</v>
      </c>
      <c r="C11" s="10" t="s">
        <v>55</v>
      </c>
      <c r="D11" s="11">
        <v>42846</v>
      </c>
      <c r="E11" s="11">
        <v>42850</v>
      </c>
      <c r="F11" s="10" t="s">
        <v>111</v>
      </c>
      <c r="G11" s="10" t="s">
        <v>112</v>
      </c>
      <c r="H11" s="10">
        <v>2</v>
      </c>
      <c r="I11" s="15">
        <v>792</v>
      </c>
      <c r="J11" s="27">
        <f t="shared" si="0"/>
        <v>6019.2</v>
      </c>
      <c r="K11" s="25">
        <f t="shared" si="1"/>
        <v>0</v>
      </c>
      <c r="L11" t="str">
        <f t="shared" si="2"/>
        <v>מועדון רגיל</v>
      </c>
      <c r="M11">
        <f t="shared" si="4"/>
        <v>2</v>
      </c>
      <c r="N11" s="54">
        <f t="shared" si="3"/>
        <v>52.631578947368425</v>
      </c>
      <c r="O11">
        <f t="shared" si="5"/>
        <v>4</v>
      </c>
      <c r="P11" s="27">
        <f t="shared" si="6"/>
        <v>6019</v>
      </c>
    </row>
    <row r="12" spans="1:50" x14ac:dyDescent="0.3">
      <c r="A12" s="14" t="s">
        <v>73</v>
      </c>
      <c r="B12" s="10" t="s">
        <v>12</v>
      </c>
      <c r="C12" s="10" t="s">
        <v>56</v>
      </c>
      <c r="D12" s="11">
        <v>43370</v>
      </c>
      <c r="E12" s="11">
        <v>43374</v>
      </c>
      <c r="F12" s="10" t="s">
        <v>111</v>
      </c>
      <c r="G12" s="10" t="s">
        <v>112</v>
      </c>
      <c r="H12" s="10">
        <v>2</v>
      </c>
      <c r="I12" s="15">
        <v>850</v>
      </c>
      <c r="J12" s="27">
        <f t="shared" si="0"/>
        <v>6460</v>
      </c>
      <c r="K12" s="25">
        <f t="shared" si="1"/>
        <v>0</v>
      </c>
      <c r="L12" t="str">
        <f t="shared" si="2"/>
        <v>מועדון רגיל</v>
      </c>
      <c r="M12">
        <f t="shared" si="4"/>
        <v>2</v>
      </c>
      <c r="N12" s="54">
        <f t="shared" si="3"/>
        <v>52.631578947368425</v>
      </c>
      <c r="O12">
        <f t="shared" si="5"/>
        <v>9</v>
      </c>
      <c r="P12" s="27">
        <f t="shared" si="6"/>
        <v>6460</v>
      </c>
    </row>
    <row r="13" spans="1:50" x14ac:dyDescent="0.3">
      <c r="A13" s="14" t="s">
        <v>92</v>
      </c>
      <c r="B13" s="10" t="s">
        <v>6</v>
      </c>
      <c r="C13" s="10" t="s">
        <v>50</v>
      </c>
      <c r="D13" s="11">
        <v>43241</v>
      </c>
      <c r="E13" s="11">
        <v>43246</v>
      </c>
      <c r="F13" s="10" t="s">
        <v>109</v>
      </c>
      <c r="G13" s="10" t="s">
        <v>112</v>
      </c>
      <c r="H13" s="10">
        <v>4</v>
      </c>
      <c r="I13" s="15">
        <v>789</v>
      </c>
      <c r="J13" s="27">
        <f t="shared" si="0"/>
        <v>11992.8</v>
      </c>
      <c r="K13" s="25">
        <f t="shared" si="1"/>
        <v>419.74799999999999</v>
      </c>
      <c r="L13" t="str">
        <f t="shared" si="2"/>
        <v>מועדון רגיל</v>
      </c>
      <c r="M13">
        <f t="shared" si="4"/>
        <v>2</v>
      </c>
      <c r="N13" s="54">
        <f t="shared" si="3"/>
        <v>131.57894736842107</v>
      </c>
      <c r="O13">
        <f t="shared" si="5"/>
        <v>5</v>
      </c>
      <c r="P13" s="27">
        <f t="shared" si="6"/>
        <v>11993</v>
      </c>
    </row>
    <row r="14" spans="1:50" x14ac:dyDescent="0.3">
      <c r="A14" s="14" t="s">
        <v>83</v>
      </c>
      <c r="B14" s="10" t="s">
        <v>3</v>
      </c>
      <c r="C14" s="10" t="s">
        <v>47</v>
      </c>
      <c r="D14" s="11">
        <v>42799</v>
      </c>
      <c r="E14" s="11">
        <v>42804</v>
      </c>
      <c r="F14" s="10" t="s">
        <v>109</v>
      </c>
      <c r="G14" s="10" t="s">
        <v>117</v>
      </c>
      <c r="H14" s="10">
        <v>1</v>
      </c>
      <c r="I14" s="15">
        <v>1203</v>
      </c>
      <c r="J14" s="27">
        <f t="shared" si="0"/>
        <v>4571.3999999999996</v>
      </c>
      <c r="K14" s="25">
        <f t="shared" si="1"/>
        <v>0</v>
      </c>
      <c r="L14" t="str">
        <f t="shared" si="2"/>
        <v>מועדון רגיל</v>
      </c>
      <c r="M14">
        <f t="shared" si="4"/>
        <v>2.2000000000000002</v>
      </c>
      <c r="N14" s="54">
        <f t="shared" si="3"/>
        <v>52.631578947368425</v>
      </c>
      <c r="O14">
        <f t="shared" si="5"/>
        <v>3</v>
      </c>
      <c r="P14" s="27">
        <f t="shared" si="6"/>
        <v>4571</v>
      </c>
    </row>
    <row r="15" spans="1:50" x14ac:dyDescent="0.3">
      <c r="A15" s="14" t="s">
        <v>108</v>
      </c>
      <c r="B15" s="10" t="s">
        <v>16</v>
      </c>
      <c r="C15" s="10" t="s">
        <v>38</v>
      </c>
      <c r="D15" s="11">
        <v>43394</v>
      </c>
      <c r="E15" s="11">
        <v>43397</v>
      </c>
      <c r="F15" s="10" t="s">
        <v>109</v>
      </c>
      <c r="G15" s="10" t="s">
        <v>117</v>
      </c>
      <c r="H15" s="10">
        <v>2</v>
      </c>
      <c r="I15" s="15">
        <v>1365</v>
      </c>
      <c r="J15" s="27">
        <f t="shared" si="0"/>
        <v>10374</v>
      </c>
      <c r="K15" s="25">
        <f t="shared" si="1"/>
        <v>0</v>
      </c>
      <c r="L15" t="str">
        <f t="shared" si="2"/>
        <v>מועדון רגיל</v>
      </c>
      <c r="M15">
        <f t="shared" si="4"/>
        <v>2.2000000000000002</v>
      </c>
      <c r="N15" s="54">
        <f t="shared" si="3"/>
        <v>52.631578947368425</v>
      </c>
      <c r="O15">
        <f t="shared" si="5"/>
        <v>10</v>
      </c>
      <c r="P15" s="27">
        <f t="shared" si="6"/>
        <v>10374</v>
      </c>
    </row>
    <row r="16" spans="1:50" x14ac:dyDescent="0.3">
      <c r="A16" s="14" t="s">
        <v>80</v>
      </c>
      <c r="B16" s="10" t="s">
        <v>19</v>
      </c>
      <c r="C16" s="10" t="s">
        <v>63</v>
      </c>
      <c r="D16" s="11">
        <v>43281</v>
      </c>
      <c r="E16" s="11">
        <v>43286</v>
      </c>
      <c r="F16" s="10" t="s">
        <v>109</v>
      </c>
      <c r="G16" s="10" t="s">
        <v>117</v>
      </c>
      <c r="H16" s="10">
        <v>2</v>
      </c>
      <c r="I16" s="15">
        <v>1367</v>
      </c>
      <c r="J16" s="27">
        <f t="shared" si="0"/>
        <v>10389.199999999999</v>
      </c>
      <c r="K16" s="25">
        <f t="shared" si="1"/>
        <v>0</v>
      </c>
      <c r="L16" t="str">
        <f t="shared" si="2"/>
        <v>מועדון רגיל</v>
      </c>
      <c r="M16">
        <f t="shared" si="4"/>
        <v>2.2000000000000002</v>
      </c>
      <c r="N16" s="54">
        <f t="shared" si="3"/>
        <v>52.631578947368425</v>
      </c>
      <c r="O16">
        <f t="shared" si="5"/>
        <v>6</v>
      </c>
      <c r="P16" s="27">
        <f t="shared" si="6"/>
        <v>10389</v>
      </c>
    </row>
    <row r="17" spans="1:16" x14ac:dyDescent="0.3">
      <c r="A17" s="14" t="s">
        <v>106</v>
      </c>
      <c r="B17" s="10" t="s">
        <v>14</v>
      </c>
      <c r="C17" s="10" t="s">
        <v>36</v>
      </c>
      <c r="D17" s="11">
        <v>43429</v>
      </c>
      <c r="E17" s="11">
        <v>43432</v>
      </c>
      <c r="F17" s="10" t="s">
        <v>109</v>
      </c>
      <c r="G17" s="10" t="s">
        <v>117</v>
      </c>
      <c r="H17" s="10">
        <v>2</v>
      </c>
      <c r="I17" s="15">
        <v>1420</v>
      </c>
      <c r="J17" s="27">
        <f t="shared" si="0"/>
        <v>10792</v>
      </c>
      <c r="K17" s="25">
        <f t="shared" si="1"/>
        <v>0</v>
      </c>
      <c r="L17" t="str">
        <f t="shared" si="2"/>
        <v>מועדון רגיל</v>
      </c>
      <c r="M17">
        <f t="shared" si="4"/>
        <v>2.2000000000000002</v>
      </c>
      <c r="N17" s="54">
        <f t="shared" si="3"/>
        <v>52.631578947368425</v>
      </c>
      <c r="O17">
        <f t="shared" si="5"/>
        <v>11</v>
      </c>
      <c r="P17" s="27">
        <f t="shared" si="6"/>
        <v>10792</v>
      </c>
    </row>
    <row r="18" spans="1:16" x14ac:dyDescent="0.3">
      <c r="A18" s="14" t="s">
        <v>93</v>
      </c>
      <c r="B18" s="10" t="s">
        <v>7</v>
      </c>
      <c r="C18" s="10" t="s">
        <v>51</v>
      </c>
      <c r="D18" s="11">
        <v>43230</v>
      </c>
      <c r="E18" s="11">
        <v>43232</v>
      </c>
      <c r="F18" s="10" t="s">
        <v>109</v>
      </c>
      <c r="G18" s="10" t="s">
        <v>117</v>
      </c>
      <c r="H18" s="10">
        <v>4</v>
      </c>
      <c r="I18" s="15">
        <v>1236</v>
      </c>
      <c r="J18" s="27">
        <f t="shared" si="0"/>
        <v>18787.2</v>
      </c>
      <c r="K18" s="25">
        <f t="shared" si="1"/>
        <v>657.55200000000013</v>
      </c>
      <c r="L18" t="str">
        <f t="shared" si="2"/>
        <v xml:space="preserve">מועדון יוקרה </v>
      </c>
      <c r="M18">
        <f t="shared" si="4"/>
        <v>2.2000000000000002</v>
      </c>
      <c r="N18" s="54">
        <f t="shared" si="3"/>
        <v>131.57894736842107</v>
      </c>
      <c r="O18">
        <f t="shared" si="5"/>
        <v>5</v>
      </c>
      <c r="P18" s="27">
        <f t="shared" si="6"/>
        <v>18787</v>
      </c>
    </row>
    <row r="19" spans="1:16" x14ac:dyDescent="0.3">
      <c r="A19" s="14" t="s">
        <v>84</v>
      </c>
      <c r="B19" s="10" t="s">
        <v>17</v>
      </c>
      <c r="C19" s="10" t="s">
        <v>39</v>
      </c>
      <c r="D19" s="11">
        <v>42907</v>
      </c>
      <c r="E19" s="11">
        <v>42912</v>
      </c>
      <c r="F19" s="10" t="s">
        <v>111</v>
      </c>
      <c r="G19" s="10" t="s">
        <v>116</v>
      </c>
      <c r="H19" s="10">
        <v>1</v>
      </c>
      <c r="I19" s="15">
        <v>1342</v>
      </c>
      <c r="J19" s="27">
        <f t="shared" si="0"/>
        <v>5099.5999999999995</v>
      </c>
      <c r="K19" s="25">
        <f t="shared" si="1"/>
        <v>0</v>
      </c>
      <c r="L19" t="str">
        <f t="shared" si="2"/>
        <v>מועדון רגיל</v>
      </c>
      <c r="M19">
        <f t="shared" si="4"/>
        <v>2.4285714285714284</v>
      </c>
      <c r="N19" s="54">
        <f t="shared" si="3"/>
        <v>52.631578947368425</v>
      </c>
      <c r="O19">
        <f t="shared" si="5"/>
        <v>6</v>
      </c>
      <c r="P19" s="27">
        <f t="shared" si="6"/>
        <v>5100</v>
      </c>
    </row>
    <row r="20" spans="1:16" x14ac:dyDescent="0.3">
      <c r="A20" s="14" t="s">
        <v>94</v>
      </c>
      <c r="B20" s="10" t="s">
        <v>5</v>
      </c>
      <c r="C20" s="10" t="s">
        <v>27</v>
      </c>
      <c r="D20" s="11">
        <v>43214</v>
      </c>
      <c r="E20" s="11">
        <v>43216</v>
      </c>
      <c r="F20" s="10" t="s">
        <v>110</v>
      </c>
      <c r="G20" s="10" t="s">
        <v>116</v>
      </c>
      <c r="H20" s="10">
        <v>2</v>
      </c>
      <c r="I20" s="15">
        <v>1250</v>
      </c>
      <c r="J20" s="27">
        <f t="shared" si="0"/>
        <v>9500</v>
      </c>
      <c r="K20" s="25">
        <f t="shared" si="1"/>
        <v>0</v>
      </c>
      <c r="L20" t="str">
        <f t="shared" si="2"/>
        <v>מועדון רגיל</v>
      </c>
      <c r="M20">
        <f t="shared" si="4"/>
        <v>2.4285714285714284</v>
      </c>
      <c r="N20" s="54">
        <f t="shared" si="3"/>
        <v>52.631578947368425</v>
      </c>
      <c r="O20">
        <f t="shared" si="5"/>
        <v>4</v>
      </c>
      <c r="P20" s="27">
        <f t="shared" si="6"/>
        <v>9500</v>
      </c>
    </row>
    <row r="21" spans="1:16" x14ac:dyDescent="0.3">
      <c r="A21" s="14" t="s">
        <v>100</v>
      </c>
      <c r="B21" s="10" t="s">
        <v>2</v>
      </c>
      <c r="C21" s="10" t="s">
        <v>24</v>
      </c>
      <c r="D21" s="11">
        <v>43373</v>
      </c>
      <c r="E21" s="11">
        <v>43376</v>
      </c>
      <c r="F21" s="10" t="s">
        <v>110</v>
      </c>
      <c r="G21" s="10" t="s">
        <v>116</v>
      </c>
      <c r="H21" s="10">
        <v>2</v>
      </c>
      <c r="I21" s="15">
        <v>1400</v>
      </c>
      <c r="J21" s="27">
        <f t="shared" si="0"/>
        <v>10640</v>
      </c>
      <c r="K21" s="25">
        <f t="shared" si="1"/>
        <v>0</v>
      </c>
      <c r="L21" t="str">
        <f t="shared" si="2"/>
        <v>מועדון רגיל</v>
      </c>
      <c r="M21">
        <f t="shared" si="4"/>
        <v>2.4285714285714284</v>
      </c>
      <c r="N21" s="54">
        <f t="shared" si="3"/>
        <v>52.631578947368425</v>
      </c>
      <c r="O21">
        <f t="shared" si="5"/>
        <v>9</v>
      </c>
      <c r="P21" s="27">
        <f t="shared" si="6"/>
        <v>10640</v>
      </c>
    </row>
    <row r="22" spans="1:16" x14ac:dyDescent="0.3">
      <c r="A22" s="14" t="s">
        <v>81</v>
      </c>
      <c r="B22" s="10" t="s">
        <v>23</v>
      </c>
      <c r="C22" s="10" t="s">
        <v>45</v>
      </c>
      <c r="D22" s="11">
        <v>43207</v>
      </c>
      <c r="E22" s="11">
        <v>43212</v>
      </c>
      <c r="F22" s="10" t="s">
        <v>110</v>
      </c>
      <c r="G22" s="10" t="s">
        <v>116</v>
      </c>
      <c r="H22" s="10">
        <v>2</v>
      </c>
      <c r="I22" s="15">
        <v>1423</v>
      </c>
      <c r="J22" s="27">
        <f t="shared" si="0"/>
        <v>10814.8</v>
      </c>
      <c r="K22" s="25">
        <f t="shared" si="1"/>
        <v>0</v>
      </c>
      <c r="L22" t="str">
        <f t="shared" si="2"/>
        <v>מועדון רגיל</v>
      </c>
      <c r="M22">
        <f t="shared" si="4"/>
        <v>2.4285714285714284</v>
      </c>
      <c r="N22" s="54">
        <f t="shared" si="3"/>
        <v>52.631578947368425</v>
      </c>
      <c r="O22">
        <f t="shared" si="5"/>
        <v>4</v>
      </c>
      <c r="P22" s="27">
        <f t="shared" si="6"/>
        <v>10815</v>
      </c>
    </row>
    <row r="23" spans="1:16" x14ac:dyDescent="0.3">
      <c r="A23" s="14" t="s">
        <v>105</v>
      </c>
      <c r="B23" s="10" t="s">
        <v>13</v>
      </c>
      <c r="C23" s="10" t="s">
        <v>35</v>
      </c>
      <c r="D23" s="11">
        <v>42962</v>
      </c>
      <c r="E23" s="11">
        <v>42965</v>
      </c>
      <c r="F23" s="10" t="s">
        <v>111</v>
      </c>
      <c r="G23" s="10" t="s">
        <v>116</v>
      </c>
      <c r="H23" s="10">
        <v>3</v>
      </c>
      <c r="I23" s="15">
        <v>1236</v>
      </c>
      <c r="J23" s="27">
        <f t="shared" si="0"/>
        <v>14090.400000000001</v>
      </c>
      <c r="K23" s="25">
        <f t="shared" si="1"/>
        <v>493.1640000000001</v>
      </c>
      <c r="L23" t="str">
        <f t="shared" si="2"/>
        <v xml:space="preserve">מועדון יוקרה </v>
      </c>
      <c r="M23">
        <f t="shared" si="4"/>
        <v>2.4285714285714284</v>
      </c>
      <c r="N23" s="54">
        <f t="shared" si="3"/>
        <v>131.57894736842107</v>
      </c>
      <c r="O23">
        <f t="shared" si="5"/>
        <v>8</v>
      </c>
      <c r="P23" s="27">
        <f t="shared" si="6"/>
        <v>14090</v>
      </c>
    </row>
    <row r="24" spans="1:16" x14ac:dyDescent="0.3">
      <c r="A24" s="14" t="s">
        <v>95</v>
      </c>
      <c r="B24" s="10" t="s">
        <v>6</v>
      </c>
      <c r="C24" s="10" t="s">
        <v>28</v>
      </c>
      <c r="D24" s="11">
        <v>43179</v>
      </c>
      <c r="E24" s="11">
        <v>43181</v>
      </c>
      <c r="F24" s="10" t="s">
        <v>110</v>
      </c>
      <c r="G24" s="10" t="s">
        <v>116</v>
      </c>
      <c r="H24" s="10">
        <v>3</v>
      </c>
      <c r="I24" s="15">
        <v>1500</v>
      </c>
      <c r="J24" s="27">
        <f t="shared" si="0"/>
        <v>17100</v>
      </c>
      <c r="K24" s="25">
        <f t="shared" si="1"/>
        <v>598.50000000000011</v>
      </c>
      <c r="L24" t="str">
        <f t="shared" si="2"/>
        <v xml:space="preserve">מועדון יוקרה </v>
      </c>
      <c r="M24">
        <f t="shared" si="4"/>
        <v>2.4285714285714284</v>
      </c>
      <c r="N24" s="54">
        <f t="shared" si="3"/>
        <v>131.57894736842107</v>
      </c>
      <c r="O24">
        <f t="shared" si="5"/>
        <v>3</v>
      </c>
      <c r="P24" s="27">
        <f t="shared" si="6"/>
        <v>17100</v>
      </c>
    </row>
    <row r="25" spans="1:16" x14ac:dyDescent="0.3">
      <c r="A25" s="14" t="s">
        <v>79</v>
      </c>
      <c r="B25" s="10" t="s">
        <v>18</v>
      </c>
      <c r="C25" s="10" t="s">
        <v>62</v>
      </c>
      <c r="D25" s="11">
        <v>43112</v>
      </c>
      <c r="E25" s="11">
        <v>43117</v>
      </c>
      <c r="F25" s="10" t="s">
        <v>109</v>
      </c>
      <c r="G25" s="10" t="s">
        <v>116</v>
      </c>
      <c r="H25" s="10">
        <v>4</v>
      </c>
      <c r="I25" s="15">
        <v>1285</v>
      </c>
      <c r="J25" s="27">
        <f t="shared" si="0"/>
        <v>19532</v>
      </c>
      <c r="K25" s="25">
        <f t="shared" si="1"/>
        <v>683.62000000000012</v>
      </c>
      <c r="L25" t="str">
        <f t="shared" si="2"/>
        <v xml:space="preserve">מועדון יוקרה </v>
      </c>
      <c r="M25">
        <f t="shared" si="4"/>
        <v>2.4285714285714284</v>
      </c>
      <c r="N25" s="54">
        <f t="shared" si="3"/>
        <v>131.57894736842107</v>
      </c>
      <c r="O25">
        <f t="shared" si="5"/>
        <v>1</v>
      </c>
      <c r="P25" s="27">
        <f t="shared" si="6"/>
        <v>19532</v>
      </c>
    </row>
    <row r="26" spans="1:16" x14ac:dyDescent="0.3">
      <c r="A26" s="14" t="s">
        <v>71</v>
      </c>
      <c r="B26" s="10" t="s">
        <v>10</v>
      </c>
      <c r="C26" s="10" t="s">
        <v>54</v>
      </c>
      <c r="D26" s="11">
        <v>43311</v>
      </c>
      <c r="E26" s="11">
        <v>43315</v>
      </c>
      <c r="F26" s="10" t="s">
        <v>110</v>
      </c>
      <c r="G26" s="23" t="s">
        <v>114</v>
      </c>
      <c r="H26" s="10">
        <v>1</v>
      </c>
      <c r="I26" s="15">
        <v>552</v>
      </c>
      <c r="J26" s="27">
        <f t="shared" si="0"/>
        <v>2097.6</v>
      </c>
      <c r="K26" s="25">
        <f t="shared" si="1"/>
        <v>0</v>
      </c>
      <c r="L26" t="str">
        <f t="shared" si="2"/>
        <v>מועדון רגיל</v>
      </c>
      <c r="M26">
        <f t="shared" si="4"/>
        <v>2.25</v>
      </c>
      <c r="N26" s="54">
        <f t="shared" si="3"/>
        <v>52.631578947368425</v>
      </c>
      <c r="O26">
        <f t="shared" si="5"/>
        <v>7</v>
      </c>
      <c r="P26" s="27">
        <f t="shared" si="6"/>
        <v>2098</v>
      </c>
    </row>
    <row r="27" spans="1:16" x14ac:dyDescent="0.3">
      <c r="A27" s="14" t="s">
        <v>77</v>
      </c>
      <c r="B27" s="10" t="s">
        <v>16</v>
      </c>
      <c r="C27" s="10" t="s">
        <v>60</v>
      </c>
      <c r="D27" s="11">
        <v>43416</v>
      </c>
      <c r="E27" s="11">
        <v>43420</v>
      </c>
      <c r="F27" s="10" t="s">
        <v>111</v>
      </c>
      <c r="G27" s="10" t="s">
        <v>114</v>
      </c>
      <c r="H27" s="10">
        <v>2</v>
      </c>
      <c r="I27" s="15">
        <v>653</v>
      </c>
      <c r="J27" s="27">
        <f t="shared" si="0"/>
        <v>4962.8</v>
      </c>
      <c r="K27" s="25">
        <f t="shared" si="1"/>
        <v>0</v>
      </c>
      <c r="L27" t="str">
        <f t="shared" si="2"/>
        <v>מועדון רגיל</v>
      </c>
      <c r="M27">
        <f t="shared" si="4"/>
        <v>2.25</v>
      </c>
      <c r="N27" s="54">
        <f t="shared" si="3"/>
        <v>52.631578947368425</v>
      </c>
      <c r="O27">
        <f t="shared" si="5"/>
        <v>11</v>
      </c>
      <c r="P27" s="27">
        <f t="shared" si="6"/>
        <v>4963</v>
      </c>
    </row>
    <row r="28" spans="1:16" x14ac:dyDescent="0.3">
      <c r="A28" s="14" t="s">
        <v>97</v>
      </c>
      <c r="B28" s="10" t="s">
        <v>8</v>
      </c>
      <c r="C28" s="10" t="s">
        <v>30</v>
      </c>
      <c r="D28" s="11">
        <v>43058</v>
      </c>
      <c r="E28" s="11">
        <v>43060</v>
      </c>
      <c r="F28" s="10" t="s">
        <v>110</v>
      </c>
      <c r="G28" s="10" t="s">
        <v>114</v>
      </c>
      <c r="H28" s="10">
        <v>2</v>
      </c>
      <c r="I28" s="15">
        <v>658</v>
      </c>
      <c r="J28" s="27">
        <f t="shared" si="0"/>
        <v>5000.8</v>
      </c>
      <c r="K28" s="25">
        <f t="shared" si="1"/>
        <v>0</v>
      </c>
      <c r="L28" t="str">
        <f t="shared" si="2"/>
        <v>מועדון רגיל</v>
      </c>
      <c r="M28">
        <f t="shared" si="4"/>
        <v>2.25</v>
      </c>
      <c r="N28" s="54">
        <f t="shared" si="3"/>
        <v>52.631578947368425</v>
      </c>
      <c r="O28">
        <f t="shared" si="5"/>
        <v>11</v>
      </c>
      <c r="P28" s="27">
        <f t="shared" si="6"/>
        <v>5001</v>
      </c>
    </row>
    <row r="29" spans="1:16" x14ac:dyDescent="0.3">
      <c r="A29" s="14" t="s">
        <v>82</v>
      </c>
      <c r="B29" s="10" t="s">
        <v>2</v>
      </c>
      <c r="C29" s="10" t="s">
        <v>46</v>
      </c>
      <c r="D29" s="11">
        <v>42774</v>
      </c>
      <c r="E29" s="11">
        <v>42779</v>
      </c>
      <c r="F29" s="10" t="s">
        <v>110</v>
      </c>
      <c r="G29" s="10" t="s">
        <v>114</v>
      </c>
      <c r="H29" s="10">
        <v>2</v>
      </c>
      <c r="I29" s="15">
        <v>679</v>
      </c>
      <c r="J29" s="27">
        <f t="shared" si="0"/>
        <v>5160.3999999999996</v>
      </c>
      <c r="K29" s="25">
        <f t="shared" si="1"/>
        <v>0</v>
      </c>
      <c r="L29" t="str">
        <f t="shared" si="2"/>
        <v>מועדון רגיל</v>
      </c>
      <c r="M29">
        <f t="shared" si="4"/>
        <v>2.25</v>
      </c>
      <c r="N29" s="54">
        <f t="shared" si="3"/>
        <v>52.631578947368425</v>
      </c>
      <c r="O29">
        <f t="shared" si="5"/>
        <v>2</v>
      </c>
      <c r="P29" s="27">
        <f t="shared" si="6"/>
        <v>5160</v>
      </c>
    </row>
    <row r="30" spans="1:16" x14ac:dyDescent="0.3">
      <c r="A30" s="14" t="s">
        <v>107</v>
      </c>
      <c r="B30" s="10" t="s">
        <v>15</v>
      </c>
      <c r="C30" s="10" t="s">
        <v>37</v>
      </c>
      <c r="D30" s="11">
        <v>43024</v>
      </c>
      <c r="E30" s="11">
        <v>43027</v>
      </c>
      <c r="F30" s="10" t="s">
        <v>111</v>
      </c>
      <c r="G30" s="10" t="s">
        <v>114</v>
      </c>
      <c r="H30" s="10">
        <v>2</v>
      </c>
      <c r="I30" s="15">
        <v>750</v>
      </c>
      <c r="J30" s="27">
        <f t="shared" si="0"/>
        <v>5700</v>
      </c>
      <c r="K30" s="25">
        <f t="shared" si="1"/>
        <v>0</v>
      </c>
      <c r="L30" t="str">
        <f t="shared" si="2"/>
        <v>מועדון רגיל</v>
      </c>
      <c r="M30">
        <f t="shared" si="4"/>
        <v>2.25</v>
      </c>
      <c r="N30" s="54">
        <f t="shared" si="3"/>
        <v>52.631578947368425</v>
      </c>
      <c r="O30">
        <f t="shared" si="5"/>
        <v>10</v>
      </c>
      <c r="P30" s="27">
        <f t="shared" si="6"/>
        <v>5700</v>
      </c>
    </row>
    <row r="31" spans="1:16" x14ac:dyDescent="0.3">
      <c r="A31" s="14" t="s">
        <v>86</v>
      </c>
      <c r="B31" s="10" t="s">
        <v>19</v>
      </c>
      <c r="C31" s="10" t="s">
        <v>41</v>
      </c>
      <c r="D31" s="11">
        <v>42955</v>
      </c>
      <c r="E31" s="11">
        <v>42960</v>
      </c>
      <c r="F31" s="10" t="s">
        <v>110</v>
      </c>
      <c r="G31" s="10" t="s">
        <v>114</v>
      </c>
      <c r="H31" s="10">
        <v>3</v>
      </c>
      <c r="I31" s="15">
        <v>652</v>
      </c>
      <c r="J31" s="27">
        <f t="shared" si="0"/>
        <v>7432.7999999999993</v>
      </c>
      <c r="K31" s="25">
        <f t="shared" si="1"/>
        <v>260.14800000000002</v>
      </c>
      <c r="L31" t="str">
        <f t="shared" si="2"/>
        <v>מועדון רגיל</v>
      </c>
      <c r="M31">
        <f t="shared" si="4"/>
        <v>2.25</v>
      </c>
      <c r="N31" s="54">
        <f t="shared" si="3"/>
        <v>131.57894736842107</v>
      </c>
      <c r="O31">
        <f t="shared" si="5"/>
        <v>8</v>
      </c>
      <c r="P31" s="27">
        <f t="shared" si="6"/>
        <v>7433</v>
      </c>
    </row>
    <row r="32" spans="1:16" x14ac:dyDescent="0.3">
      <c r="A32" s="14" t="s">
        <v>78</v>
      </c>
      <c r="B32" s="10" t="s">
        <v>17</v>
      </c>
      <c r="C32" s="10" t="s">
        <v>61</v>
      </c>
      <c r="D32" s="11">
        <v>43226</v>
      </c>
      <c r="E32" s="11">
        <v>43231</v>
      </c>
      <c r="F32" s="10" t="s">
        <v>109</v>
      </c>
      <c r="G32" s="10" t="s">
        <v>114</v>
      </c>
      <c r="H32" s="10">
        <v>3</v>
      </c>
      <c r="I32" s="15">
        <v>670</v>
      </c>
      <c r="J32" s="27">
        <f t="shared" si="0"/>
        <v>7638</v>
      </c>
      <c r="K32" s="25">
        <f t="shared" si="1"/>
        <v>267.33000000000004</v>
      </c>
      <c r="L32" t="str">
        <f t="shared" si="2"/>
        <v>מועדון רגיל</v>
      </c>
      <c r="M32">
        <f t="shared" si="4"/>
        <v>2.25</v>
      </c>
      <c r="N32" s="54">
        <f t="shared" si="3"/>
        <v>131.57894736842107</v>
      </c>
      <c r="O32">
        <f t="shared" si="5"/>
        <v>5</v>
      </c>
      <c r="P32" s="27">
        <f t="shared" si="6"/>
        <v>7638</v>
      </c>
    </row>
    <row r="33" spans="1:16" x14ac:dyDescent="0.3">
      <c r="A33" s="14" t="s">
        <v>98</v>
      </c>
      <c r="B33" s="10" t="s">
        <v>9</v>
      </c>
      <c r="C33" s="10" t="s">
        <v>31</v>
      </c>
      <c r="D33" s="11">
        <v>42880</v>
      </c>
      <c r="E33" s="11">
        <v>42882</v>
      </c>
      <c r="F33" s="10" t="s">
        <v>110</v>
      </c>
      <c r="G33" s="10" t="s">
        <v>114</v>
      </c>
      <c r="H33" s="10">
        <v>3</v>
      </c>
      <c r="I33" s="15">
        <v>679</v>
      </c>
      <c r="J33" s="27">
        <f t="shared" si="0"/>
        <v>7740.5999999999995</v>
      </c>
      <c r="K33" s="25">
        <f t="shared" si="1"/>
        <v>270.92099999999999</v>
      </c>
      <c r="L33" t="str">
        <f t="shared" si="2"/>
        <v>מועדון רגיל</v>
      </c>
      <c r="M33">
        <f t="shared" si="4"/>
        <v>2.25</v>
      </c>
      <c r="N33" s="54">
        <f t="shared" si="3"/>
        <v>131.57894736842107</v>
      </c>
      <c r="O33">
        <f t="shared" si="5"/>
        <v>5</v>
      </c>
      <c r="P33" s="27">
        <f t="shared" si="6"/>
        <v>7741</v>
      </c>
    </row>
    <row r="34" spans="1:16" x14ac:dyDescent="0.3">
      <c r="A34" s="14" t="s">
        <v>96</v>
      </c>
      <c r="B34" s="10" t="s">
        <v>7</v>
      </c>
      <c r="C34" s="10" t="s">
        <v>29</v>
      </c>
      <c r="D34" s="11">
        <v>42860</v>
      </c>
      <c r="E34" s="11">
        <v>42862</v>
      </c>
      <c r="F34" s="10" t="s">
        <v>110</v>
      </c>
      <c r="G34" s="10" t="s">
        <v>113</v>
      </c>
      <c r="H34" s="10">
        <v>1</v>
      </c>
      <c r="I34" s="15">
        <v>700</v>
      </c>
      <c r="J34" s="27">
        <f t="shared" si="0"/>
        <v>2660</v>
      </c>
      <c r="K34" s="25">
        <f t="shared" si="1"/>
        <v>0</v>
      </c>
      <c r="L34" t="str">
        <f t="shared" si="2"/>
        <v>מועדון רגיל</v>
      </c>
      <c r="M34">
        <f t="shared" si="4"/>
        <v>2.25</v>
      </c>
      <c r="N34" s="54">
        <f t="shared" si="3"/>
        <v>52.631578947368425</v>
      </c>
      <c r="O34">
        <f t="shared" si="5"/>
        <v>5</v>
      </c>
      <c r="P34" s="27">
        <f t="shared" si="6"/>
        <v>2660</v>
      </c>
    </row>
    <row r="35" spans="1:16" x14ac:dyDescent="0.3">
      <c r="A35" s="14" t="s">
        <v>70</v>
      </c>
      <c r="B35" s="10" t="s">
        <v>9</v>
      </c>
      <c r="C35" s="10" t="s">
        <v>53</v>
      </c>
      <c r="D35" s="11">
        <v>43253</v>
      </c>
      <c r="E35" s="11">
        <v>43257</v>
      </c>
      <c r="F35" s="10" t="s">
        <v>109</v>
      </c>
      <c r="G35" s="10" t="s">
        <v>113</v>
      </c>
      <c r="H35" s="10">
        <v>2</v>
      </c>
      <c r="I35" s="15">
        <v>651</v>
      </c>
      <c r="J35" s="27">
        <f t="shared" si="0"/>
        <v>4947.5999999999995</v>
      </c>
      <c r="K35" s="25">
        <f t="shared" si="1"/>
        <v>0</v>
      </c>
      <c r="L35" t="str">
        <f t="shared" si="2"/>
        <v>מועדון רגיל</v>
      </c>
      <c r="M35">
        <f t="shared" si="4"/>
        <v>2.25</v>
      </c>
      <c r="N35" s="54">
        <f t="shared" si="3"/>
        <v>52.631578947368425</v>
      </c>
      <c r="O35">
        <f t="shared" si="5"/>
        <v>6</v>
      </c>
      <c r="P35" s="27">
        <f t="shared" si="6"/>
        <v>4948</v>
      </c>
    </row>
    <row r="36" spans="1:16" x14ac:dyDescent="0.3">
      <c r="A36" s="14" t="s">
        <v>74</v>
      </c>
      <c r="B36" s="10" t="s">
        <v>13</v>
      </c>
      <c r="C36" s="10" t="s">
        <v>57</v>
      </c>
      <c r="D36" s="11">
        <v>42970</v>
      </c>
      <c r="E36" s="11">
        <v>42974</v>
      </c>
      <c r="F36" s="10" t="s">
        <v>111</v>
      </c>
      <c r="G36" s="10" t="s">
        <v>113</v>
      </c>
      <c r="H36" s="10">
        <v>2</v>
      </c>
      <c r="I36" s="15">
        <v>659</v>
      </c>
      <c r="J36" s="27">
        <f t="shared" si="0"/>
        <v>5008.3999999999996</v>
      </c>
      <c r="K36" s="25">
        <f t="shared" si="1"/>
        <v>0</v>
      </c>
      <c r="L36" t="str">
        <f t="shared" si="2"/>
        <v>מועדון רגיל</v>
      </c>
      <c r="M36">
        <f t="shared" si="4"/>
        <v>2.25</v>
      </c>
      <c r="N36" s="54">
        <f t="shared" si="3"/>
        <v>52.631578947368425</v>
      </c>
      <c r="O36">
        <f t="shared" si="5"/>
        <v>8</v>
      </c>
      <c r="P36" s="27">
        <f t="shared" si="6"/>
        <v>5008</v>
      </c>
    </row>
    <row r="37" spans="1:16" x14ac:dyDescent="0.3">
      <c r="A37" s="14" t="s">
        <v>101</v>
      </c>
      <c r="B37" s="10" t="s">
        <v>3</v>
      </c>
      <c r="C37" s="10" t="s">
        <v>25</v>
      </c>
      <c r="D37" s="11">
        <v>43326</v>
      </c>
      <c r="E37" s="11">
        <v>43329</v>
      </c>
      <c r="F37" s="10" t="s">
        <v>111</v>
      </c>
      <c r="G37" s="10" t="s">
        <v>113</v>
      </c>
      <c r="H37" s="10">
        <v>2</v>
      </c>
      <c r="I37" s="15">
        <v>680</v>
      </c>
      <c r="J37" s="27">
        <f t="shared" si="0"/>
        <v>5168</v>
      </c>
      <c r="K37" s="25">
        <f t="shared" si="1"/>
        <v>0</v>
      </c>
      <c r="L37" t="str">
        <f t="shared" si="2"/>
        <v>מועדון רגיל</v>
      </c>
      <c r="M37">
        <f t="shared" si="4"/>
        <v>2.25</v>
      </c>
      <c r="N37" s="54">
        <f t="shared" si="3"/>
        <v>52.631578947368425</v>
      </c>
      <c r="O37">
        <f t="shared" si="5"/>
        <v>8</v>
      </c>
      <c r="P37" s="27">
        <f t="shared" si="6"/>
        <v>5168</v>
      </c>
    </row>
    <row r="38" spans="1:16" x14ac:dyDescent="0.3">
      <c r="A38" s="14" t="s">
        <v>102</v>
      </c>
      <c r="B38" s="10" t="s">
        <v>4</v>
      </c>
      <c r="C38" s="10" t="s">
        <v>26</v>
      </c>
      <c r="D38" s="11">
        <v>42955</v>
      </c>
      <c r="E38" s="11">
        <v>42958</v>
      </c>
      <c r="F38" s="10" t="s">
        <v>111</v>
      </c>
      <c r="G38" s="10" t="s">
        <v>113</v>
      </c>
      <c r="H38" s="10">
        <v>2</v>
      </c>
      <c r="I38" s="15">
        <v>690</v>
      </c>
      <c r="J38" s="27">
        <f t="shared" si="0"/>
        <v>5244</v>
      </c>
      <c r="K38" s="25">
        <f t="shared" si="1"/>
        <v>0</v>
      </c>
      <c r="L38" t="str">
        <f t="shared" si="2"/>
        <v>מועדון רגיל</v>
      </c>
      <c r="M38">
        <f t="shared" si="4"/>
        <v>2.25</v>
      </c>
      <c r="N38" s="54">
        <f t="shared" si="3"/>
        <v>52.631578947368425</v>
      </c>
      <c r="O38">
        <f t="shared" si="5"/>
        <v>8</v>
      </c>
      <c r="P38" s="27">
        <f t="shared" si="6"/>
        <v>5244</v>
      </c>
    </row>
    <row r="39" spans="1:16" x14ac:dyDescent="0.3">
      <c r="A39" s="14" t="s">
        <v>87</v>
      </c>
      <c r="B39" s="10" t="s">
        <v>20</v>
      </c>
      <c r="C39" s="10" t="s">
        <v>42</v>
      </c>
      <c r="D39" s="11">
        <v>43188</v>
      </c>
      <c r="E39" s="11">
        <v>43193</v>
      </c>
      <c r="F39" s="10" t="s">
        <v>110</v>
      </c>
      <c r="G39" s="10" t="s">
        <v>113</v>
      </c>
      <c r="H39" s="10">
        <v>2</v>
      </c>
      <c r="I39" s="15">
        <v>698</v>
      </c>
      <c r="J39" s="27">
        <f t="shared" si="0"/>
        <v>5304.8</v>
      </c>
      <c r="K39" s="25">
        <f t="shared" si="1"/>
        <v>0</v>
      </c>
      <c r="L39" t="str">
        <f t="shared" si="2"/>
        <v>מועדון רגיל</v>
      </c>
      <c r="M39">
        <f t="shared" si="4"/>
        <v>2.25</v>
      </c>
      <c r="N39" s="54">
        <f t="shared" si="3"/>
        <v>52.631578947368425</v>
      </c>
      <c r="O39">
        <f t="shared" si="5"/>
        <v>3</v>
      </c>
      <c r="P39" s="27">
        <f t="shared" si="6"/>
        <v>5305</v>
      </c>
    </row>
    <row r="40" spans="1:16" x14ac:dyDescent="0.3">
      <c r="A40" s="14" t="s">
        <v>88</v>
      </c>
      <c r="B40" s="10" t="s">
        <v>21</v>
      </c>
      <c r="C40" s="10" t="s">
        <v>43</v>
      </c>
      <c r="D40" s="11">
        <v>43215</v>
      </c>
      <c r="E40" s="11">
        <v>43220</v>
      </c>
      <c r="F40" s="10" t="s">
        <v>110</v>
      </c>
      <c r="G40" s="10" t="s">
        <v>113</v>
      </c>
      <c r="H40" s="10">
        <v>3</v>
      </c>
      <c r="I40" s="15">
        <v>569</v>
      </c>
      <c r="J40" s="27">
        <f t="shared" si="0"/>
        <v>6486.5999999999995</v>
      </c>
      <c r="K40" s="25">
        <f t="shared" si="1"/>
        <v>227.03100000000001</v>
      </c>
      <c r="L40" t="str">
        <f t="shared" si="2"/>
        <v>מועדון רגיל</v>
      </c>
      <c r="M40">
        <f t="shared" si="4"/>
        <v>2.25</v>
      </c>
      <c r="N40" s="54">
        <f t="shared" si="3"/>
        <v>131.57894736842107</v>
      </c>
      <c r="O40">
        <f t="shared" si="5"/>
        <v>4</v>
      </c>
      <c r="P40" s="27">
        <f t="shared" si="6"/>
        <v>6487</v>
      </c>
    </row>
    <row r="41" spans="1:16" ht="14.5" thickBot="1" x14ac:dyDescent="0.35">
      <c r="A41" s="16" t="s">
        <v>91</v>
      </c>
      <c r="B41" s="17" t="s">
        <v>5</v>
      </c>
      <c r="C41" s="17" t="s">
        <v>49</v>
      </c>
      <c r="D41" s="18">
        <v>43269</v>
      </c>
      <c r="E41" s="18">
        <v>43274</v>
      </c>
      <c r="F41" s="17" t="s">
        <v>109</v>
      </c>
      <c r="G41" s="17" t="s">
        <v>113</v>
      </c>
      <c r="H41" s="17">
        <v>4</v>
      </c>
      <c r="I41" s="19">
        <v>652</v>
      </c>
      <c r="J41" s="27">
        <f t="shared" si="0"/>
        <v>9910.4</v>
      </c>
      <c r="K41" s="25">
        <f t="shared" si="1"/>
        <v>346.86400000000003</v>
      </c>
      <c r="L41" t="str">
        <f t="shared" si="2"/>
        <v>מועדון רגיל</v>
      </c>
      <c r="M41">
        <f t="shared" si="4"/>
        <v>2.25</v>
      </c>
      <c r="N41" s="54">
        <f t="shared" si="3"/>
        <v>131.57894736842107</v>
      </c>
      <c r="O41">
        <f t="shared" si="5"/>
        <v>6</v>
      </c>
      <c r="P41" s="27">
        <f t="shared" si="6"/>
        <v>9910</v>
      </c>
    </row>
    <row r="42" spans="1:16" x14ac:dyDescent="0.3">
      <c r="A42" s="3"/>
      <c r="B42" s="3"/>
      <c r="C42" s="3"/>
      <c r="D42" s="4"/>
      <c r="E42" s="4"/>
      <c r="F42" s="3"/>
      <c r="G42" s="3"/>
      <c r="H42" s="3"/>
      <c r="I42" s="5"/>
    </row>
    <row r="43" spans="1:16" x14ac:dyDescent="0.3">
      <c r="A43" s="3"/>
      <c r="B43" s="3"/>
      <c r="C43" s="3"/>
      <c r="D43" s="4"/>
      <c r="E43" s="4"/>
      <c r="F43" s="3"/>
      <c r="G43" s="3"/>
      <c r="H43" s="3"/>
      <c r="I43" s="5"/>
      <c r="P43" t="s">
        <v>126</v>
      </c>
    </row>
    <row r="44" spans="1:16" x14ac:dyDescent="0.3">
      <c r="A44" s="3"/>
      <c r="B44" s="3"/>
      <c r="C44" s="3"/>
      <c r="D44" s="4"/>
      <c r="E44" s="4"/>
      <c r="F44" s="3"/>
      <c r="G44" s="3"/>
      <c r="H44" s="3"/>
      <c r="I44" s="5"/>
    </row>
    <row r="45" spans="1:16" x14ac:dyDescent="0.3">
      <c r="A45" s="3"/>
      <c r="B45" s="3"/>
      <c r="C45" s="3"/>
      <c r="D45" s="4"/>
      <c r="E45" s="4"/>
      <c r="F45" s="3"/>
      <c r="G45" s="3"/>
      <c r="H45" s="3"/>
      <c r="I45" s="5"/>
      <c r="P45" s="6">
        <f>AVERAGE(I:I)</f>
        <v>978.75</v>
      </c>
    </row>
    <row r="46" spans="1:16" x14ac:dyDescent="0.3">
      <c r="A46" s="3"/>
      <c r="B46" s="3"/>
      <c r="C46" s="3"/>
      <c r="D46" s="4"/>
      <c r="E46" s="4"/>
      <c r="F46" s="3"/>
      <c r="G46" s="3"/>
      <c r="H46" s="3"/>
      <c r="I46" s="5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19" x14ac:dyDescent="0.3">
      <c r="A49" s="3"/>
      <c r="B49" s="3"/>
      <c r="C49" s="3"/>
      <c r="D49" s="3"/>
      <c r="E49" s="3"/>
      <c r="F49" s="3"/>
      <c r="G49" s="3"/>
      <c r="H49" s="3"/>
      <c r="I49" s="3"/>
      <c r="Q49" s="24" t="s">
        <v>148</v>
      </c>
      <c r="R49" s="36"/>
      <c r="S49" s="36"/>
    </row>
    <row r="50" spans="1:19" x14ac:dyDescent="0.3">
      <c r="A50" s="3"/>
      <c r="B50" s="3"/>
      <c r="C50" s="3"/>
      <c r="D50" s="3"/>
      <c r="E50" s="3"/>
      <c r="F50" s="3"/>
      <c r="G50" s="3"/>
      <c r="H50" s="3"/>
      <c r="I50" s="3"/>
      <c r="P50" s="27">
        <f>MAX(J:J)</f>
        <v>23655</v>
      </c>
      <c r="Q50" s="43">
        <f>AVERAGE(H:H)</f>
        <v>2.2000000000000002</v>
      </c>
      <c r="R50" s="39"/>
      <c r="S50" s="39"/>
    </row>
    <row r="51" spans="1:19" x14ac:dyDescent="0.3">
      <c r="A51" s="3"/>
      <c r="B51" s="3"/>
      <c r="C51" s="3"/>
      <c r="D51" s="3"/>
      <c r="E51" s="3"/>
      <c r="F51" s="3"/>
      <c r="G51" s="3"/>
      <c r="H51" s="3"/>
      <c r="I51" s="3"/>
      <c r="R51" s="39"/>
      <c r="S51" s="39"/>
    </row>
    <row r="52" spans="1:19" x14ac:dyDescent="0.3">
      <c r="A52" s="3"/>
      <c r="B52" s="3"/>
      <c r="C52" s="3"/>
      <c r="D52" s="3"/>
      <c r="E52" s="3"/>
      <c r="F52" s="3"/>
      <c r="G52" s="3"/>
      <c r="H52" s="3"/>
      <c r="I52" s="3"/>
      <c r="R52" s="46"/>
      <c r="S52" s="46"/>
    </row>
    <row r="53" spans="1:19" x14ac:dyDescent="0.3">
      <c r="A53" s="3"/>
      <c r="B53" s="3"/>
      <c r="C53" s="3"/>
      <c r="D53" s="3"/>
      <c r="E53" s="3"/>
      <c r="F53" s="3"/>
      <c r="G53" s="3"/>
      <c r="H53" s="3"/>
      <c r="I53" s="3"/>
      <c r="R53" s="46"/>
      <c r="S53" s="46"/>
    </row>
    <row r="54" spans="1:19" x14ac:dyDescent="0.3">
      <c r="A54" s="3"/>
      <c r="B54" s="3"/>
      <c r="C54" s="3"/>
      <c r="D54" s="3"/>
      <c r="E54" s="3"/>
      <c r="F54" s="3"/>
      <c r="G54" s="3"/>
      <c r="H54" s="3"/>
      <c r="I54" s="3"/>
      <c r="Q54" s="24" t="s">
        <v>149</v>
      </c>
      <c r="R54" s="36"/>
      <c r="S54" s="36"/>
    </row>
    <row r="55" spans="1:19" x14ac:dyDescent="0.3">
      <c r="A55" s="3"/>
      <c r="B55" s="3"/>
      <c r="C55" s="3"/>
      <c r="D55" s="3"/>
      <c r="E55" s="3"/>
      <c r="F55" s="3"/>
      <c r="G55" s="3"/>
      <c r="H55" s="3"/>
      <c r="I55" s="3"/>
      <c r="Q55" s="45" t="s">
        <v>71</v>
      </c>
      <c r="R55" s="39"/>
      <c r="S55" s="39"/>
    </row>
    <row r="56" spans="1:19" x14ac:dyDescent="0.3">
      <c r="A56" s="3"/>
      <c r="B56" s="3"/>
      <c r="C56" s="3"/>
      <c r="D56" s="3"/>
      <c r="E56" s="3"/>
      <c r="F56" s="3"/>
      <c r="G56" s="3"/>
      <c r="H56" s="3"/>
      <c r="I56" s="3"/>
      <c r="R56" s="39"/>
      <c r="S56" s="39"/>
    </row>
    <row r="57" spans="1:19" x14ac:dyDescent="0.3">
      <c r="A57" s="3"/>
      <c r="B57" s="3"/>
      <c r="C57" s="3"/>
      <c r="D57" s="3"/>
      <c r="E57" s="3"/>
      <c r="F57" s="3"/>
      <c r="G57" s="3"/>
      <c r="H57" s="3"/>
      <c r="I57" s="3"/>
      <c r="R57" s="46"/>
      <c r="S57" s="46"/>
    </row>
    <row r="58" spans="1:1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19" x14ac:dyDescent="0.3">
      <c r="A59" s="3"/>
      <c r="B59" s="3"/>
      <c r="C59" s="3"/>
      <c r="D59" s="3"/>
      <c r="E59" s="3"/>
      <c r="F59" s="36"/>
      <c r="G59" s="36"/>
      <c r="H59" s="36"/>
      <c r="I59" s="36"/>
      <c r="J59" s="36"/>
      <c r="K59" s="36"/>
      <c r="L59" s="36"/>
      <c r="M59" s="37"/>
      <c r="N59" s="55"/>
      <c r="O59" s="42"/>
      <c r="P59" s="47"/>
      <c r="Q59" s="42"/>
    </row>
    <row r="60" spans="1:19" x14ac:dyDescent="0.3">
      <c r="A60" s="3"/>
      <c r="B60" s="3"/>
      <c r="C60" s="3"/>
      <c r="D60" s="3"/>
      <c r="E60" s="3"/>
      <c r="F60" s="39"/>
      <c r="G60" s="39"/>
      <c r="H60" s="39"/>
      <c r="I60" s="40"/>
      <c r="J60" s="40"/>
      <c r="K60" s="39"/>
      <c r="L60" s="39"/>
      <c r="M60" s="39"/>
      <c r="N60" s="56"/>
      <c r="O60" s="27"/>
      <c r="P60" s="25"/>
      <c r="Q60"/>
    </row>
    <row r="61" spans="1:19" x14ac:dyDescent="0.3">
      <c r="A61" s="3"/>
      <c r="B61" s="3"/>
      <c r="C61" s="3"/>
      <c r="D61" s="3"/>
      <c r="E61" s="3"/>
      <c r="F61" s="39"/>
      <c r="G61" s="39"/>
      <c r="H61" s="39"/>
      <c r="I61" s="40"/>
      <c r="J61" s="40"/>
      <c r="K61" s="39"/>
      <c r="L61" s="39"/>
      <c r="M61" s="39"/>
      <c r="N61" s="56"/>
      <c r="O61" s="27"/>
      <c r="P61" s="25"/>
      <c r="Q61"/>
      <c r="R61" s="24" t="s">
        <v>124</v>
      </c>
    </row>
    <row r="62" spans="1:19" x14ac:dyDescent="0.3">
      <c r="A62" s="3"/>
      <c r="B62" s="3"/>
      <c r="C62" s="3"/>
      <c r="D62" s="3"/>
      <c r="E62" s="3"/>
      <c r="F62" s="39"/>
      <c r="G62" s="39"/>
      <c r="H62" s="39"/>
      <c r="I62" s="40"/>
      <c r="J62" s="40"/>
      <c r="K62" s="39"/>
      <c r="L62" s="39"/>
      <c r="M62" s="39"/>
      <c r="N62" s="56"/>
      <c r="O62" s="27"/>
      <c r="P62" s="25"/>
      <c r="Q62"/>
      <c r="R62" s="24" t="s">
        <v>121</v>
      </c>
    </row>
    <row r="63" spans="1:19" x14ac:dyDescent="0.3">
      <c r="A63" s="3"/>
      <c r="B63" s="3"/>
      <c r="C63" s="3"/>
      <c r="D63" s="3"/>
      <c r="E63" s="3"/>
      <c r="F63" s="39"/>
      <c r="G63" s="39"/>
      <c r="H63" s="39"/>
      <c r="I63" s="40"/>
      <c r="J63" s="40"/>
      <c r="K63" s="39"/>
      <c r="L63" s="39"/>
      <c r="M63" s="39"/>
      <c r="N63" s="56"/>
      <c r="O63" s="27"/>
      <c r="P63" s="25"/>
      <c r="Q63"/>
      <c r="R63" s="24">
        <v>3.8</v>
      </c>
    </row>
    <row r="64" spans="1:19" x14ac:dyDescent="0.3">
      <c r="A64" s="3"/>
      <c r="B64" s="3"/>
      <c r="C64" s="3"/>
      <c r="D64" s="3"/>
      <c r="E64" s="3"/>
      <c r="F64" s="39"/>
      <c r="G64" s="39"/>
      <c r="H64" s="39"/>
      <c r="I64" s="40"/>
      <c r="J64" s="40"/>
      <c r="K64" s="39"/>
      <c r="L64" s="39"/>
      <c r="M64" s="39"/>
      <c r="N64" s="56"/>
      <c r="O64" s="27"/>
      <c r="P64" s="25"/>
      <c r="Q64"/>
      <c r="R64" s="24" t="s">
        <v>125</v>
      </c>
    </row>
    <row r="65" spans="1:22" x14ac:dyDescent="0.3">
      <c r="A65" s="3"/>
      <c r="B65" s="3"/>
      <c r="C65" s="3"/>
      <c r="D65" s="3"/>
      <c r="E65" s="3"/>
      <c r="F65" s="39"/>
      <c r="G65" s="39"/>
      <c r="H65" s="39"/>
      <c r="I65" s="40"/>
      <c r="J65" s="40"/>
      <c r="K65" s="39"/>
      <c r="L65" s="39"/>
      <c r="M65" s="39"/>
      <c r="N65" s="56"/>
      <c r="O65" s="27"/>
      <c r="P65" s="25"/>
      <c r="Q65"/>
      <c r="R65" s="24" t="s">
        <v>123</v>
      </c>
    </row>
    <row r="66" spans="1:22" ht="28" x14ac:dyDescent="0.3">
      <c r="A66" s="3"/>
      <c r="B66" s="3"/>
      <c r="C66" s="3"/>
      <c r="D66" s="3"/>
      <c r="E66" s="3"/>
      <c r="F66" s="39"/>
      <c r="G66" s="39"/>
      <c r="H66" s="39"/>
      <c r="I66" s="40"/>
      <c r="J66" s="40"/>
      <c r="K66" s="39"/>
      <c r="L66" s="39"/>
      <c r="M66" s="39"/>
      <c r="N66" s="57"/>
      <c r="O66" s="42"/>
      <c r="P66" s="25"/>
      <c r="Q66"/>
      <c r="R66" s="24">
        <f>AVERAGE(H:H)</f>
        <v>2.2000000000000002</v>
      </c>
      <c r="S66" s="29" t="s">
        <v>127</v>
      </c>
      <c r="T66" s="30">
        <v>3.5000000000000003E-2</v>
      </c>
      <c r="U66" t="s">
        <v>128</v>
      </c>
      <c r="V66" s="31">
        <v>0</v>
      </c>
    </row>
    <row r="67" spans="1:22" ht="28" x14ac:dyDescent="0.3">
      <c r="A67" s="3"/>
      <c r="B67" s="3"/>
      <c r="C67" s="3"/>
      <c r="D67" s="3"/>
      <c r="E67" s="3"/>
      <c r="F67" s="3"/>
      <c r="G67" s="3"/>
      <c r="H67" s="3"/>
      <c r="I67" s="3"/>
      <c r="N67" s="56"/>
      <c r="O67" s="44"/>
      <c r="R67" s="24" t="s">
        <v>129</v>
      </c>
      <c r="S67" s="29" t="s">
        <v>130</v>
      </c>
      <c r="T67" t="s">
        <v>131</v>
      </c>
      <c r="U67" t="s">
        <v>132</v>
      </c>
      <c r="V67" t="s">
        <v>133</v>
      </c>
    </row>
    <row r="68" spans="1:22" x14ac:dyDescent="0.3">
      <c r="A68" s="3"/>
      <c r="B68" s="3"/>
      <c r="C68" s="3"/>
      <c r="D68" s="3"/>
      <c r="E68" s="3"/>
      <c r="F68" s="3"/>
      <c r="G68" s="3"/>
      <c r="H68" s="3"/>
      <c r="I68" s="3"/>
      <c r="N68" s="56"/>
      <c r="O68" s="44"/>
    </row>
    <row r="69" spans="1:22" ht="28" x14ac:dyDescent="0.3">
      <c r="A69" s="3"/>
      <c r="B69" s="3"/>
      <c r="C69" s="3"/>
      <c r="D69" s="3"/>
      <c r="E69" s="3"/>
      <c r="F69" s="3"/>
      <c r="G69" s="3"/>
      <c r="H69" s="3"/>
      <c r="I69" s="3"/>
      <c r="N69" s="56"/>
      <c r="O69" s="44"/>
      <c r="R69" s="24" t="s">
        <v>134</v>
      </c>
      <c r="S69" t="s">
        <v>136</v>
      </c>
      <c r="T69" s="29" t="s">
        <v>137</v>
      </c>
      <c r="U69" t="s">
        <v>138</v>
      </c>
    </row>
    <row r="70" spans="1:22" x14ac:dyDescent="0.3">
      <c r="A70" s="3"/>
      <c r="B70" s="3"/>
      <c r="C70" s="3"/>
      <c r="D70" s="3"/>
      <c r="E70" s="3"/>
      <c r="F70" s="3"/>
      <c r="G70" s="3"/>
      <c r="H70" s="3"/>
      <c r="I70" s="3"/>
      <c r="N70" s="56"/>
      <c r="O70" s="44"/>
      <c r="T70" s="6">
        <v>13200</v>
      </c>
      <c r="U70" t="s">
        <v>139</v>
      </c>
    </row>
    <row r="71" spans="1:22" x14ac:dyDescent="0.3">
      <c r="A71" s="3"/>
      <c r="B71" s="3"/>
      <c r="C71" s="3"/>
      <c r="D71" s="3"/>
      <c r="E71" s="3"/>
      <c r="F71" s="3"/>
      <c r="G71" s="3"/>
      <c r="H71" s="3"/>
      <c r="I71" s="3"/>
      <c r="N71" s="56"/>
      <c r="O71" s="44"/>
      <c r="U71" t="s">
        <v>109</v>
      </c>
      <c r="V71" t="s">
        <v>142</v>
      </c>
    </row>
    <row r="72" spans="1:22" x14ac:dyDescent="0.3">
      <c r="A72" s="3"/>
      <c r="B72" s="3"/>
      <c r="C72" s="3"/>
      <c r="D72" s="3"/>
      <c r="E72" s="3"/>
      <c r="F72" s="3"/>
      <c r="G72" s="3"/>
      <c r="H72" s="3"/>
      <c r="I72" s="3"/>
      <c r="N72" s="56"/>
      <c r="O72" s="44"/>
      <c r="S72" t="s">
        <v>141</v>
      </c>
      <c r="V72" t="s">
        <v>116</v>
      </c>
    </row>
    <row r="73" spans="1:22" ht="28" x14ac:dyDescent="0.3">
      <c r="A73" s="3"/>
      <c r="B73" s="3"/>
      <c r="C73" s="3"/>
      <c r="D73" s="3"/>
      <c r="E73" s="3"/>
      <c r="F73" s="3"/>
      <c r="G73" s="3"/>
      <c r="H73" s="3"/>
      <c r="I73" s="3"/>
      <c r="N73" s="56"/>
      <c r="O73" s="44"/>
      <c r="S73" t="s">
        <v>140</v>
      </c>
      <c r="T73" s="29" t="s">
        <v>143</v>
      </c>
      <c r="U73" s="29" t="s">
        <v>144</v>
      </c>
      <c r="V73" s="29" t="s">
        <v>145</v>
      </c>
    </row>
    <row r="74" spans="1:22" x14ac:dyDescent="0.3">
      <c r="A74" s="3"/>
      <c r="B74" s="3"/>
      <c r="C74" s="3"/>
      <c r="D74" s="3"/>
      <c r="E74" s="3"/>
      <c r="F74" s="3"/>
      <c r="G74" s="3"/>
      <c r="H74" s="3"/>
      <c r="I74" s="3"/>
      <c r="N74" s="56"/>
      <c r="O74" s="44"/>
      <c r="T74" s="6">
        <v>10200</v>
      </c>
      <c r="U74">
        <v>2</v>
      </c>
      <c r="V74" t="s">
        <v>111</v>
      </c>
    </row>
    <row r="75" spans="1:22" x14ac:dyDescent="0.3">
      <c r="A75" s="3"/>
      <c r="B75" s="3"/>
      <c r="C75" s="3"/>
      <c r="D75" s="3"/>
      <c r="E75" s="3"/>
      <c r="F75" s="3"/>
      <c r="G75" s="3"/>
      <c r="H75" s="3"/>
      <c r="I75" s="3"/>
      <c r="N75" s="56"/>
      <c r="O75" s="44"/>
      <c r="S75" t="s">
        <v>146</v>
      </c>
    </row>
    <row r="76" spans="1:22" x14ac:dyDescent="0.3">
      <c r="A76" s="3"/>
      <c r="B76" s="3"/>
      <c r="C76" s="3"/>
      <c r="D76" s="3"/>
      <c r="E76" s="3"/>
      <c r="F76" s="3"/>
      <c r="G76" s="3"/>
      <c r="H76" s="3"/>
      <c r="I76" s="3"/>
      <c r="N76" s="56"/>
      <c r="O76" s="44"/>
      <c r="S76" t="s">
        <v>147</v>
      </c>
    </row>
    <row r="77" spans="1:22" x14ac:dyDescent="0.3">
      <c r="A77" s="3"/>
      <c r="B77" s="3"/>
      <c r="C77" s="3"/>
      <c r="D77" s="3"/>
      <c r="E77" s="3"/>
      <c r="F77" s="3"/>
      <c r="G77" s="3"/>
      <c r="H77" s="3"/>
      <c r="I77" s="3"/>
      <c r="N77" s="56"/>
      <c r="O77" s="44"/>
    </row>
    <row r="78" spans="1:22" x14ac:dyDescent="0.3">
      <c r="A78" s="3"/>
      <c r="B78" s="3"/>
      <c r="C78" s="3"/>
      <c r="D78" s="3"/>
      <c r="E78" s="3"/>
      <c r="F78" s="3"/>
      <c r="G78" s="3"/>
      <c r="H78" s="3"/>
      <c r="I78" s="3"/>
      <c r="N78" s="56"/>
      <c r="O78" s="44"/>
      <c r="R78" s="24" t="s">
        <v>161</v>
      </c>
      <c r="S78" t="s">
        <v>162</v>
      </c>
      <c r="T78" t="s">
        <v>163</v>
      </c>
      <c r="U78" t="s">
        <v>154</v>
      </c>
      <c r="V78" t="s">
        <v>155</v>
      </c>
    </row>
    <row r="79" spans="1:22" x14ac:dyDescent="0.3">
      <c r="A79" s="3"/>
      <c r="B79" s="3"/>
      <c r="C79" s="3"/>
      <c r="D79" s="3"/>
      <c r="E79" s="3"/>
      <c r="F79" s="3"/>
      <c r="G79" s="3"/>
      <c r="H79" s="3"/>
      <c r="I79" s="3"/>
      <c r="N79" s="56"/>
      <c r="O79" s="44"/>
      <c r="S79">
        <v>0</v>
      </c>
      <c r="T79">
        <v>200</v>
      </c>
      <c r="U79">
        <v>2</v>
      </c>
      <c r="V79">
        <v>1</v>
      </c>
    </row>
    <row r="80" spans="1:22" x14ac:dyDescent="0.3">
      <c r="A80" s="3"/>
      <c r="B80" s="3"/>
      <c r="C80" s="3"/>
      <c r="D80" s="3"/>
      <c r="E80" s="3"/>
      <c r="F80" s="3"/>
      <c r="G80" s="3"/>
      <c r="H80" s="3"/>
      <c r="I80" s="3"/>
      <c r="N80" s="56"/>
      <c r="O80" s="44"/>
      <c r="S80">
        <v>3</v>
      </c>
      <c r="T80">
        <v>500</v>
      </c>
    </row>
    <row r="81" spans="1:20" x14ac:dyDescent="0.3">
      <c r="A81" s="3"/>
      <c r="B81" s="3"/>
      <c r="C81" s="3"/>
      <c r="D81" s="3"/>
      <c r="E81" s="3"/>
      <c r="F81" s="3"/>
      <c r="G81" s="3"/>
      <c r="H81" s="3"/>
      <c r="I81" s="3"/>
      <c r="N81" s="56"/>
      <c r="O81" s="44"/>
      <c r="S81">
        <v>5</v>
      </c>
      <c r="T81">
        <v>650</v>
      </c>
    </row>
    <row r="82" spans="1:20" x14ac:dyDescent="0.3">
      <c r="A82" s="3"/>
      <c r="B82" s="3"/>
      <c r="C82" s="3"/>
      <c r="D82" s="3"/>
      <c r="E82" s="3"/>
      <c r="F82" s="3"/>
      <c r="G82" s="3"/>
      <c r="H82" s="3"/>
      <c r="I82" s="3"/>
      <c r="N82" s="56"/>
      <c r="O82" s="44"/>
    </row>
    <row r="83" spans="1:20" x14ac:dyDescent="0.3">
      <c r="A83" s="3"/>
      <c r="B83" s="3"/>
      <c r="C83" s="3"/>
      <c r="D83" s="3"/>
      <c r="E83" s="3"/>
      <c r="F83" s="3"/>
      <c r="G83" s="3"/>
      <c r="H83" s="3"/>
      <c r="I83" s="3"/>
      <c r="N83" s="56"/>
      <c r="O83" s="44"/>
    </row>
    <row r="84" spans="1:20" x14ac:dyDescent="0.3">
      <c r="A84" s="3"/>
      <c r="B84" s="3"/>
      <c r="C84" s="3"/>
      <c r="D84" s="3"/>
      <c r="E84" s="3"/>
      <c r="F84" s="3"/>
      <c r="G84" s="3"/>
      <c r="H84" s="3"/>
      <c r="I84" s="3"/>
      <c r="N84" s="56"/>
      <c r="O84" s="44"/>
    </row>
    <row r="85" spans="1:20" x14ac:dyDescent="0.3">
      <c r="A85" s="3"/>
      <c r="B85" s="3"/>
      <c r="C85" s="3"/>
      <c r="D85" s="3"/>
      <c r="E85" s="3"/>
      <c r="F85" s="3"/>
      <c r="G85" s="3"/>
      <c r="H85" s="3"/>
      <c r="I85" s="3"/>
      <c r="N85" s="56"/>
      <c r="O85" s="44"/>
    </row>
    <row r="86" spans="1:20" x14ac:dyDescent="0.3">
      <c r="A86" s="3"/>
      <c r="B86" s="3"/>
      <c r="C86" s="3"/>
      <c r="D86" s="3"/>
      <c r="E86" s="3"/>
      <c r="F86" s="3"/>
      <c r="G86" s="3"/>
      <c r="H86" s="3"/>
      <c r="I86" s="3"/>
      <c r="N86" s="56"/>
      <c r="O86" s="44"/>
    </row>
    <row r="87" spans="1:20" x14ac:dyDescent="0.3">
      <c r="A87" s="3"/>
      <c r="B87" s="3"/>
      <c r="C87" s="3"/>
      <c r="D87" s="3"/>
      <c r="E87" s="3"/>
      <c r="F87" s="3"/>
      <c r="G87" s="3"/>
      <c r="H87" s="3"/>
      <c r="I87" s="3"/>
      <c r="N87" s="56"/>
      <c r="O87" s="44"/>
    </row>
    <row r="88" spans="1:20" x14ac:dyDescent="0.3">
      <c r="A88" s="3"/>
      <c r="B88" s="3"/>
      <c r="C88" s="3"/>
      <c r="D88" s="3"/>
      <c r="E88" s="3"/>
      <c r="F88" s="3"/>
      <c r="G88" s="3"/>
      <c r="H88" s="3"/>
      <c r="I88" s="3"/>
      <c r="N88" s="56"/>
      <c r="O88" s="44"/>
    </row>
    <row r="89" spans="1:20" x14ac:dyDescent="0.3">
      <c r="A89" s="3"/>
      <c r="B89" s="3"/>
      <c r="C89" s="3"/>
      <c r="D89" s="3"/>
      <c r="E89" s="3"/>
      <c r="F89" s="3"/>
      <c r="G89" s="3"/>
      <c r="H89" s="3"/>
      <c r="I89" s="3"/>
      <c r="N89" s="56"/>
      <c r="O89" s="44"/>
    </row>
    <row r="90" spans="1:20" x14ac:dyDescent="0.3">
      <c r="A90" s="3"/>
      <c r="B90" s="3"/>
      <c r="C90" s="3"/>
      <c r="D90" s="3"/>
      <c r="E90" s="3"/>
      <c r="F90" s="3"/>
      <c r="G90" s="3"/>
      <c r="H90" s="3"/>
      <c r="I90" s="3"/>
      <c r="N90" s="56"/>
      <c r="O90" s="44"/>
    </row>
    <row r="91" spans="1:20" x14ac:dyDescent="0.3">
      <c r="A91" s="3"/>
      <c r="B91" s="3"/>
      <c r="C91" s="3"/>
      <c r="D91" s="3"/>
      <c r="E91" s="3"/>
      <c r="F91" s="3"/>
      <c r="G91" s="3"/>
      <c r="H91" s="3"/>
      <c r="I91" s="3"/>
      <c r="N91" s="56"/>
      <c r="O91" s="44"/>
    </row>
    <row r="92" spans="1:20" x14ac:dyDescent="0.3">
      <c r="A92" s="3"/>
      <c r="B92" s="3"/>
      <c r="C92" s="3"/>
      <c r="D92" s="3"/>
      <c r="E92" s="3"/>
      <c r="F92" s="3"/>
      <c r="G92" s="3"/>
      <c r="H92" s="3"/>
      <c r="I92" s="3"/>
      <c r="N92" s="56"/>
      <c r="O92" s="44"/>
    </row>
    <row r="93" spans="1:20" x14ac:dyDescent="0.3">
      <c r="A93" s="3"/>
      <c r="B93" s="3"/>
      <c r="C93" s="3"/>
      <c r="D93" s="3"/>
      <c r="E93" s="3"/>
      <c r="F93" s="3"/>
      <c r="G93" s="3"/>
      <c r="H93" s="3"/>
      <c r="I93" s="3"/>
      <c r="N93" s="56"/>
      <c r="O93" s="44"/>
    </row>
    <row r="94" spans="1:20" x14ac:dyDescent="0.3">
      <c r="A94" s="3"/>
      <c r="B94" s="3"/>
      <c r="C94" s="3"/>
      <c r="D94" s="3"/>
      <c r="E94" s="3"/>
      <c r="F94" s="3"/>
      <c r="G94" s="3"/>
      <c r="H94" s="3"/>
      <c r="I94" s="3"/>
      <c r="N94" s="56"/>
      <c r="O94" s="44"/>
    </row>
    <row r="95" spans="1:20" x14ac:dyDescent="0.3">
      <c r="A95" s="3"/>
      <c r="B95" s="3"/>
      <c r="C95" s="3"/>
      <c r="D95" s="3"/>
      <c r="E95" s="3"/>
      <c r="F95" s="3"/>
      <c r="G95" s="3"/>
      <c r="H95" s="3"/>
      <c r="I95" s="3"/>
      <c r="N95" s="56"/>
      <c r="O95" s="44"/>
    </row>
    <row r="96" spans="1:20" x14ac:dyDescent="0.3">
      <c r="A96" s="3"/>
      <c r="B96" s="3"/>
      <c r="C96" s="3"/>
      <c r="D96" s="3"/>
      <c r="E96" s="3"/>
      <c r="F96" s="3"/>
      <c r="G96" s="3"/>
      <c r="H96" s="3"/>
      <c r="I96" s="3"/>
      <c r="N96" s="56"/>
      <c r="O96" s="44"/>
    </row>
    <row r="97" spans="1:15" x14ac:dyDescent="0.3">
      <c r="A97" s="3"/>
      <c r="B97" s="3"/>
      <c r="C97" s="3"/>
      <c r="D97" s="3"/>
      <c r="E97" s="3"/>
      <c r="F97" s="3"/>
      <c r="G97" s="3"/>
      <c r="H97" s="3"/>
      <c r="I97" s="3"/>
      <c r="N97" s="56"/>
      <c r="O97" s="44"/>
    </row>
    <row r="98" spans="1:15" x14ac:dyDescent="0.3">
      <c r="A98" s="3"/>
      <c r="B98" s="3"/>
      <c r="C98" s="3"/>
      <c r="D98" s="3"/>
      <c r="E98" s="3"/>
      <c r="F98" s="3"/>
      <c r="G98" s="3"/>
      <c r="H98" s="3"/>
      <c r="I98" s="3"/>
      <c r="N98" s="56"/>
      <c r="O98" s="44"/>
    </row>
    <row r="99" spans="1:15" x14ac:dyDescent="0.3">
      <c r="A99" s="3"/>
      <c r="B99" s="3"/>
      <c r="C99" s="3"/>
      <c r="D99" s="3"/>
      <c r="E99" s="3"/>
      <c r="F99" s="3"/>
      <c r="G99" s="3"/>
      <c r="H99" s="3"/>
      <c r="I99" s="3"/>
      <c r="N99" s="56"/>
      <c r="O99" s="44"/>
    </row>
    <row r="100" spans="1:15" x14ac:dyDescent="0.3">
      <c r="A100" s="3"/>
      <c r="B100" s="3"/>
      <c r="C100" s="3"/>
      <c r="D100" s="3"/>
      <c r="E100" s="3"/>
      <c r="F100" s="3"/>
      <c r="G100" s="3"/>
      <c r="H100" s="3"/>
      <c r="I100" s="3"/>
      <c r="N100" s="56"/>
      <c r="O100" s="44"/>
    </row>
    <row r="101" spans="1:15" x14ac:dyDescent="0.3">
      <c r="A101" s="3"/>
      <c r="B101" s="3"/>
      <c r="C101" s="3"/>
      <c r="D101" s="3"/>
      <c r="E101" s="3"/>
      <c r="F101" s="3"/>
      <c r="G101" s="3"/>
      <c r="H101" s="3"/>
      <c r="I101" s="3"/>
      <c r="N101" s="56"/>
      <c r="O101" s="44"/>
    </row>
    <row r="102" spans="1:15" x14ac:dyDescent="0.3">
      <c r="A102" s="3"/>
      <c r="B102" s="3"/>
      <c r="C102" s="3"/>
      <c r="D102" s="3"/>
      <c r="E102" s="3"/>
      <c r="F102" s="3"/>
      <c r="G102" s="3"/>
      <c r="H102" s="3"/>
      <c r="I102" s="3"/>
      <c r="N102" s="56"/>
      <c r="O102" s="44"/>
    </row>
    <row r="103" spans="1:15" x14ac:dyDescent="0.3">
      <c r="A103" s="3"/>
      <c r="B103" s="3"/>
      <c r="C103" s="3"/>
      <c r="D103" s="3"/>
      <c r="E103" s="3"/>
      <c r="F103" s="3"/>
      <c r="G103" s="3"/>
      <c r="H103" s="3"/>
      <c r="I103" s="3"/>
      <c r="N103" s="56"/>
      <c r="O103" s="44"/>
    </row>
    <row r="104" spans="1:15" x14ac:dyDescent="0.3">
      <c r="A104" s="3"/>
      <c r="B104" s="3"/>
      <c r="C104" s="3"/>
      <c r="D104" s="3"/>
      <c r="E104" s="3"/>
      <c r="F104" s="3"/>
      <c r="G104" s="3"/>
      <c r="H104" s="3"/>
      <c r="I104" s="3"/>
      <c r="N104" s="56"/>
      <c r="O104" s="44"/>
    </row>
    <row r="105" spans="1:15" x14ac:dyDescent="0.3">
      <c r="A105" s="3"/>
      <c r="B105" s="3"/>
      <c r="C105" s="3"/>
      <c r="D105" s="3"/>
      <c r="E105" s="3"/>
      <c r="F105" s="3"/>
      <c r="G105" s="3"/>
      <c r="H105" s="3"/>
      <c r="I105" s="3"/>
      <c r="N105" s="56"/>
      <c r="O105" s="44"/>
    </row>
    <row r="106" spans="1:15" x14ac:dyDescent="0.3">
      <c r="A106" s="3"/>
      <c r="B106" s="3"/>
      <c r="C106" s="3"/>
      <c r="D106" s="3"/>
      <c r="E106" s="3"/>
      <c r="F106" s="3"/>
      <c r="G106" s="3"/>
      <c r="H106" s="3"/>
      <c r="I106" s="3"/>
      <c r="N106" s="56"/>
      <c r="O106" s="44"/>
    </row>
    <row r="107" spans="1:15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15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15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15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15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15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autoFilter ref="A1:L41" xr:uid="{6BAB79B4-9618-4356-AE5A-FF7926975570}">
    <sortState xmlns:xlrd2="http://schemas.microsoft.com/office/spreadsheetml/2017/richdata2" ref="A2:L41">
      <sortCondition ref="G1:G41"/>
    </sortState>
  </autoFilter>
  <conditionalFormatting sqref="I1:I1048576">
    <cfRule type="cellIs" dxfId="11" priority="3" operator="lessThan">
      <formula>751</formula>
    </cfRule>
    <cfRule type="cellIs" dxfId="10" priority="4" operator="greaterThan">
      <formula>750</formula>
    </cfRule>
  </conditionalFormatting>
  <conditionalFormatting sqref="N59">
    <cfRule type="cellIs" dxfId="9" priority="1" operator="lessThan">
      <formula>751</formula>
    </cfRule>
    <cfRule type="cellIs" dxfId="8" priority="2" operator="greaterThan">
      <formula>750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6D9-686A-42FF-86F0-7C041998FECA}">
  <dimension ref="A1:AX765"/>
  <sheetViews>
    <sheetView rightToLeft="1" zoomScale="80" zoomScaleNormal="80" workbookViewId="0">
      <pane ySplit="1" topLeftCell="A2" activePane="bottomLeft" state="frozen"/>
      <selection pane="bottomLeft" activeCell="M2" sqref="M2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3.6640625" style="27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11.6640625" customWidth="1"/>
    <col min="16" max="16" width="11.4140625" bestFit="1" customWidth="1"/>
    <col min="17" max="17" width="21.5" style="24" bestFit="1" customWidth="1"/>
    <col min="18" max="18" width="19.5" style="24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 s="26" t="s">
        <v>120</v>
      </c>
      <c r="K1" s="28" t="s">
        <v>122</v>
      </c>
      <c r="L1" s="26" t="s">
        <v>135</v>
      </c>
      <c r="M1" s="26" t="s">
        <v>150</v>
      </c>
      <c r="N1"/>
      <c r="O1"/>
      <c r="P1"/>
      <c r="Q1" s="24"/>
      <c r="R1" s="2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71</v>
      </c>
      <c r="B2" s="10" t="s">
        <v>10</v>
      </c>
      <c r="C2" s="10" t="s">
        <v>54</v>
      </c>
      <c r="D2" s="11">
        <v>43311</v>
      </c>
      <c r="E2" s="11">
        <v>43315</v>
      </c>
      <c r="F2" s="10" t="s">
        <v>110</v>
      </c>
      <c r="G2" s="23" t="s">
        <v>114</v>
      </c>
      <c r="H2" s="10">
        <v>1</v>
      </c>
      <c r="I2" s="15">
        <v>552</v>
      </c>
      <c r="J2" s="27">
        <f t="shared" ref="J2:J41" si="0">I2*$R$63*H2</f>
        <v>2097.6</v>
      </c>
      <c r="K2" s="25">
        <f t="shared" ref="K2:K41" si="1">IF(H2&gt;$R$66,$T$66,$V$66)*J2</f>
        <v>0</v>
      </c>
      <c r="L2" t="str">
        <f t="shared" ref="L2:L41" si="2">IF(OR(J2&gt;$T$70,AND(F2=$U$71,G2=$V$72)),$S$69,IF(AND(J2&gt;$T$74,H2&gt;$U$74,F2=$V$74),$S$73,$S$76))</f>
        <v>מועדון רגיל</v>
      </c>
      <c r="M2">
        <f>($T$79+J2-J2*VLOOKUP(J2,$R$79:$S$82,$U$83,$U$84))</f>
        <v>2477.6</v>
      </c>
    </row>
    <row r="3" spans="1:50" x14ac:dyDescent="0.3">
      <c r="A3" s="14" t="s">
        <v>96</v>
      </c>
      <c r="B3" s="10" t="s">
        <v>7</v>
      </c>
      <c r="C3" s="10" t="s">
        <v>29</v>
      </c>
      <c r="D3" s="11">
        <v>42860</v>
      </c>
      <c r="E3" s="11">
        <v>42862</v>
      </c>
      <c r="F3" s="10" t="s">
        <v>110</v>
      </c>
      <c r="G3" s="10" t="s">
        <v>113</v>
      </c>
      <c r="H3" s="10">
        <v>1</v>
      </c>
      <c r="I3" s="15">
        <v>700</v>
      </c>
      <c r="J3" s="27">
        <f t="shared" si="0"/>
        <v>2660</v>
      </c>
      <c r="K3" s="25">
        <f t="shared" si="1"/>
        <v>0</v>
      </c>
      <c r="L3" t="str">
        <f t="shared" si="2"/>
        <v>מועדון רגיל</v>
      </c>
      <c r="M3">
        <f t="shared" ref="M3:M41" si="3">($T$79+J3-J3*VLOOKUP(J3,$R$79:$S$82,$U$83,$U$84))</f>
        <v>3040</v>
      </c>
    </row>
    <row r="4" spans="1:50" x14ac:dyDescent="0.3">
      <c r="A4" s="14" t="s">
        <v>69</v>
      </c>
      <c r="B4" s="10" t="s">
        <v>8</v>
      </c>
      <c r="C4" s="10" t="s">
        <v>52</v>
      </c>
      <c r="D4" s="11">
        <v>43337</v>
      </c>
      <c r="E4" s="11">
        <v>43341</v>
      </c>
      <c r="F4" s="10" t="s">
        <v>109</v>
      </c>
      <c r="G4" s="10" t="s">
        <v>112</v>
      </c>
      <c r="H4" s="10">
        <v>1</v>
      </c>
      <c r="I4" s="15">
        <v>723</v>
      </c>
      <c r="J4" s="27">
        <f t="shared" si="0"/>
        <v>2747.4</v>
      </c>
      <c r="K4" s="25">
        <f t="shared" si="1"/>
        <v>0</v>
      </c>
      <c r="L4" t="str">
        <f t="shared" si="2"/>
        <v>מועדון רגיל</v>
      </c>
      <c r="M4">
        <f t="shared" si="3"/>
        <v>3127.4</v>
      </c>
    </row>
    <row r="5" spans="1:50" x14ac:dyDescent="0.3">
      <c r="A5" s="14" t="s">
        <v>99</v>
      </c>
      <c r="B5" s="10" t="s">
        <v>10</v>
      </c>
      <c r="C5" s="10" t="s">
        <v>32</v>
      </c>
      <c r="D5" s="11">
        <v>42985</v>
      </c>
      <c r="E5" s="11">
        <v>42987</v>
      </c>
      <c r="F5" s="10" t="s">
        <v>110</v>
      </c>
      <c r="G5" s="10" t="s">
        <v>112</v>
      </c>
      <c r="H5" s="10">
        <v>1</v>
      </c>
      <c r="I5" s="15">
        <v>790</v>
      </c>
      <c r="J5" s="27">
        <f t="shared" si="0"/>
        <v>3002</v>
      </c>
      <c r="K5" s="25">
        <f t="shared" si="1"/>
        <v>0</v>
      </c>
      <c r="L5" t="str">
        <f t="shared" si="2"/>
        <v>מועדון רגיל</v>
      </c>
      <c r="M5">
        <f t="shared" si="3"/>
        <v>3382</v>
      </c>
    </row>
    <row r="6" spans="1:50" x14ac:dyDescent="0.3">
      <c r="A6" s="14" t="s">
        <v>83</v>
      </c>
      <c r="B6" s="10" t="s">
        <v>3</v>
      </c>
      <c r="C6" s="10" t="s">
        <v>47</v>
      </c>
      <c r="D6" s="11">
        <v>42799</v>
      </c>
      <c r="E6" s="11">
        <v>42804</v>
      </c>
      <c r="F6" s="10" t="s">
        <v>109</v>
      </c>
      <c r="G6" s="10" t="s">
        <v>117</v>
      </c>
      <c r="H6" s="10">
        <v>1</v>
      </c>
      <c r="I6" s="15">
        <v>1203</v>
      </c>
      <c r="J6" s="27">
        <f t="shared" si="0"/>
        <v>4571.3999999999996</v>
      </c>
      <c r="K6" s="25">
        <f t="shared" si="1"/>
        <v>0</v>
      </c>
      <c r="L6" t="str">
        <f t="shared" si="2"/>
        <v>מועדון רגיל</v>
      </c>
      <c r="M6">
        <f t="shared" si="3"/>
        <v>4951.3999999999996</v>
      </c>
    </row>
    <row r="7" spans="1:50" x14ac:dyDescent="0.3">
      <c r="A7" s="14" t="s">
        <v>89</v>
      </c>
      <c r="B7" s="10" t="s">
        <v>22</v>
      </c>
      <c r="C7" s="10" t="s">
        <v>44</v>
      </c>
      <c r="D7" s="11">
        <v>43024</v>
      </c>
      <c r="E7" s="11">
        <v>43029</v>
      </c>
      <c r="F7" s="10" t="s">
        <v>110</v>
      </c>
      <c r="G7" s="10" t="s">
        <v>115</v>
      </c>
      <c r="H7" s="10">
        <v>1</v>
      </c>
      <c r="I7" s="15">
        <v>1230</v>
      </c>
      <c r="J7" s="27">
        <f t="shared" si="0"/>
        <v>4674</v>
      </c>
      <c r="K7" s="25">
        <f t="shared" si="1"/>
        <v>0</v>
      </c>
      <c r="L7" t="str">
        <f t="shared" si="2"/>
        <v>מועדון רגיל</v>
      </c>
      <c r="M7">
        <f t="shared" si="3"/>
        <v>5054</v>
      </c>
    </row>
    <row r="8" spans="1:50" x14ac:dyDescent="0.3">
      <c r="A8" s="14" t="s">
        <v>76</v>
      </c>
      <c r="B8" s="10" t="s">
        <v>15</v>
      </c>
      <c r="C8" s="10" t="s">
        <v>59</v>
      </c>
      <c r="D8" s="11">
        <v>43130</v>
      </c>
      <c r="E8" s="11">
        <v>43134</v>
      </c>
      <c r="F8" s="10" t="s">
        <v>111</v>
      </c>
      <c r="G8" s="10" t="s">
        <v>115</v>
      </c>
      <c r="H8" s="10">
        <v>1</v>
      </c>
      <c r="I8" s="15">
        <v>1231</v>
      </c>
      <c r="J8" s="27">
        <f t="shared" si="0"/>
        <v>4677.8</v>
      </c>
      <c r="K8" s="25">
        <f t="shared" si="1"/>
        <v>0</v>
      </c>
      <c r="L8" t="str">
        <f t="shared" si="2"/>
        <v>מועדון רגיל</v>
      </c>
      <c r="M8">
        <f t="shared" si="3"/>
        <v>5057.8</v>
      </c>
    </row>
    <row r="9" spans="1:50" x14ac:dyDescent="0.3">
      <c r="A9" s="14" t="s">
        <v>70</v>
      </c>
      <c r="B9" s="10" t="s">
        <v>9</v>
      </c>
      <c r="C9" s="10" t="s">
        <v>53</v>
      </c>
      <c r="D9" s="11">
        <v>43253</v>
      </c>
      <c r="E9" s="11">
        <v>43257</v>
      </c>
      <c r="F9" s="10" t="s">
        <v>109</v>
      </c>
      <c r="G9" s="10" t="s">
        <v>113</v>
      </c>
      <c r="H9" s="10">
        <v>2</v>
      </c>
      <c r="I9" s="15">
        <v>651</v>
      </c>
      <c r="J9" s="27">
        <f t="shared" si="0"/>
        <v>4947.5999999999995</v>
      </c>
      <c r="K9" s="25">
        <f t="shared" si="1"/>
        <v>0</v>
      </c>
      <c r="L9" t="str">
        <f t="shared" si="2"/>
        <v>מועדון רגיל</v>
      </c>
      <c r="M9">
        <f t="shared" si="3"/>
        <v>5327.5999999999995</v>
      </c>
    </row>
    <row r="10" spans="1:50" x14ac:dyDescent="0.3">
      <c r="A10" s="14" t="s">
        <v>77</v>
      </c>
      <c r="B10" s="10" t="s">
        <v>16</v>
      </c>
      <c r="C10" s="10" t="s">
        <v>60</v>
      </c>
      <c r="D10" s="11">
        <v>43416</v>
      </c>
      <c r="E10" s="11">
        <v>43420</v>
      </c>
      <c r="F10" s="10" t="s">
        <v>111</v>
      </c>
      <c r="G10" s="10" t="s">
        <v>114</v>
      </c>
      <c r="H10" s="10">
        <v>2</v>
      </c>
      <c r="I10" s="15">
        <v>653</v>
      </c>
      <c r="J10" s="27">
        <f t="shared" si="0"/>
        <v>4962.8</v>
      </c>
      <c r="K10" s="25">
        <f t="shared" si="1"/>
        <v>0</v>
      </c>
      <c r="L10" t="str">
        <f t="shared" si="2"/>
        <v>מועדון רגיל</v>
      </c>
      <c r="M10">
        <f t="shared" si="3"/>
        <v>5342.8</v>
      </c>
    </row>
    <row r="11" spans="1:50" x14ac:dyDescent="0.3">
      <c r="A11" s="14" t="s">
        <v>97</v>
      </c>
      <c r="B11" s="10" t="s">
        <v>8</v>
      </c>
      <c r="C11" s="10" t="s">
        <v>30</v>
      </c>
      <c r="D11" s="11">
        <v>43058</v>
      </c>
      <c r="E11" s="11">
        <v>43060</v>
      </c>
      <c r="F11" s="10" t="s">
        <v>110</v>
      </c>
      <c r="G11" s="10" t="s">
        <v>114</v>
      </c>
      <c r="H11" s="10">
        <v>2</v>
      </c>
      <c r="I11" s="15">
        <v>658</v>
      </c>
      <c r="J11" s="27">
        <f t="shared" si="0"/>
        <v>5000.8</v>
      </c>
      <c r="K11" s="25">
        <f t="shared" si="1"/>
        <v>0</v>
      </c>
      <c r="L11" t="str">
        <f t="shared" si="2"/>
        <v>מועדון רגיל</v>
      </c>
      <c r="M11">
        <f t="shared" si="3"/>
        <v>5380.8</v>
      </c>
    </row>
    <row r="12" spans="1:50" x14ac:dyDescent="0.3">
      <c r="A12" s="14" t="s">
        <v>74</v>
      </c>
      <c r="B12" s="10" t="s">
        <v>13</v>
      </c>
      <c r="C12" s="10" t="s">
        <v>57</v>
      </c>
      <c r="D12" s="11">
        <v>42970</v>
      </c>
      <c r="E12" s="11">
        <v>42974</v>
      </c>
      <c r="F12" s="10" t="s">
        <v>111</v>
      </c>
      <c r="G12" s="10" t="s">
        <v>113</v>
      </c>
      <c r="H12" s="10">
        <v>2</v>
      </c>
      <c r="I12" s="15">
        <v>659</v>
      </c>
      <c r="J12" s="27">
        <f t="shared" si="0"/>
        <v>5008.3999999999996</v>
      </c>
      <c r="K12" s="25">
        <f t="shared" si="1"/>
        <v>0</v>
      </c>
      <c r="L12" t="str">
        <f t="shared" si="2"/>
        <v>מועדון רגיל</v>
      </c>
      <c r="M12">
        <f t="shared" si="3"/>
        <v>5388.4</v>
      </c>
    </row>
    <row r="13" spans="1:50" x14ac:dyDescent="0.3">
      <c r="A13" s="14" t="s">
        <v>84</v>
      </c>
      <c r="B13" s="10" t="s">
        <v>17</v>
      </c>
      <c r="C13" s="10" t="s">
        <v>39</v>
      </c>
      <c r="D13" s="11">
        <v>42907</v>
      </c>
      <c r="E13" s="11">
        <v>42912</v>
      </c>
      <c r="F13" s="10" t="s">
        <v>111</v>
      </c>
      <c r="G13" s="10" t="s">
        <v>116</v>
      </c>
      <c r="H13" s="10">
        <v>1</v>
      </c>
      <c r="I13" s="15">
        <v>1342</v>
      </c>
      <c r="J13" s="27">
        <f t="shared" si="0"/>
        <v>5099.5999999999995</v>
      </c>
      <c r="K13" s="25">
        <f t="shared" si="1"/>
        <v>0</v>
      </c>
      <c r="L13" t="str">
        <f t="shared" si="2"/>
        <v>מועדון רגיל</v>
      </c>
      <c r="M13">
        <f t="shared" si="3"/>
        <v>5479.5999999999995</v>
      </c>
    </row>
    <row r="14" spans="1:50" x14ac:dyDescent="0.3">
      <c r="A14" s="14" t="s">
        <v>82</v>
      </c>
      <c r="B14" s="10" t="s">
        <v>2</v>
      </c>
      <c r="C14" s="10" t="s">
        <v>46</v>
      </c>
      <c r="D14" s="11">
        <v>42774</v>
      </c>
      <c r="E14" s="11">
        <v>42779</v>
      </c>
      <c r="F14" s="10" t="s">
        <v>110</v>
      </c>
      <c r="G14" s="10" t="s">
        <v>114</v>
      </c>
      <c r="H14" s="10">
        <v>2</v>
      </c>
      <c r="I14" s="15">
        <v>679</v>
      </c>
      <c r="J14" s="27">
        <f t="shared" si="0"/>
        <v>5160.3999999999996</v>
      </c>
      <c r="K14" s="25">
        <f t="shared" si="1"/>
        <v>0</v>
      </c>
      <c r="L14" t="str">
        <f t="shared" si="2"/>
        <v>מועדון רגיל</v>
      </c>
      <c r="M14">
        <f t="shared" si="3"/>
        <v>5540.4</v>
      </c>
    </row>
    <row r="15" spans="1:50" x14ac:dyDescent="0.3">
      <c r="A15" s="14" t="s">
        <v>101</v>
      </c>
      <c r="B15" s="10" t="s">
        <v>3</v>
      </c>
      <c r="C15" s="10" t="s">
        <v>25</v>
      </c>
      <c r="D15" s="11">
        <v>43326</v>
      </c>
      <c r="E15" s="11">
        <v>43329</v>
      </c>
      <c r="F15" s="10" t="s">
        <v>111</v>
      </c>
      <c r="G15" s="10" t="s">
        <v>113</v>
      </c>
      <c r="H15" s="10">
        <v>2</v>
      </c>
      <c r="I15" s="15">
        <v>680</v>
      </c>
      <c r="J15" s="27">
        <f t="shared" si="0"/>
        <v>5168</v>
      </c>
      <c r="K15" s="25">
        <f t="shared" si="1"/>
        <v>0</v>
      </c>
      <c r="L15" t="str">
        <f t="shared" si="2"/>
        <v>מועדון רגיל</v>
      </c>
      <c r="M15">
        <f t="shared" si="3"/>
        <v>5548</v>
      </c>
    </row>
    <row r="16" spans="1:50" x14ac:dyDescent="0.3">
      <c r="A16" s="14" t="s">
        <v>102</v>
      </c>
      <c r="B16" s="10" t="s">
        <v>4</v>
      </c>
      <c r="C16" s="10" t="s">
        <v>26</v>
      </c>
      <c r="D16" s="11">
        <v>42955</v>
      </c>
      <c r="E16" s="11">
        <v>42958</v>
      </c>
      <c r="F16" s="10" t="s">
        <v>111</v>
      </c>
      <c r="G16" s="10" t="s">
        <v>113</v>
      </c>
      <c r="H16" s="10">
        <v>2</v>
      </c>
      <c r="I16" s="15">
        <v>690</v>
      </c>
      <c r="J16" s="27">
        <f t="shared" si="0"/>
        <v>5244</v>
      </c>
      <c r="K16" s="25">
        <f t="shared" si="1"/>
        <v>0</v>
      </c>
      <c r="L16" t="str">
        <f t="shared" si="2"/>
        <v>מועדון רגיל</v>
      </c>
      <c r="M16">
        <f t="shared" si="3"/>
        <v>5624</v>
      </c>
    </row>
    <row r="17" spans="1:13" x14ac:dyDescent="0.3">
      <c r="A17" s="14" t="s">
        <v>85</v>
      </c>
      <c r="B17" s="10" t="s">
        <v>18</v>
      </c>
      <c r="C17" s="10" t="s">
        <v>40</v>
      </c>
      <c r="D17" s="11">
        <v>42955</v>
      </c>
      <c r="E17" s="11">
        <v>42960</v>
      </c>
      <c r="F17" s="10" t="s">
        <v>111</v>
      </c>
      <c r="G17" s="10" t="s">
        <v>112</v>
      </c>
      <c r="H17" s="10">
        <v>2</v>
      </c>
      <c r="I17" s="15">
        <v>695</v>
      </c>
      <c r="J17" s="27">
        <f t="shared" si="0"/>
        <v>5282</v>
      </c>
      <c r="K17" s="25">
        <f t="shared" si="1"/>
        <v>0</v>
      </c>
      <c r="L17" t="str">
        <f t="shared" si="2"/>
        <v>מועדון רגיל</v>
      </c>
      <c r="M17">
        <f t="shared" si="3"/>
        <v>5662</v>
      </c>
    </row>
    <row r="18" spans="1:13" x14ac:dyDescent="0.3">
      <c r="A18" s="14" t="s">
        <v>87</v>
      </c>
      <c r="B18" s="10" t="s">
        <v>20</v>
      </c>
      <c r="C18" s="10" t="s">
        <v>42</v>
      </c>
      <c r="D18" s="11">
        <v>43188</v>
      </c>
      <c r="E18" s="11">
        <v>43193</v>
      </c>
      <c r="F18" s="10" t="s">
        <v>110</v>
      </c>
      <c r="G18" s="10" t="s">
        <v>113</v>
      </c>
      <c r="H18" s="10">
        <v>2</v>
      </c>
      <c r="I18" s="15">
        <v>698</v>
      </c>
      <c r="J18" s="27">
        <f t="shared" si="0"/>
        <v>5304.8</v>
      </c>
      <c r="K18" s="25">
        <f t="shared" si="1"/>
        <v>0</v>
      </c>
      <c r="L18" t="str">
        <f t="shared" si="2"/>
        <v>מועדון רגיל</v>
      </c>
      <c r="M18">
        <f t="shared" si="3"/>
        <v>5684.8</v>
      </c>
    </row>
    <row r="19" spans="1:13" x14ac:dyDescent="0.3">
      <c r="A19" s="14" t="s">
        <v>107</v>
      </c>
      <c r="B19" s="10" t="s">
        <v>15</v>
      </c>
      <c r="C19" s="10" t="s">
        <v>37</v>
      </c>
      <c r="D19" s="11">
        <v>43024</v>
      </c>
      <c r="E19" s="11">
        <v>43027</v>
      </c>
      <c r="F19" s="10" t="s">
        <v>111</v>
      </c>
      <c r="G19" s="10" t="s">
        <v>114</v>
      </c>
      <c r="H19" s="10">
        <v>2</v>
      </c>
      <c r="I19" s="15">
        <v>750</v>
      </c>
      <c r="J19" s="27">
        <f t="shared" si="0"/>
        <v>5700</v>
      </c>
      <c r="K19" s="25">
        <f t="shared" si="1"/>
        <v>0</v>
      </c>
      <c r="L19" t="str">
        <f t="shared" si="2"/>
        <v>מועדון רגיל</v>
      </c>
      <c r="M19">
        <f t="shared" si="3"/>
        <v>6080</v>
      </c>
    </row>
    <row r="20" spans="1:13" x14ac:dyDescent="0.3">
      <c r="A20" s="14" t="s">
        <v>104</v>
      </c>
      <c r="B20" s="10" t="s">
        <v>12</v>
      </c>
      <c r="C20" s="10" t="s">
        <v>34</v>
      </c>
      <c r="D20" s="11">
        <v>43230</v>
      </c>
      <c r="E20" s="11">
        <v>43233</v>
      </c>
      <c r="F20" s="10" t="s">
        <v>111</v>
      </c>
      <c r="G20" s="10" t="s">
        <v>115</v>
      </c>
      <c r="H20" s="10">
        <v>1</v>
      </c>
      <c r="I20" s="15">
        <v>1523</v>
      </c>
      <c r="J20" s="27">
        <f t="shared" si="0"/>
        <v>5787.4</v>
      </c>
      <c r="K20" s="25">
        <f t="shared" si="1"/>
        <v>0</v>
      </c>
      <c r="L20" t="str">
        <f t="shared" si="2"/>
        <v>מועדון רגיל</v>
      </c>
      <c r="M20">
        <f t="shared" si="3"/>
        <v>6167.4</v>
      </c>
    </row>
    <row r="21" spans="1:13" x14ac:dyDescent="0.3">
      <c r="A21" s="14" t="s">
        <v>72</v>
      </c>
      <c r="B21" s="10" t="s">
        <v>11</v>
      </c>
      <c r="C21" s="10" t="s">
        <v>55</v>
      </c>
      <c r="D21" s="11">
        <v>42846</v>
      </c>
      <c r="E21" s="11">
        <v>42850</v>
      </c>
      <c r="F21" s="10" t="s">
        <v>111</v>
      </c>
      <c r="G21" s="10" t="s">
        <v>112</v>
      </c>
      <c r="H21" s="10">
        <v>2</v>
      </c>
      <c r="I21" s="15">
        <v>792</v>
      </c>
      <c r="J21" s="27">
        <f t="shared" si="0"/>
        <v>6019.2</v>
      </c>
      <c r="K21" s="25">
        <f t="shared" si="1"/>
        <v>0</v>
      </c>
      <c r="L21" t="str">
        <f t="shared" si="2"/>
        <v>מועדון רגיל</v>
      </c>
      <c r="M21">
        <f t="shared" si="3"/>
        <v>6128.3360000000002</v>
      </c>
    </row>
    <row r="22" spans="1:13" x14ac:dyDescent="0.3">
      <c r="A22" s="14" t="s">
        <v>103</v>
      </c>
      <c r="B22" s="10" t="s">
        <v>11</v>
      </c>
      <c r="C22" s="10" t="s">
        <v>33</v>
      </c>
      <c r="D22" s="11">
        <v>42958</v>
      </c>
      <c r="E22" s="11">
        <v>42961</v>
      </c>
      <c r="F22" s="10" t="s">
        <v>110</v>
      </c>
      <c r="G22" s="10" t="s">
        <v>115</v>
      </c>
      <c r="H22" s="10">
        <v>1</v>
      </c>
      <c r="I22" s="15">
        <v>1600</v>
      </c>
      <c r="J22" s="27">
        <f t="shared" si="0"/>
        <v>6080</v>
      </c>
      <c r="K22" s="25">
        <f t="shared" si="1"/>
        <v>0</v>
      </c>
      <c r="L22" t="str">
        <f t="shared" si="2"/>
        <v>מועדון רגיל</v>
      </c>
      <c r="M22">
        <f t="shared" si="3"/>
        <v>6186.4</v>
      </c>
    </row>
    <row r="23" spans="1:13" x14ac:dyDescent="0.3">
      <c r="A23" s="14" t="s">
        <v>73</v>
      </c>
      <c r="B23" s="10" t="s">
        <v>12</v>
      </c>
      <c r="C23" s="10" t="s">
        <v>56</v>
      </c>
      <c r="D23" s="11">
        <v>43370</v>
      </c>
      <c r="E23" s="11">
        <v>43374</v>
      </c>
      <c r="F23" s="10" t="s">
        <v>111</v>
      </c>
      <c r="G23" s="10" t="s">
        <v>112</v>
      </c>
      <c r="H23" s="10">
        <v>2</v>
      </c>
      <c r="I23" s="15">
        <v>850</v>
      </c>
      <c r="J23" s="27">
        <f t="shared" si="0"/>
        <v>6460</v>
      </c>
      <c r="K23" s="25">
        <f t="shared" si="1"/>
        <v>0</v>
      </c>
      <c r="L23" t="str">
        <f t="shared" si="2"/>
        <v>מועדון רגיל</v>
      </c>
      <c r="M23">
        <f t="shared" si="3"/>
        <v>6549.3</v>
      </c>
    </row>
    <row r="24" spans="1:13" x14ac:dyDescent="0.3">
      <c r="A24" s="14" t="s">
        <v>88</v>
      </c>
      <c r="B24" s="10" t="s">
        <v>21</v>
      </c>
      <c r="C24" s="10" t="s">
        <v>43</v>
      </c>
      <c r="D24" s="11">
        <v>43215</v>
      </c>
      <c r="E24" s="11">
        <v>43220</v>
      </c>
      <c r="F24" s="10" t="s">
        <v>110</v>
      </c>
      <c r="G24" s="10" t="s">
        <v>113</v>
      </c>
      <c r="H24" s="10">
        <v>3</v>
      </c>
      <c r="I24" s="15">
        <v>569</v>
      </c>
      <c r="J24" s="27">
        <f t="shared" si="0"/>
        <v>6486.5999999999995</v>
      </c>
      <c r="K24" s="25">
        <f t="shared" si="1"/>
        <v>227.03100000000001</v>
      </c>
      <c r="L24" t="str">
        <f t="shared" si="2"/>
        <v>מועדון רגיל</v>
      </c>
      <c r="M24">
        <f t="shared" si="3"/>
        <v>6574.7029999999995</v>
      </c>
    </row>
    <row r="25" spans="1:13" x14ac:dyDescent="0.3">
      <c r="A25" s="14" t="s">
        <v>86</v>
      </c>
      <c r="B25" s="10" t="s">
        <v>19</v>
      </c>
      <c r="C25" s="10" t="s">
        <v>41</v>
      </c>
      <c r="D25" s="11">
        <v>42955</v>
      </c>
      <c r="E25" s="11">
        <v>42960</v>
      </c>
      <c r="F25" s="10" t="s">
        <v>110</v>
      </c>
      <c r="G25" s="10" t="s">
        <v>114</v>
      </c>
      <c r="H25" s="10">
        <v>3</v>
      </c>
      <c r="I25" s="15">
        <v>652</v>
      </c>
      <c r="J25" s="27">
        <f t="shared" si="0"/>
        <v>7432.7999999999993</v>
      </c>
      <c r="K25" s="25">
        <f t="shared" si="1"/>
        <v>260.14800000000002</v>
      </c>
      <c r="L25" t="str">
        <f t="shared" si="2"/>
        <v>מועדון רגיל</v>
      </c>
      <c r="M25">
        <f t="shared" si="3"/>
        <v>7478.3239999999996</v>
      </c>
    </row>
    <row r="26" spans="1:13" x14ac:dyDescent="0.3">
      <c r="A26" s="14" t="s">
        <v>78</v>
      </c>
      <c r="B26" s="10" t="s">
        <v>17</v>
      </c>
      <c r="C26" s="10" t="s">
        <v>61</v>
      </c>
      <c r="D26" s="11">
        <v>43226</v>
      </c>
      <c r="E26" s="11">
        <v>43231</v>
      </c>
      <c r="F26" s="10" t="s">
        <v>109</v>
      </c>
      <c r="G26" s="10" t="s">
        <v>114</v>
      </c>
      <c r="H26" s="10">
        <v>3</v>
      </c>
      <c r="I26" s="15">
        <v>670</v>
      </c>
      <c r="J26" s="27">
        <f t="shared" si="0"/>
        <v>7638</v>
      </c>
      <c r="K26" s="25">
        <f t="shared" si="1"/>
        <v>267.33000000000004</v>
      </c>
      <c r="L26" t="str">
        <f t="shared" si="2"/>
        <v>מועדון רגיל</v>
      </c>
      <c r="M26">
        <f t="shared" si="3"/>
        <v>7674.29</v>
      </c>
    </row>
    <row r="27" spans="1:13" x14ac:dyDescent="0.3">
      <c r="A27" s="14" t="s">
        <v>98</v>
      </c>
      <c r="B27" s="10" t="s">
        <v>9</v>
      </c>
      <c r="C27" s="10" t="s">
        <v>31</v>
      </c>
      <c r="D27" s="11">
        <v>42880</v>
      </c>
      <c r="E27" s="11">
        <v>42882</v>
      </c>
      <c r="F27" s="10" t="s">
        <v>110</v>
      </c>
      <c r="G27" s="10" t="s">
        <v>114</v>
      </c>
      <c r="H27" s="10">
        <v>3</v>
      </c>
      <c r="I27" s="15">
        <v>679</v>
      </c>
      <c r="J27" s="27">
        <f t="shared" si="0"/>
        <v>7740.5999999999995</v>
      </c>
      <c r="K27" s="25">
        <f t="shared" si="1"/>
        <v>270.92099999999999</v>
      </c>
      <c r="L27" t="str">
        <f t="shared" si="2"/>
        <v>מועדון רגיל</v>
      </c>
      <c r="M27">
        <f t="shared" si="3"/>
        <v>7772.2729999999992</v>
      </c>
    </row>
    <row r="28" spans="1:13" x14ac:dyDescent="0.3">
      <c r="A28" s="14" t="s">
        <v>94</v>
      </c>
      <c r="B28" s="10" t="s">
        <v>5</v>
      </c>
      <c r="C28" s="10" t="s">
        <v>27</v>
      </c>
      <c r="D28" s="11">
        <v>43214</v>
      </c>
      <c r="E28" s="11">
        <v>43216</v>
      </c>
      <c r="F28" s="10" t="s">
        <v>110</v>
      </c>
      <c r="G28" s="10" t="s">
        <v>116</v>
      </c>
      <c r="H28" s="10">
        <v>2</v>
      </c>
      <c r="I28" s="15">
        <v>1250</v>
      </c>
      <c r="J28" s="27">
        <f t="shared" si="0"/>
        <v>9500</v>
      </c>
      <c r="K28" s="25">
        <f t="shared" si="1"/>
        <v>0</v>
      </c>
      <c r="L28" t="str">
        <f t="shared" si="2"/>
        <v>מועדון רגיל</v>
      </c>
      <c r="M28">
        <f t="shared" si="3"/>
        <v>9025</v>
      </c>
    </row>
    <row r="29" spans="1:13" x14ac:dyDescent="0.3">
      <c r="A29" s="14" t="s">
        <v>91</v>
      </c>
      <c r="B29" s="10" t="s">
        <v>5</v>
      </c>
      <c r="C29" s="10" t="s">
        <v>49</v>
      </c>
      <c r="D29" s="11">
        <v>43269</v>
      </c>
      <c r="E29" s="11">
        <v>43274</v>
      </c>
      <c r="F29" s="10" t="s">
        <v>109</v>
      </c>
      <c r="G29" s="10" t="s">
        <v>113</v>
      </c>
      <c r="H29" s="10">
        <v>4</v>
      </c>
      <c r="I29" s="15">
        <v>652</v>
      </c>
      <c r="J29" s="27">
        <f t="shared" si="0"/>
        <v>9910.4</v>
      </c>
      <c r="K29" s="25">
        <f t="shared" si="1"/>
        <v>346.86400000000003</v>
      </c>
      <c r="L29" t="str">
        <f t="shared" si="2"/>
        <v>מועדון רגיל</v>
      </c>
      <c r="M29">
        <f t="shared" si="3"/>
        <v>9398.4639999999999</v>
      </c>
    </row>
    <row r="30" spans="1:13" x14ac:dyDescent="0.3">
      <c r="A30" s="14" t="s">
        <v>108</v>
      </c>
      <c r="B30" s="10" t="s">
        <v>16</v>
      </c>
      <c r="C30" s="10" t="s">
        <v>38</v>
      </c>
      <c r="D30" s="11">
        <v>43394</v>
      </c>
      <c r="E30" s="11">
        <v>43397</v>
      </c>
      <c r="F30" s="10" t="s">
        <v>109</v>
      </c>
      <c r="G30" s="10" t="s">
        <v>117</v>
      </c>
      <c r="H30" s="10">
        <v>2</v>
      </c>
      <c r="I30" s="15">
        <v>1365</v>
      </c>
      <c r="J30" s="27">
        <f t="shared" si="0"/>
        <v>10374</v>
      </c>
      <c r="K30" s="25">
        <f t="shared" si="1"/>
        <v>0</v>
      </c>
      <c r="L30" t="str">
        <f t="shared" si="2"/>
        <v>מועדון רגיל</v>
      </c>
      <c r="M30">
        <f t="shared" si="3"/>
        <v>9820.34</v>
      </c>
    </row>
    <row r="31" spans="1:13" x14ac:dyDescent="0.3">
      <c r="A31" s="14" t="s">
        <v>80</v>
      </c>
      <c r="B31" s="10" t="s">
        <v>19</v>
      </c>
      <c r="C31" s="10" t="s">
        <v>63</v>
      </c>
      <c r="D31" s="11">
        <v>43281</v>
      </c>
      <c r="E31" s="11">
        <v>43286</v>
      </c>
      <c r="F31" s="10" t="s">
        <v>109</v>
      </c>
      <c r="G31" s="10" t="s">
        <v>117</v>
      </c>
      <c r="H31" s="10">
        <v>2</v>
      </c>
      <c r="I31" s="15">
        <v>1367</v>
      </c>
      <c r="J31" s="27">
        <f t="shared" si="0"/>
        <v>10389.199999999999</v>
      </c>
      <c r="K31" s="25">
        <f t="shared" si="1"/>
        <v>0</v>
      </c>
      <c r="L31" t="str">
        <f t="shared" si="2"/>
        <v>מועדון רגיל</v>
      </c>
      <c r="M31">
        <f t="shared" si="3"/>
        <v>9834.1719999999987</v>
      </c>
    </row>
    <row r="32" spans="1:13" x14ac:dyDescent="0.3">
      <c r="A32" s="14" t="s">
        <v>100</v>
      </c>
      <c r="B32" s="10" t="s">
        <v>2</v>
      </c>
      <c r="C32" s="10" t="s">
        <v>24</v>
      </c>
      <c r="D32" s="11">
        <v>43373</v>
      </c>
      <c r="E32" s="11">
        <v>43376</v>
      </c>
      <c r="F32" s="10" t="s">
        <v>110</v>
      </c>
      <c r="G32" s="10" t="s">
        <v>116</v>
      </c>
      <c r="H32" s="10">
        <v>2</v>
      </c>
      <c r="I32" s="15">
        <v>1400</v>
      </c>
      <c r="J32" s="27">
        <f t="shared" si="0"/>
        <v>10640</v>
      </c>
      <c r="K32" s="25">
        <f t="shared" si="1"/>
        <v>0</v>
      </c>
      <c r="L32" t="str">
        <f t="shared" si="2"/>
        <v>מועדון רגיל</v>
      </c>
      <c r="M32">
        <f t="shared" si="3"/>
        <v>9849.6</v>
      </c>
    </row>
    <row r="33" spans="1:16" x14ac:dyDescent="0.3">
      <c r="A33" s="14" t="s">
        <v>106</v>
      </c>
      <c r="B33" s="10" t="s">
        <v>14</v>
      </c>
      <c r="C33" s="10" t="s">
        <v>36</v>
      </c>
      <c r="D33" s="11">
        <v>43429</v>
      </c>
      <c r="E33" s="11">
        <v>43432</v>
      </c>
      <c r="F33" s="10" t="s">
        <v>109</v>
      </c>
      <c r="G33" s="10" t="s">
        <v>117</v>
      </c>
      <c r="H33" s="10">
        <v>2</v>
      </c>
      <c r="I33" s="15">
        <v>1420</v>
      </c>
      <c r="J33" s="27">
        <f t="shared" si="0"/>
        <v>10792</v>
      </c>
      <c r="K33" s="25">
        <f t="shared" si="1"/>
        <v>0</v>
      </c>
      <c r="L33" t="str">
        <f t="shared" si="2"/>
        <v>מועדון רגיל</v>
      </c>
      <c r="M33">
        <f t="shared" si="3"/>
        <v>9984.8799999999992</v>
      </c>
    </row>
    <row r="34" spans="1:16" x14ac:dyDescent="0.3">
      <c r="A34" s="14" t="s">
        <v>81</v>
      </c>
      <c r="B34" s="10" t="s">
        <v>23</v>
      </c>
      <c r="C34" s="10" t="s">
        <v>45</v>
      </c>
      <c r="D34" s="11">
        <v>43207</v>
      </c>
      <c r="E34" s="11">
        <v>43212</v>
      </c>
      <c r="F34" s="10" t="s">
        <v>110</v>
      </c>
      <c r="G34" s="10" t="s">
        <v>116</v>
      </c>
      <c r="H34" s="10">
        <v>2</v>
      </c>
      <c r="I34" s="15">
        <v>1423</v>
      </c>
      <c r="J34" s="27">
        <f t="shared" si="0"/>
        <v>10814.8</v>
      </c>
      <c r="K34" s="25">
        <f t="shared" si="1"/>
        <v>0</v>
      </c>
      <c r="L34" t="str">
        <f t="shared" si="2"/>
        <v>מועדון רגיל</v>
      </c>
      <c r="M34">
        <f t="shared" si="3"/>
        <v>10005.171999999999</v>
      </c>
    </row>
    <row r="35" spans="1:16" x14ac:dyDescent="0.3">
      <c r="A35" s="14" t="s">
        <v>92</v>
      </c>
      <c r="B35" s="10" t="s">
        <v>6</v>
      </c>
      <c r="C35" s="10" t="s">
        <v>50</v>
      </c>
      <c r="D35" s="11">
        <v>43241</v>
      </c>
      <c r="E35" s="11">
        <v>43246</v>
      </c>
      <c r="F35" s="10" t="s">
        <v>109</v>
      </c>
      <c r="G35" s="10" t="s">
        <v>112</v>
      </c>
      <c r="H35" s="10">
        <v>4</v>
      </c>
      <c r="I35" s="15">
        <v>789</v>
      </c>
      <c r="J35" s="27">
        <f t="shared" si="0"/>
        <v>11992.8</v>
      </c>
      <c r="K35" s="25">
        <f t="shared" si="1"/>
        <v>419.74799999999999</v>
      </c>
      <c r="L35" t="str">
        <f t="shared" si="2"/>
        <v>מועדון רגיל</v>
      </c>
      <c r="M35">
        <f t="shared" si="3"/>
        <v>11053.591999999999</v>
      </c>
    </row>
    <row r="36" spans="1:16" x14ac:dyDescent="0.3">
      <c r="A36" s="14" t="s">
        <v>75</v>
      </c>
      <c r="B36" s="10" t="s">
        <v>14</v>
      </c>
      <c r="C36" s="10" t="s">
        <v>58</v>
      </c>
      <c r="D36" s="11">
        <v>43238</v>
      </c>
      <c r="E36" s="11">
        <v>43242</v>
      </c>
      <c r="F36" s="10" t="s">
        <v>111</v>
      </c>
      <c r="G36" s="10" t="s">
        <v>115</v>
      </c>
      <c r="H36" s="10">
        <v>3</v>
      </c>
      <c r="I36" s="15">
        <v>1063</v>
      </c>
      <c r="J36" s="27">
        <f t="shared" si="0"/>
        <v>12118.199999999999</v>
      </c>
      <c r="K36" s="25">
        <f t="shared" si="1"/>
        <v>424.137</v>
      </c>
      <c r="L36" t="str">
        <f t="shared" si="2"/>
        <v>מועדון המלך דוד</v>
      </c>
      <c r="M36">
        <f t="shared" si="3"/>
        <v>11165.197999999999</v>
      </c>
    </row>
    <row r="37" spans="1:16" x14ac:dyDescent="0.3">
      <c r="A37" s="14" t="s">
        <v>105</v>
      </c>
      <c r="B37" s="10" t="s">
        <v>13</v>
      </c>
      <c r="C37" s="10" t="s">
        <v>35</v>
      </c>
      <c r="D37" s="11">
        <v>42962</v>
      </c>
      <c r="E37" s="11">
        <v>42965</v>
      </c>
      <c r="F37" s="10" t="s">
        <v>111</v>
      </c>
      <c r="G37" s="10" t="s">
        <v>116</v>
      </c>
      <c r="H37" s="10">
        <v>3</v>
      </c>
      <c r="I37" s="15">
        <v>1236</v>
      </c>
      <c r="J37" s="27">
        <f t="shared" si="0"/>
        <v>14090.400000000001</v>
      </c>
      <c r="K37" s="25">
        <f t="shared" si="1"/>
        <v>493.1640000000001</v>
      </c>
      <c r="L37" t="str">
        <f t="shared" si="2"/>
        <v xml:space="preserve">מועדון יוקרה </v>
      </c>
      <c r="M37">
        <f t="shared" si="3"/>
        <v>12920.456000000002</v>
      </c>
    </row>
    <row r="38" spans="1:16" x14ac:dyDescent="0.3">
      <c r="A38" s="14" t="s">
        <v>95</v>
      </c>
      <c r="B38" s="10" t="s">
        <v>6</v>
      </c>
      <c r="C38" s="10" t="s">
        <v>28</v>
      </c>
      <c r="D38" s="11">
        <v>43179</v>
      </c>
      <c r="E38" s="11">
        <v>43181</v>
      </c>
      <c r="F38" s="10" t="s">
        <v>110</v>
      </c>
      <c r="G38" s="10" t="s">
        <v>116</v>
      </c>
      <c r="H38" s="10">
        <v>3</v>
      </c>
      <c r="I38" s="15">
        <v>1500</v>
      </c>
      <c r="J38" s="27">
        <f t="shared" si="0"/>
        <v>17100</v>
      </c>
      <c r="K38" s="25">
        <f t="shared" si="1"/>
        <v>598.50000000000011</v>
      </c>
      <c r="L38" t="str">
        <f t="shared" si="2"/>
        <v xml:space="preserve">מועדון יוקרה </v>
      </c>
      <c r="M38">
        <f t="shared" si="3"/>
        <v>15599</v>
      </c>
    </row>
    <row r="39" spans="1:16" x14ac:dyDescent="0.3">
      <c r="A39" s="14" t="s">
        <v>93</v>
      </c>
      <c r="B39" s="10" t="s">
        <v>7</v>
      </c>
      <c r="C39" s="10" t="s">
        <v>51</v>
      </c>
      <c r="D39" s="11">
        <v>43230</v>
      </c>
      <c r="E39" s="11">
        <v>43232</v>
      </c>
      <c r="F39" s="10" t="s">
        <v>109</v>
      </c>
      <c r="G39" s="10" t="s">
        <v>117</v>
      </c>
      <c r="H39" s="10">
        <v>4</v>
      </c>
      <c r="I39" s="15">
        <v>1236</v>
      </c>
      <c r="J39" s="27">
        <f t="shared" si="0"/>
        <v>18787.2</v>
      </c>
      <c r="K39" s="25">
        <f t="shared" si="1"/>
        <v>657.55200000000013</v>
      </c>
      <c r="L39" t="str">
        <f t="shared" si="2"/>
        <v xml:space="preserve">מועדון יוקרה </v>
      </c>
      <c r="M39">
        <f t="shared" si="3"/>
        <v>17100.608</v>
      </c>
    </row>
    <row r="40" spans="1:16" x14ac:dyDescent="0.3">
      <c r="A40" s="14" t="s">
        <v>79</v>
      </c>
      <c r="B40" s="10" t="s">
        <v>18</v>
      </c>
      <c r="C40" s="10" t="s">
        <v>62</v>
      </c>
      <c r="D40" s="11">
        <v>43112</v>
      </c>
      <c r="E40" s="11">
        <v>43117</v>
      </c>
      <c r="F40" s="10" t="s">
        <v>109</v>
      </c>
      <c r="G40" s="10" t="s">
        <v>116</v>
      </c>
      <c r="H40" s="10">
        <v>4</v>
      </c>
      <c r="I40" s="15">
        <v>1285</v>
      </c>
      <c r="J40" s="27">
        <f t="shared" si="0"/>
        <v>19532</v>
      </c>
      <c r="K40" s="25">
        <f t="shared" si="1"/>
        <v>683.62000000000012</v>
      </c>
      <c r="L40" t="str">
        <f t="shared" si="2"/>
        <v xml:space="preserve">מועדון יוקרה </v>
      </c>
      <c r="M40">
        <f t="shared" si="3"/>
        <v>17763.48</v>
      </c>
    </row>
    <row r="41" spans="1:16" ht="14.5" thickBot="1" x14ac:dyDescent="0.35">
      <c r="A41" s="16" t="s">
        <v>90</v>
      </c>
      <c r="B41" s="17" t="s">
        <v>4</v>
      </c>
      <c r="C41" s="17" t="s">
        <v>48</v>
      </c>
      <c r="D41" s="18">
        <v>43433</v>
      </c>
      <c r="E41" s="18">
        <v>43435</v>
      </c>
      <c r="F41" s="17" t="s">
        <v>109</v>
      </c>
      <c r="G41" s="17" t="s">
        <v>115</v>
      </c>
      <c r="H41" s="17">
        <v>5</v>
      </c>
      <c r="I41" s="19">
        <v>1245</v>
      </c>
      <c r="J41" s="27">
        <f t="shared" si="0"/>
        <v>23655</v>
      </c>
      <c r="K41" s="25">
        <f t="shared" si="1"/>
        <v>827.92500000000007</v>
      </c>
      <c r="L41" t="str">
        <f t="shared" si="2"/>
        <v xml:space="preserve">מועדון יוקרה </v>
      </c>
      <c r="M41">
        <f t="shared" si="3"/>
        <v>21432.95</v>
      </c>
    </row>
    <row r="42" spans="1:16" x14ac:dyDescent="0.3">
      <c r="A42" s="3"/>
      <c r="B42" s="3"/>
      <c r="C42" s="3"/>
      <c r="D42" s="4"/>
      <c r="E42" s="4"/>
      <c r="F42" s="3"/>
      <c r="G42" s="3"/>
      <c r="H42" s="3"/>
      <c r="I42" s="5"/>
    </row>
    <row r="43" spans="1:16" x14ac:dyDescent="0.3">
      <c r="A43" s="3"/>
      <c r="B43" s="3"/>
      <c r="C43" s="3"/>
      <c r="D43" s="4"/>
      <c r="E43" s="4"/>
      <c r="F43" s="3"/>
      <c r="G43" s="3"/>
      <c r="H43" s="3"/>
      <c r="I43" s="5"/>
      <c r="P43" t="s">
        <v>126</v>
      </c>
    </row>
    <row r="44" spans="1:16" x14ac:dyDescent="0.3">
      <c r="A44" s="3"/>
      <c r="B44" s="3"/>
      <c r="C44" s="3"/>
      <c r="D44" s="4"/>
      <c r="E44" s="4"/>
      <c r="F44" s="3"/>
      <c r="G44" s="3"/>
      <c r="H44" s="3"/>
      <c r="I44" s="5"/>
    </row>
    <row r="45" spans="1:16" x14ac:dyDescent="0.3">
      <c r="A45" s="3"/>
      <c r="B45" s="3"/>
      <c r="C45" s="3"/>
      <c r="D45" s="4"/>
      <c r="E45" s="4"/>
      <c r="F45" s="3"/>
      <c r="G45" s="3"/>
      <c r="H45" s="3"/>
      <c r="I45" s="5"/>
      <c r="P45" s="6">
        <f>AVERAGE(I:I)</f>
        <v>978.75</v>
      </c>
    </row>
    <row r="46" spans="1:16" x14ac:dyDescent="0.3">
      <c r="A46" s="3"/>
      <c r="B46" s="3"/>
      <c r="C46" s="3"/>
      <c r="D46" s="4"/>
      <c r="E46" s="4"/>
      <c r="F46" s="3"/>
      <c r="G46" s="3"/>
      <c r="H46" s="3"/>
      <c r="I46" s="5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19" x14ac:dyDescent="0.3">
      <c r="A49" s="3"/>
      <c r="B49" s="3"/>
      <c r="C49" s="3"/>
      <c r="D49" s="3"/>
      <c r="E49" s="3"/>
      <c r="F49" s="3"/>
      <c r="G49" s="3"/>
      <c r="H49" s="3"/>
      <c r="I49" s="3"/>
      <c r="Q49" s="24" t="s">
        <v>148</v>
      </c>
      <c r="R49" s="36"/>
      <c r="S49" s="36"/>
    </row>
    <row r="50" spans="1:19" x14ac:dyDescent="0.3">
      <c r="A50" s="3"/>
      <c r="B50" s="3"/>
      <c r="C50" s="3"/>
      <c r="D50" s="3"/>
      <c r="E50" s="3"/>
      <c r="F50" s="3"/>
      <c r="G50" s="3"/>
      <c r="H50" s="3"/>
      <c r="I50" s="3"/>
      <c r="P50" s="27">
        <f>MAX(J:J)</f>
        <v>23655</v>
      </c>
      <c r="Q50" s="43">
        <f>AVERAGE(H:H)</f>
        <v>2.2000000000000002</v>
      </c>
      <c r="R50" s="39"/>
      <c r="S50" s="39"/>
    </row>
    <row r="51" spans="1:19" x14ac:dyDescent="0.3">
      <c r="A51" s="3"/>
      <c r="B51" s="3"/>
      <c r="C51" s="3"/>
      <c r="D51" s="3"/>
      <c r="E51" s="3"/>
      <c r="F51" s="3"/>
      <c r="G51" s="3"/>
      <c r="H51" s="3"/>
      <c r="I51" s="3"/>
      <c r="R51" s="39"/>
      <c r="S51" s="39"/>
    </row>
    <row r="52" spans="1:19" x14ac:dyDescent="0.3">
      <c r="A52" s="3"/>
      <c r="B52" s="3"/>
      <c r="C52" s="3"/>
      <c r="D52" s="3"/>
      <c r="E52" s="3"/>
      <c r="F52" s="3"/>
      <c r="G52" s="3"/>
      <c r="H52" s="3"/>
      <c r="I52" s="3"/>
      <c r="R52" s="46"/>
      <c r="S52" s="46"/>
    </row>
    <row r="53" spans="1:19" x14ac:dyDescent="0.3">
      <c r="A53" s="3"/>
      <c r="B53" s="3"/>
      <c r="C53" s="3"/>
      <c r="D53" s="3"/>
      <c r="E53" s="3"/>
      <c r="F53" s="3"/>
      <c r="G53" s="3"/>
      <c r="H53" s="3"/>
      <c r="I53" s="3"/>
      <c r="R53" s="46"/>
      <c r="S53" s="46"/>
    </row>
    <row r="54" spans="1:19" ht="14.5" thickBot="1" x14ac:dyDescent="0.35">
      <c r="A54" s="3"/>
      <c r="B54" s="3"/>
      <c r="C54" s="3"/>
      <c r="D54" s="3"/>
      <c r="E54" s="3"/>
      <c r="F54" s="3"/>
      <c r="G54" s="3"/>
      <c r="H54" s="3"/>
      <c r="I54" s="3"/>
      <c r="Q54" s="24" t="s">
        <v>149</v>
      </c>
      <c r="R54" s="36"/>
      <c r="S54" s="36"/>
    </row>
    <row r="55" spans="1:19" ht="28" x14ac:dyDescent="0.3">
      <c r="A55" s="12" t="s">
        <v>64</v>
      </c>
      <c r="B55" s="21" t="s">
        <v>118</v>
      </c>
      <c r="C55" s="3"/>
      <c r="D55" s="3"/>
      <c r="E55" s="3"/>
      <c r="F55" s="3"/>
      <c r="G55" s="3"/>
      <c r="H55" s="3"/>
      <c r="I55" s="3"/>
      <c r="Q55" s="45" t="s">
        <v>71</v>
      </c>
      <c r="R55" s="39"/>
      <c r="S55" s="39"/>
    </row>
    <row r="56" spans="1:19" x14ac:dyDescent="0.3">
      <c r="A56" s="14" t="s">
        <v>74</v>
      </c>
      <c r="B56" s="10">
        <v>2</v>
      </c>
      <c r="C56" s="3"/>
      <c r="D56" s="3"/>
      <c r="E56" s="3"/>
      <c r="F56" s="3"/>
      <c r="G56" s="3"/>
      <c r="H56" s="3"/>
      <c r="I56" s="3"/>
      <c r="R56" s="39"/>
      <c r="S56" s="39"/>
    </row>
    <row r="57" spans="1:19" x14ac:dyDescent="0.3">
      <c r="A57" s="14" t="s">
        <v>84</v>
      </c>
      <c r="B57" s="10">
        <v>1</v>
      </c>
      <c r="C57" s="3"/>
      <c r="D57" s="3"/>
      <c r="E57" s="3"/>
      <c r="F57" s="3"/>
      <c r="G57" s="3"/>
      <c r="H57" s="3"/>
      <c r="I57" s="3"/>
      <c r="R57" s="46"/>
      <c r="S57" s="46"/>
    </row>
    <row r="58" spans="1:19" x14ac:dyDescent="0.3">
      <c r="A58" s="14" t="s">
        <v>102</v>
      </c>
      <c r="B58" s="10">
        <v>2</v>
      </c>
      <c r="C58" s="3"/>
      <c r="D58" s="3"/>
      <c r="E58" s="3"/>
      <c r="F58" s="3"/>
      <c r="G58" s="3"/>
      <c r="H58" s="3"/>
      <c r="I58" s="3"/>
    </row>
    <row r="59" spans="1:19" x14ac:dyDescent="0.3">
      <c r="A59" s="14" t="s">
        <v>85</v>
      </c>
      <c r="B59" s="10">
        <v>2</v>
      </c>
      <c r="C59" s="3"/>
      <c r="D59" s="3"/>
      <c r="E59" s="3"/>
      <c r="F59" s="36"/>
      <c r="G59" s="36"/>
      <c r="H59" s="36"/>
      <c r="I59" s="36"/>
      <c r="J59" s="36"/>
      <c r="K59" s="36"/>
      <c r="L59" s="36"/>
      <c r="M59" s="37"/>
      <c r="N59" s="38"/>
      <c r="O59" s="42"/>
      <c r="P59" s="47"/>
      <c r="Q59" s="42"/>
    </row>
    <row r="60" spans="1:19" x14ac:dyDescent="0.3">
      <c r="A60" s="14" t="s">
        <v>107</v>
      </c>
      <c r="B60" s="10">
        <v>2</v>
      </c>
      <c r="C60" s="3"/>
      <c r="D60" s="3"/>
      <c r="E60" s="3"/>
      <c r="F60" s="39"/>
      <c r="G60" s="39"/>
      <c r="H60" s="39"/>
      <c r="I60" s="40"/>
      <c r="J60" s="40"/>
      <c r="K60" s="39"/>
      <c r="L60" s="39"/>
      <c r="M60" s="39"/>
      <c r="N60" s="41"/>
      <c r="O60" s="27"/>
      <c r="P60" s="25"/>
      <c r="Q60"/>
    </row>
    <row r="61" spans="1:19" x14ac:dyDescent="0.3">
      <c r="A61" s="14" t="s">
        <v>72</v>
      </c>
      <c r="B61" s="10">
        <v>2</v>
      </c>
      <c r="C61" s="3"/>
      <c r="D61" s="3"/>
      <c r="E61" s="3"/>
      <c r="F61" s="39"/>
      <c r="G61" s="39"/>
      <c r="H61" s="39"/>
      <c r="I61" s="40"/>
      <c r="J61" s="40"/>
      <c r="K61" s="39"/>
      <c r="L61" s="39"/>
      <c r="M61" s="39"/>
      <c r="N61" s="41"/>
      <c r="O61" s="27"/>
      <c r="P61" s="25"/>
      <c r="Q61"/>
      <c r="R61" s="24" t="s">
        <v>124</v>
      </c>
    </row>
    <row r="62" spans="1:19" x14ac:dyDescent="0.3">
      <c r="A62" s="14" t="s">
        <v>105</v>
      </c>
      <c r="B62" s="10">
        <v>3</v>
      </c>
      <c r="C62" s="3"/>
      <c r="D62" s="3"/>
      <c r="E62" s="3"/>
      <c r="F62" s="39"/>
      <c r="G62" s="39"/>
      <c r="H62" s="39"/>
      <c r="I62" s="40"/>
      <c r="J62" s="40"/>
      <c r="K62" s="39"/>
      <c r="L62" s="39"/>
      <c r="M62" s="39"/>
      <c r="N62" s="41"/>
      <c r="O62" s="27"/>
      <c r="P62" s="25"/>
      <c r="Q62"/>
      <c r="R62" s="24" t="s">
        <v>121</v>
      </c>
    </row>
    <row r="63" spans="1:19" ht="14.5" thickBot="1" x14ac:dyDescent="0.35">
      <c r="A63" s="16" t="s">
        <v>90</v>
      </c>
      <c r="B63" s="17">
        <v>5</v>
      </c>
      <c r="C63" s="33"/>
      <c r="D63" s="3"/>
      <c r="E63" s="3"/>
      <c r="F63" s="39"/>
      <c r="G63" s="39"/>
      <c r="H63" s="39"/>
      <c r="I63" s="40"/>
      <c r="J63" s="40"/>
      <c r="K63" s="39"/>
      <c r="L63" s="39"/>
      <c r="M63" s="39"/>
      <c r="N63" s="41"/>
      <c r="O63" s="27"/>
      <c r="P63" s="25"/>
      <c r="Q63"/>
      <c r="R63" s="24">
        <v>3.8</v>
      </c>
    </row>
    <row r="64" spans="1:19" x14ac:dyDescent="0.3">
      <c r="A64" s="33"/>
      <c r="B64" s="33"/>
      <c r="C64" s="3"/>
      <c r="D64" s="3"/>
      <c r="E64" s="3"/>
      <c r="F64" s="39"/>
      <c r="G64" s="39"/>
      <c r="H64" s="39"/>
      <c r="I64" s="40"/>
      <c r="J64" s="40"/>
      <c r="K64" s="39"/>
      <c r="L64" s="39"/>
      <c r="M64" s="39"/>
      <c r="N64" s="41"/>
      <c r="O64" s="27"/>
      <c r="P64" s="25"/>
      <c r="Q64"/>
      <c r="R64" s="24" t="s">
        <v>125</v>
      </c>
    </row>
    <row r="65" spans="1:22" x14ac:dyDescent="0.3">
      <c r="A65" s="33"/>
      <c r="B65" s="33"/>
      <c r="C65" s="3"/>
      <c r="D65" s="3"/>
      <c r="E65" s="3"/>
      <c r="F65" s="39"/>
      <c r="G65" s="39"/>
      <c r="H65" s="39"/>
      <c r="I65" s="40"/>
      <c r="J65" s="40"/>
      <c r="K65" s="39"/>
      <c r="L65" s="39"/>
      <c r="M65" s="39"/>
      <c r="N65" s="41"/>
      <c r="O65" s="27"/>
      <c r="P65" s="25"/>
      <c r="Q65"/>
      <c r="R65" s="24" t="s">
        <v>123</v>
      </c>
    </row>
    <row r="66" spans="1:22" ht="28" x14ac:dyDescent="0.3">
      <c r="A66" s="33"/>
      <c r="B66" s="33"/>
      <c r="C66" s="3"/>
      <c r="D66" s="3"/>
      <c r="E66" s="3"/>
      <c r="F66" s="39"/>
      <c r="G66" s="39"/>
      <c r="H66" s="39"/>
      <c r="I66" s="40"/>
      <c r="J66" s="40"/>
      <c r="K66" s="39"/>
      <c r="L66" s="39"/>
      <c r="M66" s="39"/>
      <c r="N66" s="36"/>
      <c r="O66" s="42"/>
      <c r="P66" s="25"/>
      <c r="Q66"/>
      <c r="R66" s="24">
        <f>AVERAGE(H:H)</f>
        <v>2.2000000000000002</v>
      </c>
      <c r="S66" s="29" t="s">
        <v>127</v>
      </c>
      <c r="T66" s="30">
        <v>3.5000000000000003E-2</v>
      </c>
      <c r="U66" t="s">
        <v>128</v>
      </c>
      <c r="V66" s="31">
        <v>0</v>
      </c>
    </row>
    <row r="67" spans="1:22" ht="28" x14ac:dyDescent="0.3">
      <c r="A67" s="33"/>
      <c r="B67" s="33"/>
      <c r="C67" s="3"/>
      <c r="D67" s="3"/>
      <c r="E67" s="3"/>
      <c r="F67" s="3"/>
      <c r="G67" s="3"/>
      <c r="H67" s="3"/>
      <c r="I67" s="3"/>
      <c r="N67" s="39"/>
      <c r="O67" s="44"/>
      <c r="R67" s="24" t="s">
        <v>129</v>
      </c>
      <c r="S67" s="29" t="s">
        <v>130</v>
      </c>
      <c r="T67" t="s">
        <v>131</v>
      </c>
      <c r="U67" t="s">
        <v>132</v>
      </c>
      <c r="V67" t="s">
        <v>133</v>
      </c>
    </row>
    <row r="68" spans="1:22" x14ac:dyDescent="0.3">
      <c r="A68" s="33"/>
      <c r="B68" s="33"/>
      <c r="C68" s="3"/>
      <c r="D68" s="3"/>
      <c r="E68" s="3"/>
      <c r="F68" s="3"/>
      <c r="G68" s="3"/>
      <c r="H68" s="3"/>
      <c r="I68" s="3"/>
      <c r="N68" s="39"/>
      <c r="O68" s="44"/>
    </row>
    <row r="69" spans="1:22" ht="28" x14ac:dyDescent="0.3">
      <c r="A69" s="33"/>
      <c r="B69" s="33"/>
      <c r="C69" s="3"/>
      <c r="D69" s="3"/>
      <c r="E69" s="3"/>
      <c r="F69" s="3"/>
      <c r="G69" s="3"/>
      <c r="H69" s="3"/>
      <c r="I69" s="3"/>
      <c r="N69" s="39"/>
      <c r="O69" s="44"/>
      <c r="R69" s="24" t="s">
        <v>134</v>
      </c>
      <c r="S69" t="s">
        <v>136</v>
      </c>
      <c r="T69" s="29" t="s">
        <v>137</v>
      </c>
      <c r="U69" t="s">
        <v>138</v>
      </c>
    </row>
    <row r="70" spans="1:22" x14ac:dyDescent="0.3">
      <c r="A70" s="33"/>
      <c r="B70" s="33"/>
      <c r="C70" s="3"/>
      <c r="D70" s="3"/>
      <c r="E70" s="3"/>
      <c r="F70" s="3"/>
      <c r="G70" s="3"/>
      <c r="H70" s="3"/>
      <c r="I70" s="3"/>
      <c r="N70" s="39"/>
      <c r="O70" s="44"/>
      <c r="T70" s="6">
        <v>13200</v>
      </c>
      <c r="U70" t="s">
        <v>139</v>
      </c>
    </row>
    <row r="71" spans="1:22" x14ac:dyDescent="0.3">
      <c r="A71" s="33"/>
      <c r="B71" s="33"/>
      <c r="C71" s="3"/>
      <c r="D71" s="3"/>
      <c r="E71" s="3"/>
      <c r="F71" s="3"/>
      <c r="G71" s="3"/>
      <c r="H71" s="3"/>
      <c r="I71" s="3"/>
      <c r="N71" s="39"/>
      <c r="O71" s="44"/>
      <c r="U71" t="s">
        <v>109</v>
      </c>
      <c r="V71" t="s">
        <v>142</v>
      </c>
    </row>
    <row r="72" spans="1:22" x14ac:dyDescent="0.3">
      <c r="A72" s="33"/>
      <c r="B72" s="33"/>
      <c r="C72" s="3"/>
      <c r="D72" s="3"/>
      <c r="E72" s="3"/>
      <c r="F72" s="3"/>
      <c r="G72" s="3"/>
      <c r="H72" s="3"/>
      <c r="I72" s="3"/>
      <c r="N72" s="39"/>
      <c r="O72" s="44"/>
      <c r="S72" t="s">
        <v>141</v>
      </c>
      <c r="V72" t="s">
        <v>116</v>
      </c>
    </row>
    <row r="73" spans="1:22" ht="28" x14ac:dyDescent="0.3">
      <c r="A73" s="33"/>
      <c r="B73" s="33"/>
      <c r="C73" s="3"/>
      <c r="D73" s="3"/>
      <c r="E73" s="3"/>
      <c r="F73" s="3"/>
      <c r="G73" s="3"/>
      <c r="H73" s="3"/>
      <c r="I73" s="3"/>
      <c r="N73" s="39"/>
      <c r="O73" s="44"/>
      <c r="S73" t="s">
        <v>140</v>
      </c>
      <c r="T73" s="29" t="s">
        <v>143</v>
      </c>
      <c r="U73" s="29" t="s">
        <v>144</v>
      </c>
      <c r="V73" s="29" t="s">
        <v>145</v>
      </c>
    </row>
    <row r="74" spans="1:22" x14ac:dyDescent="0.3">
      <c r="A74" s="33"/>
      <c r="B74" s="33"/>
      <c r="C74" s="3"/>
      <c r="D74" s="3"/>
      <c r="E74" s="3"/>
      <c r="F74" s="3"/>
      <c r="G74" s="3"/>
      <c r="H74" s="3"/>
      <c r="I74" s="3"/>
      <c r="N74" s="39"/>
      <c r="O74" s="44"/>
      <c r="T74" s="6">
        <v>10200</v>
      </c>
      <c r="U74">
        <v>2</v>
      </c>
      <c r="V74" t="s">
        <v>111</v>
      </c>
    </row>
    <row r="75" spans="1:22" x14ac:dyDescent="0.3">
      <c r="A75" s="33"/>
      <c r="B75" s="33"/>
      <c r="C75" s="3"/>
      <c r="D75" s="3"/>
      <c r="E75" s="3"/>
      <c r="F75" s="3"/>
      <c r="G75" s="3"/>
      <c r="H75" s="3"/>
      <c r="I75" s="3"/>
      <c r="N75" s="39"/>
      <c r="O75" s="44"/>
      <c r="S75" t="s">
        <v>146</v>
      </c>
    </row>
    <row r="76" spans="1:22" x14ac:dyDescent="0.3">
      <c r="A76" s="33"/>
      <c r="B76" s="33"/>
      <c r="C76" s="3"/>
      <c r="D76" s="3"/>
      <c r="E76" s="3"/>
      <c r="F76" s="3"/>
      <c r="G76" s="3"/>
      <c r="H76" s="3"/>
      <c r="I76" s="3"/>
      <c r="N76" s="39"/>
      <c r="O76" s="44"/>
      <c r="S76" t="s">
        <v>147</v>
      </c>
    </row>
    <row r="77" spans="1:22" x14ac:dyDescent="0.3">
      <c r="A77" s="33"/>
      <c r="B77" s="33"/>
      <c r="C77" s="3"/>
      <c r="D77" s="3"/>
      <c r="E77" s="3"/>
      <c r="F77" s="3"/>
      <c r="G77" s="3"/>
      <c r="H77" s="3"/>
      <c r="I77" s="3"/>
      <c r="N77" s="39"/>
      <c r="O77" s="44"/>
      <c r="R77" s="24" t="s">
        <v>151</v>
      </c>
    </row>
    <row r="78" spans="1:22" x14ac:dyDescent="0.3">
      <c r="A78" s="33"/>
      <c r="B78" s="33"/>
      <c r="C78" s="3"/>
      <c r="D78" s="3"/>
      <c r="E78" s="3"/>
      <c r="F78" s="3"/>
      <c r="G78" s="3"/>
      <c r="H78" s="3"/>
      <c r="I78" s="3"/>
      <c r="N78" s="39"/>
      <c r="O78" s="44"/>
      <c r="R78" s="24" t="s">
        <v>152</v>
      </c>
      <c r="S78" t="s">
        <v>122</v>
      </c>
      <c r="T78" t="s">
        <v>153</v>
      </c>
    </row>
    <row r="79" spans="1:22" x14ac:dyDescent="0.3">
      <c r="A79" s="33"/>
      <c r="B79" s="33"/>
      <c r="C79" s="3"/>
      <c r="D79" s="3"/>
      <c r="E79" s="3"/>
      <c r="F79" s="3"/>
      <c r="G79" s="3"/>
      <c r="H79" s="3"/>
      <c r="I79" s="3"/>
      <c r="N79" s="39"/>
      <c r="O79" s="44"/>
      <c r="R79" s="24">
        <v>0</v>
      </c>
      <c r="S79">
        <v>0</v>
      </c>
      <c r="T79">
        <v>380</v>
      </c>
    </row>
    <row r="80" spans="1:22" x14ac:dyDescent="0.3">
      <c r="A80" s="33"/>
      <c r="B80" s="33"/>
      <c r="C80" s="3"/>
      <c r="D80" s="3"/>
      <c r="E80" s="3"/>
      <c r="F80" s="3"/>
      <c r="G80" s="3"/>
      <c r="H80" s="3"/>
      <c r="I80" s="3"/>
      <c r="N80" s="39"/>
      <c r="O80" s="44"/>
      <c r="R80" s="48">
        <v>6000</v>
      </c>
      <c r="S80" s="30">
        <v>4.4999999999999998E-2</v>
      </c>
    </row>
    <row r="81" spans="1:21" x14ac:dyDescent="0.3">
      <c r="A81" s="33"/>
      <c r="B81" s="33"/>
      <c r="C81" s="3"/>
      <c r="D81" s="3"/>
      <c r="E81" s="3"/>
      <c r="F81" s="3"/>
      <c r="G81" s="3"/>
      <c r="H81" s="3"/>
      <c r="I81" s="3"/>
      <c r="N81" s="39"/>
      <c r="O81" s="44"/>
      <c r="R81" s="48">
        <v>8500</v>
      </c>
      <c r="S81" s="31">
        <v>0.09</v>
      </c>
    </row>
    <row r="82" spans="1:21" x14ac:dyDescent="0.3">
      <c r="A82" s="33"/>
      <c r="B82" s="33"/>
      <c r="C82" s="3"/>
      <c r="D82" s="3"/>
      <c r="E82" s="3"/>
      <c r="F82" s="3"/>
      <c r="G82" s="3"/>
      <c r="H82" s="3"/>
      <c r="I82" s="3"/>
      <c r="N82" s="39"/>
      <c r="O82" s="44"/>
      <c r="R82" s="48">
        <v>10500</v>
      </c>
      <c r="S82" s="31">
        <v>0.11</v>
      </c>
    </row>
    <row r="83" spans="1:21" x14ac:dyDescent="0.3">
      <c r="A83" s="33"/>
      <c r="B83" s="33"/>
      <c r="C83" s="3"/>
      <c r="D83" s="3"/>
      <c r="E83" s="3"/>
      <c r="F83" s="3"/>
      <c r="G83" s="3"/>
      <c r="H83" s="3"/>
      <c r="I83" s="3"/>
      <c r="N83" s="39"/>
      <c r="O83" s="44"/>
      <c r="T83" t="s">
        <v>154</v>
      </c>
      <c r="U83">
        <v>2</v>
      </c>
    </row>
    <row r="84" spans="1:21" x14ac:dyDescent="0.3">
      <c r="A84" s="33"/>
      <c r="B84" s="33"/>
      <c r="C84" s="3"/>
      <c r="D84" s="3"/>
      <c r="E84" s="3"/>
      <c r="F84" s="3"/>
      <c r="G84" s="3"/>
      <c r="H84" s="3"/>
      <c r="I84" s="3"/>
      <c r="N84" s="39"/>
      <c r="O84" s="44"/>
      <c r="T84" t="s">
        <v>155</v>
      </c>
      <c r="U84">
        <v>1</v>
      </c>
    </row>
    <row r="85" spans="1:21" x14ac:dyDescent="0.3">
      <c r="A85" s="33"/>
      <c r="B85" s="33"/>
      <c r="C85" s="3"/>
      <c r="D85" s="3"/>
      <c r="E85" s="3"/>
      <c r="F85" s="3"/>
      <c r="G85" s="3"/>
      <c r="H85" s="3"/>
      <c r="I85" s="3"/>
      <c r="N85" s="39"/>
      <c r="O85" s="44"/>
    </row>
    <row r="86" spans="1:21" ht="14.5" thickBot="1" x14ac:dyDescent="0.35">
      <c r="A86" s="33"/>
      <c r="B86" s="33"/>
      <c r="C86" s="3"/>
      <c r="D86" s="3"/>
      <c r="E86" s="3"/>
      <c r="F86" s="3"/>
      <c r="G86" s="3"/>
      <c r="H86" s="3"/>
      <c r="I86" s="3"/>
      <c r="N86" s="39"/>
      <c r="O86" s="44"/>
      <c r="R86" s="24" t="s">
        <v>187</v>
      </c>
    </row>
    <row r="87" spans="1:21" x14ac:dyDescent="0.3">
      <c r="A87" s="33"/>
      <c r="B87" s="33"/>
      <c r="C87" s="3"/>
      <c r="D87" s="3"/>
      <c r="E87" s="3"/>
      <c r="F87" s="3"/>
      <c r="G87" s="3"/>
      <c r="H87" s="3"/>
      <c r="I87" s="3"/>
      <c r="N87" s="39"/>
      <c r="O87" s="44"/>
      <c r="R87" s="13" t="s">
        <v>65</v>
      </c>
      <c r="S87" s="13" t="s">
        <v>65</v>
      </c>
      <c r="T87" s="13" t="s">
        <v>67</v>
      </c>
      <c r="U87" s="21" t="s">
        <v>118</v>
      </c>
    </row>
    <row r="88" spans="1:21" x14ac:dyDescent="0.3">
      <c r="A88" s="33"/>
      <c r="B88" s="33"/>
      <c r="C88" s="3"/>
      <c r="D88" s="3"/>
      <c r="E88" s="3"/>
      <c r="F88" s="3"/>
      <c r="G88" s="3"/>
      <c r="H88" s="3"/>
      <c r="I88" s="3"/>
      <c r="N88" s="39"/>
      <c r="O88" s="44"/>
      <c r="R88" s="24" t="s">
        <v>184</v>
      </c>
      <c r="S88" t="s">
        <v>185</v>
      </c>
      <c r="T88" s="10" t="s">
        <v>111</v>
      </c>
    </row>
    <row r="89" spans="1:21" x14ac:dyDescent="0.3">
      <c r="A89" s="33"/>
      <c r="B89" s="33"/>
      <c r="C89" s="3"/>
      <c r="D89" s="3"/>
      <c r="E89" s="3"/>
      <c r="F89" s="3"/>
      <c r="G89" s="3"/>
      <c r="H89" s="3"/>
      <c r="I89" s="3"/>
      <c r="N89" s="39"/>
      <c r="O89" s="44"/>
      <c r="U89" t="s">
        <v>186</v>
      </c>
    </row>
    <row r="90" spans="1:21" x14ac:dyDescent="0.3">
      <c r="A90" s="33"/>
      <c r="B90" s="33"/>
      <c r="C90" s="3"/>
      <c r="D90" s="3"/>
      <c r="E90" s="3"/>
      <c r="F90" s="3"/>
      <c r="G90" s="3"/>
      <c r="H90" s="3"/>
      <c r="I90" s="3"/>
      <c r="N90" s="39"/>
      <c r="O90" s="44"/>
    </row>
    <row r="91" spans="1:21" x14ac:dyDescent="0.3">
      <c r="A91" s="33"/>
      <c r="B91" s="33"/>
      <c r="C91" s="3"/>
      <c r="D91" s="3"/>
      <c r="E91" s="3"/>
      <c r="F91" s="3"/>
      <c r="G91" s="3"/>
      <c r="H91" s="3"/>
      <c r="I91" s="3"/>
      <c r="N91" s="39"/>
      <c r="O91" s="44"/>
    </row>
    <row r="92" spans="1:21" x14ac:dyDescent="0.3">
      <c r="A92" s="33"/>
      <c r="B92" s="33"/>
      <c r="C92" s="3"/>
      <c r="D92" s="3"/>
      <c r="E92" s="3"/>
      <c r="F92" s="3"/>
      <c r="G92" s="3"/>
      <c r="H92" s="3"/>
      <c r="I92" s="3"/>
      <c r="N92" s="39"/>
      <c r="O92" s="44"/>
    </row>
    <row r="93" spans="1:21" x14ac:dyDescent="0.3">
      <c r="A93" s="33"/>
      <c r="B93" s="33"/>
      <c r="C93" s="3"/>
      <c r="D93" s="3"/>
      <c r="E93" s="3"/>
      <c r="F93" s="3"/>
      <c r="G93" s="3"/>
      <c r="H93" s="3"/>
      <c r="I93" s="3"/>
      <c r="N93" s="39"/>
      <c r="O93" s="44"/>
    </row>
    <row r="94" spans="1:21" x14ac:dyDescent="0.3">
      <c r="A94" s="33"/>
      <c r="B94" s="33"/>
      <c r="C94" s="3"/>
      <c r="D94" s="3"/>
      <c r="E94" s="3"/>
      <c r="F94" s="3"/>
      <c r="G94" s="3"/>
      <c r="H94" s="3"/>
      <c r="I94" s="3"/>
      <c r="N94" s="39"/>
      <c r="O94" s="44"/>
    </row>
    <row r="95" spans="1:21" x14ac:dyDescent="0.3">
      <c r="A95" s="33"/>
      <c r="B95" s="33"/>
      <c r="C95" s="33"/>
      <c r="D95" s="3"/>
      <c r="E95" s="3"/>
      <c r="F95" s="3"/>
      <c r="G95" s="3"/>
      <c r="H95" s="3"/>
      <c r="I95" s="3"/>
      <c r="N95" s="39"/>
      <c r="O95" s="44"/>
    </row>
    <row r="96" spans="1:21" x14ac:dyDescent="0.3">
      <c r="A96" s="3"/>
      <c r="B96" s="3"/>
      <c r="C96" s="3"/>
      <c r="D96" s="3"/>
      <c r="E96" s="3"/>
      <c r="F96" s="3"/>
      <c r="G96" s="3"/>
      <c r="H96" s="3"/>
      <c r="I96" s="3"/>
      <c r="N96" s="39"/>
      <c r="O96" s="44"/>
    </row>
    <row r="97" spans="1:15" x14ac:dyDescent="0.3">
      <c r="A97" s="3"/>
      <c r="B97" s="3"/>
      <c r="C97" s="3"/>
      <c r="D97" s="3"/>
      <c r="E97" s="3"/>
      <c r="F97" s="3"/>
      <c r="G97" s="3"/>
      <c r="H97" s="3"/>
      <c r="I97" s="3"/>
      <c r="N97" s="39"/>
      <c r="O97" s="44"/>
    </row>
    <row r="98" spans="1:15" x14ac:dyDescent="0.3">
      <c r="A98" s="3"/>
      <c r="B98" s="3"/>
      <c r="C98" s="3"/>
      <c r="D98" s="3"/>
      <c r="E98" s="3"/>
      <c r="F98" s="3"/>
      <c r="G98" s="3"/>
      <c r="H98" s="3"/>
      <c r="I98" s="3"/>
      <c r="N98" s="39"/>
      <c r="O98" s="44"/>
    </row>
    <row r="99" spans="1:15" x14ac:dyDescent="0.3">
      <c r="A99" s="3"/>
      <c r="B99" s="3"/>
      <c r="C99" s="3"/>
      <c r="D99" s="3"/>
      <c r="E99" s="3"/>
      <c r="F99" s="3"/>
      <c r="G99" s="3"/>
      <c r="H99" s="3"/>
      <c r="I99" s="3"/>
      <c r="N99" s="39"/>
      <c r="O99" s="44"/>
    </row>
    <row r="100" spans="1:15" x14ac:dyDescent="0.3">
      <c r="A100" s="3"/>
      <c r="B100" s="3"/>
      <c r="C100" s="3"/>
      <c r="D100" s="3"/>
      <c r="E100" s="3"/>
      <c r="F100" s="3"/>
      <c r="G100" s="3"/>
      <c r="H100" s="3"/>
      <c r="I100" s="3"/>
      <c r="N100" s="39"/>
      <c r="O100" s="44"/>
    </row>
    <row r="101" spans="1:15" x14ac:dyDescent="0.3">
      <c r="A101" s="3"/>
      <c r="B101" s="3"/>
      <c r="C101" s="3"/>
      <c r="D101" s="3"/>
      <c r="E101" s="3"/>
      <c r="F101" s="3"/>
      <c r="G101" s="3"/>
      <c r="H101" s="3"/>
      <c r="I101" s="3"/>
      <c r="N101" s="39"/>
      <c r="O101" s="44"/>
    </row>
    <row r="102" spans="1:15" x14ac:dyDescent="0.3">
      <c r="A102" s="3"/>
      <c r="B102" s="3"/>
      <c r="C102" s="3"/>
      <c r="D102" s="3"/>
      <c r="E102" s="3"/>
      <c r="F102" s="3"/>
      <c r="G102" s="3"/>
      <c r="H102" s="3"/>
      <c r="I102" s="3"/>
      <c r="N102" s="39"/>
      <c r="O102" s="44"/>
    </row>
    <row r="103" spans="1:15" x14ac:dyDescent="0.3">
      <c r="A103" s="3"/>
      <c r="B103" s="3"/>
      <c r="C103" s="3"/>
      <c r="D103" s="3"/>
      <c r="E103" s="3"/>
      <c r="F103" s="3"/>
      <c r="G103" s="3"/>
      <c r="H103" s="3"/>
      <c r="I103" s="3"/>
      <c r="N103" s="39"/>
      <c r="O103" s="44"/>
    </row>
    <row r="104" spans="1:15" x14ac:dyDescent="0.3">
      <c r="A104" s="3"/>
      <c r="B104" s="3"/>
      <c r="C104" s="3"/>
      <c r="D104" s="3"/>
      <c r="E104" s="3"/>
      <c r="F104" s="3"/>
      <c r="G104" s="3"/>
      <c r="H104" s="3"/>
      <c r="I104" s="3"/>
      <c r="N104" s="39"/>
      <c r="O104" s="44"/>
    </row>
    <row r="105" spans="1:15" x14ac:dyDescent="0.3">
      <c r="A105" s="3"/>
      <c r="B105" s="3"/>
      <c r="C105" s="3"/>
      <c r="D105" s="3"/>
      <c r="E105" s="3"/>
      <c r="F105" s="3"/>
      <c r="G105" s="3"/>
      <c r="H105" s="3"/>
      <c r="I105" s="3"/>
      <c r="N105" s="39"/>
      <c r="O105" s="44"/>
    </row>
    <row r="106" spans="1:15" x14ac:dyDescent="0.3">
      <c r="A106" s="3"/>
      <c r="B106" s="3"/>
      <c r="C106" s="3"/>
      <c r="D106" s="3"/>
      <c r="E106" s="3"/>
      <c r="F106" s="3"/>
      <c r="G106" s="3"/>
      <c r="H106" s="3"/>
      <c r="I106" s="3"/>
      <c r="N106" s="39"/>
      <c r="O106" s="44"/>
    </row>
    <row r="107" spans="1:15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15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15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15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15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15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conditionalFormatting sqref="I1:I1048576">
    <cfRule type="cellIs" dxfId="7" priority="3" operator="lessThan">
      <formula>751</formula>
    </cfRule>
    <cfRule type="cellIs" dxfId="6" priority="4" operator="greaterThan">
      <formula>750</formula>
    </cfRule>
  </conditionalFormatting>
  <conditionalFormatting sqref="N59">
    <cfRule type="cellIs" dxfId="5" priority="1" operator="lessThan">
      <formula>751</formula>
    </cfRule>
    <cfRule type="cellIs" dxfId="4" priority="2" operator="greaterThan">
      <formula>750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EC39-7225-4619-93E0-6A80705A27C5}">
  <dimension ref="A1:AX765"/>
  <sheetViews>
    <sheetView rightToLeft="1" tabSelected="1" topLeftCell="M1" zoomScale="80" zoomScaleNormal="80" workbookViewId="0">
      <pane ySplit="1" topLeftCell="A59" activePane="bottomLeft" state="frozen"/>
      <selection pane="bottomLeft" activeCell="Q55" sqref="Q55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3.6640625" style="27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11.6640625" customWidth="1"/>
    <col min="16" max="16" width="11.4140625" bestFit="1" customWidth="1"/>
    <col min="17" max="17" width="21.5" style="24" bestFit="1" customWidth="1"/>
    <col min="18" max="18" width="19.5" style="24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 s="26" t="s">
        <v>120</v>
      </c>
      <c r="K1" s="28" t="s">
        <v>122</v>
      </c>
      <c r="L1" s="26" t="s">
        <v>135</v>
      </c>
      <c r="M1"/>
      <c r="N1"/>
      <c r="O1"/>
      <c r="P1"/>
      <c r="Q1" s="24"/>
      <c r="R1" s="2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71</v>
      </c>
      <c r="B2" s="10" t="s">
        <v>10</v>
      </c>
      <c r="C2" s="10" t="s">
        <v>54</v>
      </c>
      <c r="D2" s="11">
        <v>43311</v>
      </c>
      <c r="E2" s="11">
        <v>43315</v>
      </c>
      <c r="F2" s="10" t="s">
        <v>110</v>
      </c>
      <c r="G2" s="23" t="s">
        <v>114</v>
      </c>
      <c r="H2" s="10">
        <v>1</v>
      </c>
      <c r="I2" s="15">
        <v>552</v>
      </c>
      <c r="J2" s="27">
        <f t="shared" ref="J2:J41" si="0">I2*$R$63*H2</f>
        <v>2097.6</v>
      </c>
      <c r="K2" s="25">
        <f t="shared" ref="K2:K41" si="1">IF(H2&gt;$R$66,$T$66,$V$66)*J2</f>
        <v>0</v>
      </c>
      <c r="L2" t="str">
        <f t="shared" ref="L2:L41" si="2">IF(OR(J2&gt;$T$70,AND(F2=$U$71,G2=$V$72)),$S$69,IF(AND(J2&gt;$T$74,H2&gt;$U$74,F2=$V$74),$S$73,$S$76))</f>
        <v>מועדון רגיל</v>
      </c>
    </row>
    <row r="3" spans="1:50" x14ac:dyDescent="0.3">
      <c r="A3" s="14" t="s">
        <v>96</v>
      </c>
      <c r="B3" s="10" t="s">
        <v>7</v>
      </c>
      <c r="C3" s="10" t="s">
        <v>29</v>
      </c>
      <c r="D3" s="11">
        <v>42860</v>
      </c>
      <c r="E3" s="11">
        <v>42862</v>
      </c>
      <c r="F3" s="10" t="s">
        <v>110</v>
      </c>
      <c r="G3" s="10" t="s">
        <v>113</v>
      </c>
      <c r="H3" s="10">
        <v>1</v>
      </c>
      <c r="I3" s="15">
        <v>700</v>
      </c>
      <c r="J3" s="27">
        <f t="shared" si="0"/>
        <v>2660</v>
      </c>
      <c r="K3" s="25">
        <f t="shared" si="1"/>
        <v>0</v>
      </c>
      <c r="L3" t="str">
        <f t="shared" si="2"/>
        <v>מועדון רגיל</v>
      </c>
    </row>
    <row r="4" spans="1:50" x14ac:dyDescent="0.3">
      <c r="A4" s="14" t="s">
        <v>69</v>
      </c>
      <c r="B4" s="10" t="s">
        <v>8</v>
      </c>
      <c r="C4" s="10" t="s">
        <v>52</v>
      </c>
      <c r="D4" s="11">
        <v>43337</v>
      </c>
      <c r="E4" s="11">
        <v>43341</v>
      </c>
      <c r="F4" s="10" t="s">
        <v>109</v>
      </c>
      <c r="G4" s="10" t="s">
        <v>112</v>
      </c>
      <c r="H4" s="10">
        <v>1</v>
      </c>
      <c r="I4" s="15">
        <v>723</v>
      </c>
      <c r="J4" s="27">
        <f t="shared" si="0"/>
        <v>2747.4</v>
      </c>
      <c r="K4" s="25">
        <f t="shared" si="1"/>
        <v>0</v>
      </c>
      <c r="L4" t="str">
        <f t="shared" si="2"/>
        <v>מועדון רגיל</v>
      </c>
    </row>
    <row r="5" spans="1:50" x14ac:dyDescent="0.3">
      <c r="A5" s="14" t="s">
        <v>99</v>
      </c>
      <c r="B5" s="10" t="s">
        <v>10</v>
      </c>
      <c r="C5" s="10" t="s">
        <v>32</v>
      </c>
      <c r="D5" s="11">
        <v>42985</v>
      </c>
      <c r="E5" s="11">
        <v>42987</v>
      </c>
      <c r="F5" s="10" t="s">
        <v>110</v>
      </c>
      <c r="G5" s="10" t="s">
        <v>112</v>
      </c>
      <c r="H5" s="10">
        <v>1</v>
      </c>
      <c r="I5" s="15">
        <v>790</v>
      </c>
      <c r="J5" s="27">
        <f t="shared" si="0"/>
        <v>3002</v>
      </c>
      <c r="K5" s="25">
        <f t="shared" si="1"/>
        <v>0</v>
      </c>
      <c r="L5" t="str">
        <f t="shared" si="2"/>
        <v>מועדון רגיל</v>
      </c>
    </row>
    <row r="6" spans="1:50" x14ac:dyDescent="0.3">
      <c r="A6" s="14" t="s">
        <v>83</v>
      </c>
      <c r="B6" s="10" t="s">
        <v>3</v>
      </c>
      <c r="C6" s="10" t="s">
        <v>47</v>
      </c>
      <c r="D6" s="11">
        <v>42799</v>
      </c>
      <c r="E6" s="11">
        <v>42804</v>
      </c>
      <c r="F6" s="10" t="s">
        <v>109</v>
      </c>
      <c r="G6" s="10" t="s">
        <v>117</v>
      </c>
      <c r="H6" s="10">
        <v>1</v>
      </c>
      <c r="I6" s="15">
        <v>1203</v>
      </c>
      <c r="J6" s="27">
        <f t="shared" si="0"/>
        <v>4571.3999999999996</v>
      </c>
      <c r="K6" s="25">
        <f t="shared" si="1"/>
        <v>0</v>
      </c>
      <c r="L6" t="str">
        <f t="shared" si="2"/>
        <v>מועדון רגיל</v>
      </c>
    </row>
    <row r="7" spans="1:50" x14ac:dyDescent="0.3">
      <c r="A7" s="14" t="s">
        <v>89</v>
      </c>
      <c r="B7" s="10" t="s">
        <v>22</v>
      </c>
      <c r="C7" s="10" t="s">
        <v>44</v>
      </c>
      <c r="D7" s="11">
        <v>43024</v>
      </c>
      <c r="E7" s="11">
        <v>43029</v>
      </c>
      <c r="F7" s="10" t="s">
        <v>110</v>
      </c>
      <c r="G7" s="10" t="s">
        <v>115</v>
      </c>
      <c r="H7" s="10">
        <v>1</v>
      </c>
      <c r="I7" s="15">
        <v>1230</v>
      </c>
      <c r="J7" s="27">
        <f t="shared" si="0"/>
        <v>4674</v>
      </c>
      <c r="K7" s="25">
        <f t="shared" si="1"/>
        <v>0</v>
      </c>
      <c r="L7" t="str">
        <f t="shared" si="2"/>
        <v>מועדון רגיל</v>
      </c>
    </row>
    <row r="8" spans="1:50" x14ac:dyDescent="0.3">
      <c r="A8" s="14" t="s">
        <v>76</v>
      </c>
      <c r="B8" s="10" t="s">
        <v>15</v>
      </c>
      <c r="C8" s="10" t="s">
        <v>59</v>
      </c>
      <c r="D8" s="11">
        <v>43130</v>
      </c>
      <c r="E8" s="11">
        <v>43134</v>
      </c>
      <c r="F8" s="10" t="s">
        <v>111</v>
      </c>
      <c r="G8" s="10" t="s">
        <v>115</v>
      </c>
      <c r="H8" s="10">
        <v>1</v>
      </c>
      <c r="I8" s="15">
        <v>1231</v>
      </c>
      <c r="J8" s="27">
        <f t="shared" si="0"/>
        <v>4677.8</v>
      </c>
      <c r="K8" s="25">
        <f t="shared" si="1"/>
        <v>0</v>
      </c>
      <c r="L8" t="str">
        <f t="shared" si="2"/>
        <v>מועדון רגיל</v>
      </c>
    </row>
    <row r="9" spans="1:50" x14ac:dyDescent="0.3">
      <c r="A9" s="14" t="s">
        <v>70</v>
      </c>
      <c r="B9" s="10" t="s">
        <v>9</v>
      </c>
      <c r="C9" s="10" t="s">
        <v>53</v>
      </c>
      <c r="D9" s="11">
        <v>43253</v>
      </c>
      <c r="E9" s="11">
        <v>43257</v>
      </c>
      <c r="F9" s="10" t="s">
        <v>109</v>
      </c>
      <c r="G9" s="10" t="s">
        <v>113</v>
      </c>
      <c r="H9" s="10">
        <v>2</v>
      </c>
      <c r="I9" s="15">
        <v>651</v>
      </c>
      <c r="J9" s="27">
        <f t="shared" si="0"/>
        <v>4947.5999999999995</v>
      </c>
      <c r="K9" s="25">
        <f t="shared" si="1"/>
        <v>0</v>
      </c>
      <c r="L9" t="str">
        <f t="shared" si="2"/>
        <v>מועדון רגיל</v>
      </c>
    </row>
    <row r="10" spans="1:50" x14ac:dyDescent="0.3">
      <c r="A10" s="14" t="s">
        <v>77</v>
      </c>
      <c r="B10" s="10" t="s">
        <v>16</v>
      </c>
      <c r="C10" s="10" t="s">
        <v>60</v>
      </c>
      <c r="D10" s="11">
        <v>43416</v>
      </c>
      <c r="E10" s="11">
        <v>43420</v>
      </c>
      <c r="F10" s="10" t="s">
        <v>111</v>
      </c>
      <c r="G10" s="10" t="s">
        <v>114</v>
      </c>
      <c r="H10" s="10">
        <v>2</v>
      </c>
      <c r="I10" s="15">
        <v>653</v>
      </c>
      <c r="J10" s="27">
        <f t="shared" si="0"/>
        <v>4962.8</v>
      </c>
      <c r="K10" s="25">
        <f t="shared" si="1"/>
        <v>0</v>
      </c>
      <c r="L10" t="str">
        <f t="shared" si="2"/>
        <v>מועדון רגיל</v>
      </c>
    </row>
    <row r="11" spans="1:50" x14ac:dyDescent="0.3">
      <c r="A11" s="14" t="s">
        <v>97</v>
      </c>
      <c r="B11" s="10" t="s">
        <v>8</v>
      </c>
      <c r="C11" s="10" t="s">
        <v>30</v>
      </c>
      <c r="D11" s="11">
        <v>43058</v>
      </c>
      <c r="E11" s="11">
        <v>43060</v>
      </c>
      <c r="F11" s="10" t="s">
        <v>110</v>
      </c>
      <c r="G11" s="10" t="s">
        <v>114</v>
      </c>
      <c r="H11" s="10">
        <v>2</v>
      </c>
      <c r="I11" s="15">
        <v>658</v>
      </c>
      <c r="J11" s="27">
        <f t="shared" si="0"/>
        <v>5000.8</v>
      </c>
      <c r="K11" s="25">
        <f t="shared" si="1"/>
        <v>0</v>
      </c>
      <c r="L11" t="str">
        <f t="shared" si="2"/>
        <v>מועדון רגיל</v>
      </c>
    </row>
    <row r="12" spans="1:50" x14ac:dyDescent="0.3">
      <c r="A12" s="14" t="s">
        <v>74</v>
      </c>
      <c r="B12" s="10" t="s">
        <v>13</v>
      </c>
      <c r="C12" s="10" t="s">
        <v>57</v>
      </c>
      <c r="D12" s="11">
        <v>42970</v>
      </c>
      <c r="E12" s="11">
        <v>42974</v>
      </c>
      <c r="F12" s="10" t="s">
        <v>111</v>
      </c>
      <c r="G12" s="10" t="s">
        <v>113</v>
      </c>
      <c r="H12" s="10">
        <v>2</v>
      </c>
      <c r="I12" s="15">
        <v>659</v>
      </c>
      <c r="J12" s="27">
        <f t="shared" si="0"/>
        <v>5008.3999999999996</v>
      </c>
      <c r="K12" s="25">
        <f t="shared" si="1"/>
        <v>0</v>
      </c>
      <c r="L12" t="str">
        <f t="shared" si="2"/>
        <v>מועדון רגיל</v>
      </c>
    </row>
    <row r="13" spans="1:50" x14ac:dyDescent="0.3">
      <c r="A13" s="14" t="s">
        <v>84</v>
      </c>
      <c r="B13" s="10" t="s">
        <v>17</v>
      </c>
      <c r="C13" s="10" t="s">
        <v>39</v>
      </c>
      <c r="D13" s="11">
        <v>42907</v>
      </c>
      <c r="E13" s="11">
        <v>42912</v>
      </c>
      <c r="F13" s="10" t="s">
        <v>111</v>
      </c>
      <c r="G13" s="10" t="s">
        <v>116</v>
      </c>
      <c r="H13" s="10">
        <v>1</v>
      </c>
      <c r="I13" s="15">
        <v>1342</v>
      </c>
      <c r="J13" s="27">
        <f t="shared" si="0"/>
        <v>5099.5999999999995</v>
      </c>
      <c r="K13" s="25">
        <f t="shared" si="1"/>
        <v>0</v>
      </c>
      <c r="L13" t="str">
        <f t="shared" si="2"/>
        <v>מועדון רגיל</v>
      </c>
    </row>
    <row r="14" spans="1:50" x14ac:dyDescent="0.3">
      <c r="A14" s="14" t="s">
        <v>82</v>
      </c>
      <c r="B14" s="10" t="s">
        <v>2</v>
      </c>
      <c r="C14" s="10" t="s">
        <v>46</v>
      </c>
      <c r="D14" s="11">
        <v>42774</v>
      </c>
      <c r="E14" s="11">
        <v>42779</v>
      </c>
      <c r="F14" s="10" t="s">
        <v>110</v>
      </c>
      <c r="G14" s="10" t="s">
        <v>114</v>
      </c>
      <c r="H14" s="10">
        <v>2</v>
      </c>
      <c r="I14" s="15">
        <v>679</v>
      </c>
      <c r="J14" s="27">
        <f t="shared" si="0"/>
        <v>5160.3999999999996</v>
      </c>
      <c r="K14" s="25">
        <f t="shared" si="1"/>
        <v>0</v>
      </c>
      <c r="L14" t="str">
        <f t="shared" si="2"/>
        <v>מועדון רגיל</v>
      </c>
    </row>
    <row r="15" spans="1:50" x14ac:dyDescent="0.3">
      <c r="A15" s="14" t="s">
        <v>101</v>
      </c>
      <c r="B15" s="10" t="s">
        <v>3</v>
      </c>
      <c r="C15" s="10" t="s">
        <v>25</v>
      </c>
      <c r="D15" s="11">
        <v>43326</v>
      </c>
      <c r="E15" s="11">
        <v>43329</v>
      </c>
      <c r="F15" s="10" t="s">
        <v>111</v>
      </c>
      <c r="G15" s="10" t="s">
        <v>113</v>
      </c>
      <c r="H15" s="10">
        <v>2</v>
      </c>
      <c r="I15" s="15">
        <v>680</v>
      </c>
      <c r="J15" s="27">
        <f t="shared" si="0"/>
        <v>5168</v>
      </c>
      <c r="K15" s="25">
        <f t="shared" si="1"/>
        <v>0</v>
      </c>
      <c r="L15" t="str">
        <f t="shared" si="2"/>
        <v>מועדון רגיל</v>
      </c>
    </row>
    <row r="16" spans="1:50" x14ac:dyDescent="0.3">
      <c r="A16" s="14" t="s">
        <v>102</v>
      </c>
      <c r="B16" s="10" t="s">
        <v>4</v>
      </c>
      <c r="C16" s="10" t="s">
        <v>26</v>
      </c>
      <c r="D16" s="11">
        <v>42955</v>
      </c>
      <c r="E16" s="11">
        <v>42958</v>
      </c>
      <c r="F16" s="10" t="s">
        <v>111</v>
      </c>
      <c r="G16" s="10" t="s">
        <v>113</v>
      </c>
      <c r="H16" s="10">
        <v>2</v>
      </c>
      <c r="I16" s="15">
        <v>690</v>
      </c>
      <c r="J16" s="27">
        <f t="shared" si="0"/>
        <v>5244</v>
      </c>
      <c r="K16" s="25">
        <f t="shared" si="1"/>
        <v>0</v>
      </c>
      <c r="L16" t="str">
        <f t="shared" si="2"/>
        <v>מועדון רגיל</v>
      </c>
    </row>
    <row r="17" spans="1:12" x14ac:dyDescent="0.3">
      <c r="A17" s="14" t="s">
        <v>85</v>
      </c>
      <c r="B17" s="10" t="s">
        <v>18</v>
      </c>
      <c r="C17" s="10" t="s">
        <v>40</v>
      </c>
      <c r="D17" s="11">
        <v>42955</v>
      </c>
      <c r="E17" s="11">
        <v>42960</v>
      </c>
      <c r="F17" s="10" t="s">
        <v>111</v>
      </c>
      <c r="G17" s="10" t="s">
        <v>112</v>
      </c>
      <c r="H17" s="10">
        <v>2</v>
      </c>
      <c r="I17" s="15">
        <v>695</v>
      </c>
      <c r="J17" s="27">
        <f t="shared" si="0"/>
        <v>5282</v>
      </c>
      <c r="K17" s="25">
        <f t="shared" si="1"/>
        <v>0</v>
      </c>
      <c r="L17" t="str">
        <f t="shared" si="2"/>
        <v>מועדון רגיל</v>
      </c>
    </row>
    <row r="18" spans="1:12" x14ac:dyDescent="0.3">
      <c r="A18" s="14" t="s">
        <v>87</v>
      </c>
      <c r="B18" s="10" t="s">
        <v>20</v>
      </c>
      <c r="C18" s="10" t="s">
        <v>42</v>
      </c>
      <c r="D18" s="11">
        <v>43188</v>
      </c>
      <c r="E18" s="11">
        <v>43193</v>
      </c>
      <c r="F18" s="10" t="s">
        <v>110</v>
      </c>
      <c r="G18" s="10" t="s">
        <v>113</v>
      </c>
      <c r="H18" s="10">
        <v>2</v>
      </c>
      <c r="I18" s="15">
        <v>698</v>
      </c>
      <c r="J18" s="27">
        <f t="shared" si="0"/>
        <v>5304.8</v>
      </c>
      <c r="K18" s="25">
        <f t="shared" si="1"/>
        <v>0</v>
      </c>
      <c r="L18" t="str">
        <f t="shared" si="2"/>
        <v>מועדון רגיל</v>
      </c>
    </row>
    <row r="19" spans="1:12" x14ac:dyDescent="0.3">
      <c r="A19" s="14" t="s">
        <v>107</v>
      </c>
      <c r="B19" s="10" t="s">
        <v>15</v>
      </c>
      <c r="C19" s="10" t="s">
        <v>37</v>
      </c>
      <c r="D19" s="11">
        <v>43024</v>
      </c>
      <c r="E19" s="11">
        <v>43027</v>
      </c>
      <c r="F19" s="10" t="s">
        <v>111</v>
      </c>
      <c r="G19" s="10" t="s">
        <v>114</v>
      </c>
      <c r="H19" s="10">
        <v>2</v>
      </c>
      <c r="I19" s="15">
        <v>750</v>
      </c>
      <c r="J19" s="27">
        <f t="shared" si="0"/>
        <v>5700</v>
      </c>
      <c r="K19" s="25">
        <f t="shared" si="1"/>
        <v>0</v>
      </c>
      <c r="L19" t="str">
        <f t="shared" si="2"/>
        <v>מועדון רגיל</v>
      </c>
    </row>
    <row r="20" spans="1:12" x14ac:dyDescent="0.3">
      <c r="A20" s="14" t="s">
        <v>104</v>
      </c>
      <c r="B20" s="10" t="s">
        <v>12</v>
      </c>
      <c r="C20" s="10" t="s">
        <v>34</v>
      </c>
      <c r="D20" s="11">
        <v>43230</v>
      </c>
      <c r="E20" s="11">
        <v>43233</v>
      </c>
      <c r="F20" s="10" t="s">
        <v>111</v>
      </c>
      <c r="G20" s="10" t="s">
        <v>115</v>
      </c>
      <c r="H20" s="10">
        <v>1</v>
      </c>
      <c r="I20" s="15">
        <v>1523</v>
      </c>
      <c r="J20" s="27">
        <f t="shared" si="0"/>
        <v>5787.4</v>
      </c>
      <c r="K20" s="25">
        <f t="shared" si="1"/>
        <v>0</v>
      </c>
      <c r="L20" t="str">
        <f t="shared" si="2"/>
        <v>מועדון רגיל</v>
      </c>
    </row>
    <row r="21" spans="1:12" x14ac:dyDescent="0.3">
      <c r="A21" s="14" t="s">
        <v>72</v>
      </c>
      <c r="B21" s="10" t="s">
        <v>11</v>
      </c>
      <c r="C21" s="10" t="s">
        <v>55</v>
      </c>
      <c r="D21" s="11">
        <v>42846</v>
      </c>
      <c r="E21" s="11">
        <v>42850</v>
      </c>
      <c r="F21" s="10" t="s">
        <v>111</v>
      </c>
      <c r="G21" s="10" t="s">
        <v>112</v>
      </c>
      <c r="H21" s="10">
        <v>2</v>
      </c>
      <c r="I21" s="15">
        <v>792</v>
      </c>
      <c r="J21" s="27">
        <f t="shared" si="0"/>
        <v>6019.2</v>
      </c>
      <c r="K21" s="25">
        <f t="shared" si="1"/>
        <v>0</v>
      </c>
      <c r="L21" t="str">
        <f t="shared" si="2"/>
        <v>מועדון רגיל</v>
      </c>
    </row>
    <row r="22" spans="1:12" x14ac:dyDescent="0.3">
      <c r="A22" s="14" t="s">
        <v>103</v>
      </c>
      <c r="B22" s="10" t="s">
        <v>11</v>
      </c>
      <c r="C22" s="10" t="s">
        <v>33</v>
      </c>
      <c r="D22" s="11">
        <v>42958</v>
      </c>
      <c r="E22" s="11">
        <v>42961</v>
      </c>
      <c r="F22" s="10" t="s">
        <v>110</v>
      </c>
      <c r="G22" s="10" t="s">
        <v>115</v>
      </c>
      <c r="H22" s="10">
        <v>1</v>
      </c>
      <c r="I22" s="15">
        <v>1600</v>
      </c>
      <c r="J22" s="27">
        <f t="shared" si="0"/>
        <v>6080</v>
      </c>
      <c r="K22" s="25">
        <f t="shared" si="1"/>
        <v>0</v>
      </c>
      <c r="L22" t="str">
        <f t="shared" si="2"/>
        <v>מועדון רגיל</v>
      </c>
    </row>
    <row r="23" spans="1:12" x14ac:dyDescent="0.3">
      <c r="A23" s="14" t="s">
        <v>73</v>
      </c>
      <c r="B23" s="10" t="s">
        <v>12</v>
      </c>
      <c r="C23" s="10" t="s">
        <v>56</v>
      </c>
      <c r="D23" s="11">
        <v>43370</v>
      </c>
      <c r="E23" s="11">
        <v>43374</v>
      </c>
      <c r="F23" s="10" t="s">
        <v>111</v>
      </c>
      <c r="G23" s="10" t="s">
        <v>112</v>
      </c>
      <c r="H23" s="10">
        <v>2</v>
      </c>
      <c r="I23" s="15">
        <v>850</v>
      </c>
      <c r="J23" s="27">
        <f t="shared" si="0"/>
        <v>6460</v>
      </c>
      <c r="K23" s="25">
        <f t="shared" si="1"/>
        <v>0</v>
      </c>
      <c r="L23" t="str">
        <f t="shared" si="2"/>
        <v>מועדון רגיל</v>
      </c>
    </row>
    <row r="24" spans="1:12" x14ac:dyDescent="0.3">
      <c r="A24" s="14" t="s">
        <v>88</v>
      </c>
      <c r="B24" s="10" t="s">
        <v>21</v>
      </c>
      <c r="C24" s="10" t="s">
        <v>43</v>
      </c>
      <c r="D24" s="11">
        <v>43215</v>
      </c>
      <c r="E24" s="11">
        <v>43220</v>
      </c>
      <c r="F24" s="10" t="s">
        <v>110</v>
      </c>
      <c r="G24" s="10" t="s">
        <v>113</v>
      </c>
      <c r="H24" s="10">
        <v>3</v>
      </c>
      <c r="I24" s="15">
        <v>569</v>
      </c>
      <c r="J24" s="27">
        <f t="shared" si="0"/>
        <v>6486.5999999999995</v>
      </c>
      <c r="K24" s="25">
        <f t="shared" si="1"/>
        <v>227.03100000000001</v>
      </c>
      <c r="L24" t="str">
        <f t="shared" si="2"/>
        <v>מועדון רגיל</v>
      </c>
    </row>
    <row r="25" spans="1:12" x14ac:dyDescent="0.3">
      <c r="A25" s="14" t="s">
        <v>86</v>
      </c>
      <c r="B25" s="10" t="s">
        <v>19</v>
      </c>
      <c r="C25" s="10" t="s">
        <v>41</v>
      </c>
      <c r="D25" s="11">
        <v>42955</v>
      </c>
      <c r="E25" s="11">
        <v>42960</v>
      </c>
      <c r="F25" s="10" t="s">
        <v>110</v>
      </c>
      <c r="G25" s="10" t="s">
        <v>114</v>
      </c>
      <c r="H25" s="10">
        <v>3</v>
      </c>
      <c r="I25" s="15">
        <v>652</v>
      </c>
      <c r="J25" s="27">
        <f t="shared" si="0"/>
        <v>7432.7999999999993</v>
      </c>
      <c r="K25" s="25">
        <f t="shared" si="1"/>
        <v>260.14800000000002</v>
      </c>
      <c r="L25" t="str">
        <f t="shared" si="2"/>
        <v>מועדון רגיל</v>
      </c>
    </row>
    <row r="26" spans="1:12" x14ac:dyDescent="0.3">
      <c r="A26" s="14" t="s">
        <v>78</v>
      </c>
      <c r="B26" s="10" t="s">
        <v>17</v>
      </c>
      <c r="C26" s="10" t="s">
        <v>61</v>
      </c>
      <c r="D26" s="11">
        <v>43226</v>
      </c>
      <c r="E26" s="11">
        <v>43231</v>
      </c>
      <c r="F26" s="10" t="s">
        <v>109</v>
      </c>
      <c r="G26" s="10" t="s">
        <v>114</v>
      </c>
      <c r="H26" s="10">
        <v>3</v>
      </c>
      <c r="I26" s="15">
        <v>670</v>
      </c>
      <c r="J26" s="27">
        <f t="shared" si="0"/>
        <v>7638</v>
      </c>
      <c r="K26" s="25">
        <f t="shared" si="1"/>
        <v>267.33000000000004</v>
      </c>
      <c r="L26" t="str">
        <f t="shared" si="2"/>
        <v>מועדון רגיל</v>
      </c>
    </row>
    <row r="27" spans="1:12" x14ac:dyDescent="0.3">
      <c r="A27" s="14" t="s">
        <v>98</v>
      </c>
      <c r="B27" s="10" t="s">
        <v>9</v>
      </c>
      <c r="C27" s="10" t="s">
        <v>31</v>
      </c>
      <c r="D27" s="11">
        <v>42880</v>
      </c>
      <c r="E27" s="11">
        <v>42882</v>
      </c>
      <c r="F27" s="10" t="s">
        <v>110</v>
      </c>
      <c r="G27" s="10" t="s">
        <v>114</v>
      </c>
      <c r="H27" s="10">
        <v>3</v>
      </c>
      <c r="I27" s="15">
        <v>679</v>
      </c>
      <c r="J27" s="27">
        <f t="shared" si="0"/>
        <v>7740.5999999999995</v>
      </c>
      <c r="K27" s="25">
        <f t="shared" si="1"/>
        <v>270.92099999999999</v>
      </c>
      <c r="L27" t="str">
        <f t="shared" si="2"/>
        <v>מועדון רגיל</v>
      </c>
    </row>
    <row r="28" spans="1:12" x14ac:dyDescent="0.3">
      <c r="A28" s="14" t="s">
        <v>94</v>
      </c>
      <c r="B28" s="10" t="s">
        <v>5</v>
      </c>
      <c r="C28" s="10" t="s">
        <v>27</v>
      </c>
      <c r="D28" s="11">
        <v>43214</v>
      </c>
      <c r="E28" s="11">
        <v>43216</v>
      </c>
      <c r="F28" s="10" t="s">
        <v>110</v>
      </c>
      <c r="G28" s="10" t="s">
        <v>116</v>
      </c>
      <c r="H28" s="10">
        <v>2</v>
      </c>
      <c r="I28" s="15">
        <v>1250</v>
      </c>
      <c r="J28" s="27">
        <f t="shared" si="0"/>
        <v>9500</v>
      </c>
      <c r="K28" s="25">
        <f t="shared" si="1"/>
        <v>0</v>
      </c>
      <c r="L28" t="str">
        <f t="shared" si="2"/>
        <v>מועדון רגיל</v>
      </c>
    </row>
    <row r="29" spans="1:12" x14ac:dyDescent="0.3">
      <c r="A29" s="14" t="s">
        <v>91</v>
      </c>
      <c r="B29" s="10" t="s">
        <v>5</v>
      </c>
      <c r="C29" s="10" t="s">
        <v>49</v>
      </c>
      <c r="D29" s="11">
        <v>43269</v>
      </c>
      <c r="E29" s="11">
        <v>43274</v>
      </c>
      <c r="F29" s="10" t="s">
        <v>109</v>
      </c>
      <c r="G29" s="10" t="s">
        <v>113</v>
      </c>
      <c r="H29" s="10">
        <v>4</v>
      </c>
      <c r="I29" s="15">
        <v>652</v>
      </c>
      <c r="J29" s="27">
        <f t="shared" si="0"/>
        <v>9910.4</v>
      </c>
      <c r="K29" s="25">
        <f t="shared" si="1"/>
        <v>346.86400000000003</v>
      </c>
      <c r="L29" t="str">
        <f t="shared" si="2"/>
        <v>מועדון רגיל</v>
      </c>
    </row>
    <row r="30" spans="1:12" x14ac:dyDescent="0.3">
      <c r="A30" s="14" t="s">
        <v>108</v>
      </c>
      <c r="B30" s="10" t="s">
        <v>16</v>
      </c>
      <c r="C30" s="10" t="s">
        <v>38</v>
      </c>
      <c r="D30" s="11">
        <v>43394</v>
      </c>
      <c r="E30" s="11">
        <v>43397</v>
      </c>
      <c r="F30" s="10" t="s">
        <v>109</v>
      </c>
      <c r="G30" s="10" t="s">
        <v>117</v>
      </c>
      <c r="H30" s="10">
        <v>2</v>
      </c>
      <c r="I30" s="15">
        <v>1365</v>
      </c>
      <c r="J30" s="27">
        <f t="shared" si="0"/>
        <v>10374</v>
      </c>
      <c r="K30" s="25">
        <f t="shared" si="1"/>
        <v>0</v>
      </c>
      <c r="L30" t="str">
        <f t="shared" si="2"/>
        <v>מועדון רגיל</v>
      </c>
    </row>
    <row r="31" spans="1:12" x14ac:dyDescent="0.3">
      <c r="A31" s="14" t="s">
        <v>80</v>
      </c>
      <c r="B31" s="10" t="s">
        <v>19</v>
      </c>
      <c r="C31" s="10" t="s">
        <v>63</v>
      </c>
      <c r="D31" s="11">
        <v>43281</v>
      </c>
      <c r="E31" s="11">
        <v>43286</v>
      </c>
      <c r="F31" s="10" t="s">
        <v>109</v>
      </c>
      <c r="G31" s="10" t="s">
        <v>117</v>
      </c>
      <c r="H31" s="10">
        <v>2</v>
      </c>
      <c r="I31" s="15">
        <v>1367</v>
      </c>
      <c r="J31" s="27">
        <f t="shared" si="0"/>
        <v>10389.199999999999</v>
      </c>
      <c r="K31" s="25">
        <f t="shared" si="1"/>
        <v>0</v>
      </c>
      <c r="L31" t="str">
        <f t="shared" si="2"/>
        <v>מועדון רגיל</v>
      </c>
    </row>
    <row r="32" spans="1:12" x14ac:dyDescent="0.3">
      <c r="A32" s="14" t="s">
        <v>100</v>
      </c>
      <c r="B32" s="10" t="s">
        <v>2</v>
      </c>
      <c r="C32" s="10" t="s">
        <v>24</v>
      </c>
      <c r="D32" s="11">
        <v>43373</v>
      </c>
      <c r="E32" s="11">
        <v>43376</v>
      </c>
      <c r="F32" s="10" t="s">
        <v>110</v>
      </c>
      <c r="G32" s="10" t="s">
        <v>116</v>
      </c>
      <c r="H32" s="10">
        <v>2</v>
      </c>
      <c r="I32" s="15">
        <v>1400</v>
      </c>
      <c r="J32" s="27">
        <f t="shared" si="0"/>
        <v>10640</v>
      </c>
      <c r="K32" s="25">
        <f t="shared" si="1"/>
        <v>0</v>
      </c>
      <c r="L32" t="str">
        <f t="shared" si="2"/>
        <v>מועדון רגיל</v>
      </c>
    </row>
    <row r="33" spans="1:16" x14ac:dyDescent="0.3">
      <c r="A33" s="14" t="s">
        <v>106</v>
      </c>
      <c r="B33" s="10" t="s">
        <v>14</v>
      </c>
      <c r="C33" s="10" t="s">
        <v>36</v>
      </c>
      <c r="D33" s="11">
        <v>43429</v>
      </c>
      <c r="E33" s="11">
        <v>43432</v>
      </c>
      <c r="F33" s="10" t="s">
        <v>109</v>
      </c>
      <c r="G33" s="10" t="s">
        <v>117</v>
      </c>
      <c r="H33" s="10">
        <v>2</v>
      </c>
      <c r="I33" s="15">
        <v>1420</v>
      </c>
      <c r="J33" s="27">
        <f t="shared" si="0"/>
        <v>10792</v>
      </c>
      <c r="K33" s="25">
        <f t="shared" si="1"/>
        <v>0</v>
      </c>
      <c r="L33" t="str">
        <f t="shared" si="2"/>
        <v>מועדון רגיל</v>
      </c>
    </row>
    <row r="34" spans="1:16" x14ac:dyDescent="0.3">
      <c r="A34" s="14" t="s">
        <v>81</v>
      </c>
      <c r="B34" s="10" t="s">
        <v>23</v>
      </c>
      <c r="C34" s="10" t="s">
        <v>45</v>
      </c>
      <c r="D34" s="11">
        <v>43207</v>
      </c>
      <c r="E34" s="11">
        <v>43212</v>
      </c>
      <c r="F34" s="10" t="s">
        <v>110</v>
      </c>
      <c r="G34" s="10" t="s">
        <v>116</v>
      </c>
      <c r="H34" s="10">
        <v>2</v>
      </c>
      <c r="I34" s="15">
        <v>1423</v>
      </c>
      <c r="J34" s="27">
        <f t="shared" si="0"/>
        <v>10814.8</v>
      </c>
      <c r="K34" s="25">
        <f t="shared" si="1"/>
        <v>0</v>
      </c>
      <c r="L34" t="str">
        <f t="shared" si="2"/>
        <v>מועדון רגיל</v>
      </c>
    </row>
    <row r="35" spans="1:16" x14ac:dyDescent="0.3">
      <c r="A35" s="14" t="s">
        <v>92</v>
      </c>
      <c r="B35" s="10" t="s">
        <v>6</v>
      </c>
      <c r="C35" s="10" t="s">
        <v>50</v>
      </c>
      <c r="D35" s="11">
        <v>43241</v>
      </c>
      <c r="E35" s="11">
        <v>43246</v>
      </c>
      <c r="F35" s="10" t="s">
        <v>109</v>
      </c>
      <c r="G35" s="10" t="s">
        <v>112</v>
      </c>
      <c r="H35" s="10">
        <v>4</v>
      </c>
      <c r="I35" s="15">
        <v>789</v>
      </c>
      <c r="J35" s="27">
        <f t="shared" si="0"/>
        <v>11992.8</v>
      </c>
      <c r="K35" s="25">
        <f t="shared" si="1"/>
        <v>419.74799999999999</v>
      </c>
      <c r="L35" t="str">
        <f t="shared" si="2"/>
        <v>מועדון רגיל</v>
      </c>
    </row>
    <row r="36" spans="1:16" x14ac:dyDescent="0.3">
      <c r="A36" s="14" t="s">
        <v>75</v>
      </c>
      <c r="B36" s="10" t="s">
        <v>14</v>
      </c>
      <c r="C36" s="10" t="s">
        <v>58</v>
      </c>
      <c r="D36" s="11">
        <v>43238</v>
      </c>
      <c r="E36" s="11">
        <v>43242</v>
      </c>
      <c r="F36" s="10" t="s">
        <v>111</v>
      </c>
      <c r="G36" s="10" t="s">
        <v>115</v>
      </c>
      <c r="H36" s="10">
        <v>3</v>
      </c>
      <c r="I36" s="15">
        <v>1063</v>
      </c>
      <c r="J36" s="27">
        <f t="shared" si="0"/>
        <v>12118.199999999999</v>
      </c>
      <c r="K36" s="25">
        <f t="shared" si="1"/>
        <v>424.137</v>
      </c>
      <c r="L36" t="str">
        <f t="shared" si="2"/>
        <v>מועדון המלך דוד</v>
      </c>
    </row>
    <row r="37" spans="1:16" x14ac:dyDescent="0.3">
      <c r="A37" s="14" t="s">
        <v>105</v>
      </c>
      <c r="B37" s="10" t="s">
        <v>13</v>
      </c>
      <c r="C37" s="10" t="s">
        <v>35</v>
      </c>
      <c r="D37" s="11">
        <v>42962</v>
      </c>
      <c r="E37" s="11">
        <v>42965</v>
      </c>
      <c r="F37" s="10" t="s">
        <v>111</v>
      </c>
      <c r="G37" s="10" t="s">
        <v>116</v>
      </c>
      <c r="H37" s="10">
        <v>3</v>
      </c>
      <c r="I37" s="15">
        <v>1236</v>
      </c>
      <c r="J37" s="27">
        <f t="shared" si="0"/>
        <v>14090.400000000001</v>
      </c>
      <c r="K37" s="25">
        <f t="shared" si="1"/>
        <v>493.1640000000001</v>
      </c>
      <c r="L37" t="str">
        <f t="shared" si="2"/>
        <v xml:space="preserve">מועדון יוקרה </v>
      </c>
    </row>
    <row r="38" spans="1:16" x14ac:dyDescent="0.3">
      <c r="A38" s="14" t="s">
        <v>95</v>
      </c>
      <c r="B38" s="10" t="s">
        <v>6</v>
      </c>
      <c r="C38" s="10" t="s">
        <v>28</v>
      </c>
      <c r="D38" s="11">
        <v>43179</v>
      </c>
      <c r="E38" s="11">
        <v>43181</v>
      </c>
      <c r="F38" s="10" t="s">
        <v>110</v>
      </c>
      <c r="G38" s="10" t="s">
        <v>116</v>
      </c>
      <c r="H38" s="10">
        <v>3</v>
      </c>
      <c r="I38" s="15">
        <v>1500</v>
      </c>
      <c r="J38" s="27">
        <f t="shared" si="0"/>
        <v>17100</v>
      </c>
      <c r="K38" s="25">
        <f t="shared" si="1"/>
        <v>598.50000000000011</v>
      </c>
      <c r="L38" t="str">
        <f t="shared" si="2"/>
        <v xml:space="preserve">מועדון יוקרה </v>
      </c>
    </row>
    <row r="39" spans="1:16" x14ac:dyDescent="0.3">
      <c r="A39" s="14" t="s">
        <v>93</v>
      </c>
      <c r="B39" s="10" t="s">
        <v>7</v>
      </c>
      <c r="C39" s="10" t="s">
        <v>51</v>
      </c>
      <c r="D39" s="11">
        <v>43230</v>
      </c>
      <c r="E39" s="11">
        <v>43232</v>
      </c>
      <c r="F39" s="10" t="s">
        <v>109</v>
      </c>
      <c r="G39" s="10" t="s">
        <v>117</v>
      </c>
      <c r="H39" s="10">
        <v>4</v>
      </c>
      <c r="I39" s="15">
        <v>1236</v>
      </c>
      <c r="J39" s="27">
        <f t="shared" si="0"/>
        <v>18787.2</v>
      </c>
      <c r="K39" s="25">
        <f t="shared" si="1"/>
        <v>657.55200000000013</v>
      </c>
      <c r="L39" t="str">
        <f t="shared" si="2"/>
        <v xml:space="preserve">מועדון יוקרה </v>
      </c>
    </row>
    <row r="40" spans="1:16" x14ac:dyDescent="0.3">
      <c r="A40" s="14" t="s">
        <v>79</v>
      </c>
      <c r="B40" s="10" t="s">
        <v>18</v>
      </c>
      <c r="C40" s="10" t="s">
        <v>62</v>
      </c>
      <c r="D40" s="11">
        <v>43112</v>
      </c>
      <c r="E40" s="11">
        <v>43117</v>
      </c>
      <c r="F40" s="10" t="s">
        <v>109</v>
      </c>
      <c r="G40" s="10" t="s">
        <v>116</v>
      </c>
      <c r="H40" s="10">
        <v>4</v>
      </c>
      <c r="I40" s="15">
        <v>1285</v>
      </c>
      <c r="J40" s="27">
        <f t="shared" si="0"/>
        <v>19532</v>
      </c>
      <c r="K40" s="25">
        <f t="shared" si="1"/>
        <v>683.62000000000012</v>
      </c>
      <c r="L40" t="str">
        <f t="shared" si="2"/>
        <v xml:space="preserve">מועדון יוקרה </v>
      </c>
    </row>
    <row r="41" spans="1:16" ht="14.5" thickBot="1" x14ac:dyDescent="0.35">
      <c r="A41" s="16" t="s">
        <v>90</v>
      </c>
      <c r="B41" s="17" t="s">
        <v>4</v>
      </c>
      <c r="C41" s="17" t="s">
        <v>48</v>
      </c>
      <c r="D41" s="18">
        <v>43433</v>
      </c>
      <c r="E41" s="18">
        <v>43435</v>
      </c>
      <c r="F41" s="17" t="s">
        <v>109</v>
      </c>
      <c r="G41" s="17" t="s">
        <v>115</v>
      </c>
      <c r="H41" s="17">
        <v>5</v>
      </c>
      <c r="I41" s="19">
        <v>1245</v>
      </c>
      <c r="J41" s="27">
        <f t="shared" si="0"/>
        <v>23655</v>
      </c>
      <c r="K41" s="25">
        <f t="shared" si="1"/>
        <v>827.92500000000007</v>
      </c>
      <c r="L41" t="str">
        <f t="shared" si="2"/>
        <v xml:space="preserve">מועדון יוקרה </v>
      </c>
    </row>
    <row r="42" spans="1:16" x14ac:dyDescent="0.3">
      <c r="A42" s="3"/>
      <c r="B42" s="3"/>
      <c r="C42" s="3"/>
      <c r="D42" s="4"/>
      <c r="E42" s="4"/>
      <c r="F42" s="3"/>
      <c r="G42" s="3"/>
      <c r="H42" s="3"/>
      <c r="I42" s="5"/>
      <c r="P42" t="s">
        <v>182</v>
      </c>
    </row>
    <row r="43" spans="1:16" x14ac:dyDescent="0.3">
      <c r="A43" s="3"/>
      <c r="B43" s="3"/>
      <c r="C43" s="3"/>
      <c r="D43" s="4"/>
      <c r="E43" s="4"/>
      <c r="F43" s="3"/>
      <c r="G43" s="3"/>
      <c r="H43" s="3"/>
      <c r="I43" s="5"/>
      <c r="P43" t="s">
        <v>126</v>
      </c>
    </row>
    <row r="44" spans="1:16" x14ac:dyDescent="0.3">
      <c r="A44" s="3"/>
      <c r="B44" s="3"/>
      <c r="C44" s="3"/>
      <c r="D44" s="4"/>
      <c r="E44" s="4"/>
      <c r="F44" s="3"/>
      <c r="G44" s="3"/>
      <c r="H44" s="3"/>
      <c r="I44" s="5"/>
    </row>
    <row r="45" spans="1:16" x14ac:dyDescent="0.3">
      <c r="A45" s="3"/>
      <c r="B45" s="3"/>
      <c r="C45" s="3"/>
      <c r="D45" s="4"/>
      <c r="E45" s="4"/>
      <c r="F45" s="3"/>
      <c r="G45" s="3"/>
      <c r="H45" s="3"/>
      <c r="I45" s="5"/>
      <c r="P45" s="6">
        <f>AVERAGE(I:I)</f>
        <v>978.75</v>
      </c>
    </row>
    <row r="46" spans="1:16" x14ac:dyDescent="0.3">
      <c r="A46" s="3"/>
      <c r="B46" s="3"/>
      <c r="C46" s="3"/>
      <c r="D46" s="4"/>
      <c r="E46" s="4"/>
      <c r="F46" s="3"/>
      <c r="G46" s="3"/>
      <c r="H46" s="3"/>
      <c r="I46" s="5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16" ht="14.5" thickBot="1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20" ht="28" x14ac:dyDescent="0.3">
      <c r="A49" s="3"/>
      <c r="B49" s="3"/>
      <c r="C49" s="3"/>
      <c r="D49" s="3"/>
      <c r="E49" s="3"/>
      <c r="F49" s="3"/>
      <c r="G49" s="3"/>
      <c r="H49" s="3"/>
      <c r="I49" s="3"/>
      <c r="P49" s="29" t="s">
        <v>183</v>
      </c>
      <c r="Q49" s="24" t="s">
        <v>148</v>
      </c>
      <c r="R49" s="36"/>
      <c r="S49" s="13" t="s">
        <v>67</v>
      </c>
      <c r="T49" s="13" t="s">
        <v>68</v>
      </c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P50" s="27">
        <f>MAX(J:J)</f>
        <v>23655</v>
      </c>
      <c r="Q50" s="62">
        <f>DAVERAGE(A1:L41,H1,$S$49:$T$51)</f>
        <v>2.2857142857142856</v>
      </c>
      <c r="R50" s="39"/>
      <c r="S50" s="10" t="s">
        <v>109</v>
      </c>
      <c r="T50" s="10" t="s">
        <v>112</v>
      </c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3"/>
      <c r="R51" s="39"/>
      <c r="S51" s="10" t="s">
        <v>109</v>
      </c>
      <c r="T51" s="10" t="s">
        <v>117</v>
      </c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3"/>
      <c r="R52" s="46"/>
      <c r="S52" s="46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R53" s="46"/>
      <c r="S53" s="46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Q54" s="24" t="s">
        <v>149</v>
      </c>
      <c r="R54" s="36"/>
      <c r="S54" s="36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Q55" s="45" t="str">
        <f>VLOOKUP(J2,$S$80:$T$120,$U$80,$V$80)</f>
        <v>A1003</v>
      </c>
      <c r="R55" s="39"/>
      <c r="S55" s="39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R56" s="39"/>
      <c r="S56" s="39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R57" s="46"/>
      <c r="S57" s="46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20" x14ac:dyDescent="0.3">
      <c r="A59" s="3"/>
      <c r="B59" s="3"/>
      <c r="C59" s="3"/>
      <c r="D59" s="3"/>
      <c r="E59" s="3"/>
      <c r="F59" s="36"/>
      <c r="G59" s="36"/>
      <c r="H59" s="36"/>
      <c r="I59" s="36"/>
      <c r="J59" s="36"/>
      <c r="K59" s="36"/>
      <c r="L59" s="36"/>
      <c r="M59" s="37"/>
      <c r="N59" s="38"/>
      <c r="O59" s="42"/>
      <c r="P59" s="47"/>
      <c r="Q59" s="42"/>
    </row>
    <row r="60" spans="1:20" x14ac:dyDescent="0.3">
      <c r="A60" s="3"/>
      <c r="B60" s="3"/>
      <c r="C60" s="3"/>
      <c r="D60" s="3"/>
      <c r="E60" s="3"/>
      <c r="F60" s="39"/>
      <c r="G60" s="39"/>
      <c r="H60" s="39"/>
      <c r="I60" s="40"/>
      <c r="J60" s="40"/>
      <c r="K60" s="39"/>
      <c r="L60" s="39"/>
      <c r="M60" s="39"/>
      <c r="N60" s="41"/>
      <c r="O60" s="27"/>
      <c r="P60" s="25"/>
      <c r="Q60"/>
    </row>
    <row r="61" spans="1:20" x14ac:dyDescent="0.3">
      <c r="A61" s="3"/>
      <c r="B61" s="3"/>
      <c r="C61" s="3"/>
      <c r="D61" s="3"/>
      <c r="E61" s="3"/>
      <c r="F61" s="39"/>
      <c r="G61" s="39"/>
      <c r="H61" s="39"/>
      <c r="I61" s="40"/>
      <c r="J61" s="40"/>
      <c r="K61" s="39"/>
      <c r="L61" s="39"/>
      <c r="M61" s="39"/>
      <c r="N61" s="41"/>
      <c r="O61" s="27"/>
      <c r="P61" s="25"/>
      <c r="Q61"/>
      <c r="R61" s="24" t="s">
        <v>124</v>
      </c>
    </row>
    <row r="62" spans="1:20" x14ac:dyDescent="0.3">
      <c r="A62" s="3"/>
      <c r="B62" s="3"/>
      <c r="C62" s="3"/>
      <c r="D62" s="3"/>
      <c r="E62" s="3"/>
      <c r="F62" s="39"/>
      <c r="G62" s="39"/>
      <c r="H62" s="39"/>
      <c r="I62" s="40"/>
      <c r="J62" s="40"/>
      <c r="K62" s="39"/>
      <c r="L62" s="39"/>
      <c r="M62" s="39"/>
      <c r="N62" s="41"/>
      <c r="O62" s="27"/>
      <c r="P62" s="25"/>
      <c r="Q62"/>
      <c r="R62" s="24" t="s">
        <v>121</v>
      </c>
    </row>
    <row r="63" spans="1:20" x14ac:dyDescent="0.3">
      <c r="A63" s="3"/>
      <c r="B63" s="3"/>
      <c r="C63" s="3"/>
      <c r="D63" s="3"/>
      <c r="E63" s="3"/>
      <c r="F63" s="39"/>
      <c r="G63" s="39"/>
      <c r="H63" s="39"/>
      <c r="I63" s="40"/>
      <c r="J63" s="40"/>
      <c r="K63" s="39"/>
      <c r="L63" s="39"/>
      <c r="M63" s="39"/>
      <c r="N63" s="41"/>
      <c r="O63" s="27"/>
      <c r="P63" s="25"/>
      <c r="Q63"/>
      <c r="R63" s="24">
        <v>3.8</v>
      </c>
    </row>
    <row r="64" spans="1:20" x14ac:dyDescent="0.3">
      <c r="A64" s="3"/>
      <c r="B64" s="3"/>
      <c r="C64" s="3"/>
      <c r="D64" s="3"/>
      <c r="E64" s="3"/>
      <c r="F64" s="39"/>
      <c r="G64" s="39"/>
      <c r="H64" s="39"/>
      <c r="I64" s="40"/>
      <c r="J64" s="40"/>
      <c r="K64" s="39"/>
      <c r="L64" s="39"/>
      <c r="M64" s="39"/>
      <c r="N64" s="41"/>
      <c r="O64" s="27"/>
      <c r="P64" s="25"/>
      <c r="Q64"/>
      <c r="R64" s="24" t="s">
        <v>125</v>
      </c>
    </row>
    <row r="65" spans="1:22" x14ac:dyDescent="0.3">
      <c r="A65" s="3"/>
      <c r="B65" s="3"/>
      <c r="C65" s="3"/>
      <c r="D65" s="3"/>
      <c r="E65" s="3"/>
      <c r="F65" s="39"/>
      <c r="G65" s="39"/>
      <c r="H65" s="39"/>
      <c r="I65" s="40"/>
      <c r="J65" s="40"/>
      <c r="K65" s="39"/>
      <c r="L65" s="39"/>
      <c r="M65" s="39"/>
      <c r="N65" s="41"/>
      <c r="O65" s="27"/>
      <c r="P65" s="25"/>
      <c r="Q65"/>
      <c r="R65" s="24" t="s">
        <v>123</v>
      </c>
    </row>
    <row r="66" spans="1:22" ht="28" x14ac:dyDescent="0.3">
      <c r="A66" s="3"/>
      <c r="B66" s="3"/>
      <c r="C66" s="3"/>
      <c r="D66" s="3"/>
      <c r="E66" s="3"/>
      <c r="F66" s="39"/>
      <c r="G66" s="39"/>
      <c r="H66" s="39"/>
      <c r="I66" s="40"/>
      <c r="J66" s="40"/>
      <c r="K66" s="39"/>
      <c r="L66" s="39"/>
      <c r="M66" s="39"/>
      <c r="N66" s="36"/>
      <c r="O66" s="42"/>
      <c r="P66" s="25"/>
      <c r="Q66"/>
      <c r="R66" s="24">
        <f>AVERAGE(H:H)</f>
        <v>2.2000000000000002</v>
      </c>
      <c r="S66" s="29" t="s">
        <v>127</v>
      </c>
      <c r="T66" s="30">
        <v>3.5000000000000003E-2</v>
      </c>
      <c r="U66" t="s">
        <v>128</v>
      </c>
      <c r="V66" s="31">
        <v>0</v>
      </c>
    </row>
    <row r="67" spans="1:22" ht="28" x14ac:dyDescent="0.3">
      <c r="A67" s="3"/>
      <c r="B67" s="3"/>
      <c r="C67" s="3"/>
      <c r="D67" s="3"/>
      <c r="E67" s="3"/>
      <c r="F67" s="3"/>
      <c r="G67" s="3"/>
      <c r="H67" s="3"/>
      <c r="I67" s="3"/>
      <c r="N67" s="39"/>
      <c r="O67" s="44"/>
      <c r="R67" s="24" t="s">
        <v>129</v>
      </c>
      <c r="S67" s="29" t="s">
        <v>130</v>
      </c>
      <c r="T67" t="s">
        <v>131</v>
      </c>
      <c r="U67" t="s">
        <v>132</v>
      </c>
      <c r="V67" t="s">
        <v>133</v>
      </c>
    </row>
    <row r="68" spans="1:22" x14ac:dyDescent="0.3">
      <c r="A68" s="3"/>
      <c r="B68" s="3"/>
      <c r="C68" s="3"/>
      <c r="D68" s="3"/>
      <c r="E68" s="3"/>
      <c r="F68" s="3"/>
      <c r="G68" s="3"/>
      <c r="H68" s="3"/>
      <c r="I68" s="3"/>
      <c r="N68" s="39"/>
      <c r="O68" s="44"/>
    </row>
    <row r="69" spans="1:22" ht="28" x14ac:dyDescent="0.3">
      <c r="A69" s="3"/>
      <c r="B69" s="3"/>
      <c r="C69" s="3"/>
      <c r="D69" s="3"/>
      <c r="E69" s="3"/>
      <c r="F69" s="3"/>
      <c r="G69" s="3"/>
      <c r="H69" s="3"/>
      <c r="I69" s="3"/>
      <c r="N69" s="39"/>
      <c r="O69" s="44"/>
      <c r="R69" s="24" t="s">
        <v>134</v>
      </c>
      <c r="S69" t="s">
        <v>136</v>
      </c>
      <c r="T69" s="29" t="s">
        <v>137</v>
      </c>
      <c r="U69" t="s">
        <v>138</v>
      </c>
    </row>
    <row r="70" spans="1:22" x14ac:dyDescent="0.3">
      <c r="A70" s="3"/>
      <c r="B70" s="3"/>
      <c r="C70" s="3"/>
      <c r="D70" s="3"/>
      <c r="E70" s="3"/>
      <c r="F70" s="3"/>
      <c r="G70" s="3"/>
      <c r="H70" s="3"/>
      <c r="I70" s="3"/>
      <c r="N70" s="39"/>
      <c r="O70" s="44"/>
      <c r="T70" s="6">
        <v>13200</v>
      </c>
      <c r="U70" t="s">
        <v>139</v>
      </c>
    </row>
    <row r="71" spans="1:22" x14ac:dyDescent="0.3">
      <c r="A71" s="3"/>
      <c r="B71" s="3"/>
      <c r="C71" s="3"/>
      <c r="D71" s="3"/>
      <c r="E71" s="3"/>
      <c r="F71" s="3"/>
      <c r="G71" s="3"/>
      <c r="H71" s="3"/>
      <c r="I71" s="3"/>
      <c r="N71" s="39"/>
      <c r="O71" s="44"/>
      <c r="U71" t="s">
        <v>109</v>
      </c>
      <c r="V71" t="s">
        <v>142</v>
      </c>
    </row>
    <row r="72" spans="1:22" x14ac:dyDescent="0.3">
      <c r="A72" s="3"/>
      <c r="B72" s="3"/>
      <c r="C72" s="3"/>
      <c r="D72" s="3"/>
      <c r="E72" s="3"/>
      <c r="F72" s="3"/>
      <c r="G72" s="3"/>
      <c r="H72" s="3"/>
      <c r="I72" s="3"/>
      <c r="N72" s="39"/>
      <c r="O72" s="44"/>
      <c r="S72" t="s">
        <v>141</v>
      </c>
      <c r="V72" t="s">
        <v>116</v>
      </c>
    </row>
    <row r="73" spans="1:22" ht="28" x14ac:dyDescent="0.3">
      <c r="A73" s="3"/>
      <c r="B73" s="3"/>
      <c r="C73" s="3"/>
      <c r="D73" s="3"/>
      <c r="E73" s="3"/>
      <c r="F73" s="3"/>
      <c r="G73" s="3"/>
      <c r="H73" s="3"/>
      <c r="I73" s="3"/>
      <c r="N73" s="39"/>
      <c r="O73" s="44"/>
      <c r="S73" t="s">
        <v>140</v>
      </c>
      <c r="T73" s="29" t="s">
        <v>143</v>
      </c>
      <c r="U73" s="29" t="s">
        <v>144</v>
      </c>
      <c r="V73" s="29" t="s">
        <v>145</v>
      </c>
    </row>
    <row r="74" spans="1:22" x14ac:dyDescent="0.3">
      <c r="A74" s="3"/>
      <c r="B74" s="3"/>
      <c r="C74" s="3"/>
      <c r="D74" s="3"/>
      <c r="E74" s="3"/>
      <c r="F74" s="3"/>
      <c r="G74" s="3"/>
      <c r="H74" s="3"/>
      <c r="I74" s="3"/>
      <c r="N74" s="39"/>
      <c r="O74" s="44"/>
      <c r="T74" s="6">
        <v>10200</v>
      </c>
      <c r="U74">
        <v>2</v>
      </c>
      <c r="V74" t="s">
        <v>111</v>
      </c>
    </row>
    <row r="75" spans="1:22" x14ac:dyDescent="0.3">
      <c r="A75" s="3"/>
      <c r="B75" s="3"/>
      <c r="C75" s="3"/>
      <c r="D75" s="3"/>
      <c r="E75" s="3"/>
      <c r="F75" s="3"/>
      <c r="G75" s="3"/>
      <c r="H75" s="3"/>
      <c r="I75" s="3"/>
      <c r="N75" s="39"/>
      <c r="O75" s="44"/>
      <c r="S75" t="s">
        <v>146</v>
      </c>
    </row>
    <row r="76" spans="1:22" x14ac:dyDescent="0.3">
      <c r="A76" s="3"/>
      <c r="B76" s="3"/>
      <c r="C76" s="3"/>
      <c r="D76" s="3"/>
      <c r="E76" s="3"/>
      <c r="F76" s="3"/>
      <c r="G76" s="3"/>
      <c r="H76" s="3"/>
      <c r="I76" s="3"/>
      <c r="N76" s="39"/>
      <c r="O76" s="44"/>
      <c r="S76" t="s">
        <v>147</v>
      </c>
    </row>
    <row r="77" spans="1:22" x14ac:dyDescent="0.3">
      <c r="A77" s="3"/>
      <c r="B77" s="3"/>
      <c r="C77" s="3"/>
      <c r="D77" s="3"/>
      <c r="E77" s="3"/>
      <c r="F77" s="3"/>
      <c r="G77" s="3"/>
      <c r="H77" s="3"/>
      <c r="I77" s="3"/>
      <c r="N77" s="39"/>
      <c r="O77" s="44"/>
    </row>
    <row r="78" spans="1:22" x14ac:dyDescent="0.3">
      <c r="A78" s="3"/>
      <c r="B78" s="3"/>
      <c r="C78" s="3"/>
      <c r="D78" s="3"/>
      <c r="E78" s="3"/>
      <c r="F78" s="3"/>
      <c r="G78" s="3"/>
      <c r="H78" s="3"/>
      <c r="I78" s="3"/>
      <c r="N78" s="39"/>
      <c r="O78" s="44"/>
    </row>
    <row r="79" spans="1:22" ht="14.5" thickBot="1" x14ac:dyDescent="0.35">
      <c r="A79" s="3"/>
      <c r="B79" s="3"/>
      <c r="C79" s="3"/>
      <c r="D79" s="3"/>
      <c r="E79" s="3"/>
      <c r="F79" s="3"/>
      <c r="G79" s="3"/>
      <c r="H79" s="3"/>
      <c r="I79" s="3"/>
      <c r="N79" s="39"/>
      <c r="O79" s="44"/>
      <c r="Q79" s="24" t="s">
        <v>188</v>
      </c>
      <c r="R79" s="24" t="s">
        <v>189</v>
      </c>
      <c r="S79" t="s">
        <v>190</v>
      </c>
      <c r="U79" t="s">
        <v>191</v>
      </c>
      <c r="V79" t="s">
        <v>192</v>
      </c>
    </row>
    <row r="80" spans="1:22" ht="28" x14ac:dyDescent="0.3">
      <c r="A80" s="3"/>
      <c r="B80" s="3"/>
      <c r="C80" s="3"/>
      <c r="D80" s="3"/>
      <c r="E80" s="3"/>
      <c r="F80" s="3"/>
      <c r="G80" s="3"/>
      <c r="H80" s="3"/>
      <c r="I80" s="3"/>
      <c r="N80" s="39"/>
      <c r="O80" s="44"/>
      <c r="R80" s="24" t="s">
        <v>64</v>
      </c>
      <c r="S80" s="26" t="s">
        <v>120</v>
      </c>
      <c r="T80" s="12" t="s">
        <v>64</v>
      </c>
      <c r="U80">
        <v>2</v>
      </c>
      <c r="V80">
        <v>0</v>
      </c>
    </row>
    <row r="81" spans="1:20" x14ac:dyDescent="0.3">
      <c r="A81" s="3"/>
      <c r="B81" s="3"/>
      <c r="C81" s="3"/>
      <c r="D81" s="3"/>
      <c r="E81" s="3"/>
      <c r="F81" s="3"/>
      <c r="G81" s="3"/>
      <c r="H81" s="3"/>
      <c r="I81" s="3"/>
      <c r="N81" s="39"/>
      <c r="O81" s="44"/>
      <c r="S81" s="27">
        <v>2097.6</v>
      </c>
      <c r="T81" s="14" t="s">
        <v>71</v>
      </c>
    </row>
    <row r="82" spans="1:20" x14ac:dyDescent="0.3">
      <c r="A82" s="3"/>
      <c r="B82" s="3"/>
      <c r="C82" s="3"/>
      <c r="D82" s="3"/>
      <c r="E82" s="3"/>
      <c r="F82" s="3"/>
      <c r="G82" s="3"/>
      <c r="H82" s="3"/>
      <c r="I82" s="3"/>
      <c r="N82" s="39"/>
      <c r="O82" s="44"/>
      <c r="S82" s="27">
        <v>2660</v>
      </c>
      <c r="T82" s="14" t="s">
        <v>96</v>
      </c>
    </row>
    <row r="83" spans="1:20" x14ac:dyDescent="0.3">
      <c r="A83" s="3"/>
      <c r="B83" s="3"/>
      <c r="C83" s="3"/>
      <c r="D83" s="3"/>
      <c r="E83" s="3"/>
      <c r="F83" s="3"/>
      <c r="G83" s="3"/>
      <c r="H83" s="3"/>
      <c r="I83" s="3"/>
      <c r="N83" s="39"/>
      <c r="O83" s="44"/>
      <c r="S83" s="27">
        <v>2747.4</v>
      </c>
      <c r="T83" s="14" t="s">
        <v>69</v>
      </c>
    </row>
    <row r="84" spans="1:20" x14ac:dyDescent="0.3">
      <c r="A84" s="3"/>
      <c r="B84" s="3"/>
      <c r="C84" s="3"/>
      <c r="D84" s="3"/>
      <c r="E84" s="3"/>
      <c r="F84" s="3"/>
      <c r="G84" s="3"/>
      <c r="H84" s="3"/>
      <c r="I84" s="3"/>
      <c r="N84" s="39"/>
      <c r="O84" s="44"/>
      <c r="S84" s="27">
        <v>3002</v>
      </c>
      <c r="T84" s="14" t="s">
        <v>99</v>
      </c>
    </row>
    <row r="85" spans="1:20" x14ac:dyDescent="0.3">
      <c r="A85" s="3"/>
      <c r="B85" s="3"/>
      <c r="C85" s="3"/>
      <c r="D85" s="3"/>
      <c r="E85" s="3"/>
      <c r="F85" s="3"/>
      <c r="G85" s="3"/>
      <c r="H85" s="3"/>
      <c r="I85" s="3"/>
      <c r="N85" s="39"/>
      <c r="O85" s="44"/>
      <c r="S85" s="27">
        <v>4571.3999999999996</v>
      </c>
      <c r="T85" s="14" t="s">
        <v>83</v>
      </c>
    </row>
    <row r="86" spans="1:20" x14ac:dyDescent="0.3">
      <c r="A86" s="3"/>
      <c r="B86" s="3"/>
      <c r="C86" s="3"/>
      <c r="D86" s="3"/>
      <c r="E86" s="3"/>
      <c r="F86" s="3"/>
      <c r="G86" s="3"/>
      <c r="H86" s="3"/>
      <c r="I86" s="3"/>
      <c r="N86" s="39"/>
      <c r="O86" s="44"/>
      <c r="S86" s="27">
        <v>4674</v>
      </c>
      <c r="T86" s="14" t="s">
        <v>89</v>
      </c>
    </row>
    <row r="87" spans="1:20" x14ac:dyDescent="0.3">
      <c r="A87" s="3"/>
      <c r="B87" s="3"/>
      <c r="C87" s="3"/>
      <c r="D87" s="3"/>
      <c r="E87" s="3"/>
      <c r="F87" s="3"/>
      <c r="G87" s="3"/>
      <c r="H87" s="3"/>
      <c r="I87" s="3"/>
      <c r="N87" s="39"/>
      <c r="O87" s="44"/>
      <c r="S87" s="27">
        <v>4677.8</v>
      </c>
      <c r="T87" s="14" t="s">
        <v>76</v>
      </c>
    </row>
    <row r="88" spans="1:20" x14ac:dyDescent="0.3">
      <c r="A88" s="3"/>
      <c r="B88" s="3"/>
      <c r="C88" s="3"/>
      <c r="D88" s="3"/>
      <c r="E88" s="3"/>
      <c r="F88" s="3"/>
      <c r="G88" s="3"/>
      <c r="H88" s="3"/>
      <c r="I88" s="3"/>
      <c r="N88" s="39"/>
      <c r="O88" s="44"/>
      <c r="S88" s="27">
        <v>4947.5999999999995</v>
      </c>
      <c r="T88" s="14" t="s">
        <v>70</v>
      </c>
    </row>
    <row r="89" spans="1:20" x14ac:dyDescent="0.3">
      <c r="A89" s="3"/>
      <c r="B89" s="3"/>
      <c r="C89" s="3"/>
      <c r="D89" s="3"/>
      <c r="E89" s="3"/>
      <c r="F89" s="3"/>
      <c r="G89" s="3"/>
      <c r="H89" s="3"/>
      <c r="I89" s="3"/>
      <c r="N89" s="39"/>
      <c r="O89" s="44"/>
      <c r="S89" s="27">
        <v>4962.8</v>
      </c>
      <c r="T89" s="14" t="s">
        <v>77</v>
      </c>
    </row>
    <row r="90" spans="1:20" x14ac:dyDescent="0.3">
      <c r="A90" s="3"/>
      <c r="B90" s="3"/>
      <c r="C90" s="3"/>
      <c r="D90" s="3"/>
      <c r="E90" s="3"/>
      <c r="F90" s="3"/>
      <c r="G90" s="3"/>
      <c r="H90" s="3"/>
      <c r="I90" s="3"/>
      <c r="N90" s="39"/>
      <c r="O90" s="44"/>
      <c r="S90" s="27">
        <v>5000.8</v>
      </c>
      <c r="T90" s="14" t="s">
        <v>97</v>
      </c>
    </row>
    <row r="91" spans="1:20" x14ac:dyDescent="0.3">
      <c r="A91" s="3"/>
      <c r="B91" s="3"/>
      <c r="C91" s="3"/>
      <c r="D91" s="3"/>
      <c r="E91" s="3"/>
      <c r="F91" s="3"/>
      <c r="G91" s="3"/>
      <c r="H91" s="3"/>
      <c r="I91" s="3"/>
      <c r="N91" s="39"/>
      <c r="O91" s="44"/>
      <c r="S91" s="27">
        <v>5008.3999999999996</v>
      </c>
      <c r="T91" s="14" t="s">
        <v>74</v>
      </c>
    </row>
    <row r="92" spans="1:20" x14ac:dyDescent="0.3">
      <c r="A92" s="3"/>
      <c r="B92" s="3"/>
      <c r="C92" s="3"/>
      <c r="D92" s="3"/>
      <c r="E92" s="3"/>
      <c r="F92" s="3"/>
      <c r="G92" s="3"/>
      <c r="H92" s="3"/>
      <c r="I92" s="3"/>
      <c r="N92" s="39"/>
      <c r="O92" s="44"/>
      <c r="S92" s="27">
        <v>5099.5999999999995</v>
      </c>
      <c r="T92" s="14" t="s">
        <v>84</v>
      </c>
    </row>
    <row r="93" spans="1:20" x14ac:dyDescent="0.3">
      <c r="A93" s="3"/>
      <c r="B93" s="3"/>
      <c r="C93" s="3"/>
      <c r="D93" s="3"/>
      <c r="E93" s="3"/>
      <c r="F93" s="3"/>
      <c r="G93" s="3"/>
      <c r="H93" s="3"/>
      <c r="I93" s="3"/>
      <c r="N93" s="39"/>
      <c r="O93" s="44"/>
      <c r="S93" s="27">
        <v>5160.3999999999996</v>
      </c>
      <c r="T93" s="14" t="s">
        <v>82</v>
      </c>
    </row>
    <row r="94" spans="1:20" x14ac:dyDescent="0.3">
      <c r="A94" s="3"/>
      <c r="B94" s="3"/>
      <c r="C94" s="3"/>
      <c r="D94" s="3"/>
      <c r="E94" s="3"/>
      <c r="F94" s="3"/>
      <c r="G94" s="3"/>
      <c r="H94" s="3"/>
      <c r="I94" s="3"/>
      <c r="N94" s="39"/>
      <c r="O94" s="44"/>
      <c r="S94" s="27">
        <v>5168</v>
      </c>
      <c r="T94" s="14" t="s">
        <v>101</v>
      </c>
    </row>
    <row r="95" spans="1:20" x14ac:dyDescent="0.3">
      <c r="A95" s="3"/>
      <c r="B95" s="3"/>
      <c r="C95" s="3"/>
      <c r="D95" s="3"/>
      <c r="E95" s="3"/>
      <c r="F95" s="3"/>
      <c r="G95" s="3"/>
      <c r="H95" s="3"/>
      <c r="I95" s="3"/>
      <c r="N95" s="39"/>
      <c r="O95" s="44"/>
      <c r="S95" s="27">
        <v>5244</v>
      </c>
      <c r="T95" s="14" t="s">
        <v>102</v>
      </c>
    </row>
    <row r="96" spans="1:20" x14ac:dyDescent="0.3">
      <c r="A96" s="3"/>
      <c r="B96" s="3"/>
      <c r="C96" s="3"/>
      <c r="D96" s="3"/>
      <c r="E96" s="3"/>
      <c r="F96" s="3"/>
      <c r="G96" s="3"/>
      <c r="H96" s="3"/>
      <c r="I96" s="3"/>
      <c r="N96" s="39"/>
      <c r="O96" s="44"/>
      <c r="S96" s="27">
        <v>5282</v>
      </c>
      <c r="T96" s="14" t="s">
        <v>85</v>
      </c>
    </row>
    <row r="97" spans="1:20" x14ac:dyDescent="0.3">
      <c r="A97" s="3"/>
      <c r="B97" s="3"/>
      <c r="C97" s="3"/>
      <c r="D97" s="3"/>
      <c r="E97" s="3"/>
      <c r="F97" s="3"/>
      <c r="G97" s="3"/>
      <c r="H97" s="3"/>
      <c r="I97" s="3"/>
      <c r="N97" s="39"/>
      <c r="O97" s="44"/>
      <c r="S97" s="27">
        <v>5304.8</v>
      </c>
      <c r="T97" s="14" t="s">
        <v>87</v>
      </c>
    </row>
    <row r="98" spans="1:20" x14ac:dyDescent="0.3">
      <c r="A98" s="3"/>
      <c r="B98" s="3"/>
      <c r="C98" s="3"/>
      <c r="D98" s="3"/>
      <c r="E98" s="3"/>
      <c r="F98" s="3"/>
      <c r="G98" s="3"/>
      <c r="H98" s="3"/>
      <c r="I98" s="3"/>
      <c r="N98" s="39"/>
      <c r="O98" s="44"/>
      <c r="S98" s="27">
        <v>5700</v>
      </c>
      <c r="T98" s="14" t="s">
        <v>107</v>
      </c>
    </row>
    <row r="99" spans="1:20" x14ac:dyDescent="0.3">
      <c r="A99" s="3"/>
      <c r="B99" s="3"/>
      <c r="C99" s="3"/>
      <c r="D99" s="3"/>
      <c r="E99" s="3"/>
      <c r="F99" s="3"/>
      <c r="G99" s="3"/>
      <c r="H99" s="3"/>
      <c r="I99" s="3"/>
      <c r="N99" s="39"/>
      <c r="O99" s="44"/>
      <c r="S99" s="27">
        <v>5787.4</v>
      </c>
      <c r="T99" s="14" t="s">
        <v>104</v>
      </c>
    </row>
    <row r="100" spans="1:20" x14ac:dyDescent="0.3">
      <c r="A100" s="3"/>
      <c r="B100" s="3"/>
      <c r="C100" s="3"/>
      <c r="D100" s="3"/>
      <c r="E100" s="3"/>
      <c r="F100" s="3"/>
      <c r="G100" s="3"/>
      <c r="H100" s="3"/>
      <c r="I100" s="3"/>
      <c r="N100" s="39"/>
      <c r="O100" s="44"/>
      <c r="S100" s="27">
        <v>6019.2</v>
      </c>
      <c r="T100" s="14" t="s">
        <v>72</v>
      </c>
    </row>
    <row r="101" spans="1:20" x14ac:dyDescent="0.3">
      <c r="A101" s="3"/>
      <c r="B101" s="3"/>
      <c r="C101" s="3"/>
      <c r="D101" s="3"/>
      <c r="E101" s="3"/>
      <c r="F101" s="3"/>
      <c r="G101" s="3"/>
      <c r="H101" s="3"/>
      <c r="I101" s="3"/>
      <c r="N101" s="39"/>
      <c r="O101" s="44"/>
      <c r="S101" s="27">
        <v>6080</v>
      </c>
      <c r="T101" s="14" t="s">
        <v>103</v>
      </c>
    </row>
    <row r="102" spans="1:20" x14ac:dyDescent="0.3">
      <c r="A102" s="3"/>
      <c r="B102" s="3"/>
      <c r="C102" s="3"/>
      <c r="D102" s="3"/>
      <c r="E102" s="3"/>
      <c r="F102" s="3"/>
      <c r="G102" s="3"/>
      <c r="H102" s="3"/>
      <c r="I102" s="3"/>
      <c r="N102" s="39"/>
      <c r="O102" s="44"/>
      <c r="S102" s="27">
        <v>6460</v>
      </c>
      <c r="T102" s="14" t="s">
        <v>73</v>
      </c>
    </row>
    <row r="103" spans="1:20" x14ac:dyDescent="0.3">
      <c r="A103" s="3"/>
      <c r="B103" s="3"/>
      <c r="C103" s="3"/>
      <c r="D103" s="3"/>
      <c r="E103" s="3"/>
      <c r="F103" s="3"/>
      <c r="G103" s="3"/>
      <c r="H103" s="3"/>
      <c r="I103" s="3"/>
      <c r="N103" s="39"/>
      <c r="O103" s="44"/>
      <c r="S103" s="27">
        <v>6486.5999999999995</v>
      </c>
      <c r="T103" s="14" t="s">
        <v>88</v>
      </c>
    </row>
    <row r="104" spans="1:20" x14ac:dyDescent="0.3">
      <c r="A104" s="3"/>
      <c r="B104" s="3"/>
      <c r="C104" s="3"/>
      <c r="D104" s="3"/>
      <c r="E104" s="3"/>
      <c r="F104" s="3"/>
      <c r="G104" s="3"/>
      <c r="H104" s="3"/>
      <c r="I104" s="3"/>
      <c r="N104" s="39"/>
      <c r="O104" s="44"/>
      <c r="S104" s="27">
        <v>7432.7999999999993</v>
      </c>
      <c r="T104" s="14" t="s">
        <v>86</v>
      </c>
    </row>
    <row r="105" spans="1:20" x14ac:dyDescent="0.3">
      <c r="A105" s="3"/>
      <c r="B105" s="3"/>
      <c r="C105" s="3"/>
      <c r="D105" s="3"/>
      <c r="E105" s="3"/>
      <c r="F105" s="3"/>
      <c r="G105" s="3"/>
      <c r="H105" s="3"/>
      <c r="I105" s="3"/>
      <c r="N105" s="39"/>
      <c r="O105" s="44"/>
      <c r="S105" s="27">
        <v>7638</v>
      </c>
      <c r="T105" s="14" t="s">
        <v>78</v>
      </c>
    </row>
    <row r="106" spans="1:20" x14ac:dyDescent="0.3">
      <c r="A106" s="3"/>
      <c r="B106" s="3"/>
      <c r="C106" s="3"/>
      <c r="D106" s="3"/>
      <c r="E106" s="3"/>
      <c r="F106" s="3"/>
      <c r="G106" s="3"/>
      <c r="H106" s="3"/>
      <c r="I106" s="3"/>
      <c r="N106" s="39"/>
      <c r="O106" s="44"/>
      <c r="S106" s="27">
        <v>7740.5999999999995</v>
      </c>
      <c r="T106" s="14" t="s">
        <v>98</v>
      </c>
    </row>
    <row r="107" spans="1:20" x14ac:dyDescent="0.3">
      <c r="A107" s="3"/>
      <c r="B107" s="3"/>
      <c r="C107" s="3"/>
      <c r="D107" s="3"/>
      <c r="E107" s="3"/>
      <c r="F107" s="3"/>
      <c r="G107" s="3"/>
      <c r="H107" s="3"/>
      <c r="I107" s="3"/>
      <c r="S107" s="27">
        <v>9500</v>
      </c>
      <c r="T107" s="14" t="s">
        <v>94</v>
      </c>
    </row>
    <row r="108" spans="1:20" x14ac:dyDescent="0.3">
      <c r="A108" s="3"/>
      <c r="B108" s="3"/>
      <c r="C108" s="3"/>
      <c r="D108" s="3"/>
      <c r="E108" s="3"/>
      <c r="F108" s="3"/>
      <c r="G108" s="3"/>
      <c r="H108" s="3"/>
      <c r="I108" s="3"/>
      <c r="S108" s="27">
        <v>9910.4</v>
      </c>
      <c r="T108" s="14" t="s">
        <v>91</v>
      </c>
    </row>
    <row r="109" spans="1:20" x14ac:dyDescent="0.3">
      <c r="A109" s="3"/>
      <c r="B109" s="3"/>
      <c r="C109" s="3"/>
      <c r="D109" s="3"/>
      <c r="E109" s="3"/>
      <c r="F109" s="3"/>
      <c r="G109" s="3"/>
      <c r="H109" s="3"/>
      <c r="I109" s="3"/>
      <c r="S109" s="27">
        <v>10374</v>
      </c>
      <c r="T109" s="14" t="s">
        <v>108</v>
      </c>
    </row>
    <row r="110" spans="1:20" x14ac:dyDescent="0.3">
      <c r="A110" s="3"/>
      <c r="B110" s="3"/>
      <c r="C110" s="3"/>
      <c r="D110" s="3"/>
      <c r="E110" s="3"/>
      <c r="F110" s="3"/>
      <c r="G110" s="3"/>
      <c r="H110" s="3"/>
      <c r="I110" s="3"/>
      <c r="S110" s="27">
        <v>10389.199999999999</v>
      </c>
      <c r="T110" s="14" t="s">
        <v>80</v>
      </c>
    </row>
    <row r="111" spans="1:20" x14ac:dyDescent="0.3">
      <c r="A111" s="3"/>
      <c r="B111" s="3"/>
      <c r="C111" s="3"/>
      <c r="D111" s="3"/>
      <c r="E111" s="3"/>
      <c r="F111" s="3"/>
      <c r="G111" s="3"/>
      <c r="H111" s="3"/>
      <c r="I111" s="3"/>
      <c r="S111" s="27">
        <v>10640</v>
      </c>
      <c r="T111" s="14" t="s">
        <v>100</v>
      </c>
    </row>
    <row r="112" spans="1:20" x14ac:dyDescent="0.3">
      <c r="A112" s="3"/>
      <c r="B112" s="3"/>
      <c r="C112" s="3"/>
      <c r="D112" s="3"/>
      <c r="E112" s="3"/>
      <c r="F112" s="3"/>
      <c r="G112" s="3"/>
      <c r="H112" s="3"/>
      <c r="I112" s="3"/>
      <c r="S112" s="27">
        <v>10792</v>
      </c>
      <c r="T112" s="14" t="s">
        <v>106</v>
      </c>
    </row>
    <row r="113" spans="1:20" x14ac:dyDescent="0.3">
      <c r="A113" s="3"/>
      <c r="B113" s="3"/>
      <c r="C113" s="3"/>
      <c r="D113" s="3"/>
      <c r="E113" s="3"/>
      <c r="F113" s="3"/>
      <c r="G113" s="3"/>
      <c r="H113" s="3"/>
      <c r="I113" s="3"/>
      <c r="S113" s="27">
        <v>10814.8</v>
      </c>
      <c r="T113" s="14" t="s">
        <v>81</v>
      </c>
    </row>
    <row r="114" spans="1:20" x14ac:dyDescent="0.3">
      <c r="A114" s="3"/>
      <c r="B114" s="3"/>
      <c r="C114" s="3"/>
      <c r="D114" s="3"/>
      <c r="E114" s="3"/>
      <c r="F114" s="3"/>
      <c r="G114" s="3"/>
      <c r="H114" s="3"/>
      <c r="I114" s="3"/>
      <c r="S114" s="27">
        <v>11992.8</v>
      </c>
      <c r="T114" s="14" t="s">
        <v>92</v>
      </c>
    </row>
    <row r="115" spans="1:20" x14ac:dyDescent="0.3">
      <c r="A115" s="3"/>
      <c r="B115" s="3"/>
      <c r="C115" s="3"/>
      <c r="D115" s="3"/>
      <c r="E115" s="3"/>
      <c r="F115" s="3"/>
      <c r="G115" s="3"/>
      <c r="H115" s="3"/>
      <c r="I115" s="3"/>
      <c r="S115" s="27">
        <v>12118.199999999999</v>
      </c>
      <c r="T115" s="14" t="s">
        <v>75</v>
      </c>
    </row>
    <row r="116" spans="1:20" x14ac:dyDescent="0.3">
      <c r="A116" s="3"/>
      <c r="B116" s="3"/>
      <c r="C116" s="3"/>
      <c r="D116" s="3"/>
      <c r="E116" s="3"/>
      <c r="F116" s="3"/>
      <c r="G116" s="3"/>
      <c r="H116" s="3"/>
      <c r="I116" s="3"/>
      <c r="S116" s="27">
        <v>14090.400000000001</v>
      </c>
      <c r="T116" s="14" t="s">
        <v>105</v>
      </c>
    </row>
    <row r="117" spans="1:20" x14ac:dyDescent="0.3">
      <c r="A117" s="3"/>
      <c r="B117" s="3"/>
      <c r="C117" s="3"/>
      <c r="D117" s="3"/>
      <c r="E117" s="3"/>
      <c r="F117" s="3"/>
      <c r="G117" s="3"/>
      <c r="H117" s="3"/>
      <c r="I117" s="3"/>
      <c r="S117" s="27">
        <v>17100</v>
      </c>
      <c r="T117" s="14" t="s">
        <v>95</v>
      </c>
    </row>
    <row r="118" spans="1:20" x14ac:dyDescent="0.3">
      <c r="A118" s="3"/>
      <c r="B118" s="3"/>
      <c r="C118" s="3"/>
      <c r="D118" s="3"/>
      <c r="E118" s="3"/>
      <c r="F118" s="3"/>
      <c r="G118" s="3"/>
      <c r="H118" s="3"/>
      <c r="I118" s="3"/>
      <c r="S118" s="27">
        <v>18787.2</v>
      </c>
      <c r="T118" s="14" t="s">
        <v>93</v>
      </c>
    </row>
    <row r="119" spans="1:20" x14ac:dyDescent="0.3">
      <c r="A119" s="3"/>
      <c r="B119" s="3"/>
      <c r="C119" s="3"/>
      <c r="D119" s="3"/>
      <c r="E119" s="3"/>
      <c r="F119" s="3"/>
      <c r="G119" s="3"/>
      <c r="H119" s="3"/>
      <c r="I119" s="3"/>
      <c r="S119" s="27">
        <v>19532</v>
      </c>
      <c r="T119" s="14" t="s">
        <v>79</v>
      </c>
    </row>
    <row r="120" spans="1:20" ht="14.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S120" s="27">
        <v>23655</v>
      </c>
      <c r="T120" s="16" t="s">
        <v>90</v>
      </c>
    </row>
    <row r="121" spans="1:20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20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20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20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20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20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20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20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autoFilter ref="A1:L41" xr:uid="{6BAB79B4-9618-4356-AE5A-FF7926975570}"/>
  <conditionalFormatting sqref="I1:I1048576">
    <cfRule type="cellIs" dxfId="3" priority="3" operator="lessThan">
      <formula>751</formula>
    </cfRule>
    <cfRule type="cellIs" dxfId="2" priority="4" operator="greaterThan">
      <formula>750</formula>
    </cfRule>
  </conditionalFormatting>
  <conditionalFormatting sqref="N59">
    <cfRule type="cellIs" dxfId="1" priority="1" operator="lessThan">
      <formula>751</formula>
    </cfRule>
    <cfRule type="cellIs" dxfId="0" priority="2" operator="greaterThan">
      <formula>750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1CCB-5215-4D5C-A158-3DE6E11F7533}">
  <dimension ref="A3:D26"/>
  <sheetViews>
    <sheetView rightToLeft="1" workbookViewId="0">
      <selection activeCell="C9" sqref="C9"/>
    </sheetView>
  </sheetViews>
  <sheetFormatPr defaultRowHeight="14" x14ac:dyDescent="0.3"/>
  <cols>
    <col min="1" max="1" width="11.1640625" bestFit="1" customWidth="1"/>
    <col min="2" max="2" width="17.1640625" bestFit="1" customWidth="1"/>
    <col min="3" max="3" width="17.58203125" bestFit="1" customWidth="1"/>
    <col min="4" max="5" width="25.83203125" bestFit="1" customWidth="1"/>
    <col min="6" max="6" width="6.1640625" bestFit="1" customWidth="1"/>
    <col min="7" max="7" width="5.1640625" bestFit="1" customWidth="1"/>
    <col min="8" max="8" width="23.4140625" bestFit="1" customWidth="1"/>
    <col min="9" max="9" width="32" bestFit="1" customWidth="1"/>
  </cols>
  <sheetData>
    <row r="3" spans="1:4" x14ac:dyDescent="0.3">
      <c r="A3" s="49" t="s">
        <v>156</v>
      </c>
      <c r="B3" t="s">
        <v>158</v>
      </c>
      <c r="C3" t="s">
        <v>159</v>
      </c>
      <c r="D3" t="s">
        <v>164</v>
      </c>
    </row>
    <row r="4" spans="1:4" x14ac:dyDescent="0.3">
      <c r="A4" s="50" t="s">
        <v>115</v>
      </c>
      <c r="B4" s="51">
        <v>12</v>
      </c>
      <c r="C4" s="51">
        <v>6</v>
      </c>
      <c r="D4" s="51">
        <v>1600</v>
      </c>
    </row>
    <row r="5" spans="1:4" x14ac:dyDescent="0.3">
      <c r="A5" s="52" t="s">
        <v>109</v>
      </c>
      <c r="B5" s="51">
        <v>5</v>
      </c>
      <c r="C5" s="51">
        <v>1</v>
      </c>
      <c r="D5" s="51">
        <v>1245</v>
      </c>
    </row>
    <row r="6" spans="1:4" x14ac:dyDescent="0.3">
      <c r="A6" s="52" t="s">
        <v>111</v>
      </c>
      <c r="B6" s="51">
        <v>5</v>
      </c>
      <c r="C6" s="51">
        <v>3</v>
      </c>
      <c r="D6" s="51">
        <v>1523</v>
      </c>
    </row>
    <row r="7" spans="1:4" x14ac:dyDescent="0.3">
      <c r="A7" s="52" t="s">
        <v>110</v>
      </c>
      <c r="B7" s="51">
        <v>2</v>
      </c>
      <c r="C7" s="51">
        <v>2</v>
      </c>
      <c r="D7" s="51">
        <v>1600</v>
      </c>
    </row>
    <row r="8" spans="1:4" x14ac:dyDescent="0.3">
      <c r="A8" s="50" t="s">
        <v>112</v>
      </c>
      <c r="B8" s="51">
        <v>12</v>
      </c>
      <c r="C8" s="51">
        <v>6</v>
      </c>
      <c r="D8" s="51">
        <v>850</v>
      </c>
    </row>
    <row r="9" spans="1:4" x14ac:dyDescent="0.3">
      <c r="A9" s="52" t="s">
        <v>109</v>
      </c>
      <c r="B9" s="51">
        <v>5</v>
      </c>
      <c r="C9" s="51">
        <v>2</v>
      </c>
      <c r="D9" s="51">
        <v>789</v>
      </c>
    </row>
    <row r="10" spans="1:4" x14ac:dyDescent="0.3">
      <c r="A10" s="52" t="s">
        <v>111</v>
      </c>
      <c r="B10" s="51">
        <v>6</v>
      </c>
      <c r="C10" s="51">
        <v>3</v>
      </c>
      <c r="D10" s="51">
        <v>850</v>
      </c>
    </row>
    <row r="11" spans="1:4" x14ac:dyDescent="0.3">
      <c r="A11" s="52" t="s">
        <v>110</v>
      </c>
      <c r="B11" s="51">
        <v>1</v>
      </c>
      <c r="C11" s="51">
        <v>1</v>
      </c>
      <c r="D11" s="51">
        <v>790</v>
      </c>
    </row>
    <row r="12" spans="1:4" x14ac:dyDescent="0.3">
      <c r="A12" s="50" t="s">
        <v>117</v>
      </c>
      <c r="B12" s="51">
        <v>11</v>
      </c>
      <c r="C12" s="51">
        <v>5</v>
      </c>
      <c r="D12" s="51">
        <v>1420</v>
      </c>
    </row>
    <row r="13" spans="1:4" x14ac:dyDescent="0.3">
      <c r="A13" s="52" t="s">
        <v>109</v>
      </c>
      <c r="B13" s="51">
        <v>11</v>
      </c>
      <c r="C13" s="51">
        <v>5</v>
      </c>
      <c r="D13" s="51">
        <v>1420</v>
      </c>
    </row>
    <row r="14" spans="1:4" x14ac:dyDescent="0.3">
      <c r="A14" s="50" t="s">
        <v>116</v>
      </c>
      <c r="B14" s="51">
        <v>17</v>
      </c>
      <c r="C14" s="51">
        <v>7</v>
      </c>
      <c r="D14" s="51">
        <v>1500</v>
      </c>
    </row>
    <row r="15" spans="1:4" x14ac:dyDescent="0.3">
      <c r="A15" s="52" t="s">
        <v>109</v>
      </c>
      <c r="B15" s="51">
        <v>4</v>
      </c>
      <c r="C15" s="51">
        <v>1</v>
      </c>
      <c r="D15" s="51">
        <v>1285</v>
      </c>
    </row>
    <row r="16" spans="1:4" x14ac:dyDescent="0.3">
      <c r="A16" s="52" t="s">
        <v>111</v>
      </c>
      <c r="B16" s="51">
        <v>4</v>
      </c>
      <c r="C16" s="51">
        <v>2</v>
      </c>
      <c r="D16" s="51">
        <v>1342</v>
      </c>
    </row>
    <row r="17" spans="1:4" x14ac:dyDescent="0.3">
      <c r="A17" s="52" t="s">
        <v>110</v>
      </c>
      <c r="B17" s="51">
        <v>9</v>
      </c>
      <c r="C17" s="51">
        <v>4</v>
      </c>
      <c r="D17" s="51">
        <v>1500</v>
      </c>
    </row>
    <row r="18" spans="1:4" x14ac:dyDescent="0.3">
      <c r="A18" s="50" t="s">
        <v>114</v>
      </c>
      <c r="B18" s="51">
        <v>18</v>
      </c>
      <c r="C18" s="51">
        <v>8</v>
      </c>
      <c r="D18" s="51">
        <v>750</v>
      </c>
    </row>
    <row r="19" spans="1:4" x14ac:dyDescent="0.3">
      <c r="A19" s="52" t="s">
        <v>109</v>
      </c>
      <c r="B19" s="51">
        <v>3</v>
      </c>
      <c r="C19" s="51">
        <v>1</v>
      </c>
      <c r="D19" s="51">
        <v>670</v>
      </c>
    </row>
    <row r="20" spans="1:4" x14ac:dyDescent="0.3">
      <c r="A20" s="52" t="s">
        <v>111</v>
      </c>
      <c r="B20" s="51">
        <v>4</v>
      </c>
      <c r="C20" s="51">
        <v>2</v>
      </c>
      <c r="D20" s="51">
        <v>750</v>
      </c>
    </row>
    <row r="21" spans="1:4" x14ac:dyDescent="0.3">
      <c r="A21" s="52" t="s">
        <v>110</v>
      </c>
      <c r="B21" s="51">
        <v>11</v>
      </c>
      <c r="C21" s="51">
        <v>5</v>
      </c>
      <c r="D21" s="51">
        <v>679</v>
      </c>
    </row>
    <row r="22" spans="1:4" x14ac:dyDescent="0.3">
      <c r="A22" s="50" t="s">
        <v>113</v>
      </c>
      <c r="B22" s="51">
        <v>18</v>
      </c>
      <c r="C22" s="51">
        <v>8</v>
      </c>
      <c r="D22" s="51">
        <v>700</v>
      </c>
    </row>
    <row r="23" spans="1:4" x14ac:dyDescent="0.3">
      <c r="A23" s="52" t="s">
        <v>109</v>
      </c>
      <c r="B23" s="51">
        <v>6</v>
      </c>
      <c r="C23" s="51">
        <v>2</v>
      </c>
      <c r="D23" s="51">
        <v>652</v>
      </c>
    </row>
    <row r="24" spans="1:4" x14ac:dyDescent="0.3">
      <c r="A24" s="52" t="s">
        <v>111</v>
      </c>
      <c r="B24" s="51">
        <v>6</v>
      </c>
      <c r="C24" s="51">
        <v>3</v>
      </c>
      <c r="D24" s="51">
        <v>690</v>
      </c>
    </row>
    <row r="25" spans="1:4" x14ac:dyDescent="0.3">
      <c r="A25" s="52" t="s">
        <v>110</v>
      </c>
      <c r="B25" s="51">
        <v>6</v>
      </c>
      <c r="C25" s="51">
        <v>3</v>
      </c>
      <c r="D25" s="51">
        <v>700</v>
      </c>
    </row>
    <row r="26" spans="1:4" x14ac:dyDescent="0.3">
      <c r="A26" s="50" t="s">
        <v>157</v>
      </c>
      <c r="B26" s="51">
        <v>88</v>
      </c>
      <c r="C26" s="51">
        <v>40</v>
      </c>
      <c r="D26" s="51">
        <v>1600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5"/>
  <sheetViews>
    <sheetView rightToLeft="1" zoomScale="80" zoomScaleNormal="80" workbookViewId="0">
      <pane ySplit="1" topLeftCell="A23" activePane="bottomLeft" state="frozen"/>
      <selection pane="bottomLeft" activeCell="F25" sqref="F25"/>
    </sheetView>
  </sheetViews>
  <sheetFormatPr defaultRowHeight="14" x14ac:dyDescent="0.3"/>
  <cols>
    <col min="1" max="1" width="9.6640625" bestFit="1" customWidth="1"/>
    <col min="2" max="2" width="7.6640625" bestFit="1" customWidth="1"/>
    <col min="3" max="3" width="10" bestFit="1" customWidth="1"/>
    <col min="4" max="4" width="11.6640625" bestFit="1" customWidth="1"/>
    <col min="5" max="5" width="11.08203125" bestFit="1" customWidth="1"/>
    <col min="6" max="6" width="7.1640625" bestFit="1" customWidth="1"/>
    <col min="7" max="7" width="6.58203125" bestFit="1" customWidth="1"/>
    <col min="8" max="8" width="7.1640625" customWidth="1"/>
    <col min="9" max="9" width="12.08203125" style="6" customWidth="1"/>
    <col min="10" max="10" width="11.5" bestFit="1" customWidth="1"/>
    <col min="11" max="11" width="14.5" bestFit="1" customWidth="1"/>
    <col min="12" max="12" width="12.6640625" bestFit="1" customWidth="1"/>
    <col min="13" max="13" width="15.1640625" bestFit="1" customWidth="1"/>
    <col min="14" max="14" width="9.83203125" bestFit="1" customWidth="1"/>
    <col min="15" max="15" width="8.33203125" bestFit="1" customWidth="1"/>
    <col min="16" max="16" width="9.58203125" bestFit="1" customWidth="1"/>
    <col min="17" max="17" width="21.5" bestFit="1" customWidth="1"/>
    <col min="18" max="18" width="19.5" bestFit="1" customWidth="1"/>
    <col min="19" max="19" width="12.33203125" bestFit="1" customWidth="1"/>
    <col min="20" max="20" width="11.33203125" bestFit="1" customWidth="1"/>
    <col min="21" max="22" width="13" customWidth="1"/>
    <col min="23" max="23" width="11.33203125" bestFit="1" customWidth="1"/>
    <col min="24" max="28" width="13" bestFit="1" customWidth="1"/>
    <col min="40" max="40" width="9.33203125" bestFit="1" customWidth="1"/>
    <col min="50" max="50" width="9.83203125" bestFit="1" customWidth="1"/>
  </cols>
  <sheetData>
    <row r="1" spans="1:50" s="1" customFormat="1" ht="28" x14ac:dyDescent="0.3">
      <c r="A1" s="12" t="s">
        <v>64</v>
      </c>
      <c r="B1" s="13" t="s">
        <v>0</v>
      </c>
      <c r="C1" s="13" t="s">
        <v>1</v>
      </c>
      <c r="D1" s="13" t="s">
        <v>65</v>
      </c>
      <c r="E1" s="13" t="s">
        <v>66</v>
      </c>
      <c r="F1" s="13" t="s">
        <v>67</v>
      </c>
      <c r="G1" s="13" t="s">
        <v>68</v>
      </c>
      <c r="H1" s="21" t="s">
        <v>118</v>
      </c>
      <c r="I1" s="20" t="s">
        <v>119</v>
      </c>
      <c r="J1"/>
      <c r="K1"/>
      <c r="L1"/>
      <c r="M1"/>
      <c r="N1"/>
      <c r="O1"/>
      <c r="P1"/>
      <c r="Q1"/>
      <c r="R1" s="2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3">
      <c r="A2" s="14" t="s">
        <v>69</v>
      </c>
      <c r="B2" s="10" t="s">
        <v>8</v>
      </c>
      <c r="C2" s="10" t="s">
        <v>52</v>
      </c>
      <c r="D2" s="11">
        <v>43337</v>
      </c>
      <c r="E2" s="11">
        <v>43341</v>
      </c>
      <c r="F2" s="10" t="s">
        <v>109</v>
      </c>
      <c r="G2" s="10" t="s">
        <v>112</v>
      </c>
      <c r="H2" s="10">
        <v>1</v>
      </c>
      <c r="I2" s="15">
        <v>723</v>
      </c>
      <c r="R2" s="22"/>
    </row>
    <row r="3" spans="1:50" x14ac:dyDescent="0.3">
      <c r="A3" s="14" t="s">
        <v>70</v>
      </c>
      <c r="B3" s="10" t="s">
        <v>9</v>
      </c>
      <c r="C3" s="10" t="s">
        <v>53</v>
      </c>
      <c r="D3" s="11">
        <v>43253</v>
      </c>
      <c r="E3" s="11">
        <v>43257</v>
      </c>
      <c r="F3" s="10" t="s">
        <v>109</v>
      </c>
      <c r="G3" s="10" t="s">
        <v>113</v>
      </c>
      <c r="H3" s="10">
        <v>2</v>
      </c>
      <c r="I3" s="15">
        <v>651</v>
      </c>
      <c r="R3" s="22"/>
    </row>
    <row r="4" spans="1:50" x14ac:dyDescent="0.3">
      <c r="A4" s="14" t="s">
        <v>71</v>
      </c>
      <c r="B4" s="10" t="s">
        <v>10</v>
      </c>
      <c r="C4" s="10" t="s">
        <v>54</v>
      </c>
      <c r="D4" s="11">
        <v>43311</v>
      </c>
      <c r="E4" s="11">
        <v>43315</v>
      </c>
      <c r="F4" s="10" t="s">
        <v>110</v>
      </c>
      <c r="G4" s="23" t="s">
        <v>114</v>
      </c>
      <c r="H4" s="10">
        <v>1</v>
      </c>
      <c r="I4" s="15">
        <v>552</v>
      </c>
      <c r="R4" s="22"/>
    </row>
    <row r="5" spans="1:50" x14ac:dyDescent="0.3">
      <c r="A5" s="14" t="s">
        <v>72</v>
      </c>
      <c r="B5" s="10" t="s">
        <v>11</v>
      </c>
      <c r="C5" s="10" t="s">
        <v>55</v>
      </c>
      <c r="D5" s="11">
        <v>42846</v>
      </c>
      <c r="E5" s="11">
        <v>42850</v>
      </c>
      <c r="F5" s="10" t="s">
        <v>111</v>
      </c>
      <c r="G5" s="10" t="s">
        <v>112</v>
      </c>
      <c r="H5" s="10">
        <v>2</v>
      </c>
      <c r="I5" s="15">
        <v>792</v>
      </c>
      <c r="R5" s="22"/>
    </row>
    <row r="6" spans="1:50" x14ac:dyDescent="0.3">
      <c r="A6" s="14" t="s">
        <v>73</v>
      </c>
      <c r="B6" s="10" t="s">
        <v>12</v>
      </c>
      <c r="C6" s="10" t="s">
        <v>56</v>
      </c>
      <c r="D6" s="11">
        <v>43370</v>
      </c>
      <c r="E6" s="11">
        <v>43374</v>
      </c>
      <c r="F6" s="10" t="s">
        <v>111</v>
      </c>
      <c r="G6" s="10" t="s">
        <v>112</v>
      </c>
      <c r="H6" s="10">
        <v>2</v>
      </c>
      <c r="I6" s="15">
        <v>850</v>
      </c>
      <c r="R6" s="22"/>
    </row>
    <row r="7" spans="1:50" x14ac:dyDescent="0.3">
      <c r="A7" s="14" t="s">
        <v>74</v>
      </c>
      <c r="B7" s="10" t="s">
        <v>13</v>
      </c>
      <c r="C7" s="10" t="s">
        <v>57</v>
      </c>
      <c r="D7" s="11">
        <v>42970</v>
      </c>
      <c r="E7" s="11">
        <v>42974</v>
      </c>
      <c r="F7" s="10" t="s">
        <v>111</v>
      </c>
      <c r="G7" s="10" t="s">
        <v>113</v>
      </c>
      <c r="H7" s="10">
        <v>2</v>
      </c>
      <c r="I7" s="15">
        <v>659</v>
      </c>
      <c r="R7" s="22"/>
    </row>
    <row r="8" spans="1:50" x14ac:dyDescent="0.3">
      <c r="A8" s="14" t="s">
        <v>75</v>
      </c>
      <c r="B8" s="10" t="s">
        <v>14</v>
      </c>
      <c r="C8" s="10" t="s">
        <v>58</v>
      </c>
      <c r="D8" s="11">
        <v>43238</v>
      </c>
      <c r="E8" s="11">
        <v>43242</v>
      </c>
      <c r="F8" s="10" t="s">
        <v>111</v>
      </c>
      <c r="G8" s="10" t="s">
        <v>115</v>
      </c>
      <c r="H8" s="10">
        <v>3</v>
      </c>
      <c r="I8" s="15">
        <v>1063</v>
      </c>
      <c r="R8" s="22"/>
    </row>
    <row r="9" spans="1:50" x14ac:dyDescent="0.3">
      <c r="A9" s="14" t="s">
        <v>76</v>
      </c>
      <c r="B9" s="10" t="s">
        <v>15</v>
      </c>
      <c r="C9" s="10" t="s">
        <v>59</v>
      </c>
      <c r="D9" s="11">
        <v>43130</v>
      </c>
      <c r="E9" s="11">
        <v>43134</v>
      </c>
      <c r="F9" s="10" t="s">
        <v>111</v>
      </c>
      <c r="G9" s="10" t="s">
        <v>115</v>
      </c>
      <c r="H9" s="10">
        <v>1</v>
      </c>
      <c r="I9" s="15">
        <v>1231</v>
      </c>
      <c r="R9" s="22"/>
    </row>
    <row r="10" spans="1:50" x14ac:dyDescent="0.3">
      <c r="A10" s="14" t="s">
        <v>77</v>
      </c>
      <c r="B10" s="10" t="s">
        <v>16</v>
      </c>
      <c r="C10" s="10" t="s">
        <v>60</v>
      </c>
      <c r="D10" s="11">
        <v>43416</v>
      </c>
      <c r="E10" s="11">
        <v>43420</v>
      </c>
      <c r="F10" s="10" t="s">
        <v>111</v>
      </c>
      <c r="G10" s="10" t="s">
        <v>114</v>
      </c>
      <c r="H10" s="10">
        <v>2</v>
      </c>
      <c r="I10" s="15">
        <v>653</v>
      </c>
      <c r="R10" s="22"/>
    </row>
    <row r="11" spans="1:50" x14ac:dyDescent="0.3">
      <c r="A11" s="14" t="s">
        <v>78</v>
      </c>
      <c r="B11" s="10" t="s">
        <v>17</v>
      </c>
      <c r="C11" s="10" t="s">
        <v>61</v>
      </c>
      <c r="D11" s="11">
        <v>43226</v>
      </c>
      <c r="E11" s="11">
        <v>43231</v>
      </c>
      <c r="F11" s="10" t="s">
        <v>109</v>
      </c>
      <c r="G11" s="10" t="s">
        <v>114</v>
      </c>
      <c r="H11" s="10">
        <v>3</v>
      </c>
      <c r="I11" s="15">
        <v>670</v>
      </c>
      <c r="R11" s="22"/>
    </row>
    <row r="12" spans="1:50" x14ac:dyDescent="0.3">
      <c r="A12" s="14" t="s">
        <v>79</v>
      </c>
      <c r="B12" s="10" t="s">
        <v>18</v>
      </c>
      <c r="C12" s="10" t="s">
        <v>62</v>
      </c>
      <c r="D12" s="11">
        <v>43112</v>
      </c>
      <c r="E12" s="11">
        <v>43117</v>
      </c>
      <c r="F12" s="10" t="s">
        <v>109</v>
      </c>
      <c r="G12" s="10" t="s">
        <v>116</v>
      </c>
      <c r="H12" s="10">
        <v>4</v>
      </c>
      <c r="I12" s="15">
        <v>1285</v>
      </c>
      <c r="R12" s="22"/>
    </row>
    <row r="13" spans="1:50" x14ac:dyDescent="0.3">
      <c r="A13" s="14" t="s">
        <v>80</v>
      </c>
      <c r="B13" s="10" t="s">
        <v>19</v>
      </c>
      <c r="C13" s="10" t="s">
        <v>63</v>
      </c>
      <c r="D13" s="11">
        <v>43281</v>
      </c>
      <c r="E13" s="11">
        <v>43286</v>
      </c>
      <c r="F13" s="10" t="s">
        <v>109</v>
      </c>
      <c r="G13" s="10" t="s">
        <v>117</v>
      </c>
      <c r="H13" s="10">
        <v>2</v>
      </c>
      <c r="I13" s="15">
        <v>1367</v>
      </c>
      <c r="R13" s="22"/>
    </row>
    <row r="14" spans="1:50" x14ac:dyDescent="0.3">
      <c r="A14" s="14" t="s">
        <v>81</v>
      </c>
      <c r="B14" s="10" t="s">
        <v>23</v>
      </c>
      <c r="C14" s="10" t="s">
        <v>45</v>
      </c>
      <c r="D14" s="11">
        <v>43207</v>
      </c>
      <c r="E14" s="11">
        <v>43212</v>
      </c>
      <c r="F14" s="10" t="s">
        <v>110</v>
      </c>
      <c r="G14" s="10" t="s">
        <v>116</v>
      </c>
      <c r="H14" s="10">
        <v>2</v>
      </c>
      <c r="I14" s="15">
        <v>1423</v>
      </c>
      <c r="R14" s="22"/>
    </row>
    <row r="15" spans="1:50" x14ac:dyDescent="0.3">
      <c r="A15" s="14" t="s">
        <v>82</v>
      </c>
      <c r="B15" s="10" t="s">
        <v>2</v>
      </c>
      <c r="C15" s="10" t="s">
        <v>46</v>
      </c>
      <c r="D15" s="11">
        <v>42774</v>
      </c>
      <c r="E15" s="11">
        <v>42779</v>
      </c>
      <c r="F15" s="10" t="s">
        <v>110</v>
      </c>
      <c r="G15" s="10" t="s">
        <v>114</v>
      </c>
      <c r="H15" s="10">
        <v>2</v>
      </c>
      <c r="I15" s="15">
        <v>679</v>
      </c>
      <c r="R15" s="22"/>
    </row>
    <row r="16" spans="1:50" x14ac:dyDescent="0.3">
      <c r="A16" s="14" t="s">
        <v>83</v>
      </c>
      <c r="B16" s="10" t="s">
        <v>3</v>
      </c>
      <c r="C16" s="10" t="s">
        <v>47</v>
      </c>
      <c r="D16" s="11">
        <v>42799</v>
      </c>
      <c r="E16" s="11">
        <v>42804</v>
      </c>
      <c r="F16" s="10" t="s">
        <v>109</v>
      </c>
      <c r="G16" s="10" t="s">
        <v>117</v>
      </c>
      <c r="H16" s="10">
        <v>1</v>
      </c>
      <c r="I16" s="15">
        <v>1203</v>
      </c>
      <c r="R16" s="22"/>
    </row>
    <row r="17" spans="1:18" x14ac:dyDescent="0.3">
      <c r="A17" s="14" t="s">
        <v>84</v>
      </c>
      <c r="B17" s="10" t="s">
        <v>17</v>
      </c>
      <c r="C17" s="10" t="s">
        <v>39</v>
      </c>
      <c r="D17" s="11">
        <v>42907</v>
      </c>
      <c r="E17" s="11">
        <v>42912</v>
      </c>
      <c r="F17" s="10" t="s">
        <v>111</v>
      </c>
      <c r="G17" s="10" t="s">
        <v>116</v>
      </c>
      <c r="H17" s="10">
        <v>1</v>
      </c>
      <c r="I17" s="15">
        <v>1342</v>
      </c>
      <c r="R17" s="22"/>
    </row>
    <row r="18" spans="1:18" x14ac:dyDescent="0.3">
      <c r="A18" s="14" t="s">
        <v>85</v>
      </c>
      <c r="B18" s="10" t="s">
        <v>18</v>
      </c>
      <c r="C18" s="10" t="s">
        <v>40</v>
      </c>
      <c r="D18" s="11">
        <v>42955</v>
      </c>
      <c r="E18" s="11">
        <v>42960</v>
      </c>
      <c r="F18" s="10" t="s">
        <v>111</v>
      </c>
      <c r="G18" s="10" t="s">
        <v>112</v>
      </c>
      <c r="H18" s="10">
        <v>2</v>
      </c>
      <c r="I18" s="15">
        <v>695</v>
      </c>
      <c r="R18" s="22"/>
    </row>
    <row r="19" spans="1:18" x14ac:dyDescent="0.3">
      <c r="A19" s="14" t="s">
        <v>86</v>
      </c>
      <c r="B19" s="10" t="s">
        <v>19</v>
      </c>
      <c r="C19" s="10" t="s">
        <v>41</v>
      </c>
      <c r="D19" s="11">
        <v>42955</v>
      </c>
      <c r="E19" s="11">
        <v>42960</v>
      </c>
      <c r="F19" s="10" t="s">
        <v>110</v>
      </c>
      <c r="G19" s="10" t="s">
        <v>114</v>
      </c>
      <c r="H19" s="10">
        <v>3</v>
      </c>
      <c r="I19" s="15">
        <v>652</v>
      </c>
      <c r="R19" s="22"/>
    </row>
    <row r="20" spans="1:18" x14ac:dyDescent="0.3">
      <c r="A20" s="14" t="s">
        <v>87</v>
      </c>
      <c r="B20" s="10" t="s">
        <v>20</v>
      </c>
      <c r="C20" s="10" t="s">
        <v>42</v>
      </c>
      <c r="D20" s="11">
        <v>43188</v>
      </c>
      <c r="E20" s="11">
        <v>43193</v>
      </c>
      <c r="F20" s="10" t="s">
        <v>110</v>
      </c>
      <c r="G20" s="10" t="s">
        <v>113</v>
      </c>
      <c r="H20" s="10">
        <v>2</v>
      </c>
      <c r="I20" s="15">
        <v>698</v>
      </c>
      <c r="R20" s="22"/>
    </row>
    <row r="21" spans="1:18" x14ac:dyDescent="0.3">
      <c r="A21" s="14" t="s">
        <v>88</v>
      </c>
      <c r="B21" s="10" t="s">
        <v>21</v>
      </c>
      <c r="C21" s="10" t="s">
        <v>43</v>
      </c>
      <c r="D21" s="11">
        <v>43215</v>
      </c>
      <c r="E21" s="11">
        <v>43220</v>
      </c>
      <c r="F21" s="10" t="s">
        <v>110</v>
      </c>
      <c r="G21" s="10" t="s">
        <v>113</v>
      </c>
      <c r="H21" s="10">
        <v>3</v>
      </c>
      <c r="I21" s="15">
        <v>569</v>
      </c>
      <c r="R21" s="22"/>
    </row>
    <row r="22" spans="1:18" x14ac:dyDescent="0.3">
      <c r="A22" s="14" t="s">
        <v>89</v>
      </c>
      <c r="B22" s="10" t="s">
        <v>22</v>
      </c>
      <c r="C22" s="10" t="s">
        <v>44</v>
      </c>
      <c r="D22" s="11">
        <v>43024</v>
      </c>
      <c r="E22" s="11">
        <v>43029</v>
      </c>
      <c r="F22" s="10" t="s">
        <v>110</v>
      </c>
      <c r="G22" s="10" t="s">
        <v>115</v>
      </c>
      <c r="H22" s="10">
        <v>1</v>
      </c>
      <c r="I22" s="15">
        <v>1230</v>
      </c>
      <c r="R22" s="22"/>
    </row>
    <row r="23" spans="1:18" x14ac:dyDescent="0.3">
      <c r="A23" s="14" t="s">
        <v>90</v>
      </c>
      <c r="B23" s="10" t="s">
        <v>4</v>
      </c>
      <c r="C23" s="10" t="s">
        <v>48</v>
      </c>
      <c r="D23" s="11">
        <v>43433</v>
      </c>
      <c r="E23" s="11">
        <v>43435</v>
      </c>
      <c r="F23" s="10" t="s">
        <v>109</v>
      </c>
      <c r="G23" s="10" t="s">
        <v>115</v>
      </c>
      <c r="H23" s="10">
        <v>5</v>
      </c>
      <c r="I23" s="15">
        <v>1245</v>
      </c>
      <c r="R23" s="22"/>
    </row>
    <row r="24" spans="1:18" x14ac:dyDescent="0.3">
      <c r="A24" s="14" t="s">
        <v>91</v>
      </c>
      <c r="B24" s="10" t="s">
        <v>5</v>
      </c>
      <c r="C24" s="10" t="s">
        <v>49</v>
      </c>
      <c r="D24" s="11">
        <v>43269</v>
      </c>
      <c r="E24" s="11">
        <v>43274</v>
      </c>
      <c r="F24" s="10" t="s">
        <v>109</v>
      </c>
      <c r="G24" s="10" t="s">
        <v>113</v>
      </c>
      <c r="H24" s="10">
        <v>4</v>
      </c>
      <c r="I24" s="15">
        <v>652</v>
      </c>
      <c r="R24" s="22"/>
    </row>
    <row r="25" spans="1:18" x14ac:dyDescent="0.3">
      <c r="A25" s="14" t="s">
        <v>92</v>
      </c>
      <c r="B25" s="10" t="s">
        <v>6</v>
      </c>
      <c r="C25" s="10" t="s">
        <v>50</v>
      </c>
      <c r="D25" s="11">
        <v>43241</v>
      </c>
      <c r="E25" s="11">
        <v>43246</v>
      </c>
      <c r="F25" s="10" t="s">
        <v>109</v>
      </c>
      <c r="G25" s="10" t="s">
        <v>112</v>
      </c>
      <c r="H25" s="10">
        <v>4</v>
      </c>
      <c r="I25" s="15">
        <v>789</v>
      </c>
      <c r="R25" s="22"/>
    </row>
    <row r="26" spans="1:18" x14ac:dyDescent="0.3">
      <c r="A26" s="14" t="s">
        <v>93</v>
      </c>
      <c r="B26" s="10" t="s">
        <v>7</v>
      </c>
      <c r="C26" s="10" t="s">
        <v>51</v>
      </c>
      <c r="D26" s="11">
        <v>43230</v>
      </c>
      <c r="E26" s="11">
        <v>43232</v>
      </c>
      <c r="F26" s="10" t="s">
        <v>109</v>
      </c>
      <c r="G26" s="10" t="s">
        <v>117</v>
      </c>
      <c r="H26" s="10">
        <v>4</v>
      </c>
      <c r="I26" s="15">
        <v>1236</v>
      </c>
      <c r="R26" s="22"/>
    </row>
    <row r="27" spans="1:18" x14ac:dyDescent="0.3">
      <c r="A27" s="14" t="s">
        <v>94</v>
      </c>
      <c r="B27" s="10" t="s">
        <v>5</v>
      </c>
      <c r="C27" s="10" t="s">
        <v>27</v>
      </c>
      <c r="D27" s="11">
        <v>43214</v>
      </c>
      <c r="E27" s="11">
        <v>43216</v>
      </c>
      <c r="F27" s="10" t="s">
        <v>110</v>
      </c>
      <c r="G27" s="10" t="s">
        <v>116</v>
      </c>
      <c r="H27" s="10">
        <v>2</v>
      </c>
      <c r="I27" s="15">
        <v>1250</v>
      </c>
      <c r="R27" s="22"/>
    </row>
    <row r="28" spans="1:18" x14ac:dyDescent="0.3">
      <c r="A28" s="14" t="s">
        <v>95</v>
      </c>
      <c r="B28" s="10" t="s">
        <v>6</v>
      </c>
      <c r="C28" s="10" t="s">
        <v>28</v>
      </c>
      <c r="D28" s="11">
        <v>43179</v>
      </c>
      <c r="E28" s="11">
        <v>43181</v>
      </c>
      <c r="F28" s="10" t="s">
        <v>110</v>
      </c>
      <c r="G28" s="10" t="s">
        <v>116</v>
      </c>
      <c r="H28" s="10">
        <v>3</v>
      </c>
      <c r="I28" s="15">
        <v>1500</v>
      </c>
      <c r="R28" s="22"/>
    </row>
    <row r="29" spans="1:18" x14ac:dyDescent="0.3">
      <c r="A29" s="14" t="s">
        <v>96</v>
      </c>
      <c r="B29" s="10" t="s">
        <v>7</v>
      </c>
      <c r="C29" s="10" t="s">
        <v>29</v>
      </c>
      <c r="D29" s="11">
        <v>42860</v>
      </c>
      <c r="E29" s="11">
        <v>42862</v>
      </c>
      <c r="F29" s="10" t="s">
        <v>110</v>
      </c>
      <c r="G29" s="10" t="s">
        <v>113</v>
      </c>
      <c r="H29" s="10">
        <v>1</v>
      </c>
      <c r="I29" s="15">
        <v>700</v>
      </c>
      <c r="R29" s="22"/>
    </row>
    <row r="30" spans="1:18" x14ac:dyDescent="0.3">
      <c r="A30" s="14" t="s">
        <v>97</v>
      </c>
      <c r="B30" s="10" t="s">
        <v>8</v>
      </c>
      <c r="C30" s="10" t="s">
        <v>30</v>
      </c>
      <c r="D30" s="11">
        <v>43058</v>
      </c>
      <c r="E30" s="11">
        <v>43060</v>
      </c>
      <c r="F30" s="10" t="s">
        <v>110</v>
      </c>
      <c r="G30" s="10" t="s">
        <v>114</v>
      </c>
      <c r="H30" s="10">
        <v>2</v>
      </c>
      <c r="I30" s="15">
        <v>658</v>
      </c>
      <c r="R30" s="22"/>
    </row>
    <row r="31" spans="1:18" x14ac:dyDescent="0.3">
      <c r="A31" s="14" t="s">
        <v>98</v>
      </c>
      <c r="B31" s="10" t="s">
        <v>9</v>
      </c>
      <c r="C31" s="10" t="s">
        <v>31</v>
      </c>
      <c r="D31" s="11">
        <v>42880</v>
      </c>
      <c r="E31" s="11">
        <v>42882</v>
      </c>
      <c r="F31" s="10" t="s">
        <v>110</v>
      </c>
      <c r="G31" s="10" t="s">
        <v>114</v>
      </c>
      <c r="H31" s="10">
        <v>3</v>
      </c>
      <c r="I31" s="15">
        <v>679</v>
      </c>
      <c r="R31" s="22"/>
    </row>
    <row r="32" spans="1:18" x14ac:dyDescent="0.3">
      <c r="A32" s="14" t="s">
        <v>99</v>
      </c>
      <c r="B32" s="10" t="s">
        <v>10</v>
      </c>
      <c r="C32" s="10" t="s">
        <v>32</v>
      </c>
      <c r="D32" s="11">
        <v>42985</v>
      </c>
      <c r="E32" s="11">
        <v>42987</v>
      </c>
      <c r="F32" s="10" t="s">
        <v>110</v>
      </c>
      <c r="G32" s="10" t="s">
        <v>112</v>
      </c>
      <c r="H32" s="10">
        <v>1</v>
      </c>
      <c r="I32" s="15">
        <v>790</v>
      </c>
      <c r="R32" s="22"/>
    </row>
    <row r="33" spans="1:18" x14ac:dyDescent="0.3">
      <c r="A33" s="14" t="s">
        <v>100</v>
      </c>
      <c r="B33" s="10" t="s">
        <v>2</v>
      </c>
      <c r="C33" s="10" t="s">
        <v>24</v>
      </c>
      <c r="D33" s="11">
        <v>43373</v>
      </c>
      <c r="E33" s="11">
        <v>43376</v>
      </c>
      <c r="F33" s="10" t="s">
        <v>110</v>
      </c>
      <c r="G33" s="10" t="s">
        <v>116</v>
      </c>
      <c r="H33" s="10">
        <v>2</v>
      </c>
      <c r="I33" s="15">
        <v>1400</v>
      </c>
      <c r="R33" s="22"/>
    </row>
    <row r="34" spans="1:18" x14ac:dyDescent="0.3">
      <c r="A34" s="14" t="s">
        <v>101</v>
      </c>
      <c r="B34" s="10" t="s">
        <v>3</v>
      </c>
      <c r="C34" s="10" t="s">
        <v>25</v>
      </c>
      <c r="D34" s="11">
        <v>43326</v>
      </c>
      <c r="E34" s="11">
        <v>43329</v>
      </c>
      <c r="F34" s="10" t="s">
        <v>111</v>
      </c>
      <c r="G34" s="10" t="s">
        <v>113</v>
      </c>
      <c r="H34" s="10">
        <v>2</v>
      </c>
      <c r="I34" s="15">
        <v>680</v>
      </c>
      <c r="R34" s="22"/>
    </row>
    <row r="35" spans="1:18" x14ac:dyDescent="0.3">
      <c r="A35" s="14" t="s">
        <v>102</v>
      </c>
      <c r="B35" s="10" t="s">
        <v>4</v>
      </c>
      <c r="C35" s="10" t="s">
        <v>26</v>
      </c>
      <c r="D35" s="11">
        <v>42955</v>
      </c>
      <c r="E35" s="11">
        <v>42958</v>
      </c>
      <c r="F35" s="10" t="s">
        <v>111</v>
      </c>
      <c r="G35" s="10" t="s">
        <v>113</v>
      </c>
      <c r="H35" s="10">
        <v>2</v>
      </c>
      <c r="I35" s="15">
        <v>690</v>
      </c>
      <c r="R35" s="22"/>
    </row>
    <row r="36" spans="1:18" x14ac:dyDescent="0.3">
      <c r="A36" s="14" t="s">
        <v>103</v>
      </c>
      <c r="B36" s="10" t="s">
        <v>11</v>
      </c>
      <c r="C36" s="10" t="s">
        <v>33</v>
      </c>
      <c r="D36" s="11">
        <v>42958</v>
      </c>
      <c r="E36" s="11">
        <v>42961</v>
      </c>
      <c r="F36" s="10" t="s">
        <v>110</v>
      </c>
      <c r="G36" s="10" t="s">
        <v>115</v>
      </c>
      <c r="H36" s="10">
        <v>1</v>
      </c>
      <c r="I36" s="15">
        <v>1600</v>
      </c>
      <c r="R36" s="22"/>
    </row>
    <row r="37" spans="1:18" x14ac:dyDescent="0.3">
      <c r="A37" s="14" t="s">
        <v>104</v>
      </c>
      <c r="B37" s="10" t="s">
        <v>12</v>
      </c>
      <c r="C37" s="10" t="s">
        <v>34</v>
      </c>
      <c r="D37" s="11">
        <v>43230</v>
      </c>
      <c r="E37" s="11">
        <v>43233</v>
      </c>
      <c r="F37" s="10" t="s">
        <v>111</v>
      </c>
      <c r="G37" s="10" t="s">
        <v>115</v>
      </c>
      <c r="H37" s="10">
        <v>1</v>
      </c>
      <c r="I37" s="15">
        <v>1523</v>
      </c>
      <c r="R37" s="22"/>
    </row>
    <row r="38" spans="1:18" x14ac:dyDescent="0.3">
      <c r="A38" s="14" t="s">
        <v>105</v>
      </c>
      <c r="B38" s="10" t="s">
        <v>13</v>
      </c>
      <c r="C38" s="10" t="s">
        <v>35</v>
      </c>
      <c r="D38" s="11">
        <v>42962</v>
      </c>
      <c r="E38" s="11">
        <v>42965</v>
      </c>
      <c r="F38" s="10" t="s">
        <v>111</v>
      </c>
      <c r="G38" s="10" t="s">
        <v>116</v>
      </c>
      <c r="H38" s="10">
        <v>3</v>
      </c>
      <c r="I38" s="15">
        <v>1236</v>
      </c>
      <c r="R38" s="22"/>
    </row>
    <row r="39" spans="1:18" x14ac:dyDescent="0.3">
      <c r="A39" s="14" t="s">
        <v>106</v>
      </c>
      <c r="B39" s="10" t="s">
        <v>14</v>
      </c>
      <c r="C39" s="10" t="s">
        <v>36</v>
      </c>
      <c r="D39" s="11">
        <v>43429</v>
      </c>
      <c r="E39" s="11">
        <v>43432</v>
      </c>
      <c r="F39" s="10" t="s">
        <v>109</v>
      </c>
      <c r="G39" s="10" t="s">
        <v>117</v>
      </c>
      <c r="H39" s="10">
        <v>2</v>
      </c>
      <c r="I39" s="15">
        <v>1420</v>
      </c>
      <c r="R39" s="22"/>
    </row>
    <row r="40" spans="1:18" x14ac:dyDescent="0.3">
      <c r="A40" s="14" t="s">
        <v>107</v>
      </c>
      <c r="B40" s="10" t="s">
        <v>15</v>
      </c>
      <c r="C40" s="10" t="s">
        <v>37</v>
      </c>
      <c r="D40" s="11">
        <v>43024</v>
      </c>
      <c r="E40" s="11">
        <v>43027</v>
      </c>
      <c r="F40" s="10" t="s">
        <v>111</v>
      </c>
      <c r="G40" s="10" t="s">
        <v>114</v>
      </c>
      <c r="H40" s="10">
        <v>2</v>
      </c>
      <c r="I40" s="15">
        <v>750</v>
      </c>
      <c r="R40" s="22"/>
    </row>
    <row r="41" spans="1:18" ht="14.5" thickBot="1" x14ac:dyDescent="0.35">
      <c r="A41" s="16" t="s">
        <v>108</v>
      </c>
      <c r="B41" s="17" t="s">
        <v>16</v>
      </c>
      <c r="C41" s="17" t="s">
        <v>38</v>
      </c>
      <c r="D41" s="18">
        <v>43394</v>
      </c>
      <c r="E41" s="18">
        <v>43397</v>
      </c>
      <c r="F41" s="17" t="s">
        <v>109</v>
      </c>
      <c r="G41" s="17" t="s">
        <v>117</v>
      </c>
      <c r="H41" s="17">
        <v>2</v>
      </c>
      <c r="I41" s="19">
        <v>1365</v>
      </c>
      <c r="R41" s="22"/>
    </row>
    <row r="42" spans="1:18" x14ac:dyDescent="0.3">
      <c r="A42" s="3"/>
      <c r="B42" s="3"/>
      <c r="C42" s="3"/>
      <c r="D42" s="4"/>
      <c r="E42" s="4"/>
      <c r="F42" s="3"/>
      <c r="G42" s="3"/>
      <c r="H42" s="3"/>
      <c r="I42" s="5"/>
      <c r="R42" s="22"/>
    </row>
    <row r="43" spans="1:18" x14ac:dyDescent="0.3">
      <c r="A43" s="3"/>
      <c r="B43" s="3"/>
      <c r="C43" s="3"/>
      <c r="D43" s="4"/>
      <c r="E43" s="4"/>
      <c r="F43" s="3"/>
      <c r="G43" s="3"/>
      <c r="H43" s="3"/>
      <c r="I43" s="5"/>
      <c r="R43" s="22"/>
    </row>
    <row r="44" spans="1:18" x14ac:dyDescent="0.3">
      <c r="A44" s="3"/>
      <c r="B44" s="3"/>
      <c r="C44" s="3"/>
      <c r="D44" s="4"/>
      <c r="E44" s="4"/>
      <c r="F44" s="3"/>
      <c r="G44" s="3"/>
      <c r="H44" s="3"/>
      <c r="I44" s="5"/>
      <c r="R44" s="22"/>
    </row>
    <row r="45" spans="1:18" x14ac:dyDescent="0.3">
      <c r="A45" s="3"/>
      <c r="B45" s="3"/>
      <c r="C45" s="3"/>
      <c r="D45" s="4"/>
      <c r="E45" s="4"/>
      <c r="F45" s="3"/>
      <c r="G45" s="3"/>
      <c r="H45" s="3"/>
      <c r="I45" s="5"/>
      <c r="R45" s="22"/>
    </row>
    <row r="46" spans="1:18" x14ac:dyDescent="0.3">
      <c r="A46" s="3"/>
      <c r="B46" s="3"/>
      <c r="C46" s="3"/>
      <c r="D46" s="4"/>
      <c r="E46" s="4"/>
      <c r="F46" s="3"/>
      <c r="G46" s="3"/>
      <c r="H46" s="3"/>
      <c r="I46" s="5"/>
      <c r="R46" s="22"/>
    </row>
    <row r="47" spans="1:18" x14ac:dyDescent="0.3">
      <c r="A47" s="3"/>
      <c r="B47" s="3"/>
      <c r="C47" s="3"/>
      <c r="D47" s="3"/>
      <c r="E47" s="3"/>
      <c r="F47" s="3"/>
      <c r="G47" s="3"/>
      <c r="H47" s="3"/>
      <c r="I47" s="3"/>
      <c r="R47" s="22"/>
    </row>
    <row r="48" spans="1:18" x14ac:dyDescent="0.3">
      <c r="A48" s="3"/>
      <c r="B48" s="3"/>
      <c r="C48" s="3"/>
      <c r="D48" s="3"/>
      <c r="E48" s="3"/>
      <c r="F48" s="3"/>
      <c r="G48" s="3"/>
      <c r="H48" s="3"/>
      <c r="I48" s="3"/>
      <c r="R48" s="22"/>
    </row>
    <row r="49" spans="1:18" x14ac:dyDescent="0.3">
      <c r="A49" s="3"/>
      <c r="B49" s="3"/>
      <c r="C49" s="3"/>
      <c r="D49" s="3"/>
      <c r="E49" s="3"/>
      <c r="F49" s="3"/>
      <c r="G49" s="3"/>
      <c r="H49" s="3"/>
      <c r="I49" s="3"/>
      <c r="R49" s="22"/>
    </row>
    <row r="50" spans="1:18" x14ac:dyDescent="0.3">
      <c r="A50" s="3"/>
      <c r="B50" s="3"/>
      <c r="C50" s="3"/>
      <c r="D50" s="3"/>
      <c r="E50" s="3"/>
      <c r="F50" s="3"/>
      <c r="G50" s="3"/>
      <c r="H50" s="3"/>
      <c r="I50" s="3"/>
      <c r="R50" s="22"/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R51" s="22"/>
    </row>
    <row r="52" spans="1:18" x14ac:dyDescent="0.3">
      <c r="A52" s="3"/>
      <c r="B52" s="3"/>
      <c r="C52" s="3"/>
      <c r="D52" s="3"/>
      <c r="E52" s="3"/>
      <c r="F52" s="3"/>
      <c r="G52" s="3"/>
      <c r="H52" s="3"/>
      <c r="I52" s="3"/>
      <c r="R52" s="22"/>
    </row>
    <row r="53" spans="1:18" x14ac:dyDescent="0.3">
      <c r="A53" s="3"/>
      <c r="B53" s="3"/>
      <c r="C53" s="3"/>
      <c r="D53" s="3"/>
      <c r="E53" s="3"/>
      <c r="F53" s="3"/>
      <c r="G53" s="3"/>
      <c r="H53" s="3"/>
      <c r="I53" s="3"/>
      <c r="R53" s="22"/>
    </row>
    <row r="54" spans="1:18" x14ac:dyDescent="0.3">
      <c r="A54" s="3"/>
      <c r="B54" s="3"/>
      <c r="C54" s="3"/>
      <c r="D54" s="3"/>
      <c r="E54" s="3"/>
      <c r="F54" s="3"/>
      <c r="G54" s="3"/>
      <c r="H54" s="3"/>
      <c r="I54" s="3"/>
      <c r="R54" s="22"/>
    </row>
    <row r="55" spans="1:18" x14ac:dyDescent="0.3">
      <c r="A55" s="3"/>
      <c r="B55" s="3"/>
      <c r="C55" s="3"/>
      <c r="D55" s="3"/>
      <c r="E55" s="3"/>
      <c r="F55" s="3"/>
      <c r="G55" s="3"/>
      <c r="H55" s="3"/>
      <c r="I55" s="3"/>
      <c r="R55" s="22"/>
    </row>
    <row r="56" spans="1:18" x14ac:dyDescent="0.3">
      <c r="A56" s="3"/>
      <c r="B56" s="3"/>
      <c r="C56" s="3"/>
      <c r="D56" s="3"/>
      <c r="E56" s="3"/>
      <c r="F56" s="3"/>
      <c r="G56" s="3"/>
      <c r="H56" s="3"/>
      <c r="I56" s="3"/>
      <c r="R56" s="22"/>
    </row>
    <row r="57" spans="1:18" x14ac:dyDescent="0.3">
      <c r="A57" s="3"/>
      <c r="B57" s="3"/>
      <c r="C57" s="3"/>
      <c r="D57" s="3"/>
      <c r="E57" s="3"/>
      <c r="F57" s="3"/>
      <c r="G57" s="3"/>
      <c r="H57" s="3"/>
      <c r="I57" s="3"/>
      <c r="R57" s="22"/>
    </row>
    <row r="58" spans="1:18" x14ac:dyDescent="0.3">
      <c r="A58" s="3"/>
      <c r="B58" s="3"/>
      <c r="C58" s="3"/>
      <c r="D58" s="3"/>
      <c r="E58" s="3"/>
      <c r="F58" s="3"/>
      <c r="G58" s="3"/>
      <c r="H58" s="3"/>
      <c r="I58" s="3"/>
      <c r="R58" s="22"/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  <c r="R59" s="22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  <c r="R60" s="22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R61" s="22"/>
    </row>
    <row r="62" spans="1:18" x14ac:dyDescent="0.3">
      <c r="A62" s="3"/>
      <c r="B62" s="3"/>
      <c r="C62" s="3"/>
      <c r="D62" s="3"/>
      <c r="E62" s="3"/>
      <c r="F62" s="3"/>
      <c r="G62" s="3"/>
      <c r="H62" s="3"/>
      <c r="I62" s="3"/>
      <c r="R62" s="22"/>
    </row>
    <row r="63" spans="1:18" x14ac:dyDescent="0.3">
      <c r="A63" s="3"/>
      <c r="B63" s="3"/>
      <c r="C63" s="3"/>
      <c r="D63" s="3"/>
      <c r="E63" s="3"/>
      <c r="F63" s="3"/>
      <c r="G63" s="3"/>
      <c r="H63" s="3"/>
      <c r="I63" s="3"/>
      <c r="R63" s="22"/>
    </row>
    <row r="64" spans="1:18" x14ac:dyDescent="0.3">
      <c r="A64" s="3"/>
      <c r="B64" s="3"/>
      <c r="C64" s="3"/>
      <c r="D64" s="3"/>
      <c r="E64" s="3"/>
      <c r="F64" s="3"/>
      <c r="G64" s="3"/>
      <c r="H64" s="3"/>
      <c r="I64" s="3"/>
      <c r="R64" s="22"/>
    </row>
    <row r="65" spans="1:18" x14ac:dyDescent="0.3">
      <c r="A65" s="3"/>
      <c r="B65" s="3"/>
      <c r="C65" s="3"/>
      <c r="D65" s="3"/>
      <c r="E65" s="3"/>
      <c r="F65" s="3"/>
      <c r="G65" s="3"/>
      <c r="H65" s="3"/>
      <c r="I65" s="3"/>
      <c r="R65" s="22"/>
    </row>
    <row r="66" spans="1:18" x14ac:dyDescent="0.3">
      <c r="A66" s="3"/>
      <c r="B66" s="3"/>
      <c r="C66" s="3"/>
      <c r="D66" s="3"/>
      <c r="E66" s="3"/>
      <c r="F66" s="3"/>
      <c r="G66" s="3"/>
      <c r="H66" s="3"/>
      <c r="I66" s="3"/>
      <c r="R66" s="22"/>
    </row>
    <row r="67" spans="1:18" x14ac:dyDescent="0.3">
      <c r="A67" s="3"/>
      <c r="B67" s="3"/>
      <c r="C67" s="3"/>
      <c r="D67" s="3"/>
      <c r="E67" s="3"/>
      <c r="F67" s="3"/>
      <c r="G67" s="3"/>
      <c r="H67" s="3"/>
      <c r="I67" s="3"/>
      <c r="R67" s="22"/>
    </row>
    <row r="68" spans="1:18" x14ac:dyDescent="0.3">
      <c r="A68" s="3"/>
      <c r="B68" s="3"/>
      <c r="C68" s="3"/>
      <c r="D68" s="3"/>
      <c r="E68" s="3"/>
      <c r="F68" s="3"/>
      <c r="G68" s="3"/>
      <c r="H68" s="3"/>
      <c r="I68" s="3"/>
      <c r="R68" s="22"/>
    </row>
    <row r="69" spans="1:18" x14ac:dyDescent="0.3">
      <c r="A69" s="3"/>
      <c r="B69" s="3"/>
      <c r="C69" s="3"/>
      <c r="D69" s="3"/>
      <c r="E69" s="3"/>
      <c r="F69" s="3"/>
      <c r="G69" s="3"/>
      <c r="H69" s="3"/>
      <c r="I69" s="3"/>
      <c r="R69" s="22"/>
    </row>
    <row r="70" spans="1:18" x14ac:dyDescent="0.3">
      <c r="A70" s="3"/>
      <c r="B70" s="3"/>
      <c r="C70" s="3"/>
      <c r="D70" s="3"/>
      <c r="E70" s="3"/>
      <c r="F70" s="3"/>
      <c r="G70" s="3"/>
      <c r="H70" s="3"/>
      <c r="I70" s="3"/>
      <c r="R70" s="22"/>
    </row>
    <row r="71" spans="1:18" x14ac:dyDescent="0.3">
      <c r="A71" s="3"/>
      <c r="B71" s="3"/>
      <c r="C71" s="3"/>
      <c r="D71" s="3"/>
      <c r="E71" s="3"/>
      <c r="F71" s="3"/>
      <c r="G71" s="3"/>
      <c r="H71" s="3"/>
      <c r="I71" s="3"/>
      <c r="R71" s="22"/>
    </row>
    <row r="72" spans="1:18" x14ac:dyDescent="0.3">
      <c r="A72" s="3"/>
      <c r="B72" s="3"/>
      <c r="C72" s="3"/>
      <c r="D72" s="3"/>
      <c r="E72" s="3"/>
      <c r="F72" s="3"/>
      <c r="G72" s="3"/>
      <c r="H72" s="3"/>
      <c r="I72" s="3"/>
      <c r="R72" s="22"/>
    </row>
    <row r="73" spans="1:18" x14ac:dyDescent="0.3">
      <c r="A73" s="3"/>
      <c r="B73" s="3"/>
      <c r="C73" s="3"/>
      <c r="D73" s="3"/>
      <c r="E73" s="3"/>
      <c r="F73" s="3"/>
      <c r="G73" s="3"/>
      <c r="H73" s="3"/>
      <c r="I73" s="3"/>
      <c r="R73" s="22"/>
    </row>
    <row r="74" spans="1:18" x14ac:dyDescent="0.3">
      <c r="A74" s="3"/>
      <c r="B74" s="3"/>
      <c r="C74" s="3"/>
      <c r="D74" s="3"/>
      <c r="E74" s="3"/>
      <c r="F74" s="3"/>
      <c r="G74" s="3"/>
      <c r="H74" s="3"/>
      <c r="I74" s="3"/>
      <c r="R74" s="22"/>
    </row>
    <row r="75" spans="1:18" x14ac:dyDescent="0.3">
      <c r="A75" s="3"/>
      <c r="B75" s="3"/>
      <c r="C75" s="3"/>
      <c r="D75" s="3"/>
      <c r="E75" s="3"/>
      <c r="F75" s="3"/>
      <c r="G75" s="3"/>
      <c r="H75" s="3"/>
      <c r="I75" s="3"/>
      <c r="R75" s="22"/>
    </row>
    <row r="76" spans="1:18" x14ac:dyDescent="0.3">
      <c r="A76" s="3"/>
      <c r="B76" s="3"/>
      <c r="C76" s="3"/>
      <c r="D76" s="3"/>
      <c r="E76" s="3"/>
      <c r="F76" s="3"/>
      <c r="G76" s="3"/>
      <c r="H76" s="3"/>
      <c r="I76" s="3"/>
      <c r="R76" s="22"/>
    </row>
    <row r="77" spans="1:18" x14ac:dyDescent="0.3">
      <c r="A77" s="3"/>
      <c r="B77" s="3"/>
      <c r="C77" s="3"/>
      <c r="D77" s="3"/>
      <c r="E77" s="3"/>
      <c r="F77" s="3"/>
      <c r="G77" s="3"/>
      <c r="H77" s="3"/>
      <c r="I77" s="3"/>
      <c r="R77" s="22"/>
    </row>
    <row r="78" spans="1:18" x14ac:dyDescent="0.3">
      <c r="A78" s="3"/>
      <c r="B78" s="3"/>
      <c r="C78" s="3"/>
      <c r="D78" s="3"/>
      <c r="E78" s="3"/>
      <c r="F78" s="3"/>
      <c r="G78" s="3"/>
      <c r="H78" s="3"/>
      <c r="I78" s="3"/>
      <c r="R78" s="22"/>
    </row>
    <row r="79" spans="1:18" x14ac:dyDescent="0.3">
      <c r="A79" s="3"/>
      <c r="B79" s="3"/>
      <c r="C79" s="3"/>
      <c r="D79" s="3"/>
      <c r="E79" s="3"/>
      <c r="F79" s="3"/>
      <c r="G79" s="3"/>
      <c r="H79" s="3"/>
      <c r="I79" s="3"/>
      <c r="R79" s="22"/>
    </row>
    <row r="80" spans="1:18" x14ac:dyDescent="0.3">
      <c r="A80" s="3"/>
      <c r="B80" s="3"/>
      <c r="C80" s="3"/>
      <c r="D80" s="3"/>
      <c r="E80" s="3"/>
      <c r="F80" s="3"/>
      <c r="G80" s="3"/>
      <c r="H80" s="3"/>
      <c r="I80" s="3"/>
      <c r="R80" s="22"/>
    </row>
    <row r="81" spans="1:18" x14ac:dyDescent="0.3">
      <c r="A81" s="3"/>
      <c r="B81" s="3"/>
      <c r="C81" s="3"/>
      <c r="D81" s="3"/>
      <c r="E81" s="3"/>
      <c r="F81" s="3"/>
      <c r="G81" s="3"/>
      <c r="H81" s="3"/>
      <c r="I81" s="3"/>
      <c r="R81" s="22"/>
    </row>
    <row r="82" spans="1:18" x14ac:dyDescent="0.3">
      <c r="A82" s="3"/>
      <c r="B82" s="3"/>
      <c r="C82" s="3"/>
      <c r="D82" s="3"/>
      <c r="E82" s="3"/>
      <c r="F82" s="3"/>
      <c r="G82" s="3"/>
      <c r="H82" s="3"/>
      <c r="I82" s="3"/>
      <c r="R82" s="22"/>
    </row>
    <row r="83" spans="1:18" x14ac:dyDescent="0.3">
      <c r="A83" s="3"/>
      <c r="B83" s="3"/>
      <c r="C83" s="3"/>
      <c r="D83" s="3"/>
      <c r="E83" s="3"/>
      <c r="F83" s="3"/>
      <c r="G83" s="3"/>
      <c r="H83" s="3"/>
      <c r="I83" s="3"/>
      <c r="R83" s="22"/>
    </row>
    <row r="84" spans="1:18" x14ac:dyDescent="0.3">
      <c r="A84" s="3"/>
      <c r="B84" s="3"/>
      <c r="C84" s="3"/>
      <c r="D84" s="3"/>
      <c r="E84" s="3"/>
      <c r="F84" s="3"/>
      <c r="G84" s="3"/>
      <c r="H84" s="3"/>
      <c r="I84" s="3"/>
      <c r="R84" s="22"/>
    </row>
    <row r="85" spans="1:18" x14ac:dyDescent="0.3">
      <c r="A85" s="3"/>
      <c r="B85" s="3"/>
      <c r="C85" s="3"/>
      <c r="D85" s="3"/>
      <c r="E85" s="3"/>
      <c r="F85" s="3"/>
      <c r="G85" s="3"/>
      <c r="H85" s="3"/>
      <c r="I85" s="3"/>
      <c r="R85" s="22"/>
    </row>
    <row r="86" spans="1:18" x14ac:dyDescent="0.3">
      <c r="A86" s="3"/>
      <c r="B86" s="3"/>
      <c r="C86" s="3"/>
      <c r="D86" s="3"/>
      <c r="E86" s="3"/>
      <c r="F86" s="3"/>
      <c r="G86" s="3"/>
      <c r="H86" s="3"/>
      <c r="I86" s="3"/>
      <c r="R86" s="22"/>
    </row>
    <row r="87" spans="1:18" x14ac:dyDescent="0.3">
      <c r="A87" s="3"/>
      <c r="B87" s="3"/>
      <c r="C87" s="3"/>
      <c r="D87" s="3"/>
      <c r="E87" s="3"/>
      <c r="F87" s="3"/>
      <c r="G87" s="3"/>
      <c r="H87" s="3"/>
      <c r="I87" s="3"/>
      <c r="R87" s="22"/>
    </row>
    <row r="88" spans="1:18" x14ac:dyDescent="0.3">
      <c r="A88" s="3"/>
      <c r="B88" s="3"/>
      <c r="C88" s="3"/>
      <c r="D88" s="3"/>
      <c r="E88" s="3"/>
      <c r="F88" s="3"/>
      <c r="G88" s="3"/>
      <c r="H88" s="3"/>
      <c r="I88" s="3"/>
      <c r="R88" s="22"/>
    </row>
    <row r="89" spans="1:18" x14ac:dyDescent="0.3">
      <c r="A89" s="3"/>
      <c r="B89" s="3"/>
      <c r="C89" s="3"/>
      <c r="D89" s="3"/>
      <c r="E89" s="3"/>
      <c r="F89" s="3"/>
      <c r="G89" s="3"/>
      <c r="H89" s="3"/>
      <c r="I89" s="3"/>
      <c r="R89" s="22"/>
    </row>
    <row r="90" spans="1:18" x14ac:dyDescent="0.3">
      <c r="A90" s="3"/>
      <c r="B90" s="3"/>
      <c r="C90" s="3"/>
      <c r="D90" s="3"/>
      <c r="E90" s="3"/>
      <c r="F90" s="3"/>
      <c r="G90" s="3"/>
      <c r="H90" s="3"/>
      <c r="I90" s="3"/>
      <c r="R90" s="22"/>
    </row>
    <row r="91" spans="1:18" x14ac:dyDescent="0.3">
      <c r="A91" s="3"/>
      <c r="B91" s="3"/>
      <c r="C91" s="3"/>
      <c r="D91" s="3"/>
      <c r="E91" s="3"/>
      <c r="F91" s="3"/>
      <c r="G91" s="3"/>
      <c r="H91" s="3"/>
      <c r="I91" s="3"/>
      <c r="R91" s="22"/>
    </row>
    <row r="92" spans="1:18" x14ac:dyDescent="0.3">
      <c r="A92" s="3"/>
      <c r="B92" s="3"/>
      <c r="C92" s="3"/>
      <c r="D92" s="3"/>
      <c r="E92" s="3"/>
      <c r="F92" s="3"/>
      <c r="G92" s="3"/>
      <c r="H92" s="3"/>
      <c r="I92" s="3"/>
      <c r="R92" s="22"/>
    </row>
    <row r="93" spans="1:18" x14ac:dyDescent="0.3">
      <c r="A93" s="3"/>
      <c r="B93" s="3"/>
      <c r="C93" s="3"/>
      <c r="D93" s="3"/>
      <c r="E93" s="3"/>
      <c r="F93" s="3"/>
      <c r="G93" s="3"/>
      <c r="H93" s="3"/>
      <c r="I93" s="3"/>
      <c r="R93" s="22"/>
    </row>
    <row r="94" spans="1:18" x14ac:dyDescent="0.3">
      <c r="A94" s="3"/>
      <c r="B94" s="3"/>
      <c r="C94" s="3"/>
      <c r="D94" s="3"/>
      <c r="E94" s="3"/>
      <c r="F94" s="3"/>
      <c r="G94" s="3"/>
      <c r="H94" s="3"/>
      <c r="I94" s="3"/>
      <c r="R94" s="22"/>
    </row>
    <row r="95" spans="1:18" x14ac:dyDescent="0.3">
      <c r="A95" s="3"/>
      <c r="B95" s="3"/>
      <c r="C95" s="3"/>
      <c r="D95" s="3"/>
      <c r="E95" s="3"/>
      <c r="F95" s="3"/>
      <c r="G95" s="3"/>
      <c r="H95" s="3"/>
      <c r="I95" s="3"/>
      <c r="R95" s="22"/>
    </row>
    <row r="96" spans="1:18" x14ac:dyDescent="0.3">
      <c r="A96" s="3"/>
      <c r="B96" s="3"/>
      <c r="C96" s="3"/>
      <c r="D96" s="3"/>
      <c r="E96" s="3"/>
      <c r="F96" s="3"/>
      <c r="G96" s="3"/>
      <c r="H96" s="3"/>
      <c r="I96" s="3"/>
      <c r="R96" s="22"/>
    </row>
    <row r="97" spans="1:18" x14ac:dyDescent="0.3">
      <c r="A97" s="3"/>
      <c r="B97" s="3"/>
      <c r="C97" s="3"/>
      <c r="D97" s="3"/>
      <c r="E97" s="3"/>
      <c r="F97" s="3"/>
      <c r="G97" s="3"/>
      <c r="H97" s="3"/>
      <c r="I97" s="3"/>
      <c r="R97" s="22"/>
    </row>
    <row r="98" spans="1:18" x14ac:dyDescent="0.3">
      <c r="A98" s="3"/>
      <c r="B98" s="3"/>
      <c r="C98" s="3"/>
      <c r="D98" s="3"/>
      <c r="E98" s="3"/>
      <c r="F98" s="3"/>
      <c r="G98" s="3"/>
      <c r="H98" s="3"/>
      <c r="I98" s="3"/>
      <c r="R98" s="22"/>
    </row>
    <row r="99" spans="1:18" x14ac:dyDescent="0.3">
      <c r="A99" s="3"/>
      <c r="B99" s="3"/>
      <c r="C99" s="3"/>
      <c r="D99" s="3"/>
      <c r="E99" s="3"/>
      <c r="F99" s="3"/>
      <c r="G99" s="3"/>
      <c r="H99" s="3"/>
      <c r="I99" s="3"/>
      <c r="R99" s="22"/>
    </row>
    <row r="100" spans="1:18" x14ac:dyDescent="0.3">
      <c r="A100" s="3"/>
      <c r="B100" s="3"/>
      <c r="C100" s="3"/>
      <c r="D100" s="3"/>
      <c r="E100" s="3"/>
      <c r="F100" s="3"/>
      <c r="G100" s="3"/>
      <c r="H100" s="3"/>
      <c r="I100" s="3"/>
      <c r="R100" s="22"/>
    </row>
    <row r="101" spans="1:18" x14ac:dyDescent="0.3">
      <c r="A101" s="3"/>
      <c r="B101" s="3"/>
      <c r="C101" s="3"/>
      <c r="D101" s="3"/>
      <c r="E101" s="3"/>
      <c r="F101" s="3"/>
      <c r="G101" s="3"/>
      <c r="H101" s="3"/>
      <c r="I101" s="3"/>
      <c r="R101" s="22"/>
    </row>
    <row r="102" spans="1:18" x14ac:dyDescent="0.3">
      <c r="A102" s="3"/>
      <c r="B102" s="3"/>
      <c r="C102" s="3"/>
      <c r="D102" s="3"/>
      <c r="E102" s="3"/>
      <c r="F102" s="3"/>
      <c r="G102" s="3"/>
      <c r="H102" s="3"/>
      <c r="I102" s="3"/>
      <c r="R102" s="22"/>
    </row>
    <row r="103" spans="1:18" x14ac:dyDescent="0.3">
      <c r="A103" s="3"/>
      <c r="B103" s="3"/>
      <c r="C103" s="3"/>
      <c r="D103" s="3"/>
      <c r="E103" s="3"/>
      <c r="F103" s="3"/>
      <c r="G103" s="3"/>
      <c r="H103" s="3"/>
      <c r="I103" s="3"/>
      <c r="R103" s="22"/>
    </row>
    <row r="104" spans="1:18" x14ac:dyDescent="0.3">
      <c r="A104" s="3"/>
      <c r="B104" s="3"/>
      <c r="C104" s="3"/>
      <c r="D104" s="3"/>
      <c r="E104" s="3"/>
      <c r="F104" s="3"/>
      <c r="G104" s="3"/>
      <c r="H104" s="3"/>
      <c r="I104" s="3"/>
      <c r="R104" s="22"/>
    </row>
    <row r="105" spans="1:18" x14ac:dyDescent="0.3">
      <c r="A105" s="3"/>
      <c r="B105" s="3"/>
      <c r="C105" s="3"/>
      <c r="D105" s="3"/>
      <c r="E105" s="3"/>
      <c r="F105" s="3"/>
      <c r="G105" s="3"/>
      <c r="H105" s="3"/>
      <c r="I105" s="3"/>
      <c r="R105" s="22"/>
    </row>
    <row r="106" spans="1:18" x14ac:dyDescent="0.3">
      <c r="A106" s="3"/>
      <c r="B106" s="3"/>
      <c r="C106" s="3"/>
      <c r="D106" s="3"/>
      <c r="E106" s="3"/>
      <c r="F106" s="3"/>
      <c r="G106" s="3"/>
      <c r="H106" s="3"/>
      <c r="I106" s="3"/>
      <c r="R106" s="22"/>
    </row>
    <row r="107" spans="1:18" x14ac:dyDescent="0.3">
      <c r="A107" s="3"/>
      <c r="B107" s="3"/>
      <c r="C107" s="3"/>
      <c r="D107" s="3"/>
      <c r="E107" s="3"/>
      <c r="F107" s="3"/>
      <c r="G107" s="3"/>
      <c r="H107" s="3"/>
      <c r="I107" s="3"/>
      <c r="R107" s="22"/>
    </row>
    <row r="108" spans="1:18" x14ac:dyDescent="0.3">
      <c r="A108" s="3"/>
      <c r="B108" s="3"/>
      <c r="C108" s="3"/>
      <c r="D108" s="3"/>
      <c r="E108" s="3"/>
      <c r="F108" s="3"/>
      <c r="G108" s="3"/>
      <c r="H108" s="3"/>
      <c r="I108" s="3"/>
      <c r="R108" s="22"/>
    </row>
    <row r="109" spans="1:18" x14ac:dyDescent="0.3">
      <c r="A109" s="3"/>
      <c r="B109" s="3"/>
      <c r="C109" s="3"/>
      <c r="D109" s="3"/>
      <c r="E109" s="3"/>
      <c r="F109" s="3"/>
      <c r="G109" s="3"/>
      <c r="H109" s="3"/>
      <c r="I109" s="3"/>
      <c r="R109" s="22"/>
    </row>
    <row r="110" spans="1:18" x14ac:dyDescent="0.3">
      <c r="A110" s="3"/>
      <c r="B110" s="3"/>
      <c r="C110" s="3"/>
      <c r="D110" s="3"/>
      <c r="E110" s="3"/>
      <c r="F110" s="3"/>
      <c r="G110" s="3"/>
      <c r="H110" s="3"/>
      <c r="I110" s="3"/>
      <c r="R110" s="22"/>
    </row>
    <row r="111" spans="1:18" x14ac:dyDescent="0.3">
      <c r="A111" s="3"/>
      <c r="B111" s="3"/>
      <c r="C111" s="3"/>
      <c r="D111" s="3"/>
      <c r="E111" s="3"/>
      <c r="F111" s="3"/>
      <c r="G111" s="3"/>
      <c r="H111" s="3"/>
      <c r="I111" s="3"/>
      <c r="R111" s="22"/>
    </row>
    <row r="112" spans="1:18" x14ac:dyDescent="0.3">
      <c r="A112" s="3"/>
      <c r="B112" s="3"/>
      <c r="C112" s="3"/>
      <c r="D112" s="3"/>
      <c r="E112" s="3"/>
      <c r="F112" s="3"/>
      <c r="G112" s="3"/>
      <c r="H112" s="3"/>
      <c r="I112" s="3"/>
      <c r="R112" s="22"/>
    </row>
    <row r="113" spans="1:18" x14ac:dyDescent="0.3">
      <c r="A113" s="3"/>
      <c r="B113" s="3"/>
      <c r="C113" s="3"/>
      <c r="D113" s="3"/>
      <c r="E113" s="3"/>
      <c r="F113" s="3"/>
      <c r="G113" s="3"/>
      <c r="H113" s="3"/>
      <c r="I113" s="3"/>
      <c r="R113" s="22"/>
    </row>
    <row r="114" spans="1:18" x14ac:dyDescent="0.3">
      <c r="A114" s="3"/>
      <c r="B114" s="3"/>
      <c r="C114" s="3"/>
      <c r="D114" s="3"/>
      <c r="E114" s="3"/>
      <c r="F114" s="3"/>
      <c r="G114" s="3"/>
      <c r="H114" s="3"/>
      <c r="I114" s="3"/>
      <c r="R114" s="22"/>
    </row>
    <row r="115" spans="1:18" x14ac:dyDescent="0.3">
      <c r="A115" s="3"/>
      <c r="B115" s="3"/>
      <c r="C115" s="3"/>
      <c r="D115" s="3"/>
      <c r="E115" s="3"/>
      <c r="F115" s="3"/>
      <c r="G115" s="3"/>
      <c r="H115" s="3"/>
      <c r="I115" s="3"/>
      <c r="R115" s="22"/>
    </row>
    <row r="116" spans="1:18" x14ac:dyDescent="0.3">
      <c r="A116" s="3"/>
      <c r="B116" s="3"/>
      <c r="C116" s="3"/>
      <c r="D116" s="3"/>
      <c r="E116" s="3"/>
      <c r="F116" s="3"/>
      <c r="G116" s="3"/>
      <c r="H116" s="3"/>
      <c r="I116" s="3"/>
      <c r="R116" s="22"/>
    </row>
    <row r="117" spans="1:18" x14ac:dyDescent="0.3">
      <c r="A117" s="3"/>
      <c r="B117" s="3"/>
      <c r="C117" s="3"/>
      <c r="D117" s="3"/>
      <c r="E117" s="3"/>
      <c r="F117" s="3"/>
      <c r="G117" s="3"/>
      <c r="H117" s="3"/>
      <c r="I117" s="3"/>
      <c r="R117" s="22"/>
    </row>
    <row r="118" spans="1:18" x14ac:dyDescent="0.3">
      <c r="A118" s="3"/>
      <c r="B118" s="3"/>
      <c r="C118" s="3"/>
      <c r="D118" s="3"/>
      <c r="E118" s="3"/>
      <c r="F118" s="3"/>
      <c r="G118" s="3"/>
      <c r="H118" s="3"/>
      <c r="I118" s="3"/>
      <c r="R118" s="22"/>
    </row>
    <row r="119" spans="1:18" x14ac:dyDescent="0.3">
      <c r="A119" s="3"/>
      <c r="B119" s="3"/>
      <c r="C119" s="3"/>
      <c r="D119" s="3"/>
      <c r="E119" s="3"/>
      <c r="F119" s="3"/>
      <c r="G119" s="3"/>
      <c r="H119" s="3"/>
      <c r="I119" s="3"/>
      <c r="R119" s="22"/>
    </row>
    <row r="120" spans="1:18" x14ac:dyDescent="0.3">
      <c r="A120" s="3"/>
      <c r="B120" s="3"/>
      <c r="C120" s="3"/>
      <c r="D120" s="3"/>
      <c r="E120" s="3"/>
      <c r="F120" s="3"/>
      <c r="G120" s="3"/>
      <c r="H120" s="3"/>
      <c r="I120" s="3"/>
      <c r="R120" s="22"/>
    </row>
    <row r="121" spans="1:18" x14ac:dyDescent="0.3">
      <c r="A121" s="3"/>
      <c r="B121" s="3"/>
      <c r="C121" s="3"/>
      <c r="D121" s="3"/>
      <c r="E121" s="3"/>
      <c r="F121" s="3"/>
      <c r="G121" s="3"/>
      <c r="H121" s="3"/>
      <c r="I121" s="3"/>
      <c r="R121" s="22"/>
    </row>
    <row r="122" spans="1:18" x14ac:dyDescent="0.3">
      <c r="A122" s="3"/>
      <c r="B122" s="3"/>
      <c r="C122" s="3"/>
      <c r="D122" s="3"/>
      <c r="E122" s="3"/>
      <c r="F122" s="3"/>
      <c r="G122" s="3"/>
      <c r="H122" s="3"/>
      <c r="I122" s="3"/>
      <c r="R122" s="22"/>
    </row>
    <row r="123" spans="1:18" x14ac:dyDescent="0.3">
      <c r="A123" s="3"/>
      <c r="B123" s="3"/>
      <c r="C123" s="3"/>
      <c r="D123" s="3"/>
      <c r="E123" s="3"/>
      <c r="F123" s="3"/>
      <c r="G123" s="3"/>
      <c r="H123" s="3"/>
      <c r="I123" s="3"/>
      <c r="R123" s="22"/>
    </row>
    <row r="124" spans="1:18" x14ac:dyDescent="0.3">
      <c r="A124" s="3"/>
      <c r="B124" s="3"/>
      <c r="C124" s="3"/>
      <c r="D124" s="3"/>
      <c r="E124" s="3"/>
      <c r="F124" s="3"/>
      <c r="G124" s="3"/>
      <c r="H124" s="3"/>
      <c r="I124" s="3"/>
      <c r="R124" s="22"/>
    </row>
    <row r="125" spans="1:18" x14ac:dyDescent="0.3">
      <c r="A125" s="3"/>
      <c r="B125" s="3"/>
      <c r="C125" s="3"/>
      <c r="D125" s="3"/>
      <c r="E125" s="3"/>
      <c r="F125" s="3"/>
      <c r="G125" s="3"/>
      <c r="H125" s="3"/>
      <c r="I125" s="3"/>
      <c r="R125" s="22"/>
    </row>
    <row r="126" spans="1:18" x14ac:dyDescent="0.3">
      <c r="A126" s="3"/>
      <c r="B126" s="3"/>
      <c r="C126" s="3"/>
      <c r="D126" s="3"/>
      <c r="E126" s="3"/>
      <c r="F126" s="3"/>
      <c r="G126" s="3"/>
      <c r="H126" s="3"/>
      <c r="I126" s="3"/>
      <c r="R126" s="22"/>
    </row>
    <row r="127" spans="1:18" x14ac:dyDescent="0.3">
      <c r="A127" s="3"/>
      <c r="B127" s="3"/>
      <c r="C127" s="3"/>
      <c r="D127" s="3"/>
      <c r="E127" s="3"/>
      <c r="F127" s="3"/>
      <c r="G127" s="3"/>
      <c r="H127" s="3"/>
      <c r="I127" s="3"/>
      <c r="R127" s="22"/>
    </row>
    <row r="128" spans="1:18" x14ac:dyDescent="0.3">
      <c r="A128" s="3"/>
      <c r="B128" s="3"/>
      <c r="C128" s="3"/>
      <c r="D128" s="3"/>
      <c r="E128" s="3"/>
      <c r="F128" s="3"/>
      <c r="G128" s="3"/>
      <c r="H128" s="3"/>
      <c r="I128" s="3"/>
      <c r="R128" s="22"/>
    </row>
    <row r="129" spans="1:18" x14ac:dyDescent="0.3">
      <c r="A129" s="3"/>
      <c r="B129" s="3"/>
      <c r="C129" s="3"/>
      <c r="D129" s="3"/>
      <c r="E129" s="3"/>
      <c r="F129" s="3"/>
      <c r="G129" s="3"/>
      <c r="H129" s="3"/>
      <c r="I129" s="3"/>
      <c r="R129" s="22"/>
    </row>
    <row r="130" spans="1:18" x14ac:dyDescent="0.3">
      <c r="A130" s="3"/>
      <c r="B130" s="3"/>
      <c r="C130" s="3"/>
      <c r="D130" s="3"/>
      <c r="E130" s="3"/>
      <c r="F130" s="3"/>
      <c r="G130" s="3"/>
      <c r="H130" s="3"/>
      <c r="I130" s="3"/>
      <c r="R130" s="22"/>
    </row>
    <row r="131" spans="1:18" x14ac:dyDescent="0.3">
      <c r="A131" s="3"/>
      <c r="B131" s="3"/>
      <c r="C131" s="3"/>
      <c r="D131" s="3"/>
      <c r="E131" s="3"/>
      <c r="F131" s="3"/>
      <c r="G131" s="3"/>
      <c r="H131" s="3"/>
      <c r="I131" s="3"/>
      <c r="R131" s="22"/>
    </row>
    <row r="132" spans="1:18" x14ac:dyDescent="0.3">
      <c r="A132" s="3"/>
      <c r="B132" s="3"/>
      <c r="C132" s="3"/>
      <c r="D132" s="3"/>
      <c r="E132" s="3"/>
      <c r="F132" s="3"/>
      <c r="G132" s="3"/>
      <c r="H132" s="3"/>
      <c r="I132" s="3"/>
      <c r="R132" s="22"/>
    </row>
    <row r="133" spans="1:18" x14ac:dyDescent="0.3">
      <c r="A133" s="3"/>
      <c r="B133" s="3"/>
      <c r="C133" s="3"/>
      <c r="D133" s="3"/>
      <c r="E133" s="3"/>
      <c r="F133" s="3"/>
      <c r="G133" s="3"/>
      <c r="H133" s="3"/>
      <c r="I133" s="3"/>
      <c r="R133" s="22"/>
    </row>
    <row r="134" spans="1:18" x14ac:dyDescent="0.3">
      <c r="A134" s="3"/>
      <c r="B134" s="3"/>
      <c r="C134" s="3"/>
      <c r="D134" s="3"/>
      <c r="E134" s="3"/>
      <c r="F134" s="3"/>
      <c r="G134" s="3"/>
      <c r="H134" s="3"/>
      <c r="I134" s="3"/>
      <c r="R134" s="22"/>
    </row>
    <row r="135" spans="1:18" x14ac:dyDescent="0.3">
      <c r="A135" s="3"/>
      <c r="B135" s="3"/>
      <c r="C135" s="3"/>
      <c r="D135" s="3"/>
      <c r="E135" s="3"/>
      <c r="F135" s="3"/>
      <c r="G135" s="3"/>
      <c r="H135" s="3"/>
      <c r="I135" s="3"/>
      <c r="R135" s="22"/>
    </row>
    <row r="136" spans="1:18" x14ac:dyDescent="0.3">
      <c r="A136" s="3"/>
      <c r="B136" s="3"/>
      <c r="C136" s="3"/>
      <c r="D136" s="3"/>
      <c r="E136" s="3"/>
      <c r="F136" s="3"/>
      <c r="G136" s="3"/>
      <c r="H136" s="3"/>
      <c r="I136" s="3"/>
      <c r="R136" s="22"/>
    </row>
    <row r="137" spans="1:18" x14ac:dyDescent="0.3">
      <c r="A137" s="3"/>
      <c r="B137" s="3"/>
      <c r="C137" s="3"/>
      <c r="D137" s="3"/>
      <c r="E137" s="3"/>
      <c r="F137" s="3"/>
      <c r="G137" s="3"/>
      <c r="H137" s="3"/>
      <c r="I137" s="3"/>
      <c r="R137" s="22"/>
    </row>
    <row r="138" spans="1:18" x14ac:dyDescent="0.3">
      <c r="A138" s="3"/>
      <c r="B138" s="3"/>
      <c r="C138" s="3"/>
      <c r="D138" s="3"/>
      <c r="E138" s="3"/>
      <c r="F138" s="3"/>
      <c r="G138" s="3"/>
      <c r="H138" s="3"/>
      <c r="I138" s="3"/>
      <c r="R138" s="22"/>
    </row>
    <row r="139" spans="1:18" x14ac:dyDescent="0.3">
      <c r="A139" s="3"/>
      <c r="B139" s="3"/>
      <c r="C139" s="3"/>
      <c r="D139" s="3"/>
      <c r="E139" s="3"/>
      <c r="F139" s="3"/>
      <c r="G139" s="3"/>
      <c r="H139" s="3"/>
      <c r="I139" s="3"/>
      <c r="R139" s="22"/>
    </row>
    <row r="140" spans="1:18" x14ac:dyDescent="0.3">
      <c r="A140" s="3"/>
      <c r="B140" s="3"/>
      <c r="C140" s="3"/>
      <c r="D140" s="3"/>
      <c r="E140" s="3"/>
      <c r="F140" s="3"/>
      <c r="G140" s="3"/>
      <c r="H140" s="3"/>
      <c r="I140" s="3"/>
      <c r="R140" s="22"/>
    </row>
    <row r="141" spans="1:18" x14ac:dyDescent="0.3">
      <c r="A141" s="3"/>
      <c r="B141" s="3"/>
      <c r="C141" s="3"/>
      <c r="D141" s="3"/>
      <c r="E141" s="3"/>
      <c r="F141" s="3"/>
      <c r="G141" s="3"/>
      <c r="H141" s="3"/>
      <c r="I141" s="3"/>
      <c r="R141" s="22"/>
    </row>
    <row r="142" spans="1:18" x14ac:dyDescent="0.3">
      <c r="A142" s="3"/>
      <c r="B142" s="3"/>
      <c r="C142" s="3"/>
      <c r="D142" s="3"/>
      <c r="E142" s="3"/>
      <c r="F142" s="3"/>
      <c r="G142" s="3"/>
      <c r="H142" s="3"/>
      <c r="I142" s="3"/>
      <c r="R142" s="22"/>
    </row>
    <row r="143" spans="1:18" x14ac:dyDescent="0.3">
      <c r="A143" s="3"/>
      <c r="B143" s="3"/>
      <c r="C143" s="3"/>
      <c r="D143" s="3"/>
      <c r="E143" s="3"/>
      <c r="F143" s="3"/>
      <c r="G143" s="3"/>
      <c r="H143" s="3"/>
      <c r="I143" s="3"/>
      <c r="R143" s="22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I144" s="3"/>
      <c r="R144" s="22"/>
    </row>
    <row r="145" spans="1:18" x14ac:dyDescent="0.3">
      <c r="A145" s="3"/>
      <c r="B145" s="3"/>
      <c r="C145" s="3"/>
      <c r="D145" s="3"/>
      <c r="E145" s="3"/>
      <c r="F145" s="3"/>
      <c r="G145" s="3"/>
      <c r="H145" s="3"/>
      <c r="I145" s="3"/>
      <c r="R145" s="22"/>
    </row>
    <row r="146" spans="1:18" x14ac:dyDescent="0.3">
      <c r="A146" s="3"/>
      <c r="B146" s="3"/>
      <c r="C146" s="3"/>
      <c r="D146" s="3"/>
      <c r="E146" s="3"/>
      <c r="F146" s="3"/>
      <c r="G146" s="3"/>
      <c r="H146" s="3"/>
      <c r="I146" s="3"/>
      <c r="R146" s="22"/>
    </row>
    <row r="147" spans="1:18" x14ac:dyDescent="0.3">
      <c r="A147" s="3"/>
      <c r="B147" s="3"/>
      <c r="C147" s="3"/>
      <c r="D147" s="3"/>
      <c r="E147" s="3"/>
      <c r="F147" s="3"/>
      <c r="G147" s="3"/>
      <c r="H147" s="3"/>
      <c r="I147" s="3"/>
      <c r="R147" s="22"/>
    </row>
    <row r="148" spans="1:18" x14ac:dyDescent="0.3">
      <c r="A148" s="3"/>
      <c r="B148" s="3"/>
      <c r="C148" s="3"/>
      <c r="D148" s="3"/>
      <c r="E148" s="3"/>
      <c r="F148" s="3"/>
      <c r="G148" s="3"/>
      <c r="H148" s="3"/>
      <c r="I148" s="3"/>
      <c r="R148" s="22"/>
    </row>
    <row r="149" spans="1:18" x14ac:dyDescent="0.3">
      <c r="A149" s="3"/>
      <c r="B149" s="3"/>
      <c r="C149" s="3"/>
      <c r="D149" s="3"/>
      <c r="E149" s="3"/>
      <c r="F149" s="3"/>
      <c r="G149" s="3"/>
      <c r="H149" s="3"/>
      <c r="I149" s="3"/>
      <c r="R149" s="22"/>
    </row>
    <row r="150" spans="1:18" x14ac:dyDescent="0.3">
      <c r="A150" s="3"/>
      <c r="B150" s="3"/>
      <c r="C150" s="3"/>
      <c r="D150" s="3"/>
      <c r="E150" s="3"/>
      <c r="F150" s="3"/>
      <c r="G150" s="3"/>
      <c r="H150" s="3"/>
      <c r="I150" s="3"/>
      <c r="R150" s="22"/>
    </row>
    <row r="151" spans="1:18" x14ac:dyDescent="0.3">
      <c r="A151" s="3"/>
      <c r="B151" s="3"/>
      <c r="C151" s="3"/>
      <c r="D151" s="3"/>
      <c r="E151" s="3"/>
      <c r="F151" s="3"/>
      <c r="G151" s="3"/>
      <c r="H151" s="3"/>
      <c r="I151" s="3"/>
      <c r="R151" s="22"/>
    </row>
    <row r="152" spans="1:18" x14ac:dyDescent="0.3">
      <c r="A152" s="3"/>
      <c r="B152" s="3"/>
      <c r="C152" s="3"/>
      <c r="D152" s="3"/>
      <c r="E152" s="3"/>
      <c r="F152" s="3"/>
      <c r="G152" s="3"/>
      <c r="H152" s="3"/>
      <c r="I152" s="3"/>
      <c r="R152" s="22"/>
    </row>
    <row r="153" spans="1:18" x14ac:dyDescent="0.3">
      <c r="A153" s="3"/>
      <c r="B153" s="3"/>
      <c r="C153" s="3"/>
      <c r="D153" s="3"/>
      <c r="E153" s="3"/>
      <c r="F153" s="3"/>
      <c r="G153" s="3"/>
      <c r="H153" s="3"/>
      <c r="I153" s="3"/>
      <c r="R153" s="22"/>
    </row>
    <row r="154" spans="1:18" x14ac:dyDescent="0.3">
      <c r="A154" s="3"/>
      <c r="B154" s="3"/>
      <c r="C154" s="3"/>
      <c r="D154" s="3"/>
      <c r="E154" s="3"/>
      <c r="F154" s="3"/>
      <c r="G154" s="3"/>
      <c r="H154" s="3"/>
      <c r="I154" s="3"/>
      <c r="R154" s="22"/>
    </row>
    <row r="155" spans="1:18" x14ac:dyDescent="0.3">
      <c r="A155" s="3"/>
      <c r="B155" s="3"/>
      <c r="C155" s="3"/>
      <c r="D155" s="3"/>
      <c r="E155" s="3"/>
      <c r="F155" s="3"/>
      <c r="G155" s="3"/>
      <c r="H155" s="3"/>
      <c r="I155" s="3"/>
      <c r="R155" s="22"/>
    </row>
    <row r="156" spans="1:18" x14ac:dyDescent="0.3">
      <c r="A156" s="3"/>
      <c r="B156" s="3"/>
      <c r="C156" s="3"/>
      <c r="D156" s="3"/>
      <c r="E156" s="3"/>
      <c r="F156" s="3"/>
      <c r="G156" s="3"/>
      <c r="H156" s="3"/>
      <c r="I156" s="3"/>
      <c r="R156" s="22"/>
    </row>
    <row r="157" spans="1:18" x14ac:dyDescent="0.3">
      <c r="A157" s="3"/>
      <c r="B157" s="3"/>
      <c r="C157" s="3"/>
      <c r="D157" s="3"/>
      <c r="E157" s="3"/>
      <c r="F157" s="3"/>
      <c r="G157" s="3"/>
      <c r="H157" s="3"/>
      <c r="I157" s="3"/>
      <c r="R157" s="22"/>
    </row>
    <row r="158" spans="1:18" x14ac:dyDescent="0.3">
      <c r="A158" s="3"/>
      <c r="B158" s="3"/>
      <c r="C158" s="3"/>
      <c r="D158" s="3"/>
      <c r="E158" s="3"/>
      <c r="F158" s="3"/>
      <c r="G158" s="3"/>
      <c r="H158" s="3"/>
      <c r="I158" s="3"/>
      <c r="R158" s="22"/>
    </row>
    <row r="159" spans="1:18" x14ac:dyDescent="0.3">
      <c r="A159" s="3"/>
      <c r="B159" s="3"/>
      <c r="C159" s="3"/>
      <c r="D159" s="3"/>
      <c r="E159" s="3"/>
      <c r="F159" s="3"/>
      <c r="G159" s="3"/>
      <c r="H159" s="3"/>
      <c r="I159" s="3"/>
      <c r="R159" s="22"/>
    </row>
    <row r="160" spans="1:18" x14ac:dyDescent="0.3">
      <c r="A160" s="3"/>
      <c r="B160" s="3"/>
      <c r="C160" s="3"/>
      <c r="D160" s="3"/>
      <c r="E160" s="3"/>
      <c r="F160" s="3"/>
      <c r="G160" s="3"/>
      <c r="H160" s="3"/>
      <c r="I160" s="3"/>
      <c r="R160" s="22"/>
    </row>
    <row r="161" spans="1:18" x14ac:dyDescent="0.3">
      <c r="A161" s="3"/>
      <c r="B161" s="3"/>
      <c r="C161" s="3"/>
      <c r="D161" s="3"/>
      <c r="E161" s="3"/>
      <c r="F161" s="3"/>
      <c r="G161" s="3"/>
      <c r="H161" s="3"/>
      <c r="I161" s="3"/>
      <c r="R161" s="22"/>
    </row>
    <row r="162" spans="1:18" x14ac:dyDescent="0.3">
      <c r="A162" s="3"/>
      <c r="B162" s="3"/>
      <c r="C162" s="3"/>
      <c r="D162" s="3"/>
      <c r="E162" s="3"/>
      <c r="F162" s="3"/>
      <c r="G162" s="3"/>
      <c r="H162" s="3"/>
      <c r="I162" s="3"/>
      <c r="R162" s="22"/>
    </row>
    <row r="163" spans="1:18" x14ac:dyDescent="0.3">
      <c r="A163" s="3"/>
      <c r="B163" s="3"/>
      <c r="C163" s="3"/>
      <c r="D163" s="3"/>
      <c r="E163" s="3"/>
      <c r="F163" s="3"/>
      <c r="G163" s="3"/>
      <c r="H163" s="3"/>
      <c r="I163" s="3"/>
      <c r="R163" s="22"/>
    </row>
    <row r="164" spans="1:18" x14ac:dyDescent="0.3">
      <c r="A164" s="3"/>
      <c r="B164" s="3"/>
      <c r="C164" s="3"/>
      <c r="D164" s="3"/>
      <c r="E164" s="3"/>
      <c r="F164" s="3"/>
      <c r="G164" s="3"/>
      <c r="H164" s="3"/>
      <c r="I164" s="3"/>
      <c r="R164" s="22"/>
    </row>
    <row r="165" spans="1:18" x14ac:dyDescent="0.3">
      <c r="A165" s="3"/>
      <c r="B165" s="3"/>
      <c r="C165" s="3"/>
      <c r="D165" s="3"/>
      <c r="E165" s="3"/>
      <c r="F165" s="3"/>
      <c r="G165" s="3"/>
      <c r="H165" s="3"/>
      <c r="I165" s="3"/>
      <c r="R165" s="22"/>
    </row>
    <row r="166" spans="1:18" x14ac:dyDescent="0.3">
      <c r="A166" s="3"/>
      <c r="B166" s="3"/>
      <c r="C166" s="3"/>
      <c r="D166" s="3"/>
      <c r="E166" s="3"/>
      <c r="F166" s="3"/>
      <c r="G166" s="3"/>
      <c r="H166" s="3"/>
      <c r="I166" s="3"/>
      <c r="R166" s="22"/>
    </row>
    <row r="167" spans="1:18" x14ac:dyDescent="0.3">
      <c r="A167" s="3"/>
      <c r="B167" s="3"/>
      <c r="C167" s="3"/>
      <c r="D167" s="3"/>
      <c r="E167" s="3"/>
      <c r="F167" s="3"/>
      <c r="G167" s="3"/>
      <c r="H167" s="3"/>
      <c r="I167" s="3"/>
      <c r="R167" s="22"/>
    </row>
    <row r="168" spans="1:18" x14ac:dyDescent="0.3">
      <c r="A168" s="3"/>
      <c r="B168" s="3"/>
      <c r="C168" s="3"/>
      <c r="D168" s="3"/>
      <c r="E168" s="3"/>
      <c r="F168" s="3"/>
      <c r="G168" s="3"/>
      <c r="H168" s="3"/>
      <c r="I168" s="3"/>
      <c r="R168" s="22"/>
    </row>
    <row r="169" spans="1:18" x14ac:dyDescent="0.3">
      <c r="A169" s="3"/>
      <c r="B169" s="3"/>
      <c r="C169" s="3"/>
      <c r="D169" s="3"/>
      <c r="E169" s="3"/>
      <c r="F169" s="3"/>
      <c r="G169" s="3"/>
      <c r="H169" s="3"/>
      <c r="I169" s="3"/>
      <c r="R169" s="22"/>
    </row>
    <row r="170" spans="1:18" x14ac:dyDescent="0.3">
      <c r="A170" s="3"/>
      <c r="B170" s="3"/>
      <c r="C170" s="3"/>
      <c r="D170" s="3"/>
      <c r="E170" s="3"/>
      <c r="F170" s="3"/>
      <c r="G170" s="3"/>
      <c r="H170" s="3"/>
      <c r="I170" s="3"/>
      <c r="R170" s="22"/>
    </row>
    <row r="171" spans="1:18" x14ac:dyDescent="0.3">
      <c r="A171" s="3"/>
      <c r="B171" s="3"/>
      <c r="C171" s="3"/>
      <c r="D171" s="3"/>
      <c r="E171" s="3"/>
      <c r="F171" s="3"/>
      <c r="G171" s="3"/>
      <c r="H171" s="3"/>
      <c r="I171" s="3"/>
      <c r="R171" s="22"/>
    </row>
    <row r="172" spans="1:18" x14ac:dyDescent="0.3">
      <c r="A172" s="3"/>
      <c r="B172" s="3"/>
      <c r="C172" s="3"/>
      <c r="D172" s="3"/>
      <c r="E172" s="3"/>
      <c r="F172" s="3"/>
      <c r="G172" s="3"/>
      <c r="H172" s="3"/>
      <c r="I172" s="3"/>
      <c r="R172" s="22"/>
    </row>
    <row r="173" spans="1:18" x14ac:dyDescent="0.3">
      <c r="A173" s="3"/>
      <c r="B173" s="3"/>
      <c r="C173" s="3"/>
      <c r="D173" s="3"/>
      <c r="E173" s="3"/>
      <c r="F173" s="3"/>
      <c r="G173" s="3"/>
      <c r="H173" s="3"/>
      <c r="I173" s="3"/>
      <c r="R173" s="22"/>
    </row>
    <row r="174" spans="1:18" x14ac:dyDescent="0.3">
      <c r="A174" s="3"/>
      <c r="B174" s="3"/>
      <c r="C174" s="3"/>
      <c r="D174" s="3"/>
      <c r="E174" s="3"/>
      <c r="F174" s="3"/>
      <c r="G174" s="3"/>
      <c r="H174" s="3"/>
      <c r="I174" s="3"/>
      <c r="R174" s="22"/>
    </row>
    <row r="175" spans="1:18" x14ac:dyDescent="0.3">
      <c r="A175" s="3"/>
      <c r="B175" s="3"/>
      <c r="C175" s="3"/>
      <c r="D175" s="3"/>
      <c r="E175" s="3"/>
      <c r="F175" s="3"/>
      <c r="G175" s="3"/>
      <c r="H175" s="3"/>
      <c r="I175" s="3"/>
      <c r="R175" s="22"/>
    </row>
    <row r="176" spans="1:18" x14ac:dyDescent="0.3">
      <c r="A176" s="3"/>
      <c r="B176" s="3"/>
      <c r="C176" s="3"/>
      <c r="D176" s="3"/>
      <c r="E176" s="3"/>
      <c r="F176" s="3"/>
      <c r="G176" s="3"/>
      <c r="H176" s="3"/>
      <c r="I176" s="3"/>
      <c r="R176" s="22"/>
    </row>
    <row r="177" spans="1:18" x14ac:dyDescent="0.3">
      <c r="A177" s="3"/>
      <c r="B177" s="3"/>
      <c r="C177" s="3"/>
      <c r="D177" s="3"/>
      <c r="E177" s="3"/>
      <c r="F177" s="3"/>
      <c r="G177" s="3"/>
      <c r="H177" s="3"/>
      <c r="I177" s="3"/>
      <c r="R177" s="22"/>
    </row>
    <row r="178" spans="1:18" x14ac:dyDescent="0.3">
      <c r="A178" s="3"/>
      <c r="B178" s="3"/>
      <c r="C178" s="3"/>
      <c r="D178" s="3"/>
      <c r="E178" s="3"/>
      <c r="F178" s="3"/>
      <c r="G178" s="3"/>
      <c r="H178" s="3"/>
      <c r="I178" s="3"/>
      <c r="R178" s="22"/>
    </row>
    <row r="179" spans="1:18" x14ac:dyDescent="0.3">
      <c r="A179" s="3"/>
      <c r="B179" s="3"/>
      <c r="C179" s="3"/>
      <c r="D179" s="3"/>
      <c r="E179" s="3"/>
      <c r="F179" s="3"/>
      <c r="G179" s="3"/>
      <c r="H179" s="3"/>
      <c r="I179" s="3"/>
      <c r="R179" s="22"/>
    </row>
    <row r="180" spans="1:18" x14ac:dyDescent="0.3">
      <c r="A180" s="3"/>
      <c r="B180" s="3"/>
      <c r="C180" s="3"/>
      <c r="D180" s="3"/>
      <c r="E180" s="3"/>
      <c r="F180" s="3"/>
      <c r="G180" s="3"/>
      <c r="H180" s="3"/>
      <c r="I180" s="3"/>
      <c r="R180" s="22"/>
    </row>
    <row r="181" spans="1:18" x14ac:dyDescent="0.3">
      <c r="A181" s="3"/>
      <c r="B181" s="3"/>
      <c r="C181" s="3"/>
      <c r="D181" s="3"/>
      <c r="E181" s="3"/>
      <c r="F181" s="3"/>
      <c r="G181" s="3"/>
      <c r="H181" s="3"/>
      <c r="I181" s="3"/>
      <c r="R181" s="22"/>
    </row>
    <row r="182" spans="1:18" x14ac:dyDescent="0.3">
      <c r="A182" s="3"/>
      <c r="B182" s="3"/>
      <c r="C182" s="3"/>
      <c r="D182" s="3"/>
      <c r="E182" s="3"/>
      <c r="F182" s="3"/>
      <c r="G182" s="3"/>
      <c r="H182" s="3"/>
      <c r="I182" s="3"/>
      <c r="R182" s="22"/>
    </row>
    <row r="183" spans="1:18" x14ac:dyDescent="0.3">
      <c r="A183" s="3"/>
      <c r="B183" s="3"/>
      <c r="C183" s="3"/>
      <c r="D183" s="3"/>
      <c r="E183" s="3"/>
      <c r="F183" s="3"/>
      <c r="G183" s="3"/>
      <c r="H183" s="3"/>
      <c r="I183" s="3"/>
      <c r="R183" s="22"/>
    </row>
    <row r="184" spans="1:18" x14ac:dyDescent="0.3">
      <c r="A184" s="3"/>
      <c r="B184" s="3"/>
      <c r="C184" s="3"/>
      <c r="D184" s="3"/>
      <c r="E184" s="3"/>
      <c r="F184" s="3"/>
      <c r="G184" s="3"/>
      <c r="H184" s="3"/>
      <c r="I184" s="3"/>
      <c r="R184" s="22"/>
    </row>
    <row r="185" spans="1:18" x14ac:dyDescent="0.3">
      <c r="A185" s="3"/>
      <c r="B185" s="3"/>
      <c r="C185" s="3"/>
      <c r="D185" s="3"/>
      <c r="E185" s="3"/>
      <c r="F185" s="3"/>
      <c r="G185" s="3"/>
      <c r="H185" s="3"/>
      <c r="I185" s="3"/>
      <c r="R185" s="22"/>
    </row>
    <row r="186" spans="1:18" x14ac:dyDescent="0.3">
      <c r="A186" s="3"/>
      <c r="B186" s="3"/>
      <c r="C186" s="3"/>
      <c r="D186" s="3"/>
      <c r="E186" s="3"/>
      <c r="F186" s="3"/>
      <c r="G186" s="3"/>
      <c r="H186" s="3"/>
      <c r="I186" s="3"/>
      <c r="R186" s="22"/>
    </row>
    <row r="187" spans="1:18" x14ac:dyDescent="0.3">
      <c r="A187" s="3"/>
      <c r="B187" s="3"/>
      <c r="C187" s="3"/>
      <c r="D187" s="3"/>
      <c r="E187" s="3"/>
      <c r="F187" s="3"/>
      <c r="G187" s="3"/>
      <c r="H187" s="3"/>
      <c r="I187" s="3"/>
      <c r="R187" s="22"/>
    </row>
    <row r="188" spans="1:18" x14ac:dyDescent="0.3">
      <c r="A188" s="3"/>
      <c r="B188" s="3"/>
      <c r="C188" s="3"/>
      <c r="D188" s="3"/>
      <c r="E188" s="3"/>
      <c r="F188" s="3"/>
      <c r="G188" s="3"/>
      <c r="H188" s="3"/>
      <c r="I188" s="3"/>
      <c r="R188" s="22"/>
    </row>
    <row r="189" spans="1:18" x14ac:dyDescent="0.3">
      <c r="A189" s="3"/>
      <c r="B189" s="3"/>
      <c r="C189" s="3"/>
      <c r="D189" s="3"/>
      <c r="E189" s="3"/>
      <c r="F189" s="3"/>
      <c r="G189" s="3"/>
      <c r="H189" s="3"/>
      <c r="I189" s="3"/>
      <c r="R189" s="22"/>
    </row>
    <row r="190" spans="1:18" x14ac:dyDescent="0.3">
      <c r="A190" s="3"/>
      <c r="B190" s="3"/>
      <c r="C190" s="3"/>
      <c r="D190" s="3"/>
      <c r="E190" s="3"/>
      <c r="F190" s="3"/>
      <c r="G190" s="3"/>
      <c r="H190" s="3"/>
      <c r="I190" s="3"/>
      <c r="R190" s="22"/>
    </row>
    <row r="191" spans="1:18" x14ac:dyDescent="0.3">
      <c r="A191" s="3"/>
      <c r="B191" s="3"/>
      <c r="C191" s="3"/>
      <c r="D191" s="3"/>
      <c r="E191" s="3"/>
      <c r="F191" s="3"/>
      <c r="G191" s="3"/>
      <c r="H191" s="3"/>
      <c r="I191" s="3"/>
      <c r="R191" s="22"/>
    </row>
    <row r="192" spans="1:18" x14ac:dyDescent="0.3">
      <c r="A192" s="3"/>
      <c r="B192" s="3"/>
      <c r="C192" s="3"/>
      <c r="D192" s="3"/>
      <c r="E192" s="3"/>
      <c r="F192" s="3"/>
      <c r="G192" s="3"/>
      <c r="H192" s="3"/>
      <c r="I192" s="3"/>
      <c r="R192" s="22"/>
    </row>
    <row r="193" spans="1:18" x14ac:dyDescent="0.3">
      <c r="A193" s="3"/>
      <c r="B193" s="3"/>
      <c r="C193" s="3"/>
      <c r="D193" s="3"/>
      <c r="E193" s="3"/>
      <c r="F193" s="3"/>
      <c r="G193" s="3"/>
      <c r="H193" s="3"/>
      <c r="I193" s="3"/>
      <c r="R193" s="22"/>
    </row>
    <row r="194" spans="1:18" x14ac:dyDescent="0.3">
      <c r="A194" s="3"/>
      <c r="B194" s="3"/>
      <c r="C194" s="3"/>
      <c r="D194" s="3"/>
      <c r="E194" s="3"/>
      <c r="F194" s="3"/>
      <c r="G194" s="3"/>
      <c r="H194" s="3"/>
      <c r="I194" s="3"/>
      <c r="R194" s="22"/>
    </row>
    <row r="195" spans="1:18" x14ac:dyDescent="0.3">
      <c r="A195" s="3"/>
      <c r="B195" s="3"/>
      <c r="C195" s="3"/>
      <c r="D195" s="3"/>
      <c r="E195" s="3"/>
      <c r="F195" s="3"/>
      <c r="G195" s="3"/>
      <c r="H195" s="3"/>
      <c r="I195" s="3"/>
      <c r="R195" s="22"/>
    </row>
    <row r="196" spans="1:18" x14ac:dyDescent="0.3">
      <c r="A196" s="3"/>
      <c r="B196" s="3"/>
      <c r="C196" s="3"/>
      <c r="D196" s="3"/>
      <c r="E196" s="3"/>
      <c r="F196" s="3"/>
      <c r="G196" s="3"/>
      <c r="H196" s="3"/>
      <c r="I196" s="3"/>
      <c r="R196" s="22"/>
    </row>
    <row r="197" spans="1:18" x14ac:dyDescent="0.3">
      <c r="A197" s="3"/>
      <c r="B197" s="3"/>
      <c r="C197" s="3"/>
      <c r="D197" s="3"/>
      <c r="E197" s="3"/>
      <c r="F197" s="3"/>
      <c r="G197" s="3"/>
      <c r="H197" s="3"/>
      <c r="I197" s="3"/>
      <c r="R197" s="22"/>
    </row>
    <row r="198" spans="1:18" x14ac:dyDescent="0.3">
      <c r="A198" s="3"/>
      <c r="B198" s="3"/>
      <c r="C198" s="3"/>
      <c r="D198" s="3"/>
      <c r="E198" s="3"/>
      <c r="F198" s="3"/>
      <c r="G198" s="3"/>
      <c r="H198" s="3"/>
      <c r="I198" s="3"/>
      <c r="R198" s="22"/>
    </row>
    <row r="199" spans="1:18" x14ac:dyDescent="0.3">
      <c r="A199" s="3"/>
      <c r="B199" s="3"/>
      <c r="C199" s="3"/>
      <c r="D199" s="3"/>
      <c r="E199" s="3"/>
      <c r="F199" s="3"/>
      <c r="G199" s="3"/>
      <c r="H199" s="3"/>
      <c r="I199" s="3"/>
      <c r="R199" s="22"/>
    </row>
    <row r="200" spans="1:18" x14ac:dyDescent="0.3">
      <c r="A200" s="3"/>
      <c r="B200" s="3"/>
      <c r="C200" s="3"/>
      <c r="D200" s="3"/>
      <c r="E200" s="3"/>
      <c r="F200" s="3"/>
      <c r="G200" s="3"/>
      <c r="H200" s="3"/>
      <c r="I200" s="3"/>
      <c r="R200" s="22"/>
    </row>
    <row r="201" spans="1:18" x14ac:dyDescent="0.3">
      <c r="A201" s="3"/>
      <c r="B201" s="3"/>
      <c r="C201" s="3"/>
      <c r="D201" s="3"/>
      <c r="E201" s="3"/>
      <c r="F201" s="3"/>
      <c r="G201" s="3"/>
      <c r="H201" s="3"/>
      <c r="I201" s="3"/>
      <c r="R201" s="22"/>
    </row>
    <row r="202" spans="1:18" x14ac:dyDescent="0.3">
      <c r="A202" s="3"/>
      <c r="B202" s="3"/>
      <c r="C202" s="3"/>
      <c r="D202" s="3"/>
      <c r="E202" s="3"/>
      <c r="F202" s="3"/>
      <c r="G202" s="3"/>
      <c r="H202" s="3"/>
      <c r="I202" s="3"/>
      <c r="R202" s="22"/>
    </row>
    <row r="203" spans="1:18" x14ac:dyDescent="0.3">
      <c r="A203" s="3"/>
      <c r="B203" s="3"/>
      <c r="C203" s="3"/>
      <c r="D203" s="3"/>
      <c r="E203" s="3"/>
      <c r="F203" s="3"/>
      <c r="G203" s="3"/>
      <c r="H203" s="3"/>
      <c r="I203" s="3"/>
      <c r="R203" s="22"/>
    </row>
    <row r="204" spans="1:18" x14ac:dyDescent="0.3">
      <c r="A204" s="3"/>
      <c r="B204" s="3"/>
      <c r="C204" s="3"/>
      <c r="D204" s="3"/>
      <c r="E204" s="3"/>
      <c r="F204" s="3"/>
      <c r="G204" s="3"/>
      <c r="H204" s="3"/>
      <c r="I204" s="3"/>
      <c r="R204" s="22"/>
    </row>
    <row r="205" spans="1:18" x14ac:dyDescent="0.3">
      <c r="A205" s="3"/>
      <c r="B205" s="3"/>
      <c r="C205" s="3"/>
      <c r="D205" s="3"/>
      <c r="E205" s="3"/>
      <c r="F205" s="3"/>
      <c r="G205" s="3"/>
      <c r="H205" s="3"/>
      <c r="I205" s="3"/>
      <c r="R205" s="22"/>
    </row>
    <row r="206" spans="1:18" x14ac:dyDescent="0.3">
      <c r="A206" s="3"/>
      <c r="B206" s="3"/>
      <c r="C206" s="3"/>
      <c r="D206" s="3"/>
      <c r="E206" s="3"/>
      <c r="F206" s="3"/>
      <c r="G206" s="3"/>
      <c r="H206" s="3"/>
      <c r="I206" s="3"/>
      <c r="R206" s="22"/>
    </row>
    <row r="207" spans="1:18" x14ac:dyDescent="0.3">
      <c r="A207" s="3"/>
      <c r="B207" s="3"/>
      <c r="C207" s="3"/>
      <c r="D207" s="3"/>
      <c r="E207" s="3"/>
      <c r="F207" s="3"/>
      <c r="G207" s="3"/>
      <c r="H207" s="3"/>
      <c r="I207" s="3"/>
      <c r="R207" s="22"/>
    </row>
    <row r="208" spans="1:18" x14ac:dyDescent="0.3">
      <c r="A208" s="3"/>
      <c r="B208" s="3"/>
      <c r="C208" s="3"/>
      <c r="D208" s="3"/>
      <c r="E208" s="3"/>
      <c r="F208" s="3"/>
      <c r="G208" s="3"/>
      <c r="H208" s="3"/>
      <c r="I208" s="3"/>
      <c r="R208" s="22"/>
    </row>
    <row r="209" spans="1:18" x14ac:dyDescent="0.3">
      <c r="A209" s="3"/>
      <c r="B209" s="3"/>
      <c r="C209" s="3"/>
      <c r="D209" s="3"/>
      <c r="E209" s="3"/>
      <c r="F209" s="3"/>
      <c r="G209" s="3"/>
      <c r="H209" s="3"/>
      <c r="I209" s="3"/>
      <c r="R209" s="22"/>
    </row>
    <row r="210" spans="1:18" x14ac:dyDescent="0.3">
      <c r="A210" s="3"/>
      <c r="B210" s="3"/>
      <c r="C210" s="3"/>
      <c r="D210" s="3"/>
      <c r="E210" s="3"/>
      <c r="F210" s="3"/>
      <c r="G210" s="3"/>
      <c r="H210" s="3"/>
      <c r="I210" s="3"/>
      <c r="R210" s="22"/>
    </row>
    <row r="211" spans="1:18" x14ac:dyDescent="0.3">
      <c r="A211" s="3"/>
      <c r="B211" s="3"/>
      <c r="C211" s="3"/>
      <c r="D211" s="3"/>
      <c r="E211" s="3"/>
      <c r="F211" s="3"/>
      <c r="G211" s="3"/>
      <c r="H211" s="3"/>
      <c r="I211" s="3"/>
      <c r="R211" s="22"/>
    </row>
    <row r="212" spans="1:18" x14ac:dyDescent="0.3">
      <c r="A212" s="3"/>
      <c r="B212" s="3"/>
      <c r="C212" s="3"/>
      <c r="D212" s="3"/>
      <c r="E212" s="3"/>
      <c r="F212" s="3"/>
      <c r="G212" s="3"/>
      <c r="H212" s="3"/>
      <c r="I212" s="3"/>
      <c r="R212" s="22"/>
    </row>
    <row r="213" spans="1:18" x14ac:dyDescent="0.3">
      <c r="A213" s="3"/>
      <c r="B213" s="3"/>
      <c r="C213" s="3"/>
      <c r="D213" s="3"/>
      <c r="E213" s="3"/>
      <c r="F213" s="3"/>
      <c r="G213" s="3"/>
      <c r="H213" s="3"/>
      <c r="I213" s="3"/>
      <c r="R213" s="22"/>
    </row>
    <row r="214" spans="1:18" x14ac:dyDescent="0.3">
      <c r="A214" s="3"/>
      <c r="B214" s="3"/>
      <c r="C214" s="3"/>
      <c r="D214" s="3"/>
      <c r="E214" s="3"/>
      <c r="F214" s="3"/>
      <c r="G214" s="3"/>
      <c r="H214" s="3"/>
      <c r="I214" s="3"/>
      <c r="R214" s="22"/>
    </row>
    <row r="215" spans="1:18" x14ac:dyDescent="0.3">
      <c r="A215" s="3"/>
      <c r="B215" s="3"/>
      <c r="C215" s="3"/>
      <c r="D215" s="3"/>
      <c r="E215" s="3"/>
      <c r="F215" s="3"/>
      <c r="G215" s="3"/>
      <c r="H215" s="3"/>
      <c r="I215" s="3"/>
      <c r="R215" s="22"/>
    </row>
    <row r="216" spans="1:18" x14ac:dyDescent="0.3">
      <c r="A216" s="3"/>
      <c r="B216" s="3"/>
      <c r="C216" s="3"/>
      <c r="D216" s="3"/>
      <c r="E216" s="3"/>
      <c r="F216" s="3"/>
      <c r="G216" s="3"/>
      <c r="H216" s="3"/>
      <c r="I216" s="3"/>
      <c r="R216" s="22"/>
    </row>
    <row r="217" spans="1:18" x14ac:dyDescent="0.3">
      <c r="A217" s="3"/>
      <c r="B217" s="3"/>
      <c r="C217" s="3"/>
      <c r="D217" s="3"/>
      <c r="E217" s="3"/>
      <c r="F217" s="3"/>
      <c r="G217" s="3"/>
      <c r="H217" s="3"/>
      <c r="I217" s="3"/>
      <c r="R217" s="22"/>
    </row>
    <row r="218" spans="1:18" x14ac:dyDescent="0.3">
      <c r="A218" s="3"/>
      <c r="B218" s="3"/>
      <c r="C218" s="3"/>
      <c r="D218" s="3"/>
      <c r="E218" s="3"/>
      <c r="F218" s="3"/>
      <c r="G218" s="3"/>
      <c r="H218" s="3"/>
      <c r="I218" s="3"/>
      <c r="R218" s="22"/>
    </row>
    <row r="219" spans="1:18" x14ac:dyDescent="0.3">
      <c r="A219" s="3"/>
      <c r="B219" s="3"/>
      <c r="C219" s="3"/>
      <c r="D219" s="3"/>
      <c r="E219" s="3"/>
      <c r="F219" s="3"/>
      <c r="G219" s="3"/>
      <c r="H219" s="3"/>
      <c r="I219" s="3"/>
      <c r="R219" s="22"/>
    </row>
    <row r="220" spans="1:18" x14ac:dyDescent="0.3">
      <c r="A220" s="3"/>
      <c r="B220" s="3"/>
      <c r="C220" s="3"/>
      <c r="D220" s="3"/>
      <c r="E220" s="3"/>
      <c r="F220" s="3"/>
      <c r="G220" s="3"/>
      <c r="H220" s="3"/>
      <c r="I220" s="3"/>
      <c r="R220" s="22"/>
    </row>
    <row r="221" spans="1:18" x14ac:dyDescent="0.3">
      <c r="A221" s="3"/>
      <c r="B221" s="3"/>
      <c r="C221" s="3"/>
      <c r="D221" s="3"/>
      <c r="E221" s="3"/>
      <c r="F221" s="3"/>
      <c r="G221" s="3"/>
      <c r="H221" s="3"/>
      <c r="I221" s="3"/>
      <c r="R221" s="22"/>
    </row>
    <row r="222" spans="1:18" x14ac:dyDescent="0.3">
      <c r="A222" s="3"/>
      <c r="B222" s="3"/>
      <c r="C222" s="3"/>
      <c r="D222" s="3"/>
      <c r="E222" s="3"/>
      <c r="F222" s="3"/>
      <c r="G222" s="3"/>
      <c r="H222" s="3"/>
      <c r="I222" s="3"/>
      <c r="R222" s="22"/>
    </row>
    <row r="223" spans="1:18" x14ac:dyDescent="0.3">
      <c r="A223" s="3"/>
      <c r="B223" s="3"/>
      <c r="C223" s="3"/>
      <c r="D223" s="3"/>
      <c r="E223" s="3"/>
      <c r="F223" s="3"/>
      <c r="G223" s="3"/>
      <c r="H223" s="3"/>
      <c r="I223" s="3"/>
      <c r="R223" s="22"/>
    </row>
    <row r="224" spans="1:18" x14ac:dyDescent="0.3">
      <c r="A224" s="3"/>
      <c r="B224" s="3"/>
      <c r="C224" s="3"/>
      <c r="D224" s="3"/>
      <c r="E224" s="3"/>
      <c r="F224" s="3"/>
      <c r="G224" s="3"/>
      <c r="H224" s="3"/>
      <c r="I224" s="3"/>
      <c r="R224" s="22"/>
    </row>
    <row r="225" spans="1:18" x14ac:dyDescent="0.3">
      <c r="A225" s="3"/>
      <c r="B225" s="3"/>
      <c r="C225" s="3"/>
      <c r="D225" s="3"/>
      <c r="E225" s="3"/>
      <c r="F225" s="3"/>
      <c r="G225" s="3"/>
      <c r="H225" s="3"/>
      <c r="I225" s="3"/>
      <c r="R225" s="22"/>
    </row>
    <row r="226" spans="1:18" x14ac:dyDescent="0.3">
      <c r="A226" s="3"/>
      <c r="B226" s="3"/>
      <c r="C226" s="3"/>
      <c r="D226" s="3"/>
      <c r="E226" s="3"/>
      <c r="F226" s="3"/>
      <c r="G226" s="3"/>
      <c r="H226" s="3"/>
      <c r="I226" s="3"/>
      <c r="R226" s="22"/>
    </row>
    <row r="227" spans="1:18" x14ac:dyDescent="0.3">
      <c r="A227" s="3"/>
      <c r="B227" s="3"/>
      <c r="C227" s="3"/>
      <c r="D227" s="3"/>
      <c r="E227" s="3"/>
      <c r="F227" s="3"/>
      <c r="G227" s="3"/>
      <c r="H227" s="3"/>
      <c r="I227" s="3"/>
      <c r="R227" s="22"/>
    </row>
    <row r="228" spans="1:18" x14ac:dyDescent="0.3">
      <c r="A228" s="3"/>
      <c r="B228" s="3"/>
      <c r="C228" s="3"/>
      <c r="D228" s="3"/>
      <c r="E228" s="3"/>
      <c r="F228" s="3"/>
      <c r="G228" s="3"/>
      <c r="H228" s="3"/>
      <c r="I228" s="3"/>
      <c r="R228" s="22"/>
    </row>
    <row r="229" spans="1:18" x14ac:dyDescent="0.3">
      <c r="A229" s="3"/>
      <c r="B229" s="3"/>
      <c r="C229" s="3"/>
      <c r="D229" s="3"/>
      <c r="E229" s="3"/>
      <c r="F229" s="3"/>
      <c r="G229" s="3"/>
      <c r="H229" s="3"/>
      <c r="I229" s="3"/>
      <c r="R229" s="22"/>
    </row>
    <row r="230" spans="1:18" x14ac:dyDescent="0.3">
      <c r="A230" s="3"/>
      <c r="B230" s="3"/>
      <c r="C230" s="3"/>
      <c r="D230" s="3"/>
      <c r="E230" s="3"/>
      <c r="F230" s="3"/>
      <c r="G230" s="3"/>
      <c r="H230" s="3"/>
      <c r="I230" s="3"/>
      <c r="R230" s="22"/>
    </row>
    <row r="231" spans="1:18" x14ac:dyDescent="0.3">
      <c r="A231" s="3"/>
      <c r="B231" s="3"/>
      <c r="C231" s="3"/>
      <c r="D231" s="3"/>
      <c r="E231" s="3"/>
      <c r="F231" s="3"/>
      <c r="G231" s="3"/>
      <c r="H231" s="3"/>
      <c r="I231" s="3"/>
      <c r="R231" s="22"/>
    </row>
    <row r="232" spans="1:18" x14ac:dyDescent="0.3">
      <c r="A232" s="3"/>
      <c r="B232" s="3"/>
      <c r="C232" s="3"/>
      <c r="D232" s="3"/>
      <c r="E232" s="3"/>
      <c r="F232" s="3"/>
      <c r="G232" s="3"/>
      <c r="H232" s="3"/>
      <c r="I232" s="3"/>
      <c r="R232" s="22"/>
    </row>
    <row r="233" spans="1:18" x14ac:dyDescent="0.3">
      <c r="A233" s="3"/>
      <c r="B233" s="3"/>
      <c r="C233" s="3"/>
      <c r="D233" s="3"/>
      <c r="E233" s="3"/>
      <c r="F233" s="3"/>
      <c r="G233" s="3"/>
      <c r="H233" s="3"/>
      <c r="I233" s="3"/>
      <c r="R233" s="22"/>
    </row>
    <row r="234" spans="1:18" x14ac:dyDescent="0.3">
      <c r="A234" s="3"/>
      <c r="B234" s="3"/>
      <c r="C234" s="3"/>
      <c r="D234" s="3"/>
      <c r="E234" s="3"/>
      <c r="F234" s="3"/>
      <c r="G234" s="3"/>
      <c r="H234" s="3"/>
      <c r="I234" s="3"/>
      <c r="R234" s="22"/>
    </row>
    <row r="235" spans="1:18" x14ac:dyDescent="0.3">
      <c r="A235" s="3"/>
      <c r="B235" s="3"/>
      <c r="C235" s="3"/>
      <c r="D235" s="3"/>
      <c r="E235" s="3"/>
      <c r="F235" s="3"/>
      <c r="G235" s="3"/>
      <c r="H235" s="3"/>
      <c r="I235" s="3"/>
      <c r="R235" s="22"/>
    </row>
    <row r="236" spans="1:18" x14ac:dyDescent="0.3">
      <c r="A236" s="3"/>
      <c r="B236" s="3"/>
      <c r="C236" s="3"/>
      <c r="D236" s="3"/>
      <c r="E236" s="3"/>
      <c r="F236" s="3"/>
      <c r="G236" s="3"/>
      <c r="H236" s="3"/>
      <c r="I236" s="3"/>
      <c r="R236" s="22"/>
    </row>
    <row r="237" spans="1:18" x14ac:dyDescent="0.3">
      <c r="A237" s="3"/>
      <c r="B237" s="3"/>
      <c r="C237" s="3"/>
      <c r="D237" s="3"/>
      <c r="E237" s="3"/>
      <c r="F237" s="3"/>
      <c r="G237" s="3"/>
      <c r="H237" s="3"/>
      <c r="I237" s="3"/>
      <c r="R237" s="22"/>
    </row>
    <row r="238" spans="1:18" x14ac:dyDescent="0.3">
      <c r="A238" s="3"/>
      <c r="B238" s="3"/>
      <c r="C238" s="3"/>
      <c r="D238" s="3"/>
      <c r="E238" s="3"/>
      <c r="F238" s="3"/>
      <c r="G238" s="3"/>
      <c r="H238" s="3"/>
      <c r="I238" s="3"/>
      <c r="R238" s="22"/>
    </row>
    <row r="239" spans="1:18" x14ac:dyDescent="0.3">
      <c r="A239" s="3"/>
      <c r="B239" s="3"/>
      <c r="C239" s="3"/>
      <c r="D239" s="3"/>
      <c r="E239" s="3"/>
      <c r="F239" s="3"/>
      <c r="G239" s="3"/>
      <c r="H239" s="3"/>
      <c r="I239" s="3"/>
      <c r="R239" s="22"/>
    </row>
    <row r="240" spans="1:18" x14ac:dyDescent="0.3">
      <c r="A240" s="3"/>
      <c r="B240" s="3"/>
      <c r="C240" s="3"/>
      <c r="D240" s="3"/>
      <c r="E240" s="3"/>
      <c r="F240" s="3"/>
      <c r="G240" s="3"/>
      <c r="H240" s="3"/>
      <c r="I240" s="3"/>
      <c r="R240" s="22"/>
    </row>
    <row r="241" spans="1:18" x14ac:dyDescent="0.3">
      <c r="A241" s="3"/>
      <c r="B241" s="3"/>
      <c r="C241" s="3"/>
      <c r="D241" s="3"/>
      <c r="E241" s="3"/>
      <c r="F241" s="3"/>
      <c r="G241" s="3"/>
      <c r="H241" s="3"/>
      <c r="I241" s="3"/>
      <c r="R241" s="22"/>
    </row>
    <row r="242" spans="1:18" x14ac:dyDescent="0.3">
      <c r="A242" s="3"/>
      <c r="B242" s="3"/>
      <c r="C242" s="3"/>
      <c r="D242" s="3"/>
      <c r="E242" s="3"/>
      <c r="F242" s="3"/>
      <c r="G242" s="3"/>
      <c r="H242" s="3"/>
      <c r="I242" s="3"/>
      <c r="R242" s="22"/>
    </row>
    <row r="243" spans="1:18" x14ac:dyDescent="0.3">
      <c r="A243" s="3"/>
      <c r="B243" s="3"/>
      <c r="C243" s="3"/>
      <c r="D243" s="3"/>
      <c r="E243" s="3"/>
      <c r="F243" s="3"/>
      <c r="G243" s="3"/>
      <c r="H243" s="3"/>
      <c r="I243" s="3"/>
      <c r="R243" s="22"/>
    </row>
    <row r="244" spans="1:18" x14ac:dyDescent="0.3">
      <c r="A244" s="3"/>
      <c r="B244" s="3"/>
      <c r="C244" s="3"/>
      <c r="D244" s="3"/>
      <c r="E244" s="3"/>
      <c r="F244" s="3"/>
      <c r="G244" s="3"/>
      <c r="H244" s="3"/>
      <c r="I244" s="3"/>
      <c r="R244" s="22"/>
    </row>
    <row r="245" spans="1:18" x14ac:dyDescent="0.3">
      <c r="A245" s="3"/>
      <c r="B245" s="3"/>
      <c r="C245" s="3"/>
      <c r="D245" s="3"/>
      <c r="E245" s="3"/>
      <c r="F245" s="3"/>
      <c r="G245" s="3"/>
      <c r="H245" s="3"/>
      <c r="I245" s="3"/>
      <c r="R245" s="22"/>
    </row>
    <row r="246" spans="1:18" x14ac:dyDescent="0.3">
      <c r="A246" s="3"/>
      <c r="B246" s="3"/>
      <c r="C246" s="3"/>
      <c r="D246" s="3"/>
      <c r="E246" s="3"/>
      <c r="F246" s="3"/>
      <c r="G246" s="3"/>
      <c r="H246" s="3"/>
      <c r="I246" s="3"/>
      <c r="R246" s="22"/>
    </row>
    <row r="247" spans="1:18" x14ac:dyDescent="0.3">
      <c r="A247" s="3"/>
      <c r="B247" s="3"/>
      <c r="C247" s="3"/>
      <c r="D247" s="3"/>
      <c r="E247" s="3"/>
      <c r="F247" s="3"/>
      <c r="G247" s="3"/>
      <c r="H247" s="3"/>
      <c r="I247" s="3"/>
      <c r="R247" s="22"/>
    </row>
    <row r="248" spans="1:18" x14ac:dyDescent="0.3">
      <c r="A248" s="3"/>
      <c r="B248" s="3"/>
      <c r="C248" s="3"/>
      <c r="D248" s="3"/>
      <c r="E248" s="3"/>
      <c r="F248" s="3"/>
      <c r="G248" s="3"/>
      <c r="H248" s="3"/>
      <c r="I248" s="3"/>
      <c r="R248" s="22"/>
    </row>
    <row r="249" spans="1:18" x14ac:dyDescent="0.3">
      <c r="A249" s="3"/>
      <c r="B249" s="3"/>
      <c r="C249" s="3"/>
      <c r="D249" s="3"/>
      <c r="E249" s="3"/>
      <c r="F249" s="3"/>
      <c r="G249" s="3"/>
      <c r="H249" s="3"/>
      <c r="I249" s="3"/>
      <c r="R249" s="22"/>
    </row>
    <row r="250" spans="1:18" x14ac:dyDescent="0.3">
      <c r="A250" s="3"/>
      <c r="B250" s="3"/>
      <c r="C250" s="3"/>
      <c r="D250" s="3"/>
      <c r="E250" s="3"/>
      <c r="F250" s="3"/>
      <c r="G250" s="3"/>
      <c r="H250" s="3"/>
      <c r="I250" s="3"/>
      <c r="R250" s="22"/>
    </row>
    <row r="251" spans="1:18" x14ac:dyDescent="0.3">
      <c r="A251" s="3"/>
      <c r="B251" s="3"/>
      <c r="C251" s="3"/>
      <c r="D251" s="3"/>
      <c r="E251" s="3"/>
      <c r="F251" s="3"/>
      <c r="G251" s="3"/>
      <c r="H251" s="3"/>
      <c r="I251" s="3"/>
      <c r="R251" s="22"/>
    </row>
    <row r="252" spans="1:18" x14ac:dyDescent="0.3">
      <c r="A252" s="3"/>
      <c r="B252" s="3"/>
      <c r="C252" s="3"/>
      <c r="D252" s="3"/>
      <c r="E252" s="3"/>
      <c r="F252" s="3"/>
      <c r="G252" s="3"/>
      <c r="H252" s="3"/>
      <c r="I252" s="3"/>
      <c r="R252" s="22"/>
    </row>
    <row r="253" spans="1:18" x14ac:dyDescent="0.3">
      <c r="A253" s="3"/>
      <c r="B253" s="3"/>
      <c r="C253" s="3"/>
      <c r="D253" s="3"/>
      <c r="E253" s="3"/>
      <c r="F253" s="3"/>
      <c r="G253" s="3"/>
      <c r="H253" s="3"/>
      <c r="I253" s="3"/>
      <c r="R253" s="22"/>
    </row>
    <row r="254" spans="1:18" x14ac:dyDescent="0.3">
      <c r="A254" s="3"/>
      <c r="B254" s="3"/>
      <c r="C254" s="3"/>
      <c r="D254" s="3"/>
      <c r="E254" s="3"/>
      <c r="F254" s="3"/>
      <c r="G254" s="3"/>
      <c r="H254" s="3"/>
      <c r="I254" s="3"/>
      <c r="R254" s="22"/>
    </row>
    <row r="255" spans="1:18" x14ac:dyDescent="0.3">
      <c r="A255" s="3"/>
      <c r="B255" s="3"/>
      <c r="C255" s="3"/>
      <c r="D255" s="3"/>
      <c r="E255" s="3"/>
      <c r="F255" s="3"/>
      <c r="G255" s="3"/>
      <c r="H255" s="3"/>
      <c r="I255" s="3"/>
      <c r="R255" s="22"/>
    </row>
    <row r="256" spans="1:18" x14ac:dyDescent="0.3">
      <c r="A256" s="3"/>
      <c r="B256" s="3"/>
      <c r="C256" s="3"/>
      <c r="D256" s="3"/>
      <c r="E256" s="3"/>
      <c r="F256" s="3"/>
      <c r="G256" s="3"/>
      <c r="H256" s="3"/>
      <c r="I256" s="3"/>
      <c r="R256" s="22"/>
    </row>
    <row r="257" spans="1:18" x14ac:dyDescent="0.3">
      <c r="A257" s="3"/>
      <c r="B257" s="3"/>
      <c r="C257" s="3"/>
      <c r="D257" s="3"/>
      <c r="E257" s="3"/>
      <c r="F257" s="3"/>
      <c r="G257" s="3"/>
      <c r="H257" s="3"/>
      <c r="I257" s="3"/>
      <c r="R257" s="22"/>
    </row>
    <row r="258" spans="1:18" x14ac:dyDescent="0.3">
      <c r="A258" s="3"/>
      <c r="B258" s="3"/>
      <c r="C258" s="3"/>
      <c r="D258" s="3"/>
      <c r="E258" s="3"/>
      <c r="F258" s="3"/>
      <c r="G258" s="3"/>
      <c r="H258" s="3"/>
      <c r="I258" s="3"/>
      <c r="R258" s="22"/>
    </row>
    <row r="259" spans="1:18" x14ac:dyDescent="0.3">
      <c r="A259" s="3"/>
      <c r="B259" s="3"/>
      <c r="C259" s="3"/>
      <c r="D259" s="3"/>
      <c r="E259" s="3"/>
      <c r="F259" s="3"/>
      <c r="G259" s="3"/>
      <c r="H259" s="3"/>
      <c r="I259" s="3"/>
      <c r="R259" s="22"/>
    </row>
    <row r="260" spans="1:18" x14ac:dyDescent="0.3">
      <c r="A260" s="3"/>
      <c r="B260" s="3"/>
      <c r="C260" s="3"/>
      <c r="D260" s="3"/>
      <c r="E260" s="3"/>
      <c r="F260" s="3"/>
      <c r="G260" s="3"/>
      <c r="H260" s="3"/>
      <c r="I260" s="3"/>
      <c r="R260" s="22"/>
    </row>
    <row r="261" spans="1:18" x14ac:dyDescent="0.3">
      <c r="A261" s="3"/>
      <c r="B261" s="3"/>
      <c r="C261" s="3"/>
      <c r="D261" s="3"/>
      <c r="E261" s="3"/>
      <c r="F261" s="3"/>
      <c r="G261" s="3"/>
      <c r="H261" s="3"/>
      <c r="I261" s="3"/>
      <c r="R261" s="22"/>
    </row>
    <row r="262" spans="1:18" x14ac:dyDescent="0.3">
      <c r="A262" s="3"/>
      <c r="B262" s="3"/>
      <c r="C262" s="3"/>
      <c r="D262" s="3"/>
      <c r="E262" s="3"/>
      <c r="F262" s="3"/>
      <c r="G262" s="3"/>
      <c r="H262" s="3"/>
      <c r="I262" s="3"/>
      <c r="R262" s="22"/>
    </row>
    <row r="263" spans="1:18" x14ac:dyDescent="0.3">
      <c r="A263" s="3"/>
      <c r="B263" s="3"/>
      <c r="C263" s="3"/>
      <c r="D263" s="3"/>
      <c r="E263" s="3"/>
      <c r="F263" s="3"/>
      <c r="G263" s="3"/>
      <c r="H263" s="3"/>
      <c r="I263" s="3"/>
      <c r="R263" s="22"/>
    </row>
    <row r="264" spans="1:18" x14ac:dyDescent="0.3">
      <c r="A264" s="3"/>
      <c r="B264" s="3"/>
      <c r="C264" s="3"/>
      <c r="D264" s="3"/>
      <c r="E264" s="3"/>
      <c r="F264" s="3"/>
      <c r="G264" s="3"/>
      <c r="H264" s="3"/>
      <c r="I264" s="3"/>
      <c r="R264" s="22"/>
    </row>
    <row r="265" spans="1:18" x14ac:dyDescent="0.3">
      <c r="A265" s="3"/>
      <c r="B265" s="3"/>
      <c r="C265" s="3"/>
      <c r="D265" s="3"/>
      <c r="E265" s="3"/>
      <c r="F265" s="3"/>
      <c r="G265" s="3"/>
      <c r="H265" s="3"/>
      <c r="I265" s="3"/>
      <c r="R265" s="22"/>
    </row>
    <row r="266" spans="1:18" x14ac:dyDescent="0.3">
      <c r="A266" s="3"/>
      <c r="B266" s="3"/>
      <c r="C266" s="3"/>
      <c r="D266" s="3"/>
      <c r="E266" s="3"/>
      <c r="F266" s="3"/>
      <c r="G266" s="3"/>
      <c r="H266" s="3"/>
      <c r="I266" s="3"/>
      <c r="R266" s="22"/>
    </row>
    <row r="267" spans="1:18" x14ac:dyDescent="0.3">
      <c r="A267" s="3"/>
      <c r="B267" s="3"/>
      <c r="C267" s="3"/>
      <c r="D267" s="3"/>
      <c r="E267" s="3"/>
      <c r="F267" s="3"/>
      <c r="G267" s="3"/>
      <c r="H267" s="3"/>
      <c r="I267" s="3"/>
      <c r="R267" s="22"/>
    </row>
    <row r="268" spans="1:18" x14ac:dyDescent="0.3">
      <c r="A268" s="3"/>
      <c r="B268" s="3"/>
      <c r="C268" s="3"/>
      <c r="D268" s="3"/>
      <c r="E268" s="3"/>
      <c r="F268" s="3"/>
      <c r="G268" s="3"/>
      <c r="H268" s="3"/>
      <c r="I268" s="3"/>
      <c r="R268" s="22"/>
    </row>
    <row r="269" spans="1:18" x14ac:dyDescent="0.3">
      <c r="A269" s="3"/>
      <c r="B269" s="3"/>
      <c r="C269" s="3"/>
      <c r="D269" s="3"/>
      <c r="E269" s="3"/>
      <c r="F269" s="3"/>
      <c r="G269" s="3"/>
      <c r="H269" s="3"/>
      <c r="I269" s="3"/>
      <c r="R269" s="22"/>
    </row>
    <row r="270" spans="1:18" x14ac:dyDescent="0.3">
      <c r="A270" s="3"/>
      <c r="B270" s="3"/>
      <c r="C270" s="3"/>
      <c r="D270" s="3"/>
      <c r="E270" s="3"/>
      <c r="F270" s="3"/>
      <c r="G270" s="3"/>
      <c r="H270" s="3"/>
      <c r="I270" s="3"/>
      <c r="R270" s="22"/>
    </row>
    <row r="271" spans="1:18" x14ac:dyDescent="0.3">
      <c r="A271" s="3"/>
      <c r="B271" s="3"/>
      <c r="C271" s="3"/>
      <c r="D271" s="3"/>
      <c r="E271" s="3"/>
      <c r="F271" s="3"/>
      <c r="G271" s="3"/>
      <c r="H271" s="3"/>
      <c r="I271" s="3"/>
      <c r="R271" s="22"/>
    </row>
    <row r="272" spans="1:18" x14ac:dyDescent="0.3">
      <c r="A272" s="3"/>
      <c r="B272" s="3"/>
      <c r="C272" s="3"/>
      <c r="D272" s="3"/>
      <c r="E272" s="3"/>
      <c r="F272" s="3"/>
      <c r="G272" s="3"/>
      <c r="H272" s="3"/>
      <c r="I272" s="3"/>
      <c r="R272" s="22"/>
    </row>
    <row r="273" spans="1:18" x14ac:dyDescent="0.3">
      <c r="A273" s="3"/>
      <c r="B273" s="3"/>
      <c r="C273" s="3"/>
      <c r="D273" s="3"/>
      <c r="E273" s="3"/>
      <c r="F273" s="3"/>
      <c r="G273" s="3"/>
      <c r="H273" s="3"/>
      <c r="I273" s="3"/>
      <c r="R273" s="22"/>
    </row>
    <row r="274" spans="1:18" x14ac:dyDescent="0.3">
      <c r="A274" s="3"/>
      <c r="B274" s="3"/>
      <c r="C274" s="3"/>
      <c r="D274" s="3"/>
      <c r="E274" s="3"/>
      <c r="F274" s="3"/>
      <c r="G274" s="3"/>
      <c r="H274" s="3"/>
      <c r="I274" s="3"/>
      <c r="R274" s="22"/>
    </row>
    <row r="275" spans="1:18" x14ac:dyDescent="0.3">
      <c r="A275" s="3"/>
      <c r="B275" s="3"/>
      <c r="C275" s="3"/>
      <c r="D275" s="3"/>
      <c r="E275" s="3"/>
      <c r="F275" s="3"/>
      <c r="G275" s="3"/>
      <c r="H275" s="3"/>
      <c r="I275" s="3"/>
      <c r="R275" s="22"/>
    </row>
    <row r="276" spans="1:18" x14ac:dyDescent="0.3">
      <c r="A276" s="3"/>
      <c r="B276" s="3"/>
      <c r="C276" s="3"/>
      <c r="D276" s="3"/>
      <c r="E276" s="3"/>
      <c r="F276" s="3"/>
      <c r="G276" s="3"/>
      <c r="H276" s="3"/>
      <c r="I276" s="3"/>
      <c r="R276" s="22"/>
    </row>
    <row r="277" spans="1:18" x14ac:dyDescent="0.3">
      <c r="A277" s="3"/>
      <c r="B277" s="3"/>
      <c r="C277" s="3"/>
      <c r="D277" s="3"/>
      <c r="E277" s="3"/>
      <c r="F277" s="3"/>
      <c r="G277" s="3"/>
      <c r="H277" s="3"/>
      <c r="I277" s="3"/>
      <c r="R277" s="22"/>
    </row>
    <row r="278" spans="1:18" x14ac:dyDescent="0.3">
      <c r="A278" s="3"/>
      <c r="B278" s="3"/>
      <c r="C278" s="3"/>
      <c r="D278" s="3"/>
      <c r="E278" s="3"/>
      <c r="F278" s="3"/>
      <c r="G278" s="3"/>
      <c r="H278" s="3"/>
      <c r="I278" s="3"/>
      <c r="R278" s="22"/>
    </row>
    <row r="279" spans="1:18" x14ac:dyDescent="0.3">
      <c r="A279" s="3"/>
      <c r="B279" s="3"/>
      <c r="C279" s="3"/>
      <c r="D279" s="3"/>
      <c r="E279" s="3"/>
      <c r="F279" s="3"/>
      <c r="G279" s="3"/>
      <c r="H279" s="3"/>
      <c r="I279" s="3"/>
      <c r="R279" s="22"/>
    </row>
    <row r="280" spans="1:18" x14ac:dyDescent="0.3">
      <c r="A280" s="3"/>
      <c r="B280" s="3"/>
      <c r="C280" s="3"/>
      <c r="D280" s="3"/>
      <c r="E280" s="3"/>
      <c r="F280" s="3"/>
      <c r="G280" s="3"/>
      <c r="H280" s="3"/>
      <c r="I280" s="3"/>
      <c r="R280" s="22"/>
    </row>
    <row r="281" spans="1:18" x14ac:dyDescent="0.3">
      <c r="A281" s="3"/>
      <c r="B281" s="3"/>
      <c r="C281" s="3"/>
      <c r="D281" s="3"/>
      <c r="E281" s="3"/>
      <c r="F281" s="3"/>
      <c r="G281" s="3"/>
      <c r="H281" s="3"/>
      <c r="I281" s="3"/>
      <c r="R281" s="22"/>
    </row>
    <row r="282" spans="1:18" x14ac:dyDescent="0.3">
      <c r="A282" s="3"/>
      <c r="B282" s="3"/>
      <c r="C282" s="3"/>
      <c r="D282" s="3"/>
      <c r="E282" s="3"/>
      <c r="F282" s="3"/>
      <c r="G282" s="3"/>
      <c r="H282" s="3"/>
      <c r="I282" s="3"/>
      <c r="R282" s="22"/>
    </row>
    <row r="283" spans="1:18" x14ac:dyDescent="0.3">
      <c r="A283" s="3"/>
      <c r="B283" s="3"/>
      <c r="C283" s="3"/>
      <c r="D283" s="3"/>
      <c r="E283" s="3"/>
      <c r="F283" s="3"/>
      <c r="G283" s="3"/>
      <c r="H283" s="3"/>
      <c r="I283" s="3"/>
      <c r="R283" s="22"/>
    </row>
    <row r="284" spans="1:18" x14ac:dyDescent="0.3">
      <c r="A284" s="3"/>
      <c r="B284" s="3"/>
      <c r="C284" s="3"/>
      <c r="D284" s="3"/>
      <c r="E284" s="3"/>
      <c r="F284" s="3"/>
      <c r="G284" s="3"/>
      <c r="H284" s="3"/>
      <c r="I284" s="3"/>
      <c r="R284" s="22"/>
    </row>
    <row r="285" spans="1:18" x14ac:dyDescent="0.3">
      <c r="A285" s="3"/>
      <c r="B285" s="3"/>
      <c r="C285" s="3"/>
      <c r="D285" s="3"/>
      <c r="E285" s="3"/>
      <c r="F285" s="3"/>
      <c r="G285" s="3"/>
      <c r="H285" s="3"/>
      <c r="I285" s="3"/>
      <c r="R285" s="22"/>
    </row>
    <row r="286" spans="1:18" x14ac:dyDescent="0.3">
      <c r="A286" s="3"/>
      <c r="B286" s="3"/>
      <c r="C286" s="3"/>
      <c r="D286" s="3"/>
      <c r="E286" s="3"/>
      <c r="F286" s="3"/>
      <c r="G286" s="3"/>
      <c r="H286" s="3"/>
      <c r="I286" s="3"/>
      <c r="R286" s="22"/>
    </row>
    <row r="287" spans="1:18" x14ac:dyDescent="0.3">
      <c r="A287" s="3"/>
      <c r="B287" s="3"/>
      <c r="C287" s="3"/>
      <c r="D287" s="3"/>
      <c r="E287" s="3"/>
      <c r="F287" s="3"/>
      <c r="G287" s="3"/>
      <c r="H287" s="3"/>
      <c r="I287" s="3"/>
      <c r="R287" s="22"/>
    </row>
    <row r="288" spans="1:18" x14ac:dyDescent="0.3">
      <c r="A288" s="3"/>
      <c r="B288" s="3"/>
      <c r="C288" s="3"/>
      <c r="D288" s="3"/>
      <c r="E288" s="3"/>
      <c r="F288" s="3"/>
      <c r="G288" s="3"/>
      <c r="H288" s="3"/>
      <c r="I288" s="3"/>
      <c r="R288" s="22"/>
    </row>
    <row r="289" spans="1:18" x14ac:dyDescent="0.3">
      <c r="A289" s="3"/>
      <c r="B289" s="3"/>
      <c r="C289" s="3"/>
      <c r="D289" s="3"/>
      <c r="E289" s="3"/>
      <c r="F289" s="3"/>
      <c r="G289" s="3"/>
      <c r="H289" s="3"/>
      <c r="I289" s="3"/>
      <c r="R289" s="22"/>
    </row>
    <row r="290" spans="1:18" x14ac:dyDescent="0.3">
      <c r="A290" s="3"/>
      <c r="B290" s="3"/>
      <c r="C290" s="3"/>
      <c r="D290" s="3"/>
      <c r="E290" s="3"/>
      <c r="F290" s="3"/>
      <c r="G290" s="3"/>
      <c r="H290" s="3"/>
      <c r="I290" s="3"/>
      <c r="R290" s="22"/>
    </row>
    <row r="291" spans="1:18" x14ac:dyDescent="0.3">
      <c r="A291" s="3"/>
      <c r="B291" s="3"/>
      <c r="C291" s="3"/>
      <c r="D291" s="3"/>
      <c r="E291" s="3"/>
      <c r="F291" s="3"/>
      <c r="G291" s="3"/>
      <c r="H291" s="3"/>
      <c r="I291" s="3"/>
      <c r="R291" s="22"/>
    </row>
    <row r="292" spans="1:18" x14ac:dyDescent="0.3">
      <c r="A292" s="3"/>
      <c r="B292" s="3"/>
      <c r="C292" s="3"/>
      <c r="D292" s="3"/>
      <c r="E292" s="3"/>
      <c r="F292" s="3"/>
      <c r="G292" s="3"/>
      <c r="H292" s="3"/>
      <c r="I292" s="3"/>
      <c r="R292" s="22"/>
    </row>
    <row r="293" spans="1:18" x14ac:dyDescent="0.3">
      <c r="A293" s="3"/>
      <c r="B293" s="3"/>
      <c r="C293" s="3"/>
      <c r="D293" s="3"/>
      <c r="E293" s="3"/>
      <c r="F293" s="3"/>
      <c r="G293" s="3"/>
      <c r="H293" s="3"/>
      <c r="I293" s="3"/>
      <c r="R293" s="22"/>
    </row>
    <row r="294" spans="1:18" x14ac:dyDescent="0.3">
      <c r="A294" s="3"/>
      <c r="B294" s="3"/>
      <c r="C294" s="3"/>
      <c r="D294" s="3"/>
      <c r="E294" s="3"/>
      <c r="F294" s="3"/>
      <c r="G294" s="3"/>
      <c r="H294" s="3"/>
      <c r="I294" s="3"/>
      <c r="R294" s="22"/>
    </row>
    <row r="295" spans="1:18" x14ac:dyDescent="0.3">
      <c r="A295" s="3"/>
      <c r="B295" s="3"/>
      <c r="C295" s="3"/>
      <c r="D295" s="3"/>
      <c r="E295" s="3"/>
      <c r="F295" s="3"/>
      <c r="G295" s="3"/>
      <c r="H295" s="3"/>
      <c r="I295" s="3"/>
      <c r="R295" s="22"/>
    </row>
    <row r="296" spans="1:18" x14ac:dyDescent="0.3">
      <c r="A296" s="3"/>
      <c r="B296" s="3"/>
      <c r="C296" s="3"/>
      <c r="D296" s="3"/>
      <c r="E296" s="3"/>
      <c r="F296" s="3"/>
      <c r="G296" s="3"/>
      <c r="H296" s="3"/>
      <c r="I296" s="3"/>
      <c r="R296" s="22"/>
    </row>
    <row r="297" spans="1:18" x14ac:dyDescent="0.3">
      <c r="A297" s="3"/>
      <c r="B297" s="3"/>
      <c r="C297" s="3"/>
      <c r="D297" s="3"/>
      <c r="E297" s="3"/>
      <c r="F297" s="3"/>
      <c r="G297" s="3"/>
      <c r="H297" s="3"/>
      <c r="I297" s="3"/>
      <c r="R297" s="22"/>
    </row>
    <row r="298" spans="1:18" x14ac:dyDescent="0.3">
      <c r="A298" s="3"/>
      <c r="B298" s="3"/>
      <c r="C298" s="3"/>
      <c r="D298" s="3"/>
      <c r="E298" s="3"/>
      <c r="F298" s="3"/>
      <c r="G298" s="3"/>
      <c r="H298" s="3"/>
      <c r="I298" s="3"/>
      <c r="R298" s="22"/>
    </row>
    <row r="299" spans="1:18" x14ac:dyDescent="0.3">
      <c r="A299" s="3"/>
      <c r="B299" s="3"/>
      <c r="C299" s="3"/>
      <c r="D299" s="3"/>
      <c r="E299" s="3"/>
      <c r="F299" s="3"/>
      <c r="G299" s="3"/>
      <c r="H299" s="3"/>
      <c r="I299" s="3"/>
      <c r="R299" s="22"/>
    </row>
    <row r="300" spans="1:18" x14ac:dyDescent="0.3">
      <c r="A300" s="3"/>
      <c r="B300" s="3"/>
      <c r="C300" s="3"/>
      <c r="D300" s="3"/>
      <c r="E300" s="3"/>
      <c r="F300" s="3"/>
      <c r="G300" s="3"/>
      <c r="H300" s="3"/>
      <c r="I300" s="3"/>
      <c r="R300" s="22"/>
    </row>
    <row r="301" spans="1:18" x14ac:dyDescent="0.3">
      <c r="A301" s="3"/>
      <c r="B301" s="3"/>
      <c r="C301" s="3"/>
      <c r="D301" s="3"/>
      <c r="E301" s="3"/>
      <c r="F301" s="3"/>
      <c r="G301" s="3"/>
      <c r="H301" s="3"/>
      <c r="I301" s="3"/>
      <c r="R301" s="22"/>
    </row>
    <row r="302" spans="1:18" x14ac:dyDescent="0.3">
      <c r="A302" s="3"/>
      <c r="B302" s="3"/>
      <c r="C302" s="3"/>
      <c r="D302" s="3"/>
      <c r="E302" s="3"/>
      <c r="F302" s="3"/>
      <c r="G302" s="3"/>
      <c r="H302" s="3"/>
      <c r="I302" s="3"/>
      <c r="R302" s="22"/>
    </row>
    <row r="303" spans="1:18" x14ac:dyDescent="0.3">
      <c r="A303" s="3"/>
      <c r="B303" s="3"/>
      <c r="C303" s="3"/>
      <c r="D303" s="3"/>
      <c r="E303" s="3"/>
      <c r="F303" s="3"/>
      <c r="G303" s="3"/>
      <c r="H303" s="3"/>
      <c r="I303" s="3"/>
      <c r="R303" s="22"/>
    </row>
    <row r="304" spans="1:18" x14ac:dyDescent="0.3">
      <c r="A304" s="3"/>
      <c r="B304" s="3"/>
      <c r="C304" s="3"/>
      <c r="D304" s="3"/>
      <c r="E304" s="3"/>
      <c r="F304" s="3"/>
      <c r="G304" s="3"/>
      <c r="H304" s="3"/>
      <c r="I304" s="3"/>
      <c r="R304" s="22"/>
    </row>
    <row r="305" spans="1:18" x14ac:dyDescent="0.3">
      <c r="A305" s="3"/>
      <c r="B305" s="3"/>
      <c r="C305" s="3"/>
      <c r="D305" s="3"/>
      <c r="E305" s="3"/>
      <c r="F305" s="3"/>
      <c r="G305" s="3"/>
      <c r="H305" s="3"/>
      <c r="I305" s="3"/>
      <c r="R305" s="22"/>
    </row>
    <row r="306" spans="1:18" x14ac:dyDescent="0.3">
      <c r="A306" s="3"/>
      <c r="B306" s="3"/>
      <c r="C306" s="3"/>
      <c r="D306" s="3"/>
      <c r="E306" s="3"/>
      <c r="F306" s="3"/>
      <c r="G306" s="3"/>
      <c r="H306" s="3"/>
      <c r="I306" s="3"/>
      <c r="R306" s="22"/>
    </row>
    <row r="307" spans="1:18" x14ac:dyDescent="0.3">
      <c r="A307" s="3"/>
      <c r="B307" s="3"/>
      <c r="C307" s="3"/>
      <c r="D307" s="3"/>
      <c r="E307" s="3"/>
      <c r="F307" s="3"/>
      <c r="G307" s="3"/>
      <c r="H307" s="3"/>
      <c r="I307" s="3"/>
      <c r="R307" s="22"/>
    </row>
    <row r="308" spans="1:18" x14ac:dyDescent="0.3">
      <c r="A308" s="3"/>
      <c r="B308" s="3"/>
      <c r="C308" s="3"/>
      <c r="D308" s="3"/>
      <c r="E308" s="3"/>
      <c r="F308" s="3"/>
      <c r="G308" s="3"/>
      <c r="H308" s="3"/>
      <c r="I308" s="3"/>
      <c r="R308" s="22"/>
    </row>
    <row r="309" spans="1:18" x14ac:dyDescent="0.3">
      <c r="A309" s="3"/>
      <c r="B309" s="3"/>
      <c r="C309" s="3"/>
      <c r="D309" s="3"/>
      <c r="E309" s="3"/>
      <c r="F309" s="3"/>
      <c r="G309" s="3"/>
      <c r="H309" s="3"/>
      <c r="I309" s="3"/>
      <c r="R309" s="22"/>
    </row>
    <row r="310" spans="1:18" x14ac:dyDescent="0.3">
      <c r="A310" s="3"/>
      <c r="B310" s="3"/>
      <c r="C310" s="3"/>
      <c r="D310" s="3"/>
      <c r="E310" s="3"/>
      <c r="F310" s="3"/>
      <c r="G310" s="3"/>
      <c r="H310" s="3"/>
      <c r="I310" s="3"/>
      <c r="R310" s="22"/>
    </row>
    <row r="311" spans="1:18" x14ac:dyDescent="0.3">
      <c r="A311" s="3"/>
      <c r="B311" s="3"/>
      <c r="C311" s="3"/>
      <c r="D311" s="3"/>
      <c r="E311" s="3"/>
      <c r="F311" s="3"/>
      <c r="G311" s="3"/>
      <c r="H311" s="3"/>
      <c r="I311" s="3"/>
      <c r="R311" s="22"/>
    </row>
    <row r="312" spans="1:18" x14ac:dyDescent="0.3">
      <c r="A312" s="3"/>
      <c r="B312" s="3"/>
      <c r="C312" s="3"/>
      <c r="D312" s="3"/>
      <c r="E312" s="3"/>
      <c r="F312" s="3"/>
      <c r="G312" s="3"/>
      <c r="H312" s="3"/>
      <c r="I312" s="3"/>
      <c r="R312" s="22"/>
    </row>
    <row r="313" spans="1:18" x14ac:dyDescent="0.3">
      <c r="A313" s="3"/>
      <c r="B313" s="3"/>
      <c r="C313" s="3"/>
      <c r="D313" s="3"/>
      <c r="E313" s="3"/>
      <c r="F313" s="3"/>
      <c r="G313" s="3"/>
      <c r="H313" s="3"/>
      <c r="I313" s="3"/>
      <c r="R313" s="22"/>
    </row>
    <row r="314" spans="1:18" x14ac:dyDescent="0.3">
      <c r="A314" s="3"/>
      <c r="B314" s="3"/>
      <c r="C314" s="3"/>
      <c r="D314" s="3"/>
      <c r="E314" s="3"/>
      <c r="F314" s="3"/>
      <c r="G314" s="3"/>
      <c r="H314" s="3"/>
      <c r="I314" s="3"/>
      <c r="R314" s="22"/>
    </row>
    <row r="315" spans="1:18" x14ac:dyDescent="0.3">
      <c r="A315" s="3"/>
      <c r="B315" s="3"/>
      <c r="C315" s="3"/>
      <c r="D315" s="3"/>
      <c r="E315" s="3"/>
      <c r="F315" s="3"/>
      <c r="G315" s="3"/>
      <c r="H315" s="3"/>
      <c r="I315" s="3"/>
      <c r="R315" s="22"/>
    </row>
    <row r="316" spans="1:18" x14ac:dyDescent="0.3">
      <c r="A316" s="3"/>
      <c r="B316" s="3"/>
      <c r="C316" s="3"/>
      <c r="D316" s="3"/>
      <c r="E316" s="3"/>
      <c r="F316" s="3"/>
      <c r="G316" s="3"/>
      <c r="H316" s="3"/>
      <c r="I316" s="3"/>
      <c r="R316" s="22"/>
    </row>
    <row r="317" spans="1:18" x14ac:dyDescent="0.3">
      <c r="A317" s="3"/>
      <c r="B317" s="3"/>
      <c r="C317" s="3"/>
      <c r="D317" s="3"/>
      <c r="E317" s="3"/>
      <c r="F317" s="3"/>
      <c r="G317" s="3"/>
      <c r="H317" s="3"/>
      <c r="I317" s="3"/>
      <c r="R317" s="22"/>
    </row>
    <row r="318" spans="1:18" x14ac:dyDescent="0.3">
      <c r="A318" s="3"/>
      <c r="B318" s="3"/>
      <c r="C318" s="3"/>
      <c r="D318" s="3"/>
      <c r="E318" s="3"/>
      <c r="F318" s="3"/>
      <c r="G318" s="3"/>
      <c r="H318" s="3"/>
      <c r="I318" s="3"/>
      <c r="R318" s="22"/>
    </row>
    <row r="319" spans="1:18" x14ac:dyDescent="0.3">
      <c r="A319" s="3"/>
      <c r="B319" s="3"/>
      <c r="C319" s="3"/>
      <c r="D319" s="3"/>
      <c r="E319" s="3"/>
      <c r="F319" s="3"/>
      <c r="G319" s="3"/>
      <c r="H319" s="3"/>
      <c r="I319" s="3"/>
      <c r="R319" s="22"/>
    </row>
    <row r="320" spans="1:18" x14ac:dyDescent="0.3">
      <c r="A320" s="3"/>
      <c r="B320" s="3"/>
      <c r="C320" s="3"/>
      <c r="D320" s="3"/>
      <c r="E320" s="3"/>
      <c r="F320" s="3"/>
      <c r="G320" s="3"/>
      <c r="H320" s="3"/>
      <c r="I320" s="3"/>
      <c r="R320" s="22"/>
    </row>
    <row r="321" spans="1:18" x14ac:dyDescent="0.3">
      <c r="A321" s="3"/>
      <c r="B321" s="3"/>
      <c r="C321" s="3"/>
      <c r="D321" s="3"/>
      <c r="E321" s="3"/>
      <c r="F321" s="3"/>
      <c r="G321" s="3"/>
      <c r="H321" s="3"/>
      <c r="I321" s="3"/>
      <c r="R321" s="22"/>
    </row>
    <row r="322" spans="1:18" x14ac:dyDescent="0.3">
      <c r="A322" s="3"/>
      <c r="B322" s="3"/>
      <c r="C322" s="3"/>
      <c r="D322" s="3"/>
      <c r="E322" s="3"/>
      <c r="F322" s="3"/>
      <c r="G322" s="3"/>
      <c r="H322" s="3"/>
      <c r="I322" s="3"/>
      <c r="R322" s="22"/>
    </row>
    <row r="323" spans="1:18" x14ac:dyDescent="0.3">
      <c r="A323" s="3"/>
      <c r="B323" s="3"/>
      <c r="C323" s="3"/>
      <c r="D323" s="3"/>
      <c r="E323" s="3"/>
      <c r="F323" s="3"/>
      <c r="G323" s="3"/>
      <c r="H323" s="3"/>
      <c r="I323" s="3"/>
      <c r="R323" s="22"/>
    </row>
    <row r="324" spans="1:18" x14ac:dyDescent="0.3">
      <c r="A324" s="3"/>
      <c r="B324" s="3"/>
      <c r="C324" s="3"/>
      <c r="D324" s="3"/>
      <c r="E324" s="3"/>
      <c r="F324" s="3"/>
      <c r="G324" s="3"/>
      <c r="H324" s="3"/>
      <c r="I324" s="3"/>
      <c r="R324" s="22"/>
    </row>
    <row r="325" spans="1:18" x14ac:dyDescent="0.3">
      <c r="A325" s="3"/>
      <c r="B325" s="3"/>
      <c r="C325" s="3"/>
      <c r="D325" s="3"/>
      <c r="E325" s="3"/>
      <c r="F325" s="3"/>
      <c r="G325" s="3"/>
      <c r="H325" s="3"/>
      <c r="I325" s="3"/>
      <c r="R325" s="22"/>
    </row>
    <row r="326" spans="1:18" x14ac:dyDescent="0.3">
      <c r="A326" s="3"/>
      <c r="B326" s="3"/>
      <c r="C326" s="3"/>
      <c r="D326" s="3"/>
      <c r="E326" s="3"/>
      <c r="F326" s="3"/>
      <c r="G326" s="3"/>
      <c r="H326" s="3"/>
      <c r="I326" s="3"/>
      <c r="R326" s="22"/>
    </row>
    <row r="327" spans="1:18" x14ac:dyDescent="0.3">
      <c r="A327" s="3"/>
      <c r="B327" s="3"/>
      <c r="C327" s="3"/>
      <c r="D327" s="3"/>
      <c r="E327" s="3"/>
      <c r="F327" s="3"/>
      <c r="G327" s="3"/>
      <c r="H327" s="3"/>
      <c r="I327" s="3"/>
      <c r="R327" s="22"/>
    </row>
    <row r="328" spans="1:18" x14ac:dyDescent="0.3">
      <c r="A328" s="3"/>
      <c r="B328" s="3"/>
      <c r="C328" s="3"/>
      <c r="D328" s="3"/>
      <c r="E328" s="3"/>
      <c r="F328" s="3"/>
      <c r="G328" s="3"/>
      <c r="H328" s="3"/>
      <c r="I328" s="3"/>
      <c r="R328" s="22"/>
    </row>
    <row r="329" spans="1:18" x14ac:dyDescent="0.3">
      <c r="A329" s="3"/>
      <c r="B329" s="3"/>
      <c r="C329" s="3"/>
      <c r="D329" s="3"/>
      <c r="E329" s="3"/>
      <c r="F329" s="3"/>
      <c r="G329" s="3"/>
      <c r="H329" s="3"/>
      <c r="I329" s="3"/>
      <c r="R329" s="22"/>
    </row>
    <row r="330" spans="1:18" x14ac:dyDescent="0.3">
      <c r="A330" s="3"/>
      <c r="B330" s="3"/>
      <c r="C330" s="3"/>
      <c r="D330" s="3"/>
      <c r="E330" s="3"/>
      <c r="F330" s="3"/>
      <c r="G330" s="3"/>
      <c r="H330" s="3"/>
      <c r="I330" s="3"/>
      <c r="R330" s="22"/>
    </row>
    <row r="331" spans="1:18" x14ac:dyDescent="0.3">
      <c r="A331" s="3"/>
      <c r="B331" s="3"/>
      <c r="C331" s="3"/>
      <c r="D331" s="3"/>
      <c r="E331" s="3"/>
      <c r="F331" s="3"/>
      <c r="G331" s="3"/>
      <c r="H331" s="3"/>
      <c r="I331" s="3"/>
      <c r="R331" s="22"/>
    </row>
    <row r="332" spans="1:18" x14ac:dyDescent="0.3">
      <c r="A332" s="3"/>
      <c r="B332" s="3"/>
      <c r="C332" s="3"/>
      <c r="D332" s="3"/>
      <c r="E332" s="3"/>
      <c r="F332" s="3"/>
      <c r="G332" s="3"/>
      <c r="H332" s="3"/>
      <c r="I332" s="3"/>
      <c r="R332" s="22"/>
    </row>
    <row r="333" spans="1:18" x14ac:dyDescent="0.3">
      <c r="A333" s="3"/>
      <c r="B333" s="3"/>
      <c r="C333" s="3"/>
      <c r="D333" s="3"/>
      <c r="E333" s="3"/>
      <c r="F333" s="3"/>
      <c r="G333" s="3"/>
      <c r="H333" s="3"/>
      <c r="I333" s="3"/>
      <c r="R333" s="22"/>
    </row>
    <row r="334" spans="1:18" x14ac:dyDescent="0.3">
      <c r="A334" s="3"/>
      <c r="B334" s="3"/>
      <c r="C334" s="3"/>
      <c r="D334" s="3"/>
      <c r="E334" s="3"/>
      <c r="F334" s="3"/>
      <c r="G334" s="3"/>
      <c r="H334" s="3"/>
      <c r="I334" s="3"/>
      <c r="R334" s="22"/>
    </row>
    <row r="335" spans="1:18" x14ac:dyDescent="0.3">
      <c r="A335" s="3"/>
      <c r="B335" s="3"/>
      <c r="C335" s="3"/>
      <c r="D335" s="3"/>
      <c r="E335" s="3"/>
      <c r="F335" s="3"/>
      <c r="G335" s="3"/>
      <c r="H335" s="3"/>
      <c r="I335" s="3"/>
      <c r="R335" s="22"/>
    </row>
    <row r="336" spans="1:18" x14ac:dyDescent="0.3">
      <c r="A336" s="3"/>
      <c r="B336" s="3"/>
      <c r="C336" s="3"/>
      <c r="D336" s="3"/>
      <c r="E336" s="3"/>
      <c r="F336" s="3"/>
      <c r="G336" s="3"/>
      <c r="H336" s="3"/>
      <c r="I336" s="3"/>
      <c r="R336" s="22"/>
    </row>
    <row r="337" spans="1:18" x14ac:dyDescent="0.3">
      <c r="A337" s="3"/>
      <c r="B337" s="3"/>
      <c r="C337" s="3"/>
      <c r="D337" s="3"/>
      <c r="E337" s="3"/>
      <c r="F337" s="3"/>
      <c r="G337" s="3"/>
      <c r="H337" s="3"/>
      <c r="I337" s="3"/>
      <c r="R337" s="22"/>
    </row>
    <row r="338" spans="1:18" x14ac:dyDescent="0.3">
      <c r="A338" s="3"/>
      <c r="B338" s="3"/>
      <c r="C338" s="3"/>
      <c r="D338" s="3"/>
      <c r="E338" s="3"/>
      <c r="F338" s="3"/>
      <c r="G338" s="3"/>
      <c r="H338" s="3"/>
      <c r="I338" s="3"/>
      <c r="R338" s="22"/>
    </row>
    <row r="339" spans="1:18" x14ac:dyDescent="0.3">
      <c r="A339" s="3"/>
      <c r="B339" s="3"/>
      <c r="C339" s="3"/>
      <c r="D339" s="3"/>
      <c r="E339" s="3"/>
      <c r="F339" s="3"/>
      <c r="G339" s="3"/>
      <c r="H339" s="3"/>
      <c r="I339" s="3"/>
      <c r="R339" s="22"/>
    </row>
    <row r="340" spans="1:18" x14ac:dyDescent="0.3">
      <c r="A340" s="3"/>
      <c r="B340" s="3"/>
      <c r="C340" s="3"/>
      <c r="D340" s="3"/>
      <c r="E340" s="3"/>
      <c r="F340" s="3"/>
      <c r="G340" s="3"/>
      <c r="H340" s="3"/>
      <c r="I340" s="3"/>
      <c r="R340" s="22"/>
    </row>
    <row r="341" spans="1:18" x14ac:dyDescent="0.3">
      <c r="A341" s="3"/>
      <c r="B341" s="3"/>
      <c r="C341" s="3"/>
      <c r="D341" s="3"/>
      <c r="E341" s="3"/>
      <c r="F341" s="3"/>
      <c r="G341" s="3"/>
      <c r="H341" s="3"/>
      <c r="I341" s="3"/>
      <c r="R341" s="22"/>
    </row>
    <row r="342" spans="1:18" x14ac:dyDescent="0.3">
      <c r="A342" s="3"/>
      <c r="B342" s="3"/>
      <c r="C342" s="3"/>
      <c r="D342" s="3"/>
      <c r="E342" s="3"/>
      <c r="F342" s="3"/>
      <c r="G342" s="3"/>
      <c r="H342" s="3"/>
      <c r="I342" s="3"/>
      <c r="R342" s="22"/>
    </row>
    <row r="343" spans="1:18" x14ac:dyDescent="0.3">
      <c r="A343" s="3"/>
      <c r="B343" s="3"/>
      <c r="C343" s="3"/>
      <c r="D343" s="3"/>
      <c r="E343" s="3"/>
      <c r="F343" s="3"/>
      <c r="G343" s="3"/>
      <c r="H343" s="3"/>
      <c r="I343" s="3"/>
      <c r="R343" s="22"/>
    </row>
    <row r="344" spans="1:18" x14ac:dyDescent="0.3">
      <c r="A344" s="3"/>
      <c r="B344" s="3"/>
      <c r="C344" s="3"/>
      <c r="D344" s="3"/>
      <c r="E344" s="3"/>
      <c r="F344" s="3"/>
      <c r="G344" s="3"/>
      <c r="H344" s="3"/>
      <c r="I344" s="3"/>
      <c r="R344" s="22"/>
    </row>
    <row r="345" spans="1:18" x14ac:dyDescent="0.3">
      <c r="A345" s="3"/>
      <c r="B345" s="3"/>
      <c r="C345" s="3"/>
      <c r="D345" s="3"/>
      <c r="E345" s="3"/>
      <c r="F345" s="3"/>
      <c r="G345" s="3"/>
      <c r="H345" s="3"/>
      <c r="I345" s="3"/>
      <c r="R345" s="22"/>
    </row>
    <row r="346" spans="1:18" x14ac:dyDescent="0.3">
      <c r="A346" s="3"/>
      <c r="B346" s="3"/>
      <c r="C346" s="3"/>
      <c r="D346" s="3"/>
      <c r="E346" s="3"/>
      <c r="F346" s="3"/>
      <c r="G346" s="3"/>
      <c r="H346" s="3"/>
      <c r="I346" s="3"/>
      <c r="R346" s="22"/>
    </row>
    <row r="347" spans="1:18" x14ac:dyDescent="0.3">
      <c r="A347" s="3"/>
      <c r="B347" s="3"/>
      <c r="C347" s="3"/>
      <c r="D347" s="3"/>
      <c r="E347" s="3"/>
      <c r="F347" s="3"/>
      <c r="G347" s="3"/>
      <c r="H347" s="3"/>
      <c r="I347" s="3"/>
      <c r="R347" s="22"/>
    </row>
    <row r="348" spans="1:18" x14ac:dyDescent="0.3">
      <c r="A348" s="3"/>
      <c r="B348" s="3"/>
      <c r="C348" s="3"/>
      <c r="D348" s="3"/>
      <c r="E348" s="3"/>
      <c r="F348" s="3"/>
      <c r="G348" s="3"/>
      <c r="H348" s="3"/>
      <c r="I348" s="3"/>
      <c r="R348" s="22"/>
    </row>
    <row r="349" spans="1:18" x14ac:dyDescent="0.3">
      <c r="A349" s="3"/>
      <c r="B349" s="3"/>
      <c r="C349" s="3"/>
      <c r="D349" s="3"/>
      <c r="E349" s="3"/>
      <c r="F349" s="3"/>
      <c r="G349" s="3"/>
      <c r="H349" s="3"/>
      <c r="I349" s="3"/>
      <c r="R349" s="22"/>
    </row>
    <row r="350" spans="1:18" x14ac:dyDescent="0.3">
      <c r="A350" s="3"/>
      <c r="B350" s="3"/>
      <c r="C350" s="3"/>
      <c r="D350" s="3"/>
      <c r="E350" s="3"/>
      <c r="F350" s="3"/>
      <c r="G350" s="3"/>
      <c r="H350" s="3"/>
      <c r="I350" s="3"/>
      <c r="R350" s="22"/>
    </row>
    <row r="351" spans="1:18" x14ac:dyDescent="0.3">
      <c r="A351" s="3"/>
      <c r="B351" s="3"/>
      <c r="C351" s="3"/>
      <c r="D351" s="3"/>
      <c r="E351" s="3"/>
      <c r="F351" s="3"/>
      <c r="G351" s="3"/>
      <c r="H351" s="3"/>
      <c r="I351" s="3"/>
      <c r="R351" s="22"/>
    </row>
    <row r="352" spans="1:18" x14ac:dyDescent="0.3">
      <c r="A352" s="3"/>
      <c r="B352" s="3"/>
      <c r="C352" s="3"/>
      <c r="D352" s="3"/>
      <c r="E352" s="3"/>
      <c r="F352" s="3"/>
      <c r="G352" s="3"/>
      <c r="H352" s="3"/>
      <c r="I352" s="3"/>
      <c r="R352" s="22"/>
    </row>
    <row r="353" spans="1:18" x14ac:dyDescent="0.3">
      <c r="A353" s="3"/>
      <c r="B353" s="3"/>
      <c r="C353" s="3"/>
      <c r="D353" s="3"/>
      <c r="E353" s="3"/>
      <c r="F353" s="3"/>
      <c r="G353" s="3"/>
      <c r="H353" s="3"/>
      <c r="I353" s="3"/>
      <c r="R353" s="22"/>
    </row>
    <row r="354" spans="1:18" x14ac:dyDescent="0.3">
      <c r="A354" s="3"/>
      <c r="B354" s="3"/>
      <c r="C354" s="3"/>
      <c r="D354" s="3"/>
      <c r="E354" s="3"/>
      <c r="F354" s="3"/>
      <c r="G354" s="3"/>
      <c r="H354" s="3"/>
      <c r="I354" s="3"/>
      <c r="R354" s="22"/>
    </row>
    <row r="355" spans="1:18" x14ac:dyDescent="0.3">
      <c r="A355" s="3"/>
      <c r="B355" s="3"/>
      <c r="C355" s="3"/>
      <c r="D355" s="3"/>
      <c r="E355" s="3"/>
      <c r="F355" s="3"/>
      <c r="G355" s="3"/>
      <c r="H355" s="3"/>
      <c r="I355" s="3"/>
      <c r="R355" s="22"/>
    </row>
    <row r="356" spans="1:18" x14ac:dyDescent="0.3">
      <c r="A356" s="3"/>
      <c r="B356" s="3"/>
      <c r="C356" s="3"/>
      <c r="D356" s="3"/>
      <c r="E356" s="3"/>
      <c r="F356" s="3"/>
      <c r="G356" s="3"/>
      <c r="H356" s="3"/>
      <c r="I356" s="3"/>
      <c r="R356" s="22"/>
    </row>
    <row r="357" spans="1:18" x14ac:dyDescent="0.3">
      <c r="A357" s="3"/>
      <c r="B357" s="3"/>
      <c r="C357" s="3"/>
      <c r="D357" s="3"/>
      <c r="E357" s="3"/>
      <c r="F357" s="3"/>
      <c r="G357" s="3"/>
      <c r="H357" s="3"/>
      <c r="I357" s="3"/>
      <c r="R357" s="22"/>
    </row>
    <row r="358" spans="1:18" x14ac:dyDescent="0.3">
      <c r="A358" s="3"/>
      <c r="B358" s="3"/>
      <c r="C358" s="3"/>
      <c r="D358" s="3"/>
      <c r="E358" s="3"/>
      <c r="F358" s="3"/>
      <c r="G358" s="3"/>
      <c r="H358" s="3"/>
      <c r="I358" s="3"/>
      <c r="R358" s="22"/>
    </row>
    <row r="359" spans="1:18" x14ac:dyDescent="0.3">
      <c r="A359" s="3"/>
      <c r="B359" s="3"/>
      <c r="C359" s="3"/>
      <c r="D359" s="3"/>
      <c r="E359" s="3"/>
      <c r="F359" s="3"/>
      <c r="G359" s="3"/>
      <c r="H359" s="3"/>
      <c r="I359" s="3"/>
      <c r="R359" s="22"/>
    </row>
    <row r="360" spans="1:18" x14ac:dyDescent="0.3">
      <c r="A360" s="3"/>
      <c r="B360" s="3"/>
      <c r="C360" s="3"/>
      <c r="D360" s="3"/>
      <c r="E360" s="3"/>
      <c r="F360" s="3"/>
      <c r="G360" s="3"/>
      <c r="H360" s="3"/>
      <c r="I360" s="3"/>
      <c r="R360" s="22"/>
    </row>
    <row r="361" spans="1:18" x14ac:dyDescent="0.3">
      <c r="A361" s="3"/>
      <c r="B361" s="3"/>
      <c r="C361" s="3"/>
      <c r="D361" s="3"/>
      <c r="E361" s="3"/>
      <c r="F361" s="3"/>
      <c r="G361" s="3"/>
      <c r="H361" s="3"/>
      <c r="I361" s="3"/>
      <c r="R361" s="22"/>
    </row>
    <row r="362" spans="1:18" x14ac:dyDescent="0.3">
      <c r="A362" s="3"/>
      <c r="B362" s="3"/>
      <c r="C362" s="3"/>
      <c r="D362" s="3"/>
      <c r="E362" s="3"/>
      <c r="F362" s="3"/>
      <c r="G362" s="3"/>
      <c r="H362" s="3"/>
      <c r="I362" s="3"/>
      <c r="R362" s="22"/>
    </row>
    <row r="363" spans="1:18" x14ac:dyDescent="0.3">
      <c r="A363" s="3"/>
      <c r="B363" s="3"/>
      <c r="C363" s="3"/>
      <c r="D363" s="3"/>
      <c r="E363" s="3"/>
      <c r="F363" s="3"/>
      <c r="G363" s="3"/>
      <c r="H363" s="3"/>
      <c r="I363" s="3"/>
      <c r="R363" s="22"/>
    </row>
    <row r="364" spans="1:18" x14ac:dyDescent="0.3">
      <c r="A364" s="3"/>
      <c r="B364" s="3"/>
      <c r="C364" s="3"/>
      <c r="D364" s="3"/>
      <c r="E364" s="3"/>
      <c r="F364" s="3"/>
      <c r="G364" s="3"/>
      <c r="H364" s="3"/>
      <c r="I364" s="3"/>
      <c r="R364" s="22"/>
    </row>
    <row r="365" spans="1:18" x14ac:dyDescent="0.3">
      <c r="A365" s="3"/>
      <c r="B365" s="3"/>
      <c r="C365" s="3"/>
      <c r="D365" s="3"/>
      <c r="E365" s="3"/>
      <c r="F365" s="3"/>
      <c r="G365" s="3"/>
      <c r="H365" s="3"/>
      <c r="I365" s="3"/>
      <c r="R365" s="22"/>
    </row>
    <row r="366" spans="1:18" x14ac:dyDescent="0.3">
      <c r="A366" s="3"/>
      <c r="B366" s="3"/>
      <c r="C366" s="3"/>
      <c r="D366" s="3"/>
      <c r="E366" s="3"/>
      <c r="F366" s="3"/>
      <c r="G366" s="3"/>
      <c r="H366" s="3"/>
      <c r="I366" s="3"/>
      <c r="R366" s="22"/>
    </row>
    <row r="367" spans="1:18" x14ac:dyDescent="0.3">
      <c r="A367" s="3"/>
      <c r="B367" s="3"/>
      <c r="C367" s="3"/>
      <c r="D367" s="3"/>
      <c r="E367" s="3"/>
      <c r="F367" s="3"/>
      <c r="G367" s="3"/>
      <c r="H367" s="3"/>
      <c r="I367" s="3"/>
      <c r="R367" s="22"/>
    </row>
    <row r="368" spans="1:18" x14ac:dyDescent="0.3">
      <c r="A368" s="3"/>
      <c r="B368" s="3"/>
      <c r="C368" s="3"/>
      <c r="D368" s="3"/>
      <c r="E368" s="3"/>
      <c r="F368" s="3"/>
      <c r="G368" s="3"/>
      <c r="H368" s="3"/>
      <c r="I368" s="3"/>
      <c r="R368" s="22"/>
    </row>
    <row r="369" spans="1:18" x14ac:dyDescent="0.3">
      <c r="A369" s="3"/>
      <c r="B369" s="3"/>
      <c r="C369" s="3"/>
      <c r="D369" s="3"/>
      <c r="E369" s="3"/>
      <c r="F369" s="3"/>
      <c r="G369" s="3"/>
      <c r="H369" s="3"/>
      <c r="I369" s="3"/>
      <c r="R369" s="22"/>
    </row>
    <row r="370" spans="1:18" x14ac:dyDescent="0.3">
      <c r="A370" s="3"/>
      <c r="B370" s="3"/>
      <c r="C370" s="3"/>
      <c r="D370" s="3"/>
      <c r="E370" s="3"/>
      <c r="F370" s="3"/>
      <c r="G370" s="3"/>
      <c r="H370" s="3"/>
      <c r="I370" s="3"/>
      <c r="R370" s="22"/>
    </row>
    <row r="371" spans="1:18" x14ac:dyDescent="0.3">
      <c r="A371" s="3"/>
      <c r="B371" s="3"/>
      <c r="C371" s="3"/>
      <c r="D371" s="3"/>
      <c r="E371" s="3"/>
      <c r="F371" s="3"/>
      <c r="G371" s="3"/>
      <c r="H371" s="3"/>
      <c r="I371" s="3"/>
      <c r="R371" s="22"/>
    </row>
    <row r="372" spans="1:18" x14ac:dyDescent="0.3">
      <c r="A372" s="3"/>
      <c r="B372" s="3"/>
      <c r="C372" s="3"/>
      <c r="D372" s="3"/>
      <c r="E372" s="3"/>
      <c r="F372" s="3"/>
      <c r="G372" s="3"/>
      <c r="H372" s="3"/>
      <c r="I372" s="3"/>
      <c r="R372" s="22"/>
    </row>
    <row r="373" spans="1:18" x14ac:dyDescent="0.3">
      <c r="A373" s="3"/>
      <c r="B373" s="3"/>
      <c r="C373" s="3"/>
      <c r="D373" s="3"/>
      <c r="E373" s="3"/>
      <c r="F373" s="3"/>
      <c r="G373" s="3"/>
      <c r="H373" s="3"/>
      <c r="I373" s="3"/>
      <c r="R373" s="22"/>
    </row>
    <row r="374" spans="1:18" x14ac:dyDescent="0.3">
      <c r="A374" s="3"/>
      <c r="B374" s="3"/>
      <c r="C374" s="3"/>
      <c r="D374" s="3"/>
      <c r="E374" s="3"/>
      <c r="F374" s="3"/>
      <c r="G374" s="3"/>
      <c r="H374" s="3"/>
      <c r="I374" s="3"/>
      <c r="R374" s="22"/>
    </row>
    <row r="375" spans="1:18" x14ac:dyDescent="0.3">
      <c r="A375" s="3"/>
      <c r="B375" s="3"/>
      <c r="C375" s="3"/>
      <c r="D375" s="3"/>
      <c r="E375" s="3"/>
      <c r="F375" s="3"/>
      <c r="G375" s="3"/>
      <c r="H375" s="3"/>
      <c r="I375" s="3"/>
      <c r="R375" s="22"/>
    </row>
    <row r="376" spans="1:18" x14ac:dyDescent="0.3">
      <c r="A376" s="3"/>
      <c r="B376" s="3"/>
      <c r="C376" s="3"/>
      <c r="D376" s="3"/>
      <c r="E376" s="3"/>
      <c r="F376" s="3"/>
      <c r="G376" s="3"/>
      <c r="H376" s="3"/>
      <c r="I376" s="3"/>
      <c r="R376" s="22"/>
    </row>
    <row r="377" spans="1:18" x14ac:dyDescent="0.3">
      <c r="A377" s="3"/>
      <c r="B377" s="3"/>
      <c r="C377" s="3"/>
      <c r="D377" s="3"/>
      <c r="E377" s="3"/>
      <c r="F377" s="3"/>
      <c r="G377" s="3"/>
      <c r="H377" s="3"/>
      <c r="I377" s="3"/>
      <c r="R377" s="22"/>
    </row>
    <row r="378" spans="1:18" x14ac:dyDescent="0.3">
      <c r="A378" s="3"/>
      <c r="B378" s="3"/>
      <c r="C378" s="3"/>
      <c r="D378" s="3"/>
      <c r="E378" s="3"/>
      <c r="F378" s="3"/>
      <c r="G378" s="3"/>
      <c r="H378" s="3"/>
      <c r="I378" s="3"/>
      <c r="R378" s="22"/>
    </row>
    <row r="379" spans="1:18" x14ac:dyDescent="0.3">
      <c r="A379" s="3"/>
      <c r="B379" s="3"/>
      <c r="C379" s="3"/>
      <c r="D379" s="3"/>
      <c r="E379" s="3"/>
      <c r="F379" s="3"/>
      <c r="G379" s="3"/>
      <c r="H379" s="3"/>
      <c r="I379" s="3"/>
      <c r="R379" s="22"/>
    </row>
    <row r="380" spans="1:18" x14ac:dyDescent="0.3">
      <c r="A380" s="3"/>
      <c r="B380" s="3"/>
      <c r="C380" s="3"/>
      <c r="D380" s="3"/>
      <c r="E380" s="3"/>
      <c r="F380" s="3"/>
      <c r="G380" s="3"/>
      <c r="H380" s="3"/>
      <c r="I380" s="3"/>
      <c r="R380" s="22"/>
    </row>
    <row r="381" spans="1:18" x14ac:dyDescent="0.3">
      <c r="A381" s="3"/>
      <c r="B381" s="3"/>
      <c r="C381" s="3"/>
      <c r="D381" s="3"/>
      <c r="E381" s="3"/>
      <c r="F381" s="3"/>
      <c r="G381" s="3"/>
      <c r="H381" s="3"/>
      <c r="I381" s="3"/>
      <c r="R381" s="22"/>
    </row>
    <row r="382" spans="1:18" x14ac:dyDescent="0.3">
      <c r="A382" s="3"/>
      <c r="B382" s="3"/>
      <c r="C382" s="3"/>
      <c r="D382" s="3"/>
      <c r="E382" s="3"/>
      <c r="F382" s="3"/>
      <c r="G382" s="3"/>
      <c r="H382" s="3"/>
      <c r="I382" s="3"/>
      <c r="R382" s="22"/>
    </row>
    <row r="383" spans="1:18" x14ac:dyDescent="0.3">
      <c r="A383" s="3"/>
      <c r="B383" s="3"/>
      <c r="C383" s="3"/>
      <c r="D383" s="3"/>
      <c r="E383" s="3"/>
      <c r="F383" s="3"/>
      <c r="G383" s="3"/>
      <c r="H383" s="3"/>
      <c r="I383" s="3"/>
      <c r="R383" s="22"/>
    </row>
    <row r="384" spans="1:18" x14ac:dyDescent="0.3">
      <c r="A384" s="3"/>
      <c r="B384" s="3"/>
      <c r="C384" s="3"/>
      <c r="D384" s="3"/>
      <c r="E384" s="3"/>
      <c r="F384" s="3"/>
      <c r="G384" s="3"/>
      <c r="H384" s="3"/>
      <c r="I384" s="3"/>
      <c r="R384" s="22"/>
    </row>
    <row r="385" spans="1:18" x14ac:dyDescent="0.3">
      <c r="A385" s="3"/>
      <c r="B385" s="3"/>
      <c r="C385" s="3"/>
      <c r="D385" s="3"/>
      <c r="E385" s="3"/>
      <c r="F385" s="3"/>
      <c r="G385" s="3"/>
      <c r="H385" s="3"/>
      <c r="I385" s="3"/>
      <c r="R385" s="22"/>
    </row>
    <row r="386" spans="1:18" x14ac:dyDescent="0.3">
      <c r="A386" s="3"/>
      <c r="B386" s="3"/>
      <c r="C386" s="3"/>
      <c r="D386" s="3"/>
      <c r="E386" s="3"/>
      <c r="F386" s="3"/>
      <c r="G386" s="3"/>
      <c r="H386" s="3"/>
      <c r="I386" s="3"/>
      <c r="R386" s="22"/>
    </row>
    <row r="387" spans="1:18" x14ac:dyDescent="0.3">
      <c r="A387" s="3"/>
      <c r="B387" s="3"/>
      <c r="C387" s="3"/>
      <c r="D387" s="3"/>
      <c r="E387" s="3"/>
      <c r="F387" s="3"/>
      <c r="G387" s="3"/>
      <c r="H387" s="3"/>
      <c r="I387" s="3"/>
      <c r="R387" s="22"/>
    </row>
    <row r="388" spans="1:18" x14ac:dyDescent="0.3">
      <c r="A388" s="3"/>
      <c r="B388" s="3"/>
      <c r="C388" s="3"/>
      <c r="D388" s="3"/>
      <c r="E388" s="3"/>
      <c r="F388" s="3"/>
      <c r="G388" s="3"/>
      <c r="H388" s="3"/>
      <c r="I388" s="3"/>
      <c r="R388" s="22"/>
    </row>
    <row r="389" spans="1:18" x14ac:dyDescent="0.3">
      <c r="A389" s="3"/>
      <c r="B389" s="3"/>
      <c r="C389" s="3"/>
      <c r="D389" s="3"/>
      <c r="E389" s="3"/>
      <c r="F389" s="3"/>
      <c r="G389" s="3"/>
      <c r="H389" s="3"/>
      <c r="I389" s="3"/>
      <c r="R389" s="22"/>
    </row>
    <row r="390" spans="1:18" x14ac:dyDescent="0.3">
      <c r="A390" s="3"/>
      <c r="B390" s="3"/>
      <c r="C390" s="3"/>
      <c r="D390" s="3"/>
      <c r="E390" s="3"/>
      <c r="F390" s="3"/>
      <c r="G390" s="3"/>
      <c r="H390" s="3"/>
      <c r="I390" s="3"/>
      <c r="R390" s="22"/>
    </row>
    <row r="391" spans="1:18" x14ac:dyDescent="0.3">
      <c r="A391" s="3"/>
      <c r="B391" s="3"/>
      <c r="C391" s="3"/>
      <c r="D391" s="3"/>
      <c r="E391" s="3"/>
      <c r="F391" s="3"/>
      <c r="G391" s="3"/>
      <c r="H391" s="3"/>
      <c r="I391" s="3"/>
      <c r="R391" s="22"/>
    </row>
    <row r="392" spans="1:18" x14ac:dyDescent="0.3">
      <c r="A392" s="3"/>
      <c r="B392" s="3"/>
      <c r="C392" s="3"/>
      <c r="D392" s="3"/>
      <c r="E392" s="3"/>
      <c r="F392" s="3"/>
      <c r="G392" s="3"/>
      <c r="H392" s="3"/>
      <c r="I392" s="3"/>
      <c r="R392" s="22"/>
    </row>
    <row r="393" spans="1:18" x14ac:dyDescent="0.3">
      <c r="A393" s="3"/>
      <c r="B393" s="3"/>
      <c r="C393" s="3"/>
      <c r="D393" s="3"/>
      <c r="E393" s="3"/>
      <c r="F393" s="3"/>
      <c r="G393" s="3"/>
      <c r="H393" s="3"/>
      <c r="I393" s="3"/>
      <c r="R393" s="22"/>
    </row>
    <row r="394" spans="1:18" x14ac:dyDescent="0.3">
      <c r="A394" s="3"/>
      <c r="B394" s="3"/>
      <c r="C394" s="3"/>
      <c r="D394" s="3"/>
      <c r="E394" s="3"/>
      <c r="F394" s="3"/>
      <c r="G394" s="3"/>
      <c r="H394" s="3"/>
      <c r="I394" s="3"/>
      <c r="R394" s="22"/>
    </row>
    <row r="395" spans="1:18" x14ac:dyDescent="0.3">
      <c r="A395" s="3"/>
      <c r="B395" s="3"/>
      <c r="C395" s="3"/>
      <c r="D395" s="3"/>
      <c r="E395" s="3"/>
      <c r="F395" s="3"/>
      <c r="G395" s="3"/>
      <c r="H395" s="3"/>
      <c r="I395" s="3"/>
      <c r="R395" s="22"/>
    </row>
    <row r="396" spans="1:18" x14ac:dyDescent="0.3">
      <c r="A396" s="3"/>
      <c r="B396" s="3"/>
      <c r="C396" s="3"/>
      <c r="D396" s="3"/>
      <c r="E396" s="3"/>
      <c r="F396" s="3"/>
      <c r="G396" s="3"/>
      <c r="H396" s="3"/>
      <c r="I396" s="3"/>
      <c r="R396" s="22"/>
    </row>
    <row r="397" spans="1:18" x14ac:dyDescent="0.3">
      <c r="A397" s="3"/>
      <c r="B397" s="3"/>
      <c r="C397" s="3"/>
      <c r="D397" s="3"/>
      <c r="E397" s="3"/>
      <c r="F397" s="3"/>
      <c r="G397" s="3"/>
      <c r="H397" s="3"/>
      <c r="I397" s="3"/>
      <c r="R397" s="22"/>
    </row>
    <row r="398" spans="1:18" x14ac:dyDescent="0.3">
      <c r="A398" s="3"/>
      <c r="B398" s="3"/>
      <c r="C398" s="3"/>
      <c r="D398" s="3"/>
      <c r="E398" s="3"/>
      <c r="F398" s="3"/>
      <c r="G398" s="3"/>
      <c r="H398" s="3"/>
      <c r="I398" s="3"/>
      <c r="R398" s="22"/>
    </row>
    <row r="399" spans="1:18" x14ac:dyDescent="0.3">
      <c r="A399" s="3"/>
      <c r="B399" s="3"/>
      <c r="C399" s="3"/>
      <c r="D399" s="3"/>
      <c r="E399" s="3"/>
      <c r="F399" s="3"/>
      <c r="G399" s="3"/>
      <c r="H399" s="3"/>
      <c r="I399" s="3"/>
      <c r="R399" s="22"/>
    </row>
    <row r="400" spans="1:18" x14ac:dyDescent="0.3">
      <c r="A400" s="3"/>
      <c r="B400" s="3"/>
      <c r="C400" s="3"/>
      <c r="D400" s="3"/>
      <c r="E400" s="3"/>
      <c r="F400" s="3"/>
      <c r="G400" s="3"/>
      <c r="H400" s="3"/>
      <c r="I400" s="3"/>
      <c r="R400" s="22"/>
    </row>
    <row r="401" spans="1:18" x14ac:dyDescent="0.3">
      <c r="A401" s="3"/>
      <c r="B401" s="3"/>
      <c r="C401" s="3"/>
      <c r="D401" s="3"/>
      <c r="E401" s="3"/>
      <c r="F401" s="3"/>
      <c r="G401" s="3"/>
      <c r="H401" s="3"/>
      <c r="I401" s="3"/>
      <c r="R401" s="22"/>
    </row>
    <row r="402" spans="1:18" x14ac:dyDescent="0.3">
      <c r="A402" s="3"/>
      <c r="B402" s="3"/>
      <c r="C402" s="3"/>
      <c r="D402" s="3"/>
      <c r="E402" s="3"/>
      <c r="F402" s="3"/>
      <c r="G402" s="3"/>
      <c r="H402" s="3"/>
      <c r="I402" s="3"/>
      <c r="R402" s="22"/>
    </row>
    <row r="403" spans="1:18" x14ac:dyDescent="0.3">
      <c r="A403" s="3"/>
      <c r="B403" s="3"/>
      <c r="C403" s="3"/>
      <c r="D403" s="3"/>
      <c r="E403" s="3"/>
      <c r="F403" s="3"/>
      <c r="G403" s="3"/>
      <c r="H403" s="3"/>
      <c r="I403" s="3"/>
      <c r="R403" s="22"/>
    </row>
    <row r="404" spans="1:18" x14ac:dyDescent="0.3">
      <c r="A404" s="3"/>
      <c r="B404" s="3"/>
      <c r="C404" s="3"/>
      <c r="D404" s="3"/>
      <c r="E404" s="3"/>
      <c r="F404" s="3"/>
      <c r="G404" s="3"/>
      <c r="H404" s="3"/>
      <c r="I404" s="3"/>
      <c r="R404" s="22"/>
    </row>
    <row r="405" spans="1:18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18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18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18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18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18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18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18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18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18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18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18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4"/>
      <c r="E621" s="4"/>
      <c r="F621" s="3"/>
      <c r="G621" s="3"/>
      <c r="H621" s="3"/>
      <c r="I621" s="5"/>
    </row>
    <row r="622" spans="1:9" x14ac:dyDescent="0.3">
      <c r="A622" s="3"/>
      <c r="B622" s="3"/>
      <c r="C622" s="3"/>
      <c r="D622" s="4"/>
      <c r="E622" s="4"/>
      <c r="F622" s="3"/>
      <c r="G622" s="3"/>
      <c r="H622" s="3"/>
      <c r="I622" s="5"/>
    </row>
    <row r="623" spans="1:9" x14ac:dyDescent="0.3">
      <c r="A623" s="3"/>
      <c r="B623" s="3"/>
      <c r="C623" s="3"/>
      <c r="D623" s="4"/>
      <c r="E623" s="4"/>
      <c r="F623" s="3"/>
      <c r="G623" s="3"/>
      <c r="H623" s="3"/>
      <c r="I623" s="5"/>
    </row>
    <row r="624" spans="1:9" x14ac:dyDescent="0.3">
      <c r="A624" s="3"/>
      <c r="B624" s="3"/>
      <c r="C624" s="3"/>
      <c r="D624" s="4"/>
      <c r="E624" s="4"/>
      <c r="F624" s="3"/>
      <c r="G624" s="3"/>
      <c r="H624" s="3"/>
      <c r="I624" s="5"/>
    </row>
    <row r="625" spans="1:9" x14ac:dyDescent="0.3">
      <c r="A625" s="3"/>
      <c r="B625" s="3"/>
      <c r="C625" s="3"/>
      <c r="D625" s="4"/>
      <c r="E625" s="4"/>
      <c r="F625" s="3"/>
      <c r="G625" s="3"/>
      <c r="H625" s="3"/>
      <c r="I625" s="5"/>
    </row>
    <row r="626" spans="1:9" x14ac:dyDescent="0.3">
      <c r="A626" s="3"/>
      <c r="B626" s="3"/>
      <c r="C626" s="3"/>
      <c r="D626" s="4"/>
      <c r="E626" s="4"/>
      <c r="F626" s="3"/>
      <c r="G626" s="3"/>
      <c r="H626" s="3"/>
      <c r="I626" s="5"/>
    </row>
    <row r="627" spans="1:9" x14ac:dyDescent="0.3">
      <c r="A627" s="3"/>
      <c r="B627" s="3"/>
      <c r="C627" s="3"/>
      <c r="D627" s="4"/>
      <c r="E627" s="4"/>
      <c r="F627" s="3"/>
      <c r="G627" s="3"/>
      <c r="H627" s="3"/>
      <c r="I627" s="5"/>
    </row>
    <row r="628" spans="1:9" x14ac:dyDescent="0.3">
      <c r="A628" s="3"/>
      <c r="B628" s="3"/>
      <c r="C628" s="3"/>
      <c r="D628" s="4"/>
      <c r="E628" s="4"/>
      <c r="F628" s="3"/>
      <c r="G628" s="3"/>
      <c r="H628" s="3"/>
      <c r="I628" s="5"/>
    </row>
    <row r="629" spans="1:9" x14ac:dyDescent="0.3">
      <c r="A629" s="3"/>
      <c r="B629" s="3"/>
      <c r="C629" s="3"/>
      <c r="D629" s="4"/>
      <c r="E629" s="4"/>
      <c r="F629" s="3"/>
      <c r="G629" s="3"/>
      <c r="H629" s="3"/>
      <c r="I629" s="5"/>
    </row>
    <row r="630" spans="1:9" x14ac:dyDescent="0.3">
      <c r="A630" s="3"/>
      <c r="B630" s="3"/>
      <c r="C630" s="3"/>
      <c r="D630" s="4"/>
      <c r="E630" s="4"/>
      <c r="F630" s="3"/>
      <c r="G630" s="3"/>
      <c r="H630" s="3"/>
      <c r="I630" s="5"/>
    </row>
    <row r="631" spans="1:9" x14ac:dyDescent="0.3">
      <c r="A631" s="3"/>
      <c r="B631" s="3"/>
      <c r="C631" s="3"/>
      <c r="D631" s="4"/>
      <c r="E631" s="4"/>
      <c r="F631" s="3"/>
      <c r="G631" s="3"/>
      <c r="H631" s="3"/>
      <c r="I631" s="5"/>
    </row>
    <row r="632" spans="1:9" x14ac:dyDescent="0.3">
      <c r="A632" s="3"/>
      <c r="B632" s="3"/>
      <c r="C632" s="3"/>
      <c r="D632" s="4"/>
      <c r="E632" s="4"/>
      <c r="F632" s="3"/>
      <c r="G632" s="3"/>
      <c r="H632" s="3"/>
      <c r="I632" s="5"/>
    </row>
    <row r="633" spans="1:9" x14ac:dyDescent="0.3">
      <c r="A633" s="3"/>
      <c r="B633" s="3"/>
      <c r="C633" s="3"/>
      <c r="D633" s="4"/>
      <c r="E633" s="4"/>
      <c r="F633" s="3"/>
      <c r="G633" s="3"/>
      <c r="H633" s="3"/>
      <c r="I633" s="5"/>
    </row>
    <row r="634" spans="1:9" x14ac:dyDescent="0.3">
      <c r="A634" s="3"/>
      <c r="B634" s="3"/>
      <c r="C634" s="3"/>
      <c r="D634" s="4"/>
      <c r="E634" s="4"/>
      <c r="F634" s="3"/>
      <c r="G634" s="3"/>
      <c r="H634" s="3"/>
      <c r="I634" s="5"/>
    </row>
    <row r="635" spans="1:9" x14ac:dyDescent="0.3">
      <c r="A635" s="3"/>
      <c r="B635" s="3"/>
      <c r="C635" s="3"/>
      <c r="D635" s="4"/>
      <c r="E635" s="4"/>
      <c r="F635" s="3"/>
      <c r="G635" s="3"/>
      <c r="H635" s="3"/>
      <c r="I635" s="5"/>
    </row>
    <row r="636" spans="1:9" x14ac:dyDescent="0.3">
      <c r="A636" s="3"/>
      <c r="B636" s="3"/>
      <c r="C636" s="3"/>
      <c r="D636" s="4"/>
      <c r="E636" s="4"/>
      <c r="F636" s="3"/>
      <c r="G636" s="3"/>
      <c r="H636" s="3"/>
      <c r="I636" s="5"/>
    </row>
    <row r="637" spans="1:9" x14ac:dyDescent="0.3">
      <c r="A637" s="3"/>
      <c r="B637" s="3"/>
      <c r="C637" s="3"/>
      <c r="D637" s="4"/>
      <c r="E637" s="4"/>
      <c r="F637" s="3"/>
      <c r="G637" s="3"/>
      <c r="H637" s="3"/>
      <c r="I637" s="5"/>
    </row>
    <row r="638" spans="1:9" x14ac:dyDescent="0.3">
      <c r="A638" s="3"/>
      <c r="B638" s="3"/>
      <c r="C638" s="3"/>
      <c r="D638" s="4"/>
      <c r="E638" s="4"/>
      <c r="F638" s="3"/>
      <c r="G638" s="3"/>
      <c r="H638" s="3"/>
      <c r="I638" s="5"/>
    </row>
    <row r="639" spans="1:9" x14ac:dyDescent="0.3">
      <c r="A639" s="3"/>
      <c r="B639" s="3"/>
      <c r="C639" s="3"/>
      <c r="D639" s="4"/>
      <c r="E639" s="4"/>
      <c r="F639" s="3"/>
      <c r="G639" s="3"/>
      <c r="H639" s="3"/>
      <c r="I639" s="5"/>
    </row>
    <row r="640" spans="1:9" x14ac:dyDescent="0.3">
      <c r="A640" s="3"/>
      <c r="B640" s="3"/>
      <c r="C640" s="3"/>
      <c r="D640" s="4"/>
      <c r="E640" s="4"/>
      <c r="F640" s="3"/>
      <c r="G640" s="3"/>
      <c r="H640" s="3"/>
      <c r="I640" s="5"/>
    </row>
    <row r="641" spans="1:9" x14ac:dyDescent="0.3">
      <c r="A641" s="3"/>
      <c r="B641" s="3"/>
      <c r="C641" s="3"/>
      <c r="D641" s="4"/>
      <c r="E641" s="4"/>
      <c r="F641" s="3"/>
      <c r="G641" s="3"/>
      <c r="H641" s="3"/>
      <c r="I641" s="5"/>
    </row>
    <row r="642" spans="1:9" x14ac:dyDescent="0.3">
      <c r="A642" s="3"/>
      <c r="B642" s="3"/>
      <c r="C642" s="3"/>
      <c r="D642" s="4"/>
      <c r="E642" s="4"/>
      <c r="F642" s="3"/>
      <c r="G642" s="3"/>
      <c r="H642" s="3"/>
      <c r="I642" s="5"/>
    </row>
    <row r="643" spans="1:9" x14ac:dyDescent="0.3">
      <c r="A643" s="3"/>
      <c r="B643" s="3"/>
      <c r="C643" s="3"/>
      <c r="D643" s="4"/>
      <c r="E643" s="4"/>
      <c r="F643" s="3"/>
      <c r="G643" s="3"/>
      <c r="H643" s="3"/>
      <c r="I643" s="5"/>
    </row>
    <row r="644" spans="1:9" x14ac:dyDescent="0.3">
      <c r="A644" s="3"/>
      <c r="B644" s="3"/>
      <c r="C644" s="3"/>
      <c r="D644" s="4"/>
      <c r="E644" s="4"/>
      <c r="F644" s="3"/>
      <c r="G644" s="3"/>
      <c r="H644" s="3"/>
      <c r="I644" s="5"/>
    </row>
    <row r="645" spans="1:9" x14ac:dyDescent="0.3">
      <c r="A645" s="3"/>
      <c r="B645" s="3"/>
      <c r="C645" s="3"/>
      <c r="D645" s="4"/>
      <c r="E645" s="4"/>
      <c r="F645" s="3"/>
      <c r="G645" s="3"/>
      <c r="H645" s="3"/>
      <c r="I645" s="5"/>
    </row>
    <row r="646" spans="1:9" x14ac:dyDescent="0.3">
      <c r="A646" s="3"/>
      <c r="B646" s="3"/>
      <c r="C646" s="3"/>
      <c r="D646" s="4"/>
      <c r="E646" s="4"/>
      <c r="F646" s="3"/>
      <c r="G646" s="3"/>
      <c r="H646" s="3"/>
      <c r="I646" s="5"/>
    </row>
    <row r="647" spans="1:9" x14ac:dyDescent="0.3">
      <c r="A647" s="3"/>
      <c r="B647" s="3"/>
      <c r="C647" s="3"/>
      <c r="D647" s="4"/>
      <c r="E647" s="4"/>
      <c r="F647" s="3"/>
      <c r="G647" s="3"/>
      <c r="H647" s="3"/>
      <c r="I647" s="5"/>
    </row>
    <row r="648" spans="1:9" x14ac:dyDescent="0.3">
      <c r="A648" s="3"/>
      <c r="B648" s="3"/>
      <c r="C648" s="3"/>
      <c r="D648" s="4"/>
      <c r="E648" s="4"/>
      <c r="F648" s="3"/>
      <c r="G648" s="3"/>
      <c r="H648" s="3"/>
      <c r="I648" s="5"/>
    </row>
    <row r="649" spans="1:9" x14ac:dyDescent="0.3">
      <c r="A649" s="3"/>
      <c r="B649" s="3"/>
      <c r="C649" s="3"/>
      <c r="D649" s="4"/>
      <c r="E649" s="4"/>
      <c r="F649" s="3"/>
      <c r="G649" s="3"/>
      <c r="H649" s="3"/>
      <c r="I649" s="5"/>
    </row>
    <row r="650" spans="1:9" x14ac:dyDescent="0.3">
      <c r="A650" s="3"/>
      <c r="B650" s="3"/>
      <c r="C650" s="3"/>
      <c r="D650" s="4"/>
      <c r="E650" s="4"/>
      <c r="F650" s="3"/>
      <c r="G650" s="3"/>
      <c r="H650" s="3"/>
      <c r="I650" s="5"/>
    </row>
    <row r="651" spans="1:9" x14ac:dyDescent="0.3">
      <c r="A651" s="3"/>
      <c r="B651" s="3"/>
      <c r="C651" s="3"/>
      <c r="D651" s="4"/>
      <c r="E651" s="4"/>
      <c r="F651" s="3"/>
      <c r="G651" s="3"/>
      <c r="H651" s="3"/>
      <c r="I651" s="5"/>
    </row>
    <row r="652" spans="1:9" x14ac:dyDescent="0.3">
      <c r="A652" s="3"/>
      <c r="B652" s="3"/>
      <c r="C652" s="3"/>
      <c r="D652" s="4"/>
      <c r="E652" s="4"/>
      <c r="F652" s="3"/>
      <c r="G652" s="3"/>
      <c r="H652" s="3"/>
      <c r="I652" s="5"/>
    </row>
    <row r="653" spans="1:9" x14ac:dyDescent="0.3">
      <c r="A653" s="3"/>
      <c r="B653" s="3"/>
      <c r="C653" s="3"/>
      <c r="D653" s="4"/>
      <c r="E653" s="4"/>
      <c r="F653" s="3"/>
      <c r="G653" s="3"/>
      <c r="H653" s="3"/>
      <c r="I653" s="5"/>
    </row>
    <row r="654" spans="1:9" x14ac:dyDescent="0.3">
      <c r="A654" s="3"/>
      <c r="B654" s="3"/>
      <c r="C654" s="3"/>
      <c r="D654" s="4"/>
      <c r="E654" s="4"/>
      <c r="F654" s="3"/>
      <c r="G654" s="3"/>
      <c r="H654" s="3"/>
      <c r="I654" s="5"/>
    </row>
    <row r="655" spans="1:9" x14ac:dyDescent="0.3">
      <c r="A655" s="3"/>
      <c r="B655" s="3"/>
      <c r="C655" s="3"/>
      <c r="D655" s="4"/>
      <c r="E655" s="4"/>
      <c r="F655" s="3"/>
      <c r="G655" s="3"/>
      <c r="H655" s="3"/>
      <c r="I655" s="5"/>
    </row>
    <row r="656" spans="1:9" x14ac:dyDescent="0.3">
      <c r="A656" s="3"/>
      <c r="B656" s="3"/>
      <c r="C656" s="3"/>
      <c r="D656" s="4"/>
      <c r="E656" s="4"/>
      <c r="F656" s="3"/>
      <c r="G656" s="3"/>
      <c r="H656" s="3"/>
      <c r="I656" s="5"/>
    </row>
    <row r="657" spans="1:9" x14ac:dyDescent="0.3">
      <c r="A657" s="3"/>
      <c r="B657" s="3"/>
      <c r="C657" s="3"/>
      <c r="D657" s="4"/>
      <c r="E657" s="4"/>
      <c r="F657" s="3"/>
      <c r="G657" s="3"/>
      <c r="H657" s="3"/>
      <c r="I657" s="5"/>
    </row>
    <row r="658" spans="1:9" x14ac:dyDescent="0.3">
      <c r="A658" s="3"/>
      <c r="B658" s="3"/>
      <c r="C658" s="3"/>
      <c r="D658" s="4"/>
      <c r="E658" s="4"/>
      <c r="F658" s="3"/>
      <c r="G658" s="3"/>
      <c r="H658" s="3"/>
      <c r="I658" s="5"/>
    </row>
    <row r="659" spans="1:9" x14ac:dyDescent="0.3">
      <c r="A659" s="3"/>
      <c r="B659" s="3"/>
      <c r="C659" s="3"/>
      <c r="D659" s="4"/>
      <c r="E659" s="4"/>
      <c r="F659" s="3"/>
      <c r="G659" s="3"/>
      <c r="H659" s="3"/>
      <c r="I659" s="5"/>
    </row>
    <row r="660" spans="1:9" x14ac:dyDescent="0.3">
      <c r="A660" s="3"/>
      <c r="B660" s="3"/>
      <c r="C660" s="3"/>
      <c r="D660" s="4"/>
      <c r="E660" s="4"/>
      <c r="F660" s="3"/>
      <c r="G660" s="3"/>
      <c r="H660" s="3"/>
      <c r="I660" s="5"/>
    </row>
    <row r="661" spans="1:9" x14ac:dyDescent="0.3">
      <c r="A661" s="3"/>
      <c r="B661" s="3"/>
      <c r="C661" s="3"/>
      <c r="D661" s="4"/>
      <c r="E661" s="4"/>
      <c r="F661" s="3"/>
      <c r="G661" s="3"/>
      <c r="H661" s="3"/>
      <c r="I661" s="5"/>
    </row>
    <row r="662" spans="1:9" x14ac:dyDescent="0.3">
      <c r="A662" s="3"/>
      <c r="B662" s="3"/>
      <c r="C662" s="3"/>
      <c r="D662" s="4"/>
      <c r="E662" s="4"/>
      <c r="F662" s="3"/>
      <c r="G662" s="3"/>
      <c r="H662" s="3"/>
      <c r="I662" s="5"/>
    </row>
    <row r="663" spans="1:9" x14ac:dyDescent="0.3">
      <c r="A663" s="3"/>
      <c r="B663" s="3"/>
      <c r="C663" s="3"/>
      <c r="D663" s="4"/>
      <c r="E663" s="4"/>
      <c r="F663" s="3"/>
      <c r="G663" s="3"/>
      <c r="H663" s="3"/>
      <c r="I663" s="5"/>
    </row>
    <row r="664" spans="1:9" x14ac:dyDescent="0.3">
      <c r="A664" s="3"/>
      <c r="B664" s="3"/>
      <c r="C664" s="3"/>
      <c r="D664" s="4"/>
      <c r="E664" s="4"/>
      <c r="F664" s="3"/>
      <c r="G664" s="3"/>
      <c r="H664" s="3"/>
      <c r="I664" s="5"/>
    </row>
    <row r="665" spans="1:9" x14ac:dyDescent="0.3">
      <c r="A665" s="3"/>
      <c r="B665" s="3"/>
      <c r="C665" s="3"/>
      <c r="D665" s="4"/>
      <c r="E665" s="4"/>
      <c r="F665" s="3"/>
      <c r="G665" s="3"/>
      <c r="H665" s="3"/>
      <c r="I665" s="5"/>
    </row>
    <row r="666" spans="1:9" x14ac:dyDescent="0.3">
      <c r="A666" s="3"/>
      <c r="B666" s="3"/>
      <c r="C666" s="3"/>
      <c r="D666" s="4"/>
      <c r="E666" s="4"/>
      <c r="F666" s="3"/>
      <c r="G666" s="3"/>
      <c r="H666" s="3"/>
      <c r="I666" s="5"/>
    </row>
    <row r="667" spans="1:9" x14ac:dyDescent="0.3">
      <c r="A667" s="3"/>
      <c r="B667" s="3"/>
      <c r="C667" s="3"/>
      <c r="D667" s="4"/>
      <c r="E667" s="4"/>
      <c r="F667" s="3"/>
      <c r="G667" s="3"/>
      <c r="H667" s="3"/>
      <c r="I667" s="5"/>
    </row>
    <row r="668" spans="1:9" x14ac:dyDescent="0.3">
      <c r="A668" s="3"/>
      <c r="B668" s="3"/>
      <c r="C668" s="3"/>
      <c r="D668" s="4"/>
      <c r="E668" s="4"/>
      <c r="F668" s="3"/>
      <c r="G668" s="3"/>
      <c r="H668" s="3"/>
      <c r="I668" s="5"/>
    </row>
    <row r="669" spans="1:9" x14ac:dyDescent="0.3">
      <c r="A669" s="3"/>
      <c r="B669" s="3"/>
      <c r="C669" s="3"/>
      <c r="D669" s="4"/>
      <c r="E669" s="4"/>
      <c r="F669" s="3"/>
      <c r="G669" s="3"/>
      <c r="H669" s="3"/>
      <c r="I669" s="5"/>
    </row>
    <row r="670" spans="1:9" x14ac:dyDescent="0.3">
      <c r="A670" s="3"/>
      <c r="B670" s="3"/>
      <c r="C670" s="3"/>
      <c r="D670" s="4"/>
      <c r="E670" s="4"/>
      <c r="F670" s="3"/>
      <c r="G670" s="3"/>
      <c r="H670" s="3"/>
      <c r="I670" s="5"/>
    </row>
    <row r="671" spans="1:9" x14ac:dyDescent="0.3">
      <c r="A671" s="3"/>
      <c r="B671" s="3"/>
      <c r="C671" s="3"/>
      <c r="D671" s="4"/>
      <c r="E671" s="4"/>
      <c r="F671" s="3"/>
      <c r="G671" s="3"/>
      <c r="H671" s="3"/>
      <c r="I671" s="5"/>
    </row>
    <row r="672" spans="1:9" x14ac:dyDescent="0.3">
      <c r="A672" s="3"/>
      <c r="B672" s="3"/>
      <c r="C672" s="3"/>
      <c r="D672" s="4"/>
      <c r="E672" s="4"/>
      <c r="F672" s="3"/>
      <c r="G672" s="3"/>
      <c r="H672" s="3"/>
      <c r="I672" s="5"/>
    </row>
    <row r="673" spans="1:9" x14ac:dyDescent="0.3">
      <c r="A673" s="3"/>
      <c r="B673" s="3"/>
      <c r="C673" s="3"/>
      <c r="D673" s="4"/>
      <c r="E673" s="4"/>
      <c r="F673" s="3"/>
      <c r="G673" s="3"/>
      <c r="H673" s="3"/>
      <c r="I673" s="5"/>
    </row>
    <row r="674" spans="1:9" x14ac:dyDescent="0.3">
      <c r="A674" s="3"/>
      <c r="B674" s="3"/>
      <c r="C674" s="3"/>
      <c r="D674" s="4"/>
      <c r="E674" s="4"/>
      <c r="F674" s="3"/>
      <c r="G674" s="3"/>
      <c r="H674" s="3"/>
      <c r="I674" s="5"/>
    </row>
    <row r="675" spans="1:9" x14ac:dyDescent="0.3">
      <c r="A675" s="3"/>
      <c r="B675" s="3"/>
      <c r="C675" s="3"/>
      <c r="D675" s="4"/>
      <c r="E675" s="4"/>
      <c r="F675" s="3"/>
      <c r="G675" s="3"/>
      <c r="H675" s="3"/>
      <c r="I675" s="5"/>
    </row>
    <row r="676" spans="1:9" x14ac:dyDescent="0.3">
      <c r="A676" s="3"/>
      <c r="B676" s="3"/>
      <c r="C676" s="3"/>
      <c r="D676" s="4"/>
      <c r="E676" s="4"/>
      <c r="F676" s="3"/>
      <c r="G676" s="3"/>
      <c r="H676" s="3"/>
      <c r="I676" s="5"/>
    </row>
    <row r="677" spans="1:9" x14ac:dyDescent="0.3">
      <c r="A677" s="3"/>
      <c r="B677" s="3"/>
      <c r="C677" s="3"/>
      <c r="D677" s="4"/>
      <c r="E677" s="4"/>
      <c r="F677" s="3"/>
      <c r="G677" s="3"/>
      <c r="H677" s="3"/>
      <c r="I677" s="5"/>
    </row>
    <row r="678" spans="1:9" x14ac:dyDescent="0.3">
      <c r="A678" s="3"/>
      <c r="B678" s="3"/>
      <c r="C678" s="3"/>
      <c r="D678" s="4"/>
      <c r="E678" s="4"/>
      <c r="F678" s="3"/>
      <c r="G678" s="3"/>
      <c r="H678" s="3"/>
      <c r="I678" s="5"/>
    </row>
    <row r="679" spans="1:9" x14ac:dyDescent="0.3">
      <c r="A679" s="3"/>
      <c r="B679" s="3"/>
      <c r="C679" s="3"/>
      <c r="D679" s="4"/>
      <c r="E679" s="4"/>
      <c r="F679" s="3"/>
      <c r="G679" s="3"/>
      <c r="H679" s="3"/>
      <c r="I679" s="5"/>
    </row>
    <row r="680" spans="1:9" x14ac:dyDescent="0.3">
      <c r="A680" s="3"/>
      <c r="B680" s="3"/>
      <c r="C680" s="3"/>
      <c r="D680" s="4"/>
      <c r="E680" s="4"/>
      <c r="F680" s="3"/>
      <c r="G680" s="3"/>
      <c r="H680" s="3"/>
      <c r="I680" s="5"/>
    </row>
    <row r="681" spans="1:9" x14ac:dyDescent="0.3">
      <c r="A681" s="3"/>
      <c r="B681" s="3"/>
      <c r="C681" s="3"/>
      <c r="D681" s="4"/>
      <c r="E681" s="4"/>
      <c r="F681" s="3"/>
      <c r="G681" s="3"/>
      <c r="H681" s="3"/>
      <c r="I681" s="5"/>
    </row>
    <row r="682" spans="1:9" x14ac:dyDescent="0.3">
      <c r="A682" s="3"/>
      <c r="B682" s="3"/>
      <c r="C682" s="3"/>
      <c r="D682" s="4"/>
      <c r="E682" s="4"/>
      <c r="F682" s="3"/>
      <c r="G682" s="3"/>
      <c r="H682" s="3"/>
      <c r="I682" s="5"/>
    </row>
    <row r="683" spans="1:9" x14ac:dyDescent="0.3">
      <c r="A683" s="3"/>
      <c r="B683" s="3"/>
      <c r="C683" s="3"/>
      <c r="D683" s="4"/>
      <c r="E683" s="4"/>
      <c r="F683" s="3"/>
      <c r="G683" s="3"/>
      <c r="H683" s="3"/>
      <c r="I683" s="5"/>
    </row>
    <row r="684" spans="1:9" x14ac:dyDescent="0.3">
      <c r="A684" s="3"/>
      <c r="B684" s="3"/>
      <c r="C684" s="3"/>
      <c r="D684" s="4"/>
      <c r="E684" s="4"/>
      <c r="F684" s="3"/>
      <c r="G684" s="3"/>
      <c r="H684" s="3"/>
      <c r="I684" s="5"/>
    </row>
    <row r="685" spans="1:9" x14ac:dyDescent="0.3">
      <c r="A685" s="3"/>
      <c r="B685" s="3"/>
      <c r="C685" s="3"/>
      <c r="D685" s="4"/>
      <c r="E685" s="4"/>
      <c r="F685" s="3"/>
      <c r="G685" s="3"/>
      <c r="H685" s="3"/>
      <c r="I685" s="5"/>
    </row>
    <row r="686" spans="1:9" x14ac:dyDescent="0.3">
      <c r="A686" s="3"/>
      <c r="B686" s="3"/>
      <c r="C686" s="3"/>
      <c r="D686" s="4"/>
      <c r="E686" s="4"/>
      <c r="F686" s="3"/>
      <c r="G686" s="3"/>
      <c r="H686" s="3"/>
      <c r="I686" s="5"/>
    </row>
    <row r="687" spans="1:9" x14ac:dyDescent="0.3">
      <c r="A687" s="3"/>
      <c r="B687" s="3"/>
      <c r="C687" s="3"/>
      <c r="D687" s="4"/>
      <c r="E687" s="4"/>
      <c r="F687" s="3"/>
      <c r="G687" s="3"/>
      <c r="H687" s="3"/>
      <c r="I687" s="5"/>
    </row>
    <row r="688" spans="1:9" x14ac:dyDescent="0.3">
      <c r="A688" s="3"/>
      <c r="B688" s="3"/>
      <c r="C688" s="3"/>
      <c r="D688" s="4"/>
      <c r="E688" s="4"/>
      <c r="F688" s="3"/>
      <c r="G688" s="3"/>
      <c r="H688" s="3"/>
      <c r="I688" s="5"/>
    </row>
    <row r="689" spans="1:9" x14ac:dyDescent="0.3">
      <c r="A689" s="3"/>
      <c r="B689" s="3"/>
      <c r="C689" s="3"/>
      <c r="D689" s="4"/>
      <c r="E689" s="4"/>
      <c r="F689" s="3"/>
      <c r="G689" s="3"/>
      <c r="H689" s="3"/>
      <c r="I689" s="5"/>
    </row>
    <row r="690" spans="1:9" x14ac:dyDescent="0.3">
      <c r="A690" s="3"/>
      <c r="B690" s="3"/>
      <c r="C690" s="3"/>
      <c r="D690" s="4"/>
      <c r="E690" s="4"/>
      <c r="F690" s="3"/>
      <c r="G690" s="3"/>
      <c r="H690" s="3"/>
      <c r="I690" s="5"/>
    </row>
    <row r="691" spans="1:9" x14ac:dyDescent="0.3">
      <c r="A691" s="3"/>
      <c r="B691" s="3"/>
      <c r="C691" s="3"/>
      <c r="D691" s="4"/>
      <c r="E691" s="4"/>
      <c r="F691" s="3"/>
      <c r="G691" s="3"/>
      <c r="H691" s="3"/>
      <c r="I691" s="5"/>
    </row>
    <row r="692" spans="1:9" x14ac:dyDescent="0.3">
      <c r="A692" s="3"/>
      <c r="B692" s="3"/>
      <c r="C692" s="3"/>
      <c r="D692" s="4"/>
      <c r="E692" s="4"/>
      <c r="F692" s="3"/>
      <c r="G692" s="3"/>
      <c r="H692" s="3"/>
      <c r="I692" s="5"/>
    </row>
    <row r="693" spans="1:9" x14ac:dyDescent="0.3">
      <c r="A693" s="3"/>
      <c r="B693" s="3"/>
      <c r="C693" s="3"/>
      <c r="D693" s="4"/>
      <c r="E693" s="4"/>
      <c r="F693" s="3"/>
      <c r="G693" s="3"/>
      <c r="H693" s="3"/>
      <c r="I693" s="5"/>
    </row>
    <row r="694" spans="1:9" x14ac:dyDescent="0.3">
      <c r="A694" s="3"/>
      <c r="B694" s="3"/>
      <c r="C694" s="3"/>
      <c r="D694" s="4"/>
      <c r="E694" s="4"/>
      <c r="F694" s="3"/>
      <c r="G694" s="3"/>
      <c r="H694" s="3"/>
      <c r="I694" s="5"/>
    </row>
    <row r="695" spans="1:9" x14ac:dyDescent="0.3">
      <c r="A695" s="3"/>
      <c r="B695" s="3"/>
      <c r="C695" s="3"/>
      <c r="D695" s="4"/>
      <c r="E695" s="4"/>
      <c r="F695" s="3"/>
      <c r="G695" s="3"/>
      <c r="H695" s="3"/>
      <c r="I695" s="5"/>
    </row>
    <row r="696" spans="1:9" x14ac:dyDescent="0.3">
      <c r="A696" s="3"/>
      <c r="B696" s="3"/>
      <c r="C696" s="3"/>
      <c r="D696" s="4"/>
      <c r="E696" s="4"/>
      <c r="F696" s="3"/>
      <c r="G696" s="3"/>
      <c r="H696" s="3"/>
      <c r="I696" s="5"/>
    </row>
    <row r="697" spans="1:9" x14ac:dyDescent="0.3">
      <c r="A697" s="3"/>
      <c r="B697" s="3"/>
      <c r="C697" s="3"/>
      <c r="D697" s="4"/>
      <c r="E697" s="4"/>
      <c r="F697" s="3"/>
      <c r="G697" s="3"/>
      <c r="H697" s="3"/>
      <c r="I697" s="5"/>
    </row>
    <row r="698" spans="1:9" x14ac:dyDescent="0.3">
      <c r="A698" s="3"/>
      <c r="B698" s="3"/>
      <c r="C698" s="3"/>
      <c r="D698" s="4"/>
      <c r="E698" s="4"/>
      <c r="F698" s="3"/>
      <c r="G698" s="3"/>
      <c r="H698" s="3"/>
      <c r="I698" s="5"/>
    </row>
    <row r="699" spans="1:9" x14ac:dyDescent="0.3">
      <c r="A699" s="3"/>
      <c r="B699" s="3"/>
      <c r="C699" s="3"/>
      <c r="D699" s="4"/>
      <c r="E699" s="4"/>
      <c r="F699" s="3"/>
      <c r="G699" s="3"/>
      <c r="H699" s="3"/>
      <c r="I699" s="5"/>
    </row>
    <row r="700" spans="1:9" x14ac:dyDescent="0.3">
      <c r="A700" s="3"/>
      <c r="B700" s="3"/>
      <c r="C700" s="3"/>
      <c r="D700" s="4"/>
      <c r="E700" s="4"/>
      <c r="F700" s="3"/>
      <c r="G700" s="3"/>
      <c r="H700" s="3"/>
      <c r="I700" s="5"/>
    </row>
    <row r="701" spans="1:9" x14ac:dyDescent="0.3">
      <c r="A701" s="3"/>
      <c r="B701" s="3"/>
      <c r="C701" s="3"/>
      <c r="D701" s="4"/>
      <c r="E701" s="4"/>
      <c r="F701" s="3"/>
      <c r="G701" s="3"/>
      <c r="H701" s="3"/>
      <c r="I701" s="5"/>
    </row>
    <row r="702" spans="1:9" x14ac:dyDescent="0.3">
      <c r="D702" s="2"/>
      <c r="E702" s="2"/>
    </row>
    <row r="703" spans="1:9" x14ac:dyDescent="0.3">
      <c r="D703" s="2"/>
      <c r="E703" s="2"/>
    </row>
    <row r="705" spans="1:5" ht="15" customHeight="1" x14ac:dyDescent="0.3">
      <c r="A705" s="9"/>
      <c r="B705" s="9"/>
      <c r="C705" s="9"/>
      <c r="D705" s="9"/>
      <c r="E705" s="9"/>
    </row>
    <row r="706" spans="1:5" x14ac:dyDescent="0.3">
      <c r="A706" s="7"/>
      <c r="B706" s="7"/>
      <c r="C706" s="7"/>
      <c r="D706" s="7"/>
      <c r="E706" s="7"/>
    </row>
    <row r="707" spans="1:5" x14ac:dyDescent="0.3">
      <c r="A707" s="3"/>
      <c r="B707" s="3"/>
      <c r="C707" s="8"/>
      <c r="D707" s="3"/>
      <c r="E707" s="3"/>
    </row>
    <row r="708" spans="1:5" x14ac:dyDescent="0.3">
      <c r="A708" s="3"/>
      <c r="B708" s="3"/>
      <c r="C708" s="8"/>
      <c r="D708" s="3"/>
      <c r="E708" s="3"/>
    </row>
    <row r="709" spans="1:5" x14ac:dyDescent="0.3">
      <c r="A709" s="3"/>
      <c r="B709" s="3"/>
      <c r="C709" s="8"/>
      <c r="D709" s="3"/>
      <c r="E709" s="3"/>
    </row>
    <row r="710" spans="1:5" x14ac:dyDescent="0.3">
      <c r="A710" s="3"/>
      <c r="B710" s="3"/>
      <c r="C710" s="8"/>
      <c r="D710" s="3"/>
      <c r="E710" s="3"/>
    </row>
    <row r="765" ht="15" customHeight="1" x14ac:dyDescent="0.3"/>
  </sheetData>
  <sortState xmlns:xlrd2="http://schemas.microsoft.com/office/spreadsheetml/2017/richdata2" ref="D730:L832">
    <sortCondition ref="I730:I8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גליונות עבודה</vt:lpstr>
      </vt:variant>
      <vt:variant>
        <vt:i4>9</vt:i4>
      </vt:variant>
      <vt:variant>
        <vt:lpstr>תרשימים</vt:lpstr>
      </vt:variant>
      <vt:variant>
        <vt:i4>1</vt:i4>
      </vt:variant>
      <vt:variant>
        <vt:lpstr>טווחים בעלי שם</vt:lpstr>
      </vt:variant>
      <vt:variant>
        <vt:i4>10</vt:i4>
      </vt:variant>
    </vt:vector>
  </HeadingPairs>
  <TitlesOfParts>
    <vt:vector size="20" baseType="lpstr">
      <vt:lpstr>What If 2</vt:lpstr>
      <vt:lpstr>What If</vt:lpstr>
      <vt:lpstr>סיכומי ביניים</vt:lpstr>
      <vt:lpstr>דוח מנהל 2</vt:lpstr>
      <vt:lpstr>חישובים 3</vt:lpstr>
      <vt:lpstr>חישובים 2</vt:lpstr>
      <vt:lpstr>חישובים</vt:lpstr>
      <vt:lpstr>דוח מנהל</vt:lpstr>
      <vt:lpstr>נתונים</vt:lpstr>
      <vt:lpstr>גליון גרף</vt:lpstr>
      <vt:lpstr>חישובים!Criteria</vt:lpstr>
      <vt:lpstr>'חישובים 2'!Criteria</vt:lpstr>
      <vt:lpstr>'חישובים 3'!Criteria</vt:lpstr>
      <vt:lpstr>'What If'!Extract</vt:lpstr>
      <vt:lpstr>'What If 2'!Extract</vt:lpstr>
      <vt:lpstr>חישובים!Extract</vt:lpstr>
      <vt:lpstr>'חישובים 2'!Extract</vt:lpstr>
      <vt:lpstr>'חישובים 3'!Extract</vt:lpstr>
      <vt:lpstr>נתונים!Extract</vt:lpstr>
      <vt:lpstr>'סיכומי ביניים'!Extract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Gabbay</dc:creator>
  <cp:lastModifiedBy>Eden</cp:lastModifiedBy>
  <dcterms:created xsi:type="dcterms:W3CDTF">2012-05-23T15:17:22Z</dcterms:created>
  <dcterms:modified xsi:type="dcterms:W3CDTF">2020-02-15T23:36:30Z</dcterms:modified>
</cp:coreProperties>
</file>