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xelrade\Documents\R Files\Other\mb19\Data\"/>
    </mc:Choice>
  </mc:AlternateContent>
  <xr:revisionPtr revIDLastSave="0" documentId="13_ncr:1_{E4DDB0E1-DA6C-497A-B440-0D5CA5A96272}" xr6:coauthVersionLast="47" xr6:coauthVersionMax="47" xr10:uidLastSave="{00000000-0000-0000-0000-000000000000}"/>
  <bookViews>
    <workbookView xWindow="-28920" yWindow="-120" windowWidth="29040" windowHeight="15840" xr2:uid="{03A842B2-C930-9540-8477-3022B3397ACA}"/>
  </bookViews>
  <sheets>
    <sheet name="Tracker" sheetId="1" r:id="rId1"/>
    <sheet name="By Session" sheetId="2" r:id="rId2"/>
    <sheet name="By Grade" sheetId="4" r:id="rId3"/>
    <sheet name="Ref Table" sheetId="5" r:id="rId4"/>
  </sheets>
  <definedNames>
    <definedName name="_xlnm._FilterDatabase" localSheetId="0" hidden="1">Tracker!$A$1:$L$298</definedName>
  </definedNames>
  <calcPr calcId="191029"/>
  <pivotCaches>
    <pivotCache cacheId="6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2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I336" i="1"/>
  <c r="I337" i="1"/>
  <c r="D336" i="1"/>
  <c r="D337" i="1"/>
  <c r="I326" i="1"/>
  <c r="I327" i="1"/>
  <c r="I328" i="1"/>
  <c r="I329" i="1"/>
  <c r="I330" i="1"/>
  <c r="I331" i="1"/>
  <c r="I332" i="1"/>
  <c r="I333" i="1"/>
  <c r="I334" i="1"/>
  <c r="I335" i="1"/>
  <c r="D329" i="1"/>
  <c r="D330" i="1"/>
  <c r="D331" i="1"/>
  <c r="D332" i="1"/>
  <c r="D333" i="1"/>
  <c r="D334" i="1"/>
  <c r="D335" i="1"/>
  <c r="D326" i="1"/>
  <c r="D327" i="1"/>
  <c r="D328" i="1"/>
  <c r="I315" i="1"/>
  <c r="I316" i="1"/>
  <c r="I317" i="1"/>
  <c r="I318" i="1"/>
  <c r="I319" i="1"/>
  <c r="I320" i="1"/>
  <c r="I321" i="1"/>
  <c r="I322" i="1"/>
  <c r="I323" i="1"/>
  <c r="I324" i="1"/>
  <c r="I325" i="1"/>
  <c r="D315" i="1"/>
  <c r="D316" i="1"/>
  <c r="D317" i="1"/>
  <c r="D318" i="1"/>
  <c r="D319" i="1"/>
  <c r="D320" i="1"/>
  <c r="D321" i="1"/>
  <c r="D322" i="1"/>
  <c r="D323" i="1"/>
  <c r="D324" i="1"/>
  <c r="D325" i="1"/>
  <c r="I309" i="1"/>
  <c r="I310" i="1"/>
  <c r="I311" i="1"/>
  <c r="I312" i="1"/>
  <c r="I313" i="1"/>
  <c r="I314" i="1"/>
  <c r="D309" i="1"/>
  <c r="D310" i="1"/>
  <c r="D311" i="1"/>
  <c r="D312" i="1"/>
  <c r="D313" i="1"/>
  <c r="D314" i="1"/>
  <c r="I308" i="1"/>
  <c r="D308" i="1"/>
  <c r="I307" i="1"/>
  <c r="I299" i="1" l="1"/>
  <c r="I300" i="1"/>
  <c r="I301" i="1"/>
  <c r="I302" i="1"/>
  <c r="I303" i="1"/>
  <c r="I304" i="1"/>
  <c r="I305" i="1"/>
  <c r="I306" i="1"/>
  <c r="D300" i="1"/>
  <c r="D301" i="1"/>
  <c r="D302" i="1"/>
  <c r="D303" i="1"/>
  <c r="D304" i="1"/>
  <c r="D305" i="1"/>
  <c r="D306" i="1"/>
  <c r="D307" i="1"/>
  <c r="D299" i="1"/>
  <c r="I230" i="1" l="1"/>
  <c r="C23" i="4"/>
  <c r="C19" i="4"/>
  <c r="D2" i="4" l="1"/>
  <c r="C24" i="4"/>
  <c r="E24" i="4" s="1"/>
  <c r="B33" i="4"/>
  <c r="C20" i="4"/>
  <c r="D20" i="4" s="1"/>
  <c r="C21" i="4"/>
  <c r="D21" i="4" s="1"/>
  <c r="C22" i="4"/>
  <c r="D22" i="4" s="1"/>
  <c r="E23" i="4"/>
  <c r="C25" i="4"/>
  <c r="E25" i="4" s="1"/>
  <c r="C26" i="4"/>
  <c r="E26" i="4" s="1"/>
  <c r="C27" i="4"/>
  <c r="E27" i="4" s="1"/>
  <c r="C28" i="4"/>
  <c r="D28" i="4" s="1"/>
  <c r="C29" i="4"/>
  <c r="D29" i="4" s="1"/>
  <c r="C30" i="4"/>
  <c r="E30" i="4" s="1"/>
  <c r="C31" i="4"/>
  <c r="D31" i="4" s="1"/>
  <c r="C32" i="4"/>
  <c r="E32" i="4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3" i="1"/>
  <c r="I4" i="1"/>
  <c r="I5" i="1"/>
  <c r="I6" i="1"/>
  <c r="I7" i="1"/>
  <c r="I2" i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30" i="4" l="1"/>
  <c r="D32" i="4"/>
  <c r="E31" i="4"/>
  <c r="C33" i="4"/>
  <c r="D26" i="4"/>
  <c r="D25" i="4"/>
  <c r="D23" i="4"/>
  <c r="E22" i="4"/>
  <c r="E20" i="4"/>
  <c r="E28" i="4"/>
  <c r="E21" i="4"/>
  <c r="D24" i="4"/>
  <c r="E29" i="4"/>
  <c r="D27" i="4"/>
  <c r="D19" i="4"/>
  <c r="E19" i="4"/>
  <c r="D33" i="4" l="1"/>
  <c r="D3" i="4"/>
  <c r="C14" i="4" l="1"/>
  <c r="D4" i="4" l="1"/>
  <c r="D12" i="4" l="1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E4" i="4"/>
  <c r="E3" i="4"/>
  <c r="E2" i="4" l="1"/>
  <c r="E14" i="4" s="1"/>
  <c r="D14" i="4"/>
  <c r="F14" i="4" s="1"/>
  <c r="F6" i="4" l="1"/>
  <c r="F10" i="4"/>
  <c r="F3" i="4"/>
  <c r="F4" i="4"/>
  <c r="F5" i="4"/>
  <c r="F7" i="4"/>
  <c r="F8" i="4"/>
  <c r="F9" i="4"/>
  <c r="F11" i="4"/>
  <c r="F12" i="4"/>
  <c r="F2" i="4"/>
</calcChain>
</file>

<file path=xl/sharedStrings.xml><?xml version="1.0" encoding="utf-8"?>
<sst xmlns="http://schemas.openxmlformats.org/spreadsheetml/2006/main" count="812" uniqueCount="409">
  <si>
    <t>Climb</t>
  </si>
  <si>
    <t>Date</t>
  </si>
  <si>
    <t>Attempts</t>
  </si>
  <si>
    <t>THE WARM UP PROBLEM</t>
  </si>
  <si>
    <t>BEST BALL</t>
  </si>
  <si>
    <t>KAT IN THE HAT</t>
  </si>
  <si>
    <t>DA REAL 6A+</t>
  </si>
  <si>
    <t>BRIGHTFIELD</t>
  </si>
  <si>
    <t>PIZZA GREASER</t>
  </si>
  <si>
    <t>Remaining</t>
  </si>
  <si>
    <t>Completed</t>
  </si>
  <si>
    <t>PUGS IN A BLANKET</t>
  </si>
  <si>
    <t>FOUNDATION'S EDGE</t>
  </si>
  <si>
    <t>DEVILMAN</t>
  </si>
  <si>
    <t>F***ER GAMES</t>
  </si>
  <si>
    <t>WIDE AND HIGH</t>
  </si>
  <si>
    <t>WOODEN IT BE NICE</t>
  </si>
  <si>
    <t>YAWP</t>
  </si>
  <si>
    <t>L</t>
  </si>
  <si>
    <t>Percent Complete</t>
  </si>
  <si>
    <t>Row Labels</t>
  </si>
  <si>
    <t>Grand Total</t>
  </si>
  <si>
    <t>Total V Points</t>
  </si>
  <si>
    <t>Points</t>
  </si>
  <si>
    <t>World Rank</t>
  </si>
  <si>
    <t>US Rank</t>
  </si>
  <si>
    <t>V Grade</t>
  </si>
  <si>
    <t>Total Climbs</t>
  </si>
  <si>
    <t xml:space="preserve">Completed </t>
  </si>
  <si>
    <t>*</t>
  </si>
  <si>
    <t>Count</t>
  </si>
  <si>
    <t>Average V Grade</t>
  </si>
  <si>
    <t>Max V Grade</t>
  </si>
  <si>
    <t>POPPED CHERRY</t>
  </si>
  <si>
    <t>VV VICTORIA</t>
  </si>
  <si>
    <t>WILLOW</t>
  </si>
  <si>
    <t>DRAMATICALLY WARM</t>
  </si>
  <si>
    <t>THINKPOL</t>
  </si>
  <si>
    <t>VOLVO 480</t>
  </si>
  <si>
    <t>THE SCENT OF SHORE</t>
  </si>
  <si>
    <t>BLACK MUFFLER</t>
  </si>
  <si>
    <t>GIN TAMA</t>
  </si>
  <si>
    <t>GERALT OF RIVIA</t>
  </si>
  <si>
    <t>SHORT BUS</t>
  </si>
  <si>
    <t>DO IT FOR THE SCRUNCH</t>
  </si>
  <si>
    <t>JUG RASH</t>
  </si>
  <si>
    <t>ENTRY</t>
  </si>
  <si>
    <t>REAL BEGINNERS</t>
  </si>
  <si>
    <t>ADIOS A.MEGOS</t>
  </si>
  <si>
    <t>BIG MILEAGE</t>
  </si>
  <si>
    <t>SAWDUST LAKSA</t>
  </si>
  <si>
    <t>NO DREAM IS JUST A DREAM</t>
  </si>
  <si>
    <t>DAS MOON HARD</t>
  </si>
  <si>
    <t>MOONROVER</t>
  </si>
  <si>
    <t>OUTSIDE WITH LUISA</t>
  </si>
  <si>
    <t>GEBROCHENER KNIEBOOGIE</t>
  </si>
  <si>
    <t>THE KRAMER</t>
  </si>
  <si>
    <t>SHEET MUSIC</t>
  </si>
  <si>
    <t>CARIBOU</t>
  </si>
  <si>
    <t>LONELY YELLOW</t>
  </si>
  <si>
    <t>EARLY SPRING SPIRAL</t>
  </si>
  <si>
    <t>DARK MATTER</t>
  </si>
  <si>
    <t>GHETTO KIDS</t>
  </si>
  <si>
    <t>DANCING BEARFOOT</t>
  </si>
  <si>
    <t>SOTONG BALL</t>
  </si>
  <si>
    <t>SLAUGHTERHOUSE</t>
  </si>
  <si>
    <t>I HATE GASTON</t>
  </si>
  <si>
    <t>BANANA BLIMP</t>
  </si>
  <si>
    <t>BEN ELIM</t>
  </si>
  <si>
    <t>ELOQUENCE</t>
  </si>
  <si>
    <t>GRIP IT N RIP IT</t>
  </si>
  <si>
    <t>ANGER THERAPY</t>
  </si>
  <si>
    <t>STYX</t>
  </si>
  <si>
    <t>LUKA MESEC</t>
  </si>
  <si>
    <t>IN KOALA WE TRUST</t>
  </si>
  <si>
    <t>LE MOUSTIQUE</t>
  </si>
  <si>
    <t>BIFF RYDBERG</t>
  </si>
  <si>
    <t>GAME OF SHOULDERS</t>
  </si>
  <si>
    <t>THINK ON FEET</t>
  </si>
  <si>
    <t>PARAPARA</t>
  </si>
  <si>
    <t>STRETCH MY PANTS</t>
  </si>
  <si>
    <t>ABRAXAS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</si>
  <si>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</si>
  <si>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</si>
  <si>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</si>
  <si>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</si>
  <si>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</si>
  <si>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</si>
  <si>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</si>
  <si>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</si>
  <si>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</si>
  <si>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</si>
  <si>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</si>
  <si>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Label</t>
  </si>
  <si>
    <t>DAYSHIFT</t>
  </si>
  <si>
    <t>CHEESECAKE</t>
  </si>
  <si>
    <t>FLOWERS FOR DAYZ</t>
  </si>
  <si>
    <t>HULTQVIST'S NO 12</t>
  </si>
  <si>
    <t>LAST FRONTIER</t>
  </si>
  <si>
    <t>SUITABLY GRANDIOSE NAME</t>
  </si>
  <si>
    <t>LOVE ZOMBIES</t>
  </si>
  <si>
    <t>MEDUSA</t>
  </si>
  <si>
    <t>EXAMINE BY FLO</t>
  </si>
  <si>
    <t>FOR SALLY</t>
  </si>
  <si>
    <t>ARTHRITIS</t>
  </si>
  <si>
    <t>PREMIERA</t>
  </si>
  <si>
    <t>BIG SALE</t>
  </si>
  <si>
    <t>PINCHOCCIO</t>
  </si>
  <si>
    <t>KYRA CONNIES</t>
  </si>
  <si>
    <t>FURRY FANDANGO</t>
  </si>
  <si>
    <t>TREEBEARD</t>
  </si>
  <si>
    <t>YAYA WOOD</t>
  </si>
  <si>
    <t>THE MISSING LINK</t>
  </si>
  <si>
    <t>HOROLOGICAL</t>
  </si>
  <si>
    <t>L'ADAPTATION AU BOIS</t>
  </si>
  <si>
    <t>LV 1</t>
  </si>
  <si>
    <t>OPIUM EATER</t>
  </si>
  <si>
    <t>AUF EMMA UND EWIG</t>
  </si>
  <si>
    <t>BALLERSTAN</t>
  </si>
  <si>
    <t>(blank)</t>
  </si>
  <si>
    <t>SORRY SAM</t>
  </si>
  <si>
    <t>FITBLOC FAM 2</t>
  </si>
  <si>
    <t>ECHAUFFEMENT</t>
  </si>
  <si>
    <t>CUSTARD SPEEDTALK</t>
  </si>
  <si>
    <t>CHICKEN LOCKS</t>
  </si>
  <si>
    <t>HULTQVIST'S NO 18</t>
  </si>
  <si>
    <t>STINKFIST</t>
  </si>
  <si>
    <t>ZIPPY LEGS</t>
  </si>
  <si>
    <t>NEXT FRONTIER</t>
  </si>
  <si>
    <t>LICHTBLICK</t>
  </si>
  <si>
    <t>SHOVEL_CAR MANIA</t>
  </si>
  <si>
    <t>IMMORTAL TECHNIQUE</t>
  </si>
  <si>
    <t>LINUS UNDDER SCHWINGQUARZ</t>
  </si>
  <si>
    <t>GOOD MORNING!</t>
  </si>
  <si>
    <t>SIMPLY SIMPLE</t>
  </si>
  <si>
    <t>COMFORT ZONE</t>
  </si>
  <si>
    <t>OVER EASY</t>
  </si>
  <si>
    <t>HITHERTO</t>
  </si>
  <si>
    <t>KESBEKE</t>
  </si>
  <si>
    <t>OVER THE HILL</t>
  </si>
  <si>
    <t>ON FIRE ???</t>
  </si>
  <si>
    <t>TOEFOOL</t>
  </si>
  <si>
    <t>PLUTO'S REVENGE</t>
  </si>
  <si>
    <t>FULL NELSON</t>
  </si>
  <si>
    <t>NICE TRY</t>
  </si>
  <si>
    <t>FIRST KOALA</t>
  </si>
  <si>
    <t>CAKE AND CANDLES</t>
  </si>
  <si>
    <t>HEL VED</t>
  </si>
  <si>
    <t>TROUBADOUR</t>
  </si>
  <si>
    <t>CANADIAN BACON</t>
  </si>
  <si>
    <t>HULTQVIST'S NO 16</t>
  </si>
  <si>
    <t>HEART OF GLITTER</t>
  </si>
  <si>
    <t>YELLOW LADDER</t>
  </si>
  <si>
    <t>CEMETERY OF ASH</t>
  </si>
  <si>
    <t>CASCINEVICA STATE OF MIND</t>
  </si>
  <si>
    <t>Min V Grade</t>
  </si>
  <si>
    <t>BIGGIE MOLLS</t>
  </si>
  <si>
    <t>MAGNUS BIGTOE</t>
  </si>
  <si>
    <t>SNOOZE BOTTLE</t>
  </si>
  <si>
    <t>ACG32</t>
  </si>
  <si>
    <t>CROSSING JORDAN</t>
  </si>
  <si>
    <t>THE COMMODORE</t>
  </si>
  <si>
    <t>DAN-TAT</t>
  </si>
  <si>
    <t>ATOMSMASHER</t>
  </si>
  <si>
    <t>NEON KNIGHTS</t>
  </si>
  <si>
    <t>HULTQVIST'S NO 15</t>
  </si>
  <si>
    <t>PROPHET</t>
  </si>
  <si>
    <t>LAUCHGEFUHLE</t>
  </si>
  <si>
    <t>FLO_SAID_7A</t>
  </si>
  <si>
    <t>LES BOREADES</t>
  </si>
  <si>
    <t>LE REVE DE LIVIO</t>
  </si>
  <si>
    <t>SUBTROPICAL JAPAN</t>
  </si>
  <si>
    <t>HVIT MANED</t>
  </si>
  <si>
    <t>FOR A RAINY DAY</t>
  </si>
  <si>
    <t>HEKYLAND</t>
  </si>
  <si>
    <t>IVORY ANKLE</t>
  </si>
  <si>
    <t>JOHNNY CASH 2</t>
  </si>
  <si>
    <t>HORS D'OEUVRE</t>
  </si>
  <si>
    <t>CUTLOOSEORNOT</t>
  </si>
  <si>
    <t>PAST</t>
  </si>
  <si>
    <t>BEDTIME</t>
  </si>
  <si>
    <t>BACK TO THE MOON</t>
  </si>
  <si>
    <t>CRIMP NO MORE</t>
  </si>
  <si>
    <t>SPORT4</t>
  </si>
  <si>
    <t>BRUNO BLOC</t>
  </si>
  <si>
    <t>LIL PINK DINK</t>
  </si>
  <si>
    <t>YOU'RE ALL I AVO-WANTED</t>
  </si>
  <si>
    <t>RODEO HIDEOUT</t>
  </si>
  <si>
    <t>VOLCANIC VALOR</t>
  </si>
  <si>
    <t>DIMENSIONALITY REDUCTION</t>
  </si>
  <si>
    <t>PUDDINGBRUMSL</t>
  </si>
  <si>
    <t>ARCHIBUSE</t>
  </si>
  <si>
    <t>LOOK UP LOCK DOWN</t>
  </si>
  <si>
    <t>BUG SPRAY</t>
  </si>
  <si>
    <t>COUNTING THE DAYS</t>
  </si>
  <si>
    <t>CRAZY TRAIN</t>
  </si>
  <si>
    <t>TOEPRESS</t>
  </si>
  <si>
    <t>GUMBO PUMPING LOVE</t>
  </si>
  <si>
    <t>BFFUYOH!</t>
  </si>
  <si>
    <t>MINIOS2</t>
  </si>
  <si>
    <t>THE SURPRISE</t>
  </si>
  <si>
    <t>FLAT MOON SOCIETY</t>
  </si>
  <si>
    <t>LOCKGUARD</t>
  </si>
  <si>
    <t>SHOULDER PAIN</t>
  </si>
  <si>
    <t>NUGGET PRESSURE</t>
  </si>
  <si>
    <t>WHITE SMOKE</t>
  </si>
  <si>
    <t>POGOLINO</t>
  </si>
  <si>
    <t>WITNESS THE WEAKEST</t>
  </si>
  <si>
    <t>PUG IN A RUG</t>
  </si>
  <si>
    <t>ACG34</t>
  </si>
  <si>
    <t>MENSCHINE</t>
  </si>
  <si>
    <t>LONG BLACK HAIR</t>
  </si>
  <si>
    <t>DYNAMOON</t>
  </si>
  <si>
    <t>ULTIMATE</t>
  </si>
  <si>
    <t>MADE IN ENGLAND</t>
  </si>
  <si>
    <t>HIS DARK MATERIALS</t>
  </si>
  <si>
    <t>COVID-19 LOCKDOWN</t>
  </si>
  <si>
    <t>HEAT</t>
  </si>
  <si>
    <t>EA PROJ 7</t>
  </si>
  <si>
    <t>YOU'RE MINES STILL</t>
  </si>
  <si>
    <t>MOONBOARD</t>
  </si>
  <si>
    <t>CHECK IN NOW</t>
  </si>
  <si>
    <t>LADDERS</t>
  </si>
  <si>
    <t>JETE</t>
  </si>
  <si>
    <t>ARBOR'S BLUE BRUSH</t>
  </si>
  <si>
    <t>SEVENTH SEAL</t>
  </si>
  <si>
    <t>MOON RIDER</t>
  </si>
  <si>
    <t>ROAMING</t>
  </si>
  <si>
    <t>MOONBOARD BLUES</t>
  </si>
  <si>
    <t>BANANA HAMMOCK</t>
  </si>
  <si>
    <t>OUR BOARD AND SAVIOR</t>
  </si>
  <si>
    <t>HUSTLE AND FLO</t>
  </si>
  <si>
    <t>UNION</t>
  </si>
  <si>
    <t>THREE COMBINATION</t>
  </si>
  <si>
    <t>BANISHED</t>
  </si>
  <si>
    <t>PAINFUL SATISFACTION</t>
  </si>
  <si>
    <t>PALADIN</t>
  </si>
  <si>
    <t>TOUR DE BOARD</t>
  </si>
  <si>
    <t>MAPLE</t>
  </si>
  <si>
    <t>SPACE COWBOY</t>
  </si>
  <si>
    <t>MOON DUST</t>
  </si>
  <si>
    <t>LAST ORDERS</t>
  </si>
  <si>
    <t>SHADOW GAO'S PARTY</t>
  </si>
  <si>
    <t>FELICE</t>
  </si>
  <si>
    <t>THERE'S NO CRYING ON MB!</t>
  </si>
  <si>
    <t>DOUBLE APPLE</t>
  </si>
  <si>
    <t>CASCADED</t>
  </si>
  <si>
    <t>WORTH THE WRIST</t>
  </si>
  <si>
    <t>BIRD</t>
  </si>
  <si>
    <t>GOLDEN EXPERIENCE</t>
  </si>
  <si>
    <t>GO WITH THE FLOW</t>
  </si>
  <si>
    <t>♒︎</t>
  </si>
  <si>
    <t>DARBY JUICE</t>
  </si>
  <si>
    <t>GUCCI FLIP FLOPS</t>
  </si>
  <si>
    <t>TOTAL</t>
  </si>
  <si>
    <t>size by points of the session</t>
  </si>
  <si>
    <t>add mean for total v points and avg grade</t>
  </si>
  <si>
    <t>STORMFRONT</t>
  </si>
  <si>
    <t>SHOULD HAVE KNOW BETTER</t>
  </si>
  <si>
    <t>BEFORE THE SUN DIES</t>
  </si>
  <si>
    <t>STROLL</t>
  </si>
  <si>
    <t>THE HAND THAT BLEEDS</t>
  </si>
  <si>
    <t>FOR BIG</t>
  </si>
  <si>
    <t>CHICKEN SOUP</t>
  </si>
  <si>
    <t>DARK SHINE</t>
  </si>
  <si>
    <t>DOUBLE BUBBLE</t>
  </si>
  <si>
    <t>MEAN PINBALL</t>
  </si>
  <si>
    <t>CYPHER</t>
  </si>
  <si>
    <t>WAY TO SIX</t>
  </si>
  <si>
    <t>LICENSE TO BENCHMARK</t>
  </si>
  <si>
    <t>FULL SWINGS</t>
  </si>
  <si>
    <t>WINGS LIKE A BIRD</t>
  </si>
  <si>
    <t>SWEET BUT PSYCHO</t>
  </si>
  <si>
    <t>TUCK-IN</t>
  </si>
  <si>
    <t>THE ECLIPSE</t>
  </si>
  <si>
    <t>BONY HAWK PROSK8R</t>
  </si>
  <si>
    <t>ORCA</t>
  </si>
  <si>
    <t>LE DIAGANOL</t>
  </si>
  <si>
    <t>BLACK MIRROR</t>
  </si>
  <si>
    <t>GUNS PROJ</t>
  </si>
  <si>
    <t>ALTITUDE</t>
  </si>
  <si>
    <t>MOREESPRESSOLESSDEPRESSO</t>
  </si>
  <si>
    <t>FINAL DESPERATION</t>
  </si>
  <si>
    <t>BLACK_LIST</t>
  </si>
  <si>
    <t>MOON SQUAD</t>
  </si>
  <si>
    <t>HIBISCUS</t>
  </si>
  <si>
    <t>ZUCKERRATTE</t>
  </si>
  <si>
    <t>EVERDAY I'M SHUFFLING</t>
  </si>
  <si>
    <t>NOMAD HEART</t>
  </si>
  <si>
    <t>RIKHEN</t>
  </si>
  <si>
    <t>DOLPH-CLING</t>
  </si>
  <si>
    <t>FOR WHOM THE BELL TOLLS</t>
  </si>
  <si>
    <t>DESIGN IN MALICE</t>
  </si>
  <si>
    <t>SORRY I MISSED THE SECOND</t>
  </si>
  <si>
    <t>LEMON ZESTY</t>
  </si>
  <si>
    <t>DROP IT LIKE IT'S HOT</t>
  </si>
  <si>
    <t>SHEET BEACH</t>
  </si>
  <si>
    <t>GANJA GARNBRET</t>
  </si>
  <si>
    <t>RED FLAGS</t>
  </si>
  <si>
    <t>CAL FREE ALT</t>
  </si>
  <si>
    <t>VELVET TOUCH</t>
  </si>
  <si>
    <t>CASTRATD STORMTROOPER</t>
  </si>
  <si>
    <t>IT'S ALL RIGHT</t>
  </si>
  <si>
    <t>WONDER PINCH</t>
  </si>
  <si>
    <t>MOKA POT</t>
  </si>
  <si>
    <t>STINGER</t>
  </si>
  <si>
    <t>YOU GOT MY MONEY</t>
  </si>
  <si>
    <t>RELAXATION TONIC</t>
  </si>
  <si>
    <t>PSYCHONAUT</t>
  </si>
  <si>
    <t>CROSSING ROADS</t>
  </si>
  <si>
    <t>CROSSOVERS</t>
  </si>
  <si>
    <t>ACG35</t>
  </si>
  <si>
    <t>FEBENSLEY</t>
  </si>
  <si>
    <t>DIMENSION STRIKE</t>
  </si>
  <si>
    <t>EASY ACG35</t>
  </si>
  <si>
    <t>FIRE TREASURE</t>
  </si>
  <si>
    <t>SPAKLE BACK LARRY</t>
  </si>
  <si>
    <t>T REX</t>
  </si>
  <si>
    <t>NANOMAN</t>
  </si>
  <si>
    <t>PINCHED IT FROM IAN</t>
  </si>
  <si>
    <t>SODOM</t>
  </si>
  <si>
    <t>MOONSHADOW</t>
  </si>
  <si>
    <t>OLD MAN CREW</t>
  </si>
  <si>
    <t>A WOK TO REMEMBER</t>
  </si>
  <si>
    <t>SASHIMI SHITAKE</t>
  </si>
  <si>
    <t>FLATLINE</t>
  </si>
  <si>
    <t>TAG TEAM</t>
  </si>
  <si>
    <t>POGO DIO</t>
  </si>
  <si>
    <t>JAMES ISN'T HERE</t>
  </si>
  <si>
    <t>SHISH KEBAB</t>
  </si>
  <si>
    <t>SOFTEIS</t>
  </si>
  <si>
    <t>WASP</t>
  </si>
  <si>
    <t>Grade</t>
  </si>
  <si>
    <t>6C</t>
  </si>
  <si>
    <t>6B</t>
  </si>
  <si>
    <t>6A+</t>
  </si>
  <si>
    <t>7C</t>
  </si>
  <si>
    <t>7B</t>
  </si>
  <si>
    <t>7B+</t>
  </si>
  <si>
    <t>7C+</t>
  </si>
  <si>
    <t>7A+</t>
  </si>
  <si>
    <t>6B+</t>
  </si>
  <si>
    <t>6C+</t>
  </si>
  <si>
    <t>7A</t>
  </si>
  <si>
    <t>8A</t>
  </si>
  <si>
    <t>8A+</t>
  </si>
  <si>
    <t>8B</t>
  </si>
  <si>
    <t>Sum of Points</t>
  </si>
  <si>
    <t>Session Points</t>
  </si>
  <si>
    <t>AVATAR</t>
  </si>
  <si>
    <t>HULTQVIST'S NO 14</t>
  </si>
  <si>
    <t>WON TOO</t>
  </si>
  <si>
    <t>REUNION</t>
  </si>
  <si>
    <t>NO NONSENSE</t>
  </si>
  <si>
    <t>SCHIEFE BAHN</t>
  </si>
  <si>
    <t>COMO CHINGAS</t>
  </si>
  <si>
    <t>TWO FANS</t>
  </si>
  <si>
    <t>HOME 46</t>
  </si>
  <si>
    <t>Benchmarks</t>
  </si>
  <si>
    <t>ANGRY MOB</t>
  </si>
  <si>
    <t>BLISSFUL IGNORANCE</t>
  </si>
  <si>
    <t>HULTQVIST'S NO 17</t>
  </si>
  <si>
    <t>RAGS TO RICHES</t>
  </si>
  <si>
    <t>HOMMAGE</t>
  </si>
  <si>
    <t>SEE YOU AROUND</t>
  </si>
  <si>
    <t>FIGHT FOR CLIMATE</t>
  </si>
  <si>
    <t>MONONOKE</t>
  </si>
  <si>
    <t>B MOONS REANIMATED CORPSE</t>
  </si>
  <si>
    <t>FISH BALL</t>
  </si>
  <si>
    <t>SWALLOW</t>
  </si>
  <si>
    <t>TOLERABLE AQI</t>
  </si>
  <si>
    <t>FIRST PROJECT</t>
  </si>
  <si>
    <t>THE STOCKADE</t>
  </si>
  <si>
    <t>VENGEANCE, BADGE &amp; A GUN</t>
  </si>
  <si>
    <t>GRAVITY CHECK</t>
  </si>
  <si>
    <t>ECKKNEIPENHUSTLER</t>
  </si>
  <si>
    <t>HEEL &amp; TOE HOOK</t>
  </si>
  <si>
    <t>Q_Q</t>
  </si>
  <si>
    <t>RYELLO</t>
  </si>
  <si>
    <t>AL 11</t>
  </si>
  <si>
    <t>AUNTIE HYDRAL</t>
  </si>
  <si>
    <t>NAILS WITH 1 LEG</t>
  </si>
  <si>
    <t>MARMORKUCHEN</t>
  </si>
  <si>
    <t>SCHNIPPSCHNAPP</t>
  </si>
  <si>
    <t>AFSANEH'S TATER TOT</t>
  </si>
  <si>
    <t>R2C2 I'LL MISS YOU!</t>
  </si>
  <si>
    <t>BERSERK</t>
  </si>
  <si>
    <t>MR. COOL</t>
  </si>
  <si>
    <t>KETAMIN HANGOVER</t>
  </si>
  <si>
    <t>ANOTHER LIFE</t>
  </si>
  <si>
    <t>THE ETERNAL SORROW</t>
  </si>
  <si>
    <t>SPEAK OF THE DEVIL</t>
  </si>
  <si>
    <t>I SARA KI MARA</t>
  </si>
  <si>
    <t>9CIRCLE</t>
  </si>
  <si>
    <t>WARM_6</t>
  </si>
  <si>
    <t>BORN ON TUESDAY NIGHT</t>
  </si>
  <si>
    <t>SOFTSEEKERS</t>
  </si>
  <si>
    <t>SURPRISE SURPRISE</t>
  </si>
  <si>
    <t>WHITE SWEATER</t>
  </si>
  <si>
    <t>FROWNS</t>
  </si>
  <si>
    <t>POOR HAMSTRING</t>
  </si>
  <si>
    <t>REACCION EN CADENA</t>
  </si>
  <si>
    <t>PNEUMA</t>
  </si>
  <si>
    <t>GUNS WARMUP</t>
  </si>
  <si>
    <t>total bm</t>
  </si>
  <si>
    <t>points</t>
  </si>
  <si>
    <t>rank us</t>
  </si>
  <si>
    <t>rank world</t>
  </si>
  <si>
    <t>*end of the "sprint"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</si>
</sst>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9" fontId="2" fillId="0" borderId="2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6">
    <dxf>
      <numFmt numFmtId="165" formatCode="0.0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5" formatCode="0.0"/>
    </dxf>
  </dxfs>
  <tableStyles count="0" defaultTableStyle="TableStyleMedium2" defaultPivotStyle="PivotStyleLight16"/>
  <colors>
    <mruColors>
      <color rgb="FFF093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'By Session'!$D$1</c:f>
              <c:strCache>
                <c:ptCount val="1"/>
                <c:pt idx="0">
                  <c:v>Average V Grade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Session'!$D$2:$D$44</c:f>
              <c:numCache>
                <c:formatCode>0.0</c:formatCode>
                <c:ptCount val="43"/>
                <c:pt idx="0">
                  <c:v>3.8333333333333335</c:v>
                </c:pt>
                <c:pt idx="1">
                  <c:v>7.125</c:v>
                </c:pt>
                <c:pt idx="3">
                  <c:v>4.9090909090909092</c:v>
                </c:pt>
                <c:pt idx="4">
                  <c:v>5.5</c:v>
                </c:pt>
                <c:pt idx="5">
                  <c:v>6.6</c:v>
                </c:pt>
                <c:pt idx="6">
                  <c:v>6.6428571428571432</c:v>
                </c:pt>
                <c:pt idx="7">
                  <c:v>7</c:v>
                </c:pt>
                <c:pt idx="8">
                  <c:v>5.4666666666666668</c:v>
                </c:pt>
                <c:pt idx="9">
                  <c:v>5.384615384615385</c:v>
                </c:pt>
                <c:pt idx="10">
                  <c:v>4.5999999999999996</c:v>
                </c:pt>
                <c:pt idx="11">
                  <c:v>7.1428571428571432</c:v>
                </c:pt>
                <c:pt idx="12">
                  <c:v>5.55</c:v>
                </c:pt>
                <c:pt idx="13">
                  <c:v>4.4444444444444446</c:v>
                </c:pt>
                <c:pt idx="14">
                  <c:v>7.4</c:v>
                </c:pt>
                <c:pt idx="15">
                  <c:v>5.083333333333333</c:v>
                </c:pt>
                <c:pt idx="16">
                  <c:v>8.5</c:v>
                </c:pt>
                <c:pt idx="17">
                  <c:v>6.117647058823529</c:v>
                </c:pt>
                <c:pt idx="18">
                  <c:v>5.4375</c:v>
                </c:pt>
                <c:pt idx="19">
                  <c:v>5.6</c:v>
                </c:pt>
                <c:pt idx="20">
                  <c:v>4.8666666666666663</c:v>
                </c:pt>
                <c:pt idx="21">
                  <c:v>5.5</c:v>
                </c:pt>
                <c:pt idx="22">
                  <c:v>5.416666666666667</c:v>
                </c:pt>
                <c:pt idx="23">
                  <c:v>5.4</c:v>
                </c:pt>
                <c:pt idx="24">
                  <c:v>5</c:v>
                </c:pt>
                <c:pt idx="25">
                  <c:v>6.8888888888888893</c:v>
                </c:pt>
                <c:pt idx="26">
                  <c:v>8.2857142857142865</c:v>
                </c:pt>
                <c:pt idx="27">
                  <c:v>6.5</c:v>
                </c:pt>
                <c:pt idx="28">
                  <c:v>3.6666666666666665</c:v>
                </c:pt>
                <c:pt idx="29">
                  <c:v>9</c:v>
                </c:pt>
                <c:pt idx="30">
                  <c:v>7.5</c:v>
                </c:pt>
                <c:pt idx="31">
                  <c:v>3</c:v>
                </c:pt>
                <c:pt idx="32">
                  <c:v>8</c:v>
                </c:pt>
                <c:pt idx="33">
                  <c:v>4</c:v>
                </c:pt>
                <c:pt idx="34">
                  <c:v>4</c:v>
                </c:pt>
                <c:pt idx="35">
                  <c:v>7.166666666666667</c:v>
                </c:pt>
                <c:pt idx="36">
                  <c:v>9</c:v>
                </c:pt>
                <c:pt idx="37">
                  <c:v>9</c:v>
                </c:pt>
                <c:pt idx="38">
                  <c:v>11</c:v>
                </c:pt>
                <c:pt idx="39">
                  <c:v>5</c:v>
                </c:pt>
                <c:pt idx="40">
                  <c:v>4.4444444444444446</c:v>
                </c:pt>
                <c:pt idx="41">
                  <c:v>5</c:v>
                </c:pt>
                <c:pt idx="42">
                  <c:v>3</c:v>
                </c:pt>
              </c:numCache>
            </c:numRef>
          </c:xVal>
          <c:yVal>
            <c:numRef>
              <c:f>'By Session'!$C$2:$C$44</c:f>
              <c:numCache>
                <c:formatCode>General</c:formatCode>
                <c:ptCount val="43"/>
                <c:pt idx="0">
                  <c:v>23</c:v>
                </c:pt>
                <c:pt idx="1">
                  <c:v>57</c:v>
                </c:pt>
                <c:pt idx="3">
                  <c:v>54</c:v>
                </c:pt>
                <c:pt idx="4">
                  <c:v>110</c:v>
                </c:pt>
                <c:pt idx="5">
                  <c:v>33</c:v>
                </c:pt>
                <c:pt idx="6">
                  <c:v>93</c:v>
                </c:pt>
                <c:pt idx="7">
                  <c:v>70</c:v>
                </c:pt>
                <c:pt idx="8">
                  <c:v>82</c:v>
                </c:pt>
                <c:pt idx="9">
                  <c:v>70</c:v>
                </c:pt>
                <c:pt idx="10">
                  <c:v>69</c:v>
                </c:pt>
                <c:pt idx="11">
                  <c:v>50</c:v>
                </c:pt>
                <c:pt idx="12">
                  <c:v>111</c:v>
                </c:pt>
                <c:pt idx="13">
                  <c:v>80</c:v>
                </c:pt>
                <c:pt idx="14">
                  <c:v>74</c:v>
                </c:pt>
                <c:pt idx="15">
                  <c:v>61</c:v>
                </c:pt>
                <c:pt idx="16">
                  <c:v>51</c:v>
                </c:pt>
                <c:pt idx="17">
                  <c:v>104</c:v>
                </c:pt>
                <c:pt idx="18">
                  <c:v>87</c:v>
                </c:pt>
                <c:pt idx="19">
                  <c:v>112</c:v>
                </c:pt>
                <c:pt idx="20">
                  <c:v>73</c:v>
                </c:pt>
                <c:pt idx="21">
                  <c:v>66</c:v>
                </c:pt>
                <c:pt idx="22">
                  <c:v>65</c:v>
                </c:pt>
                <c:pt idx="23">
                  <c:v>27</c:v>
                </c:pt>
                <c:pt idx="24">
                  <c:v>50</c:v>
                </c:pt>
                <c:pt idx="25">
                  <c:v>62</c:v>
                </c:pt>
                <c:pt idx="26">
                  <c:v>58</c:v>
                </c:pt>
                <c:pt idx="27">
                  <c:v>13</c:v>
                </c:pt>
                <c:pt idx="28">
                  <c:v>11</c:v>
                </c:pt>
                <c:pt idx="29">
                  <c:v>18</c:v>
                </c:pt>
                <c:pt idx="30">
                  <c:v>30</c:v>
                </c:pt>
                <c:pt idx="31">
                  <c:v>3</c:v>
                </c:pt>
                <c:pt idx="32">
                  <c:v>8</c:v>
                </c:pt>
                <c:pt idx="33">
                  <c:v>4</c:v>
                </c:pt>
                <c:pt idx="34">
                  <c:v>4</c:v>
                </c:pt>
                <c:pt idx="35">
                  <c:v>43</c:v>
                </c:pt>
                <c:pt idx="36">
                  <c:v>18</c:v>
                </c:pt>
                <c:pt idx="37">
                  <c:v>9</c:v>
                </c:pt>
                <c:pt idx="38">
                  <c:v>11</c:v>
                </c:pt>
                <c:pt idx="39">
                  <c:v>5</c:v>
                </c:pt>
                <c:pt idx="40">
                  <c:v>40</c:v>
                </c:pt>
                <c:pt idx="41">
                  <c:v>5</c:v>
                </c:pt>
                <c:pt idx="4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3-0444-9A8A-B3F6B5119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502768"/>
        <c:axId val="775667440"/>
      </c:scatterChart>
      <c:valAx>
        <c:axId val="831502768"/>
        <c:scaling>
          <c:orientation val="minMax"/>
          <c:max val="1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67440"/>
        <c:crosses val="autoZero"/>
        <c:crossBetween val="midCat"/>
        <c:majorUnit val="1"/>
      </c:valAx>
      <c:valAx>
        <c:axId val="7756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0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'By Session'!$G$1</c:f>
              <c:strCache>
                <c:ptCount val="1"/>
                <c:pt idx="0">
                  <c:v>Sum of 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Session'!$A$2:$A$26</c:f>
              <c:strCache>
                <c:ptCount val="25"/>
                <c:pt idx="0">
                  <c:v>10/14/2022</c:v>
                </c:pt>
                <c:pt idx="1">
                  <c:v>10/16/2022</c:v>
                </c:pt>
                <c:pt idx="2">
                  <c:v>(blank)</c:v>
                </c:pt>
                <c:pt idx="3">
                  <c:v>10/18/2022</c:v>
                </c:pt>
                <c:pt idx="4">
                  <c:v>10/20/2022</c:v>
                </c:pt>
                <c:pt idx="5">
                  <c:v>10/24/2022</c:v>
                </c:pt>
                <c:pt idx="6">
                  <c:v>10/26/2022</c:v>
                </c:pt>
                <c:pt idx="7">
                  <c:v>10/28/2022</c:v>
                </c:pt>
                <c:pt idx="8">
                  <c:v>11/2/2022</c:v>
                </c:pt>
                <c:pt idx="9">
                  <c:v>11/4/2022</c:v>
                </c:pt>
                <c:pt idx="10">
                  <c:v>11/7/2022</c:v>
                </c:pt>
                <c:pt idx="11">
                  <c:v>11/9/2022</c:v>
                </c:pt>
                <c:pt idx="12">
                  <c:v>11/11/2022</c:v>
                </c:pt>
                <c:pt idx="13">
                  <c:v>11/16/2022</c:v>
                </c:pt>
                <c:pt idx="14">
                  <c:v>11/18/2022</c:v>
                </c:pt>
                <c:pt idx="15">
                  <c:v>11/22/2022</c:v>
                </c:pt>
                <c:pt idx="16">
                  <c:v>11/23/2022</c:v>
                </c:pt>
                <c:pt idx="17">
                  <c:v>11/26/2022</c:v>
                </c:pt>
                <c:pt idx="18">
                  <c:v>11/29/2022</c:v>
                </c:pt>
                <c:pt idx="19">
                  <c:v>12/1/2022</c:v>
                </c:pt>
                <c:pt idx="20">
                  <c:v>12/6/2022</c:v>
                </c:pt>
                <c:pt idx="21">
                  <c:v>12/9/2022</c:v>
                </c:pt>
                <c:pt idx="22">
                  <c:v>12/11/2022</c:v>
                </c:pt>
                <c:pt idx="23">
                  <c:v>12/14/2022</c:v>
                </c:pt>
                <c:pt idx="24">
                  <c:v>12/16/2022</c:v>
                </c:pt>
              </c:strCache>
            </c:strRef>
          </c:cat>
          <c:val>
            <c:numRef>
              <c:f>'By Session'!$G$2:$G$26</c:f>
              <c:numCache>
                <c:formatCode>General</c:formatCode>
                <c:ptCount val="25"/>
                <c:pt idx="0">
                  <c:v>3368</c:v>
                </c:pt>
                <c:pt idx="1">
                  <c:v>6220</c:v>
                </c:pt>
                <c:pt idx="2">
                  <c:v>0</c:v>
                </c:pt>
                <c:pt idx="3">
                  <c:v>6983</c:v>
                </c:pt>
                <c:pt idx="4">
                  <c:v>14010</c:v>
                </c:pt>
                <c:pt idx="5">
                  <c:v>3814</c:v>
                </c:pt>
                <c:pt idx="6">
                  <c:v>10737</c:v>
                </c:pt>
                <c:pt idx="7">
                  <c:v>7774</c:v>
                </c:pt>
                <c:pt idx="8">
                  <c:v>10444</c:v>
                </c:pt>
                <c:pt idx="9">
                  <c:v>8837</c:v>
                </c:pt>
                <c:pt idx="10">
                  <c:v>9495</c:v>
                </c:pt>
                <c:pt idx="11">
                  <c:v>5665</c:v>
                </c:pt>
                <c:pt idx="12">
                  <c:v>13957</c:v>
                </c:pt>
                <c:pt idx="13">
                  <c:v>11404</c:v>
                </c:pt>
                <c:pt idx="14">
                  <c:v>8277</c:v>
                </c:pt>
                <c:pt idx="15">
                  <c:v>8086</c:v>
                </c:pt>
                <c:pt idx="16">
                  <c:v>5417</c:v>
                </c:pt>
                <c:pt idx="17">
                  <c:v>12448</c:v>
                </c:pt>
                <c:pt idx="18">
                  <c:v>11098</c:v>
                </c:pt>
                <c:pt idx="19">
                  <c:v>14360</c:v>
                </c:pt>
                <c:pt idx="20">
                  <c:v>10145</c:v>
                </c:pt>
                <c:pt idx="21">
                  <c:v>8435</c:v>
                </c:pt>
                <c:pt idx="22">
                  <c:v>8428</c:v>
                </c:pt>
                <c:pt idx="23">
                  <c:v>3412</c:v>
                </c:pt>
                <c:pt idx="24">
                  <c:v>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0-4D90-B838-78E2A010A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502768"/>
        <c:axId val="775667440"/>
      </c:barChart>
      <c:catAx>
        <c:axId val="8315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67440"/>
        <c:crosses val="autoZero"/>
        <c:auto val="1"/>
        <c:lblAlgn val="ctr"/>
        <c:lblOffset val="100"/>
        <c:noMultiLvlLbl val="0"/>
      </c:catAx>
      <c:valAx>
        <c:axId val="77566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0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646913781272175E-2"/>
          <c:y val="3.1047865459249677E-2"/>
          <c:w val="0.94835308621872783"/>
          <c:h val="0.8523667885628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'By Grade'!$C$1</c:f>
              <c:strCache>
                <c:ptCount val="1"/>
                <c:pt idx="0">
                  <c:v>Total Climbs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Grade'!$A$19:$A$32</c:f>
              <c:strCache>
                <c:ptCount val="14"/>
                <c:pt idx="0">
                  <c:v>6A+</c:v>
                </c:pt>
                <c:pt idx="1">
                  <c:v>6B</c:v>
                </c:pt>
                <c:pt idx="2">
                  <c:v>6B+</c:v>
                </c:pt>
                <c:pt idx="3">
                  <c:v>6C</c:v>
                </c:pt>
                <c:pt idx="4">
                  <c:v>6C+</c:v>
                </c:pt>
                <c:pt idx="5">
                  <c:v>7A</c:v>
                </c:pt>
                <c:pt idx="6">
                  <c:v>7A+</c:v>
                </c:pt>
                <c:pt idx="7">
                  <c:v>7B</c:v>
                </c:pt>
                <c:pt idx="8">
                  <c:v>7B+</c:v>
                </c:pt>
                <c:pt idx="9">
                  <c:v>7C</c:v>
                </c:pt>
                <c:pt idx="10">
                  <c:v>7C+</c:v>
                </c:pt>
                <c:pt idx="11">
                  <c:v>8A</c:v>
                </c:pt>
                <c:pt idx="12">
                  <c:v>8A+</c:v>
                </c:pt>
                <c:pt idx="13">
                  <c:v>8B</c:v>
                </c:pt>
              </c:strCache>
            </c:strRef>
          </c:cat>
          <c:val>
            <c:numRef>
              <c:f>'By Grade'!$C$19:$C$32</c:f>
              <c:numCache>
                <c:formatCode>General</c:formatCode>
                <c:ptCount val="14"/>
                <c:pt idx="0">
                  <c:v>39</c:v>
                </c:pt>
                <c:pt idx="1">
                  <c:v>37</c:v>
                </c:pt>
                <c:pt idx="2">
                  <c:v>36</c:v>
                </c:pt>
                <c:pt idx="3">
                  <c:v>40</c:v>
                </c:pt>
                <c:pt idx="4">
                  <c:v>45</c:v>
                </c:pt>
                <c:pt idx="5">
                  <c:v>35</c:v>
                </c:pt>
                <c:pt idx="6">
                  <c:v>31</c:v>
                </c:pt>
                <c:pt idx="7">
                  <c:v>24</c:v>
                </c:pt>
                <c:pt idx="8">
                  <c:v>25</c:v>
                </c:pt>
                <c:pt idx="9">
                  <c:v>23</c:v>
                </c:pt>
                <c:pt idx="10">
                  <c:v>15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8-044F-8C36-9FBFA1C852E2}"/>
            </c:ext>
          </c:extLst>
        </c:ser>
        <c:ser>
          <c:idx val="1"/>
          <c:order val="1"/>
          <c:tx>
            <c:strRef>
              <c:f>'By Grade'!$D$1</c:f>
              <c:strCache>
                <c:ptCount val="1"/>
                <c:pt idx="0">
                  <c:v>Completed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Grade'!$A$19:$A$32</c:f>
              <c:strCache>
                <c:ptCount val="14"/>
                <c:pt idx="0">
                  <c:v>6A+</c:v>
                </c:pt>
                <c:pt idx="1">
                  <c:v>6B</c:v>
                </c:pt>
                <c:pt idx="2">
                  <c:v>6B+</c:v>
                </c:pt>
                <c:pt idx="3">
                  <c:v>6C</c:v>
                </c:pt>
                <c:pt idx="4">
                  <c:v>6C+</c:v>
                </c:pt>
                <c:pt idx="5">
                  <c:v>7A</c:v>
                </c:pt>
                <c:pt idx="6">
                  <c:v>7A+</c:v>
                </c:pt>
                <c:pt idx="7">
                  <c:v>7B</c:v>
                </c:pt>
                <c:pt idx="8">
                  <c:v>7B+</c:v>
                </c:pt>
                <c:pt idx="9">
                  <c:v>7C</c:v>
                </c:pt>
                <c:pt idx="10">
                  <c:v>7C+</c:v>
                </c:pt>
                <c:pt idx="11">
                  <c:v>8A</c:v>
                </c:pt>
                <c:pt idx="12">
                  <c:v>8A+</c:v>
                </c:pt>
                <c:pt idx="13">
                  <c:v>8B</c:v>
                </c:pt>
              </c:strCache>
            </c:strRef>
          </c:cat>
          <c:val>
            <c:numRef>
              <c:f>'By Grade'!$D$19:$D$32</c:f>
              <c:numCache>
                <c:formatCode>General</c:formatCode>
                <c:ptCount val="14"/>
                <c:pt idx="0">
                  <c:v>-7</c:v>
                </c:pt>
                <c:pt idx="1">
                  <c:v>-10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-1</c:v>
                </c:pt>
                <c:pt idx="6">
                  <c:v>-3</c:v>
                </c:pt>
                <c:pt idx="7">
                  <c:v>0</c:v>
                </c:pt>
                <c:pt idx="8">
                  <c:v>-1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8-044F-8C36-9FBFA1C8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1286927"/>
        <c:axId val="791288607"/>
      </c:barChart>
      <c:catAx>
        <c:axId val="79128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88607"/>
        <c:crosses val="autoZero"/>
        <c:auto val="1"/>
        <c:lblAlgn val="ctr"/>
        <c:lblOffset val="100"/>
        <c:noMultiLvlLbl val="0"/>
      </c:catAx>
      <c:valAx>
        <c:axId val="79128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646913781272175E-2"/>
          <c:y val="3.1047865459249677E-2"/>
          <c:w val="0.94835308621872783"/>
          <c:h val="0.8523667885628138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Grade'!$C$1</c:f>
              <c:strCache>
                <c:ptCount val="1"/>
                <c:pt idx="0">
                  <c:v>Total Climbs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Grade'!$A$19:$A$32</c:f>
              <c:strCache>
                <c:ptCount val="14"/>
                <c:pt idx="0">
                  <c:v>6A+</c:v>
                </c:pt>
                <c:pt idx="1">
                  <c:v>6B</c:v>
                </c:pt>
                <c:pt idx="2">
                  <c:v>6B+</c:v>
                </c:pt>
                <c:pt idx="3">
                  <c:v>6C</c:v>
                </c:pt>
                <c:pt idx="4">
                  <c:v>6C+</c:v>
                </c:pt>
                <c:pt idx="5">
                  <c:v>7A</c:v>
                </c:pt>
                <c:pt idx="6">
                  <c:v>7A+</c:v>
                </c:pt>
                <c:pt idx="7">
                  <c:v>7B</c:v>
                </c:pt>
                <c:pt idx="8">
                  <c:v>7B+</c:v>
                </c:pt>
                <c:pt idx="9">
                  <c:v>7C</c:v>
                </c:pt>
                <c:pt idx="10">
                  <c:v>7C+</c:v>
                </c:pt>
                <c:pt idx="11">
                  <c:v>8A</c:v>
                </c:pt>
                <c:pt idx="12">
                  <c:v>8A+</c:v>
                </c:pt>
                <c:pt idx="13">
                  <c:v>8B</c:v>
                </c:pt>
              </c:strCache>
            </c:strRef>
          </c:cat>
          <c:val>
            <c:numRef>
              <c:f>'By Grade'!$C$19:$C$32</c:f>
              <c:numCache>
                <c:formatCode>General</c:formatCode>
                <c:ptCount val="14"/>
                <c:pt idx="0">
                  <c:v>39</c:v>
                </c:pt>
                <c:pt idx="1">
                  <c:v>37</c:v>
                </c:pt>
                <c:pt idx="2">
                  <c:v>36</c:v>
                </c:pt>
                <c:pt idx="3">
                  <c:v>40</c:v>
                </c:pt>
                <c:pt idx="4">
                  <c:v>45</c:v>
                </c:pt>
                <c:pt idx="5">
                  <c:v>35</c:v>
                </c:pt>
                <c:pt idx="6">
                  <c:v>31</c:v>
                </c:pt>
                <c:pt idx="7">
                  <c:v>24</c:v>
                </c:pt>
                <c:pt idx="8">
                  <c:v>25</c:v>
                </c:pt>
                <c:pt idx="9">
                  <c:v>23</c:v>
                </c:pt>
                <c:pt idx="10">
                  <c:v>15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D-443A-92E8-13712C57192C}"/>
            </c:ext>
          </c:extLst>
        </c:ser>
        <c:ser>
          <c:idx val="1"/>
          <c:order val="1"/>
          <c:tx>
            <c:strRef>
              <c:f>'By Grade'!$D$1</c:f>
              <c:strCache>
                <c:ptCount val="1"/>
                <c:pt idx="0">
                  <c:v>Completed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Grade'!$A$19:$A$32</c:f>
              <c:strCache>
                <c:ptCount val="14"/>
                <c:pt idx="0">
                  <c:v>6A+</c:v>
                </c:pt>
                <c:pt idx="1">
                  <c:v>6B</c:v>
                </c:pt>
                <c:pt idx="2">
                  <c:v>6B+</c:v>
                </c:pt>
                <c:pt idx="3">
                  <c:v>6C</c:v>
                </c:pt>
                <c:pt idx="4">
                  <c:v>6C+</c:v>
                </c:pt>
                <c:pt idx="5">
                  <c:v>7A</c:v>
                </c:pt>
                <c:pt idx="6">
                  <c:v>7A+</c:v>
                </c:pt>
                <c:pt idx="7">
                  <c:v>7B</c:v>
                </c:pt>
                <c:pt idx="8">
                  <c:v>7B+</c:v>
                </c:pt>
                <c:pt idx="9">
                  <c:v>7C</c:v>
                </c:pt>
                <c:pt idx="10">
                  <c:v>7C+</c:v>
                </c:pt>
                <c:pt idx="11">
                  <c:v>8A</c:v>
                </c:pt>
                <c:pt idx="12">
                  <c:v>8A+</c:v>
                </c:pt>
                <c:pt idx="13">
                  <c:v>8B</c:v>
                </c:pt>
              </c:strCache>
            </c:strRef>
          </c:cat>
          <c:val>
            <c:numRef>
              <c:f>'By Grade'!$D$19:$D$32</c:f>
              <c:numCache>
                <c:formatCode>General</c:formatCode>
                <c:ptCount val="14"/>
                <c:pt idx="0">
                  <c:v>-7</c:v>
                </c:pt>
                <c:pt idx="1">
                  <c:v>-10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-1</c:v>
                </c:pt>
                <c:pt idx="6">
                  <c:v>-3</c:v>
                </c:pt>
                <c:pt idx="7">
                  <c:v>0</c:v>
                </c:pt>
                <c:pt idx="8">
                  <c:v>-1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D-443A-92E8-13712C571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1286927"/>
        <c:axId val="791288607"/>
      </c:barChart>
      <c:catAx>
        <c:axId val="79128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88607"/>
        <c:crosses val="autoZero"/>
        <c:auto val="1"/>
        <c:lblAlgn val="ctr"/>
        <c:lblOffset val="100"/>
        <c:noMultiLvlLbl val="0"/>
      </c:catAx>
      <c:valAx>
        <c:axId val="79128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1</xdr:row>
      <xdr:rowOff>44450</xdr:rowOff>
    </xdr:from>
    <xdr:to>
      <xdr:col>14</xdr:col>
      <xdr:colOff>76200</xdr:colOff>
      <xdr:row>26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7A150F-4AE1-204C-ACF6-B9F4583E2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246530</xdr:colOff>
      <xdr:row>1</xdr:row>
      <xdr:rowOff>22411</xdr:rowOff>
    </xdr:from>
    <xdr:to>
      <xdr:col>21</xdr:col>
      <xdr:colOff>119530</xdr:colOff>
      <xdr:row>26</xdr:row>
      <xdr:rowOff>41461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B86716-99AA-40A2-BB2E-F8B085B8F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253023</xdr:colOff>
      <xdr:row>0</xdr:row>
      <xdr:rowOff>139699</xdr:rowOff>
    </xdr:from>
    <xdr:to>
      <xdr:col>17</xdr:col>
      <xdr:colOff>243191</xdr:colOff>
      <xdr:row>23</xdr:row>
      <xdr:rowOff>131729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CABA3-D181-5A4A-A7DB-660A57425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283723</xdr:colOff>
      <xdr:row>24</xdr:row>
      <xdr:rowOff>121595</xdr:rowOff>
    </xdr:from>
    <xdr:to>
      <xdr:col>17</xdr:col>
      <xdr:colOff>273891</xdr:colOff>
      <xdr:row>47</xdr:row>
      <xdr:rowOff>113625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9580D8-25B0-4A00-82E1-D640599FE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en Axelrad" refreshedDate="45076.391075231484" createdVersion="6" refreshedVersion="7" minRefreshableVersion="3" recordCount="360" xr:uid="{3FA1BB64-DAA3-4D34-8AC0-30E2A3D0E939}">
  <cacheSource type="worksheet">
    <worksheetSource ref="D1:D1048576" sheet="Tracker"/>
  </cacheSource>
  <cacheFields count="9">
    <cacheField name="Date" numFmtId="0">
      <sharedItems containsNonDate="0" containsDate="1" containsString="0" containsBlank="1" minDate="2022-10-14T00:00:00" maxDate="2023-05-18T00:00:00" count="43">
        <d v="2022-10-14T00:00:00"/>
        <d v="2022-10-16T00:00:00"/>
        <d v="2022-10-18T00:00:00"/>
        <d v="2022-10-20T00:00:00"/>
        <d v="2022-10-24T00:00:00"/>
        <d v="2022-10-26T00:00:00"/>
        <d v="2022-10-28T00:00:00"/>
        <d v="2022-11-02T00:00:00"/>
        <d v="2022-11-04T00:00:00"/>
        <d v="2022-11-07T00:00:00"/>
        <d v="2022-11-09T00:00:00"/>
        <d v="2022-11-11T00:00:00"/>
        <d v="2022-11-16T00:00:00"/>
        <d v="2022-11-18T00:00:00"/>
        <d v="2022-11-22T00:00:00"/>
        <d v="2022-11-23T00:00:00"/>
        <d v="2022-11-26T00:00:00"/>
        <d v="2022-11-29T00:00:00"/>
        <d v="2022-12-01T00:00:00"/>
        <d v="2022-12-06T00:00:00"/>
        <d v="2022-12-09T00:00:00"/>
        <d v="2022-12-11T00:00:00"/>
        <d v="2022-12-14T00:00:00"/>
        <d v="2022-12-16T00:00:00"/>
        <d v="2022-12-21T00:00:00"/>
        <d v="2022-12-23T00:00:00"/>
        <d v="2023-01-15T00:00:00"/>
        <d v="2023-01-18T00:00:00"/>
        <d v="2023-01-20T00:00:00"/>
        <d v="2023-01-27T00:00:00"/>
        <d v="2023-02-01T00:00:00"/>
        <d v="2023-02-03T00:00:00"/>
        <d v="2023-02-05T00:00:00"/>
        <d v="2023-02-08T00:00:00"/>
        <d v="2023-02-19T00:00:00"/>
        <d v="2023-02-22T00:00:00"/>
        <d v="2023-02-26T00:00:00"/>
        <d v="2023-03-13T00:00:00"/>
        <d v="2023-03-25T00:00:00"/>
        <d v="2023-04-21T00:00:00"/>
        <d v="2023-05-03T00:00:00"/>
        <d v="2023-05-17T00:00:00"/>
        <m/>
      </sharedItems>
    </cacheField>
    <cacheField name="Climb" numFmtId="0">
      <sharedItems containsBlank="1" containsMixedTypes="1" containsNumber="1" containsInteger="1" minValue="745" maxValue="745"/>
    </cacheField>
    <cacheField name="Grade" numFmtId="0">
      <sharedItems containsBlank="1"/>
    </cacheField>
    <cacheField name="V Grade" numFmtId="0">
      <sharedItems containsString="0" containsBlank="1" containsNumber="1" containsInteger="1" minValue="3" maxValue="11"/>
    </cacheField>
    <cacheField name="Attempts" numFmtId="0">
      <sharedItems containsString="0" containsBlank="1" containsNumber="1" containsInteger="1" minValue="1" maxValue="10"/>
    </cacheField>
    <cacheField name="Completed" numFmtId="0">
      <sharedItems containsString="0" containsBlank="1" containsNumber="1" containsInteger="1" minValue="1" maxValue="351"/>
    </cacheField>
    <cacheField name="Percent Complete" numFmtId="0">
      <sharedItems containsString="0" containsBlank="1" containsNumber="1" minValue="2.9154518950437317E-3" maxValue="1.0233236151603498"/>
    </cacheField>
    <cacheField name="Remaining" numFmtId="0">
      <sharedItems containsString="0" containsBlank="1" containsNumber="1" containsInteger="1" minValue="23" maxValue="373"/>
    </cacheField>
    <cacheField name="Points" numFmtId="0">
      <sharedItems containsBlank="1" containsMixedTypes="1" containsNumber="1" containsInteger="1" minValue="503" maxValue="1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s v="THE WARM UP PROBLEM"/>
    <s v="6A+"/>
    <n v="3"/>
    <n v="1"/>
    <n v="1"/>
    <n v="2.9154518950437317E-3"/>
    <n v="373"/>
    <n v="503"/>
  </r>
  <r>
    <x v="0"/>
    <s v="BEST BALL"/>
    <s v="6A+"/>
    <n v="3"/>
    <n v="1"/>
    <n v="2"/>
    <n v="5.8309037900874635E-3"/>
    <n v="372"/>
    <n v="503"/>
  </r>
  <r>
    <x v="0"/>
    <s v="KAT IN THE HAT"/>
    <s v="6A+"/>
    <n v="3"/>
    <n v="1"/>
    <n v="3"/>
    <n v="8.7463556851311956E-3"/>
    <n v="371"/>
    <n v="503"/>
  </r>
  <r>
    <x v="0"/>
    <s v="DA REAL 6A+"/>
    <s v="6B"/>
    <n v="4"/>
    <n v="1"/>
    <n v="4"/>
    <n v="1.1661807580174927E-2"/>
    <n v="370"/>
    <n v="553"/>
  </r>
  <r>
    <x v="0"/>
    <s v="BRIGHTFIELD"/>
    <s v="6C"/>
    <n v="5"/>
    <n v="1"/>
    <n v="5"/>
    <n v="1.4577259475218658E-2"/>
    <n v="369"/>
    <n v="653"/>
  </r>
  <r>
    <x v="0"/>
    <s v="PIZZA GREASER"/>
    <s v="6C"/>
    <n v="5"/>
    <n v="1"/>
    <n v="6"/>
    <n v="1.7492711370262391E-2"/>
    <n v="368"/>
    <n v="653"/>
  </r>
  <r>
    <x v="1"/>
    <s v="PUGS IN A BLANKET"/>
    <s v="6B"/>
    <n v="4"/>
    <n v="1"/>
    <n v="7"/>
    <n v="2.0408163265306121E-2"/>
    <n v="367"/>
    <n v="553"/>
  </r>
  <r>
    <x v="1"/>
    <s v="FOUNDATION'S EDGE"/>
    <s v="6B"/>
    <n v="4"/>
    <n v="1"/>
    <n v="8"/>
    <n v="2.3323615160349854E-2"/>
    <n v="366"/>
    <n v="553"/>
  </r>
  <r>
    <x v="1"/>
    <s v="DEVILMAN"/>
    <s v="6C"/>
    <n v="5"/>
    <n v="1"/>
    <n v="9"/>
    <n v="2.6239067055393587E-2"/>
    <n v="365"/>
    <n v="653"/>
  </r>
  <r>
    <x v="1"/>
    <s v="F***ER GAMES"/>
    <s v="7C"/>
    <n v="9"/>
    <n v="1"/>
    <n v="10"/>
    <n v="2.9154518950437316E-2"/>
    <n v="364"/>
    <n v="953"/>
  </r>
  <r>
    <x v="1"/>
    <s v="WIDE AND HIGH"/>
    <s v="7B"/>
    <n v="8"/>
    <n v="1"/>
    <n v="11"/>
    <n v="3.2069970845481049E-2"/>
    <n v="363"/>
    <n v="853"/>
  </r>
  <r>
    <x v="1"/>
    <s v="WOODEN IT BE NICE"/>
    <s v="7B"/>
    <n v="8"/>
    <n v="1"/>
    <n v="12"/>
    <n v="3.4985422740524783E-2"/>
    <n v="362"/>
    <n v="853"/>
  </r>
  <r>
    <x v="1"/>
    <s v="YAWP"/>
    <s v="7B+"/>
    <n v="9"/>
    <n v="5"/>
    <n v="13"/>
    <n v="3.7900874635568516E-2"/>
    <n v="361"/>
    <n v="850"/>
  </r>
  <r>
    <x v="1"/>
    <s v="L"/>
    <s v="7C+"/>
    <n v="10"/>
    <n v="2"/>
    <n v="14"/>
    <n v="4.0816326530612242E-2"/>
    <n v="360"/>
    <n v="952"/>
  </r>
  <r>
    <x v="2"/>
    <s v="POPPED CHERRY"/>
    <s v="6B"/>
    <n v="4"/>
    <n v="1"/>
    <n v="15"/>
    <n v="4.3731778425655975E-2"/>
    <n v="359"/>
    <n v="553"/>
  </r>
  <r>
    <x v="2"/>
    <s v="VV VICTORIA"/>
    <s v="6B+"/>
    <n v="4"/>
    <n v="1"/>
    <n v="16"/>
    <n v="4.6647230320699708E-2"/>
    <n v="358"/>
    <n v="603"/>
  </r>
  <r>
    <x v="2"/>
    <s v="WILLOW"/>
    <s v="7A+"/>
    <n v="7"/>
    <n v="1"/>
    <n v="17"/>
    <n v="4.9562682215743441E-2"/>
    <n v="357"/>
    <n v="803"/>
  </r>
  <r>
    <x v="2"/>
    <s v="DRAMATICALLY WARM"/>
    <s v="6B"/>
    <n v="4"/>
    <n v="1"/>
    <n v="18"/>
    <n v="5.2478134110787174E-2"/>
    <n v="356"/>
    <n v="553"/>
  </r>
  <r>
    <x v="2"/>
    <s v="THINKPOL"/>
    <s v="6B"/>
    <n v="4"/>
    <n v="1"/>
    <n v="19"/>
    <n v="5.5393586005830907E-2"/>
    <n v="355"/>
    <n v="553"/>
  </r>
  <r>
    <x v="2"/>
    <s v="VOLVO 480"/>
    <s v="6B"/>
    <n v="4"/>
    <n v="1"/>
    <n v="20"/>
    <n v="5.8309037900874633E-2"/>
    <n v="354"/>
    <n v="553"/>
  </r>
  <r>
    <x v="2"/>
    <s v="THE SCENT OF SHORE"/>
    <s v="6B"/>
    <n v="4"/>
    <n v="1"/>
    <n v="21"/>
    <n v="6.1224489795918366E-2"/>
    <n v="353"/>
    <n v="553"/>
  </r>
  <r>
    <x v="2"/>
    <s v="BLACK MUFFLER"/>
    <s v="6C"/>
    <n v="5"/>
    <n v="1"/>
    <n v="22"/>
    <n v="6.4139941690962099E-2"/>
    <n v="352"/>
    <n v="653"/>
  </r>
  <r>
    <x v="2"/>
    <s v="GIN TAMA"/>
    <s v="6B"/>
    <n v="4"/>
    <n v="1"/>
    <n v="23"/>
    <n v="6.7055393586005832E-2"/>
    <n v="351"/>
    <n v="553"/>
  </r>
  <r>
    <x v="2"/>
    <s v="GERALT OF RIVIA"/>
    <s v="7A+"/>
    <n v="7"/>
    <n v="1"/>
    <n v="24"/>
    <n v="6.9970845481049565E-2"/>
    <n v="350"/>
    <n v="803"/>
  </r>
  <r>
    <x v="2"/>
    <s v="SHORT BUS"/>
    <s v="7A+"/>
    <n v="7"/>
    <n v="1"/>
    <n v="25"/>
    <n v="7.2886297376093298E-2"/>
    <n v="349"/>
    <n v="803"/>
  </r>
  <r>
    <x v="3"/>
    <s v="DO IT FOR THE SCRUNCH"/>
    <s v="6A+"/>
    <n v="3"/>
    <n v="1"/>
    <n v="26"/>
    <n v="7.5801749271137031E-2"/>
    <n v="348"/>
    <n v="503"/>
  </r>
  <r>
    <x v="3"/>
    <s v="JUG RASH"/>
    <s v="6A+"/>
    <n v="3"/>
    <n v="1"/>
    <n v="27"/>
    <n v="7.8717201166180764E-2"/>
    <n v="347"/>
    <n v="503"/>
  </r>
  <r>
    <x v="3"/>
    <s v="ENTRY"/>
    <s v="6A+"/>
    <n v="3"/>
    <n v="1"/>
    <n v="28"/>
    <n v="8.1632653061224483E-2"/>
    <n v="346"/>
    <n v="503"/>
  </r>
  <r>
    <x v="3"/>
    <s v="REAL BEGINNERS"/>
    <s v="6B"/>
    <n v="4"/>
    <n v="1"/>
    <n v="29"/>
    <n v="8.4548104956268216E-2"/>
    <n v="345"/>
    <n v="553"/>
  </r>
  <r>
    <x v="3"/>
    <s v="ADIOS A.MEGOS"/>
    <s v="6B+"/>
    <n v="4"/>
    <n v="1"/>
    <n v="30"/>
    <n v="8.7463556851311949E-2"/>
    <n v="344"/>
    <n v="603"/>
  </r>
  <r>
    <x v="3"/>
    <s v="BIG MILEAGE"/>
    <s v="6C"/>
    <n v="5"/>
    <n v="1"/>
    <n v="31"/>
    <n v="9.0379008746355682E-2"/>
    <n v="343"/>
    <n v="653"/>
  </r>
  <r>
    <x v="3"/>
    <s v="SAWDUST LAKSA"/>
    <s v="6C+"/>
    <n v="5"/>
    <n v="1"/>
    <n v="32"/>
    <n v="9.3294460641399415E-2"/>
    <n v="342"/>
    <n v="703"/>
  </r>
  <r>
    <x v="3"/>
    <s v="NO DREAM IS JUST A DREAM"/>
    <s v="7A"/>
    <n v="6"/>
    <n v="1"/>
    <n v="33"/>
    <n v="9.6209912536443148E-2"/>
    <n v="341"/>
    <n v="753"/>
  </r>
  <r>
    <x v="3"/>
    <s v="DAS MOON HARD"/>
    <s v="7A"/>
    <n v="6"/>
    <n v="1"/>
    <n v="34"/>
    <n v="9.9125364431486881E-2"/>
    <n v="340"/>
    <n v="753"/>
  </r>
  <r>
    <x v="3"/>
    <s v="MOONROVER"/>
    <s v="7A+"/>
    <n v="7"/>
    <n v="1"/>
    <n v="35"/>
    <n v="0.10204081632653061"/>
    <n v="339"/>
    <n v="803"/>
  </r>
  <r>
    <x v="3"/>
    <s v="OUTSIDE WITH LUISA"/>
    <s v="7A+"/>
    <n v="6"/>
    <n v="1"/>
    <n v="36"/>
    <n v="0.10495626822157435"/>
    <n v="338"/>
    <n v="803"/>
  </r>
  <r>
    <x v="3"/>
    <s v="GEBROCHENER KNIEBOOGIE"/>
    <s v="7B"/>
    <n v="8"/>
    <n v="1"/>
    <n v="37"/>
    <n v="0.10787172011661808"/>
    <n v="337"/>
    <n v="853"/>
  </r>
  <r>
    <x v="3"/>
    <s v="THE KRAMER"/>
    <s v="7B"/>
    <n v="8"/>
    <n v="1"/>
    <n v="38"/>
    <n v="0.11078717201166181"/>
    <n v="336"/>
    <n v="853"/>
  </r>
  <r>
    <x v="3"/>
    <s v="SHEET MUSIC"/>
    <s v="7B"/>
    <n v="8"/>
    <n v="1"/>
    <n v="39"/>
    <n v="0.11370262390670553"/>
    <n v="335"/>
    <n v="853"/>
  </r>
  <r>
    <x v="3"/>
    <s v="CARIBOU"/>
    <s v="6B+"/>
    <n v="4"/>
    <n v="1"/>
    <n v="40"/>
    <n v="0.11661807580174927"/>
    <n v="334"/>
    <n v="603"/>
  </r>
  <r>
    <x v="3"/>
    <s v="LONELY YELLOW"/>
    <s v="6C"/>
    <n v="5"/>
    <n v="1"/>
    <n v="41"/>
    <n v="0.119533527696793"/>
    <n v="333"/>
    <n v="653"/>
  </r>
  <r>
    <x v="3"/>
    <s v="EARLY SPRING SPIRAL"/>
    <s v="7A+"/>
    <n v="7"/>
    <n v="1"/>
    <n v="42"/>
    <n v="0.12244897959183673"/>
    <n v="332"/>
    <n v="803"/>
  </r>
  <r>
    <x v="3"/>
    <s v="DARK MATTER"/>
    <s v="7A"/>
    <n v="6"/>
    <n v="1"/>
    <n v="43"/>
    <n v="0.12536443148688048"/>
    <n v="331"/>
    <n v="753"/>
  </r>
  <r>
    <x v="3"/>
    <s v="GHETTO KIDS"/>
    <s v="7A"/>
    <n v="6"/>
    <n v="1"/>
    <n v="44"/>
    <n v="0.1282798833819242"/>
    <n v="330"/>
    <n v="753"/>
  </r>
  <r>
    <x v="3"/>
    <s v="DANCING BEARFOOT"/>
    <s v="7A"/>
    <n v="6"/>
    <n v="1"/>
    <n v="45"/>
    <n v="0.13119533527696792"/>
    <n v="329"/>
    <n v="753"/>
  </r>
  <r>
    <x v="4"/>
    <s v="SOTONG BALL"/>
    <s v="6A+"/>
    <n v="3"/>
    <n v="1"/>
    <n v="46"/>
    <n v="0.13411078717201166"/>
    <n v="328"/>
    <n v="503"/>
  </r>
  <r>
    <x v="4"/>
    <s v="SLAUGHTERHOUSE"/>
    <s v="7A+"/>
    <n v="7"/>
    <n v="1"/>
    <n v="47"/>
    <n v="0.13702623906705538"/>
    <n v="327"/>
    <n v="803"/>
  </r>
  <r>
    <x v="4"/>
    <s v="I HATE GASTON"/>
    <s v="7A+"/>
    <n v="7"/>
    <n v="1"/>
    <n v="48"/>
    <n v="0.13994169096209913"/>
    <n v="326"/>
    <n v="803"/>
  </r>
  <r>
    <x v="4"/>
    <s v="BANANA BLIMP"/>
    <s v="7A+"/>
    <n v="7"/>
    <n v="1"/>
    <n v="49"/>
    <n v="0.14285714285714285"/>
    <n v="325"/>
    <n v="803"/>
  </r>
  <r>
    <x v="4"/>
    <s v="BEN ELIM"/>
    <s v="7C"/>
    <n v="9"/>
    <n v="2"/>
    <n v="50"/>
    <n v="0.1457725947521866"/>
    <n v="324"/>
    <n v="902"/>
  </r>
  <r>
    <x v="5"/>
    <s v="ELOQUENCE"/>
    <s v="6B+"/>
    <n v="4"/>
    <n v="1"/>
    <n v="51"/>
    <n v="0.14868804664723032"/>
    <n v="323"/>
    <n v="603"/>
  </r>
  <r>
    <x v="5"/>
    <s v="GRIP IT N RIP IT"/>
    <s v="6B"/>
    <n v="4"/>
    <n v="1"/>
    <n v="52"/>
    <n v="0.15160349854227406"/>
    <n v="322"/>
    <n v="553"/>
  </r>
  <r>
    <x v="5"/>
    <s v="ANGER THERAPY"/>
    <s v="6B"/>
    <n v="4"/>
    <n v="1"/>
    <n v="53"/>
    <n v="0.15451895043731778"/>
    <n v="321"/>
    <n v="553"/>
  </r>
  <r>
    <x v="5"/>
    <s v="STYX"/>
    <s v="6C"/>
    <n v="5"/>
    <n v="1"/>
    <n v="54"/>
    <n v="0.15743440233236153"/>
    <n v="320"/>
    <n v="653"/>
  </r>
  <r>
    <x v="5"/>
    <s v="LUKA MESEC"/>
    <s v="6C"/>
    <n v="5"/>
    <n v="1"/>
    <n v="55"/>
    <n v="0.16034985422740525"/>
    <n v="319"/>
    <n v="653"/>
  </r>
  <r>
    <x v="5"/>
    <s v="IN KOALA WE TRUST"/>
    <s v="7A+"/>
    <n v="7"/>
    <n v="1"/>
    <n v="56"/>
    <n v="0.16326530612244897"/>
    <n v="318"/>
    <n v="803"/>
  </r>
  <r>
    <x v="5"/>
    <s v="LE MOUSTIQUE"/>
    <s v="7A+"/>
    <n v="7"/>
    <n v="1"/>
    <n v="57"/>
    <n v="0.16618075801749271"/>
    <n v="317"/>
    <n v="803"/>
  </r>
  <r>
    <x v="5"/>
    <s v="BIFF RYDBERG"/>
    <s v="7A"/>
    <n v="6"/>
    <n v="1"/>
    <n v="58"/>
    <n v="0.16909620991253643"/>
    <n v="316"/>
    <n v="753"/>
  </r>
  <r>
    <x v="5"/>
    <s v="GAME OF SHOULDERS"/>
    <s v="7B"/>
    <n v="8"/>
    <n v="1"/>
    <n v="59"/>
    <n v="0.17201166180758018"/>
    <n v="315"/>
    <n v="853"/>
  </r>
  <r>
    <x v="5"/>
    <s v="THINK ON FEET"/>
    <s v="7B+"/>
    <n v="8"/>
    <n v="1"/>
    <n v="60"/>
    <n v="0.1749271137026239"/>
    <n v="314"/>
    <n v="903"/>
  </r>
  <r>
    <x v="5"/>
    <s v="PARAPARA"/>
    <s v="7B+"/>
    <n v="8"/>
    <n v="3"/>
    <n v="61"/>
    <n v="0.17784256559766765"/>
    <n v="313"/>
    <n v="851"/>
  </r>
  <r>
    <x v="5"/>
    <n v="745"/>
    <s v="7B+"/>
    <n v="8"/>
    <n v="2"/>
    <n v="62"/>
    <n v="0.18075801749271136"/>
    <n v="312"/>
    <n v="852"/>
  </r>
  <r>
    <x v="5"/>
    <s v="STRETCH MY PANTS"/>
    <s v="7C"/>
    <n v="9"/>
    <n v="1"/>
    <n v="63"/>
    <n v="0.18367346938775511"/>
    <n v="311"/>
    <n v="953"/>
  </r>
  <r>
    <x v="5"/>
    <s v="ABRAXAS"/>
    <s v="7C+"/>
    <n v="10"/>
    <n v="3"/>
    <n v="64"/>
    <n v="0.18658892128279883"/>
    <n v="310"/>
    <n v="951"/>
  </r>
  <r>
    <x v="6"/>
    <s v="DAYSHIFT"/>
    <s v="6B"/>
    <n v="4"/>
    <n v="1"/>
    <n v="65"/>
    <n v="0.18950437317784258"/>
    <n v="309"/>
    <n v="553"/>
  </r>
  <r>
    <x v="6"/>
    <s v="CHEESECAKE"/>
    <s v="6B+"/>
    <n v="4"/>
    <n v="1"/>
    <n v="66"/>
    <n v="0.1924198250728863"/>
    <n v="308"/>
    <n v="603"/>
  </r>
  <r>
    <x v="6"/>
    <s v="FLOWERS FOR DAYZ"/>
    <s v="7A"/>
    <n v="6"/>
    <n v="1"/>
    <n v="67"/>
    <n v="0.19533527696793002"/>
    <n v="307"/>
    <n v="753"/>
  </r>
  <r>
    <x v="6"/>
    <s v="HULTQVIST'S NO 12"/>
    <s v="7A"/>
    <n v="6"/>
    <n v="1"/>
    <n v="68"/>
    <n v="0.19825072886297376"/>
    <n v="306"/>
    <n v="753"/>
  </r>
  <r>
    <x v="6"/>
    <s v="LAST FRONTIER"/>
    <s v="7A+"/>
    <n v="7"/>
    <n v="2"/>
    <n v="69"/>
    <n v="0.20116618075801748"/>
    <n v="305"/>
    <n v="752"/>
  </r>
  <r>
    <x v="6"/>
    <s v="SUITABLY GRANDIOSE NAME"/>
    <s v="7B"/>
    <n v="8"/>
    <n v="1"/>
    <n v="70"/>
    <n v="0.20408163265306123"/>
    <n v="304"/>
    <n v="853"/>
  </r>
  <r>
    <x v="6"/>
    <s v="LOVE ZOMBIES"/>
    <s v="7B+"/>
    <n v="8"/>
    <n v="2"/>
    <n v="71"/>
    <n v="0.20699708454810495"/>
    <n v="303"/>
    <n v="852"/>
  </r>
  <r>
    <x v="6"/>
    <s v="MEDUSA"/>
    <s v="7C+"/>
    <n v="10"/>
    <n v="2"/>
    <n v="72"/>
    <n v="0.2099125364431487"/>
    <n v="302"/>
    <n v="952"/>
  </r>
  <r>
    <x v="6"/>
    <s v="EXAMINE BY FLO"/>
    <s v="7C"/>
    <n v="9"/>
    <n v="2"/>
    <n v="73"/>
    <n v="0.21282798833819241"/>
    <n v="301"/>
    <n v="902"/>
  </r>
  <r>
    <x v="6"/>
    <s v="FOR SALLY"/>
    <s v="7B"/>
    <n v="8"/>
    <n v="3"/>
    <n v="74"/>
    <n v="0.21574344023323616"/>
    <n v="300"/>
    <n v="801"/>
  </r>
  <r>
    <x v="7"/>
    <s v="ARTHRITIS"/>
    <s v="6A+"/>
    <n v="3"/>
    <n v="1"/>
    <n v="75"/>
    <n v="0.21865889212827988"/>
    <n v="299"/>
    <n v="503"/>
  </r>
  <r>
    <x v="7"/>
    <s v="PREMIERA"/>
    <s v="6A+"/>
    <n v="3"/>
    <n v="1"/>
    <n v="76"/>
    <n v="0.22157434402332363"/>
    <n v="298"/>
    <n v="503"/>
  </r>
  <r>
    <x v="7"/>
    <s v="BIG SALE"/>
    <s v="6A+"/>
    <n v="3"/>
    <n v="1"/>
    <n v="77"/>
    <n v="0.22448979591836735"/>
    <n v="297"/>
    <n v="503"/>
  </r>
  <r>
    <x v="7"/>
    <s v="PINCHOCCIO"/>
    <s v="6B"/>
    <n v="4"/>
    <n v="1"/>
    <n v="78"/>
    <n v="0.22740524781341107"/>
    <n v="296"/>
    <n v="553"/>
  </r>
  <r>
    <x v="7"/>
    <s v="KYRA CONNIES"/>
    <s v="6B+"/>
    <n v="4"/>
    <n v="1"/>
    <n v="79"/>
    <n v="0.23032069970845481"/>
    <n v="295"/>
    <n v="603"/>
  </r>
  <r>
    <x v="7"/>
    <s v="FURRY FANDANGO"/>
    <s v="6B+"/>
    <n v="4"/>
    <n v="1"/>
    <n v="80"/>
    <n v="0.23323615160349853"/>
    <n v="294"/>
    <n v="603"/>
  </r>
  <r>
    <x v="7"/>
    <s v="TREEBEARD"/>
    <s v="6C+"/>
    <n v="5"/>
    <n v="1"/>
    <n v="81"/>
    <n v="0.23615160349854228"/>
    <n v="293"/>
    <n v="703"/>
  </r>
  <r>
    <x v="7"/>
    <s v="YAYA WOOD"/>
    <s v="6C+"/>
    <n v="5"/>
    <n v="1"/>
    <n v="82"/>
    <n v="0.239067055393586"/>
    <n v="292"/>
    <n v="703"/>
  </r>
  <r>
    <x v="7"/>
    <s v="THE MISSING LINK"/>
    <s v="7A"/>
    <n v="6"/>
    <n v="1"/>
    <n v="83"/>
    <n v="0.24198250728862974"/>
    <n v="291"/>
    <n v="753"/>
  </r>
  <r>
    <x v="7"/>
    <s v="HOROLOGICAL"/>
    <s v="7A"/>
    <n v="6"/>
    <n v="1"/>
    <n v="84"/>
    <n v="0.24489795918367346"/>
    <n v="290"/>
    <n v="753"/>
  </r>
  <r>
    <x v="7"/>
    <s v="L'ADAPTATION AU BOIS"/>
    <s v="7A+"/>
    <n v="7"/>
    <n v="1"/>
    <n v="85"/>
    <n v="0.24781341107871721"/>
    <n v="289"/>
    <n v="803"/>
  </r>
  <r>
    <x v="7"/>
    <s v="LV 1"/>
    <s v="7A+"/>
    <n v="7"/>
    <n v="1"/>
    <n v="86"/>
    <n v="0.25072886297376096"/>
    <n v="288"/>
    <n v="803"/>
  </r>
  <r>
    <x v="7"/>
    <s v="OPIUM EATER"/>
    <s v="7A+"/>
    <n v="7"/>
    <n v="1"/>
    <n v="87"/>
    <n v="0.25364431486880468"/>
    <n v="287"/>
    <n v="803"/>
  </r>
  <r>
    <x v="7"/>
    <s v="AUF EMMA UND EWIG"/>
    <s v="7C"/>
    <n v="9"/>
    <n v="2"/>
    <n v="88"/>
    <n v="0.2565597667638484"/>
    <n v="286"/>
    <n v="902"/>
  </r>
  <r>
    <x v="7"/>
    <s v="BALLERSTAN"/>
    <s v="7C"/>
    <n v="9"/>
    <n v="1"/>
    <n v="89"/>
    <n v="0.25947521865889212"/>
    <n v="285"/>
    <n v="953"/>
  </r>
  <r>
    <x v="8"/>
    <s v="SORRY SAM"/>
    <s v="6A+"/>
    <n v="3"/>
    <n v="1"/>
    <n v="90"/>
    <n v="0.26239067055393583"/>
    <n v="284"/>
    <n v="503"/>
  </r>
  <r>
    <x v="8"/>
    <s v="FITBLOC FAM 2"/>
    <s v="6A+"/>
    <n v="3"/>
    <n v="1"/>
    <n v="91"/>
    <n v="0.26530612244897961"/>
    <n v="283"/>
    <n v="503"/>
  </r>
  <r>
    <x v="8"/>
    <s v="ECHAUFFEMENT"/>
    <s v="6A+"/>
    <n v="3"/>
    <n v="1"/>
    <n v="92"/>
    <n v="0.26822157434402333"/>
    <n v="282"/>
    <n v="503"/>
  </r>
  <r>
    <x v="8"/>
    <s v="CUSTARD SPEEDTALK"/>
    <s v="6A+"/>
    <n v="3"/>
    <n v="1"/>
    <n v="93"/>
    <n v="0.27113702623906705"/>
    <n v="281"/>
    <n v="503"/>
  </r>
  <r>
    <x v="8"/>
    <s v="CHICKEN LOCKS"/>
    <s v="6B"/>
    <n v="4"/>
    <n v="1"/>
    <n v="94"/>
    <n v="0.27405247813411077"/>
    <n v="280"/>
    <n v="553"/>
  </r>
  <r>
    <x v="8"/>
    <s v="HULTQVIST'S NO 18"/>
    <s v="6C+"/>
    <n v="5"/>
    <n v="1"/>
    <n v="95"/>
    <n v="0.27696793002915454"/>
    <n v="279"/>
    <n v="703"/>
  </r>
  <r>
    <x v="8"/>
    <s v="STINKFIST"/>
    <s v="6C"/>
    <n v="5"/>
    <n v="1"/>
    <n v="96"/>
    <n v="0.27988338192419826"/>
    <n v="278"/>
    <n v="653"/>
  </r>
  <r>
    <x v="8"/>
    <s v="ZIPPY LEGS"/>
    <s v="7A"/>
    <n v="6"/>
    <n v="1"/>
    <n v="97"/>
    <n v="0.28279883381924198"/>
    <n v="277"/>
    <n v="753"/>
  </r>
  <r>
    <x v="8"/>
    <s v="NEXT FRONTIER"/>
    <s v="7A"/>
    <n v="6"/>
    <n v="1"/>
    <n v="98"/>
    <n v="0.2857142857142857"/>
    <n v="276"/>
    <n v="753"/>
  </r>
  <r>
    <x v="8"/>
    <s v="LICHTBLICK"/>
    <s v="7A+"/>
    <n v="7"/>
    <n v="1"/>
    <n v="99"/>
    <n v="0.28862973760932947"/>
    <n v="275"/>
    <n v="803"/>
  </r>
  <r>
    <x v="8"/>
    <s v="SHOVEL_CAR MANIA"/>
    <s v="7A+"/>
    <n v="7"/>
    <n v="1"/>
    <n v="100"/>
    <n v="0.29154518950437319"/>
    <n v="274"/>
    <n v="803"/>
  </r>
  <r>
    <x v="8"/>
    <s v="IMMORTAL TECHNIQUE"/>
    <s v="7B"/>
    <n v="8"/>
    <n v="1"/>
    <n v="101"/>
    <n v="0.29446064139941691"/>
    <n v="273"/>
    <n v="853"/>
  </r>
  <r>
    <x v="8"/>
    <s v="LINUS UNDDER SCHWINGQUARZ"/>
    <s v="7C+"/>
    <n v="10"/>
    <n v="3"/>
    <n v="102"/>
    <n v="0.29737609329446063"/>
    <n v="272"/>
    <n v="951"/>
  </r>
  <r>
    <x v="9"/>
    <s v="GOOD MORNING!"/>
    <s v="6A+"/>
    <n v="3"/>
    <n v="1"/>
    <n v="103"/>
    <n v="0.30029154518950435"/>
    <n v="271"/>
    <n v="503"/>
  </r>
  <r>
    <x v="9"/>
    <s v="SIMPLY SIMPLE"/>
    <s v="6A+"/>
    <n v="3"/>
    <n v="1"/>
    <n v="104"/>
    <n v="0.30320699708454812"/>
    <n v="270"/>
    <n v="503"/>
  </r>
  <r>
    <x v="9"/>
    <s v="COMFORT ZONE"/>
    <s v="6A+"/>
    <n v="3"/>
    <n v="1"/>
    <n v="105"/>
    <n v="0.30612244897959184"/>
    <n v="269"/>
    <n v="503"/>
  </r>
  <r>
    <x v="9"/>
    <s v="OVER EASY"/>
    <s v="6B"/>
    <n v="4"/>
    <n v="1"/>
    <n v="106"/>
    <n v="0.30903790087463556"/>
    <n v="268"/>
    <n v="553"/>
  </r>
  <r>
    <x v="9"/>
    <s v="HITHERTO"/>
    <s v="6B+"/>
    <n v="4"/>
    <n v="1"/>
    <n v="107"/>
    <n v="0.31195335276967928"/>
    <n v="267"/>
    <n v="603"/>
  </r>
  <r>
    <x v="9"/>
    <s v="KESBEKE"/>
    <s v="6B+"/>
    <n v="4"/>
    <n v="1"/>
    <n v="108"/>
    <n v="0.31486880466472306"/>
    <n v="266"/>
    <n v="603"/>
  </r>
  <r>
    <x v="9"/>
    <s v="OVER THE HILL"/>
    <s v="6C"/>
    <n v="5"/>
    <n v="1"/>
    <n v="109"/>
    <n v="0.31778425655976678"/>
    <n v="265"/>
    <n v="653"/>
  </r>
  <r>
    <x v="9"/>
    <s v="ON FIRE ???"/>
    <s v="6C"/>
    <n v="5"/>
    <n v="1"/>
    <n v="110"/>
    <n v="0.32069970845481049"/>
    <n v="264"/>
    <n v="653"/>
  </r>
  <r>
    <x v="9"/>
    <s v="TOEFOOL"/>
    <s v="6C"/>
    <n v="5"/>
    <n v="1"/>
    <n v="111"/>
    <n v="0.32361516034985421"/>
    <n v="263"/>
    <n v="653"/>
  </r>
  <r>
    <x v="9"/>
    <s v="PLUTO'S REVENGE"/>
    <s v="6C"/>
    <n v="5"/>
    <n v="1"/>
    <n v="112"/>
    <n v="0.32653061224489793"/>
    <n v="262"/>
    <n v="653"/>
  </r>
  <r>
    <x v="9"/>
    <s v="FULL NELSON"/>
    <s v="7A"/>
    <n v="6"/>
    <n v="1"/>
    <n v="113"/>
    <n v="0.32944606413994171"/>
    <n v="261"/>
    <n v="753"/>
  </r>
  <r>
    <x v="9"/>
    <s v="NICE TRY"/>
    <s v="7A"/>
    <n v="6"/>
    <n v="1"/>
    <n v="114"/>
    <n v="0.33236151603498543"/>
    <n v="260"/>
    <n v="753"/>
  </r>
  <r>
    <x v="9"/>
    <s v="FIRST KOALA"/>
    <s v="6C"/>
    <n v="5"/>
    <n v="1"/>
    <n v="115"/>
    <n v="0.33527696793002915"/>
    <n v="259"/>
    <n v="653"/>
  </r>
  <r>
    <x v="9"/>
    <s v="CAKE AND CANDLES"/>
    <s v="7A"/>
    <n v="6"/>
    <n v="1"/>
    <n v="116"/>
    <n v="0.33819241982507287"/>
    <n v="258"/>
    <n v="753"/>
  </r>
  <r>
    <x v="9"/>
    <s v="HEL VED"/>
    <s v="6C+"/>
    <n v="5"/>
    <n v="1"/>
    <n v="117"/>
    <n v="0.34110787172011664"/>
    <n v="257"/>
    <n v="703"/>
  </r>
  <r>
    <x v="10"/>
    <s v="TROUBADOUR"/>
    <s v="7A"/>
    <n v="6"/>
    <n v="1"/>
    <n v="118"/>
    <n v="0.34402332361516036"/>
    <n v="256"/>
    <n v="753"/>
  </r>
  <r>
    <x v="10"/>
    <s v="CANADIAN BACON"/>
    <s v="7A"/>
    <n v="6"/>
    <n v="1"/>
    <n v="119"/>
    <n v="0.34693877551020408"/>
    <n v="255"/>
    <n v="753"/>
  </r>
  <r>
    <x v="10"/>
    <s v="HULTQVIST'S NO 16"/>
    <s v="7A"/>
    <n v="6"/>
    <n v="1"/>
    <n v="120"/>
    <n v="0.3498542274052478"/>
    <n v="254"/>
    <n v="753"/>
  </r>
  <r>
    <x v="10"/>
    <s v="HEART OF GLITTER"/>
    <s v="7A"/>
    <n v="6"/>
    <n v="1"/>
    <n v="121"/>
    <n v="0.35276967930029157"/>
    <n v="253"/>
    <n v="753"/>
  </r>
  <r>
    <x v="10"/>
    <s v="YELLOW LADDER"/>
    <s v="7A"/>
    <n v="6"/>
    <n v="1"/>
    <n v="122"/>
    <n v="0.35568513119533529"/>
    <n v="252"/>
    <n v="753"/>
  </r>
  <r>
    <x v="10"/>
    <s v="CEMETERY OF ASH"/>
    <s v="7C+"/>
    <n v="10"/>
    <n v="6"/>
    <n v="123"/>
    <n v="0.35860058309037901"/>
    <n v="251"/>
    <n v="950"/>
  </r>
  <r>
    <x v="10"/>
    <s v="CASCINEVICA STATE OF MIND"/>
    <s v="7C+"/>
    <n v="10"/>
    <n v="8"/>
    <n v="124"/>
    <n v="0.36151603498542273"/>
    <n v="250"/>
    <n v="950"/>
  </r>
  <r>
    <x v="11"/>
    <s v="BIGGIE MOLLS"/>
    <s v="6A+"/>
    <n v="3"/>
    <n v="1"/>
    <n v="125"/>
    <n v="0.36443148688046645"/>
    <n v="249"/>
    <n v="503"/>
  </r>
  <r>
    <x v="11"/>
    <s v="MAGNUS BIGTOE"/>
    <s v="6A+"/>
    <n v="3"/>
    <n v="1"/>
    <n v="126"/>
    <n v="0.36734693877551022"/>
    <n v="248"/>
    <n v="503"/>
  </r>
  <r>
    <x v="11"/>
    <s v="SNOOZE BOTTLE"/>
    <s v="6B"/>
    <n v="4"/>
    <n v="1"/>
    <n v="127"/>
    <n v="0.37026239067055394"/>
    <n v="247"/>
    <n v="553"/>
  </r>
  <r>
    <x v="11"/>
    <s v="ACG32"/>
    <s v="6C"/>
    <n v="5"/>
    <n v="1"/>
    <n v="128"/>
    <n v="0.37317784256559766"/>
    <n v="246"/>
    <n v="653"/>
  </r>
  <r>
    <x v="11"/>
    <s v="CROSSING JORDAN"/>
    <s v="6C+"/>
    <n v="5"/>
    <n v="1"/>
    <n v="129"/>
    <n v="0.37609329446064138"/>
    <n v="245"/>
    <n v="703"/>
  </r>
  <r>
    <x v="11"/>
    <s v="THE COMMODORE"/>
    <s v="6C"/>
    <n v="5"/>
    <n v="1"/>
    <n v="130"/>
    <n v="0.37900874635568516"/>
    <n v="244"/>
    <n v="653"/>
  </r>
  <r>
    <x v="11"/>
    <s v="DAN-TAT"/>
    <s v="6C"/>
    <n v="5"/>
    <n v="1"/>
    <n v="131"/>
    <n v="0.38192419825072887"/>
    <n v="243"/>
    <n v="653"/>
  </r>
  <r>
    <x v="11"/>
    <s v="ATOMSMASHER"/>
    <s v="6C"/>
    <n v="5"/>
    <n v="1"/>
    <n v="132"/>
    <n v="0.38483965014577259"/>
    <n v="242"/>
    <n v="653"/>
  </r>
  <r>
    <x v="11"/>
    <s v="NEON KNIGHTS"/>
    <s v="6C"/>
    <n v="5"/>
    <n v="1"/>
    <n v="133"/>
    <n v="0.38775510204081631"/>
    <n v="241"/>
    <n v="653"/>
  </r>
  <r>
    <x v="11"/>
    <s v="HULTQVIST'S NO 15"/>
    <s v="7A"/>
    <n v="6"/>
    <n v="1"/>
    <n v="134"/>
    <n v="0.39067055393586003"/>
    <n v="240"/>
    <n v="753"/>
  </r>
  <r>
    <x v="11"/>
    <s v="PROPHET"/>
    <s v="7C"/>
    <n v="9"/>
    <n v="4"/>
    <n v="135"/>
    <n v="0.39358600583090381"/>
    <n v="239"/>
    <n v="900"/>
  </r>
  <r>
    <x v="11"/>
    <s v="LAUCHGEFUHLE"/>
    <s v="7B"/>
    <n v="8"/>
    <n v="1"/>
    <n v="136"/>
    <n v="0.39650145772594753"/>
    <n v="238"/>
    <n v="853"/>
  </r>
  <r>
    <x v="11"/>
    <s v="FLO_SAID_7A"/>
    <s v="7B+"/>
    <n v="8"/>
    <n v="1"/>
    <n v="137"/>
    <n v="0.39941690962099125"/>
    <n v="237"/>
    <n v="903"/>
  </r>
  <r>
    <x v="11"/>
    <s v="LES BOREADES"/>
    <s v="7A"/>
    <n v="6"/>
    <n v="1"/>
    <n v="138"/>
    <n v="0.40233236151603496"/>
    <n v="236"/>
    <n v="753"/>
  </r>
  <r>
    <x v="11"/>
    <s v="LE REVE DE LIVIO"/>
    <s v="7A+"/>
    <n v="7"/>
    <n v="1"/>
    <n v="139"/>
    <n v="0.40524781341107874"/>
    <n v="235"/>
    <n v="803"/>
  </r>
  <r>
    <x v="11"/>
    <s v="SUBTROPICAL JAPAN"/>
    <s v="7A+"/>
    <n v="7"/>
    <n v="1"/>
    <n v="140"/>
    <n v="0.40816326530612246"/>
    <n v="234"/>
    <n v="803"/>
  </r>
  <r>
    <x v="11"/>
    <s v="HVIT MANED"/>
    <s v="6C"/>
    <n v="5"/>
    <n v="1"/>
    <n v="141"/>
    <n v="0.41107871720116618"/>
    <n v="233"/>
    <n v="653"/>
  </r>
  <r>
    <x v="11"/>
    <s v="FOR A RAINY DAY"/>
    <s v="6C"/>
    <n v="5"/>
    <n v="1"/>
    <n v="142"/>
    <n v="0.4139941690962099"/>
    <n v="232"/>
    <n v="653"/>
  </r>
  <r>
    <x v="11"/>
    <s v="HEKYLAND"/>
    <s v="6C+"/>
    <n v="5"/>
    <n v="1"/>
    <n v="143"/>
    <n v="0.41690962099125367"/>
    <n v="231"/>
    <n v="703"/>
  </r>
  <r>
    <x v="11"/>
    <s v="IVORY ANKLE"/>
    <s v="6C"/>
    <n v="5"/>
    <n v="1"/>
    <n v="144"/>
    <n v="0.41982507288629739"/>
    <n v="230"/>
    <n v="653"/>
  </r>
  <r>
    <x v="12"/>
    <s v="JOHNNY CASH 2"/>
    <s v="6A+"/>
    <n v="3"/>
    <n v="1"/>
    <n v="145"/>
    <n v="0.42274052478134111"/>
    <n v="229"/>
    <n v="503"/>
  </r>
  <r>
    <x v="12"/>
    <s v="HORS D'OEUVRE"/>
    <s v="6A+"/>
    <n v="3"/>
    <n v="1"/>
    <n v="146"/>
    <n v="0.42565597667638483"/>
    <n v="228"/>
    <n v="503"/>
  </r>
  <r>
    <x v="12"/>
    <s v="CUTLOOSEORNOT"/>
    <s v="6A+"/>
    <n v="3"/>
    <n v="1"/>
    <n v="147"/>
    <n v="0.42857142857142855"/>
    <n v="227"/>
    <n v="503"/>
  </r>
  <r>
    <x v="12"/>
    <s v="PAST"/>
    <s v="6A+"/>
    <n v="3"/>
    <n v="1"/>
    <n v="148"/>
    <n v="0.43148688046647232"/>
    <n v="226"/>
    <n v="503"/>
  </r>
  <r>
    <x v="12"/>
    <s v="BEDTIME"/>
    <s v="6B+"/>
    <n v="4"/>
    <n v="1"/>
    <n v="149"/>
    <n v="0.43440233236151604"/>
    <n v="225"/>
    <n v="603"/>
  </r>
  <r>
    <x v="12"/>
    <s v="SPORT4"/>
    <s v="6B+"/>
    <n v="4"/>
    <n v="1"/>
    <n v="150"/>
    <n v="0.43731778425655976"/>
    <n v="224"/>
    <n v="603"/>
  </r>
  <r>
    <x v="12"/>
    <s v="BACK TO THE MOON"/>
    <s v="6C+"/>
    <n v="5"/>
    <n v="1"/>
    <n v="151"/>
    <n v="0.44023323615160348"/>
    <n v="223"/>
    <n v="703"/>
  </r>
  <r>
    <x v="12"/>
    <s v="CRIMP NO MORE"/>
    <s v="6C+"/>
    <n v="5"/>
    <n v="1"/>
    <n v="152"/>
    <n v="0.44314868804664725"/>
    <n v="222"/>
    <n v="703"/>
  </r>
  <r>
    <x v="12"/>
    <s v="BRUNO BLOC"/>
    <s v="6C"/>
    <n v="5"/>
    <n v="1"/>
    <n v="153"/>
    <n v="0.44606413994169097"/>
    <n v="221"/>
    <n v="653"/>
  </r>
  <r>
    <x v="12"/>
    <s v="LIL PINK DINK"/>
    <s v="6C+"/>
    <n v="5"/>
    <n v="1"/>
    <n v="154"/>
    <n v="0.44897959183673469"/>
    <n v="220"/>
    <n v="703"/>
  </r>
  <r>
    <x v="12"/>
    <s v="YOU'RE ALL I AVO-WANTED"/>
    <s v="6C+"/>
    <n v="5"/>
    <n v="1"/>
    <n v="155"/>
    <n v="0.45189504373177841"/>
    <n v="219"/>
    <n v="703"/>
  </r>
  <r>
    <x v="12"/>
    <s v="RODEO HIDEOUT"/>
    <s v="6C"/>
    <n v="5"/>
    <n v="1"/>
    <n v="156"/>
    <n v="0.45481049562682213"/>
    <n v="218"/>
    <n v="653"/>
  </r>
  <r>
    <x v="12"/>
    <s v="VOLCANIC VALOR"/>
    <s v="6C+"/>
    <n v="5"/>
    <n v="1"/>
    <n v="157"/>
    <n v="0.45772594752186591"/>
    <n v="217"/>
    <n v="703"/>
  </r>
  <r>
    <x v="12"/>
    <s v="DIMENSIONALITY REDUCTION"/>
    <s v="6C+"/>
    <n v="5"/>
    <n v="1"/>
    <n v="158"/>
    <n v="0.46064139941690962"/>
    <n v="216"/>
    <n v="703"/>
  </r>
  <r>
    <x v="12"/>
    <s v="PUDDINGBRUMSL"/>
    <s v="6C"/>
    <n v="5"/>
    <n v="1"/>
    <n v="159"/>
    <n v="0.46355685131195334"/>
    <n v="215"/>
    <n v="653"/>
  </r>
  <r>
    <x v="12"/>
    <s v="ARCHIBUSE"/>
    <s v="6C"/>
    <n v="5"/>
    <n v="1"/>
    <n v="160"/>
    <n v="0.46647230320699706"/>
    <n v="214"/>
    <n v="653"/>
  </r>
  <r>
    <x v="12"/>
    <s v="LOOK UP LOCK DOWN"/>
    <s v="6C"/>
    <n v="5"/>
    <n v="1"/>
    <n v="161"/>
    <n v="0.46938775510204084"/>
    <n v="213"/>
    <n v="653"/>
  </r>
  <r>
    <x v="12"/>
    <s v="BUG SPRAY"/>
    <s v="6C+"/>
    <n v="5"/>
    <n v="1"/>
    <n v="162"/>
    <n v="0.47230320699708456"/>
    <n v="212"/>
    <n v="703"/>
  </r>
  <r>
    <x v="13"/>
    <s v="COUNTING THE DAYS"/>
    <s v="6C+"/>
    <n v="5"/>
    <n v="1"/>
    <n v="163"/>
    <n v="0.47521865889212828"/>
    <n v="211"/>
    <n v="703"/>
  </r>
  <r>
    <x v="13"/>
    <s v="CRAZY TRAIN"/>
    <s v="6C"/>
    <n v="5"/>
    <n v="1"/>
    <n v="164"/>
    <n v="0.478134110787172"/>
    <n v="210"/>
    <n v="653"/>
  </r>
  <r>
    <x v="13"/>
    <s v="TOEPRESS"/>
    <s v="7A"/>
    <n v="6"/>
    <n v="1"/>
    <n v="165"/>
    <n v="0.48104956268221577"/>
    <n v="209"/>
    <n v="753"/>
  </r>
  <r>
    <x v="13"/>
    <s v="SHOULDER PAIN"/>
    <s v="7B"/>
    <n v="8"/>
    <n v="1"/>
    <n v="166"/>
    <n v="0.48396501457725949"/>
    <n v="208"/>
    <n v="853"/>
  </r>
  <r>
    <x v="13"/>
    <s v="GUMBO PUMPING LOVE"/>
    <s v="7B"/>
    <n v="8"/>
    <n v="1"/>
    <n v="167"/>
    <n v="0.48688046647230321"/>
    <n v="207"/>
    <n v="853"/>
  </r>
  <r>
    <x v="13"/>
    <s v="BFFUYOH!"/>
    <s v="7B"/>
    <n v="8"/>
    <n v="1"/>
    <n v="168"/>
    <n v="0.48979591836734693"/>
    <n v="206"/>
    <n v="853"/>
  </r>
  <r>
    <x v="13"/>
    <s v="MINIOS2"/>
    <s v="7B+"/>
    <n v="8"/>
    <n v="1"/>
    <n v="169"/>
    <n v="0.49271137026239065"/>
    <n v="205"/>
    <n v="903"/>
  </r>
  <r>
    <x v="13"/>
    <s v="THE SURPRISE"/>
    <s v="7B+"/>
    <n v="8"/>
    <n v="1"/>
    <n v="170"/>
    <n v="0.49562682215743442"/>
    <n v="204"/>
    <n v="903"/>
  </r>
  <r>
    <x v="13"/>
    <s v="FLAT MOON SOCIETY"/>
    <s v="7B+"/>
    <n v="8"/>
    <n v="2"/>
    <n v="171"/>
    <n v="0.49854227405247814"/>
    <n v="203"/>
    <n v="852"/>
  </r>
  <r>
    <x v="13"/>
    <s v="LOCKGUARD"/>
    <s v="7C+"/>
    <n v="10"/>
    <n v="3"/>
    <n v="172"/>
    <n v="0.50145772594752192"/>
    <n v="202"/>
    <n v="951"/>
  </r>
  <r>
    <x v="14"/>
    <s v="NUGGET PRESSURE"/>
    <s v="6B"/>
    <n v="4"/>
    <n v="1"/>
    <n v="173"/>
    <n v="0.50437317784256563"/>
    <n v="201"/>
    <n v="553"/>
  </r>
  <r>
    <x v="14"/>
    <s v="WHITE SMOKE"/>
    <s v="6B"/>
    <n v="4"/>
    <n v="1"/>
    <n v="174"/>
    <n v="0.50728862973760935"/>
    <n v="200"/>
    <n v="553"/>
  </r>
  <r>
    <x v="14"/>
    <s v="POGOLINO"/>
    <s v="6C"/>
    <n v="5"/>
    <n v="1"/>
    <n v="175"/>
    <n v="0.51020408163265307"/>
    <n v="199"/>
    <n v="653"/>
  </r>
  <r>
    <x v="14"/>
    <s v="WITNESS THE WEAKEST"/>
    <s v="6C"/>
    <n v="5"/>
    <n v="1"/>
    <n v="176"/>
    <n v="0.51311953352769679"/>
    <n v="198"/>
    <n v="653"/>
  </r>
  <r>
    <x v="14"/>
    <s v="PUG IN A RUG"/>
    <s v="6C+"/>
    <n v="5"/>
    <n v="1"/>
    <n v="177"/>
    <n v="0.51603498542274051"/>
    <n v="197"/>
    <n v="703"/>
  </r>
  <r>
    <x v="14"/>
    <s v="ACG34"/>
    <s v="6C"/>
    <n v="5"/>
    <n v="1"/>
    <n v="178"/>
    <n v="0.51895043731778423"/>
    <n v="196"/>
    <n v="653"/>
  </r>
  <r>
    <x v="14"/>
    <s v="MENSCHINE"/>
    <s v="7A"/>
    <n v="6"/>
    <n v="1"/>
    <n v="179"/>
    <n v="0.52186588921282795"/>
    <n v="195"/>
    <n v="753"/>
  </r>
  <r>
    <x v="14"/>
    <s v="LONG BLACK HAIR"/>
    <s v="7A"/>
    <n v="6"/>
    <n v="1"/>
    <n v="180"/>
    <n v="0.52478134110787167"/>
    <n v="194"/>
    <n v="753"/>
  </r>
  <r>
    <x v="14"/>
    <s v="DYNAMOON"/>
    <s v="7A"/>
    <n v="6"/>
    <n v="1"/>
    <n v="181"/>
    <n v="0.5276967930029155"/>
    <n v="193"/>
    <n v="753"/>
  </r>
  <r>
    <x v="14"/>
    <s v="ULTIMATE"/>
    <s v="6C+"/>
    <n v="5"/>
    <n v="1"/>
    <n v="182"/>
    <n v="0.53061224489795922"/>
    <n v="192"/>
    <n v="703"/>
  </r>
  <r>
    <x v="14"/>
    <s v="MADE IN ENGLAND"/>
    <s v="6C"/>
    <n v="5"/>
    <n v="1"/>
    <n v="183"/>
    <n v="0.53352769679300294"/>
    <n v="191"/>
    <n v="653"/>
  </r>
  <r>
    <x v="14"/>
    <s v="HIS DARK MATERIALS"/>
    <s v="6C+"/>
    <n v="5"/>
    <n v="1"/>
    <n v="184"/>
    <n v="0.53644314868804666"/>
    <n v="190"/>
    <n v="703"/>
  </r>
  <r>
    <x v="15"/>
    <s v="COVID-19 LOCKDOWN"/>
    <s v="7A"/>
    <n v="6"/>
    <n v="1"/>
    <n v="185"/>
    <n v="0.53935860058309038"/>
    <n v="189"/>
    <n v="753"/>
  </r>
  <r>
    <x v="15"/>
    <s v="HEAT"/>
    <s v="7A+"/>
    <n v="7"/>
    <n v="1"/>
    <n v="186"/>
    <n v="0.54227405247813409"/>
    <n v="188"/>
    <n v="803"/>
  </r>
  <r>
    <x v="15"/>
    <s v="EA PROJ 7"/>
    <s v="7B+"/>
    <n v="8"/>
    <n v="1"/>
    <n v="187"/>
    <n v="0.54518950437317781"/>
    <n v="187"/>
    <n v="903"/>
  </r>
  <r>
    <x v="15"/>
    <s v="YOU'RE MINES STILL"/>
    <s v="7C+"/>
    <n v="10"/>
    <n v="2"/>
    <n v="188"/>
    <n v="0.54810495626822153"/>
    <n v="186"/>
    <n v="952"/>
  </r>
  <r>
    <x v="15"/>
    <s v="MOONBOARD"/>
    <s v="7C+"/>
    <n v="10"/>
    <n v="1"/>
    <n v="189"/>
    <n v="0.55102040816326525"/>
    <n v="185"/>
    <n v="1003"/>
  </r>
  <r>
    <x v="15"/>
    <s v="CHECK IN NOW"/>
    <s v="7C+"/>
    <n v="10"/>
    <n v="1"/>
    <n v="190"/>
    <n v="0.55393586005830908"/>
    <n v="184"/>
    <n v="1003"/>
  </r>
  <r>
    <x v="16"/>
    <s v="LADDERS"/>
    <s v="6A+"/>
    <n v="3"/>
    <n v="1"/>
    <n v="191"/>
    <n v="0.5568513119533528"/>
    <n v="183"/>
    <n v="503"/>
  </r>
  <r>
    <x v="16"/>
    <s v="JETE"/>
    <s v="6A+"/>
    <n v="3"/>
    <n v="1"/>
    <n v="192"/>
    <n v="0.55976676384839652"/>
    <n v="182"/>
    <n v="503"/>
  </r>
  <r>
    <x v="16"/>
    <s v="ARBOR'S BLUE BRUSH"/>
    <s v="6A+"/>
    <n v="3"/>
    <n v="1"/>
    <n v="193"/>
    <n v="0.56268221574344024"/>
    <n v="181"/>
    <n v="503"/>
  </r>
  <r>
    <x v="16"/>
    <s v="SEVENTH SEAL"/>
    <s v="6B"/>
    <n v="4"/>
    <n v="1"/>
    <n v="194"/>
    <n v="0.56559766763848396"/>
    <n v="180"/>
    <n v="553"/>
  </r>
  <r>
    <x v="16"/>
    <s v="MOON RIDER"/>
    <s v="6B"/>
    <n v="4"/>
    <n v="1"/>
    <n v="195"/>
    <n v="0.56851311953352768"/>
    <n v="179"/>
    <n v="553"/>
  </r>
  <r>
    <x v="16"/>
    <s v="ROAMING"/>
    <s v="6C+"/>
    <n v="5"/>
    <n v="1"/>
    <n v="196"/>
    <n v="0.5714285714285714"/>
    <n v="178"/>
    <n v="703"/>
  </r>
  <r>
    <x v="16"/>
    <s v="MOONBOARD BLUES"/>
    <s v="6B"/>
    <n v="4"/>
    <n v="1"/>
    <n v="197"/>
    <n v="0.57434402332361512"/>
    <n v="177"/>
    <n v="553"/>
  </r>
  <r>
    <x v="16"/>
    <s v="BANANA HAMMOCK"/>
    <s v="6C+"/>
    <n v="5"/>
    <n v="1"/>
    <n v="198"/>
    <n v="0.57725947521865895"/>
    <n v="176"/>
    <n v="703"/>
  </r>
  <r>
    <x v="16"/>
    <s v="OUR BOARD AND SAVIOR"/>
    <s v="7A"/>
    <n v="6"/>
    <n v="1"/>
    <n v="199"/>
    <n v="0.58017492711370267"/>
    <n v="175"/>
    <n v="753"/>
  </r>
  <r>
    <x v="16"/>
    <s v="HUSTLE AND FLO"/>
    <s v="7B"/>
    <n v="8"/>
    <n v="1"/>
    <n v="200"/>
    <n v="0.58309037900874638"/>
    <n v="174"/>
    <n v="853"/>
  </r>
  <r>
    <x v="16"/>
    <s v="UNION"/>
    <s v="7B+"/>
    <n v="8"/>
    <n v="1"/>
    <n v="201"/>
    <n v="0.5860058309037901"/>
    <n v="173"/>
    <n v="903"/>
  </r>
  <r>
    <x v="16"/>
    <s v="THREE COMBINATION"/>
    <s v="7B+"/>
    <n v="8"/>
    <n v="2"/>
    <n v="202"/>
    <n v="0.58892128279883382"/>
    <n v="172"/>
    <n v="852"/>
  </r>
  <r>
    <x v="16"/>
    <s v="BANISHED"/>
    <s v="7B+"/>
    <n v="8"/>
    <n v="1"/>
    <n v="203"/>
    <n v="0.59183673469387754"/>
    <n v="171"/>
    <n v="903"/>
  </r>
  <r>
    <x v="16"/>
    <s v="MOONSHADOW"/>
    <s v="7B+"/>
    <n v="8"/>
    <n v="2"/>
    <n v="204"/>
    <n v="0.59475218658892126"/>
    <n v="170"/>
    <n v="852"/>
  </r>
  <r>
    <x v="16"/>
    <s v="PAINFUL SATISFACTION"/>
    <s v="7C"/>
    <n v="9"/>
    <n v="1"/>
    <n v="205"/>
    <n v="0.59766763848396498"/>
    <n v="169"/>
    <n v="953"/>
  </r>
  <r>
    <x v="16"/>
    <s v="PALADIN"/>
    <s v="7C+"/>
    <n v="10"/>
    <n v="2"/>
    <n v="206"/>
    <n v="0.6005830903790087"/>
    <n v="168"/>
    <n v="952"/>
  </r>
  <r>
    <x v="16"/>
    <s v="TOUR DE BOARD"/>
    <s v="7B"/>
    <n v="8"/>
    <n v="1"/>
    <n v="207"/>
    <n v="0.60349854227405253"/>
    <n v="167"/>
    <n v="853"/>
  </r>
  <r>
    <x v="17"/>
    <s v="MAPLE"/>
    <s v="6A+"/>
    <n v="3"/>
    <n v="1"/>
    <n v="208"/>
    <n v="0.60641399416909625"/>
    <n v="166"/>
    <n v="503"/>
  </r>
  <r>
    <x v="17"/>
    <s v="SPACE COWBOY"/>
    <s v="6A+"/>
    <n v="3"/>
    <n v="1"/>
    <n v="209"/>
    <n v="0.60932944606413997"/>
    <n v="165"/>
    <n v="503"/>
  </r>
  <r>
    <x v="17"/>
    <s v="MOON DUST"/>
    <s v="6A+"/>
    <n v="3"/>
    <n v="1"/>
    <n v="210"/>
    <n v="0.61224489795918369"/>
    <n v="164"/>
    <n v="503"/>
  </r>
  <r>
    <x v="17"/>
    <s v="LAST ORDERS"/>
    <s v="6B"/>
    <n v="4"/>
    <n v="1"/>
    <n v="211"/>
    <n v="0.61516034985422741"/>
    <n v="163"/>
    <n v="553"/>
  </r>
  <r>
    <x v="17"/>
    <s v="SHADOW GAO'S PARTY"/>
    <s v="6B"/>
    <n v="4"/>
    <n v="1"/>
    <n v="212"/>
    <n v="0.61807580174927113"/>
    <n v="162"/>
    <n v="553"/>
  </r>
  <r>
    <x v="17"/>
    <s v="FELICE"/>
    <s v="6B+"/>
    <n v="4"/>
    <n v="1"/>
    <n v="213"/>
    <n v="0.62099125364431484"/>
    <n v="161"/>
    <n v="603"/>
  </r>
  <r>
    <x v="17"/>
    <s v="THERE'S NO CRYING ON MB!"/>
    <s v="6C+"/>
    <n v="5"/>
    <n v="1"/>
    <n v="214"/>
    <n v="0.62390670553935856"/>
    <n v="160"/>
    <n v="703"/>
  </r>
  <r>
    <x v="17"/>
    <s v="DOUBLE APPLE"/>
    <s v="6C"/>
    <n v="5"/>
    <n v="1"/>
    <n v="215"/>
    <n v="0.62682215743440228"/>
    <n v="159"/>
    <n v="653"/>
  </r>
  <r>
    <x v="17"/>
    <s v="CASCADED"/>
    <s v="6C+"/>
    <n v="5"/>
    <n v="1"/>
    <n v="216"/>
    <n v="0.62973760932944611"/>
    <n v="158"/>
    <n v="703"/>
  </r>
  <r>
    <x v="17"/>
    <s v="WORTH THE WRIST"/>
    <s v="7A"/>
    <n v="6"/>
    <n v="1"/>
    <n v="217"/>
    <n v="0.63265306122448983"/>
    <n v="157"/>
    <n v="753"/>
  </r>
  <r>
    <x v="17"/>
    <s v="BIRD"/>
    <s v="7A+"/>
    <n v="7"/>
    <n v="1"/>
    <n v="218"/>
    <n v="0.63556851311953355"/>
    <n v="156"/>
    <n v="803"/>
  </r>
  <r>
    <x v="17"/>
    <s v="GOLDEN EXPERIENCE"/>
    <s v="7A+"/>
    <n v="7"/>
    <n v="1"/>
    <n v="219"/>
    <n v="0.63848396501457727"/>
    <n v="155"/>
    <n v="803"/>
  </r>
  <r>
    <x v="17"/>
    <s v="GO WITH THE FLOW"/>
    <s v="7A+"/>
    <n v="7"/>
    <n v="1"/>
    <n v="220"/>
    <n v="0.64139941690962099"/>
    <n v="154"/>
    <n v="803"/>
  </r>
  <r>
    <x v="17"/>
    <s v="♒︎"/>
    <s v="7B"/>
    <n v="8"/>
    <n v="1"/>
    <n v="221"/>
    <n v="0.64431486880466471"/>
    <n v="153"/>
    <n v="853"/>
  </r>
  <r>
    <x v="17"/>
    <s v="DARBY JUICE"/>
    <s v="7B+"/>
    <n v="8"/>
    <n v="1"/>
    <n v="222"/>
    <n v="0.64723032069970843"/>
    <n v="152"/>
    <n v="903"/>
  </r>
  <r>
    <x v="17"/>
    <s v="GUCCI FLIP FLOPS"/>
    <s v="7B+"/>
    <n v="8"/>
    <n v="1"/>
    <n v="223"/>
    <n v="0.65014577259475215"/>
    <n v="151"/>
    <n v="903"/>
  </r>
  <r>
    <x v="18"/>
    <s v="STORMFRONT"/>
    <s v="6B"/>
    <n v="4"/>
    <n v="1"/>
    <n v="224"/>
    <n v="0.65306122448979587"/>
    <n v="150"/>
    <n v="553"/>
  </r>
  <r>
    <x v="18"/>
    <s v="SHOULD HAVE KNOW BETTER"/>
    <s v="6B+"/>
    <n v="4"/>
    <n v="1"/>
    <n v="225"/>
    <n v="0.6559766763848397"/>
    <n v="149"/>
    <n v="603"/>
  </r>
  <r>
    <x v="18"/>
    <s v="BEFORE THE SUN DIES"/>
    <s v="6B+"/>
    <n v="4"/>
    <n v="1"/>
    <n v="226"/>
    <n v="0.65889212827988342"/>
    <n v="148"/>
    <n v="603"/>
  </r>
  <r>
    <x v="18"/>
    <s v="STROLL"/>
    <s v="6B+"/>
    <n v="4"/>
    <n v="1"/>
    <n v="227"/>
    <n v="0.66180758017492713"/>
    <n v="147"/>
    <n v="603"/>
  </r>
  <r>
    <x v="18"/>
    <s v="THE HAND THAT BLEEDS"/>
    <s v="6B+"/>
    <n v="4"/>
    <n v="1"/>
    <n v="228"/>
    <n v="0.66472303206997085"/>
    <n v="146"/>
    <n v="603"/>
  </r>
  <r>
    <x v="18"/>
    <s v="FOR BIG"/>
    <s v="7A+"/>
    <n v="7"/>
    <n v="1"/>
    <n v="229"/>
    <n v="0.66763848396501457"/>
    <n v="145"/>
    <n v="803"/>
  </r>
  <r>
    <x v="18"/>
    <s v="CHICKEN SOUP"/>
    <s v="6B+"/>
    <n v="4"/>
    <n v="1"/>
    <n v="230"/>
    <n v="0.67055393586005829"/>
    <n v="144"/>
    <n v="603"/>
  </r>
  <r>
    <x v="18"/>
    <s v="DARK SHINE"/>
    <s v="6C+"/>
    <n v="5"/>
    <n v="1"/>
    <n v="231"/>
    <n v="0.67346938775510201"/>
    <n v="143"/>
    <n v="703"/>
  </r>
  <r>
    <x v="18"/>
    <s v="DOUBLE BUBBLE"/>
    <s v="6C+"/>
    <n v="5"/>
    <n v="1"/>
    <n v="232"/>
    <n v="0.67638483965014573"/>
    <n v="142"/>
    <n v="703"/>
  </r>
  <r>
    <x v="18"/>
    <s v="MEAN PINBALL"/>
    <s v="6C+"/>
    <n v="5"/>
    <n v="1"/>
    <n v="233"/>
    <n v="0.67930029154518945"/>
    <n v="141"/>
    <n v="703"/>
  </r>
  <r>
    <x v="18"/>
    <s v="CYPHER"/>
    <s v="7A+"/>
    <n v="7"/>
    <n v="1"/>
    <n v="234"/>
    <n v="0.68221574344023328"/>
    <n v="140"/>
    <n v="803"/>
  </r>
  <r>
    <x v="18"/>
    <s v="WAY TO SIX"/>
    <s v="7A+"/>
    <n v="7"/>
    <n v="1"/>
    <n v="235"/>
    <n v="0.685131195335277"/>
    <n v="139"/>
    <n v="803"/>
  </r>
  <r>
    <x v="18"/>
    <s v="LICENSE TO BENCHMARK"/>
    <s v="7A"/>
    <n v="6"/>
    <n v="1"/>
    <n v="236"/>
    <n v="0.68804664723032072"/>
    <n v="138"/>
    <n v="753"/>
  </r>
  <r>
    <x v="18"/>
    <s v="FULL SWINGS"/>
    <s v="7A+"/>
    <n v="7"/>
    <n v="1"/>
    <n v="237"/>
    <n v="0.69096209912536444"/>
    <n v="137"/>
    <n v="803"/>
  </r>
  <r>
    <x v="18"/>
    <s v="WINGS LIKE A BIRD"/>
    <s v="7A+"/>
    <n v="7"/>
    <n v="1"/>
    <n v="238"/>
    <n v="0.69387755102040816"/>
    <n v="136"/>
    <n v="803"/>
  </r>
  <r>
    <x v="18"/>
    <s v="SWEET BUT PSYCHO"/>
    <s v="7B+"/>
    <n v="8"/>
    <n v="1"/>
    <n v="239"/>
    <n v="0.69679300291545188"/>
    <n v="135"/>
    <n v="903"/>
  </r>
  <r>
    <x v="18"/>
    <s v="TUCK-IN"/>
    <s v="7A"/>
    <n v="6"/>
    <n v="1"/>
    <n v="240"/>
    <n v="0.69970845481049559"/>
    <n v="134"/>
    <n v="753"/>
  </r>
  <r>
    <x v="18"/>
    <s v="THE ECLIPSE"/>
    <s v="7A"/>
    <n v="6"/>
    <n v="1"/>
    <n v="241"/>
    <n v="0.70262390670553931"/>
    <n v="133"/>
    <n v="753"/>
  </r>
  <r>
    <x v="18"/>
    <s v="BONY HAWK PROSK8R"/>
    <s v="7A"/>
    <n v="6"/>
    <n v="1"/>
    <n v="242"/>
    <n v="0.70553935860058314"/>
    <n v="132"/>
    <n v="753"/>
  </r>
  <r>
    <x v="18"/>
    <s v="ORCA"/>
    <s v="7A"/>
    <n v="6"/>
    <n v="1"/>
    <n v="243"/>
    <n v="0.70845481049562686"/>
    <n v="131"/>
    <n v="753"/>
  </r>
  <r>
    <x v="19"/>
    <s v="LE DIAGANOL"/>
    <s v="6B+"/>
    <n v="4"/>
    <n v="1"/>
    <n v="244"/>
    <n v="0.71137026239067058"/>
    <n v="130"/>
    <n v="603"/>
  </r>
  <r>
    <x v="19"/>
    <s v="BLACK MIRROR"/>
    <s v="6B"/>
    <n v="4"/>
    <n v="1"/>
    <n v="245"/>
    <n v="0.7142857142857143"/>
    <n v="129"/>
    <n v="553"/>
  </r>
  <r>
    <x v="19"/>
    <s v="GUNS PROJ"/>
    <s v="6B+"/>
    <n v="4"/>
    <n v="1"/>
    <n v="246"/>
    <n v="0.71720116618075802"/>
    <n v="128"/>
    <n v="603"/>
  </r>
  <r>
    <x v="19"/>
    <s v="ALTITUDE"/>
    <s v="6B+"/>
    <n v="4"/>
    <n v="1"/>
    <n v="247"/>
    <n v="0.72011661807580174"/>
    <n v="127"/>
    <n v="603"/>
  </r>
  <r>
    <x v="19"/>
    <s v="MOREESPRESSOLESSDEPRESSO"/>
    <s v="6B+"/>
    <n v="4"/>
    <n v="1"/>
    <n v="248"/>
    <n v="0.72303206997084546"/>
    <n v="126"/>
    <n v="603"/>
  </r>
  <r>
    <x v="19"/>
    <s v="FINAL DESPERATION"/>
    <s v="6C+"/>
    <n v="5"/>
    <n v="1"/>
    <n v="249"/>
    <n v="0.72594752186588918"/>
    <n v="125"/>
    <n v="703"/>
  </r>
  <r>
    <x v="19"/>
    <s v="BLACK_LIST"/>
    <s v="6C+"/>
    <n v="5"/>
    <n v="1"/>
    <n v="250"/>
    <n v="0.7288629737609329"/>
    <n v="124"/>
    <n v="703"/>
  </r>
  <r>
    <x v="19"/>
    <s v="MOON SQUAD"/>
    <s v="6C+"/>
    <n v="5"/>
    <n v="1"/>
    <n v="251"/>
    <n v="0.73177842565597673"/>
    <n v="123"/>
    <n v="703"/>
  </r>
  <r>
    <x v="19"/>
    <s v="HIBISCUS"/>
    <s v="7C"/>
    <n v="9"/>
    <n v="1"/>
    <n v="252"/>
    <n v="0.73469387755102045"/>
    <n v="122"/>
    <n v="953"/>
  </r>
  <r>
    <x v="19"/>
    <s v="ZUCKERRATTE"/>
    <s v="6C+"/>
    <n v="5"/>
    <n v="1"/>
    <n v="253"/>
    <n v="0.73760932944606417"/>
    <n v="121"/>
    <n v="703"/>
  </r>
  <r>
    <x v="19"/>
    <s v="EVERDAY I'M SHUFFLING"/>
    <s v="6C+"/>
    <n v="5"/>
    <n v="1"/>
    <n v="254"/>
    <n v="0.74052478134110788"/>
    <n v="120"/>
    <n v="703"/>
  </r>
  <r>
    <x v="19"/>
    <s v="NOMAD HEART"/>
    <s v="6C"/>
    <n v="4"/>
    <n v="1"/>
    <n v="255"/>
    <n v="0.7434402332361516"/>
    <n v="119"/>
    <n v="653"/>
  </r>
  <r>
    <x v="19"/>
    <s v="RIKHEN"/>
    <s v="6C"/>
    <n v="5"/>
    <n v="1"/>
    <n v="256"/>
    <n v="0.74635568513119532"/>
    <n v="118"/>
    <n v="653"/>
  </r>
  <r>
    <x v="19"/>
    <s v="DOLPH-CLING"/>
    <s v="6C+"/>
    <n v="5"/>
    <n v="1"/>
    <n v="257"/>
    <n v="0.74927113702623904"/>
    <n v="117"/>
    <n v="703"/>
  </r>
  <r>
    <x v="19"/>
    <s v="FOR WHOM THE BELL TOLLS"/>
    <s v="6C+"/>
    <n v="5"/>
    <n v="1"/>
    <n v="258"/>
    <n v="0.75218658892128276"/>
    <n v="116"/>
    <n v="703"/>
  </r>
  <r>
    <x v="20"/>
    <s v="DESIGN IN MALICE"/>
    <s v="6B+"/>
    <n v="4"/>
    <n v="1"/>
    <n v="259"/>
    <n v="0.75510204081632648"/>
    <n v="115"/>
    <n v="603"/>
  </r>
  <r>
    <x v="20"/>
    <s v="SORRY I MISSED THE SECOND"/>
    <s v="6B"/>
    <n v="4"/>
    <n v="1"/>
    <n v="260"/>
    <n v="0.75801749271137031"/>
    <n v="114"/>
    <n v="553"/>
  </r>
  <r>
    <x v="20"/>
    <s v="LEMON ZESTY"/>
    <s v="6B+"/>
    <n v="4"/>
    <n v="1"/>
    <n v="261"/>
    <n v="0.76093294460641403"/>
    <n v="113"/>
    <n v="603"/>
  </r>
  <r>
    <x v="20"/>
    <s v="DROP IT LIKE IT'S HOT"/>
    <s v="6B+"/>
    <n v="4"/>
    <n v="1"/>
    <n v="262"/>
    <n v="0.76384839650145775"/>
    <n v="112"/>
    <n v="603"/>
  </r>
  <r>
    <x v="20"/>
    <s v="CAL FREE ALT"/>
    <s v="6B+"/>
    <n v="4"/>
    <n v="1"/>
    <n v="263"/>
    <n v="0.76676384839650147"/>
    <n v="111"/>
    <n v="603"/>
  </r>
  <r>
    <x v="20"/>
    <s v="SHEET BEACH"/>
    <s v="6C+"/>
    <n v="5"/>
    <n v="1"/>
    <n v="264"/>
    <n v="0.76967930029154519"/>
    <n v="110"/>
    <n v="703"/>
  </r>
  <r>
    <x v="20"/>
    <s v="GANJA GARNBRET"/>
    <s v="6C+"/>
    <n v="5"/>
    <n v="1"/>
    <n v="265"/>
    <n v="0.77259475218658891"/>
    <n v="109"/>
    <n v="703"/>
  </r>
  <r>
    <x v="20"/>
    <s v="RED FLAGS"/>
    <s v="6C"/>
    <n v="5"/>
    <n v="1"/>
    <n v="266"/>
    <n v="0.77551020408163263"/>
    <n v="108"/>
    <n v="653"/>
  </r>
  <r>
    <x v="20"/>
    <s v="WONDER PINCH"/>
    <s v="6C+"/>
    <n v="5"/>
    <n v="1"/>
    <n v="267"/>
    <n v="0.77842565597667635"/>
    <n v="107"/>
    <n v="703"/>
  </r>
  <r>
    <x v="20"/>
    <s v="VELVET TOUCH"/>
    <s v="7B"/>
    <n v="8"/>
    <n v="1"/>
    <n v="268"/>
    <n v="0.78134110787172006"/>
    <n v="106"/>
    <n v="853"/>
  </r>
  <r>
    <x v="20"/>
    <s v="CASTRATD STORMTROOPER"/>
    <s v="7C"/>
    <n v="9"/>
    <n v="1"/>
    <n v="269"/>
    <n v="0.78425655976676389"/>
    <n v="105"/>
    <n v="953"/>
  </r>
  <r>
    <x v="20"/>
    <s v="IT'S ALL RIGHT"/>
    <s v="7C"/>
    <n v="9"/>
    <n v="2"/>
    <n v="270"/>
    <n v="0.78717201166180761"/>
    <n v="104"/>
    <n v="902"/>
  </r>
  <r>
    <x v="21"/>
    <s v="MOKA POT"/>
    <s v="6B+"/>
    <n v="4"/>
    <n v="1"/>
    <n v="271"/>
    <n v="0.79008746355685133"/>
    <n v="103"/>
    <n v="603"/>
  </r>
  <r>
    <x v="21"/>
    <s v="STINGER"/>
    <s v="6B+"/>
    <n v="4"/>
    <n v="1"/>
    <n v="272"/>
    <n v="0.79300291545189505"/>
    <n v="102"/>
    <n v="603"/>
  </r>
  <r>
    <x v="21"/>
    <s v="YOU GOT MY MONEY"/>
    <s v="6B+"/>
    <n v="4"/>
    <n v="1"/>
    <n v="273"/>
    <n v="0.79591836734693877"/>
    <n v="101"/>
    <n v="603"/>
  </r>
  <r>
    <x v="21"/>
    <s v="RELAXATION TONIC"/>
    <s v="6B+"/>
    <n v="4"/>
    <n v="1"/>
    <n v="274"/>
    <n v="0.79883381924198249"/>
    <n v="100"/>
    <n v="603"/>
  </r>
  <r>
    <x v="21"/>
    <s v="PSYCHONAUT"/>
    <s v="6B+"/>
    <n v="4"/>
    <n v="1"/>
    <n v="275"/>
    <n v="0.80174927113702621"/>
    <n v="99"/>
    <n v="603"/>
  </r>
  <r>
    <x v="21"/>
    <s v="CROSSING ROADS"/>
    <s v="6C+"/>
    <n v="5"/>
    <n v="1"/>
    <n v="276"/>
    <n v="0.80466472303206993"/>
    <n v="98"/>
    <n v="703"/>
  </r>
  <r>
    <x v="21"/>
    <s v="CROSSOVERS"/>
    <s v="6C+"/>
    <n v="5"/>
    <n v="1"/>
    <n v="277"/>
    <n v="0.80758017492711365"/>
    <n v="97"/>
    <n v="703"/>
  </r>
  <r>
    <x v="21"/>
    <s v="ACG35"/>
    <s v="6C+"/>
    <n v="5"/>
    <n v="1"/>
    <n v="278"/>
    <n v="0.81049562682215748"/>
    <n v="96"/>
    <n v="703"/>
  </r>
  <r>
    <x v="21"/>
    <s v="EASY ACG35"/>
    <s v="6C+"/>
    <n v="5"/>
    <n v="1"/>
    <n v="279"/>
    <n v="0.8134110787172012"/>
    <n v="95"/>
    <n v="703"/>
  </r>
  <r>
    <x v="21"/>
    <s v="FEBENSLEY"/>
    <s v="7B+"/>
    <n v="8"/>
    <n v="5"/>
    <n v="280"/>
    <n v="0.81632653061224492"/>
    <n v="94"/>
    <n v="850"/>
  </r>
  <r>
    <x v="21"/>
    <s v="DIMENSION STRIKE"/>
    <s v="7C"/>
    <n v="9"/>
    <n v="5"/>
    <n v="281"/>
    <n v="0.81924198250728864"/>
    <n v="93"/>
    <n v="900"/>
  </r>
  <r>
    <x v="21"/>
    <s v="FIRE TREASURE"/>
    <s v="7B+"/>
    <n v="8"/>
    <n v="3"/>
    <n v="282"/>
    <n v="0.82215743440233235"/>
    <n v="92"/>
    <n v="851"/>
  </r>
  <r>
    <x v="22"/>
    <s v="SPAKLE BACK LARRY"/>
    <s v="6B+"/>
    <n v="4"/>
    <n v="1"/>
    <n v="283"/>
    <n v="0.82507288629737607"/>
    <n v="91"/>
    <n v="603"/>
  </r>
  <r>
    <x v="22"/>
    <s v="T REX"/>
    <s v="6B+"/>
    <n v="4"/>
    <n v="1"/>
    <n v="284"/>
    <n v="0.82798833819241979"/>
    <n v="90"/>
    <n v="603"/>
  </r>
  <r>
    <x v="22"/>
    <s v="NANOMAN"/>
    <s v="6B+"/>
    <n v="4"/>
    <n v="1"/>
    <n v="285"/>
    <n v="0.83090379008746351"/>
    <n v="89"/>
    <n v="603"/>
  </r>
  <r>
    <x v="22"/>
    <s v="PINCHED IT FROM IAN"/>
    <s v="6C"/>
    <n v="5"/>
    <n v="1"/>
    <n v="286"/>
    <n v="0.83381924198250734"/>
    <n v="88"/>
    <n v="653"/>
  </r>
  <r>
    <x v="22"/>
    <s v="SODOM"/>
    <s v="7C+"/>
    <n v="10"/>
    <n v="10"/>
    <n v="287"/>
    <n v="0.83673469387755106"/>
    <n v="87"/>
    <n v="950"/>
  </r>
  <r>
    <x v="23"/>
    <s v="OLD MAN CREW"/>
    <s v="6C"/>
    <n v="5"/>
    <n v="1"/>
    <n v="288"/>
    <n v="0.83965014577259478"/>
    <n v="86"/>
    <n v="653"/>
  </r>
  <r>
    <x v="23"/>
    <s v="A WOK TO REMEMBER"/>
    <s v="6A+"/>
    <n v="3"/>
    <n v="1"/>
    <n v="289"/>
    <n v="0.8425655976676385"/>
    <n v="85"/>
    <n v="503"/>
  </r>
  <r>
    <x v="23"/>
    <s v="SASHIMI SHITAKE"/>
    <s v="6A+"/>
    <n v="3"/>
    <n v="1"/>
    <n v="290"/>
    <n v="0.84548104956268222"/>
    <n v="84"/>
    <n v="503"/>
  </r>
  <r>
    <x v="23"/>
    <s v="FLATLINE"/>
    <s v="6A+"/>
    <n v="3"/>
    <n v="1"/>
    <n v="291"/>
    <n v="0.84839650145772594"/>
    <n v="83"/>
    <n v="503"/>
  </r>
  <r>
    <x v="23"/>
    <s v="TAG TEAM"/>
    <s v="6B+"/>
    <n v="4"/>
    <n v="1"/>
    <n v="292"/>
    <n v="0.85131195335276966"/>
    <n v="82"/>
    <n v="603"/>
  </r>
  <r>
    <x v="23"/>
    <s v="POGO DIO"/>
    <s v="6C+"/>
    <n v="5"/>
    <n v="1"/>
    <n v="293"/>
    <n v="0.85422740524781338"/>
    <n v="81"/>
    <n v="703"/>
  </r>
  <r>
    <x v="23"/>
    <s v="JAMES ISN'T HERE"/>
    <s v="6C"/>
    <n v="5"/>
    <n v="1"/>
    <n v="294"/>
    <n v="0.8571428571428571"/>
    <n v="80"/>
    <n v="653"/>
  </r>
  <r>
    <x v="23"/>
    <s v="SHISH KEBAB"/>
    <s v="6C+"/>
    <n v="5"/>
    <n v="1"/>
    <n v="295"/>
    <n v="0.86005830903790093"/>
    <n v="79"/>
    <n v="703"/>
  </r>
  <r>
    <x v="23"/>
    <s v="SOFTEIS"/>
    <s v="7C+"/>
    <n v="10"/>
    <n v="3"/>
    <n v="296"/>
    <n v="0.86297376093294464"/>
    <n v="78"/>
    <n v="951"/>
  </r>
  <r>
    <x v="23"/>
    <s v="WASP"/>
    <s v="7A+"/>
    <n v="7"/>
    <n v="1"/>
    <n v="297"/>
    <n v="0.86588921282798836"/>
    <n v="77"/>
    <n v="803"/>
  </r>
  <r>
    <x v="24"/>
    <s v="AVATAR"/>
    <s v="6C+"/>
    <n v="5"/>
    <n v="1"/>
    <n v="298"/>
    <n v="0.86880466472303208"/>
    <n v="76"/>
    <n v="703"/>
  </r>
  <r>
    <x v="24"/>
    <s v="HULTQVIST'S NO 14"/>
    <s v="7B"/>
    <n v="8"/>
    <n v="1"/>
    <n v="299"/>
    <n v="0.8717201166180758"/>
    <n v="75"/>
    <n v="853"/>
  </r>
  <r>
    <x v="24"/>
    <s v="WON TOO"/>
    <s v="7B"/>
    <n v="8"/>
    <n v="1"/>
    <n v="300"/>
    <n v="0.87463556851311952"/>
    <n v="74"/>
    <n v="853"/>
  </r>
  <r>
    <x v="24"/>
    <s v="REUNION"/>
    <s v="7C"/>
    <n v="9"/>
    <n v="4"/>
    <n v="301"/>
    <n v="0.87755102040816324"/>
    <n v="73"/>
    <n v="900"/>
  </r>
  <r>
    <x v="24"/>
    <s v="NO NONSENSE"/>
    <s v="7B+"/>
    <n v="8"/>
    <n v="1"/>
    <n v="302"/>
    <n v="0.88046647230320696"/>
    <n v="72"/>
    <n v="903"/>
  </r>
  <r>
    <x v="24"/>
    <s v="SCHIEFE BAHN"/>
    <s v="7B+"/>
    <n v="8"/>
    <n v="1"/>
    <n v="303"/>
    <n v="0.88338192419825068"/>
    <n v="71"/>
    <n v="903"/>
  </r>
  <r>
    <x v="24"/>
    <s v="COMO CHINGAS"/>
    <s v="7C"/>
    <n v="9"/>
    <n v="1"/>
    <n v="304"/>
    <n v="0.88629737609329451"/>
    <n v="70"/>
    <n v="953"/>
  </r>
  <r>
    <x v="24"/>
    <s v="TWO FANS"/>
    <s v="6A+"/>
    <n v="3"/>
    <n v="1"/>
    <n v="305"/>
    <n v="0.88921282798833823"/>
    <n v="69"/>
    <n v="503"/>
  </r>
  <r>
    <x v="24"/>
    <s v="HOME 46"/>
    <s v="6B+"/>
    <n v="4"/>
    <n v="1"/>
    <n v="306"/>
    <n v="0.89212827988338195"/>
    <n v="68"/>
    <n v="603"/>
  </r>
  <r>
    <x v="25"/>
    <s v="ANGRY MOB"/>
    <s v="7B+"/>
    <n v="8"/>
    <n v="2"/>
    <n v="307"/>
    <n v="0.89504373177842567"/>
    <n v="67"/>
    <n v="852"/>
  </r>
  <r>
    <x v="25"/>
    <s v="BLISSFUL IGNORANCE"/>
    <s v="7B"/>
    <n v="8"/>
    <n v="1"/>
    <n v="308"/>
    <n v="0.89795918367346939"/>
    <n v="66"/>
    <n v="853"/>
  </r>
  <r>
    <x v="25"/>
    <s v="HULTQVIST'S NO 17"/>
    <s v="7B"/>
    <n v="8"/>
    <n v="4"/>
    <n v="309"/>
    <n v="0.9008746355685131"/>
    <n v="65"/>
    <n v="800"/>
  </r>
  <r>
    <x v="25"/>
    <s v="RAGS TO RICHES"/>
    <s v="7B+"/>
    <n v="8"/>
    <n v="1"/>
    <n v="310"/>
    <n v="0.90379008746355682"/>
    <n v="64"/>
    <n v="903"/>
  </r>
  <r>
    <x v="25"/>
    <s v="HOMMAGE"/>
    <s v="7C"/>
    <n v="9"/>
    <n v="1"/>
    <n v="311"/>
    <n v="0.90670553935860054"/>
    <n v="63"/>
    <n v="953"/>
  </r>
  <r>
    <x v="25"/>
    <s v="SEE YOU AROUND"/>
    <s v="7C"/>
    <n v="9"/>
    <n v="7"/>
    <n v="312"/>
    <n v="0.90962099125364426"/>
    <n v="62"/>
    <n v="900"/>
  </r>
  <r>
    <x v="25"/>
    <s v="FIGHT FOR CLIMATE"/>
    <s v="7B"/>
    <n v="8"/>
    <n v="3"/>
    <n v="313"/>
    <n v="0.91253644314868809"/>
    <n v="61"/>
    <n v="801"/>
  </r>
  <r>
    <x v="26"/>
    <s v="MONONOKE"/>
    <s v="7C"/>
    <n v="9"/>
    <n v="4"/>
    <n v="314"/>
    <n v="0.91545189504373181"/>
    <n v="60"/>
    <n v="900"/>
  </r>
  <r>
    <x v="26"/>
    <s v="B MOONS REANIMATED CORPSE"/>
    <s v="6B"/>
    <n v="4"/>
    <n v="1"/>
    <n v="315"/>
    <n v="0.91836734693877553"/>
    <n v="59"/>
    <n v="553"/>
  </r>
  <r>
    <x v="27"/>
    <s v="FISH BALL"/>
    <s v="6A+"/>
    <n v="3"/>
    <n v="1"/>
    <n v="316"/>
    <n v="0.92128279883381925"/>
    <n v="58"/>
    <n v="503"/>
  </r>
  <r>
    <x v="27"/>
    <s v="SWALLOW"/>
    <s v="6B"/>
    <n v="4"/>
    <n v="1"/>
    <n v="317"/>
    <n v="0.92419825072886297"/>
    <n v="57"/>
    <n v="553"/>
  </r>
  <r>
    <x v="27"/>
    <s v="TOLERABLE AQI"/>
    <s v="6B"/>
    <n v="4"/>
    <n v="1"/>
    <n v="318"/>
    <n v="0.92711370262390669"/>
    <n v="56"/>
    <n v="553"/>
  </r>
  <r>
    <x v="28"/>
    <s v="FIRST PROJECT"/>
    <s v="7C"/>
    <n v="9"/>
    <n v="4"/>
    <n v="319"/>
    <n v="0.93002915451895041"/>
    <n v="55"/>
    <n v="900"/>
  </r>
  <r>
    <x v="28"/>
    <s v="THE STOCKADE"/>
    <s v="7C"/>
    <n v="9"/>
    <n v="4"/>
    <n v="320"/>
    <n v="0.93294460641399413"/>
    <n v="54"/>
    <n v="900"/>
  </r>
  <r>
    <x v="29"/>
    <s v="VENGEANCE, BADGE &amp; A GUN"/>
    <s v="6B"/>
    <n v="4"/>
    <n v="1"/>
    <n v="321"/>
    <n v="0.93586005830903785"/>
    <n v="53"/>
    <n v="553"/>
  </r>
  <r>
    <x v="29"/>
    <s v="GRAVITY CHECK"/>
    <s v="7C"/>
    <n v="9"/>
    <n v="3"/>
    <n v="322"/>
    <n v="0.93877551020408168"/>
    <n v="52"/>
    <n v="901"/>
  </r>
  <r>
    <x v="29"/>
    <s v="ECKKNEIPENHUSTLER"/>
    <s v="7C"/>
    <n v="9"/>
    <n v="1"/>
    <n v="323"/>
    <n v="0.94169096209912539"/>
    <n v="51"/>
    <n v="953"/>
  </r>
  <r>
    <x v="29"/>
    <s v="HEEL &amp; TOE HOOK"/>
    <s v="7B"/>
    <n v="8"/>
    <n v="5"/>
    <n v="324"/>
    <n v="0.94460641399416911"/>
    <n v="50"/>
    <n v="800"/>
  </r>
  <r>
    <x v="30"/>
    <s v="Q_Q"/>
    <s v="6A+"/>
    <n v="3"/>
    <n v="1"/>
    <n v="325"/>
    <n v="0.94752186588921283"/>
    <n v="49"/>
    <n v="503"/>
  </r>
  <r>
    <x v="31"/>
    <s v="RYELLO"/>
    <s v="7B"/>
    <n v="8"/>
    <n v="1"/>
    <n v="326"/>
    <n v="0.95043731778425655"/>
    <n v="48"/>
    <n v="853"/>
  </r>
  <r>
    <x v="32"/>
    <s v="AL 11"/>
    <s v="6B"/>
    <n v="4"/>
    <n v="1"/>
    <n v="327"/>
    <n v="0.95335276967930027"/>
    <n v="47"/>
    <n v="553"/>
  </r>
  <r>
    <x v="33"/>
    <s v="AUNTIE HYDRAL"/>
    <s v="6B+"/>
    <n v="4"/>
    <n v="1"/>
    <n v="328"/>
    <n v="0.95626822157434399"/>
    <n v="46"/>
    <n v="603"/>
  </r>
  <r>
    <x v="34"/>
    <s v="NAILS WITH 1 LEG"/>
    <s v="6B"/>
    <n v="4"/>
    <n v="1"/>
    <n v="329"/>
    <n v="0.95918367346938771"/>
    <n v="45"/>
    <n v="553"/>
  </r>
  <r>
    <x v="34"/>
    <s v="MARMORKUCHEN"/>
    <s v="6C+"/>
    <n v="5"/>
    <n v="1"/>
    <n v="330"/>
    <n v="0.96209912536443154"/>
    <n v="44"/>
    <n v="703"/>
  </r>
  <r>
    <x v="34"/>
    <s v="SCHNIPPSCHNAPP"/>
    <s v="7A+"/>
    <n v="7"/>
    <n v="1"/>
    <n v="331"/>
    <n v="0.96501457725947526"/>
    <n v="43"/>
    <n v="803"/>
  </r>
  <r>
    <x v="34"/>
    <s v="AFSANEH'S TATER TOT"/>
    <s v="7B+"/>
    <n v="8"/>
    <n v="1"/>
    <n v="332"/>
    <n v="0.96793002915451898"/>
    <n v="42"/>
    <n v="903"/>
  </r>
  <r>
    <x v="34"/>
    <s v="R2C2 I'LL MISS YOU!"/>
    <s v="7C"/>
    <n v="9"/>
    <n v="4"/>
    <n v="333"/>
    <n v="0.9708454810495627"/>
    <n v="41"/>
    <n v="900"/>
  </r>
  <r>
    <x v="34"/>
    <s v="BERSERK"/>
    <s v="7C+"/>
    <n v="10"/>
    <n v="5"/>
    <n v="334"/>
    <n v="0.97376093294460642"/>
    <n v="40"/>
    <n v="950"/>
  </r>
  <r>
    <x v="35"/>
    <s v="MR. COOL"/>
    <s v="7C+"/>
    <n v="10"/>
    <n v="1"/>
    <n v="335"/>
    <n v="0.97667638483965014"/>
    <n v="39"/>
    <n v="1003"/>
  </r>
  <r>
    <x v="35"/>
    <s v="KETAMIN HANGOVER"/>
    <s v="7B+"/>
    <n v="8"/>
    <n v="1"/>
    <n v="336"/>
    <n v="0.97959183673469385"/>
    <n v="38"/>
    <n v="903"/>
  </r>
  <r>
    <x v="36"/>
    <s v="ANOTHER LIFE"/>
    <s v="7C"/>
    <n v="9"/>
    <n v="3"/>
    <n v="337"/>
    <n v="0.98250728862973757"/>
    <n v="37"/>
    <n v="901"/>
  </r>
  <r>
    <x v="37"/>
    <s v="THE ETERNAL SORROW"/>
    <s v="8A"/>
    <n v="11"/>
    <n v="10"/>
    <n v="338"/>
    <n v="0.98542274052478129"/>
    <n v="36"/>
    <n v="1000"/>
  </r>
  <r>
    <x v="38"/>
    <s v="SPEAK OF THE DEVIL"/>
    <s v="6C+"/>
    <n v="5"/>
    <n v="1"/>
    <n v="339"/>
    <n v="0.98833819241982512"/>
    <n v="35"/>
    <n v="703"/>
  </r>
  <r>
    <x v="39"/>
    <s v="I SARA KI MARA"/>
    <s v="6A+"/>
    <n v="3"/>
    <n v="1"/>
    <n v="340"/>
    <n v="0.99125364431486884"/>
    <n v="34"/>
    <n v="503"/>
  </r>
  <r>
    <x v="39"/>
    <s v="9CIRCLE"/>
    <s v="6A+"/>
    <n v="3"/>
    <n v="1"/>
    <n v="341"/>
    <n v="0.99416909620991256"/>
    <n v="33"/>
    <n v="503"/>
  </r>
  <r>
    <x v="39"/>
    <s v="WARM_6"/>
    <s v="6B"/>
    <n v="4"/>
    <n v="1"/>
    <n v="342"/>
    <n v="0.99708454810495628"/>
    <n v="32"/>
    <n v="553"/>
  </r>
  <r>
    <x v="39"/>
    <s v="BORN ON TUESDAY NIGHT"/>
    <s v="6B"/>
    <n v="4"/>
    <n v="1"/>
    <n v="343"/>
    <n v="1"/>
    <n v="31"/>
    <n v="553"/>
  </r>
  <r>
    <x v="39"/>
    <s v="SOFTSEEKERS"/>
    <s v="7A"/>
    <n v="6"/>
    <n v="1"/>
    <n v="344"/>
    <n v="1.0029154518950438"/>
    <n v="30"/>
    <n v="753"/>
  </r>
  <r>
    <x v="39"/>
    <s v="SURPRISE SURPRISE"/>
    <s v="6C"/>
    <n v="5"/>
    <n v="1"/>
    <n v="345"/>
    <n v="1.0058309037900874"/>
    <n v="29"/>
    <n v="653"/>
  </r>
  <r>
    <x v="39"/>
    <s v="WHITE SWEATER"/>
    <s v="7A+"/>
    <n v="7"/>
    <n v="2"/>
    <n v="346"/>
    <n v="1.0087463556851313"/>
    <n v="28"/>
    <n v="752"/>
  </r>
  <r>
    <x v="39"/>
    <s v="FROWNS"/>
    <s v="6B"/>
    <n v="4"/>
    <n v="1"/>
    <n v="347"/>
    <n v="1.0116618075801749"/>
    <n v="27"/>
    <n v="553"/>
  </r>
  <r>
    <x v="39"/>
    <s v="POOR HAMSTRING"/>
    <s v="6B"/>
    <n v="4"/>
    <n v="1"/>
    <n v="348"/>
    <n v="1.0145772594752187"/>
    <n v="26"/>
    <n v="553"/>
  </r>
  <r>
    <x v="40"/>
    <s v="REACCION EN CADENA"/>
    <s v="6C+"/>
    <n v="5"/>
    <n v="1"/>
    <n v="349"/>
    <n v="1.0174927113702623"/>
    <n v="25"/>
    <n v="703"/>
  </r>
  <r>
    <x v="41"/>
    <s v="PNEUMA"/>
    <s v="6A+"/>
    <n v="3"/>
    <n v="1"/>
    <n v="350"/>
    <n v="1.0204081632653061"/>
    <n v="24"/>
    <n v="503"/>
  </r>
  <r>
    <x v="41"/>
    <s v="GUNS WARMUP"/>
    <s v="6A+"/>
    <n v="3"/>
    <n v="1"/>
    <n v="351"/>
    <n v="1.0233236151603498"/>
    <n v="23"/>
    <n v="503"/>
  </r>
  <r>
    <x v="42"/>
    <m/>
    <m/>
    <m/>
    <m/>
    <m/>
    <m/>
    <m/>
    <m/>
  </r>
  <r>
    <x v="42"/>
    <m/>
    <m/>
    <m/>
    <m/>
    <m/>
    <m/>
    <m/>
    <m/>
  </r>
  <r>
    <x v="42"/>
    <m/>
    <m/>
    <m/>
    <m/>
    <m/>
    <m/>
    <m/>
    <m/>
  </r>
  <r>
    <x v="42"/>
    <m/>
    <m/>
    <m/>
    <m/>
    <m/>
    <m/>
    <m/>
    <m/>
  </r>
  <r>
    <x v="42"/>
    <m/>
    <m/>
    <m/>
    <m/>
    <m/>
    <m/>
    <m/>
    <s v="total bm"/>
  </r>
  <r>
    <x v="42"/>
    <m/>
    <m/>
    <m/>
    <m/>
    <m/>
    <m/>
    <m/>
    <s v="points"/>
  </r>
  <r>
    <x v="42"/>
    <m/>
    <m/>
    <m/>
    <m/>
    <m/>
    <m/>
    <m/>
    <s v="rank us"/>
  </r>
  <r>
    <x v="42"/>
    <m/>
    <m/>
    <m/>
    <m/>
    <m/>
    <m/>
    <m/>
    <s v="rank world"/>
  </r>
  <r>
    <x v="4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13CF9-4045-4965-8BAD-F48D7CC449EF}" name="PivotTable1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2">
  <location ref="A1:G45" firstHeaderRow="0" firstDataRow="1" firstDataCol="1"/>
  <pivotFields count="9">
    <pivotField axis="axisRow" showAll="0">
      <items count="44">
        <item x="0"/>
        <item x="1"/>
        <item x="4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" fld="3" subtotal="count" baseField="0" baseItem="0"/>
    <dataField name="Total V Points" fld="3" baseField="0" baseItem="0"/>
    <dataField name="Average V Grade" fld="3" subtotal="average" baseField="0" baseItem="0" numFmtId="165"/>
    <dataField name="Min V Grade" fld="3" subtotal="min" baseField="0" baseItem="0"/>
    <dataField name="Max V Grade" fld="3" subtotal="max" baseField="0" baseItem="0"/>
    <dataField name="Sum of Points" fld="8" baseField="0" baseItem="0"/>
  </dataFields>
  <formats count="8">
    <format dxfId="1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4">
      <pivotArea outline="0" collapsedLevelsAreSubtotals="1" fieldPosition="0"/>
    </format>
    <format dxfId="13">
      <pivotArea dataOnly="0" labelOnly="1" outline="0" fieldPosition="0">
        <references count="1">
          <reference field="4294967294" count="4">
            <x v="0"/>
            <x v="1"/>
            <x v="2"/>
            <x v="4"/>
          </reference>
        </references>
      </pivotArea>
    </format>
    <format dxfId="12">
      <pivotArea outline="0" collapsedLevelsAreSubtotals="1" fieldPosition="0"/>
    </format>
    <format dxfId="11">
      <pivotArea dataOnly="0" labelOnly="1" outline="0" fieldPosition="0">
        <references count="1">
          <reference field="4294967294" count="4">
            <x v="0"/>
            <x v="1"/>
            <x v="2"/>
            <x v="4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2"/>
          </reference>
          <reference field="0" count="1">
            <x v="11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2"/>
          </reference>
          <reference field="0" count="1">
            <x v="16"/>
          </reference>
        </references>
      </pivotArea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4A973-ACCD-B547-B854-699417E36C3E}">
  <dimension ref="A1:M354"/>
  <sheetViews>
    <sheetView tabSelected="1" zoomScale="85" zoomScaleNormal="85" workbookViewId="0">
      <pane ySplit="1" topLeftCell="A286" activePane="bottomLeft" state="frozen"/>
      <selection pane="bottomLeft" activeCell="M315" sqref="M315"/>
    </sheetView>
  </sheetViews>
  <sheetFormatPr defaultColWidth="11" defaultRowHeight="15.75" x14ac:dyDescent="0.25"/>
  <cols>
    <col min="1" max="1" width="10.875" style="1" customWidth="1"/>
    <col min="2" max="2" width="29" style="1" bestFit="1" customWidth="1"/>
    <col min="3" max="3" width="11.625" style="1" customWidth="1"/>
    <col min="4" max="8" width="10.875" style="10"/>
    <col min="9" max="9" width="11" style="10"/>
    <col min="10" max="12" width="10.875" style="10"/>
  </cols>
  <sheetData>
    <row r="1" spans="1:13" ht="23.1" customHeight="1" x14ac:dyDescent="0.25">
      <c r="A1" s="6" t="s">
        <v>1</v>
      </c>
      <c r="B1" s="6" t="s">
        <v>0</v>
      </c>
      <c r="C1" s="13" t="s">
        <v>332</v>
      </c>
      <c r="D1" s="13" t="s">
        <v>26</v>
      </c>
      <c r="E1" s="13" t="s">
        <v>2</v>
      </c>
      <c r="F1" s="13" t="s">
        <v>10</v>
      </c>
      <c r="G1" s="13" t="s">
        <v>19</v>
      </c>
      <c r="H1" s="13" t="s">
        <v>9</v>
      </c>
      <c r="I1" s="13" t="s">
        <v>23</v>
      </c>
      <c r="J1" s="13" t="s">
        <v>348</v>
      </c>
      <c r="K1" s="13" t="s">
        <v>24</v>
      </c>
      <c r="L1" s="13" t="s">
        <v>25</v>
      </c>
    </row>
    <row r="2" spans="1:13" x14ac:dyDescent="0.25">
      <c r="A2" s="4">
        <v>44848</v>
      </c>
      <c r="B2" s="5" t="s">
        <v>3</v>
      </c>
      <c r="C2" s="27" t="s">
        <v>335</v>
      </c>
      <c r="D2" s="7">
        <v>3</v>
      </c>
      <c r="E2" s="7">
        <v>1</v>
      </c>
      <c r="F2" s="7">
        <v>1</v>
      </c>
      <c r="G2" s="14">
        <f>F2/374</f>
        <v>2.6737967914438501E-3</v>
      </c>
      <c r="H2" s="7">
        <f>374-F2</f>
        <v>373</v>
      </c>
      <c r="I2" s="7">
        <f>VLOOKUP(C2,'Ref Table'!$A$2:$C$16,3,FALSE)+IF(E2=1,53,IF(E2=2,2,IF(E2=3,1,0)))</f>
        <v>503</v>
      </c>
      <c r="J2" s="15"/>
      <c r="K2" s="15"/>
      <c r="L2" s="15"/>
    </row>
    <row r="3" spans="1:13" x14ac:dyDescent="0.25">
      <c r="A3" s="4">
        <v>44848</v>
      </c>
      <c r="B3" s="5" t="s">
        <v>4</v>
      </c>
      <c r="C3" s="27" t="s">
        <v>335</v>
      </c>
      <c r="D3" s="7">
        <v>3</v>
      </c>
      <c r="E3" s="7">
        <v>1</v>
      </c>
      <c r="F3" s="7">
        <v>2</v>
      </c>
      <c r="G3" s="14">
        <f t="shared" ref="G3:G66" si="0">F3/374</f>
        <v>5.3475935828877002E-3</v>
      </c>
      <c r="H3" s="7">
        <f t="shared" ref="H3:H66" si="1">374-F3</f>
        <v>372</v>
      </c>
      <c r="I3" s="7">
        <f>VLOOKUP(C3,'Ref Table'!$A$2:$C$16,3,FALSE)+IF(E3=1,53,IF(E3=2,2,IF(E3=3,1,0)))</f>
        <v>503</v>
      </c>
      <c r="J3" s="15"/>
      <c r="K3" s="15"/>
      <c r="L3" s="15"/>
    </row>
    <row r="4" spans="1:13" x14ac:dyDescent="0.25">
      <c r="A4" s="4">
        <v>44848</v>
      </c>
      <c r="B4" s="5" t="s">
        <v>5</v>
      </c>
      <c r="C4" s="27" t="s">
        <v>335</v>
      </c>
      <c r="D4" s="7">
        <v>3</v>
      </c>
      <c r="E4" s="7">
        <v>1</v>
      </c>
      <c r="F4" s="7">
        <v>3</v>
      </c>
      <c r="G4" s="14">
        <f t="shared" si="0"/>
        <v>8.0213903743315516E-3</v>
      </c>
      <c r="H4" s="7">
        <f t="shared" si="1"/>
        <v>371</v>
      </c>
      <c r="I4" s="7">
        <f>VLOOKUP(C4,'Ref Table'!$A$2:$C$16,3,FALSE)+IF(E4=1,53,IF(E4=2,2,IF(E4=3,1,0)))</f>
        <v>503</v>
      </c>
      <c r="J4" s="15"/>
      <c r="K4" s="15"/>
      <c r="L4" s="15"/>
    </row>
    <row r="5" spans="1:13" x14ac:dyDescent="0.25">
      <c r="A5" s="4">
        <v>44848</v>
      </c>
      <c r="B5" s="5" t="s">
        <v>6</v>
      </c>
      <c r="C5" s="27" t="s">
        <v>334</v>
      </c>
      <c r="D5" s="7">
        <v>4</v>
      </c>
      <c r="E5" s="7">
        <v>1</v>
      </c>
      <c r="F5" s="7">
        <v>4</v>
      </c>
      <c r="G5" s="14">
        <f t="shared" si="0"/>
        <v>1.06951871657754E-2</v>
      </c>
      <c r="H5" s="7">
        <f t="shared" si="1"/>
        <v>370</v>
      </c>
      <c r="I5" s="7">
        <f>VLOOKUP(C5,'Ref Table'!$A$2:$C$16,3,FALSE)+IF(E5=1,53,IF(E5=2,2,IF(E5=3,1,0)))</f>
        <v>553</v>
      </c>
      <c r="J5" s="15"/>
      <c r="K5" s="15"/>
      <c r="L5" s="15"/>
    </row>
    <row r="6" spans="1:13" x14ac:dyDescent="0.25">
      <c r="A6" s="4">
        <v>44848</v>
      </c>
      <c r="B6" s="5" t="s">
        <v>7</v>
      </c>
      <c r="C6" s="27" t="s">
        <v>333</v>
      </c>
      <c r="D6" s="7">
        <v>5</v>
      </c>
      <c r="E6" s="7">
        <v>1</v>
      </c>
      <c r="F6" s="7">
        <v>5</v>
      </c>
      <c r="G6" s="14">
        <f t="shared" si="0"/>
        <v>1.3368983957219251E-2</v>
      </c>
      <c r="H6" s="7">
        <f t="shared" si="1"/>
        <v>369</v>
      </c>
      <c r="I6" s="7">
        <f>VLOOKUP(C6,'Ref Table'!$A$2:$C$16,3,FALSE)+IF(E6=1,53,IF(E6=2,2,IF(E6=3,1,0)))</f>
        <v>653</v>
      </c>
      <c r="J6" s="15"/>
      <c r="K6" s="15"/>
      <c r="L6" s="15"/>
    </row>
    <row r="7" spans="1:13" x14ac:dyDescent="0.25">
      <c r="A7" s="4">
        <v>44848</v>
      </c>
      <c r="B7" s="5" t="s">
        <v>8</v>
      </c>
      <c r="C7" s="27" t="s">
        <v>333</v>
      </c>
      <c r="D7" s="7">
        <v>5</v>
      </c>
      <c r="E7" s="7">
        <v>1</v>
      </c>
      <c r="F7" s="7">
        <v>6</v>
      </c>
      <c r="G7" s="14">
        <f t="shared" si="0"/>
        <v>1.6042780748663103E-2</v>
      </c>
      <c r="H7" s="7">
        <f t="shared" si="1"/>
        <v>368</v>
      </c>
      <c r="I7" s="7">
        <f>VLOOKUP(C7,'Ref Table'!$A$2:$C$16,3,FALSE)+IF(E7=1,53,IF(E7=2,2,IF(E7=3,1,0)))</f>
        <v>653</v>
      </c>
      <c r="J7" s="16">
        <v>3368</v>
      </c>
      <c r="K7" s="16">
        <v>8810</v>
      </c>
      <c r="L7" s="16">
        <v>1949</v>
      </c>
      <c r="M7" t="s">
        <v>29</v>
      </c>
    </row>
    <row r="8" spans="1:13" x14ac:dyDescent="0.25">
      <c r="A8" s="4">
        <v>44850</v>
      </c>
      <c r="B8" s="5" t="s">
        <v>11</v>
      </c>
      <c r="C8" s="27" t="s">
        <v>334</v>
      </c>
      <c r="D8" s="7">
        <v>4</v>
      </c>
      <c r="E8" s="7">
        <v>1</v>
      </c>
      <c r="F8" s="7">
        <v>7</v>
      </c>
      <c r="G8" s="14">
        <f t="shared" si="0"/>
        <v>1.871657754010695E-2</v>
      </c>
      <c r="H8" s="7">
        <f t="shared" si="1"/>
        <v>367</v>
      </c>
      <c r="I8" s="7">
        <f>VLOOKUP(C8,'Ref Table'!$A$2:$C$16,3,FALSE)+IF(E8=1,53,IF(E8=2,2,IF(E8=3,1,0)))</f>
        <v>553</v>
      </c>
      <c r="J8" s="15"/>
      <c r="K8" s="15"/>
      <c r="L8" s="15"/>
    </row>
    <row r="9" spans="1:13" x14ac:dyDescent="0.25">
      <c r="A9" s="4">
        <v>44850</v>
      </c>
      <c r="B9" s="5" t="s">
        <v>12</v>
      </c>
      <c r="C9" s="27" t="s">
        <v>334</v>
      </c>
      <c r="D9" s="7">
        <v>4</v>
      </c>
      <c r="E9" s="7">
        <v>1</v>
      </c>
      <c r="F9" s="7">
        <v>8</v>
      </c>
      <c r="G9" s="14">
        <f t="shared" si="0"/>
        <v>2.1390374331550801E-2</v>
      </c>
      <c r="H9" s="7">
        <f t="shared" si="1"/>
        <v>366</v>
      </c>
      <c r="I9" s="7">
        <f>VLOOKUP(C9,'Ref Table'!$A$2:$C$16,3,FALSE)+IF(E9=1,53,IF(E9=2,2,IF(E9=3,1,0)))</f>
        <v>553</v>
      </c>
      <c r="J9" s="15"/>
      <c r="K9" s="15"/>
      <c r="L9" s="15"/>
    </row>
    <row r="10" spans="1:13" x14ac:dyDescent="0.25">
      <c r="A10" s="4">
        <v>44850</v>
      </c>
      <c r="B10" s="5" t="s">
        <v>13</v>
      </c>
      <c r="C10" s="27" t="s">
        <v>333</v>
      </c>
      <c r="D10" s="7">
        <v>5</v>
      </c>
      <c r="E10" s="7">
        <v>1</v>
      </c>
      <c r="F10" s="7">
        <v>9</v>
      </c>
      <c r="G10" s="14">
        <f t="shared" si="0"/>
        <v>2.4064171122994651E-2</v>
      </c>
      <c r="H10" s="7">
        <f t="shared" si="1"/>
        <v>365</v>
      </c>
      <c r="I10" s="7">
        <f>VLOOKUP(C10,'Ref Table'!$A$2:$C$16,3,FALSE)+IF(E10=1,53,IF(E10=2,2,IF(E10=3,1,0)))</f>
        <v>653</v>
      </c>
      <c r="J10" s="15"/>
      <c r="K10" s="15"/>
      <c r="L10" s="15"/>
    </row>
    <row r="11" spans="1:13" x14ac:dyDescent="0.25">
      <c r="A11" s="4">
        <v>44850</v>
      </c>
      <c r="B11" s="5" t="s">
        <v>14</v>
      </c>
      <c r="C11" s="27" t="s">
        <v>336</v>
      </c>
      <c r="D11" s="7">
        <v>9</v>
      </c>
      <c r="E11" s="7">
        <v>1</v>
      </c>
      <c r="F11" s="7">
        <v>10</v>
      </c>
      <c r="G11" s="14">
        <f t="shared" si="0"/>
        <v>2.6737967914438502E-2</v>
      </c>
      <c r="H11" s="7">
        <f t="shared" si="1"/>
        <v>364</v>
      </c>
      <c r="I11" s="7">
        <f>VLOOKUP(C11,'Ref Table'!$A$2:$C$16,3,FALSE)+IF(E11=1,53,IF(E11=2,2,IF(E11=3,1,0)))</f>
        <v>953</v>
      </c>
      <c r="J11" s="15"/>
      <c r="K11" s="15"/>
      <c r="L11" s="15"/>
    </row>
    <row r="12" spans="1:13" x14ac:dyDescent="0.25">
      <c r="A12" s="4">
        <v>44850</v>
      </c>
      <c r="B12" s="5" t="s">
        <v>15</v>
      </c>
      <c r="C12" s="27" t="s">
        <v>337</v>
      </c>
      <c r="D12" s="7">
        <v>8</v>
      </c>
      <c r="E12" s="7">
        <v>1</v>
      </c>
      <c r="F12" s="7">
        <v>11</v>
      </c>
      <c r="G12" s="14">
        <f t="shared" si="0"/>
        <v>2.9411764705882353E-2</v>
      </c>
      <c r="H12" s="7">
        <f t="shared" si="1"/>
        <v>363</v>
      </c>
      <c r="I12" s="7">
        <f>VLOOKUP(C12,'Ref Table'!$A$2:$C$16,3,FALSE)+IF(E12=1,53,IF(E12=2,2,IF(E12=3,1,0)))</f>
        <v>853</v>
      </c>
      <c r="J12" s="15"/>
      <c r="K12" s="15"/>
      <c r="L12" s="15"/>
    </row>
    <row r="13" spans="1:13" x14ac:dyDescent="0.25">
      <c r="A13" s="4">
        <v>44850</v>
      </c>
      <c r="B13" s="5" t="s">
        <v>16</v>
      </c>
      <c r="C13" s="27" t="s">
        <v>337</v>
      </c>
      <c r="D13" s="7">
        <v>8</v>
      </c>
      <c r="E13" s="7">
        <v>1</v>
      </c>
      <c r="F13" s="7">
        <v>12</v>
      </c>
      <c r="G13" s="14">
        <f t="shared" si="0"/>
        <v>3.2085561497326207E-2</v>
      </c>
      <c r="H13" s="7">
        <f t="shared" si="1"/>
        <v>362</v>
      </c>
      <c r="I13" s="7">
        <f>VLOOKUP(C13,'Ref Table'!$A$2:$C$16,3,FALSE)+IF(E13=1,53,IF(E13=2,2,IF(E13=3,1,0)))</f>
        <v>853</v>
      </c>
      <c r="J13" s="15"/>
      <c r="K13" s="15"/>
      <c r="L13" s="15"/>
    </row>
    <row r="14" spans="1:13" x14ac:dyDescent="0.25">
      <c r="A14" s="4">
        <v>44850</v>
      </c>
      <c r="B14" s="5" t="s">
        <v>17</v>
      </c>
      <c r="C14" s="27" t="s">
        <v>338</v>
      </c>
      <c r="D14" s="7">
        <v>9</v>
      </c>
      <c r="E14" s="7">
        <v>5</v>
      </c>
      <c r="F14" s="7">
        <v>13</v>
      </c>
      <c r="G14" s="14">
        <f t="shared" si="0"/>
        <v>3.4759358288770054E-2</v>
      </c>
      <c r="H14" s="7">
        <f t="shared" si="1"/>
        <v>361</v>
      </c>
      <c r="I14" s="7">
        <f>VLOOKUP(C14,'Ref Table'!$A$2:$C$16,3,FALSE)+IF(E14=1,53,IF(E14=2,2,IF(E14=3,1,0)))</f>
        <v>850</v>
      </c>
      <c r="J14" s="15"/>
      <c r="K14" s="15"/>
      <c r="L14" s="15"/>
    </row>
    <row r="15" spans="1:13" x14ac:dyDescent="0.25">
      <c r="A15" s="4">
        <v>44850</v>
      </c>
      <c r="B15" s="5" t="s">
        <v>18</v>
      </c>
      <c r="C15" s="27" t="s">
        <v>339</v>
      </c>
      <c r="D15" s="7">
        <v>10</v>
      </c>
      <c r="E15" s="7">
        <v>2</v>
      </c>
      <c r="F15" s="7">
        <v>14</v>
      </c>
      <c r="G15" s="14">
        <f t="shared" si="0"/>
        <v>3.7433155080213901E-2</v>
      </c>
      <c r="H15" s="7">
        <f t="shared" si="1"/>
        <v>360</v>
      </c>
      <c r="I15" s="7">
        <f>VLOOKUP(C15,'Ref Table'!$A$2:$C$16,3,FALSE)+IF(E15=1,53,IF(E15=2,2,IF(E15=3,1,0)))</f>
        <v>952</v>
      </c>
      <c r="J15" s="16">
        <v>9588</v>
      </c>
      <c r="K15" s="16">
        <v>6779</v>
      </c>
      <c r="L15" s="16">
        <v>1340</v>
      </c>
      <c r="M15" t="s">
        <v>29</v>
      </c>
    </row>
    <row r="16" spans="1:13" x14ac:dyDescent="0.25">
      <c r="A16" s="35">
        <v>44852</v>
      </c>
      <c r="B16" s="36" t="s">
        <v>33</v>
      </c>
      <c r="C16" s="37" t="s">
        <v>334</v>
      </c>
      <c r="D16" s="33">
        <v>4</v>
      </c>
      <c r="E16" s="33">
        <v>1</v>
      </c>
      <c r="F16" s="33">
        <v>15</v>
      </c>
      <c r="G16" s="14">
        <f t="shared" si="0"/>
        <v>4.0106951871657755E-2</v>
      </c>
      <c r="H16" s="7">
        <f t="shared" si="1"/>
        <v>359</v>
      </c>
      <c r="I16" s="33">
        <f>VLOOKUP(C16,'Ref Table'!$A$2:$C$16,3,FALSE)+IF(E16=1,53,IF(E16=2,2,IF(E16=3,1,0)))</f>
        <v>553</v>
      </c>
      <c r="J16" s="15"/>
      <c r="K16" s="15"/>
      <c r="L16" s="15"/>
    </row>
    <row r="17" spans="1:13" x14ac:dyDescent="0.25">
      <c r="A17" s="35">
        <v>44852</v>
      </c>
      <c r="B17" s="36" t="s">
        <v>34</v>
      </c>
      <c r="C17" s="37" t="s">
        <v>341</v>
      </c>
      <c r="D17" s="33">
        <v>4</v>
      </c>
      <c r="E17" s="33">
        <v>1</v>
      </c>
      <c r="F17" s="33">
        <v>16</v>
      </c>
      <c r="G17" s="14">
        <f t="shared" si="0"/>
        <v>4.2780748663101602E-2</v>
      </c>
      <c r="H17" s="7">
        <f t="shared" si="1"/>
        <v>358</v>
      </c>
      <c r="I17" s="33">
        <f>VLOOKUP(C17,'Ref Table'!$A$2:$C$16,3,FALSE)+IF(E17=1,53,IF(E17=2,2,IF(E17=3,1,0)))</f>
        <v>603</v>
      </c>
      <c r="J17" s="15"/>
      <c r="K17" s="15"/>
      <c r="L17" s="15"/>
    </row>
    <row r="18" spans="1:13" x14ac:dyDescent="0.25">
      <c r="A18" s="35">
        <v>44852</v>
      </c>
      <c r="B18" s="36" t="s">
        <v>35</v>
      </c>
      <c r="C18" s="37" t="s">
        <v>340</v>
      </c>
      <c r="D18" s="33">
        <v>7</v>
      </c>
      <c r="E18" s="33">
        <v>1</v>
      </c>
      <c r="F18" s="33">
        <v>17</v>
      </c>
      <c r="G18" s="14">
        <f t="shared" si="0"/>
        <v>4.5454545454545456E-2</v>
      </c>
      <c r="H18" s="7">
        <f t="shared" si="1"/>
        <v>357</v>
      </c>
      <c r="I18" s="33">
        <f>VLOOKUP(C18,'Ref Table'!$A$2:$C$16,3,FALSE)+IF(E18=1,53,IF(E18=2,2,IF(E18=3,1,0)))</f>
        <v>803</v>
      </c>
      <c r="J18" s="15"/>
      <c r="K18" s="15"/>
      <c r="L18" s="15"/>
    </row>
    <row r="19" spans="1:13" x14ac:dyDescent="0.25">
      <c r="A19" s="35">
        <v>44852</v>
      </c>
      <c r="B19" s="36" t="s">
        <v>36</v>
      </c>
      <c r="C19" s="37" t="s">
        <v>334</v>
      </c>
      <c r="D19" s="33">
        <v>4</v>
      </c>
      <c r="E19" s="33">
        <v>1</v>
      </c>
      <c r="F19" s="33">
        <v>18</v>
      </c>
      <c r="G19" s="14">
        <f t="shared" si="0"/>
        <v>4.8128342245989303E-2</v>
      </c>
      <c r="H19" s="7">
        <f t="shared" si="1"/>
        <v>356</v>
      </c>
      <c r="I19" s="33">
        <f>VLOOKUP(C19,'Ref Table'!$A$2:$C$16,3,FALSE)+IF(E19=1,53,IF(E19=2,2,IF(E19=3,1,0)))</f>
        <v>553</v>
      </c>
      <c r="J19" s="15"/>
      <c r="K19" s="15"/>
      <c r="L19" s="15"/>
    </row>
    <row r="20" spans="1:13" x14ac:dyDescent="0.25">
      <c r="A20" s="35">
        <v>44852</v>
      </c>
      <c r="B20" s="36" t="s">
        <v>37</v>
      </c>
      <c r="C20" s="37" t="s">
        <v>334</v>
      </c>
      <c r="D20" s="33">
        <v>4</v>
      </c>
      <c r="E20" s="33">
        <v>1</v>
      </c>
      <c r="F20" s="33">
        <v>19</v>
      </c>
      <c r="G20" s="14">
        <f t="shared" si="0"/>
        <v>5.0802139037433157E-2</v>
      </c>
      <c r="H20" s="7">
        <f t="shared" si="1"/>
        <v>355</v>
      </c>
      <c r="I20" s="33">
        <f>VLOOKUP(C20,'Ref Table'!$A$2:$C$16,3,FALSE)+IF(E20=1,53,IF(E20=2,2,IF(E20=3,1,0)))</f>
        <v>553</v>
      </c>
      <c r="J20" s="15"/>
      <c r="K20" s="15"/>
      <c r="L20" s="15"/>
    </row>
    <row r="21" spans="1:13" x14ac:dyDescent="0.25">
      <c r="A21" s="35">
        <v>44852</v>
      </c>
      <c r="B21" s="36" t="s">
        <v>38</v>
      </c>
      <c r="C21" s="37" t="s">
        <v>334</v>
      </c>
      <c r="D21" s="33">
        <v>4</v>
      </c>
      <c r="E21" s="33">
        <v>1</v>
      </c>
      <c r="F21" s="33">
        <v>20</v>
      </c>
      <c r="G21" s="14">
        <f t="shared" si="0"/>
        <v>5.3475935828877004E-2</v>
      </c>
      <c r="H21" s="7">
        <f t="shared" si="1"/>
        <v>354</v>
      </c>
      <c r="I21" s="33">
        <f>VLOOKUP(C21,'Ref Table'!$A$2:$C$16,3,FALSE)+IF(E21=1,53,IF(E21=2,2,IF(E21=3,1,0)))</f>
        <v>553</v>
      </c>
      <c r="J21" s="15"/>
      <c r="K21" s="15"/>
      <c r="L21" s="15"/>
    </row>
    <row r="22" spans="1:13" x14ac:dyDescent="0.25">
      <c r="A22" s="35">
        <v>44852</v>
      </c>
      <c r="B22" s="36" t="s">
        <v>39</v>
      </c>
      <c r="C22" s="37" t="s">
        <v>334</v>
      </c>
      <c r="D22" s="33">
        <v>4</v>
      </c>
      <c r="E22" s="33">
        <v>1</v>
      </c>
      <c r="F22" s="33">
        <v>21</v>
      </c>
      <c r="G22" s="14">
        <f t="shared" si="0"/>
        <v>5.6149732620320858E-2</v>
      </c>
      <c r="H22" s="7">
        <f t="shared" si="1"/>
        <v>353</v>
      </c>
      <c r="I22" s="33">
        <f>VLOOKUP(C22,'Ref Table'!$A$2:$C$16,3,FALSE)+IF(E22=1,53,IF(E22=2,2,IF(E22=3,1,0)))</f>
        <v>553</v>
      </c>
      <c r="J22" s="15"/>
      <c r="K22" s="15"/>
      <c r="L22" s="15"/>
    </row>
    <row r="23" spans="1:13" x14ac:dyDescent="0.25">
      <c r="A23" s="35">
        <v>44852</v>
      </c>
      <c r="B23" s="36" t="s">
        <v>40</v>
      </c>
      <c r="C23" s="37" t="s">
        <v>333</v>
      </c>
      <c r="D23" s="33">
        <v>5</v>
      </c>
      <c r="E23" s="33">
        <v>1</v>
      </c>
      <c r="F23" s="33">
        <v>22</v>
      </c>
      <c r="G23" s="14">
        <f t="shared" si="0"/>
        <v>5.8823529411764705E-2</v>
      </c>
      <c r="H23" s="7">
        <f t="shared" si="1"/>
        <v>352</v>
      </c>
      <c r="I23" s="33">
        <f>VLOOKUP(C23,'Ref Table'!$A$2:$C$16,3,FALSE)+IF(E23=1,53,IF(E23=2,2,IF(E23=3,1,0)))</f>
        <v>653</v>
      </c>
      <c r="J23" s="15"/>
      <c r="K23" s="15"/>
      <c r="L23" s="15"/>
    </row>
    <row r="24" spans="1:13" x14ac:dyDescent="0.25">
      <c r="A24" s="35">
        <v>44852</v>
      </c>
      <c r="B24" s="36" t="s">
        <v>41</v>
      </c>
      <c r="C24" s="37" t="s">
        <v>334</v>
      </c>
      <c r="D24" s="33">
        <v>4</v>
      </c>
      <c r="E24" s="33">
        <v>1</v>
      </c>
      <c r="F24" s="33">
        <v>23</v>
      </c>
      <c r="G24" s="14">
        <f t="shared" si="0"/>
        <v>6.1497326203208559E-2</v>
      </c>
      <c r="H24" s="7">
        <f t="shared" si="1"/>
        <v>351</v>
      </c>
      <c r="I24" s="33">
        <f>VLOOKUP(C24,'Ref Table'!$A$2:$C$16,3,FALSE)+IF(E24=1,53,IF(E24=2,2,IF(E24=3,1,0)))</f>
        <v>553</v>
      </c>
      <c r="J24" s="15"/>
      <c r="K24" s="15"/>
      <c r="L24" s="15"/>
    </row>
    <row r="25" spans="1:13" x14ac:dyDescent="0.25">
      <c r="A25" s="35">
        <v>44852</v>
      </c>
      <c r="B25" s="36" t="s">
        <v>42</v>
      </c>
      <c r="C25" s="37" t="s">
        <v>340</v>
      </c>
      <c r="D25" s="33">
        <v>7</v>
      </c>
      <c r="E25" s="33">
        <v>1</v>
      </c>
      <c r="F25" s="33">
        <v>24</v>
      </c>
      <c r="G25" s="14">
        <f t="shared" si="0"/>
        <v>6.4171122994652413E-2</v>
      </c>
      <c r="H25" s="7">
        <f t="shared" si="1"/>
        <v>350</v>
      </c>
      <c r="I25" s="33">
        <f>VLOOKUP(C25,'Ref Table'!$A$2:$C$16,3,FALSE)+IF(E25=1,53,IF(E25=2,2,IF(E25=3,1,0)))</f>
        <v>803</v>
      </c>
      <c r="J25" s="15"/>
      <c r="K25" s="15"/>
      <c r="L25" s="15"/>
    </row>
    <row r="26" spans="1:13" x14ac:dyDescent="0.25">
      <c r="A26" s="35">
        <v>44852</v>
      </c>
      <c r="B26" s="36" t="s">
        <v>43</v>
      </c>
      <c r="C26" s="37" t="s">
        <v>340</v>
      </c>
      <c r="D26" s="33">
        <v>7</v>
      </c>
      <c r="E26" s="33">
        <v>1</v>
      </c>
      <c r="F26" s="33">
        <v>25</v>
      </c>
      <c r="G26" s="14">
        <f t="shared" si="0"/>
        <v>6.684491978609626E-2</v>
      </c>
      <c r="H26" s="7">
        <f t="shared" si="1"/>
        <v>349</v>
      </c>
      <c r="I26" s="33">
        <f>VLOOKUP(C26,'Ref Table'!$A$2:$C$16,3,FALSE)+IF(E26=1,53,IF(E26=2,2,IF(E26=3,1,0)))</f>
        <v>803</v>
      </c>
      <c r="J26" s="16">
        <v>16571</v>
      </c>
      <c r="K26" s="16">
        <v>5192</v>
      </c>
      <c r="L26" s="16">
        <v>1011</v>
      </c>
      <c r="M26" t="s">
        <v>29</v>
      </c>
    </row>
    <row r="27" spans="1:13" x14ac:dyDescent="0.25">
      <c r="A27" s="24">
        <v>44854</v>
      </c>
      <c r="B27" s="25" t="s">
        <v>44</v>
      </c>
      <c r="C27" s="34" t="s">
        <v>335</v>
      </c>
      <c r="D27" s="26">
        <v>3</v>
      </c>
      <c r="E27" s="26">
        <v>1</v>
      </c>
      <c r="F27" s="26">
        <v>26</v>
      </c>
      <c r="G27" s="14">
        <f t="shared" si="0"/>
        <v>6.9518716577540107E-2</v>
      </c>
      <c r="H27" s="7">
        <f t="shared" si="1"/>
        <v>348</v>
      </c>
      <c r="I27" s="26">
        <f>VLOOKUP(C27,'Ref Table'!$A$2:$C$16,3,FALSE)+IF(E27=1,53,IF(E27=2,2,IF(E27=3,1,0)))</f>
        <v>503</v>
      </c>
      <c r="J27" s="15"/>
      <c r="K27" s="15"/>
      <c r="L27" s="15"/>
    </row>
    <row r="28" spans="1:13" x14ac:dyDescent="0.25">
      <c r="A28" s="24">
        <v>44854</v>
      </c>
      <c r="B28" s="25" t="s">
        <v>45</v>
      </c>
      <c r="C28" s="34" t="s">
        <v>335</v>
      </c>
      <c r="D28" s="26">
        <v>3</v>
      </c>
      <c r="E28" s="26">
        <v>1</v>
      </c>
      <c r="F28" s="26">
        <v>27</v>
      </c>
      <c r="G28" s="14">
        <f t="shared" si="0"/>
        <v>7.2192513368983954E-2</v>
      </c>
      <c r="H28" s="7">
        <f t="shared" si="1"/>
        <v>347</v>
      </c>
      <c r="I28" s="26">
        <f>VLOOKUP(C28,'Ref Table'!$A$2:$C$16,3,FALSE)+IF(E28=1,53,IF(E28=2,2,IF(E28=3,1,0)))</f>
        <v>503</v>
      </c>
      <c r="J28" s="15"/>
      <c r="K28" s="15"/>
      <c r="L28" s="15"/>
    </row>
    <row r="29" spans="1:13" x14ac:dyDescent="0.25">
      <c r="A29" s="24">
        <v>44854</v>
      </c>
      <c r="B29" s="25" t="s">
        <v>46</v>
      </c>
      <c r="C29" s="34" t="s">
        <v>335</v>
      </c>
      <c r="D29" s="26">
        <v>3</v>
      </c>
      <c r="E29" s="26">
        <v>1</v>
      </c>
      <c r="F29" s="26">
        <v>28</v>
      </c>
      <c r="G29" s="14">
        <f t="shared" si="0"/>
        <v>7.4866310160427801E-2</v>
      </c>
      <c r="H29" s="7">
        <f t="shared" si="1"/>
        <v>346</v>
      </c>
      <c r="I29" s="26">
        <f>VLOOKUP(C29,'Ref Table'!$A$2:$C$16,3,FALSE)+IF(E29=1,53,IF(E29=2,2,IF(E29=3,1,0)))</f>
        <v>503</v>
      </c>
      <c r="J29" s="15"/>
      <c r="K29" s="15"/>
      <c r="L29" s="15"/>
    </row>
    <row r="30" spans="1:13" x14ac:dyDescent="0.25">
      <c r="A30" s="24">
        <v>44854</v>
      </c>
      <c r="B30" s="25" t="s">
        <v>47</v>
      </c>
      <c r="C30" s="34" t="s">
        <v>334</v>
      </c>
      <c r="D30" s="26">
        <v>4</v>
      </c>
      <c r="E30" s="26">
        <v>1</v>
      </c>
      <c r="F30" s="26">
        <v>29</v>
      </c>
      <c r="G30" s="14">
        <f t="shared" si="0"/>
        <v>7.7540106951871662E-2</v>
      </c>
      <c r="H30" s="7">
        <f t="shared" si="1"/>
        <v>345</v>
      </c>
      <c r="I30" s="26">
        <f>VLOOKUP(C30,'Ref Table'!$A$2:$C$16,3,FALSE)+IF(E30=1,53,IF(E30=2,2,IF(E30=3,1,0)))</f>
        <v>553</v>
      </c>
      <c r="J30" s="15"/>
      <c r="K30" s="15"/>
      <c r="L30" s="15"/>
    </row>
    <row r="31" spans="1:13" x14ac:dyDescent="0.25">
      <c r="A31" s="24">
        <v>44854</v>
      </c>
      <c r="B31" s="25" t="s">
        <v>48</v>
      </c>
      <c r="C31" s="34" t="s">
        <v>341</v>
      </c>
      <c r="D31" s="26">
        <v>4</v>
      </c>
      <c r="E31" s="26">
        <v>1</v>
      </c>
      <c r="F31" s="26">
        <v>30</v>
      </c>
      <c r="G31" s="14">
        <f t="shared" si="0"/>
        <v>8.0213903743315509E-2</v>
      </c>
      <c r="H31" s="7">
        <f t="shared" si="1"/>
        <v>344</v>
      </c>
      <c r="I31" s="26">
        <f>VLOOKUP(C31,'Ref Table'!$A$2:$C$16,3,FALSE)+IF(E31=1,53,IF(E31=2,2,IF(E31=3,1,0)))</f>
        <v>603</v>
      </c>
      <c r="J31" s="15"/>
      <c r="K31" s="15"/>
      <c r="L31" s="15"/>
    </row>
    <row r="32" spans="1:13" x14ac:dyDescent="0.25">
      <c r="A32" s="24">
        <v>44854</v>
      </c>
      <c r="B32" s="25" t="s">
        <v>49</v>
      </c>
      <c r="C32" s="34" t="s">
        <v>333</v>
      </c>
      <c r="D32" s="26">
        <v>5</v>
      </c>
      <c r="E32" s="26">
        <v>1</v>
      </c>
      <c r="F32" s="26">
        <v>31</v>
      </c>
      <c r="G32" s="14">
        <f t="shared" si="0"/>
        <v>8.2887700534759357E-2</v>
      </c>
      <c r="H32" s="7">
        <f t="shared" si="1"/>
        <v>343</v>
      </c>
      <c r="I32" s="26">
        <f>VLOOKUP(C32,'Ref Table'!$A$2:$C$16,3,FALSE)+IF(E32=1,53,IF(E32=2,2,IF(E32=3,1,0)))</f>
        <v>653</v>
      </c>
      <c r="J32" s="15"/>
      <c r="K32" s="15"/>
      <c r="L32" s="15"/>
    </row>
    <row r="33" spans="1:13" x14ac:dyDescent="0.25">
      <c r="A33" s="24">
        <v>44854</v>
      </c>
      <c r="B33" s="25" t="s">
        <v>50</v>
      </c>
      <c r="C33" s="34" t="s">
        <v>342</v>
      </c>
      <c r="D33" s="26">
        <v>5</v>
      </c>
      <c r="E33" s="26">
        <v>1</v>
      </c>
      <c r="F33" s="26">
        <v>32</v>
      </c>
      <c r="G33" s="14">
        <f t="shared" si="0"/>
        <v>8.5561497326203204E-2</v>
      </c>
      <c r="H33" s="7">
        <f t="shared" si="1"/>
        <v>342</v>
      </c>
      <c r="I33" s="26">
        <f>VLOOKUP(C33,'Ref Table'!$A$2:$C$16,3,FALSE)+IF(E33=1,53,IF(E33=2,2,IF(E33=3,1,0)))</f>
        <v>703</v>
      </c>
      <c r="J33" s="15"/>
      <c r="K33" s="15"/>
      <c r="L33" s="15"/>
    </row>
    <row r="34" spans="1:13" x14ac:dyDescent="0.25">
      <c r="A34" s="24">
        <v>44854</v>
      </c>
      <c r="B34" s="25" t="s">
        <v>51</v>
      </c>
      <c r="C34" s="34" t="s">
        <v>343</v>
      </c>
      <c r="D34" s="26">
        <v>6</v>
      </c>
      <c r="E34" s="26">
        <v>1</v>
      </c>
      <c r="F34" s="26">
        <v>33</v>
      </c>
      <c r="G34" s="14">
        <f t="shared" si="0"/>
        <v>8.8235294117647065E-2</v>
      </c>
      <c r="H34" s="7">
        <f t="shared" si="1"/>
        <v>341</v>
      </c>
      <c r="I34" s="26">
        <f>VLOOKUP(C34,'Ref Table'!$A$2:$C$16,3,FALSE)+IF(E34=1,53,IF(E34=2,2,IF(E34=3,1,0)))</f>
        <v>753</v>
      </c>
      <c r="J34" s="15"/>
      <c r="K34" s="15"/>
      <c r="L34" s="15"/>
    </row>
    <row r="35" spans="1:13" x14ac:dyDescent="0.25">
      <c r="A35" s="24">
        <v>44854</v>
      </c>
      <c r="B35" s="25" t="s">
        <v>52</v>
      </c>
      <c r="C35" s="34" t="s">
        <v>343</v>
      </c>
      <c r="D35" s="26">
        <v>6</v>
      </c>
      <c r="E35" s="26">
        <v>1</v>
      </c>
      <c r="F35" s="26">
        <v>34</v>
      </c>
      <c r="G35" s="14">
        <f t="shared" si="0"/>
        <v>9.0909090909090912E-2</v>
      </c>
      <c r="H35" s="7">
        <f t="shared" si="1"/>
        <v>340</v>
      </c>
      <c r="I35" s="26">
        <f>VLOOKUP(C35,'Ref Table'!$A$2:$C$16,3,FALSE)+IF(E35=1,53,IF(E35=2,2,IF(E35=3,1,0)))</f>
        <v>753</v>
      </c>
      <c r="J35" s="15"/>
      <c r="K35" s="15"/>
      <c r="L35" s="15"/>
    </row>
    <row r="36" spans="1:13" x14ac:dyDescent="0.25">
      <c r="A36" s="24">
        <v>44854</v>
      </c>
      <c r="B36" s="25" t="s">
        <v>53</v>
      </c>
      <c r="C36" s="34" t="s">
        <v>340</v>
      </c>
      <c r="D36" s="26">
        <v>7</v>
      </c>
      <c r="E36" s="26">
        <v>1</v>
      </c>
      <c r="F36" s="26">
        <v>35</v>
      </c>
      <c r="G36" s="14">
        <f t="shared" si="0"/>
        <v>9.3582887700534759E-2</v>
      </c>
      <c r="H36" s="7">
        <f t="shared" si="1"/>
        <v>339</v>
      </c>
      <c r="I36" s="26">
        <f>VLOOKUP(C36,'Ref Table'!$A$2:$C$16,3,FALSE)+IF(E36=1,53,IF(E36=2,2,IF(E36=3,1,0)))</f>
        <v>803</v>
      </c>
      <c r="J36" s="15"/>
      <c r="K36" s="15"/>
      <c r="L36" s="15"/>
    </row>
    <row r="37" spans="1:13" x14ac:dyDescent="0.25">
      <c r="A37" s="24">
        <v>44854</v>
      </c>
      <c r="B37" s="25" t="s">
        <v>54</v>
      </c>
      <c r="C37" s="34" t="s">
        <v>340</v>
      </c>
      <c r="D37" s="26">
        <v>6</v>
      </c>
      <c r="E37" s="26">
        <v>1</v>
      </c>
      <c r="F37" s="26">
        <v>36</v>
      </c>
      <c r="G37" s="14">
        <f t="shared" si="0"/>
        <v>9.6256684491978606E-2</v>
      </c>
      <c r="H37" s="7">
        <f t="shared" si="1"/>
        <v>338</v>
      </c>
      <c r="I37" s="26">
        <f>VLOOKUP(C37,'Ref Table'!$A$2:$C$16,3,FALSE)+IF(E37=1,53,IF(E37=2,2,IF(E37=3,1,0)))</f>
        <v>803</v>
      </c>
      <c r="J37" s="15"/>
      <c r="K37" s="15"/>
      <c r="L37" s="15"/>
    </row>
    <row r="38" spans="1:13" x14ac:dyDescent="0.25">
      <c r="A38" s="24">
        <v>44854</v>
      </c>
      <c r="B38" s="25" t="s">
        <v>55</v>
      </c>
      <c r="C38" s="34" t="s">
        <v>337</v>
      </c>
      <c r="D38" s="26">
        <v>8</v>
      </c>
      <c r="E38" s="26">
        <v>1</v>
      </c>
      <c r="F38" s="26">
        <v>37</v>
      </c>
      <c r="G38" s="14">
        <f t="shared" si="0"/>
        <v>9.8930481283422467E-2</v>
      </c>
      <c r="H38" s="7">
        <f t="shared" si="1"/>
        <v>337</v>
      </c>
      <c r="I38" s="26">
        <f>VLOOKUP(C38,'Ref Table'!$A$2:$C$16,3,FALSE)+IF(E38=1,53,IF(E38=2,2,IF(E38=3,1,0)))</f>
        <v>853</v>
      </c>
      <c r="J38" s="15"/>
      <c r="K38" s="15"/>
      <c r="L38" s="15"/>
    </row>
    <row r="39" spans="1:13" x14ac:dyDescent="0.25">
      <c r="A39" s="24">
        <v>44854</v>
      </c>
      <c r="B39" s="25" t="s">
        <v>56</v>
      </c>
      <c r="C39" s="34" t="s">
        <v>337</v>
      </c>
      <c r="D39" s="26">
        <v>8</v>
      </c>
      <c r="E39" s="26">
        <v>1</v>
      </c>
      <c r="F39" s="26">
        <v>38</v>
      </c>
      <c r="G39" s="14">
        <f t="shared" si="0"/>
        <v>0.10160427807486631</v>
      </c>
      <c r="H39" s="7">
        <f t="shared" si="1"/>
        <v>336</v>
      </c>
      <c r="I39" s="26">
        <f>VLOOKUP(C39,'Ref Table'!$A$2:$C$16,3,FALSE)+IF(E39=1,53,IF(E39=2,2,IF(E39=3,1,0)))</f>
        <v>853</v>
      </c>
      <c r="J39" s="15"/>
      <c r="K39" s="15"/>
      <c r="L39" s="15"/>
    </row>
    <row r="40" spans="1:13" x14ac:dyDescent="0.25">
      <c r="A40" s="24">
        <v>44854</v>
      </c>
      <c r="B40" s="25" t="s">
        <v>57</v>
      </c>
      <c r="C40" s="34" t="s">
        <v>337</v>
      </c>
      <c r="D40" s="26">
        <v>8</v>
      </c>
      <c r="E40" s="26">
        <v>1</v>
      </c>
      <c r="F40" s="26">
        <v>39</v>
      </c>
      <c r="G40" s="14">
        <f t="shared" si="0"/>
        <v>0.10427807486631016</v>
      </c>
      <c r="H40" s="7">
        <f t="shared" si="1"/>
        <v>335</v>
      </c>
      <c r="I40" s="26">
        <f>VLOOKUP(C40,'Ref Table'!$A$2:$C$16,3,FALSE)+IF(E40=1,53,IF(E40=2,2,IF(E40=3,1,0)))</f>
        <v>853</v>
      </c>
      <c r="J40" s="15"/>
      <c r="K40" s="15"/>
      <c r="L40" s="15"/>
    </row>
    <row r="41" spans="1:13" x14ac:dyDescent="0.25">
      <c r="A41" s="24">
        <v>44854</v>
      </c>
      <c r="B41" s="25" t="s">
        <v>58</v>
      </c>
      <c r="C41" s="34" t="s">
        <v>341</v>
      </c>
      <c r="D41" s="26">
        <v>4</v>
      </c>
      <c r="E41" s="26">
        <v>1</v>
      </c>
      <c r="F41" s="26">
        <v>40</v>
      </c>
      <c r="G41" s="14">
        <f t="shared" si="0"/>
        <v>0.10695187165775401</v>
      </c>
      <c r="H41" s="7">
        <f t="shared" si="1"/>
        <v>334</v>
      </c>
      <c r="I41" s="26">
        <f>VLOOKUP(C41,'Ref Table'!$A$2:$C$16,3,FALSE)+IF(E41=1,53,IF(E41=2,2,IF(E41=3,1,0)))</f>
        <v>603</v>
      </c>
      <c r="J41" s="15"/>
      <c r="K41" s="15"/>
      <c r="L41" s="15"/>
    </row>
    <row r="42" spans="1:13" x14ac:dyDescent="0.25">
      <c r="A42" s="24">
        <v>44854</v>
      </c>
      <c r="B42" s="25" t="s">
        <v>59</v>
      </c>
      <c r="C42" s="34" t="s">
        <v>333</v>
      </c>
      <c r="D42" s="26">
        <v>5</v>
      </c>
      <c r="E42" s="26">
        <v>1</v>
      </c>
      <c r="F42" s="26">
        <v>41</v>
      </c>
      <c r="G42" s="14">
        <f t="shared" si="0"/>
        <v>0.10962566844919786</v>
      </c>
      <c r="H42" s="7">
        <f t="shared" si="1"/>
        <v>333</v>
      </c>
      <c r="I42" s="26">
        <f>VLOOKUP(C42,'Ref Table'!$A$2:$C$16,3,FALSE)+IF(E42=1,53,IF(E42=2,2,IF(E42=3,1,0)))</f>
        <v>653</v>
      </c>
      <c r="J42" s="15"/>
      <c r="K42" s="15"/>
      <c r="L42" s="15"/>
    </row>
    <row r="43" spans="1:13" x14ac:dyDescent="0.25">
      <c r="A43" s="24">
        <v>44854</v>
      </c>
      <c r="B43" s="25" t="s">
        <v>60</v>
      </c>
      <c r="C43" s="34" t="s">
        <v>340</v>
      </c>
      <c r="D43" s="26">
        <v>7</v>
      </c>
      <c r="E43" s="26">
        <v>1</v>
      </c>
      <c r="F43" s="26">
        <v>42</v>
      </c>
      <c r="G43" s="14">
        <f t="shared" si="0"/>
        <v>0.11229946524064172</v>
      </c>
      <c r="H43" s="7">
        <f t="shared" si="1"/>
        <v>332</v>
      </c>
      <c r="I43" s="26">
        <f>VLOOKUP(C43,'Ref Table'!$A$2:$C$16,3,FALSE)+IF(E43=1,53,IF(E43=2,2,IF(E43=3,1,0)))</f>
        <v>803</v>
      </c>
      <c r="J43" s="15"/>
      <c r="K43" s="15"/>
      <c r="L43" s="15"/>
    </row>
    <row r="44" spans="1:13" x14ac:dyDescent="0.25">
      <c r="A44" s="24">
        <v>44854</v>
      </c>
      <c r="B44" s="25" t="s">
        <v>61</v>
      </c>
      <c r="C44" s="34" t="s">
        <v>343</v>
      </c>
      <c r="D44" s="26">
        <v>6</v>
      </c>
      <c r="E44" s="26">
        <v>1</v>
      </c>
      <c r="F44" s="26">
        <v>43</v>
      </c>
      <c r="G44" s="14">
        <f t="shared" si="0"/>
        <v>0.11497326203208556</v>
      </c>
      <c r="H44" s="7">
        <f t="shared" si="1"/>
        <v>331</v>
      </c>
      <c r="I44" s="26">
        <f>VLOOKUP(C44,'Ref Table'!$A$2:$C$16,3,FALSE)+IF(E44=1,53,IF(E44=2,2,IF(E44=3,1,0)))</f>
        <v>753</v>
      </c>
      <c r="J44" s="15"/>
      <c r="K44" s="15"/>
      <c r="L44" s="15"/>
    </row>
    <row r="45" spans="1:13" x14ac:dyDescent="0.25">
      <c r="A45" s="24">
        <v>44854</v>
      </c>
      <c r="B45" s="25" t="s">
        <v>62</v>
      </c>
      <c r="C45" s="34" t="s">
        <v>343</v>
      </c>
      <c r="D45" s="26">
        <v>6</v>
      </c>
      <c r="E45" s="26">
        <v>1</v>
      </c>
      <c r="F45" s="26">
        <v>44</v>
      </c>
      <c r="G45" s="14">
        <f t="shared" si="0"/>
        <v>0.11764705882352941</v>
      </c>
      <c r="H45" s="7">
        <f t="shared" si="1"/>
        <v>330</v>
      </c>
      <c r="I45" s="26">
        <f>VLOOKUP(C45,'Ref Table'!$A$2:$C$16,3,FALSE)+IF(E45=1,53,IF(E45=2,2,IF(E45=3,1,0)))</f>
        <v>753</v>
      </c>
      <c r="J45" s="15"/>
      <c r="K45" s="15"/>
      <c r="L45" s="15"/>
    </row>
    <row r="46" spans="1:13" x14ac:dyDescent="0.25">
      <c r="A46" s="24">
        <v>44854</v>
      </c>
      <c r="B46" s="25" t="s">
        <v>63</v>
      </c>
      <c r="C46" s="34" t="s">
        <v>343</v>
      </c>
      <c r="D46" s="26">
        <v>6</v>
      </c>
      <c r="E46" s="26">
        <v>1</v>
      </c>
      <c r="F46" s="26">
        <v>45</v>
      </c>
      <c r="G46" s="14">
        <f t="shared" si="0"/>
        <v>0.12032085561497326</v>
      </c>
      <c r="H46" s="7">
        <f t="shared" si="1"/>
        <v>329</v>
      </c>
      <c r="I46" s="26">
        <f>VLOOKUP(C46,'Ref Table'!$A$2:$C$16,3,FALSE)+IF(E46=1,53,IF(E46=2,2,IF(E46=3,1,0)))</f>
        <v>753</v>
      </c>
      <c r="J46" s="16">
        <v>30581</v>
      </c>
      <c r="K46" s="16">
        <v>3466</v>
      </c>
      <c r="L46" s="16">
        <v>666</v>
      </c>
      <c r="M46" t="s">
        <v>29</v>
      </c>
    </row>
    <row r="47" spans="1:13" x14ac:dyDescent="0.25">
      <c r="A47" s="4">
        <v>44858</v>
      </c>
      <c r="B47" s="5" t="s">
        <v>64</v>
      </c>
      <c r="C47" s="27" t="s">
        <v>335</v>
      </c>
      <c r="D47" s="7">
        <v>3</v>
      </c>
      <c r="E47" s="7">
        <v>1</v>
      </c>
      <c r="F47" s="7">
        <v>46</v>
      </c>
      <c r="G47" s="14">
        <f t="shared" si="0"/>
        <v>0.12299465240641712</v>
      </c>
      <c r="H47" s="7">
        <f t="shared" si="1"/>
        <v>328</v>
      </c>
      <c r="I47" s="7">
        <f>VLOOKUP(C47,'Ref Table'!$A$2:$C$16,3,FALSE)+IF(E47=1,53,IF(E47=2,2,IF(E47=3,1,0)))</f>
        <v>503</v>
      </c>
      <c r="J47" s="15"/>
      <c r="K47" s="15"/>
      <c r="L47" s="15"/>
    </row>
    <row r="48" spans="1:13" x14ac:dyDescent="0.25">
      <c r="A48" s="4">
        <v>44858</v>
      </c>
      <c r="B48" s="5" t="s">
        <v>65</v>
      </c>
      <c r="C48" s="27" t="s">
        <v>340</v>
      </c>
      <c r="D48" s="7">
        <v>7</v>
      </c>
      <c r="E48" s="7">
        <v>1</v>
      </c>
      <c r="F48" s="7">
        <v>47</v>
      </c>
      <c r="G48" s="14">
        <f t="shared" si="0"/>
        <v>0.12566844919786097</v>
      </c>
      <c r="H48" s="7">
        <f t="shared" si="1"/>
        <v>327</v>
      </c>
      <c r="I48" s="7">
        <f>VLOOKUP(C48,'Ref Table'!$A$2:$C$16,3,FALSE)+IF(E48=1,53,IF(E48=2,2,IF(E48=3,1,0)))</f>
        <v>803</v>
      </c>
      <c r="J48" s="15"/>
      <c r="K48" s="15"/>
      <c r="L48" s="15"/>
    </row>
    <row r="49" spans="1:13" x14ac:dyDescent="0.25">
      <c r="A49" s="4">
        <v>44858</v>
      </c>
      <c r="B49" s="5" t="s">
        <v>66</v>
      </c>
      <c r="C49" s="27" t="s">
        <v>340</v>
      </c>
      <c r="D49" s="7">
        <v>7</v>
      </c>
      <c r="E49" s="7">
        <v>1</v>
      </c>
      <c r="F49" s="7">
        <v>48</v>
      </c>
      <c r="G49" s="14">
        <f t="shared" si="0"/>
        <v>0.12834224598930483</v>
      </c>
      <c r="H49" s="7">
        <f t="shared" si="1"/>
        <v>326</v>
      </c>
      <c r="I49" s="7">
        <f>VLOOKUP(C49,'Ref Table'!$A$2:$C$16,3,FALSE)+IF(E49=1,53,IF(E49=2,2,IF(E49=3,1,0)))</f>
        <v>803</v>
      </c>
      <c r="J49" s="15"/>
      <c r="K49" s="15"/>
      <c r="L49" s="15"/>
    </row>
    <row r="50" spans="1:13" x14ac:dyDescent="0.25">
      <c r="A50" s="4">
        <v>44858</v>
      </c>
      <c r="B50" s="5" t="s">
        <v>67</v>
      </c>
      <c r="C50" s="27" t="s">
        <v>340</v>
      </c>
      <c r="D50" s="7">
        <v>7</v>
      </c>
      <c r="E50" s="7">
        <v>1</v>
      </c>
      <c r="F50" s="7">
        <v>49</v>
      </c>
      <c r="G50" s="14">
        <f t="shared" si="0"/>
        <v>0.13101604278074866</v>
      </c>
      <c r="H50" s="7">
        <f t="shared" si="1"/>
        <v>325</v>
      </c>
      <c r="I50" s="7">
        <f>VLOOKUP(C50,'Ref Table'!$A$2:$C$16,3,FALSE)+IF(E50=1,53,IF(E50=2,2,IF(E50=3,1,0)))</f>
        <v>803</v>
      </c>
      <c r="J50" s="15"/>
      <c r="K50" s="15"/>
      <c r="L50" s="15"/>
    </row>
    <row r="51" spans="1:13" x14ac:dyDescent="0.25">
      <c r="A51" s="4">
        <v>44858</v>
      </c>
      <c r="B51" s="5" t="s">
        <v>68</v>
      </c>
      <c r="C51" s="27" t="s">
        <v>336</v>
      </c>
      <c r="D51" s="7">
        <v>9</v>
      </c>
      <c r="E51" s="7">
        <v>2</v>
      </c>
      <c r="F51" s="7">
        <v>50</v>
      </c>
      <c r="G51" s="14">
        <f t="shared" si="0"/>
        <v>0.13368983957219252</v>
      </c>
      <c r="H51" s="7">
        <f t="shared" si="1"/>
        <v>324</v>
      </c>
      <c r="I51" s="7">
        <f>VLOOKUP(C51,'Ref Table'!$A$2:$C$16,3,FALSE)+IF(E51=1,53,IF(E51=2,2,IF(E51=3,1,0)))</f>
        <v>902</v>
      </c>
      <c r="J51" s="16">
        <v>34395</v>
      </c>
      <c r="K51" s="16">
        <v>3195</v>
      </c>
      <c r="L51" s="16">
        <v>613</v>
      </c>
      <c r="M51" t="s">
        <v>29</v>
      </c>
    </row>
    <row r="52" spans="1:13" x14ac:dyDescent="0.25">
      <c r="A52" s="28">
        <v>44860</v>
      </c>
      <c r="B52" s="29" t="s">
        <v>69</v>
      </c>
      <c r="C52" s="27" t="s">
        <v>341</v>
      </c>
      <c r="D52" s="7">
        <v>4</v>
      </c>
      <c r="E52" s="7">
        <v>1</v>
      </c>
      <c r="F52" s="7">
        <v>51</v>
      </c>
      <c r="G52" s="14">
        <f t="shared" si="0"/>
        <v>0.13636363636363635</v>
      </c>
      <c r="H52" s="7">
        <f t="shared" si="1"/>
        <v>323</v>
      </c>
      <c r="I52" s="7">
        <f>VLOOKUP(C52,'Ref Table'!$A$2:$C$16,3,FALSE)+IF(E52=1,53,IF(E52=2,2,IF(E52=3,1,0)))</f>
        <v>603</v>
      </c>
      <c r="J52" s="15"/>
      <c r="K52" s="15"/>
      <c r="L52" s="15"/>
    </row>
    <row r="53" spans="1:13" x14ac:dyDescent="0.25">
      <c r="A53" s="4">
        <v>44860</v>
      </c>
      <c r="B53" s="5" t="s">
        <v>70</v>
      </c>
      <c r="C53" s="27" t="s">
        <v>334</v>
      </c>
      <c r="D53" s="7">
        <v>4</v>
      </c>
      <c r="E53" s="7">
        <v>1</v>
      </c>
      <c r="F53" s="7">
        <v>52</v>
      </c>
      <c r="G53" s="14">
        <f t="shared" si="0"/>
        <v>0.13903743315508021</v>
      </c>
      <c r="H53" s="7">
        <f t="shared" si="1"/>
        <v>322</v>
      </c>
      <c r="I53" s="7">
        <f>VLOOKUP(C53,'Ref Table'!$A$2:$C$16,3,FALSE)+IF(E53=1,53,IF(E53=2,2,IF(E53=3,1,0)))</f>
        <v>553</v>
      </c>
      <c r="J53" s="15"/>
      <c r="K53" s="15"/>
      <c r="L53" s="15"/>
    </row>
    <row r="54" spans="1:13" x14ac:dyDescent="0.25">
      <c r="A54" s="4">
        <v>44860</v>
      </c>
      <c r="B54" s="5" t="s">
        <v>71</v>
      </c>
      <c r="C54" s="27" t="s">
        <v>334</v>
      </c>
      <c r="D54" s="7">
        <v>4</v>
      </c>
      <c r="E54" s="7">
        <v>1</v>
      </c>
      <c r="F54" s="7">
        <v>53</v>
      </c>
      <c r="G54" s="14">
        <f t="shared" si="0"/>
        <v>0.14171122994652408</v>
      </c>
      <c r="H54" s="7">
        <f t="shared" si="1"/>
        <v>321</v>
      </c>
      <c r="I54" s="7">
        <f>VLOOKUP(C54,'Ref Table'!$A$2:$C$16,3,FALSE)+IF(E54=1,53,IF(E54=2,2,IF(E54=3,1,0)))</f>
        <v>553</v>
      </c>
      <c r="J54" s="15"/>
      <c r="K54" s="15"/>
      <c r="L54" s="15"/>
    </row>
    <row r="55" spans="1:13" x14ac:dyDescent="0.25">
      <c r="A55" s="4">
        <v>44860</v>
      </c>
      <c r="B55" s="5" t="s">
        <v>72</v>
      </c>
      <c r="C55" s="27" t="s">
        <v>333</v>
      </c>
      <c r="D55" s="7">
        <v>5</v>
      </c>
      <c r="E55" s="7">
        <v>1</v>
      </c>
      <c r="F55" s="7">
        <v>54</v>
      </c>
      <c r="G55" s="14">
        <f t="shared" si="0"/>
        <v>0.14438502673796791</v>
      </c>
      <c r="H55" s="7">
        <f t="shared" si="1"/>
        <v>320</v>
      </c>
      <c r="I55" s="7">
        <f>VLOOKUP(C55,'Ref Table'!$A$2:$C$16,3,FALSE)+IF(E55=1,53,IF(E55=2,2,IF(E55=3,1,0)))</f>
        <v>653</v>
      </c>
      <c r="J55" s="15"/>
      <c r="K55" s="15"/>
      <c r="L55" s="15"/>
    </row>
    <row r="56" spans="1:13" x14ac:dyDescent="0.25">
      <c r="A56" s="4">
        <v>44860</v>
      </c>
      <c r="B56" s="5" t="s">
        <v>73</v>
      </c>
      <c r="C56" s="27" t="s">
        <v>333</v>
      </c>
      <c r="D56" s="7">
        <v>5</v>
      </c>
      <c r="E56" s="7">
        <v>1</v>
      </c>
      <c r="F56" s="7">
        <v>55</v>
      </c>
      <c r="G56" s="14">
        <f t="shared" si="0"/>
        <v>0.14705882352941177</v>
      </c>
      <c r="H56" s="7">
        <f t="shared" si="1"/>
        <v>319</v>
      </c>
      <c r="I56" s="7">
        <f>VLOOKUP(C56,'Ref Table'!$A$2:$C$16,3,FALSE)+IF(E56=1,53,IF(E56=2,2,IF(E56=3,1,0)))</f>
        <v>653</v>
      </c>
      <c r="J56" s="15"/>
      <c r="K56" s="15"/>
      <c r="L56" s="15"/>
    </row>
    <row r="57" spans="1:13" x14ac:dyDescent="0.25">
      <c r="A57" s="4">
        <v>44860</v>
      </c>
      <c r="B57" s="5" t="s">
        <v>74</v>
      </c>
      <c r="C57" s="27" t="s">
        <v>340</v>
      </c>
      <c r="D57" s="7">
        <v>7</v>
      </c>
      <c r="E57" s="7">
        <v>1</v>
      </c>
      <c r="F57" s="7">
        <v>56</v>
      </c>
      <c r="G57" s="14">
        <f t="shared" si="0"/>
        <v>0.1497326203208556</v>
      </c>
      <c r="H57" s="7">
        <f t="shared" si="1"/>
        <v>318</v>
      </c>
      <c r="I57" s="7">
        <f>VLOOKUP(C57,'Ref Table'!$A$2:$C$16,3,FALSE)+IF(E57=1,53,IF(E57=2,2,IF(E57=3,1,0)))</f>
        <v>803</v>
      </c>
      <c r="J57" s="15"/>
      <c r="K57" s="15"/>
      <c r="L57" s="15"/>
    </row>
    <row r="58" spans="1:13" x14ac:dyDescent="0.25">
      <c r="A58" s="4">
        <v>44860</v>
      </c>
      <c r="B58" s="5" t="s">
        <v>75</v>
      </c>
      <c r="C58" s="27" t="s">
        <v>340</v>
      </c>
      <c r="D58" s="7">
        <v>7</v>
      </c>
      <c r="E58" s="7">
        <v>1</v>
      </c>
      <c r="F58" s="7">
        <v>57</v>
      </c>
      <c r="G58" s="14">
        <f t="shared" si="0"/>
        <v>0.15240641711229946</v>
      </c>
      <c r="H58" s="7">
        <f t="shared" si="1"/>
        <v>317</v>
      </c>
      <c r="I58" s="7">
        <f>VLOOKUP(C58,'Ref Table'!$A$2:$C$16,3,FALSE)+IF(E58=1,53,IF(E58=2,2,IF(E58=3,1,0)))</f>
        <v>803</v>
      </c>
      <c r="J58" s="15"/>
      <c r="K58" s="15"/>
      <c r="L58" s="15"/>
    </row>
    <row r="59" spans="1:13" x14ac:dyDescent="0.25">
      <c r="A59" s="4">
        <v>44860</v>
      </c>
      <c r="B59" s="5" t="s">
        <v>76</v>
      </c>
      <c r="C59" s="27" t="s">
        <v>343</v>
      </c>
      <c r="D59" s="7">
        <v>6</v>
      </c>
      <c r="E59" s="7">
        <v>1</v>
      </c>
      <c r="F59" s="7">
        <v>58</v>
      </c>
      <c r="G59" s="14">
        <f t="shared" si="0"/>
        <v>0.15508021390374332</v>
      </c>
      <c r="H59" s="7">
        <f t="shared" si="1"/>
        <v>316</v>
      </c>
      <c r="I59" s="7">
        <f>VLOOKUP(C59,'Ref Table'!$A$2:$C$16,3,FALSE)+IF(E59=1,53,IF(E59=2,2,IF(E59=3,1,0)))</f>
        <v>753</v>
      </c>
      <c r="J59" s="15"/>
      <c r="K59" s="15"/>
      <c r="L59" s="15"/>
    </row>
    <row r="60" spans="1:13" x14ac:dyDescent="0.25">
      <c r="A60" s="4">
        <v>44860</v>
      </c>
      <c r="B60" s="5" t="s">
        <v>77</v>
      </c>
      <c r="C60" s="27" t="s">
        <v>337</v>
      </c>
      <c r="D60" s="7">
        <v>8</v>
      </c>
      <c r="E60" s="7">
        <v>1</v>
      </c>
      <c r="F60" s="7">
        <v>59</v>
      </c>
      <c r="G60" s="14">
        <f t="shared" si="0"/>
        <v>0.15775401069518716</v>
      </c>
      <c r="H60" s="7">
        <f t="shared" si="1"/>
        <v>315</v>
      </c>
      <c r="I60" s="7">
        <f>VLOOKUP(C60,'Ref Table'!$A$2:$C$16,3,FALSE)+IF(E60=1,53,IF(E60=2,2,IF(E60=3,1,0)))</f>
        <v>853</v>
      </c>
      <c r="J60" s="15"/>
      <c r="K60" s="15"/>
      <c r="L60" s="15"/>
    </row>
    <row r="61" spans="1:13" x14ac:dyDescent="0.25">
      <c r="A61" s="4">
        <v>44860</v>
      </c>
      <c r="B61" s="5" t="s">
        <v>78</v>
      </c>
      <c r="C61" s="27" t="s">
        <v>338</v>
      </c>
      <c r="D61" s="7">
        <v>8</v>
      </c>
      <c r="E61" s="7">
        <v>1</v>
      </c>
      <c r="F61" s="7">
        <v>60</v>
      </c>
      <c r="G61" s="14">
        <f t="shared" si="0"/>
        <v>0.16042780748663102</v>
      </c>
      <c r="H61" s="7">
        <f t="shared" si="1"/>
        <v>314</v>
      </c>
      <c r="I61" s="7">
        <f>VLOOKUP(C61,'Ref Table'!$A$2:$C$16,3,FALSE)+IF(E61=1,53,IF(E61=2,2,IF(E61=3,1,0)))</f>
        <v>903</v>
      </c>
      <c r="J61" s="15"/>
      <c r="K61" s="15"/>
      <c r="L61" s="15"/>
    </row>
    <row r="62" spans="1:13" x14ac:dyDescent="0.25">
      <c r="A62" s="4">
        <v>44860</v>
      </c>
      <c r="B62" s="5" t="s">
        <v>79</v>
      </c>
      <c r="C62" s="27" t="s">
        <v>338</v>
      </c>
      <c r="D62" s="7">
        <v>8</v>
      </c>
      <c r="E62" s="7">
        <v>3</v>
      </c>
      <c r="F62" s="7">
        <v>61</v>
      </c>
      <c r="G62" s="14">
        <f t="shared" si="0"/>
        <v>0.16310160427807488</v>
      </c>
      <c r="H62" s="7">
        <f t="shared" si="1"/>
        <v>313</v>
      </c>
      <c r="I62" s="7">
        <f>VLOOKUP(C62,'Ref Table'!$A$2:$C$16,3,FALSE)+IF(E62=1,53,IF(E62=2,2,IF(E62=3,1,0)))</f>
        <v>851</v>
      </c>
      <c r="J62" s="15"/>
      <c r="K62" s="15"/>
      <c r="L62" s="15"/>
    </row>
    <row r="63" spans="1:13" x14ac:dyDescent="0.25">
      <c r="A63" s="4">
        <v>44860</v>
      </c>
      <c r="B63" s="5">
        <v>745</v>
      </c>
      <c r="C63" s="27" t="s">
        <v>338</v>
      </c>
      <c r="D63" s="7">
        <v>8</v>
      </c>
      <c r="E63" s="7">
        <v>2</v>
      </c>
      <c r="F63" s="7">
        <v>62</v>
      </c>
      <c r="G63" s="14">
        <f t="shared" si="0"/>
        <v>0.16577540106951871</v>
      </c>
      <c r="H63" s="7">
        <f t="shared" si="1"/>
        <v>312</v>
      </c>
      <c r="I63" s="7">
        <f>VLOOKUP(C63,'Ref Table'!$A$2:$C$16,3,FALSE)+IF(E63=1,53,IF(E63=2,2,IF(E63=3,1,0)))</f>
        <v>852</v>
      </c>
      <c r="J63" s="15"/>
      <c r="K63" s="15"/>
      <c r="L63" s="15"/>
    </row>
    <row r="64" spans="1:13" x14ac:dyDescent="0.25">
      <c r="A64" s="4">
        <v>44860</v>
      </c>
      <c r="B64" s="5" t="s">
        <v>80</v>
      </c>
      <c r="C64" s="27" t="s">
        <v>336</v>
      </c>
      <c r="D64" s="7">
        <v>9</v>
      </c>
      <c r="E64" s="7">
        <v>1</v>
      </c>
      <c r="F64" s="7">
        <v>63</v>
      </c>
      <c r="G64" s="14">
        <f t="shared" si="0"/>
        <v>0.16844919786096257</v>
      </c>
      <c r="H64" s="7">
        <f t="shared" si="1"/>
        <v>311</v>
      </c>
      <c r="I64" s="7">
        <f>VLOOKUP(C64,'Ref Table'!$A$2:$C$16,3,FALSE)+IF(E64=1,53,IF(E64=2,2,IF(E64=3,1,0)))</f>
        <v>953</v>
      </c>
      <c r="J64" s="15"/>
      <c r="K64" s="15"/>
      <c r="L64" s="15"/>
    </row>
    <row r="65" spans="1:13" x14ac:dyDescent="0.25">
      <c r="A65" s="4">
        <v>44860</v>
      </c>
      <c r="B65" s="5" t="s">
        <v>81</v>
      </c>
      <c r="C65" s="27" t="s">
        <v>339</v>
      </c>
      <c r="D65" s="7">
        <v>10</v>
      </c>
      <c r="E65" s="7">
        <v>3</v>
      </c>
      <c r="F65" s="7">
        <v>64</v>
      </c>
      <c r="G65" s="14">
        <f t="shared" si="0"/>
        <v>0.17112299465240641</v>
      </c>
      <c r="H65" s="7">
        <f t="shared" si="1"/>
        <v>310</v>
      </c>
      <c r="I65" s="7">
        <f>VLOOKUP(C65,'Ref Table'!$A$2:$C$16,3,FALSE)+IF(E65=1,53,IF(E65=2,2,IF(E65=3,1,0)))</f>
        <v>951</v>
      </c>
      <c r="J65" s="16">
        <v>45132</v>
      </c>
      <c r="K65" s="16">
        <v>2562</v>
      </c>
      <c r="L65" s="16">
        <v>493</v>
      </c>
      <c r="M65" t="s">
        <v>29</v>
      </c>
    </row>
    <row r="66" spans="1:13" x14ac:dyDescent="0.25">
      <c r="A66" s="4">
        <v>44862</v>
      </c>
      <c r="B66" s="5" t="s">
        <v>94</v>
      </c>
      <c r="C66" s="27" t="s">
        <v>334</v>
      </c>
      <c r="D66" s="7">
        <v>4</v>
      </c>
      <c r="E66" s="7">
        <v>1</v>
      </c>
      <c r="F66" s="7">
        <v>65</v>
      </c>
      <c r="G66" s="14">
        <f t="shared" si="0"/>
        <v>0.17379679144385027</v>
      </c>
      <c r="H66" s="7">
        <f t="shared" si="1"/>
        <v>309</v>
      </c>
      <c r="I66" s="7">
        <f>VLOOKUP(C66,'Ref Table'!$A$2:$C$16,3,FALSE)+IF(E66=1,53,IF(E66=2,2,IF(E66=3,1,0)))</f>
        <v>553</v>
      </c>
      <c r="J66" s="15"/>
      <c r="K66" s="15"/>
      <c r="L66" s="15"/>
    </row>
    <row r="67" spans="1:13" x14ac:dyDescent="0.25">
      <c r="A67" s="4">
        <v>44862</v>
      </c>
      <c r="B67" s="5" t="s">
        <v>95</v>
      </c>
      <c r="C67" s="27" t="s">
        <v>341</v>
      </c>
      <c r="D67" s="7">
        <v>4</v>
      </c>
      <c r="E67" s="7">
        <v>1</v>
      </c>
      <c r="F67" s="7">
        <v>66</v>
      </c>
      <c r="G67" s="14">
        <f t="shared" ref="G67:G130" si="2">F67/374</f>
        <v>0.17647058823529413</v>
      </c>
      <c r="H67" s="7">
        <f t="shared" ref="H67:H130" si="3">374-F67</f>
        <v>308</v>
      </c>
      <c r="I67" s="7">
        <f>VLOOKUP(C67,'Ref Table'!$A$2:$C$16,3,FALSE)+IF(E67=1,53,IF(E67=2,2,IF(E67=3,1,0)))</f>
        <v>603</v>
      </c>
      <c r="J67" s="15"/>
      <c r="K67" s="15"/>
      <c r="L67" s="15"/>
    </row>
    <row r="68" spans="1:13" x14ac:dyDescent="0.25">
      <c r="A68" s="4">
        <v>44862</v>
      </c>
      <c r="B68" s="5" t="s">
        <v>96</v>
      </c>
      <c r="C68" s="27" t="s">
        <v>343</v>
      </c>
      <c r="D68" s="7">
        <v>6</v>
      </c>
      <c r="E68" s="7">
        <v>1</v>
      </c>
      <c r="F68" s="7">
        <v>67</v>
      </c>
      <c r="G68" s="14">
        <f t="shared" si="2"/>
        <v>0.17914438502673796</v>
      </c>
      <c r="H68" s="7">
        <f t="shared" si="3"/>
        <v>307</v>
      </c>
      <c r="I68" s="7">
        <f>VLOOKUP(C68,'Ref Table'!$A$2:$C$16,3,FALSE)+IF(E68=1,53,IF(E68=2,2,IF(E68=3,1,0)))</f>
        <v>753</v>
      </c>
      <c r="J68" s="15"/>
      <c r="K68" s="15"/>
      <c r="L68" s="15"/>
    </row>
    <row r="69" spans="1:13" x14ac:dyDescent="0.25">
      <c r="A69" s="4">
        <v>44862</v>
      </c>
      <c r="B69" s="5" t="s">
        <v>97</v>
      </c>
      <c r="C69" s="27" t="s">
        <v>343</v>
      </c>
      <c r="D69" s="7">
        <v>6</v>
      </c>
      <c r="E69" s="7">
        <v>1</v>
      </c>
      <c r="F69" s="7">
        <v>68</v>
      </c>
      <c r="G69" s="14">
        <f t="shared" si="2"/>
        <v>0.18181818181818182</v>
      </c>
      <c r="H69" s="7">
        <f t="shared" si="3"/>
        <v>306</v>
      </c>
      <c r="I69" s="7">
        <f>VLOOKUP(C69,'Ref Table'!$A$2:$C$16,3,FALSE)+IF(E69=1,53,IF(E69=2,2,IF(E69=3,1,0)))</f>
        <v>753</v>
      </c>
      <c r="J69" s="15"/>
      <c r="K69" s="15"/>
      <c r="L69" s="15"/>
    </row>
    <row r="70" spans="1:13" x14ac:dyDescent="0.25">
      <c r="A70" s="4">
        <v>44862</v>
      </c>
      <c r="B70" s="5" t="s">
        <v>98</v>
      </c>
      <c r="C70" s="27" t="s">
        <v>340</v>
      </c>
      <c r="D70" s="7">
        <v>7</v>
      </c>
      <c r="E70" s="7">
        <v>2</v>
      </c>
      <c r="F70" s="7">
        <v>69</v>
      </c>
      <c r="G70" s="14">
        <f t="shared" si="2"/>
        <v>0.18449197860962566</v>
      </c>
      <c r="H70" s="7">
        <f t="shared" si="3"/>
        <v>305</v>
      </c>
      <c r="I70" s="7">
        <f>VLOOKUP(C70,'Ref Table'!$A$2:$C$16,3,FALSE)+IF(E70=1,53,IF(E70=2,2,IF(E70=3,1,0)))</f>
        <v>752</v>
      </c>
      <c r="J70" s="15"/>
      <c r="K70" s="15"/>
      <c r="L70" s="15"/>
    </row>
    <row r="71" spans="1:13" x14ac:dyDescent="0.25">
      <c r="A71" s="4">
        <v>44862</v>
      </c>
      <c r="B71" s="5" t="s">
        <v>99</v>
      </c>
      <c r="C71" s="27" t="s">
        <v>337</v>
      </c>
      <c r="D71" s="7">
        <v>8</v>
      </c>
      <c r="E71" s="7">
        <v>1</v>
      </c>
      <c r="F71" s="7">
        <v>70</v>
      </c>
      <c r="G71" s="14">
        <f t="shared" si="2"/>
        <v>0.18716577540106952</v>
      </c>
      <c r="H71" s="7">
        <f t="shared" si="3"/>
        <v>304</v>
      </c>
      <c r="I71" s="7">
        <f>VLOOKUP(C71,'Ref Table'!$A$2:$C$16,3,FALSE)+IF(E71=1,53,IF(E71=2,2,IF(E71=3,1,0)))</f>
        <v>853</v>
      </c>
      <c r="J71" s="15"/>
      <c r="K71" s="15"/>
      <c r="L71" s="15"/>
    </row>
    <row r="72" spans="1:13" x14ac:dyDescent="0.25">
      <c r="A72" s="4">
        <v>44862</v>
      </c>
      <c r="B72" s="5" t="s">
        <v>100</v>
      </c>
      <c r="C72" s="27" t="s">
        <v>338</v>
      </c>
      <c r="D72" s="7">
        <v>8</v>
      </c>
      <c r="E72" s="7">
        <v>2</v>
      </c>
      <c r="F72" s="7">
        <v>71</v>
      </c>
      <c r="G72" s="14">
        <f t="shared" si="2"/>
        <v>0.18983957219251338</v>
      </c>
      <c r="H72" s="7">
        <f t="shared" si="3"/>
        <v>303</v>
      </c>
      <c r="I72" s="7">
        <f>VLOOKUP(C72,'Ref Table'!$A$2:$C$16,3,FALSE)+IF(E72=1,53,IF(E72=2,2,IF(E72=3,1,0)))</f>
        <v>852</v>
      </c>
      <c r="J72" s="15"/>
      <c r="K72" s="15"/>
      <c r="L72" s="15"/>
    </row>
    <row r="73" spans="1:13" x14ac:dyDescent="0.25">
      <c r="A73" s="4">
        <v>44862</v>
      </c>
      <c r="B73" s="5" t="s">
        <v>101</v>
      </c>
      <c r="C73" s="27" t="s">
        <v>339</v>
      </c>
      <c r="D73" s="7">
        <v>10</v>
      </c>
      <c r="E73" s="7">
        <v>2</v>
      </c>
      <c r="F73" s="7">
        <v>72</v>
      </c>
      <c r="G73" s="14">
        <f t="shared" si="2"/>
        <v>0.19251336898395721</v>
      </c>
      <c r="H73" s="7">
        <f t="shared" si="3"/>
        <v>302</v>
      </c>
      <c r="I73" s="7">
        <f>VLOOKUP(C73,'Ref Table'!$A$2:$C$16,3,FALSE)+IF(E73=1,53,IF(E73=2,2,IF(E73=3,1,0)))</f>
        <v>952</v>
      </c>
      <c r="J73" s="15"/>
      <c r="K73" s="15"/>
      <c r="L73" s="15"/>
    </row>
    <row r="74" spans="1:13" x14ac:dyDescent="0.25">
      <c r="A74" s="4">
        <v>44862</v>
      </c>
      <c r="B74" s="5" t="s">
        <v>102</v>
      </c>
      <c r="C74" s="27" t="s">
        <v>336</v>
      </c>
      <c r="D74" s="7">
        <v>9</v>
      </c>
      <c r="E74" s="7">
        <v>2</v>
      </c>
      <c r="F74" s="7">
        <v>73</v>
      </c>
      <c r="G74" s="14">
        <f t="shared" si="2"/>
        <v>0.19518716577540107</v>
      </c>
      <c r="H74" s="7">
        <f t="shared" si="3"/>
        <v>301</v>
      </c>
      <c r="I74" s="7">
        <f>VLOOKUP(C74,'Ref Table'!$A$2:$C$16,3,FALSE)+IF(E74=1,53,IF(E74=2,2,IF(E74=3,1,0)))</f>
        <v>902</v>
      </c>
      <c r="J74" s="15"/>
      <c r="K74" s="15"/>
      <c r="L74" s="15"/>
    </row>
    <row r="75" spans="1:13" x14ac:dyDescent="0.25">
      <c r="A75" s="4">
        <v>44862</v>
      </c>
      <c r="B75" s="5" t="s">
        <v>103</v>
      </c>
      <c r="C75" s="27" t="s">
        <v>337</v>
      </c>
      <c r="D75" s="7">
        <v>8</v>
      </c>
      <c r="E75" s="7">
        <v>3</v>
      </c>
      <c r="F75" s="7">
        <v>74</v>
      </c>
      <c r="G75" s="14">
        <f t="shared" si="2"/>
        <v>0.19786096256684493</v>
      </c>
      <c r="H75" s="7">
        <f t="shared" si="3"/>
        <v>300</v>
      </c>
      <c r="I75" s="7">
        <f>VLOOKUP(C75,'Ref Table'!$A$2:$C$16,3,FALSE)+IF(E75=1,53,IF(E75=2,2,IF(E75=3,1,0)))</f>
        <v>801</v>
      </c>
      <c r="J75" s="16">
        <v>52906</v>
      </c>
      <c r="K75" s="16">
        <v>2224</v>
      </c>
      <c r="L75" s="16">
        <v>431</v>
      </c>
      <c r="M75" t="s">
        <v>29</v>
      </c>
    </row>
    <row r="76" spans="1:13" x14ac:dyDescent="0.25">
      <c r="A76" s="4">
        <v>44867</v>
      </c>
      <c r="B76" s="5" t="s">
        <v>104</v>
      </c>
      <c r="C76" s="27" t="s">
        <v>335</v>
      </c>
      <c r="D76" s="7">
        <v>3</v>
      </c>
      <c r="E76" s="7">
        <v>1</v>
      </c>
      <c r="F76" s="7">
        <v>75</v>
      </c>
      <c r="G76" s="14">
        <f t="shared" si="2"/>
        <v>0.20053475935828877</v>
      </c>
      <c r="H76" s="7">
        <f t="shared" si="3"/>
        <v>299</v>
      </c>
      <c r="I76" s="7">
        <f>VLOOKUP(C76,'Ref Table'!$A$2:$C$16,3,FALSE)+IF(E76=1,53,IF(E76=2,2,IF(E76=3,1,0)))</f>
        <v>503</v>
      </c>
      <c r="J76" s="15"/>
      <c r="K76" s="15"/>
      <c r="L76" s="15"/>
    </row>
    <row r="77" spans="1:13" x14ac:dyDescent="0.25">
      <c r="A77" s="4">
        <v>44867</v>
      </c>
      <c r="B77" s="5" t="s">
        <v>105</v>
      </c>
      <c r="C77" s="27" t="s">
        <v>335</v>
      </c>
      <c r="D77" s="7">
        <v>3</v>
      </c>
      <c r="E77" s="7">
        <v>1</v>
      </c>
      <c r="F77" s="7">
        <v>76</v>
      </c>
      <c r="G77" s="14">
        <f t="shared" si="2"/>
        <v>0.20320855614973263</v>
      </c>
      <c r="H77" s="7">
        <f t="shared" si="3"/>
        <v>298</v>
      </c>
      <c r="I77" s="7">
        <f>VLOOKUP(C77,'Ref Table'!$A$2:$C$16,3,FALSE)+IF(E77=1,53,IF(E77=2,2,IF(E77=3,1,0)))</f>
        <v>503</v>
      </c>
      <c r="J77" s="15"/>
      <c r="K77" s="15"/>
      <c r="L77" s="15"/>
    </row>
    <row r="78" spans="1:13" x14ac:dyDescent="0.25">
      <c r="A78" s="4">
        <v>44867</v>
      </c>
      <c r="B78" s="5" t="s">
        <v>106</v>
      </c>
      <c r="C78" s="27" t="s">
        <v>335</v>
      </c>
      <c r="D78" s="7">
        <v>3</v>
      </c>
      <c r="E78" s="7">
        <v>1</v>
      </c>
      <c r="F78" s="7">
        <v>77</v>
      </c>
      <c r="G78" s="14">
        <f t="shared" si="2"/>
        <v>0.20588235294117646</v>
      </c>
      <c r="H78" s="7">
        <f t="shared" si="3"/>
        <v>297</v>
      </c>
      <c r="I78" s="7">
        <f>VLOOKUP(C78,'Ref Table'!$A$2:$C$16,3,FALSE)+IF(E78=1,53,IF(E78=2,2,IF(E78=3,1,0)))</f>
        <v>503</v>
      </c>
      <c r="J78" s="15"/>
      <c r="K78" s="15"/>
      <c r="L78" s="15"/>
    </row>
    <row r="79" spans="1:13" x14ac:dyDescent="0.25">
      <c r="A79" s="4">
        <v>44867</v>
      </c>
      <c r="B79" s="5" t="s">
        <v>107</v>
      </c>
      <c r="C79" s="27" t="s">
        <v>334</v>
      </c>
      <c r="D79" s="7">
        <v>4</v>
      </c>
      <c r="E79" s="7">
        <v>1</v>
      </c>
      <c r="F79" s="7">
        <v>78</v>
      </c>
      <c r="G79" s="14">
        <f t="shared" si="2"/>
        <v>0.20855614973262032</v>
      </c>
      <c r="H79" s="7">
        <f t="shared" si="3"/>
        <v>296</v>
      </c>
      <c r="I79" s="7">
        <f>VLOOKUP(C79,'Ref Table'!$A$2:$C$16,3,FALSE)+IF(E79=1,53,IF(E79=2,2,IF(E79=3,1,0)))</f>
        <v>553</v>
      </c>
      <c r="J79" s="15"/>
      <c r="K79" s="15"/>
      <c r="L79" s="15"/>
    </row>
    <row r="80" spans="1:13" x14ac:dyDescent="0.25">
      <c r="A80" s="4">
        <v>44867</v>
      </c>
      <c r="B80" s="5" t="s">
        <v>108</v>
      </c>
      <c r="C80" s="27" t="s">
        <v>341</v>
      </c>
      <c r="D80" s="7">
        <v>4</v>
      </c>
      <c r="E80" s="7">
        <v>1</v>
      </c>
      <c r="F80" s="7">
        <v>79</v>
      </c>
      <c r="G80" s="14">
        <f t="shared" si="2"/>
        <v>0.21122994652406418</v>
      </c>
      <c r="H80" s="7">
        <f t="shared" si="3"/>
        <v>295</v>
      </c>
      <c r="I80" s="7">
        <f>VLOOKUP(C80,'Ref Table'!$A$2:$C$16,3,FALSE)+IF(E80=1,53,IF(E80=2,2,IF(E80=3,1,0)))</f>
        <v>603</v>
      </c>
      <c r="J80" s="15"/>
      <c r="K80" s="15"/>
      <c r="L80" s="15"/>
    </row>
    <row r="81" spans="1:13" x14ac:dyDescent="0.25">
      <c r="A81" s="4">
        <v>44867</v>
      </c>
      <c r="B81" s="5" t="s">
        <v>109</v>
      </c>
      <c r="C81" s="27" t="s">
        <v>341</v>
      </c>
      <c r="D81" s="7">
        <v>4</v>
      </c>
      <c r="E81" s="7">
        <v>1</v>
      </c>
      <c r="F81" s="7">
        <v>80</v>
      </c>
      <c r="G81" s="14">
        <f t="shared" si="2"/>
        <v>0.21390374331550802</v>
      </c>
      <c r="H81" s="7">
        <f t="shared" si="3"/>
        <v>294</v>
      </c>
      <c r="I81" s="7">
        <f>VLOOKUP(C81,'Ref Table'!$A$2:$C$16,3,FALSE)+IF(E81=1,53,IF(E81=2,2,IF(E81=3,1,0)))</f>
        <v>603</v>
      </c>
      <c r="J81" s="15"/>
      <c r="K81" s="15"/>
      <c r="L81" s="15"/>
    </row>
    <row r="82" spans="1:13" x14ac:dyDescent="0.25">
      <c r="A82" s="4">
        <v>44867</v>
      </c>
      <c r="B82" s="5" t="s">
        <v>110</v>
      </c>
      <c r="C82" s="27" t="s">
        <v>342</v>
      </c>
      <c r="D82" s="7">
        <v>5</v>
      </c>
      <c r="E82" s="7">
        <v>1</v>
      </c>
      <c r="F82" s="7">
        <v>81</v>
      </c>
      <c r="G82" s="14">
        <f t="shared" si="2"/>
        <v>0.21657754010695188</v>
      </c>
      <c r="H82" s="7">
        <f t="shared" si="3"/>
        <v>293</v>
      </c>
      <c r="I82" s="7">
        <f>VLOOKUP(C82,'Ref Table'!$A$2:$C$16,3,FALSE)+IF(E82=1,53,IF(E82=2,2,IF(E82=3,1,0)))</f>
        <v>703</v>
      </c>
      <c r="J82" s="15"/>
      <c r="K82" s="15"/>
      <c r="L82" s="15"/>
    </row>
    <row r="83" spans="1:13" x14ac:dyDescent="0.25">
      <c r="A83" s="4">
        <v>44867</v>
      </c>
      <c r="B83" s="5" t="s">
        <v>111</v>
      </c>
      <c r="C83" s="27" t="s">
        <v>342</v>
      </c>
      <c r="D83" s="7">
        <v>5</v>
      </c>
      <c r="E83" s="7">
        <v>1</v>
      </c>
      <c r="F83" s="7">
        <v>82</v>
      </c>
      <c r="G83" s="14">
        <f t="shared" si="2"/>
        <v>0.21925133689839571</v>
      </c>
      <c r="H83" s="7">
        <f t="shared" si="3"/>
        <v>292</v>
      </c>
      <c r="I83" s="7">
        <f>VLOOKUP(C83,'Ref Table'!$A$2:$C$16,3,FALSE)+IF(E83=1,53,IF(E83=2,2,IF(E83=3,1,0)))</f>
        <v>703</v>
      </c>
      <c r="J83" s="15"/>
      <c r="K83" s="15"/>
      <c r="L83" s="15"/>
    </row>
    <row r="84" spans="1:13" x14ac:dyDescent="0.25">
      <c r="A84" s="4">
        <v>44867</v>
      </c>
      <c r="B84" s="5" t="s">
        <v>112</v>
      </c>
      <c r="C84" s="27" t="s">
        <v>343</v>
      </c>
      <c r="D84" s="7">
        <v>6</v>
      </c>
      <c r="E84" s="7">
        <v>1</v>
      </c>
      <c r="F84" s="7">
        <v>83</v>
      </c>
      <c r="G84" s="14">
        <f t="shared" si="2"/>
        <v>0.22192513368983957</v>
      </c>
      <c r="H84" s="7">
        <f t="shared" si="3"/>
        <v>291</v>
      </c>
      <c r="I84" s="7">
        <f>VLOOKUP(C84,'Ref Table'!$A$2:$C$16,3,FALSE)+IF(E84=1,53,IF(E84=2,2,IF(E84=3,1,0)))</f>
        <v>753</v>
      </c>
      <c r="J84" s="15"/>
      <c r="K84" s="15"/>
      <c r="L84" s="15"/>
    </row>
    <row r="85" spans="1:13" x14ac:dyDescent="0.25">
      <c r="A85" s="4">
        <v>44867</v>
      </c>
      <c r="B85" s="5" t="s">
        <v>113</v>
      </c>
      <c r="C85" s="27" t="s">
        <v>343</v>
      </c>
      <c r="D85" s="7">
        <v>6</v>
      </c>
      <c r="E85" s="7">
        <v>1</v>
      </c>
      <c r="F85" s="7">
        <v>84</v>
      </c>
      <c r="G85" s="14">
        <f t="shared" si="2"/>
        <v>0.22459893048128343</v>
      </c>
      <c r="H85" s="7">
        <f t="shared" si="3"/>
        <v>290</v>
      </c>
      <c r="I85" s="7">
        <f>VLOOKUP(C85,'Ref Table'!$A$2:$C$16,3,FALSE)+IF(E85=1,53,IF(E85=2,2,IF(E85=3,1,0)))</f>
        <v>753</v>
      </c>
      <c r="J85" s="15"/>
      <c r="K85" s="15"/>
      <c r="L85" s="15"/>
    </row>
    <row r="86" spans="1:13" x14ac:dyDescent="0.25">
      <c r="A86" s="4">
        <v>44867</v>
      </c>
      <c r="B86" s="5" t="s">
        <v>114</v>
      </c>
      <c r="C86" s="27" t="s">
        <v>340</v>
      </c>
      <c r="D86" s="7">
        <v>7</v>
      </c>
      <c r="E86" s="7">
        <v>1</v>
      </c>
      <c r="F86" s="7">
        <v>85</v>
      </c>
      <c r="G86" s="14">
        <f t="shared" si="2"/>
        <v>0.22727272727272727</v>
      </c>
      <c r="H86" s="7">
        <f t="shared" si="3"/>
        <v>289</v>
      </c>
      <c r="I86" s="7">
        <f>VLOOKUP(C86,'Ref Table'!$A$2:$C$16,3,FALSE)+IF(E86=1,53,IF(E86=2,2,IF(E86=3,1,0)))</f>
        <v>803</v>
      </c>
      <c r="J86" s="15"/>
      <c r="K86" s="15"/>
      <c r="L86" s="15"/>
    </row>
    <row r="87" spans="1:13" x14ac:dyDescent="0.25">
      <c r="A87" s="4">
        <v>44867</v>
      </c>
      <c r="B87" s="5" t="s">
        <v>115</v>
      </c>
      <c r="C87" s="27" t="s">
        <v>340</v>
      </c>
      <c r="D87" s="7">
        <v>7</v>
      </c>
      <c r="E87" s="7">
        <v>1</v>
      </c>
      <c r="F87" s="7">
        <v>86</v>
      </c>
      <c r="G87" s="14">
        <f t="shared" si="2"/>
        <v>0.22994652406417113</v>
      </c>
      <c r="H87" s="7">
        <f t="shared" si="3"/>
        <v>288</v>
      </c>
      <c r="I87" s="7">
        <f>VLOOKUP(C87,'Ref Table'!$A$2:$C$16,3,FALSE)+IF(E87=1,53,IF(E87=2,2,IF(E87=3,1,0)))</f>
        <v>803</v>
      </c>
      <c r="J87" s="15"/>
      <c r="K87" s="15"/>
      <c r="L87" s="15"/>
    </row>
    <row r="88" spans="1:13" x14ac:dyDescent="0.25">
      <c r="A88" s="4">
        <v>44867</v>
      </c>
      <c r="B88" s="5" t="s">
        <v>116</v>
      </c>
      <c r="C88" s="27" t="s">
        <v>340</v>
      </c>
      <c r="D88" s="7">
        <v>7</v>
      </c>
      <c r="E88" s="7">
        <v>1</v>
      </c>
      <c r="F88" s="7">
        <v>87</v>
      </c>
      <c r="G88" s="14">
        <f t="shared" si="2"/>
        <v>0.23262032085561499</v>
      </c>
      <c r="H88" s="7">
        <f t="shared" si="3"/>
        <v>287</v>
      </c>
      <c r="I88" s="7">
        <f>VLOOKUP(C88,'Ref Table'!$A$2:$C$16,3,FALSE)+IF(E88=1,53,IF(E88=2,2,IF(E88=3,1,0)))</f>
        <v>803</v>
      </c>
      <c r="J88" s="15"/>
      <c r="K88" s="15"/>
      <c r="L88" s="15"/>
    </row>
    <row r="89" spans="1:13" x14ac:dyDescent="0.25">
      <c r="A89" s="4">
        <v>44867</v>
      </c>
      <c r="B89" s="5" t="s">
        <v>117</v>
      </c>
      <c r="C89" s="27" t="s">
        <v>336</v>
      </c>
      <c r="D89" s="7">
        <v>9</v>
      </c>
      <c r="E89" s="7">
        <v>2</v>
      </c>
      <c r="F89" s="7">
        <v>88</v>
      </c>
      <c r="G89" s="14">
        <f t="shared" si="2"/>
        <v>0.23529411764705882</v>
      </c>
      <c r="H89" s="7">
        <f t="shared" si="3"/>
        <v>286</v>
      </c>
      <c r="I89" s="7">
        <f>VLOOKUP(C89,'Ref Table'!$A$2:$C$16,3,FALSE)+IF(E89=1,53,IF(E89=2,2,IF(E89=3,1,0)))</f>
        <v>902</v>
      </c>
      <c r="J89" s="15"/>
      <c r="K89" s="15"/>
      <c r="L89" s="15"/>
    </row>
    <row r="90" spans="1:13" x14ac:dyDescent="0.25">
      <c r="A90" s="4">
        <v>44867</v>
      </c>
      <c r="B90" s="5" t="s">
        <v>118</v>
      </c>
      <c r="C90" s="27" t="s">
        <v>336</v>
      </c>
      <c r="D90" s="7">
        <v>9</v>
      </c>
      <c r="E90" s="7">
        <v>1</v>
      </c>
      <c r="F90" s="7">
        <v>89</v>
      </c>
      <c r="G90" s="14">
        <f t="shared" si="2"/>
        <v>0.23796791443850268</v>
      </c>
      <c r="H90" s="7">
        <f t="shared" si="3"/>
        <v>285</v>
      </c>
      <c r="I90" s="7">
        <f>VLOOKUP(C90,'Ref Table'!$A$2:$C$16,3,FALSE)+IF(E90=1,53,IF(E90=2,2,IF(E90=3,1,0)))</f>
        <v>953</v>
      </c>
      <c r="J90" s="16">
        <v>63350</v>
      </c>
      <c r="K90" s="16">
        <v>1811</v>
      </c>
      <c r="L90" s="16">
        <v>354</v>
      </c>
      <c r="M90" t="s">
        <v>29</v>
      </c>
    </row>
    <row r="91" spans="1:13" x14ac:dyDescent="0.25">
      <c r="A91" s="4">
        <v>44869</v>
      </c>
      <c r="B91" s="5" t="s">
        <v>120</v>
      </c>
      <c r="C91" s="27" t="s">
        <v>335</v>
      </c>
      <c r="D91" s="7">
        <v>3</v>
      </c>
      <c r="E91" s="7">
        <v>1</v>
      </c>
      <c r="F91" s="7">
        <v>90</v>
      </c>
      <c r="G91" s="14">
        <f t="shared" si="2"/>
        <v>0.24064171122994651</v>
      </c>
      <c r="H91" s="7">
        <f t="shared" si="3"/>
        <v>284</v>
      </c>
      <c r="I91" s="7">
        <f>VLOOKUP(C91,'Ref Table'!$A$2:$C$16,3,FALSE)+IF(E91=1,53,IF(E91=2,2,IF(E91=3,1,0)))</f>
        <v>503</v>
      </c>
      <c r="J91" s="15"/>
      <c r="K91" s="15"/>
      <c r="L91" s="15"/>
    </row>
    <row r="92" spans="1:13" x14ac:dyDescent="0.25">
      <c r="A92" s="4">
        <v>44869</v>
      </c>
      <c r="B92" s="5" t="s">
        <v>121</v>
      </c>
      <c r="C92" s="27" t="s">
        <v>335</v>
      </c>
      <c r="D92" s="7">
        <v>3</v>
      </c>
      <c r="E92" s="7">
        <v>1</v>
      </c>
      <c r="F92" s="7">
        <v>91</v>
      </c>
      <c r="G92" s="14">
        <f t="shared" si="2"/>
        <v>0.24331550802139038</v>
      </c>
      <c r="H92" s="7">
        <f t="shared" si="3"/>
        <v>283</v>
      </c>
      <c r="I92" s="7">
        <f>VLOOKUP(C92,'Ref Table'!$A$2:$C$16,3,FALSE)+IF(E92=1,53,IF(E92=2,2,IF(E92=3,1,0)))</f>
        <v>503</v>
      </c>
      <c r="J92" s="15"/>
      <c r="K92" s="15"/>
      <c r="L92" s="15"/>
    </row>
    <row r="93" spans="1:13" x14ac:dyDescent="0.25">
      <c r="A93" s="4">
        <v>44869</v>
      </c>
      <c r="B93" s="5" t="s">
        <v>122</v>
      </c>
      <c r="C93" s="27" t="s">
        <v>335</v>
      </c>
      <c r="D93" s="7">
        <v>3</v>
      </c>
      <c r="E93" s="7">
        <v>1</v>
      </c>
      <c r="F93" s="7">
        <v>92</v>
      </c>
      <c r="G93" s="14">
        <f t="shared" si="2"/>
        <v>0.24598930481283424</v>
      </c>
      <c r="H93" s="7">
        <f t="shared" si="3"/>
        <v>282</v>
      </c>
      <c r="I93" s="7">
        <f>VLOOKUP(C93,'Ref Table'!$A$2:$C$16,3,FALSE)+IF(E93=1,53,IF(E93=2,2,IF(E93=3,1,0)))</f>
        <v>503</v>
      </c>
      <c r="J93" s="15"/>
      <c r="K93" s="15"/>
      <c r="L93" s="15"/>
    </row>
    <row r="94" spans="1:13" x14ac:dyDescent="0.25">
      <c r="A94" s="4">
        <v>44869</v>
      </c>
      <c r="B94" s="5" t="s">
        <v>123</v>
      </c>
      <c r="C94" s="27" t="s">
        <v>335</v>
      </c>
      <c r="D94" s="7">
        <v>3</v>
      </c>
      <c r="E94" s="7">
        <v>1</v>
      </c>
      <c r="F94" s="7">
        <v>93</v>
      </c>
      <c r="G94" s="14">
        <f t="shared" si="2"/>
        <v>0.24866310160427807</v>
      </c>
      <c r="H94" s="7">
        <f t="shared" si="3"/>
        <v>281</v>
      </c>
      <c r="I94" s="7">
        <f>VLOOKUP(C94,'Ref Table'!$A$2:$C$16,3,FALSE)+IF(E94=1,53,IF(E94=2,2,IF(E94=3,1,0)))</f>
        <v>503</v>
      </c>
      <c r="J94" s="15"/>
      <c r="K94" s="15"/>
      <c r="L94" s="15"/>
    </row>
    <row r="95" spans="1:13" x14ac:dyDescent="0.25">
      <c r="A95" s="4">
        <v>44869</v>
      </c>
      <c r="B95" s="5" t="s">
        <v>124</v>
      </c>
      <c r="C95" s="27" t="s">
        <v>334</v>
      </c>
      <c r="D95" s="7">
        <v>4</v>
      </c>
      <c r="E95" s="7">
        <v>1</v>
      </c>
      <c r="F95" s="7">
        <v>94</v>
      </c>
      <c r="G95" s="14">
        <f t="shared" si="2"/>
        <v>0.25133689839572193</v>
      </c>
      <c r="H95" s="7">
        <f t="shared" si="3"/>
        <v>280</v>
      </c>
      <c r="I95" s="7">
        <f>VLOOKUP(C95,'Ref Table'!$A$2:$C$16,3,FALSE)+IF(E95=1,53,IF(E95=2,2,IF(E95=3,1,0)))</f>
        <v>553</v>
      </c>
      <c r="J95" s="15"/>
      <c r="K95" s="15"/>
      <c r="L95" s="15"/>
    </row>
    <row r="96" spans="1:13" x14ac:dyDescent="0.25">
      <c r="A96" s="4">
        <v>44869</v>
      </c>
      <c r="B96" s="5" t="s">
        <v>125</v>
      </c>
      <c r="C96" s="27" t="s">
        <v>342</v>
      </c>
      <c r="D96" s="7">
        <v>5</v>
      </c>
      <c r="E96" s="7">
        <v>1</v>
      </c>
      <c r="F96" s="7">
        <v>95</v>
      </c>
      <c r="G96" s="14">
        <f t="shared" si="2"/>
        <v>0.25401069518716579</v>
      </c>
      <c r="H96" s="7">
        <f t="shared" si="3"/>
        <v>279</v>
      </c>
      <c r="I96" s="7">
        <f>VLOOKUP(C96,'Ref Table'!$A$2:$C$16,3,FALSE)+IF(E96=1,53,IF(E96=2,2,IF(E96=3,1,0)))</f>
        <v>703</v>
      </c>
      <c r="J96" s="15"/>
      <c r="K96" s="15"/>
      <c r="L96" s="15"/>
    </row>
    <row r="97" spans="1:13" x14ac:dyDescent="0.25">
      <c r="A97" s="4">
        <v>44869</v>
      </c>
      <c r="B97" s="5" t="s">
        <v>126</v>
      </c>
      <c r="C97" s="27" t="s">
        <v>333</v>
      </c>
      <c r="D97" s="7">
        <v>5</v>
      </c>
      <c r="E97" s="7">
        <v>1</v>
      </c>
      <c r="F97" s="7">
        <v>96</v>
      </c>
      <c r="G97" s="14">
        <f t="shared" si="2"/>
        <v>0.25668449197860965</v>
      </c>
      <c r="H97" s="7">
        <f t="shared" si="3"/>
        <v>278</v>
      </c>
      <c r="I97" s="7">
        <f>VLOOKUP(C97,'Ref Table'!$A$2:$C$16,3,FALSE)+IF(E97=1,53,IF(E97=2,2,IF(E97=3,1,0)))</f>
        <v>653</v>
      </c>
      <c r="J97" s="15"/>
      <c r="K97" s="15"/>
      <c r="L97" s="15"/>
    </row>
    <row r="98" spans="1:13" x14ac:dyDescent="0.25">
      <c r="A98" s="4">
        <v>44869</v>
      </c>
      <c r="B98" s="5" t="s">
        <v>127</v>
      </c>
      <c r="C98" s="27" t="s">
        <v>343</v>
      </c>
      <c r="D98" s="7">
        <v>6</v>
      </c>
      <c r="E98" s="7">
        <v>1</v>
      </c>
      <c r="F98" s="7">
        <v>97</v>
      </c>
      <c r="G98" s="14">
        <f t="shared" si="2"/>
        <v>0.25935828877005346</v>
      </c>
      <c r="H98" s="7">
        <f t="shared" si="3"/>
        <v>277</v>
      </c>
      <c r="I98" s="7">
        <f>VLOOKUP(C98,'Ref Table'!$A$2:$C$16,3,FALSE)+IF(E98=1,53,IF(E98=2,2,IF(E98=3,1,0)))</f>
        <v>753</v>
      </c>
      <c r="J98" s="15"/>
      <c r="K98" s="15"/>
      <c r="L98" s="15"/>
    </row>
    <row r="99" spans="1:13" x14ac:dyDescent="0.25">
      <c r="A99" s="4">
        <v>44869</v>
      </c>
      <c r="B99" s="5" t="s">
        <v>128</v>
      </c>
      <c r="C99" s="27" t="s">
        <v>343</v>
      </c>
      <c r="D99" s="7">
        <v>6</v>
      </c>
      <c r="E99" s="7">
        <v>1</v>
      </c>
      <c r="F99" s="7">
        <v>98</v>
      </c>
      <c r="G99" s="14">
        <f t="shared" si="2"/>
        <v>0.26203208556149732</v>
      </c>
      <c r="H99" s="7">
        <f t="shared" si="3"/>
        <v>276</v>
      </c>
      <c r="I99" s="7">
        <f>VLOOKUP(C99,'Ref Table'!$A$2:$C$16,3,FALSE)+IF(E99=1,53,IF(E99=2,2,IF(E99=3,1,0)))</f>
        <v>753</v>
      </c>
      <c r="J99" s="15"/>
      <c r="K99" s="15"/>
      <c r="L99" s="15"/>
    </row>
    <row r="100" spans="1:13" x14ac:dyDescent="0.25">
      <c r="A100" s="4">
        <v>44869</v>
      </c>
      <c r="B100" s="5" t="s">
        <v>129</v>
      </c>
      <c r="C100" s="27" t="s">
        <v>340</v>
      </c>
      <c r="D100" s="7">
        <v>7</v>
      </c>
      <c r="E100" s="7">
        <v>1</v>
      </c>
      <c r="F100" s="7">
        <v>99</v>
      </c>
      <c r="G100" s="14">
        <f t="shared" si="2"/>
        <v>0.26470588235294118</v>
      </c>
      <c r="H100" s="7">
        <f t="shared" si="3"/>
        <v>275</v>
      </c>
      <c r="I100" s="7">
        <f>VLOOKUP(C100,'Ref Table'!$A$2:$C$16,3,FALSE)+IF(E100=1,53,IF(E100=2,2,IF(E100=3,1,0)))</f>
        <v>803</v>
      </c>
      <c r="J100" s="15"/>
      <c r="K100" s="15"/>
      <c r="L100" s="15"/>
    </row>
    <row r="101" spans="1:13" x14ac:dyDescent="0.25">
      <c r="A101" s="4">
        <v>44869</v>
      </c>
      <c r="B101" s="5" t="s">
        <v>130</v>
      </c>
      <c r="C101" s="27" t="s">
        <v>340</v>
      </c>
      <c r="D101" s="7">
        <v>7</v>
      </c>
      <c r="E101" s="7">
        <v>1</v>
      </c>
      <c r="F101" s="7">
        <v>100</v>
      </c>
      <c r="G101" s="14">
        <f t="shared" si="2"/>
        <v>0.26737967914438504</v>
      </c>
      <c r="H101" s="7">
        <f t="shared" si="3"/>
        <v>274</v>
      </c>
      <c r="I101" s="7">
        <f>VLOOKUP(C101,'Ref Table'!$A$2:$C$16,3,FALSE)+IF(E101=1,53,IF(E101=2,2,IF(E101=3,1,0)))</f>
        <v>803</v>
      </c>
      <c r="J101" s="15"/>
      <c r="K101" s="15"/>
      <c r="L101" s="15"/>
    </row>
    <row r="102" spans="1:13" x14ac:dyDescent="0.25">
      <c r="A102" s="4">
        <v>44869</v>
      </c>
      <c r="B102" s="5" t="s">
        <v>131</v>
      </c>
      <c r="C102" s="27" t="s">
        <v>337</v>
      </c>
      <c r="D102" s="7">
        <v>8</v>
      </c>
      <c r="E102" s="7">
        <v>1</v>
      </c>
      <c r="F102" s="7">
        <v>101</v>
      </c>
      <c r="G102" s="14">
        <f t="shared" si="2"/>
        <v>0.2700534759358289</v>
      </c>
      <c r="H102" s="7">
        <f t="shared" si="3"/>
        <v>273</v>
      </c>
      <c r="I102" s="7">
        <f>VLOOKUP(C102,'Ref Table'!$A$2:$C$16,3,FALSE)+IF(E102=1,53,IF(E102=2,2,IF(E102=3,1,0)))</f>
        <v>853</v>
      </c>
      <c r="J102" s="15"/>
      <c r="K102" s="15"/>
      <c r="L102" s="15"/>
    </row>
    <row r="103" spans="1:13" x14ac:dyDescent="0.25">
      <c r="A103" s="4">
        <v>44869</v>
      </c>
      <c r="B103" s="5" t="s">
        <v>132</v>
      </c>
      <c r="C103" s="27" t="s">
        <v>339</v>
      </c>
      <c r="D103" s="7">
        <v>10</v>
      </c>
      <c r="E103" s="7">
        <v>3</v>
      </c>
      <c r="F103" s="7">
        <v>102</v>
      </c>
      <c r="G103" s="14">
        <f t="shared" si="2"/>
        <v>0.27272727272727271</v>
      </c>
      <c r="H103" s="7">
        <f t="shared" si="3"/>
        <v>272</v>
      </c>
      <c r="I103" s="7">
        <f>VLOOKUP(C103,'Ref Table'!$A$2:$C$16,3,FALSE)+IF(E103=1,53,IF(E103=2,2,IF(E103=3,1,0)))</f>
        <v>951</v>
      </c>
      <c r="J103" s="16">
        <v>72187</v>
      </c>
      <c r="K103" s="16">
        <v>1540</v>
      </c>
      <c r="L103" s="16">
        <v>301</v>
      </c>
      <c r="M103" t="s">
        <v>29</v>
      </c>
    </row>
    <row r="104" spans="1:13" x14ac:dyDescent="0.25">
      <c r="A104" s="4">
        <v>44872</v>
      </c>
      <c r="B104" s="5" t="s">
        <v>133</v>
      </c>
      <c r="C104" s="27" t="s">
        <v>335</v>
      </c>
      <c r="D104" s="7">
        <v>3</v>
      </c>
      <c r="E104" s="7">
        <v>1</v>
      </c>
      <c r="F104" s="7">
        <v>103</v>
      </c>
      <c r="G104" s="14">
        <f t="shared" si="2"/>
        <v>0.27540106951871657</v>
      </c>
      <c r="H104" s="7">
        <f t="shared" si="3"/>
        <v>271</v>
      </c>
      <c r="I104" s="7">
        <f>VLOOKUP(C104,'Ref Table'!$A$2:$C$16,3,FALSE)+IF(E104=1,53,IF(E104=2,2,IF(E104=3,1,0)))</f>
        <v>503</v>
      </c>
      <c r="J104" s="15"/>
      <c r="K104" s="15"/>
      <c r="L104" s="15"/>
    </row>
    <row r="105" spans="1:13" x14ac:dyDescent="0.25">
      <c r="A105" s="4">
        <v>44872</v>
      </c>
      <c r="B105" s="5" t="s">
        <v>134</v>
      </c>
      <c r="C105" s="27" t="s">
        <v>335</v>
      </c>
      <c r="D105" s="7">
        <v>3</v>
      </c>
      <c r="E105" s="7">
        <v>1</v>
      </c>
      <c r="F105" s="7">
        <v>104</v>
      </c>
      <c r="G105" s="14">
        <f t="shared" si="2"/>
        <v>0.27807486631016043</v>
      </c>
      <c r="H105" s="7">
        <f t="shared" si="3"/>
        <v>270</v>
      </c>
      <c r="I105" s="7">
        <f>VLOOKUP(C105,'Ref Table'!$A$2:$C$16,3,FALSE)+IF(E105=1,53,IF(E105=2,2,IF(E105=3,1,0)))</f>
        <v>503</v>
      </c>
      <c r="J105" s="15"/>
      <c r="K105" s="15"/>
      <c r="L105" s="15"/>
    </row>
    <row r="106" spans="1:13" x14ac:dyDescent="0.25">
      <c r="A106" s="4">
        <v>44872</v>
      </c>
      <c r="B106" s="5" t="s">
        <v>135</v>
      </c>
      <c r="C106" s="27" t="s">
        <v>335</v>
      </c>
      <c r="D106" s="7">
        <v>3</v>
      </c>
      <c r="E106" s="7">
        <v>1</v>
      </c>
      <c r="F106" s="7">
        <v>105</v>
      </c>
      <c r="G106" s="14">
        <f t="shared" si="2"/>
        <v>0.28074866310160429</v>
      </c>
      <c r="H106" s="7">
        <f t="shared" si="3"/>
        <v>269</v>
      </c>
      <c r="I106" s="7">
        <f>VLOOKUP(C106,'Ref Table'!$A$2:$C$16,3,FALSE)+IF(E106=1,53,IF(E106=2,2,IF(E106=3,1,0)))</f>
        <v>503</v>
      </c>
      <c r="J106" s="15"/>
      <c r="K106" s="15"/>
      <c r="L106" s="15"/>
    </row>
    <row r="107" spans="1:13" x14ac:dyDescent="0.25">
      <c r="A107" s="4">
        <v>44872</v>
      </c>
      <c r="B107" s="5" t="s">
        <v>136</v>
      </c>
      <c r="C107" s="27" t="s">
        <v>334</v>
      </c>
      <c r="D107" s="7">
        <v>4</v>
      </c>
      <c r="E107" s="7">
        <v>1</v>
      </c>
      <c r="F107" s="7">
        <v>106</v>
      </c>
      <c r="G107" s="14">
        <f t="shared" si="2"/>
        <v>0.28342245989304815</v>
      </c>
      <c r="H107" s="7">
        <f t="shared" si="3"/>
        <v>268</v>
      </c>
      <c r="I107" s="7">
        <f>VLOOKUP(C107,'Ref Table'!$A$2:$C$16,3,FALSE)+IF(E107=1,53,IF(E107=2,2,IF(E107=3,1,0)))</f>
        <v>553</v>
      </c>
      <c r="J107" s="15"/>
      <c r="K107" s="15"/>
      <c r="L107" s="15"/>
    </row>
    <row r="108" spans="1:13" x14ac:dyDescent="0.25">
      <c r="A108" s="4">
        <v>44872</v>
      </c>
      <c r="B108" s="5" t="s">
        <v>137</v>
      </c>
      <c r="C108" s="27" t="s">
        <v>341</v>
      </c>
      <c r="D108" s="7">
        <v>4</v>
      </c>
      <c r="E108" s="7">
        <v>1</v>
      </c>
      <c r="F108" s="7">
        <v>107</v>
      </c>
      <c r="G108" s="14">
        <f t="shared" si="2"/>
        <v>0.28609625668449196</v>
      </c>
      <c r="H108" s="7">
        <f t="shared" si="3"/>
        <v>267</v>
      </c>
      <c r="I108" s="7">
        <f>VLOOKUP(C108,'Ref Table'!$A$2:$C$16,3,FALSE)+IF(E108=1,53,IF(E108=2,2,IF(E108=3,1,0)))</f>
        <v>603</v>
      </c>
      <c r="J108" s="15"/>
      <c r="K108" s="15"/>
      <c r="L108" s="15"/>
    </row>
    <row r="109" spans="1:13" x14ac:dyDescent="0.25">
      <c r="A109" s="4">
        <v>44872</v>
      </c>
      <c r="B109" s="5" t="s">
        <v>138</v>
      </c>
      <c r="C109" s="27" t="s">
        <v>341</v>
      </c>
      <c r="D109" s="7">
        <v>4</v>
      </c>
      <c r="E109" s="7">
        <v>1</v>
      </c>
      <c r="F109" s="7">
        <v>108</v>
      </c>
      <c r="G109" s="14">
        <f t="shared" si="2"/>
        <v>0.28877005347593582</v>
      </c>
      <c r="H109" s="7">
        <f t="shared" si="3"/>
        <v>266</v>
      </c>
      <c r="I109" s="7">
        <f>VLOOKUP(C109,'Ref Table'!$A$2:$C$16,3,FALSE)+IF(E109=1,53,IF(E109=2,2,IF(E109=3,1,0)))</f>
        <v>603</v>
      </c>
      <c r="J109" s="15"/>
      <c r="K109" s="15"/>
      <c r="L109" s="15"/>
    </row>
    <row r="110" spans="1:13" x14ac:dyDescent="0.25">
      <c r="A110" s="4">
        <v>44872</v>
      </c>
      <c r="B110" s="5" t="s">
        <v>139</v>
      </c>
      <c r="C110" s="27" t="s">
        <v>333</v>
      </c>
      <c r="D110" s="7">
        <v>5</v>
      </c>
      <c r="E110" s="7">
        <v>1</v>
      </c>
      <c r="F110" s="7">
        <v>109</v>
      </c>
      <c r="G110" s="14">
        <f t="shared" si="2"/>
        <v>0.29144385026737968</v>
      </c>
      <c r="H110" s="7">
        <f t="shared" si="3"/>
        <v>265</v>
      </c>
      <c r="I110" s="7">
        <f>VLOOKUP(C110,'Ref Table'!$A$2:$C$16,3,FALSE)+IF(E110=1,53,IF(E110=2,2,IF(E110=3,1,0)))</f>
        <v>653</v>
      </c>
      <c r="J110" s="15"/>
      <c r="K110" s="15"/>
      <c r="L110" s="15"/>
    </row>
    <row r="111" spans="1:13" x14ac:dyDescent="0.25">
      <c r="A111" s="4">
        <v>44872</v>
      </c>
      <c r="B111" s="5" t="s">
        <v>140</v>
      </c>
      <c r="C111" s="27" t="s">
        <v>333</v>
      </c>
      <c r="D111" s="7">
        <v>5</v>
      </c>
      <c r="E111" s="7">
        <v>1</v>
      </c>
      <c r="F111" s="7">
        <v>110</v>
      </c>
      <c r="G111" s="14">
        <f t="shared" si="2"/>
        <v>0.29411764705882354</v>
      </c>
      <c r="H111" s="7">
        <f t="shared" si="3"/>
        <v>264</v>
      </c>
      <c r="I111" s="7">
        <f>VLOOKUP(C111,'Ref Table'!$A$2:$C$16,3,FALSE)+IF(E111=1,53,IF(E111=2,2,IF(E111=3,1,0)))</f>
        <v>653</v>
      </c>
      <c r="J111" s="15"/>
      <c r="K111" s="15"/>
      <c r="L111" s="15"/>
    </row>
    <row r="112" spans="1:13" x14ac:dyDescent="0.25">
      <c r="A112" s="4">
        <v>44872</v>
      </c>
      <c r="B112" s="5" t="s">
        <v>141</v>
      </c>
      <c r="C112" s="27" t="s">
        <v>333</v>
      </c>
      <c r="D112" s="7">
        <v>5</v>
      </c>
      <c r="E112" s="7">
        <v>1</v>
      </c>
      <c r="F112" s="7">
        <v>111</v>
      </c>
      <c r="G112" s="14">
        <f t="shared" si="2"/>
        <v>0.2967914438502674</v>
      </c>
      <c r="H112" s="7">
        <f t="shared" si="3"/>
        <v>263</v>
      </c>
      <c r="I112" s="7">
        <f>VLOOKUP(C112,'Ref Table'!$A$2:$C$16,3,FALSE)+IF(E112=1,53,IF(E112=2,2,IF(E112=3,1,0)))</f>
        <v>653</v>
      </c>
      <c r="J112" s="15"/>
      <c r="K112" s="15"/>
      <c r="L112" s="15"/>
    </row>
    <row r="113" spans="1:13" x14ac:dyDescent="0.25">
      <c r="A113" s="4">
        <v>44872</v>
      </c>
      <c r="B113" s="5" t="s">
        <v>142</v>
      </c>
      <c r="C113" s="27" t="s">
        <v>333</v>
      </c>
      <c r="D113" s="7">
        <v>5</v>
      </c>
      <c r="E113" s="7">
        <v>1</v>
      </c>
      <c r="F113" s="7">
        <v>112</v>
      </c>
      <c r="G113" s="14">
        <f t="shared" si="2"/>
        <v>0.29946524064171121</v>
      </c>
      <c r="H113" s="7">
        <f t="shared" si="3"/>
        <v>262</v>
      </c>
      <c r="I113" s="7">
        <f>VLOOKUP(C113,'Ref Table'!$A$2:$C$16,3,FALSE)+IF(E113=1,53,IF(E113=2,2,IF(E113=3,1,0)))</f>
        <v>653</v>
      </c>
      <c r="J113" s="15"/>
      <c r="K113" s="15"/>
      <c r="L113" s="15"/>
    </row>
    <row r="114" spans="1:13" x14ac:dyDescent="0.25">
      <c r="A114" s="4">
        <v>44872</v>
      </c>
      <c r="B114" s="5" t="s">
        <v>143</v>
      </c>
      <c r="C114" s="27" t="s">
        <v>343</v>
      </c>
      <c r="D114" s="7">
        <v>6</v>
      </c>
      <c r="E114" s="7">
        <v>1</v>
      </c>
      <c r="F114" s="7">
        <v>113</v>
      </c>
      <c r="G114" s="14">
        <f t="shared" si="2"/>
        <v>0.30213903743315507</v>
      </c>
      <c r="H114" s="7">
        <f t="shared" si="3"/>
        <v>261</v>
      </c>
      <c r="I114" s="7">
        <f>VLOOKUP(C114,'Ref Table'!$A$2:$C$16,3,FALSE)+IF(E114=1,53,IF(E114=2,2,IF(E114=3,1,0)))</f>
        <v>753</v>
      </c>
      <c r="J114" s="15"/>
      <c r="K114" s="15"/>
      <c r="L114" s="15"/>
    </row>
    <row r="115" spans="1:13" x14ac:dyDescent="0.25">
      <c r="A115" s="4">
        <v>44872</v>
      </c>
      <c r="B115" s="5" t="s">
        <v>144</v>
      </c>
      <c r="C115" s="27" t="s">
        <v>343</v>
      </c>
      <c r="D115" s="7">
        <v>6</v>
      </c>
      <c r="E115" s="7">
        <v>1</v>
      </c>
      <c r="F115" s="7">
        <v>114</v>
      </c>
      <c r="G115" s="14">
        <f t="shared" si="2"/>
        <v>0.30481283422459893</v>
      </c>
      <c r="H115" s="7">
        <f t="shared" si="3"/>
        <v>260</v>
      </c>
      <c r="I115" s="7">
        <f>VLOOKUP(C115,'Ref Table'!$A$2:$C$16,3,FALSE)+IF(E115=1,53,IF(E115=2,2,IF(E115=3,1,0)))</f>
        <v>753</v>
      </c>
      <c r="J115" s="15"/>
      <c r="K115" s="15"/>
      <c r="L115" s="15"/>
    </row>
    <row r="116" spans="1:13" x14ac:dyDescent="0.25">
      <c r="A116" s="4">
        <v>44872</v>
      </c>
      <c r="B116" s="5" t="s">
        <v>145</v>
      </c>
      <c r="C116" s="27" t="s">
        <v>333</v>
      </c>
      <c r="D116" s="7">
        <v>5</v>
      </c>
      <c r="E116" s="7">
        <v>1</v>
      </c>
      <c r="F116" s="7">
        <v>115</v>
      </c>
      <c r="G116" s="14">
        <f t="shared" si="2"/>
        <v>0.30748663101604279</v>
      </c>
      <c r="H116" s="7">
        <f t="shared" si="3"/>
        <v>259</v>
      </c>
      <c r="I116" s="7">
        <f>VLOOKUP(C116,'Ref Table'!$A$2:$C$16,3,FALSE)+IF(E116=1,53,IF(E116=2,2,IF(E116=3,1,0)))</f>
        <v>653</v>
      </c>
      <c r="J116" s="15"/>
      <c r="K116" s="15"/>
      <c r="L116" s="15"/>
    </row>
    <row r="117" spans="1:13" x14ac:dyDescent="0.25">
      <c r="A117" s="4">
        <v>44872</v>
      </c>
      <c r="B117" s="5" t="s">
        <v>146</v>
      </c>
      <c r="C117" s="27" t="s">
        <v>343</v>
      </c>
      <c r="D117" s="7">
        <v>6</v>
      </c>
      <c r="E117" s="7">
        <v>1</v>
      </c>
      <c r="F117" s="7">
        <v>116</v>
      </c>
      <c r="G117" s="14">
        <f t="shared" si="2"/>
        <v>0.31016042780748665</v>
      </c>
      <c r="H117" s="7">
        <f t="shared" si="3"/>
        <v>258</v>
      </c>
      <c r="I117" s="7">
        <f>VLOOKUP(C117,'Ref Table'!$A$2:$C$16,3,FALSE)+IF(E117=1,53,IF(E117=2,2,IF(E117=3,1,0)))</f>
        <v>753</v>
      </c>
      <c r="J117" s="15"/>
      <c r="K117" s="15"/>
      <c r="L117" s="15"/>
    </row>
    <row r="118" spans="1:13" x14ac:dyDescent="0.25">
      <c r="A118" s="4">
        <v>44872</v>
      </c>
      <c r="B118" s="5" t="s">
        <v>147</v>
      </c>
      <c r="C118" s="27" t="s">
        <v>342</v>
      </c>
      <c r="D118" s="7">
        <v>5</v>
      </c>
      <c r="E118" s="7">
        <v>1</v>
      </c>
      <c r="F118" s="7">
        <v>117</v>
      </c>
      <c r="G118" s="14">
        <f t="shared" si="2"/>
        <v>0.31283422459893045</v>
      </c>
      <c r="H118" s="7">
        <f t="shared" si="3"/>
        <v>257</v>
      </c>
      <c r="I118" s="7">
        <f>VLOOKUP(C118,'Ref Table'!$A$2:$C$16,3,FALSE)+IF(E118=1,53,IF(E118=2,2,IF(E118=3,1,0)))</f>
        <v>703</v>
      </c>
      <c r="J118" s="16">
        <v>81682</v>
      </c>
      <c r="K118" s="16">
        <v>1303</v>
      </c>
      <c r="L118" s="16">
        <v>260</v>
      </c>
      <c r="M118" t="s">
        <v>29</v>
      </c>
    </row>
    <row r="119" spans="1:13" x14ac:dyDescent="0.25">
      <c r="A119" s="4">
        <v>44874</v>
      </c>
      <c r="B119" s="5" t="s">
        <v>148</v>
      </c>
      <c r="C119" s="27" t="s">
        <v>343</v>
      </c>
      <c r="D119" s="7">
        <v>6</v>
      </c>
      <c r="E119" s="7">
        <v>1</v>
      </c>
      <c r="F119" s="7">
        <v>118</v>
      </c>
      <c r="G119" s="14">
        <f t="shared" si="2"/>
        <v>0.31550802139037432</v>
      </c>
      <c r="H119" s="7">
        <f t="shared" si="3"/>
        <v>256</v>
      </c>
      <c r="I119" s="7">
        <f>VLOOKUP(C119,'Ref Table'!$A$2:$C$16,3,FALSE)+IF(E119=1,53,IF(E119=2,2,IF(E119=3,1,0)))</f>
        <v>753</v>
      </c>
      <c r="J119" s="15"/>
      <c r="K119" s="15"/>
      <c r="L119" s="15"/>
    </row>
    <row r="120" spans="1:13" x14ac:dyDescent="0.25">
      <c r="A120" s="4">
        <v>44874</v>
      </c>
      <c r="B120" s="5" t="s">
        <v>149</v>
      </c>
      <c r="C120" s="27" t="s">
        <v>343</v>
      </c>
      <c r="D120" s="7">
        <v>6</v>
      </c>
      <c r="E120" s="7">
        <v>1</v>
      </c>
      <c r="F120" s="7">
        <v>119</v>
      </c>
      <c r="G120" s="14">
        <f t="shared" si="2"/>
        <v>0.31818181818181818</v>
      </c>
      <c r="H120" s="7">
        <f t="shared" si="3"/>
        <v>255</v>
      </c>
      <c r="I120" s="7">
        <f>VLOOKUP(C120,'Ref Table'!$A$2:$C$16,3,FALSE)+IF(E120=1,53,IF(E120=2,2,IF(E120=3,1,0)))</f>
        <v>753</v>
      </c>
      <c r="J120" s="15"/>
      <c r="K120" s="15"/>
      <c r="L120" s="15"/>
    </row>
    <row r="121" spans="1:13" x14ac:dyDescent="0.25">
      <c r="A121" s="4">
        <v>44874</v>
      </c>
      <c r="B121" s="5" t="s">
        <v>150</v>
      </c>
      <c r="C121" s="27" t="s">
        <v>343</v>
      </c>
      <c r="D121" s="7">
        <v>6</v>
      </c>
      <c r="E121" s="7">
        <v>1</v>
      </c>
      <c r="F121" s="7">
        <v>120</v>
      </c>
      <c r="G121" s="14">
        <f t="shared" si="2"/>
        <v>0.32085561497326204</v>
      </c>
      <c r="H121" s="7">
        <f t="shared" si="3"/>
        <v>254</v>
      </c>
      <c r="I121" s="7">
        <f>VLOOKUP(C121,'Ref Table'!$A$2:$C$16,3,FALSE)+IF(E121=1,53,IF(E121=2,2,IF(E121=3,1,0)))</f>
        <v>753</v>
      </c>
      <c r="J121" s="15"/>
      <c r="K121" s="15"/>
      <c r="L121" s="15"/>
    </row>
    <row r="122" spans="1:13" x14ac:dyDescent="0.25">
      <c r="A122" s="4">
        <v>44874</v>
      </c>
      <c r="B122" s="5" t="s">
        <v>151</v>
      </c>
      <c r="C122" s="27" t="s">
        <v>343</v>
      </c>
      <c r="D122" s="7">
        <v>6</v>
      </c>
      <c r="E122" s="7">
        <v>1</v>
      </c>
      <c r="F122" s="7">
        <v>121</v>
      </c>
      <c r="G122" s="14">
        <f t="shared" si="2"/>
        <v>0.3235294117647059</v>
      </c>
      <c r="H122" s="7">
        <f t="shared" si="3"/>
        <v>253</v>
      </c>
      <c r="I122" s="7">
        <f>VLOOKUP(C122,'Ref Table'!$A$2:$C$16,3,FALSE)+IF(E122=1,53,IF(E122=2,2,IF(E122=3,1,0)))</f>
        <v>753</v>
      </c>
      <c r="J122" s="15"/>
      <c r="K122" s="15"/>
      <c r="L122" s="15"/>
    </row>
    <row r="123" spans="1:13" x14ac:dyDescent="0.25">
      <c r="A123" s="4">
        <v>44874</v>
      </c>
      <c r="B123" s="5" t="s">
        <v>152</v>
      </c>
      <c r="C123" s="27" t="s">
        <v>343</v>
      </c>
      <c r="D123" s="7">
        <v>6</v>
      </c>
      <c r="E123" s="7">
        <v>1</v>
      </c>
      <c r="F123" s="7">
        <v>122</v>
      </c>
      <c r="G123" s="14">
        <f t="shared" si="2"/>
        <v>0.32620320855614976</v>
      </c>
      <c r="H123" s="7">
        <f t="shared" si="3"/>
        <v>252</v>
      </c>
      <c r="I123" s="7">
        <f>VLOOKUP(C123,'Ref Table'!$A$2:$C$16,3,FALSE)+IF(E123=1,53,IF(E123=2,2,IF(E123=3,1,0)))</f>
        <v>753</v>
      </c>
      <c r="J123" s="15"/>
      <c r="K123" s="15"/>
      <c r="L123" s="15"/>
    </row>
    <row r="124" spans="1:13" x14ac:dyDescent="0.25">
      <c r="A124" s="4">
        <v>44874</v>
      </c>
      <c r="B124" s="5" t="s">
        <v>153</v>
      </c>
      <c r="C124" s="27" t="s">
        <v>339</v>
      </c>
      <c r="D124" s="7">
        <v>10</v>
      </c>
      <c r="E124" s="7">
        <v>6</v>
      </c>
      <c r="F124" s="7">
        <v>123</v>
      </c>
      <c r="G124" s="14">
        <f t="shared" si="2"/>
        <v>0.32887700534759357</v>
      </c>
      <c r="H124" s="7">
        <f t="shared" si="3"/>
        <v>251</v>
      </c>
      <c r="I124" s="7">
        <f>VLOOKUP(C124,'Ref Table'!$A$2:$C$16,3,FALSE)+IF(E124=1,53,IF(E124=2,2,IF(E124=3,1,0)))</f>
        <v>950</v>
      </c>
      <c r="J124" s="15"/>
      <c r="K124" s="15"/>
      <c r="L124" s="15"/>
    </row>
    <row r="125" spans="1:13" x14ac:dyDescent="0.25">
      <c r="A125" s="4">
        <v>44874</v>
      </c>
      <c r="B125" s="5" t="s">
        <v>154</v>
      </c>
      <c r="C125" s="27" t="s">
        <v>339</v>
      </c>
      <c r="D125" s="7">
        <v>10</v>
      </c>
      <c r="E125" s="7">
        <v>8</v>
      </c>
      <c r="F125" s="7">
        <v>124</v>
      </c>
      <c r="G125" s="14">
        <f t="shared" si="2"/>
        <v>0.33155080213903743</v>
      </c>
      <c r="H125" s="7">
        <f t="shared" si="3"/>
        <v>250</v>
      </c>
      <c r="I125" s="7">
        <f>VLOOKUP(C125,'Ref Table'!$A$2:$C$16,3,FALSE)+IF(E125=1,53,IF(E125=2,2,IF(E125=3,1,0)))</f>
        <v>950</v>
      </c>
      <c r="J125" s="16">
        <v>87347</v>
      </c>
      <c r="K125" s="16">
        <v>1194</v>
      </c>
      <c r="L125" s="16">
        <v>238</v>
      </c>
      <c r="M125" t="s">
        <v>29</v>
      </c>
    </row>
    <row r="126" spans="1:13" x14ac:dyDescent="0.25">
      <c r="A126" s="4">
        <v>44876</v>
      </c>
      <c r="B126" s="5" t="s">
        <v>156</v>
      </c>
      <c r="C126" s="27" t="s">
        <v>335</v>
      </c>
      <c r="D126" s="7">
        <v>3</v>
      </c>
      <c r="E126" s="7">
        <v>1</v>
      </c>
      <c r="F126" s="7">
        <v>125</v>
      </c>
      <c r="G126" s="14">
        <f t="shared" si="2"/>
        <v>0.33422459893048129</v>
      </c>
      <c r="H126" s="7">
        <f t="shared" si="3"/>
        <v>249</v>
      </c>
      <c r="I126" s="7">
        <f>VLOOKUP(C126,'Ref Table'!$A$2:$C$16,3,FALSE)+IF(E126=1,53,IF(E126=2,2,IF(E126=3,1,0)))</f>
        <v>503</v>
      </c>
      <c r="J126" s="15"/>
      <c r="K126" s="15"/>
      <c r="L126" s="15"/>
    </row>
    <row r="127" spans="1:13" x14ac:dyDescent="0.25">
      <c r="A127" s="4">
        <v>44876</v>
      </c>
      <c r="B127" s="5" t="s">
        <v>157</v>
      </c>
      <c r="C127" s="27" t="s">
        <v>335</v>
      </c>
      <c r="D127" s="7">
        <v>3</v>
      </c>
      <c r="E127" s="7">
        <v>1</v>
      </c>
      <c r="F127" s="7">
        <v>126</v>
      </c>
      <c r="G127" s="14">
        <f t="shared" si="2"/>
        <v>0.33689839572192515</v>
      </c>
      <c r="H127" s="7">
        <f t="shared" si="3"/>
        <v>248</v>
      </c>
      <c r="I127" s="7">
        <f>VLOOKUP(C127,'Ref Table'!$A$2:$C$16,3,FALSE)+IF(E127=1,53,IF(E127=2,2,IF(E127=3,1,0)))</f>
        <v>503</v>
      </c>
      <c r="J127" s="15"/>
      <c r="K127" s="15"/>
      <c r="L127" s="15"/>
    </row>
    <row r="128" spans="1:13" x14ac:dyDescent="0.25">
      <c r="A128" s="4">
        <v>44876</v>
      </c>
      <c r="B128" s="5" t="s">
        <v>158</v>
      </c>
      <c r="C128" s="27" t="s">
        <v>334</v>
      </c>
      <c r="D128" s="7">
        <v>4</v>
      </c>
      <c r="E128" s="7">
        <v>1</v>
      </c>
      <c r="F128" s="7">
        <v>127</v>
      </c>
      <c r="G128" s="14">
        <f t="shared" si="2"/>
        <v>0.33957219251336901</v>
      </c>
      <c r="H128" s="7">
        <f t="shared" si="3"/>
        <v>247</v>
      </c>
      <c r="I128" s="7">
        <f>VLOOKUP(C128,'Ref Table'!$A$2:$C$16,3,FALSE)+IF(E128=1,53,IF(E128=2,2,IF(E128=3,1,0)))</f>
        <v>553</v>
      </c>
      <c r="J128" s="15"/>
      <c r="K128" s="15"/>
      <c r="L128" s="15"/>
    </row>
    <row r="129" spans="1:12" x14ac:dyDescent="0.25">
      <c r="A129" s="4">
        <v>44876</v>
      </c>
      <c r="B129" s="5" t="s">
        <v>159</v>
      </c>
      <c r="C129" s="27" t="s">
        <v>333</v>
      </c>
      <c r="D129" s="7">
        <v>5</v>
      </c>
      <c r="E129" s="7">
        <v>1</v>
      </c>
      <c r="F129" s="7">
        <v>128</v>
      </c>
      <c r="G129" s="14">
        <f t="shared" si="2"/>
        <v>0.34224598930481281</v>
      </c>
      <c r="H129" s="7">
        <f t="shared" si="3"/>
        <v>246</v>
      </c>
      <c r="I129" s="7">
        <f>VLOOKUP(C129,'Ref Table'!$A$2:$C$16,3,FALSE)+IF(E129=1,53,IF(E129=2,2,IF(E129=3,1,0)))</f>
        <v>653</v>
      </c>
      <c r="J129" s="15"/>
      <c r="K129" s="15"/>
      <c r="L129" s="15"/>
    </row>
    <row r="130" spans="1:12" x14ac:dyDescent="0.25">
      <c r="A130" s="4">
        <v>44876</v>
      </c>
      <c r="B130" s="5" t="s">
        <v>160</v>
      </c>
      <c r="C130" s="27" t="s">
        <v>342</v>
      </c>
      <c r="D130" s="7">
        <v>5</v>
      </c>
      <c r="E130" s="7">
        <v>1</v>
      </c>
      <c r="F130" s="7">
        <v>129</v>
      </c>
      <c r="G130" s="14">
        <f t="shared" si="2"/>
        <v>0.34491978609625668</v>
      </c>
      <c r="H130" s="7">
        <f t="shared" si="3"/>
        <v>245</v>
      </c>
      <c r="I130" s="7">
        <f>VLOOKUP(C130,'Ref Table'!$A$2:$C$16,3,FALSE)+IF(E130=1,53,IF(E130=2,2,IF(E130=3,1,0)))</f>
        <v>703</v>
      </c>
      <c r="J130" s="15"/>
      <c r="K130" s="15"/>
      <c r="L130" s="15"/>
    </row>
    <row r="131" spans="1:12" x14ac:dyDescent="0.25">
      <c r="A131" s="4">
        <v>44876</v>
      </c>
      <c r="B131" s="5" t="s">
        <v>161</v>
      </c>
      <c r="C131" s="27" t="s">
        <v>333</v>
      </c>
      <c r="D131" s="7">
        <v>5</v>
      </c>
      <c r="E131" s="7">
        <v>1</v>
      </c>
      <c r="F131" s="7">
        <v>130</v>
      </c>
      <c r="G131" s="14">
        <f t="shared" ref="G131:G194" si="4">F131/374</f>
        <v>0.34759358288770054</v>
      </c>
      <c r="H131" s="7">
        <f t="shared" ref="H131:H194" si="5">374-F131</f>
        <v>244</v>
      </c>
      <c r="I131" s="7">
        <f>VLOOKUP(C131,'Ref Table'!$A$2:$C$16,3,FALSE)+IF(E131=1,53,IF(E131=2,2,IF(E131=3,1,0)))</f>
        <v>653</v>
      </c>
      <c r="J131" s="15"/>
      <c r="K131" s="15"/>
      <c r="L131" s="15"/>
    </row>
    <row r="132" spans="1:12" x14ac:dyDescent="0.25">
      <c r="A132" s="4">
        <v>44876</v>
      </c>
      <c r="B132" s="5" t="s">
        <v>162</v>
      </c>
      <c r="C132" s="27" t="s">
        <v>333</v>
      </c>
      <c r="D132" s="7">
        <v>5</v>
      </c>
      <c r="E132" s="7">
        <v>1</v>
      </c>
      <c r="F132" s="7">
        <v>131</v>
      </c>
      <c r="G132" s="14">
        <f t="shared" si="4"/>
        <v>0.3502673796791444</v>
      </c>
      <c r="H132" s="7">
        <f t="shared" si="5"/>
        <v>243</v>
      </c>
      <c r="I132" s="7">
        <f>VLOOKUP(C132,'Ref Table'!$A$2:$C$16,3,FALSE)+IF(E132=1,53,IF(E132=2,2,IF(E132=3,1,0)))</f>
        <v>653</v>
      </c>
      <c r="J132" s="15"/>
      <c r="K132" s="15"/>
      <c r="L132" s="15"/>
    </row>
    <row r="133" spans="1:12" x14ac:dyDescent="0.25">
      <c r="A133" s="4">
        <v>44876</v>
      </c>
      <c r="B133" s="5" t="s">
        <v>163</v>
      </c>
      <c r="C133" s="27" t="s">
        <v>333</v>
      </c>
      <c r="D133" s="7">
        <v>5</v>
      </c>
      <c r="E133" s="7">
        <v>1</v>
      </c>
      <c r="F133" s="7">
        <v>132</v>
      </c>
      <c r="G133" s="14">
        <f t="shared" si="4"/>
        <v>0.35294117647058826</v>
      </c>
      <c r="H133" s="7">
        <f t="shared" si="5"/>
        <v>242</v>
      </c>
      <c r="I133" s="7">
        <f>VLOOKUP(C133,'Ref Table'!$A$2:$C$16,3,FALSE)+IF(E133=1,53,IF(E133=2,2,IF(E133=3,1,0)))</f>
        <v>653</v>
      </c>
      <c r="J133" s="15"/>
      <c r="K133" s="15"/>
      <c r="L133" s="15"/>
    </row>
    <row r="134" spans="1:12" x14ac:dyDescent="0.25">
      <c r="A134" s="4">
        <v>44876</v>
      </c>
      <c r="B134" s="5" t="s">
        <v>164</v>
      </c>
      <c r="C134" s="27" t="s">
        <v>333</v>
      </c>
      <c r="D134" s="7">
        <v>5</v>
      </c>
      <c r="E134" s="7">
        <v>1</v>
      </c>
      <c r="F134" s="7">
        <v>133</v>
      </c>
      <c r="G134" s="14">
        <f t="shared" si="4"/>
        <v>0.35561497326203206</v>
      </c>
      <c r="H134" s="7">
        <f t="shared" si="5"/>
        <v>241</v>
      </c>
      <c r="I134" s="7">
        <f>VLOOKUP(C134,'Ref Table'!$A$2:$C$16,3,FALSE)+IF(E134=1,53,IF(E134=2,2,IF(E134=3,1,0)))</f>
        <v>653</v>
      </c>
      <c r="J134" s="15"/>
      <c r="K134" s="15"/>
      <c r="L134" s="15"/>
    </row>
    <row r="135" spans="1:12" x14ac:dyDescent="0.25">
      <c r="A135" s="4">
        <v>44876</v>
      </c>
      <c r="B135" s="5" t="s">
        <v>165</v>
      </c>
      <c r="C135" s="27" t="s">
        <v>343</v>
      </c>
      <c r="D135" s="7">
        <v>6</v>
      </c>
      <c r="E135" s="7">
        <v>1</v>
      </c>
      <c r="F135" s="7">
        <v>134</v>
      </c>
      <c r="G135" s="14">
        <f t="shared" si="4"/>
        <v>0.35828877005347592</v>
      </c>
      <c r="H135" s="7">
        <f t="shared" si="5"/>
        <v>240</v>
      </c>
      <c r="I135" s="7">
        <f>VLOOKUP(C135,'Ref Table'!$A$2:$C$16,3,FALSE)+IF(E135=1,53,IF(E135=2,2,IF(E135=3,1,0)))</f>
        <v>753</v>
      </c>
      <c r="J135" s="15"/>
      <c r="K135" s="15"/>
      <c r="L135" s="15"/>
    </row>
    <row r="136" spans="1:12" x14ac:dyDescent="0.25">
      <c r="A136" s="4">
        <v>44876</v>
      </c>
      <c r="B136" s="5" t="s">
        <v>166</v>
      </c>
      <c r="C136" s="27" t="s">
        <v>336</v>
      </c>
      <c r="D136" s="7">
        <v>9</v>
      </c>
      <c r="E136" s="7">
        <v>4</v>
      </c>
      <c r="F136" s="7">
        <v>135</v>
      </c>
      <c r="G136" s="14">
        <f t="shared" si="4"/>
        <v>0.36096256684491979</v>
      </c>
      <c r="H136" s="7">
        <f t="shared" si="5"/>
        <v>239</v>
      </c>
      <c r="I136" s="7">
        <f>VLOOKUP(C136,'Ref Table'!$A$2:$C$16,3,FALSE)+IF(E136=1,53,IF(E136=2,2,IF(E136=3,1,0)))</f>
        <v>900</v>
      </c>
      <c r="J136" s="15"/>
      <c r="K136" s="15"/>
      <c r="L136" s="15"/>
    </row>
    <row r="137" spans="1:12" x14ac:dyDescent="0.25">
      <c r="A137" s="4">
        <v>44876</v>
      </c>
      <c r="B137" s="5" t="s">
        <v>167</v>
      </c>
      <c r="C137" s="27" t="s">
        <v>337</v>
      </c>
      <c r="D137" s="7">
        <v>8</v>
      </c>
      <c r="E137" s="7">
        <v>1</v>
      </c>
      <c r="F137" s="7">
        <v>136</v>
      </c>
      <c r="G137" s="14">
        <f t="shared" si="4"/>
        <v>0.36363636363636365</v>
      </c>
      <c r="H137" s="7">
        <f t="shared" si="5"/>
        <v>238</v>
      </c>
      <c r="I137" s="7">
        <f>VLOOKUP(C137,'Ref Table'!$A$2:$C$16,3,FALSE)+IF(E137=1,53,IF(E137=2,2,IF(E137=3,1,0)))</f>
        <v>853</v>
      </c>
      <c r="J137" s="15"/>
      <c r="K137" s="15"/>
      <c r="L137" s="15"/>
    </row>
    <row r="138" spans="1:12" x14ac:dyDescent="0.25">
      <c r="A138" s="4">
        <v>44876</v>
      </c>
      <c r="B138" s="5" t="s">
        <v>168</v>
      </c>
      <c r="C138" s="27" t="s">
        <v>338</v>
      </c>
      <c r="D138" s="7">
        <v>8</v>
      </c>
      <c r="E138" s="7">
        <v>1</v>
      </c>
      <c r="F138" s="7">
        <v>137</v>
      </c>
      <c r="G138" s="14">
        <f t="shared" si="4"/>
        <v>0.36631016042780751</v>
      </c>
      <c r="H138" s="7">
        <f t="shared" si="5"/>
        <v>237</v>
      </c>
      <c r="I138" s="7">
        <f>VLOOKUP(C138,'Ref Table'!$A$2:$C$16,3,FALSE)+IF(E138=1,53,IF(E138=2,2,IF(E138=3,1,0)))</f>
        <v>903</v>
      </c>
      <c r="J138" s="15"/>
      <c r="K138" s="15"/>
      <c r="L138" s="15"/>
    </row>
    <row r="139" spans="1:12" x14ac:dyDescent="0.25">
      <c r="A139" s="28">
        <v>44876</v>
      </c>
      <c r="B139" s="29" t="s">
        <v>169</v>
      </c>
      <c r="C139" s="30" t="s">
        <v>343</v>
      </c>
      <c r="D139" s="31">
        <v>6</v>
      </c>
      <c r="E139" s="31">
        <v>1</v>
      </c>
      <c r="F139" s="31">
        <v>138</v>
      </c>
      <c r="G139" s="14">
        <f t="shared" si="4"/>
        <v>0.36898395721925131</v>
      </c>
      <c r="H139" s="7">
        <f t="shared" si="5"/>
        <v>236</v>
      </c>
      <c r="I139" s="7">
        <f>VLOOKUP(C139,'Ref Table'!$A$2:$C$16,3,FALSE)+IF(E139=1,53,IF(E139=2,2,IF(E139=3,1,0)))</f>
        <v>753</v>
      </c>
      <c r="J139" s="32"/>
      <c r="K139" s="32"/>
      <c r="L139" s="32"/>
    </row>
    <row r="140" spans="1:12" x14ac:dyDescent="0.25">
      <c r="A140" s="4">
        <v>44876</v>
      </c>
      <c r="B140" s="5" t="s">
        <v>170</v>
      </c>
      <c r="C140" s="27" t="s">
        <v>340</v>
      </c>
      <c r="D140" s="7">
        <v>7</v>
      </c>
      <c r="E140" s="7">
        <v>1</v>
      </c>
      <c r="F140" s="7">
        <v>139</v>
      </c>
      <c r="G140" s="14">
        <f t="shared" si="4"/>
        <v>0.37165775401069517</v>
      </c>
      <c r="H140" s="7">
        <f t="shared" si="5"/>
        <v>235</v>
      </c>
      <c r="I140" s="7">
        <f>VLOOKUP(C140,'Ref Table'!$A$2:$C$16,3,FALSE)+IF(E140=1,53,IF(E140=2,2,IF(E140=3,1,0)))</f>
        <v>803</v>
      </c>
      <c r="J140" s="15"/>
      <c r="K140" s="15"/>
      <c r="L140" s="15"/>
    </row>
    <row r="141" spans="1:12" x14ac:dyDescent="0.25">
      <c r="A141" s="4">
        <v>44876</v>
      </c>
      <c r="B141" s="5" t="s">
        <v>171</v>
      </c>
      <c r="C141" s="27" t="s">
        <v>340</v>
      </c>
      <c r="D141" s="7">
        <v>7</v>
      </c>
      <c r="E141" s="7">
        <v>1</v>
      </c>
      <c r="F141" s="7">
        <v>140</v>
      </c>
      <c r="G141" s="14">
        <f t="shared" si="4"/>
        <v>0.37433155080213903</v>
      </c>
      <c r="H141" s="7">
        <f t="shared" si="5"/>
        <v>234</v>
      </c>
      <c r="I141" s="7">
        <f>VLOOKUP(C141,'Ref Table'!$A$2:$C$16,3,FALSE)+IF(E141=1,53,IF(E141=2,2,IF(E141=3,1,0)))</f>
        <v>803</v>
      </c>
      <c r="J141" s="15"/>
      <c r="K141" s="15"/>
      <c r="L141" s="15"/>
    </row>
    <row r="142" spans="1:12" x14ac:dyDescent="0.25">
      <c r="A142" s="4">
        <v>44876</v>
      </c>
      <c r="B142" s="5" t="s">
        <v>172</v>
      </c>
      <c r="C142" s="27" t="s">
        <v>333</v>
      </c>
      <c r="D142" s="7">
        <v>5</v>
      </c>
      <c r="E142" s="7">
        <v>1</v>
      </c>
      <c r="F142" s="7">
        <v>141</v>
      </c>
      <c r="G142" s="14">
        <f t="shared" si="4"/>
        <v>0.3770053475935829</v>
      </c>
      <c r="H142" s="7">
        <f t="shared" si="5"/>
        <v>233</v>
      </c>
      <c r="I142" s="7">
        <f>VLOOKUP(C142,'Ref Table'!$A$2:$C$16,3,FALSE)+IF(E142=1,53,IF(E142=2,2,IF(E142=3,1,0)))</f>
        <v>653</v>
      </c>
      <c r="J142" s="15"/>
      <c r="K142" s="15"/>
      <c r="L142" s="15"/>
    </row>
    <row r="143" spans="1:12" x14ac:dyDescent="0.25">
      <c r="A143" s="4">
        <v>44876</v>
      </c>
      <c r="B143" s="5" t="s">
        <v>173</v>
      </c>
      <c r="C143" s="27" t="s">
        <v>333</v>
      </c>
      <c r="D143" s="7">
        <v>5</v>
      </c>
      <c r="E143" s="7">
        <v>1</v>
      </c>
      <c r="F143" s="7">
        <v>142</v>
      </c>
      <c r="G143" s="14">
        <f t="shared" si="4"/>
        <v>0.37967914438502676</v>
      </c>
      <c r="H143" s="7">
        <f t="shared" si="5"/>
        <v>232</v>
      </c>
      <c r="I143" s="7">
        <f>VLOOKUP(C143,'Ref Table'!$A$2:$C$16,3,FALSE)+IF(E143=1,53,IF(E143=2,2,IF(E143=3,1,0)))</f>
        <v>653</v>
      </c>
      <c r="J143" s="15"/>
      <c r="K143" s="15"/>
      <c r="L143" s="15"/>
    </row>
    <row r="144" spans="1:12" x14ac:dyDescent="0.25">
      <c r="A144" s="4">
        <v>44876</v>
      </c>
      <c r="B144" s="5" t="s">
        <v>174</v>
      </c>
      <c r="C144" s="27" t="s">
        <v>342</v>
      </c>
      <c r="D144" s="7">
        <v>5</v>
      </c>
      <c r="E144" s="7">
        <v>1</v>
      </c>
      <c r="F144" s="7">
        <v>143</v>
      </c>
      <c r="G144" s="14">
        <f t="shared" si="4"/>
        <v>0.38235294117647056</v>
      </c>
      <c r="H144" s="7">
        <f t="shared" si="5"/>
        <v>231</v>
      </c>
      <c r="I144" s="7">
        <f>VLOOKUP(C144,'Ref Table'!$A$2:$C$16,3,FALSE)+IF(E144=1,53,IF(E144=2,2,IF(E144=3,1,0)))</f>
        <v>703</v>
      </c>
      <c r="J144" s="15"/>
      <c r="K144" s="15"/>
      <c r="L144" s="15"/>
    </row>
    <row r="145" spans="1:13" x14ac:dyDescent="0.25">
      <c r="A145" s="4">
        <v>44876</v>
      </c>
      <c r="B145" s="5" t="s">
        <v>175</v>
      </c>
      <c r="C145" s="27" t="s">
        <v>333</v>
      </c>
      <c r="D145" s="7">
        <v>5</v>
      </c>
      <c r="E145" s="7">
        <v>1</v>
      </c>
      <c r="F145" s="7">
        <v>144</v>
      </c>
      <c r="G145" s="14">
        <f t="shared" si="4"/>
        <v>0.38502673796791442</v>
      </c>
      <c r="H145" s="7">
        <f t="shared" si="5"/>
        <v>230</v>
      </c>
      <c r="I145" s="7">
        <f>VLOOKUP(C145,'Ref Table'!$A$2:$C$16,3,FALSE)+IF(E145=1,53,IF(E145=2,2,IF(E145=3,1,0)))</f>
        <v>653</v>
      </c>
      <c r="J145" s="16">
        <v>101304</v>
      </c>
      <c r="K145" s="15">
        <v>957</v>
      </c>
      <c r="L145" s="15">
        <v>189</v>
      </c>
      <c r="M145" t="s">
        <v>29</v>
      </c>
    </row>
    <row r="146" spans="1:13" x14ac:dyDescent="0.25">
      <c r="A146" s="4">
        <v>44881</v>
      </c>
      <c r="B146" s="5" t="s">
        <v>176</v>
      </c>
      <c r="C146" s="27" t="s">
        <v>335</v>
      </c>
      <c r="D146" s="7">
        <v>3</v>
      </c>
      <c r="E146" s="7">
        <v>1</v>
      </c>
      <c r="F146" s="7">
        <v>145</v>
      </c>
      <c r="G146" s="14">
        <f t="shared" si="4"/>
        <v>0.38770053475935828</v>
      </c>
      <c r="H146" s="7">
        <f t="shared" si="5"/>
        <v>229</v>
      </c>
      <c r="I146" s="7">
        <f>VLOOKUP(C146,'Ref Table'!$A$2:$C$16,3,FALSE)+IF(E146=1,53,IF(E146=2,2,IF(E146=3,1,0)))</f>
        <v>503</v>
      </c>
      <c r="J146" s="15"/>
      <c r="K146" s="15"/>
      <c r="L146" s="15"/>
    </row>
    <row r="147" spans="1:13" x14ac:dyDescent="0.25">
      <c r="A147" s="4">
        <v>44881</v>
      </c>
      <c r="B147" s="5" t="s">
        <v>177</v>
      </c>
      <c r="C147" s="27" t="s">
        <v>335</v>
      </c>
      <c r="D147" s="7">
        <v>3</v>
      </c>
      <c r="E147" s="7">
        <v>1</v>
      </c>
      <c r="F147" s="7">
        <v>146</v>
      </c>
      <c r="G147" s="14">
        <f t="shared" si="4"/>
        <v>0.39037433155080214</v>
      </c>
      <c r="H147" s="7">
        <f t="shared" si="5"/>
        <v>228</v>
      </c>
      <c r="I147" s="7">
        <f>VLOOKUP(C147,'Ref Table'!$A$2:$C$16,3,FALSE)+IF(E147=1,53,IF(E147=2,2,IF(E147=3,1,0)))</f>
        <v>503</v>
      </c>
      <c r="J147" s="15"/>
      <c r="K147" s="15"/>
      <c r="L147" s="15"/>
    </row>
    <row r="148" spans="1:13" x14ac:dyDescent="0.25">
      <c r="A148" s="4">
        <v>44881</v>
      </c>
      <c r="B148" s="5" t="s">
        <v>178</v>
      </c>
      <c r="C148" s="27" t="s">
        <v>335</v>
      </c>
      <c r="D148" s="7">
        <v>3</v>
      </c>
      <c r="E148" s="7">
        <v>1</v>
      </c>
      <c r="F148" s="7">
        <v>147</v>
      </c>
      <c r="G148" s="14">
        <f t="shared" si="4"/>
        <v>0.39304812834224601</v>
      </c>
      <c r="H148" s="7">
        <f t="shared" si="5"/>
        <v>227</v>
      </c>
      <c r="I148" s="7">
        <f>VLOOKUP(C148,'Ref Table'!$A$2:$C$16,3,FALSE)+IF(E148=1,53,IF(E148=2,2,IF(E148=3,1,0)))</f>
        <v>503</v>
      </c>
      <c r="J148" s="15"/>
      <c r="K148" s="15"/>
      <c r="L148" s="15"/>
    </row>
    <row r="149" spans="1:13" x14ac:dyDescent="0.25">
      <c r="A149" s="4">
        <v>44881</v>
      </c>
      <c r="B149" s="5" t="s">
        <v>179</v>
      </c>
      <c r="C149" s="27" t="s">
        <v>335</v>
      </c>
      <c r="D149" s="7">
        <v>3</v>
      </c>
      <c r="E149" s="7">
        <v>1</v>
      </c>
      <c r="F149" s="7">
        <v>148</v>
      </c>
      <c r="G149" s="14">
        <f t="shared" si="4"/>
        <v>0.39572192513368987</v>
      </c>
      <c r="H149" s="7">
        <f t="shared" si="5"/>
        <v>226</v>
      </c>
      <c r="I149" s="7">
        <f>VLOOKUP(C149,'Ref Table'!$A$2:$C$16,3,FALSE)+IF(E149=1,53,IF(E149=2,2,IF(E149=3,1,0)))</f>
        <v>503</v>
      </c>
      <c r="J149" s="15"/>
      <c r="K149" s="15"/>
      <c r="L149" s="15"/>
    </row>
    <row r="150" spans="1:13" x14ac:dyDescent="0.25">
      <c r="A150" s="28">
        <v>44881</v>
      </c>
      <c r="B150" s="29" t="s">
        <v>180</v>
      </c>
      <c r="C150" s="30" t="s">
        <v>341</v>
      </c>
      <c r="D150" s="31">
        <v>4</v>
      </c>
      <c r="E150" s="31">
        <v>1</v>
      </c>
      <c r="F150" s="31">
        <v>149</v>
      </c>
      <c r="G150" s="14">
        <f t="shared" si="4"/>
        <v>0.39839572192513367</v>
      </c>
      <c r="H150" s="7">
        <f t="shared" si="5"/>
        <v>225</v>
      </c>
      <c r="I150" s="31">
        <f>VLOOKUP(C150,'Ref Table'!$A$2:$C$16,3,FALSE)+IF(E150=1,53,IF(E150=2,2,IF(E150=3,1,0)))</f>
        <v>603</v>
      </c>
      <c r="J150" s="32"/>
      <c r="K150" s="32"/>
      <c r="L150" s="32"/>
    </row>
    <row r="151" spans="1:13" x14ac:dyDescent="0.25">
      <c r="A151" s="4">
        <v>44881</v>
      </c>
      <c r="B151" s="5" t="s">
        <v>183</v>
      </c>
      <c r="C151" s="27" t="s">
        <v>341</v>
      </c>
      <c r="D151" s="7">
        <v>4</v>
      </c>
      <c r="E151" s="7">
        <v>1</v>
      </c>
      <c r="F151" s="7">
        <v>150</v>
      </c>
      <c r="G151" s="14">
        <f t="shared" si="4"/>
        <v>0.40106951871657753</v>
      </c>
      <c r="H151" s="7">
        <f t="shared" si="5"/>
        <v>224</v>
      </c>
      <c r="I151" s="7">
        <f>VLOOKUP(C151,'Ref Table'!$A$2:$C$16,3,FALSE)+IF(E151=1,53,IF(E151=2,2,IF(E151=3,1,0)))</f>
        <v>603</v>
      </c>
      <c r="J151" s="15"/>
      <c r="K151" s="15"/>
      <c r="L151" s="15"/>
    </row>
    <row r="152" spans="1:13" x14ac:dyDescent="0.25">
      <c r="A152" s="4">
        <v>44881</v>
      </c>
      <c r="B152" s="5" t="s">
        <v>181</v>
      </c>
      <c r="C152" s="27" t="s">
        <v>342</v>
      </c>
      <c r="D152" s="7">
        <v>5</v>
      </c>
      <c r="E152" s="7">
        <v>1</v>
      </c>
      <c r="F152" s="7">
        <v>151</v>
      </c>
      <c r="G152" s="14">
        <f t="shared" si="4"/>
        <v>0.40374331550802139</v>
      </c>
      <c r="H152" s="7">
        <f t="shared" si="5"/>
        <v>223</v>
      </c>
      <c r="I152" s="7">
        <f>VLOOKUP(C152,'Ref Table'!$A$2:$C$16,3,FALSE)+IF(E152=1,53,IF(E152=2,2,IF(E152=3,1,0)))</f>
        <v>703</v>
      </c>
      <c r="J152" s="15"/>
      <c r="K152" s="15"/>
      <c r="L152" s="15"/>
    </row>
    <row r="153" spans="1:13" x14ac:dyDescent="0.25">
      <c r="A153" s="4">
        <v>44881</v>
      </c>
      <c r="B153" s="5" t="s">
        <v>182</v>
      </c>
      <c r="C153" s="27" t="s">
        <v>342</v>
      </c>
      <c r="D153" s="7">
        <v>5</v>
      </c>
      <c r="E153" s="7">
        <v>1</v>
      </c>
      <c r="F153" s="7">
        <v>152</v>
      </c>
      <c r="G153" s="14">
        <f t="shared" si="4"/>
        <v>0.40641711229946526</v>
      </c>
      <c r="H153" s="7">
        <f t="shared" si="5"/>
        <v>222</v>
      </c>
      <c r="I153" s="7">
        <f>VLOOKUP(C153,'Ref Table'!$A$2:$C$16,3,FALSE)+IF(E153=1,53,IF(E153=2,2,IF(E153=3,1,0)))</f>
        <v>703</v>
      </c>
      <c r="J153" s="15"/>
      <c r="K153" s="15"/>
      <c r="L153" s="15"/>
    </row>
    <row r="154" spans="1:13" x14ac:dyDescent="0.25">
      <c r="A154" s="4">
        <v>44881</v>
      </c>
      <c r="B154" s="5" t="s">
        <v>184</v>
      </c>
      <c r="C154" s="27" t="s">
        <v>333</v>
      </c>
      <c r="D154" s="7">
        <v>5</v>
      </c>
      <c r="E154" s="7">
        <v>1</v>
      </c>
      <c r="F154" s="7">
        <v>153</v>
      </c>
      <c r="G154" s="14">
        <f t="shared" si="4"/>
        <v>0.40909090909090912</v>
      </c>
      <c r="H154" s="7">
        <f t="shared" si="5"/>
        <v>221</v>
      </c>
      <c r="I154" s="7">
        <f>VLOOKUP(C154,'Ref Table'!$A$2:$C$16,3,FALSE)+IF(E154=1,53,IF(E154=2,2,IF(E154=3,1,0)))</f>
        <v>653</v>
      </c>
      <c r="J154" s="15"/>
      <c r="K154" s="15"/>
      <c r="L154" s="15"/>
    </row>
    <row r="155" spans="1:13" x14ac:dyDescent="0.25">
      <c r="A155" s="4">
        <v>44881</v>
      </c>
      <c r="B155" s="5" t="s">
        <v>185</v>
      </c>
      <c r="C155" s="27" t="s">
        <v>342</v>
      </c>
      <c r="D155" s="7">
        <v>5</v>
      </c>
      <c r="E155" s="7">
        <v>1</v>
      </c>
      <c r="F155" s="7">
        <v>154</v>
      </c>
      <c r="G155" s="14">
        <f t="shared" si="4"/>
        <v>0.41176470588235292</v>
      </c>
      <c r="H155" s="7">
        <f t="shared" si="5"/>
        <v>220</v>
      </c>
      <c r="I155" s="7">
        <f>VLOOKUP(C155,'Ref Table'!$A$2:$C$16,3,FALSE)+IF(E155=1,53,IF(E155=2,2,IF(E155=3,1,0)))</f>
        <v>703</v>
      </c>
      <c r="J155" s="15"/>
      <c r="K155" s="15"/>
      <c r="L155" s="15"/>
    </row>
    <row r="156" spans="1:13" x14ac:dyDescent="0.25">
      <c r="A156" s="28">
        <v>44881</v>
      </c>
      <c r="B156" s="29" t="s">
        <v>186</v>
      </c>
      <c r="C156" s="30" t="s">
        <v>342</v>
      </c>
      <c r="D156" s="31">
        <v>5</v>
      </c>
      <c r="E156" s="31">
        <v>1</v>
      </c>
      <c r="F156" s="31">
        <v>155</v>
      </c>
      <c r="G156" s="14">
        <f t="shared" si="4"/>
        <v>0.41443850267379678</v>
      </c>
      <c r="H156" s="7">
        <f t="shared" si="5"/>
        <v>219</v>
      </c>
      <c r="I156" s="31">
        <f>VLOOKUP(C156,'Ref Table'!$A$2:$C$16,3,FALSE)+IF(E156=1,53,IF(E156=2,2,IF(E156=3,1,0)))</f>
        <v>703</v>
      </c>
      <c r="J156" s="32"/>
      <c r="K156" s="32"/>
      <c r="L156" s="32"/>
    </row>
    <row r="157" spans="1:13" x14ac:dyDescent="0.25">
      <c r="A157" s="4">
        <v>44881</v>
      </c>
      <c r="B157" s="5" t="s">
        <v>187</v>
      </c>
      <c r="C157" s="27" t="s">
        <v>333</v>
      </c>
      <c r="D157" s="7">
        <v>5</v>
      </c>
      <c r="E157" s="7">
        <v>1</v>
      </c>
      <c r="F157" s="7">
        <v>156</v>
      </c>
      <c r="G157" s="14">
        <f t="shared" si="4"/>
        <v>0.41711229946524064</v>
      </c>
      <c r="H157" s="7">
        <f t="shared" si="5"/>
        <v>218</v>
      </c>
      <c r="I157" s="7">
        <f>VLOOKUP(C157,'Ref Table'!$A$2:$C$16,3,FALSE)+IF(E157=1,53,IF(E157=2,2,IF(E157=3,1,0)))</f>
        <v>653</v>
      </c>
      <c r="J157" s="15"/>
      <c r="K157" s="15"/>
      <c r="L157" s="15"/>
    </row>
    <row r="158" spans="1:13" x14ac:dyDescent="0.25">
      <c r="A158" s="4">
        <v>44881</v>
      </c>
      <c r="B158" s="5" t="s">
        <v>188</v>
      </c>
      <c r="C158" s="27" t="s">
        <v>342</v>
      </c>
      <c r="D158" s="7">
        <v>5</v>
      </c>
      <c r="E158" s="7">
        <v>1</v>
      </c>
      <c r="F158" s="7">
        <v>157</v>
      </c>
      <c r="G158" s="14">
        <f t="shared" si="4"/>
        <v>0.4197860962566845</v>
      </c>
      <c r="H158" s="7">
        <f t="shared" si="5"/>
        <v>217</v>
      </c>
      <c r="I158" s="7">
        <f>VLOOKUP(C158,'Ref Table'!$A$2:$C$16,3,FALSE)+IF(E158=1,53,IF(E158=2,2,IF(E158=3,1,0)))</f>
        <v>703</v>
      </c>
      <c r="J158" s="15"/>
      <c r="K158" s="15"/>
      <c r="L158" s="15"/>
    </row>
    <row r="159" spans="1:13" x14ac:dyDescent="0.25">
      <c r="A159" s="4">
        <v>44881</v>
      </c>
      <c r="B159" s="5" t="s">
        <v>189</v>
      </c>
      <c r="C159" s="27" t="s">
        <v>342</v>
      </c>
      <c r="D159" s="7">
        <v>5</v>
      </c>
      <c r="E159" s="7">
        <v>1</v>
      </c>
      <c r="F159" s="7">
        <v>158</v>
      </c>
      <c r="G159" s="14">
        <f t="shared" si="4"/>
        <v>0.42245989304812837</v>
      </c>
      <c r="H159" s="7">
        <f t="shared" si="5"/>
        <v>216</v>
      </c>
      <c r="I159" s="7">
        <f>VLOOKUP(C159,'Ref Table'!$A$2:$C$16,3,FALSE)+IF(E159=1,53,IF(E159=2,2,IF(E159=3,1,0)))</f>
        <v>703</v>
      </c>
      <c r="J159" s="15"/>
      <c r="K159" s="15"/>
      <c r="L159" s="15"/>
    </row>
    <row r="160" spans="1:13" x14ac:dyDescent="0.25">
      <c r="A160" s="4">
        <v>44881</v>
      </c>
      <c r="B160" s="5" t="s">
        <v>190</v>
      </c>
      <c r="C160" s="27" t="s">
        <v>333</v>
      </c>
      <c r="D160" s="7">
        <v>5</v>
      </c>
      <c r="E160" s="7">
        <v>1</v>
      </c>
      <c r="F160" s="7">
        <v>159</v>
      </c>
      <c r="G160" s="14">
        <f t="shared" si="4"/>
        <v>0.42513368983957217</v>
      </c>
      <c r="H160" s="7">
        <f t="shared" si="5"/>
        <v>215</v>
      </c>
      <c r="I160" s="7">
        <f>VLOOKUP(C160,'Ref Table'!$A$2:$C$16,3,FALSE)+IF(E160=1,53,IF(E160=2,2,IF(E160=3,1,0)))</f>
        <v>653</v>
      </c>
      <c r="J160" s="15"/>
      <c r="K160" s="15"/>
      <c r="L160" s="15"/>
    </row>
    <row r="161" spans="1:13" x14ac:dyDescent="0.25">
      <c r="A161" s="4">
        <v>44881</v>
      </c>
      <c r="B161" s="5" t="s">
        <v>191</v>
      </c>
      <c r="C161" s="27" t="s">
        <v>333</v>
      </c>
      <c r="D161" s="7">
        <v>5</v>
      </c>
      <c r="E161" s="7">
        <v>1</v>
      </c>
      <c r="F161" s="7">
        <v>160</v>
      </c>
      <c r="G161" s="14">
        <f t="shared" si="4"/>
        <v>0.42780748663101603</v>
      </c>
      <c r="H161" s="7">
        <f t="shared" si="5"/>
        <v>214</v>
      </c>
      <c r="I161" s="7">
        <f>VLOOKUP(C161,'Ref Table'!$A$2:$C$16,3,FALSE)+IF(E161=1,53,IF(E161=2,2,IF(E161=3,1,0)))</f>
        <v>653</v>
      </c>
      <c r="J161" s="15"/>
      <c r="K161" s="15"/>
      <c r="L161" s="15"/>
    </row>
    <row r="162" spans="1:13" x14ac:dyDescent="0.25">
      <c r="A162" s="4">
        <v>44881</v>
      </c>
      <c r="B162" s="5" t="s">
        <v>192</v>
      </c>
      <c r="C162" s="27" t="s">
        <v>333</v>
      </c>
      <c r="D162" s="7">
        <v>5</v>
      </c>
      <c r="E162" s="7">
        <v>1</v>
      </c>
      <c r="F162" s="7">
        <v>161</v>
      </c>
      <c r="G162" s="14">
        <f t="shared" si="4"/>
        <v>0.43048128342245989</v>
      </c>
      <c r="H162" s="7">
        <f t="shared" si="5"/>
        <v>213</v>
      </c>
      <c r="I162" s="7">
        <f>VLOOKUP(C162,'Ref Table'!$A$2:$C$16,3,FALSE)+IF(E162=1,53,IF(E162=2,2,IF(E162=3,1,0)))</f>
        <v>653</v>
      </c>
      <c r="J162" s="15"/>
      <c r="K162" s="15"/>
      <c r="L162" s="15"/>
    </row>
    <row r="163" spans="1:13" x14ac:dyDescent="0.25">
      <c r="A163" s="4">
        <v>44881</v>
      </c>
      <c r="B163" s="5" t="s">
        <v>193</v>
      </c>
      <c r="C163" s="27" t="s">
        <v>342</v>
      </c>
      <c r="D163" s="7">
        <v>5</v>
      </c>
      <c r="E163" s="7">
        <v>1</v>
      </c>
      <c r="F163" s="7">
        <v>162</v>
      </c>
      <c r="G163" s="14">
        <f t="shared" si="4"/>
        <v>0.43315508021390375</v>
      </c>
      <c r="H163" s="7">
        <f t="shared" si="5"/>
        <v>212</v>
      </c>
      <c r="I163" s="7">
        <f>VLOOKUP(C163,'Ref Table'!$A$2:$C$16,3,FALSE)+IF(E163=1,53,IF(E163=2,2,IF(E163=3,1,0)))</f>
        <v>703</v>
      </c>
      <c r="J163" s="16">
        <v>112708</v>
      </c>
      <c r="K163" s="15">
        <v>782</v>
      </c>
      <c r="L163" s="15">
        <v>151</v>
      </c>
      <c r="M163" t="s">
        <v>29</v>
      </c>
    </row>
    <row r="164" spans="1:13" x14ac:dyDescent="0.25">
      <c r="A164" s="4">
        <v>44883</v>
      </c>
      <c r="B164" s="5" t="s">
        <v>194</v>
      </c>
      <c r="C164" s="27" t="s">
        <v>342</v>
      </c>
      <c r="D164" s="7">
        <v>5</v>
      </c>
      <c r="E164" s="7">
        <v>1</v>
      </c>
      <c r="F164" s="7">
        <v>163</v>
      </c>
      <c r="G164" s="14">
        <f t="shared" si="4"/>
        <v>0.43582887700534761</v>
      </c>
      <c r="H164" s="7">
        <f t="shared" si="5"/>
        <v>211</v>
      </c>
      <c r="I164" s="7">
        <f>VLOOKUP(C164,'Ref Table'!$A$2:$C$16,3,FALSE)+IF(E164=1,53,IF(E164=2,2,IF(E164=3,1,0)))</f>
        <v>703</v>
      </c>
      <c r="J164" s="15"/>
      <c r="K164" s="15"/>
      <c r="L164" s="15"/>
    </row>
    <row r="165" spans="1:13" x14ac:dyDescent="0.25">
      <c r="A165" s="4">
        <v>44883</v>
      </c>
      <c r="B165" s="5" t="s">
        <v>195</v>
      </c>
      <c r="C165" s="27" t="s">
        <v>333</v>
      </c>
      <c r="D165" s="7">
        <v>5</v>
      </c>
      <c r="E165" s="7">
        <v>1</v>
      </c>
      <c r="F165" s="7">
        <v>164</v>
      </c>
      <c r="G165" s="14">
        <f t="shared" si="4"/>
        <v>0.43850267379679142</v>
      </c>
      <c r="H165" s="7">
        <f t="shared" si="5"/>
        <v>210</v>
      </c>
      <c r="I165" s="7">
        <f>VLOOKUP(C165,'Ref Table'!$A$2:$C$16,3,FALSE)+IF(E165=1,53,IF(E165=2,2,IF(E165=3,1,0)))</f>
        <v>653</v>
      </c>
      <c r="J165" s="15"/>
      <c r="K165" s="15"/>
      <c r="L165" s="15"/>
    </row>
    <row r="166" spans="1:13" x14ac:dyDescent="0.25">
      <c r="A166" s="28">
        <v>44883</v>
      </c>
      <c r="B166" s="29" t="s">
        <v>196</v>
      </c>
      <c r="C166" s="30" t="s">
        <v>343</v>
      </c>
      <c r="D166" s="31">
        <v>6</v>
      </c>
      <c r="E166" s="31">
        <v>1</v>
      </c>
      <c r="F166" s="31">
        <v>165</v>
      </c>
      <c r="G166" s="14">
        <f t="shared" si="4"/>
        <v>0.44117647058823528</v>
      </c>
      <c r="H166" s="7">
        <f t="shared" si="5"/>
        <v>209</v>
      </c>
      <c r="I166" s="7">
        <f>VLOOKUP(C166,'Ref Table'!$A$2:$C$16,3,FALSE)+IF(E166=1,53,IF(E166=2,2,IF(E166=3,1,0)))</f>
        <v>753</v>
      </c>
      <c r="J166" s="15"/>
      <c r="K166" s="15"/>
      <c r="L166" s="15"/>
    </row>
    <row r="167" spans="1:13" x14ac:dyDescent="0.25">
      <c r="A167" s="4">
        <v>44883</v>
      </c>
      <c r="B167" s="5" t="s">
        <v>203</v>
      </c>
      <c r="C167" s="27" t="s">
        <v>337</v>
      </c>
      <c r="D167" s="7">
        <v>8</v>
      </c>
      <c r="E167" s="7">
        <v>1</v>
      </c>
      <c r="F167" s="7">
        <v>166</v>
      </c>
      <c r="G167" s="14">
        <f t="shared" si="4"/>
        <v>0.44385026737967914</v>
      </c>
      <c r="H167" s="7">
        <f t="shared" si="5"/>
        <v>208</v>
      </c>
      <c r="I167" s="7">
        <f>VLOOKUP(C167,'Ref Table'!$A$2:$C$16,3,FALSE)+IF(E167=1,53,IF(E167=2,2,IF(E167=3,1,0)))</f>
        <v>853</v>
      </c>
      <c r="J167" s="15"/>
      <c r="K167" s="15"/>
      <c r="L167" s="15"/>
    </row>
    <row r="168" spans="1:13" x14ac:dyDescent="0.25">
      <c r="A168" s="4">
        <v>44883</v>
      </c>
      <c r="B168" s="5" t="s">
        <v>197</v>
      </c>
      <c r="C168" s="27" t="s">
        <v>337</v>
      </c>
      <c r="D168" s="7">
        <v>8</v>
      </c>
      <c r="E168" s="7">
        <v>1</v>
      </c>
      <c r="F168" s="7">
        <v>167</v>
      </c>
      <c r="G168" s="14">
        <f t="shared" si="4"/>
        <v>0.446524064171123</v>
      </c>
      <c r="H168" s="7">
        <f t="shared" si="5"/>
        <v>207</v>
      </c>
      <c r="I168" s="7">
        <f>VLOOKUP(C168,'Ref Table'!$A$2:$C$16,3,FALSE)+IF(E168=1,53,IF(E168=2,2,IF(E168=3,1,0)))</f>
        <v>853</v>
      </c>
      <c r="J168" s="15"/>
      <c r="K168" s="15"/>
      <c r="L168" s="15"/>
    </row>
    <row r="169" spans="1:13" x14ac:dyDescent="0.25">
      <c r="A169" s="4">
        <v>44883</v>
      </c>
      <c r="B169" s="5" t="s">
        <v>198</v>
      </c>
      <c r="C169" s="27" t="s">
        <v>337</v>
      </c>
      <c r="D169" s="7">
        <v>8</v>
      </c>
      <c r="E169" s="7">
        <v>1</v>
      </c>
      <c r="F169" s="7">
        <v>168</v>
      </c>
      <c r="G169" s="14">
        <f t="shared" si="4"/>
        <v>0.44919786096256686</v>
      </c>
      <c r="H169" s="7">
        <f t="shared" si="5"/>
        <v>206</v>
      </c>
      <c r="I169" s="7">
        <f>VLOOKUP(C169,'Ref Table'!$A$2:$C$16,3,FALSE)+IF(E169=1,53,IF(E169=2,2,IF(E169=3,1,0)))</f>
        <v>853</v>
      </c>
      <c r="J169" s="15"/>
      <c r="K169" s="15"/>
      <c r="L169" s="15"/>
    </row>
    <row r="170" spans="1:13" x14ac:dyDescent="0.25">
      <c r="A170" s="4">
        <v>44883</v>
      </c>
      <c r="B170" s="5" t="s">
        <v>199</v>
      </c>
      <c r="C170" s="27" t="s">
        <v>338</v>
      </c>
      <c r="D170" s="7">
        <v>8</v>
      </c>
      <c r="E170" s="7">
        <v>1</v>
      </c>
      <c r="F170" s="7">
        <v>169</v>
      </c>
      <c r="G170" s="14">
        <f t="shared" si="4"/>
        <v>0.45187165775401067</v>
      </c>
      <c r="H170" s="7">
        <f t="shared" si="5"/>
        <v>205</v>
      </c>
      <c r="I170" s="7">
        <f>VLOOKUP(C170,'Ref Table'!$A$2:$C$16,3,FALSE)+IF(E170=1,53,IF(E170=2,2,IF(E170=3,1,0)))</f>
        <v>903</v>
      </c>
      <c r="J170" s="15"/>
      <c r="K170" s="15"/>
      <c r="L170" s="15"/>
    </row>
    <row r="171" spans="1:13" x14ac:dyDescent="0.25">
      <c r="A171" s="4">
        <v>44883</v>
      </c>
      <c r="B171" s="5" t="s">
        <v>200</v>
      </c>
      <c r="C171" s="27" t="s">
        <v>338</v>
      </c>
      <c r="D171" s="7">
        <v>8</v>
      </c>
      <c r="E171" s="7">
        <v>1</v>
      </c>
      <c r="F171" s="7">
        <v>170</v>
      </c>
      <c r="G171" s="14">
        <f t="shared" si="4"/>
        <v>0.45454545454545453</v>
      </c>
      <c r="H171" s="7">
        <f t="shared" si="5"/>
        <v>204</v>
      </c>
      <c r="I171" s="7">
        <f>VLOOKUP(C171,'Ref Table'!$A$2:$C$16,3,FALSE)+IF(E171=1,53,IF(E171=2,2,IF(E171=3,1,0)))</f>
        <v>903</v>
      </c>
      <c r="J171" s="15"/>
      <c r="K171" s="15"/>
      <c r="L171" s="15"/>
    </row>
    <row r="172" spans="1:13" x14ac:dyDescent="0.25">
      <c r="A172" s="4">
        <v>44883</v>
      </c>
      <c r="B172" s="5" t="s">
        <v>201</v>
      </c>
      <c r="C172" s="27" t="s">
        <v>338</v>
      </c>
      <c r="D172" s="7">
        <v>8</v>
      </c>
      <c r="E172" s="7">
        <v>2</v>
      </c>
      <c r="F172" s="7">
        <v>171</v>
      </c>
      <c r="G172" s="14">
        <f t="shared" si="4"/>
        <v>0.45721925133689839</v>
      </c>
      <c r="H172" s="7">
        <f t="shared" si="5"/>
        <v>203</v>
      </c>
      <c r="I172" s="7">
        <f>VLOOKUP(C172,'Ref Table'!$A$2:$C$16,3,FALSE)+IF(E172=1,53,IF(E172=2,2,IF(E172=3,1,0)))</f>
        <v>852</v>
      </c>
      <c r="J172" s="15"/>
      <c r="K172" s="15"/>
      <c r="L172" s="15"/>
    </row>
    <row r="173" spans="1:13" x14ac:dyDescent="0.25">
      <c r="A173" s="4">
        <v>44883</v>
      </c>
      <c r="B173" s="5" t="s">
        <v>202</v>
      </c>
      <c r="C173" s="27" t="s">
        <v>339</v>
      </c>
      <c r="D173" s="7">
        <v>10</v>
      </c>
      <c r="E173" s="7">
        <v>3</v>
      </c>
      <c r="F173" s="7">
        <v>172</v>
      </c>
      <c r="G173" s="14">
        <f t="shared" si="4"/>
        <v>0.45989304812834225</v>
      </c>
      <c r="H173" s="7">
        <f t="shared" si="5"/>
        <v>202</v>
      </c>
      <c r="I173" s="7">
        <f>VLOOKUP(C173,'Ref Table'!$A$2:$C$16,3,FALSE)+IF(E173=1,53,IF(E173=2,2,IF(E173=3,1,0)))</f>
        <v>951</v>
      </c>
      <c r="J173" s="16">
        <v>120985</v>
      </c>
      <c r="K173" s="15">
        <v>665</v>
      </c>
      <c r="L173" s="15">
        <v>126</v>
      </c>
      <c r="M173" t="s">
        <v>29</v>
      </c>
    </row>
    <row r="174" spans="1:13" x14ac:dyDescent="0.25">
      <c r="A174" s="4">
        <v>44887</v>
      </c>
      <c r="B174" s="5" t="s">
        <v>204</v>
      </c>
      <c r="C174" s="27" t="s">
        <v>334</v>
      </c>
      <c r="D174" s="7">
        <v>4</v>
      </c>
      <c r="E174" s="7">
        <v>1</v>
      </c>
      <c r="F174" s="7">
        <v>173</v>
      </c>
      <c r="G174" s="14">
        <f t="shared" si="4"/>
        <v>0.46256684491978611</v>
      </c>
      <c r="H174" s="7">
        <f t="shared" si="5"/>
        <v>201</v>
      </c>
      <c r="I174" s="7">
        <f>VLOOKUP(C174,'Ref Table'!$A$2:$C$16,3,FALSE)+IF(E174=1,53,IF(E174=2,2,IF(E174=3,1,0)))</f>
        <v>553</v>
      </c>
      <c r="J174" s="15"/>
      <c r="K174" s="15"/>
      <c r="L174" s="15"/>
    </row>
    <row r="175" spans="1:13" x14ac:dyDescent="0.25">
      <c r="A175" s="4">
        <v>44887</v>
      </c>
      <c r="B175" s="5" t="s">
        <v>205</v>
      </c>
      <c r="C175" s="27" t="s">
        <v>334</v>
      </c>
      <c r="D175" s="7">
        <v>4</v>
      </c>
      <c r="E175" s="7">
        <v>1</v>
      </c>
      <c r="F175" s="7">
        <v>174</v>
      </c>
      <c r="G175" s="14">
        <f t="shared" si="4"/>
        <v>0.46524064171122997</v>
      </c>
      <c r="H175" s="7">
        <f t="shared" si="5"/>
        <v>200</v>
      </c>
      <c r="I175" s="7">
        <f>VLOOKUP(C175,'Ref Table'!$A$2:$C$16,3,FALSE)+IF(E175=1,53,IF(E175=2,2,IF(E175=3,1,0)))</f>
        <v>553</v>
      </c>
      <c r="J175" s="15"/>
      <c r="K175" s="15"/>
      <c r="L175" s="15"/>
    </row>
    <row r="176" spans="1:13" x14ac:dyDescent="0.25">
      <c r="A176" s="4">
        <v>44887</v>
      </c>
      <c r="B176" s="5" t="s">
        <v>206</v>
      </c>
      <c r="C176" s="27" t="s">
        <v>333</v>
      </c>
      <c r="D176" s="7">
        <v>5</v>
      </c>
      <c r="E176" s="7">
        <v>1</v>
      </c>
      <c r="F176" s="7">
        <v>175</v>
      </c>
      <c r="G176" s="14">
        <f t="shared" si="4"/>
        <v>0.46791443850267378</v>
      </c>
      <c r="H176" s="7">
        <f t="shared" si="5"/>
        <v>199</v>
      </c>
      <c r="I176" s="7">
        <f>VLOOKUP(C176,'Ref Table'!$A$2:$C$16,3,FALSE)+IF(E176=1,53,IF(E176=2,2,IF(E176=3,1,0)))</f>
        <v>653</v>
      </c>
      <c r="J176" s="15"/>
      <c r="K176" s="15"/>
      <c r="L176" s="15"/>
    </row>
    <row r="177" spans="1:13" x14ac:dyDescent="0.25">
      <c r="A177" s="4">
        <v>44887</v>
      </c>
      <c r="B177" s="5" t="s">
        <v>207</v>
      </c>
      <c r="C177" s="27" t="s">
        <v>333</v>
      </c>
      <c r="D177" s="7">
        <v>5</v>
      </c>
      <c r="E177" s="7">
        <v>1</v>
      </c>
      <c r="F177" s="7">
        <v>176</v>
      </c>
      <c r="G177" s="14">
        <f t="shared" si="4"/>
        <v>0.47058823529411764</v>
      </c>
      <c r="H177" s="7">
        <f t="shared" si="5"/>
        <v>198</v>
      </c>
      <c r="I177" s="7">
        <f>VLOOKUP(C177,'Ref Table'!$A$2:$C$16,3,FALSE)+IF(E177=1,53,IF(E177=2,2,IF(E177=3,1,0)))</f>
        <v>653</v>
      </c>
      <c r="J177" s="15"/>
      <c r="K177" s="15"/>
      <c r="L177" s="15"/>
    </row>
    <row r="178" spans="1:13" x14ac:dyDescent="0.25">
      <c r="A178" s="4">
        <v>44887</v>
      </c>
      <c r="B178" s="5" t="s">
        <v>208</v>
      </c>
      <c r="C178" s="27" t="s">
        <v>342</v>
      </c>
      <c r="D178" s="7">
        <v>5</v>
      </c>
      <c r="E178" s="7">
        <v>1</v>
      </c>
      <c r="F178" s="7">
        <v>177</v>
      </c>
      <c r="G178" s="14">
        <f t="shared" si="4"/>
        <v>0.4732620320855615</v>
      </c>
      <c r="H178" s="7">
        <f t="shared" si="5"/>
        <v>197</v>
      </c>
      <c r="I178" s="7">
        <f>VLOOKUP(C178,'Ref Table'!$A$2:$C$16,3,FALSE)+IF(E178=1,53,IF(E178=2,2,IF(E178=3,1,0)))</f>
        <v>703</v>
      </c>
      <c r="J178" s="15"/>
      <c r="K178" s="15"/>
      <c r="L178" s="15"/>
    </row>
    <row r="179" spans="1:13" x14ac:dyDescent="0.25">
      <c r="A179" s="4">
        <v>44887</v>
      </c>
      <c r="B179" s="5" t="s">
        <v>209</v>
      </c>
      <c r="C179" s="27" t="s">
        <v>333</v>
      </c>
      <c r="D179" s="7">
        <v>5</v>
      </c>
      <c r="E179" s="7">
        <v>1</v>
      </c>
      <c r="F179" s="7">
        <v>178</v>
      </c>
      <c r="G179" s="14">
        <f t="shared" si="4"/>
        <v>0.47593582887700536</v>
      </c>
      <c r="H179" s="7">
        <f t="shared" si="5"/>
        <v>196</v>
      </c>
      <c r="I179" s="7">
        <f>VLOOKUP(C179,'Ref Table'!$A$2:$C$16,3,FALSE)+IF(E179=1,53,IF(E179=2,2,IF(E179=3,1,0)))</f>
        <v>653</v>
      </c>
      <c r="J179" s="15"/>
      <c r="K179" s="15"/>
      <c r="L179" s="15"/>
    </row>
    <row r="180" spans="1:13" x14ac:dyDescent="0.25">
      <c r="A180" s="4">
        <v>44887</v>
      </c>
      <c r="B180" s="5" t="s">
        <v>210</v>
      </c>
      <c r="C180" s="27" t="s">
        <v>343</v>
      </c>
      <c r="D180" s="7">
        <v>6</v>
      </c>
      <c r="E180" s="7">
        <v>1</v>
      </c>
      <c r="F180" s="7">
        <v>179</v>
      </c>
      <c r="G180" s="14">
        <f t="shared" si="4"/>
        <v>0.47860962566844922</v>
      </c>
      <c r="H180" s="7">
        <f t="shared" si="5"/>
        <v>195</v>
      </c>
      <c r="I180" s="7">
        <f>VLOOKUP(C180,'Ref Table'!$A$2:$C$16,3,FALSE)+IF(E180=1,53,IF(E180=2,2,IF(E180=3,1,0)))</f>
        <v>753</v>
      </c>
      <c r="J180" s="15"/>
      <c r="K180" s="15"/>
      <c r="L180" s="15"/>
    </row>
    <row r="181" spans="1:13" x14ac:dyDescent="0.25">
      <c r="A181" s="4">
        <v>44887</v>
      </c>
      <c r="B181" s="5" t="s">
        <v>211</v>
      </c>
      <c r="C181" s="27" t="s">
        <v>343</v>
      </c>
      <c r="D181" s="7">
        <v>6</v>
      </c>
      <c r="E181" s="7">
        <v>1</v>
      </c>
      <c r="F181" s="7">
        <v>180</v>
      </c>
      <c r="G181" s="14">
        <f t="shared" si="4"/>
        <v>0.48128342245989303</v>
      </c>
      <c r="H181" s="7">
        <f t="shared" si="5"/>
        <v>194</v>
      </c>
      <c r="I181" s="7">
        <f>VLOOKUP(C181,'Ref Table'!$A$2:$C$16,3,FALSE)+IF(E181=1,53,IF(E181=2,2,IF(E181=3,1,0)))</f>
        <v>753</v>
      </c>
      <c r="J181" s="15"/>
      <c r="K181" s="15"/>
      <c r="L181" s="15"/>
    </row>
    <row r="182" spans="1:13" x14ac:dyDescent="0.25">
      <c r="A182" s="4">
        <v>44887</v>
      </c>
      <c r="B182" s="5" t="s">
        <v>212</v>
      </c>
      <c r="C182" s="27" t="s">
        <v>343</v>
      </c>
      <c r="D182" s="7">
        <v>6</v>
      </c>
      <c r="E182" s="7">
        <v>1</v>
      </c>
      <c r="F182" s="7">
        <v>181</v>
      </c>
      <c r="G182" s="14">
        <f t="shared" si="4"/>
        <v>0.48395721925133689</v>
      </c>
      <c r="H182" s="7">
        <f t="shared" si="5"/>
        <v>193</v>
      </c>
      <c r="I182" s="7">
        <f>VLOOKUP(C182,'Ref Table'!$A$2:$C$16,3,FALSE)+IF(E182=1,53,IF(E182=2,2,IF(E182=3,1,0)))</f>
        <v>753</v>
      </c>
      <c r="J182" s="15"/>
      <c r="K182" s="15"/>
      <c r="L182" s="15"/>
    </row>
    <row r="183" spans="1:13" x14ac:dyDescent="0.25">
      <c r="A183" s="4">
        <v>44887</v>
      </c>
      <c r="B183" s="5" t="s">
        <v>213</v>
      </c>
      <c r="C183" s="27" t="s">
        <v>342</v>
      </c>
      <c r="D183" s="7">
        <v>5</v>
      </c>
      <c r="E183" s="7">
        <v>1</v>
      </c>
      <c r="F183" s="7">
        <v>182</v>
      </c>
      <c r="G183" s="14">
        <f t="shared" si="4"/>
        <v>0.48663101604278075</v>
      </c>
      <c r="H183" s="7">
        <f t="shared" si="5"/>
        <v>192</v>
      </c>
      <c r="I183" s="7">
        <f>VLOOKUP(C183,'Ref Table'!$A$2:$C$16,3,FALSE)+IF(E183=1,53,IF(E183=2,2,IF(E183=3,1,0)))</f>
        <v>703</v>
      </c>
      <c r="J183" s="15"/>
      <c r="K183" s="15"/>
      <c r="L183" s="15"/>
    </row>
    <row r="184" spans="1:13" x14ac:dyDescent="0.25">
      <c r="A184" s="4">
        <v>44887</v>
      </c>
      <c r="B184" s="5" t="s">
        <v>214</v>
      </c>
      <c r="C184" s="27" t="s">
        <v>333</v>
      </c>
      <c r="D184" s="7">
        <v>5</v>
      </c>
      <c r="E184" s="7">
        <v>1</v>
      </c>
      <c r="F184" s="7">
        <v>183</v>
      </c>
      <c r="G184" s="14">
        <f t="shared" si="4"/>
        <v>0.48930481283422461</v>
      </c>
      <c r="H184" s="7">
        <f t="shared" si="5"/>
        <v>191</v>
      </c>
      <c r="I184" s="7">
        <f>VLOOKUP(C184,'Ref Table'!$A$2:$C$16,3,FALSE)+IF(E184=1,53,IF(E184=2,2,IF(E184=3,1,0)))</f>
        <v>653</v>
      </c>
      <c r="J184" s="15"/>
      <c r="K184" s="15"/>
      <c r="L184" s="15"/>
    </row>
    <row r="185" spans="1:13" x14ac:dyDescent="0.25">
      <c r="A185" s="4">
        <v>44887</v>
      </c>
      <c r="B185" s="5" t="s">
        <v>215</v>
      </c>
      <c r="C185" s="27" t="s">
        <v>342</v>
      </c>
      <c r="D185" s="7">
        <v>5</v>
      </c>
      <c r="E185" s="7">
        <v>1</v>
      </c>
      <c r="F185" s="7">
        <v>184</v>
      </c>
      <c r="G185" s="14">
        <f t="shared" si="4"/>
        <v>0.49197860962566847</v>
      </c>
      <c r="H185" s="7">
        <f t="shared" si="5"/>
        <v>190</v>
      </c>
      <c r="I185" s="7">
        <f>VLOOKUP(C185,'Ref Table'!$A$2:$C$16,3,FALSE)+IF(E185=1,53,IF(E185=2,2,IF(E185=3,1,0)))</f>
        <v>703</v>
      </c>
      <c r="J185" s="16">
        <v>129071</v>
      </c>
      <c r="K185" s="15">
        <v>572</v>
      </c>
      <c r="L185" s="15">
        <v>113</v>
      </c>
      <c r="M185" t="s">
        <v>29</v>
      </c>
    </row>
    <row r="186" spans="1:13" x14ac:dyDescent="0.25">
      <c r="A186" s="4">
        <v>44888</v>
      </c>
      <c r="B186" s="5" t="s">
        <v>216</v>
      </c>
      <c r="C186" s="27" t="s">
        <v>343</v>
      </c>
      <c r="D186" s="7">
        <v>6</v>
      </c>
      <c r="E186" s="7">
        <v>1</v>
      </c>
      <c r="F186" s="7">
        <v>185</v>
      </c>
      <c r="G186" s="14">
        <f t="shared" si="4"/>
        <v>0.49465240641711228</v>
      </c>
      <c r="H186" s="7">
        <f t="shared" si="5"/>
        <v>189</v>
      </c>
      <c r="I186" s="7">
        <f>VLOOKUP(C186,'Ref Table'!$A$2:$C$16,3,FALSE)+IF(E186=1,53,IF(E186=2,2,IF(E186=3,1,0)))</f>
        <v>753</v>
      </c>
      <c r="J186" s="15"/>
      <c r="K186" s="15"/>
      <c r="L186" s="15"/>
    </row>
    <row r="187" spans="1:13" x14ac:dyDescent="0.25">
      <c r="A187" s="4">
        <v>44888</v>
      </c>
      <c r="B187" s="5" t="s">
        <v>217</v>
      </c>
      <c r="C187" s="27" t="s">
        <v>340</v>
      </c>
      <c r="D187" s="7">
        <v>7</v>
      </c>
      <c r="E187" s="7">
        <v>1</v>
      </c>
      <c r="F187" s="7">
        <v>186</v>
      </c>
      <c r="G187" s="14">
        <f t="shared" si="4"/>
        <v>0.49732620320855614</v>
      </c>
      <c r="H187" s="7">
        <f t="shared" si="5"/>
        <v>188</v>
      </c>
      <c r="I187" s="7">
        <f>VLOOKUP(C187,'Ref Table'!$A$2:$C$16,3,FALSE)+IF(E187=1,53,IF(E187=2,2,IF(E187=3,1,0)))</f>
        <v>803</v>
      </c>
      <c r="J187" s="15"/>
      <c r="K187" s="15"/>
      <c r="L187" s="15"/>
    </row>
    <row r="188" spans="1:13" x14ac:dyDescent="0.25">
      <c r="A188" s="4">
        <v>44888</v>
      </c>
      <c r="B188" s="5" t="s">
        <v>218</v>
      </c>
      <c r="C188" s="27" t="s">
        <v>338</v>
      </c>
      <c r="D188" s="7">
        <v>8</v>
      </c>
      <c r="E188" s="7">
        <v>1</v>
      </c>
      <c r="F188" s="7">
        <v>187</v>
      </c>
      <c r="G188" s="14">
        <f t="shared" si="4"/>
        <v>0.5</v>
      </c>
      <c r="H188" s="7">
        <f t="shared" si="5"/>
        <v>187</v>
      </c>
      <c r="I188" s="7">
        <f>VLOOKUP(C188,'Ref Table'!$A$2:$C$16,3,FALSE)+IF(E188=1,53,IF(E188=2,2,IF(E188=3,1,0)))</f>
        <v>903</v>
      </c>
      <c r="J188" s="15"/>
      <c r="K188" s="15"/>
      <c r="L188" s="15"/>
    </row>
    <row r="189" spans="1:13" x14ac:dyDescent="0.25">
      <c r="A189" s="4">
        <v>44888</v>
      </c>
      <c r="B189" s="5" t="s">
        <v>219</v>
      </c>
      <c r="C189" s="27" t="s">
        <v>339</v>
      </c>
      <c r="D189" s="7">
        <v>10</v>
      </c>
      <c r="E189" s="7">
        <v>2</v>
      </c>
      <c r="F189" s="7">
        <v>188</v>
      </c>
      <c r="G189" s="14">
        <f t="shared" si="4"/>
        <v>0.50267379679144386</v>
      </c>
      <c r="H189" s="7">
        <f t="shared" si="5"/>
        <v>186</v>
      </c>
      <c r="I189" s="7">
        <f>VLOOKUP(C189,'Ref Table'!$A$2:$C$16,3,FALSE)+IF(E189=1,53,IF(E189=2,2,IF(E189=3,1,0)))</f>
        <v>952</v>
      </c>
      <c r="J189" s="15"/>
      <c r="K189" s="15"/>
      <c r="L189" s="15"/>
    </row>
    <row r="190" spans="1:13" x14ac:dyDescent="0.25">
      <c r="A190" s="4">
        <v>44888</v>
      </c>
      <c r="B190" s="5" t="s">
        <v>220</v>
      </c>
      <c r="C190" s="27" t="s">
        <v>339</v>
      </c>
      <c r="D190" s="7">
        <v>10</v>
      </c>
      <c r="E190" s="7">
        <v>1</v>
      </c>
      <c r="F190" s="7">
        <v>189</v>
      </c>
      <c r="G190" s="14">
        <f t="shared" si="4"/>
        <v>0.50534759358288772</v>
      </c>
      <c r="H190" s="7">
        <f t="shared" si="5"/>
        <v>185</v>
      </c>
      <c r="I190" s="7">
        <f>VLOOKUP(C190,'Ref Table'!$A$2:$C$16,3,FALSE)+IF(E190=1,53,IF(E190=2,2,IF(E190=3,1,0)))</f>
        <v>1003</v>
      </c>
      <c r="J190" s="15"/>
      <c r="K190" s="15"/>
      <c r="L190" s="15"/>
    </row>
    <row r="191" spans="1:13" x14ac:dyDescent="0.25">
      <c r="A191" s="4">
        <v>44888</v>
      </c>
      <c r="B191" s="5" t="s">
        <v>221</v>
      </c>
      <c r="C191" s="27" t="s">
        <v>339</v>
      </c>
      <c r="D191" s="7">
        <v>10</v>
      </c>
      <c r="E191" s="7">
        <v>1</v>
      </c>
      <c r="F191" s="7">
        <v>190</v>
      </c>
      <c r="G191" s="14">
        <f t="shared" si="4"/>
        <v>0.50802139037433158</v>
      </c>
      <c r="H191" s="7">
        <f t="shared" si="5"/>
        <v>184</v>
      </c>
      <c r="I191" s="7">
        <f>VLOOKUP(C191,'Ref Table'!$A$2:$C$16,3,FALSE)+IF(E191=1,53,IF(E191=2,2,IF(E191=3,1,0)))</f>
        <v>1003</v>
      </c>
      <c r="J191" s="16">
        <v>134488</v>
      </c>
      <c r="K191" s="15">
        <v>506</v>
      </c>
      <c r="L191" s="15">
        <v>104</v>
      </c>
      <c r="M191" t="s">
        <v>29</v>
      </c>
    </row>
    <row r="192" spans="1:13" x14ac:dyDescent="0.25">
      <c r="A192" s="24">
        <v>44891</v>
      </c>
      <c r="B192" s="25" t="s">
        <v>222</v>
      </c>
      <c r="C192" s="27" t="s">
        <v>335</v>
      </c>
      <c r="D192" s="26">
        <v>3</v>
      </c>
      <c r="E192" s="26">
        <v>1</v>
      </c>
      <c r="F192" s="26">
        <v>191</v>
      </c>
      <c r="G192" s="14">
        <f t="shared" si="4"/>
        <v>0.51069518716577544</v>
      </c>
      <c r="H192" s="7">
        <f t="shared" si="5"/>
        <v>183</v>
      </c>
      <c r="I192" s="7">
        <f>VLOOKUP(C192,'Ref Table'!$A$2:$C$16,3,FALSE)+IF(E192=1,53,IF(E192=2,2,IF(E192=3,1,0)))</f>
        <v>503</v>
      </c>
      <c r="J192" s="15"/>
      <c r="K192" s="15"/>
      <c r="L192" s="15"/>
    </row>
    <row r="193" spans="1:13" x14ac:dyDescent="0.25">
      <c r="A193" s="24">
        <v>44891</v>
      </c>
      <c r="B193" s="25" t="s">
        <v>223</v>
      </c>
      <c r="C193" s="27" t="s">
        <v>335</v>
      </c>
      <c r="D193" s="26">
        <v>3</v>
      </c>
      <c r="E193" s="26">
        <v>1</v>
      </c>
      <c r="F193" s="26">
        <v>192</v>
      </c>
      <c r="G193" s="14">
        <f t="shared" si="4"/>
        <v>0.5133689839572193</v>
      </c>
      <c r="H193" s="7">
        <f t="shared" si="5"/>
        <v>182</v>
      </c>
      <c r="I193" s="7">
        <f>VLOOKUP(C193,'Ref Table'!$A$2:$C$16,3,FALSE)+IF(E193=1,53,IF(E193=2,2,IF(E193=3,1,0)))</f>
        <v>503</v>
      </c>
      <c r="J193" s="15"/>
      <c r="K193" s="15"/>
      <c r="L193" s="15"/>
    </row>
    <row r="194" spans="1:13" x14ac:dyDescent="0.25">
      <c r="A194" s="24">
        <v>44891</v>
      </c>
      <c r="B194" s="25" t="s">
        <v>224</v>
      </c>
      <c r="C194" s="27" t="s">
        <v>335</v>
      </c>
      <c r="D194" s="26">
        <v>3</v>
      </c>
      <c r="E194" s="26">
        <v>1</v>
      </c>
      <c r="F194" s="26">
        <v>193</v>
      </c>
      <c r="G194" s="14">
        <f t="shared" si="4"/>
        <v>0.51604278074866305</v>
      </c>
      <c r="H194" s="7">
        <f t="shared" si="5"/>
        <v>181</v>
      </c>
      <c r="I194" s="7">
        <f>VLOOKUP(C194,'Ref Table'!$A$2:$C$16,3,FALSE)+IF(E194=1,53,IF(E194=2,2,IF(E194=3,1,0)))</f>
        <v>503</v>
      </c>
      <c r="J194" s="15"/>
      <c r="K194" s="15"/>
      <c r="L194" s="15"/>
    </row>
    <row r="195" spans="1:13" x14ac:dyDescent="0.25">
      <c r="A195" s="24">
        <v>44891</v>
      </c>
      <c r="B195" s="25" t="s">
        <v>225</v>
      </c>
      <c r="C195" s="27" t="s">
        <v>334</v>
      </c>
      <c r="D195" s="26">
        <v>4</v>
      </c>
      <c r="E195" s="26">
        <v>1</v>
      </c>
      <c r="F195" s="26">
        <v>194</v>
      </c>
      <c r="G195" s="14">
        <f t="shared" ref="G195:G258" si="6">F195/374</f>
        <v>0.51871657754010692</v>
      </c>
      <c r="H195" s="7">
        <f t="shared" ref="H195:H258" si="7">374-F195</f>
        <v>180</v>
      </c>
      <c r="I195" s="7">
        <f>VLOOKUP(C195,'Ref Table'!$A$2:$C$16,3,FALSE)+IF(E195=1,53,IF(E195=2,2,IF(E195=3,1,0)))</f>
        <v>553</v>
      </c>
      <c r="J195" s="15"/>
      <c r="K195" s="15"/>
      <c r="L195" s="15"/>
    </row>
    <row r="196" spans="1:13" x14ac:dyDescent="0.25">
      <c r="A196" s="24">
        <v>44891</v>
      </c>
      <c r="B196" s="25" t="s">
        <v>226</v>
      </c>
      <c r="C196" s="27" t="s">
        <v>334</v>
      </c>
      <c r="D196" s="26">
        <v>4</v>
      </c>
      <c r="E196" s="26">
        <v>1</v>
      </c>
      <c r="F196" s="26">
        <v>195</v>
      </c>
      <c r="G196" s="14">
        <f t="shared" si="6"/>
        <v>0.52139037433155078</v>
      </c>
      <c r="H196" s="7">
        <f t="shared" si="7"/>
        <v>179</v>
      </c>
      <c r="I196" s="7">
        <f>VLOOKUP(C196,'Ref Table'!$A$2:$C$16,3,FALSE)+IF(E196=1,53,IF(E196=2,2,IF(E196=3,1,0)))</f>
        <v>553</v>
      </c>
      <c r="J196" s="15"/>
      <c r="K196" s="15"/>
      <c r="L196" s="15"/>
    </row>
    <row r="197" spans="1:13" x14ac:dyDescent="0.25">
      <c r="A197" s="24">
        <v>44891</v>
      </c>
      <c r="B197" s="25" t="s">
        <v>227</v>
      </c>
      <c r="C197" s="27" t="s">
        <v>342</v>
      </c>
      <c r="D197" s="26">
        <v>5</v>
      </c>
      <c r="E197" s="26">
        <v>1</v>
      </c>
      <c r="F197" s="26">
        <v>196</v>
      </c>
      <c r="G197" s="14">
        <f t="shared" si="6"/>
        <v>0.52406417112299464</v>
      </c>
      <c r="H197" s="7">
        <f t="shared" si="7"/>
        <v>178</v>
      </c>
      <c r="I197" s="7">
        <f>VLOOKUP(C197,'Ref Table'!$A$2:$C$16,3,FALSE)+IF(E197=1,53,IF(E197=2,2,IF(E197=3,1,0)))</f>
        <v>703</v>
      </c>
      <c r="J197" s="15"/>
      <c r="K197" s="15"/>
      <c r="L197" s="15"/>
    </row>
    <row r="198" spans="1:13" x14ac:dyDescent="0.25">
      <c r="A198" s="24">
        <v>44891</v>
      </c>
      <c r="B198" s="25" t="s">
        <v>228</v>
      </c>
      <c r="C198" s="27" t="s">
        <v>334</v>
      </c>
      <c r="D198" s="26">
        <v>4</v>
      </c>
      <c r="E198" s="26">
        <v>1</v>
      </c>
      <c r="F198" s="26">
        <v>197</v>
      </c>
      <c r="G198" s="14">
        <f t="shared" si="6"/>
        <v>0.5267379679144385</v>
      </c>
      <c r="H198" s="7">
        <f t="shared" si="7"/>
        <v>177</v>
      </c>
      <c r="I198" s="7">
        <f>VLOOKUP(C198,'Ref Table'!$A$2:$C$16,3,FALSE)+IF(E198=1,53,IF(E198=2,2,IF(E198=3,1,0)))</f>
        <v>553</v>
      </c>
      <c r="J198" s="15"/>
      <c r="K198" s="15"/>
      <c r="L198" s="15"/>
    </row>
    <row r="199" spans="1:13" x14ac:dyDescent="0.25">
      <c r="A199" s="24">
        <v>44891</v>
      </c>
      <c r="B199" s="25" t="s">
        <v>229</v>
      </c>
      <c r="C199" s="27" t="s">
        <v>342</v>
      </c>
      <c r="D199" s="26">
        <v>5</v>
      </c>
      <c r="E199" s="26">
        <v>1</v>
      </c>
      <c r="F199" s="26">
        <v>198</v>
      </c>
      <c r="G199" s="14">
        <f t="shared" si="6"/>
        <v>0.52941176470588236</v>
      </c>
      <c r="H199" s="7">
        <f t="shared" si="7"/>
        <v>176</v>
      </c>
      <c r="I199" s="7">
        <f>VLOOKUP(C199,'Ref Table'!$A$2:$C$16,3,FALSE)+IF(E199=1,53,IF(E199=2,2,IF(E199=3,1,0)))</f>
        <v>703</v>
      </c>
      <c r="J199" s="15"/>
      <c r="K199" s="15"/>
      <c r="L199" s="15"/>
    </row>
    <row r="200" spans="1:13" x14ac:dyDescent="0.25">
      <c r="A200" s="24">
        <v>44891</v>
      </c>
      <c r="B200" s="25" t="s">
        <v>230</v>
      </c>
      <c r="C200" s="27" t="s">
        <v>343</v>
      </c>
      <c r="D200" s="26">
        <v>6</v>
      </c>
      <c r="E200" s="26">
        <v>1</v>
      </c>
      <c r="F200" s="26">
        <v>199</v>
      </c>
      <c r="G200" s="14">
        <f t="shared" si="6"/>
        <v>0.53208556149732622</v>
      </c>
      <c r="H200" s="7">
        <f t="shared" si="7"/>
        <v>175</v>
      </c>
      <c r="I200" s="7">
        <f>VLOOKUP(C200,'Ref Table'!$A$2:$C$16,3,FALSE)+IF(E200=1,53,IF(E200=2,2,IF(E200=3,1,0)))</f>
        <v>753</v>
      </c>
      <c r="J200" s="15"/>
      <c r="K200" s="15"/>
      <c r="L200" s="15"/>
    </row>
    <row r="201" spans="1:13" x14ac:dyDescent="0.25">
      <c r="A201" s="24">
        <v>44891</v>
      </c>
      <c r="B201" s="25" t="s">
        <v>231</v>
      </c>
      <c r="C201" s="27" t="s">
        <v>337</v>
      </c>
      <c r="D201" s="26">
        <v>8</v>
      </c>
      <c r="E201" s="26">
        <v>1</v>
      </c>
      <c r="F201" s="26">
        <v>200</v>
      </c>
      <c r="G201" s="14">
        <f t="shared" si="6"/>
        <v>0.53475935828877008</v>
      </c>
      <c r="H201" s="7">
        <f t="shared" si="7"/>
        <v>174</v>
      </c>
      <c r="I201" s="7">
        <f>VLOOKUP(C201,'Ref Table'!$A$2:$C$16,3,FALSE)+IF(E201=1,53,IF(E201=2,2,IF(E201=3,1,0)))</f>
        <v>853</v>
      </c>
      <c r="J201" s="15"/>
      <c r="K201" s="15"/>
      <c r="L201" s="15"/>
    </row>
    <row r="202" spans="1:13" x14ac:dyDescent="0.25">
      <c r="A202" s="24">
        <v>44891</v>
      </c>
      <c r="B202" s="25" t="s">
        <v>232</v>
      </c>
      <c r="C202" s="27" t="s">
        <v>338</v>
      </c>
      <c r="D202" s="26">
        <v>8</v>
      </c>
      <c r="E202" s="26">
        <v>1</v>
      </c>
      <c r="F202" s="26">
        <v>201</v>
      </c>
      <c r="G202" s="14">
        <f t="shared" si="6"/>
        <v>0.53743315508021394</v>
      </c>
      <c r="H202" s="7">
        <f t="shared" si="7"/>
        <v>173</v>
      </c>
      <c r="I202" s="7">
        <f>VLOOKUP(C202,'Ref Table'!$A$2:$C$16,3,FALSE)+IF(E202=1,53,IF(E202=2,2,IF(E202=3,1,0)))</f>
        <v>903</v>
      </c>
      <c r="J202" s="15"/>
      <c r="K202" s="15"/>
      <c r="L202" s="15"/>
    </row>
    <row r="203" spans="1:13" x14ac:dyDescent="0.25">
      <c r="A203" s="24">
        <v>44891</v>
      </c>
      <c r="B203" s="25" t="s">
        <v>233</v>
      </c>
      <c r="C203" s="27" t="s">
        <v>338</v>
      </c>
      <c r="D203" s="26">
        <v>8</v>
      </c>
      <c r="E203" s="26">
        <v>2</v>
      </c>
      <c r="F203" s="26">
        <v>202</v>
      </c>
      <c r="G203" s="14">
        <f t="shared" si="6"/>
        <v>0.5401069518716578</v>
      </c>
      <c r="H203" s="7">
        <f t="shared" si="7"/>
        <v>172</v>
      </c>
      <c r="I203" s="7">
        <f>VLOOKUP(C203,'Ref Table'!$A$2:$C$16,3,FALSE)+IF(E203=1,53,IF(E203=2,2,IF(E203=3,1,0)))</f>
        <v>852</v>
      </c>
      <c r="J203" s="15"/>
      <c r="K203" s="15"/>
      <c r="L203" s="15"/>
    </row>
    <row r="204" spans="1:13" x14ac:dyDescent="0.25">
      <c r="A204" s="24">
        <v>44891</v>
      </c>
      <c r="B204" s="25" t="s">
        <v>234</v>
      </c>
      <c r="C204" s="27" t="s">
        <v>338</v>
      </c>
      <c r="D204" s="26">
        <v>8</v>
      </c>
      <c r="E204" s="26">
        <v>1</v>
      </c>
      <c r="F204" s="26">
        <v>203</v>
      </c>
      <c r="G204" s="14">
        <f t="shared" si="6"/>
        <v>0.54278074866310155</v>
      </c>
      <c r="H204" s="7">
        <f t="shared" si="7"/>
        <v>171</v>
      </c>
      <c r="I204" s="7">
        <f>VLOOKUP(C204,'Ref Table'!$A$2:$C$16,3,FALSE)+IF(E204=1,53,IF(E204=2,2,IF(E204=3,1,0)))</f>
        <v>903</v>
      </c>
      <c r="J204" s="15"/>
      <c r="K204" s="15"/>
      <c r="L204" s="15"/>
    </row>
    <row r="205" spans="1:13" x14ac:dyDescent="0.25">
      <c r="A205" s="24">
        <v>44891</v>
      </c>
      <c r="B205" s="25" t="s">
        <v>321</v>
      </c>
      <c r="C205" s="27" t="s">
        <v>338</v>
      </c>
      <c r="D205" s="26">
        <v>8</v>
      </c>
      <c r="E205" s="26">
        <v>2</v>
      </c>
      <c r="F205" s="26">
        <v>204</v>
      </c>
      <c r="G205" s="14">
        <f t="shared" si="6"/>
        <v>0.54545454545454541</v>
      </c>
      <c r="H205" s="7">
        <f t="shared" si="7"/>
        <v>170</v>
      </c>
      <c r="I205" s="7">
        <f>VLOOKUP(C205,'Ref Table'!$A$2:$C$16,3,FALSE)+IF(E205=1,53,IF(E205=2,2,IF(E205=3,1,0)))</f>
        <v>852</v>
      </c>
      <c r="J205" s="15"/>
      <c r="K205" s="15"/>
      <c r="L205" s="15"/>
    </row>
    <row r="206" spans="1:13" x14ac:dyDescent="0.25">
      <c r="A206" s="24">
        <v>44891</v>
      </c>
      <c r="B206" s="25" t="s">
        <v>235</v>
      </c>
      <c r="C206" s="27" t="s">
        <v>336</v>
      </c>
      <c r="D206" s="26">
        <v>9</v>
      </c>
      <c r="E206" s="26">
        <v>1</v>
      </c>
      <c r="F206" s="26">
        <v>205</v>
      </c>
      <c r="G206" s="14">
        <f t="shared" si="6"/>
        <v>0.54812834224598928</v>
      </c>
      <c r="H206" s="7">
        <f t="shared" si="7"/>
        <v>169</v>
      </c>
      <c r="I206" s="7">
        <f>VLOOKUP(C206,'Ref Table'!$A$2:$C$16,3,FALSE)+IF(E206=1,53,IF(E206=2,2,IF(E206=3,1,0)))</f>
        <v>953</v>
      </c>
      <c r="J206" s="15"/>
      <c r="K206" s="15"/>
      <c r="L206" s="15"/>
    </row>
    <row r="207" spans="1:13" x14ac:dyDescent="0.25">
      <c r="A207" s="24">
        <v>44891</v>
      </c>
      <c r="B207" s="25" t="s">
        <v>236</v>
      </c>
      <c r="C207" s="27" t="s">
        <v>339</v>
      </c>
      <c r="D207" s="26">
        <v>10</v>
      </c>
      <c r="E207" s="26">
        <v>2</v>
      </c>
      <c r="F207" s="26">
        <v>206</v>
      </c>
      <c r="G207" s="14">
        <f t="shared" si="6"/>
        <v>0.55080213903743314</v>
      </c>
      <c r="H207" s="7">
        <f t="shared" si="7"/>
        <v>168</v>
      </c>
      <c r="I207" s="7">
        <f>VLOOKUP(C207,'Ref Table'!$A$2:$C$16,3,FALSE)+IF(E207=1,53,IF(E207=2,2,IF(E207=3,1,0)))</f>
        <v>952</v>
      </c>
      <c r="J207" s="15"/>
      <c r="K207" s="15"/>
      <c r="L207" s="15"/>
    </row>
    <row r="208" spans="1:13" x14ac:dyDescent="0.25">
      <c r="A208" s="24">
        <v>44891</v>
      </c>
      <c r="B208" s="25" t="s">
        <v>237</v>
      </c>
      <c r="C208" s="27" t="s">
        <v>337</v>
      </c>
      <c r="D208" s="26">
        <v>8</v>
      </c>
      <c r="E208" s="26">
        <v>1</v>
      </c>
      <c r="F208" s="26">
        <v>207</v>
      </c>
      <c r="G208" s="14">
        <f t="shared" si="6"/>
        <v>0.553475935828877</v>
      </c>
      <c r="H208" s="7">
        <f t="shared" si="7"/>
        <v>167</v>
      </c>
      <c r="I208" s="7">
        <f>VLOOKUP(C208,'Ref Table'!$A$2:$C$16,3,FALSE)+IF(E208=1,53,IF(E208=2,2,IF(E208=3,1,0)))</f>
        <v>853</v>
      </c>
      <c r="J208" s="16">
        <v>146936</v>
      </c>
      <c r="K208" s="15">
        <v>365</v>
      </c>
      <c r="L208" s="15">
        <v>69</v>
      </c>
      <c r="M208" t="s">
        <v>29</v>
      </c>
    </row>
    <row r="209" spans="1:13" x14ac:dyDescent="0.25">
      <c r="A209" s="4">
        <v>44894</v>
      </c>
      <c r="B209" s="5" t="s">
        <v>238</v>
      </c>
      <c r="C209" s="27" t="s">
        <v>335</v>
      </c>
      <c r="D209" s="7">
        <v>3</v>
      </c>
      <c r="E209" s="7">
        <v>1</v>
      </c>
      <c r="F209" s="26">
        <v>208</v>
      </c>
      <c r="G209" s="14">
        <f t="shared" si="6"/>
        <v>0.55614973262032086</v>
      </c>
      <c r="H209" s="7">
        <f t="shared" si="7"/>
        <v>166</v>
      </c>
      <c r="I209" s="7">
        <f>VLOOKUP(C209,'Ref Table'!$A$2:$C$16,3,FALSE)+IF(E209=1,53,IF(E209=2,2,IF(E209=3,1,0)))</f>
        <v>503</v>
      </c>
      <c r="J209" s="15"/>
      <c r="K209" s="15"/>
      <c r="L209" s="15"/>
    </row>
    <row r="210" spans="1:13" x14ac:dyDescent="0.25">
      <c r="A210" s="4">
        <v>44894</v>
      </c>
      <c r="B210" s="5" t="s">
        <v>239</v>
      </c>
      <c r="C210" s="27" t="s">
        <v>335</v>
      </c>
      <c r="D210" s="7">
        <v>3</v>
      </c>
      <c r="E210" s="7">
        <v>1</v>
      </c>
      <c r="F210" s="26">
        <v>209</v>
      </c>
      <c r="G210" s="14">
        <f t="shared" si="6"/>
        <v>0.55882352941176472</v>
      </c>
      <c r="H210" s="7">
        <f t="shared" si="7"/>
        <v>165</v>
      </c>
      <c r="I210" s="7">
        <f>VLOOKUP(C210,'Ref Table'!$A$2:$C$16,3,FALSE)+IF(E210=1,53,IF(E210=2,2,IF(E210=3,1,0)))</f>
        <v>503</v>
      </c>
      <c r="J210" s="15"/>
      <c r="K210" s="15"/>
      <c r="L210" s="15"/>
    </row>
    <row r="211" spans="1:13" x14ac:dyDescent="0.25">
      <c r="A211" s="4">
        <v>44894</v>
      </c>
      <c r="B211" s="5" t="s">
        <v>240</v>
      </c>
      <c r="C211" s="27" t="s">
        <v>335</v>
      </c>
      <c r="D211" s="7">
        <v>3</v>
      </c>
      <c r="E211" s="7">
        <v>1</v>
      </c>
      <c r="F211" s="26">
        <v>210</v>
      </c>
      <c r="G211" s="14">
        <f t="shared" si="6"/>
        <v>0.56149732620320858</v>
      </c>
      <c r="H211" s="7">
        <f t="shared" si="7"/>
        <v>164</v>
      </c>
      <c r="I211" s="7">
        <f>VLOOKUP(C211,'Ref Table'!$A$2:$C$16,3,FALSE)+IF(E211=1,53,IF(E211=2,2,IF(E211=3,1,0)))</f>
        <v>503</v>
      </c>
      <c r="J211" s="15"/>
      <c r="K211" s="15"/>
      <c r="L211" s="15"/>
    </row>
    <row r="212" spans="1:13" x14ac:dyDescent="0.25">
      <c r="A212" s="4">
        <v>44894</v>
      </c>
      <c r="B212" s="5" t="s">
        <v>241</v>
      </c>
      <c r="C212" s="27" t="s">
        <v>334</v>
      </c>
      <c r="D212" s="7">
        <v>4</v>
      </c>
      <c r="E212" s="7">
        <v>1</v>
      </c>
      <c r="F212" s="26">
        <v>211</v>
      </c>
      <c r="G212" s="14">
        <f t="shared" si="6"/>
        <v>0.56417112299465244</v>
      </c>
      <c r="H212" s="7">
        <f t="shared" si="7"/>
        <v>163</v>
      </c>
      <c r="I212" s="7">
        <f>VLOOKUP(C212,'Ref Table'!$A$2:$C$16,3,FALSE)+IF(E212=1,53,IF(E212=2,2,IF(E212=3,1,0)))</f>
        <v>553</v>
      </c>
      <c r="J212" s="15"/>
      <c r="K212" s="15"/>
      <c r="L212" s="15"/>
    </row>
    <row r="213" spans="1:13" x14ac:dyDescent="0.25">
      <c r="A213" s="4">
        <v>44894</v>
      </c>
      <c r="B213" s="5" t="s">
        <v>242</v>
      </c>
      <c r="C213" s="27" t="s">
        <v>334</v>
      </c>
      <c r="D213" s="7">
        <v>4</v>
      </c>
      <c r="E213" s="7">
        <v>1</v>
      </c>
      <c r="F213" s="26">
        <v>212</v>
      </c>
      <c r="G213" s="14">
        <f t="shared" si="6"/>
        <v>0.5668449197860963</v>
      </c>
      <c r="H213" s="7">
        <f t="shared" si="7"/>
        <v>162</v>
      </c>
      <c r="I213" s="7">
        <f>VLOOKUP(C213,'Ref Table'!$A$2:$C$16,3,FALSE)+IF(E213=1,53,IF(E213=2,2,IF(E213=3,1,0)))</f>
        <v>553</v>
      </c>
      <c r="J213" s="15"/>
      <c r="K213" s="15"/>
      <c r="L213" s="15"/>
    </row>
    <row r="214" spans="1:13" x14ac:dyDescent="0.25">
      <c r="A214" s="4">
        <v>44894</v>
      </c>
      <c r="B214" s="5" t="s">
        <v>243</v>
      </c>
      <c r="C214" s="27" t="s">
        <v>341</v>
      </c>
      <c r="D214" s="7">
        <v>4</v>
      </c>
      <c r="E214" s="7">
        <v>1</v>
      </c>
      <c r="F214" s="26">
        <v>213</v>
      </c>
      <c r="G214" s="14">
        <f t="shared" si="6"/>
        <v>0.56951871657754005</v>
      </c>
      <c r="H214" s="7">
        <f t="shared" si="7"/>
        <v>161</v>
      </c>
      <c r="I214" s="7">
        <f>VLOOKUP(C214,'Ref Table'!$A$2:$C$16,3,FALSE)+IF(E214=1,53,IF(E214=2,2,IF(E214=3,1,0)))</f>
        <v>603</v>
      </c>
      <c r="J214" s="15"/>
      <c r="K214" s="15"/>
      <c r="L214" s="15"/>
    </row>
    <row r="215" spans="1:13" x14ac:dyDescent="0.25">
      <c r="A215" s="4">
        <v>44894</v>
      </c>
      <c r="B215" s="5" t="s">
        <v>244</v>
      </c>
      <c r="C215" s="27" t="s">
        <v>342</v>
      </c>
      <c r="D215" s="7">
        <v>5</v>
      </c>
      <c r="E215" s="7">
        <v>1</v>
      </c>
      <c r="F215" s="26">
        <v>214</v>
      </c>
      <c r="G215" s="14">
        <f t="shared" si="6"/>
        <v>0.57219251336898391</v>
      </c>
      <c r="H215" s="7">
        <f t="shared" si="7"/>
        <v>160</v>
      </c>
      <c r="I215" s="7">
        <f>VLOOKUP(C215,'Ref Table'!$A$2:$C$16,3,FALSE)+IF(E215=1,53,IF(E215=2,2,IF(E215=3,1,0)))</f>
        <v>703</v>
      </c>
      <c r="J215" s="15"/>
      <c r="K215" s="15"/>
      <c r="L215" s="15"/>
    </row>
    <row r="216" spans="1:13" x14ac:dyDescent="0.25">
      <c r="A216" s="4">
        <v>44894</v>
      </c>
      <c r="B216" s="5" t="s">
        <v>245</v>
      </c>
      <c r="C216" s="27" t="s">
        <v>333</v>
      </c>
      <c r="D216" s="7">
        <v>5</v>
      </c>
      <c r="E216" s="7">
        <v>1</v>
      </c>
      <c r="F216" s="26">
        <v>215</v>
      </c>
      <c r="G216" s="14">
        <f t="shared" si="6"/>
        <v>0.57486631016042777</v>
      </c>
      <c r="H216" s="7">
        <f t="shared" si="7"/>
        <v>159</v>
      </c>
      <c r="I216" s="7">
        <f>VLOOKUP(C216,'Ref Table'!$A$2:$C$16,3,FALSE)+IF(E216=1,53,IF(E216=2,2,IF(E216=3,1,0)))</f>
        <v>653</v>
      </c>
      <c r="J216" s="15"/>
      <c r="K216" s="15"/>
      <c r="L216" s="15"/>
    </row>
    <row r="217" spans="1:13" x14ac:dyDescent="0.25">
      <c r="A217" s="4">
        <v>44894</v>
      </c>
      <c r="B217" s="5" t="s">
        <v>246</v>
      </c>
      <c r="C217" s="27" t="s">
        <v>342</v>
      </c>
      <c r="D217" s="7">
        <v>5</v>
      </c>
      <c r="E217" s="7">
        <v>1</v>
      </c>
      <c r="F217" s="26">
        <v>216</v>
      </c>
      <c r="G217" s="14">
        <f t="shared" si="6"/>
        <v>0.57754010695187163</v>
      </c>
      <c r="H217" s="7">
        <f t="shared" si="7"/>
        <v>158</v>
      </c>
      <c r="I217" s="7">
        <f>VLOOKUP(C217,'Ref Table'!$A$2:$C$16,3,FALSE)+IF(E217=1,53,IF(E217=2,2,IF(E217=3,1,0)))</f>
        <v>703</v>
      </c>
      <c r="J217" s="15"/>
      <c r="K217" s="15"/>
      <c r="L217" s="15"/>
    </row>
    <row r="218" spans="1:13" x14ac:dyDescent="0.25">
      <c r="A218" s="4">
        <v>44894</v>
      </c>
      <c r="B218" s="5" t="s">
        <v>247</v>
      </c>
      <c r="C218" s="27" t="s">
        <v>343</v>
      </c>
      <c r="D218" s="7">
        <v>6</v>
      </c>
      <c r="E218" s="7">
        <v>1</v>
      </c>
      <c r="F218" s="26">
        <v>217</v>
      </c>
      <c r="G218" s="14">
        <f t="shared" si="6"/>
        <v>0.5802139037433155</v>
      </c>
      <c r="H218" s="7">
        <f t="shared" si="7"/>
        <v>157</v>
      </c>
      <c r="I218" s="7">
        <f>VLOOKUP(C218,'Ref Table'!$A$2:$C$16,3,FALSE)+IF(E218=1,53,IF(E218=2,2,IF(E218=3,1,0)))</f>
        <v>753</v>
      </c>
      <c r="J218" s="15"/>
      <c r="K218" s="15"/>
      <c r="L218" s="15"/>
    </row>
    <row r="219" spans="1:13" x14ac:dyDescent="0.25">
      <c r="A219" s="4">
        <v>44894</v>
      </c>
      <c r="B219" s="5" t="s">
        <v>248</v>
      </c>
      <c r="C219" s="27" t="s">
        <v>340</v>
      </c>
      <c r="D219" s="7">
        <v>7</v>
      </c>
      <c r="E219" s="7">
        <v>1</v>
      </c>
      <c r="F219" s="26">
        <v>218</v>
      </c>
      <c r="G219" s="14">
        <f t="shared" si="6"/>
        <v>0.58288770053475936</v>
      </c>
      <c r="H219" s="7">
        <f t="shared" si="7"/>
        <v>156</v>
      </c>
      <c r="I219" s="7">
        <f>VLOOKUP(C219,'Ref Table'!$A$2:$C$16,3,FALSE)+IF(E219=1,53,IF(E219=2,2,IF(E219=3,1,0)))</f>
        <v>803</v>
      </c>
      <c r="J219" s="15"/>
      <c r="K219" s="15"/>
      <c r="L219" s="15"/>
    </row>
    <row r="220" spans="1:13" x14ac:dyDescent="0.25">
      <c r="A220" s="4">
        <v>44894</v>
      </c>
      <c r="B220" s="5" t="s">
        <v>249</v>
      </c>
      <c r="C220" s="27" t="s">
        <v>340</v>
      </c>
      <c r="D220" s="7">
        <v>7</v>
      </c>
      <c r="E220" s="7">
        <v>1</v>
      </c>
      <c r="F220" s="26">
        <v>219</v>
      </c>
      <c r="G220" s="14">
        <f t="shared" si="6"/>
        <v>0.58556149732620322</v>
      </c>
      <c r="H220" s="7">
        <f t="shared" si="7"/>
        <v>155</v>
      </c>
      <c r="I220" s="7">
        <f>VLOOKUP(C220,'Ref Table'!$A$2:$C$16,3,FALSE)+IF(E220=1,53,IF(E220=2,2,IF(E220=3,1,0)))</f>
        <v>803</v>
      </c>
      <c r="J220" s="15"/>
      <c r="K220" s="15"/>
      <c r="L220" s="15"/>
    </row>
    <row r="221" spans="1:13" x14ac:dyDescent="0.25">
      <c r="A221" s="4">
        <v>44894</v>
      </c>
      <c r="B221" s="5" t="s">
        <v>250</v>
      </c>
      <c r="C221" s="27" t="s">
        <v>340</v>
      </c>
      <c r="D221" s="7">
        <v>7</v>
      </c>
      <c r="E221" s="7">
        <v>1</v>
      </c>
      <c r="F221" s="26">
        <v>220</v>
      </c>
      <c r="G221" s="14">
        <f t="shared" si="6"/>
        <v>0.58823529411764708</v>
      </c>
      <c r="H221" s="7">
        <f t="shared" si="7"/>
        <v>154</v>
      </c>
      <c r="I221" s="7">
        <f>VLOOKUP(C221,'Ref Table'!$A$2:$C$16,3,FALSE)+IF(E221=1,53,IF(E221=2,2,IF(E221=3,1,0)))</f>
        <v>803</v>
      </c>
      <c r="J221" s="15"/>
      <c r="K221" s="15"/>
      <c r="L221" s="15"/>
    </row>
    <row r="222" spans="1:13" x14ac:dyDescent="0.25">
      <c r="A222" s="4">
        <v>44894</v>
      </c>
      <c r="B222" s="5" t="s">
        <v>251</v>
      </c>
      <c r="C222" s="27" t="s">
        <v>337</v>
      </c>
      <c r="D222" s="7">
        <v>8</v>
      </c>
      <c r="E222" s="7">
        <v>1</v>
      </c>
      <c r="F222" s="26">
        <v>221</v>
      </c>
      <c r="G222" s="14">
        <f t="shared" si="6"/>
        <v>0.59090909090909094</v>
      </c>
      <c r="H222" s="7">
        <f t="shared" si="7"/>
        <v>153</v>
      </c>
      <c r="I222" s="7">
        <f>VLOOKUP(C222,'Ref Table'!$A$2:$C$16,3,FALSE)+IF(E222=1,53,IF(E222=2,2,IF(E222=3,1,0)))</f>
        <v>853</v>
      </c>
      <c r="J222" s="15"/>
      <c r="K222" s="15"/>
      <c r="L222" s="15"/>
    </row>
    <row r="223" spans="1:13" x14ac:dyDescent="0.25">
      <c r="A223" s="4">
        <v>44894</v>
      </c>
      <c r="B223" s="5" t="s">
        <v>252</v>
      </c>
      <c r="C223" s="27" t="s">
        <v>338</v>
      </c>
      <c r="D223" s="7">
        <v>8</v>
      </c>
      <c r="E223" s="7">
        <v>1</v>
      </c>
      <c r="F223" s="26">
        <v>222</v>
      </c>
      <c r="G223" s="14">
        <f t="shared" si="6"/>
        <v>0.5935828877005348</v>
      </c>
      <c r="H223" s="7">
        <f t="shared" si="7"/>
        <v>152</v>
      </c>
      <c r="I223" s="7">
        <f>VLOOKUP(C223,'Ref Table'!$A$2:$C$16,3,FALSE)+IF(E223=1,53,IF(E223=2,2,IF(E223=3,1,0)))</f>
        <v>903</v>
      </c>
      <c r="J223" s="15"/>
      <c r="K223" s="15"/>
      <c r="L223" s="15"/>
    </row>
    <row r="224" spans="1:13" x14ac:dyDescent="0.25">
      <c r="A224" s="4">
        <v>44894</v>
      </c>
      <c r="B224" s="5" t="s">
        <v>253</v>
      </c>
      <c r="C224" s="27" t="s">
        <v>338</v>
      </c>
      <c r="D224" s="7">
        <v>8</v>
      </c>
      <c r="E224" s="7">
        <v>1</v>
      </c>
      <c r="F224" s="26">
        <v>223</v>
      </c>
      <c r="G224" s="14">
        <f t="shared" si="6"/>
        <v>0.59625668449197866</v>
      </c>
      <c r="H224" s="7">
        <f t="shared" si="7"/>
        <v>151</v>
      </c>
      <c r="I224" s="7">
        <f>VLOOKUP(C224,'Ref Table'!$A$2:$C$16,3,FALSE)+IF(E224=1,53,IF(E224=2,2,IF(E224=3,1,0)))</f>
        <v>903</v>
      </c>
      <c r="J224" s="16">
        <v>158034</v>
      </c>
      <c r="K224" s="15">
        <v>244</v>
      </c>
      <c r="L224" s="15">
        <v>48</v>
      </c>
      <c r="M224" t="s">
        <v>29</v>
      </c>
    </row>
    <row r="225" spans="1:12" x14ac:dyDescent="0.25">
      <c r="A225" s="4">
        <v>44896</v>
      </c>
      <c r="B225" s="5" t="s">
        <v>257</v>
      </c>
      <c r="C225" s="27" t="s">
        <v>334</v>
      </c>
      <c r="D225" s="7">
        <v>4</v>
      </c>
      <c r="E225" s="7">
        <v>1</v>
      </c>
      <c r="F225" s="26">
        <v>224</v>
      </c>
      <c r="G225" s="14">
        <f t="shared" si="6"/>
        <v>0.59893048128342241</v>
      </c>
      <c r="H225" s="7">
        <f t="shared" si="7"/>
        <v>150</v>
      </c>
      <c r="I225" s="7">
        <f>VLOOKUP(C225,'Ref Table'!$A$2:$C$16,3,FALSE)+IF(E225=1,53,IF(E225=2,2,IF(E225=3,1,0)))</f>
        <v>553</v>
      </c>
      <c r="J225" s="15"/>
      <c r="K225" s="15"/>
      <c r="L225" s="15"/>
    </row>
    <row r="226" spans="1:12" x14ac:dyDescent="0.25">
      <c r="A226" s="4">
        <v>44896</v>
      </c>
      <c r="B226" s="5" t="s">
        <v>258</v>
      </c>
      <c r="C226" s="27" t="s">
        <v>341</v>
      </c>
      <c r="D226" s="7">
        <v>4</v>
      </c>
      <c r="E226" s="7">
        <v>1</v>
      </c>
      <c r="F226" s="26">
        <v>225</v>
      </c>
      <c r="G226" s="14">
        <f t="shared" si="6"/>
        <v>0.60160427807486627</v>
      </c>
      <c r="H226" s="7">
        <f t="shared" si="7"/>
        <v>149</v>
      </c>
      <c r="I226" s="7">
        <f>VLOOKUP(C226,'Ref Table'!$A$2:$C$16,3,FALSE)+IF(E226=1,53,IF(E226=2,2,IF(E226=3,1,0)))</f>
        <v>603</v>
      </c>
      <c r="J226" s="15"/>
      <c r="K226" s="15"/>
      <c r="L226" s="15"/>
    </row>
    <row r="227" spans="1:12" x14ac:dyDescent="0.25">
      <c r="A227" s="4">
        <v>44896</v>
      </c>
      <c r="B227" s="5" t="s">
        <v>259</v>
      </c>
      <c r="C227" s="27" t="s">
        <v>341</v>
      </c>
      <c r="D227" s="7">
        <v>4</v>
      </c>
      <c r="E227" s="7">
        <v>1</v>
      </c>
      <c r="F227" s="26">
        <v>226</v>
      </c>
      <c r="G227" s="14">
        <f t="shared" si="6"/>
        <v>0.60427807486631013</v>
      </c>
      <c r="H227" s="7">
        <f t="shared" si="7"/>
        <v>148</v>
      </c>
      <c r="I227" s="7">
        <f>VLOOKUP(C227,'Ref Table'!$A$2:$C$16,3,FALSE)+IF(E227=1,53,IF(E227=2,2,IF(E227=3,1,0)))</f>
        <v>603</v>
      </c>
      <c r="J227" s="15"/>
      <c r="K227" s="15"/>
      <c r="L227" s="15"/>
    </row>
    <row r="228" spans="1:12" x14ac:dyDescent="0.25">
      <c r="A228" s="4">
        <v>44896</v>
      </c>
      <c r="B228" s="5" t="s">
        <v>260</v>
      </c>
      <c r="C228" s="27" t="s">
        <v>341</v>
      </c>
      <c r="D228" s="7">
        <v>4</v>
      </c>
      <c r="E228" s="7">
        <v>1</v>
      </c>
      <c r="F228" s="26">
        <v>227</v>
      </c>
      <c r="G228" s="14">
        <f t="shared" si="6"/>
        <v>0.60695187165775399</v>
      </c>
      <c r="H228" s="7">
        <f t="shared" si="7"/>
        <v>147</v>
      </c>
      <c r="I228" s="7">
        <f>VLOOKUP(C228,'Ref Table'!$A$2:$C$16,3,FALSE)+IF(E228=1,53,IF(E228=2,2,IF(E228=3,1,0)))</f>
        <v>603</v>
      </c>
      <c r="J228" s="15"/>
      <c r="K228" s="15"/>
      <c r="L228" s="15"/>
    </row>
    <row r="229" spans="1:12" x14ac:dyDescent="0.25">
      <c r="A229" s="4">
        <v>44896</v>
      </c>
      <c r="B229" s="5" t="s">
        <v>261</v>
      </c>
      <c r="C229" s="27" t="s">
        <v>341</v>
      </c>
      <c r="D229" s="7">
        <v>4</v>
      </c>
      <c r="E229" s="7">
        <v>1</v>
      </c>
      <c r="F229" s="26">
        <v>228</v>
      </c>
      <c r="G229" s="14">
        <f t="shared" si="6"/>
        <v>0.60962566844919786</v>
      </c>
      <c r="H229" s="7">
        <f t="shared" si="7"/>
        <v>146</v>
      </c>
      <c r="I229" s="7">
        <f>VLOOKUP(C229,'Ref Table'!$A$2:$C$16,3,FALSE)+IF(E229=1,53,IF(E229=2,2,IF(E229=3,1,0)))</f>
        <v>603</v>
      </c>
      <c r="J229" s="15"/>
      <c r="K229" s="15"/>
      <c r="L229" s="15"/>
    </row>
    <row r="230" spans="1:12" x14ac:dyDescent="0.25">
      <c r="A230" s="28">
        <v>44896</v>
      </c>
      <c r="B230" s="29" t="s">
        <v>262</v>
      </c>
      <c r="C230" s="30" t="s">
        <v>340</v>
      </c>
      <c r="D230" s="31">
        <v>7</v>
      </c>
      <c r="E230" s="7">
        <v>1</v>
      </c>
      <c r="F230" s="26">
        <v>229</v>
      </c>
      <c r="G230" s="14">
        <f t="shared" si="6"/>
        <v>0.61229946524064172</v>
      </c>
      <c r="H230" s="7">
        <f t="shared" si="7"/>
        <v>145</v>
      </c>
      <c r="I230" s="7">
        <f>VLOOKUP(C230,'Ref Table'!$A$2:$C$16,3,FALSE)+IF(E230=1,53,IF(E230=2,2,IF(E230=3,1,0)))</f>
        <v>803</v>
      </c>
      <c r="J230" s="15"/>
      <c r="K230" s="15"/>
      <c r="L230" s="15"/>
    </row>
    <row r="231" spans="1:12" x14ac:dyDescent="0.25">
      <c r="A231" s="4">
        <v>44896</v>
      </c>
      <c r="B231" s="5" t="s">
        <v>263</v>
      </c>
      <c r="C231" s="27" t="s">
        <v>341</v>
      </c>
      <c r="D231" s="7">
        <v>4</v>
      </c>
      <c r="E231" s="7">
        <v>1</v>
      </c>
      <c r="F231" s="26">
        <v>230</v>
      </c>
      <c r="G231" s="14">
        <f t="shared" si="6"/>
        <v>0.61497326203208558</v>
      </c>
      <c r="H231" s="7">
        <f t="shared" si="7"/>
        <v>144</v>
      </c>
      <c r="I231" s="7">
        <f>VLOOKUP(C231,'Ref Table'!$A$2:$C$16,3,FALSE)+IF(E231=1,53,IF(E231=2,2,IF(E231=3,1,0)))</f>
        <v>603</v>
      </c>
      <c r="J231" s="15"/>
      <c r="K231" s="15"/>
      <c r="L231" s="15"/>
    </row>
    <row r="232" spans="1:12" x14ac:dyDescent="0.25">
      <c r="A232" s="4">
        <v>44896</v>
      </c>
      <c r="B232" s="5" t="s">
        <v>264</v>
      </c>
      <c r="C232" s="27" t="s">
        <v>342</v>
      </c>
      <c r="D232" s="7">
        <v>5</v>
      </c>
      <c r="E232" s="7">
        <v>1</v>
      </c>
      <c r="F232" s="26">
        <v>231</v>
      </c>
      <c r="G232" s="14">
        <f t="shared" si="6"/>
        <v>0.61764705882352944</v>
      </c>
      <c r="H232" s="7">
        <f t="shared" si="7"/>
        <v>143</v>
      </c>
      <c r="I232" s="7">
        <f>VLOOKUP(C232,'Ref Table'!$A$2:$C$16,3,FALSE)+IF(E232=1,53,IF(E232=2,2,IF(E232=3,1,0)))</f>
        <v>703</v>
      </c>
      <c r="J232" s="15"/>
      <c r="K232" s="15"/>
      <c r="L232" s="15"/>
    </row>
    <row r="233" spans="1:12" x14ac:dyDescent="0.25">
      <c r="A233" s="4">
        <v>44896</v>
      </c>
      <c r="B233" s="5" t="s">
        <v>265</v>
      </c>
      <c r="C233" s="27" t="s">
        <v>342</v>
      </c>
      <c r="D233" s="7">
        <v>5</v>
      </c>
      <c r="E233" s="7">
        <v>1</v>
      </c>
      <c r="F233" s="26">
        <v>232</v>
      </c>
      <c r="G233" s="14">
        <f t="shared" si="6"/>
        <v>0.6203208556149733</v>
      </c>
      <c r="H233" s="7">
        <f t="shared" si="7"/>
        <v>142</v>
      </c>
      <c r="I233" s="7">
        <f>VLOOKUP(C233,'Ref Table'!$A$2:$C$16,3,FALSE)+IF(E233=1,53,IF(E233=2,2,IF(E233=3,1,0)))</f>
        <v>703</v>
      </c>
      <c r="J233" s="15"/>
      <c r="K233" s="15"/>
      <c r="L233" s="15"/>
    </row>
    <row r="234" spans="1:12" x14ac:dyDescent="0.25">
      <c r="A234" s="4">
        <v>44896</v>
      </c>
      <c r="B234" s="5" t="s">
        <v>266</v>
      </c>
      <c r="C234" s="27" t="s">
        <v>342</v>
      </c>
      <c r="D234" s="7">
        <v>5</v>
      </c>
      <c r="E234" s="7">
        <v>1</v>
      </c>
      <c r="F234" s="26">
        <v>233</v>
      </c>
      <c r="G234" s="14">
        <f t="shared" si="6"/>
        <v>0.62299465240641716</v>
      </c>
      <c r="H234" s="7">
        <f t="shared" si="7"/>
        <v>141</v>
      </c>
      <c r="I234" s="7">
        <f>VLOOKUP(C234,'Ref Table'!$A$2:$C$16,3,FALSE)+IF(E234=1,53,IF(E234=2,2,IF(E234=3,1,0)))</f>
        <v>703</v>
      </c>
      <c r="J234" s="15"/>
      <c r="K234" s="15"/>
      <c r="L234" s="15"/>
    </row>
    <row r="235" spans="1:12" x14ac:dyDescent="0.25">
      <c r="A235" s="4">
        <v>44896</v>
      </c>
      <c r="B235" s="5" t="s">
        <v>267</v>
      </c>
      <c r="C235" s="27" t="s">
        <v>340</v>
      </c>
      <c r="D235" s="7">
        <v>7</v>
      </c>
      <c r="E235" s="7">
        <v>1</v>
      </c>
      <c r="F235" s="26">
        <v>234</v>
      </c>
      <c r="G235" s="14">
        <f t="shared" si="6"/>
        <v>0.62566844919786091</v>
      </c>
      <c r="H235" s="7">
        <f t="shared" si="7"/>
        <v>140</v>
      </c>
      <c r="I235" s="7">
        <f>VLOOKUP(C235,'Ref Table'!$A$2:$C$16,3,FALSE)+IF(E235=1,53,IF(E235=2,2,IF(E235=3,1,0)))</f>
        <v>803</v>
      </c>
      <c r="J235" s="15"/>
      <c r="K235" s="15"/>
      <c r="L235" s="15"/>
    </row>
    <row r="236" spans="1:12" x14ac:dyDescent="0.25">
      <c r="A236" s="4">
        <v>44896</v>
      </c>
      <c r="B236" s="5" t="s">
        <v>268</v>
      </c>
      <c r="C236" s="27" t="s">
        <v>340</v>
      </c>
      <c r="D236" s="7">
        <v>7</v>
      </c>
      <c r="E236" s="7">
        <v>1</v>
      </c>
      <c r="F236" s="26">
        <v>235</v>
      </c>
      <c r="G236" s="14">
        <f t="shared" si="6"/>
        <v>0.62834224598930477</v>
      </c>
      <c r="H236" s="7">
        <f t="shared" si="7"/>
        <v>139</v>
      </c>
      <c r="I236" s="7">
        <f>VLOOKUP(C236,'Ref Table'!$A$2:$C$16,3,FALSE)+IF(E236=1,53,IF(E236=2,2,IF(E236=3,1,0)))</f>
        <v>803</v>
      </c>
      <c r="J236" s="15"/>
      <c r="K236" s="15"/>
      <c r="L236" s="15"/>
    </row>
    <row r="237" spans="1:12" x14ac:dyDescent="0.25">
      <c r="A237" s="4">
        <v>44896</v>
      </c>
      <c r="B237" s="5" t="s">
        <v>269</v>
      </c>
      <c r="C237" s="27" t="s">
        <v>343</v>
      </c>
      <c r="D237" s="7">
        <v>6</v>
      </c>
      <c r="E237" s="7">
        <v>1</v>
      </c>
      <c r="F237" s="26">
        <v>236</v>
      </c>
      <c r="G237" s="14">
        <f t="shared" si="6"/>
        <v>0.63101604278074863</v>
      </c>
      <c r="H237" s="7">
        <f t="shared" si="7"/>
        <v>138</v>
      </c>
      <c r="I237" s="7">
        <f>VLOOKUP(C237,'Ref Table'!$A$2:$C$16,3,FALSE)+IF(E237=1,53,IF(E237=2,2,IF(E237=3,1,0)))</f>
        <v>753</v>
      </c>
      <c r="J237" s="15"/>
      <c r="K237" s="15"/>
      <c r="L237" s="15"/>
    </row>
    <row r="238" spans="1:12" x14ac:dyDescent="0.25">
      <c r="A238" s="4">
        <v>44896</v>
      </c>
      <c r="B238" s="5" t="s">
        <v>270</v>
      </c>
      <c r="C238" s="27" t="s">
        <v>340</v>
      </c>
      <c r="D238" s="7">
        <v>7</v>
      </c>
      <c r="E238" s="7">
        <v>1</v>
      </c>
      <c r="F238" s="26">
        <v>237</v>
      </c>
      <c r="G238" s="14">
        <f t="shared" si="6"/>
        <v>0.63368983957219249</v>
      </c>
      <c r="H238" s="7">
        <f t="shared" si="7"/>
        <v>137</v>
      </c>
      <c r="I238" s="7">
        <f>VLOOKUP(C238,'Ref Table'!$A$2:$C$16,3,FALSE)+IF(E238=1,53,IF(E238=2,2,IF(E238=3,1,0)))</f>
        <v>803</v>
      </c>
      <c r="J238" s="15"/>
      <c r="K238" s="15"/>
      <c r="L238" s="15"/>
    </row>
    <row r="239" spans="1:12" x14ac:dyDescent="0.25">
      <c r="A239" s="4">
        <v>44896</v>
      </c>
      <c r="B239" s="5" t="s">
        <v>271</v>
      </c>
      <c r="C239" s="27" t="s">
        <v>340</v>
      </c>
      <c r="D239" s="7">
        <v>7</v>
      </c>
      <c r="E239" s="7">
        <v>1</v>
      </c>
      <c r="F239" s="26">
        <v>238</v>
      </c>
      <c r="G239" s="14">
        <f t="shared" si="6"/>
        <v>0.63636363636363635</v>
      </c>
      <c r="H239" s="7">
        <f t="shared" si="7"/>
        <v>136</v>
      </c>
      <c r="I239" s="7">
        <f>VLOOKUP(C239,'Ref Table'!$A$2:$C$16,3,FALSE)+IF(E239=1,53,IF(E239=2,2,IF(E239=3,1,0)))</f>
        <v>803</v>
      </c>
      <c r="J239" s="15"/>
      <c r="K239" s="15"/>
      <c r="L239" s="15"/>
    </row>
    <row r="240" spans="1:12" x14ac:dyDescent="0.25">
      <c r="A240" s="4">
        <v>44896</v>
      </c>
      <c r="B240" s="5" t="s">
        <v>272</v>
      </c>
      <c r="C240" s="27" t="s">
        <v>338</v>
      </c>
      <c r="D240" s="7">
        <v>8</v>
      </c>
      <c r="E240" s="7">
        <v>1</v>
      </c>
      <c r="F240" s="26">
        <v>239</v>
      </c>
      <c r="G240" s="14">
        <f t="shared" si="6"/>
        <v>0.63903743315508021</v>
      </c>
      <c r="H240" s="7">
        <f t="shared" si="7"/>
        <v>135</v>
      </c>
      <c r="I240" s="7">
        <f>VLOOKUP(C240,'Ref Table'!$A$2:$C$16,3,FALSE)+IF(E240=1,53,IF(E240=2,2,IF(E240=3,1,0)))</f>
        <v>903</v>
      </c>
      <c r="J240" s="15"/>
      <c r="K240" s="15"/>
      <c r="L240" s="15"/>
    </row>
    <row r="241" spans="1:13" x14ac:dyDescent="0.25">
      <c r="A241" s="4">
        <v>44896</v>
      </c>
      <c r="B241" s="5" t="s">
        <v>273</v>
      </c>
      <c r="C241" s="27" t="s">
        <v>343</v>
      </c>
      <c r="D241" s="7">
        <v>6</v>
      </c>
      <c r="E241" s="7">
        <v>1</v>
      </c>
      <c r="F241" s="26">
        <v>240</v>
      </c>
      <c r="G241" s="14">
        <f t="shared" si="6"/>
        <v>0.64171122994652408</v>
      </c>
      <c r="H241" s="7">
        <f t="shared" si="7"/>
        <v>134</v>
      </c>
      <c r="I241" s="7">
        <f>VLOOKUP(C241,'Ref Table'!$A$2:$C$16,3,FALSE)+IF(E241=1,53,IF(E241=2,2,IF(E241=3,1,0)))</f>
        <v>753</v>
      </c>
      <c r="J241" s="15"/>
      <c r="K241" s="15"/>
      <c r="L241" s="15"/>
    </row>
    <row r="242" spans="1:13" x14ac:dyDescent="0.25">
      <c r="A242" s="4">
        <v>44896</v>
      </c>
      <c r="B242" s="5" t="s">
        <v>274</v>
      </c>
      <c r="C242" s="27" t="s">
        <v>343</v>
      </c>
      <c r="D242" s="7">
        <v>6</v>
      </c>
      <c r="E242" s="7">
        <v>1</v>
      </c>
      <c r="F242" s="26">
        <v>241</v>
      </c>
      <c r="G242" s="14">
        <f t="shared" si="6"/>
        <v>0.64438502673796794</v>
      </c>
      <c r="H242" s="7">
        <f t="shared" si="7"/>
        <v>133</v>
      </c>
      <c r="I242" s="7">
        <f>VLOOKUP(C242,'Ref Table'!$A$2:$C$16,3,FALSE)+IF(E242=1,53,IF(E242=2,2,IF(E242=3,1,0)))</f>
        <v>753</v>
      </c>
      <c r="J242" s="15"/>
      <c r="K242" s="15"/>
      <c r="L242" s="15"/>
    </row>
    <row r="243" spans="1:13" x14ac:dyDescent="0.25">
      <c r="A243" s="4">
        <v>44896</v>
      </c>
      <c r="B243" s="5" t="s">
        <v>275</v>
      </c>
      <c r="C243" s="27" t="s">
        <v>343</v>
      </c>
      <c r="D243" s="7">
        <v>6</v>
      </c>
      <c r="E243" s="7">
        <v>1</v>
      </c>
      <c r="F243" s="26">
        <v>242</v>
      </c>
      <c r="G243" s="14">
        <f t="shared" si="6"/>
        <v>0.6470588235294118</v>
      </c>
      <c r="H243" s="7">
        <f t="shared" si="7"/>
        <v>132</v>
      </c>
      <c r="I243" s="7">
        <f>VLOOKUP(C243,'Ref Table'!$A$2:$C$16,3,FALSE)+IF(E243=1,53,IF(E243=2,2,IF(E243=3,1,0)))</f>
        <v>753</v>
      </c>
      <c r="J243" s="15"/>
      <c r="K243" s="15"/>
      <c r="L243" s="15"/>
    </row>
    <row r="244" spans="1:13" x14ac:dyDescent="0.25">
      <c r="A244" s="4">
        <v>44896</v>
      </c>
      <c r="B244" s="5" t="s">
        <v>276</v>
      </c>
      <c r="C244" s="27" t="s">
        <v>343</v>
      </c>
      <c r="D244" s="7">
        <v>6</v>
      </c>
      <c r="E244" s="7">
        <v>1</v>
      </c>
      <c r="F244" s="26">
        <v>243</v>
      </c>
      <c r="G244" s="14">
        <f t="shared" si="6"/>
        <v>0.64973262032085566</v>
      </c>
      <c r="H244" s="7">
        <f t="shared" si="7"/>
        <v>131</v>
      </c>
      <c r="I244" s="7">
        <f>VLOOKUP(C244,'Ref Table'!$A$2:$C$16,3,FALSE)+IF(E244=1,53,IF(E244=2,2,IF(E244=3,1,0)))</f>
        <v>753</v>
      </c>
      <c r="J244" s="16">
        <v>172394</v>
      </c>
      <c r="K244" s="15">
        <v>158</v>
      </c>
      <c r="L244" s="15">
        <v>33</v>
      </c>
      <c r="M244" t="s">
        <v>29</v>
      </c>
    </row>
    <row r="245" spans="1:13" x14ac:dyDescent="0.25">
      <c r="A245" s="24">
        <v>44901</v>
      </c>
      <c r="B245" s="25" t="s">
        <v>277</v>
      </c>
      <c r="C245" s="34" t="s">
        <v>341</v>
      </c>
      <c r="D245" s="26">
        <v>4</v>
      </c>
      <c r="E245" s="26">
        <v>1</v>
      </c>
      <c r="F245" s="26">
        <v>244</v>
      </c>
      <c r="G245" s="14">
        <f t="shared" si="6"/>
        <v>0.65240641711229952</v>
      </c>
      <c r="H245" s="7">
        <f t="shared" si="7"/>
        <v>130</v>
      </c>
      <c r="I245" s="26">
        <f>VLOOKUP(C245,'Ref Table'!$A$2:$C$16,3,FALSE)+IF(E245=1,53,IF(E245=2,2,IF(E245=3,1,0)))</f>
        <v>603</v>
      </c>
      <c r="J245" s="15"/>
      <c r="K245" s="15"/>
      <c r="L245" s="15"/>
    </row>
    <row r="246" spans="1:13" x14ac:dyDescent="0.25">
      <c r="A246" s="24">
        <v>44901</v>
      </c>
      <c r="B246" s="25" t="s">
        <v>278</v>
      </c>
      <c r="C246" s="34" t="s">
        <v>334</v>
      </c>
      <c r="D246" s="26">
        <v>4</v>
      </c>
      <c r="E246" s="26">
        <v>1</v>
      </c>
      <c r="F246" s="26">
        <v>245</v>
      </c>
      <c r="G246" s="14">
        <f t="shared" si="6"/>
        <v>0.65508021390374327</v>
      </c>
      <c r="H246" s="7">
        <f t="shared" si="7"/>
        <v>129</v>
      </c>
      <c r="I246" s="26">
        <f>VLOOKUP(C246,'Ref Table'!$A$2:$C$16,3,FALSE)+IF(E246=1,53,IF(E246=2,2,IF(E246=3,1,0)))</f>
        <v>553</v>
      </c>
      <c r="J246" s="15"/>
      <c r="K246" s="15"/>
      <c r="L246" s="15"/>
    </row>
    <row r="247" spans="1:13" x14ac:dyDescent="0.25">
      <c r="A247" s="24">
        <v>44901</v>
      </c>
      <c r="B247" s="25" t="s">
        <v>279</v>
      </c>
      <c r="C247" s="34" t="s">
        <v>341</v>
      </c>
      <c r="D247" s="26">
        <v>4</v>
      </c>
      <c r="E247" s="26">
        <v>1</v>
      </c>
      <c r="F247" s="26">
        <v>246</v>
      </c>
      <c r="G247" s="14">
        <f t="shared" si="6"/>
        <v>0.65775401069518713</v>
      </c>
      <c r="H247" s="7">
        <f t="shared" si="7"/>
        <v>128</v>
      </c>
      <c r="I247" s="26">
        <f>VLOOKUP(C247,'Ref Table'!$A$2:$C$16,3,FALSE)+IF(E247=1,53,IF(E247=2,2,IF(E247=3,1,0)))</f>
        <v>603</v>
      </c>
      <c r="J247" s="15"/>
      <c r="K247" s="15"/>
      <c r="L247" s="15"/>
    </row>
    <row r="248" spans="1:13" x14ac:dyDescent="0.25">
      <c r="A248" s="24">
        <v>44901</v>
      </c>
      <c r="B248" s="25" t="s">
        <v>280</v>
      </c>
      <c r="C248" s="34" t="s">
        <v>341</v>
      </c>
      <c r="D248" s="26">
        <v>4</v>
      </c>
      <c r="E248" s="26">
        <v>1</v>
      </c>
      <c r="F248" s="26">
        <v>247</v>
      </c>
      <c r="G248" s="14">
        <f t="shared" si="6"/>
        <v>0.66042780748663099</v>
      </c>
      <c r="H248" s="7">
        <f t="shared" si="7"/>
        <v>127</v>
      </c>
      <c r="I248" s="26">
        <f>VLOOKUP(C248,'Ref Table'!$A$2:$C$16,3,FALSE)+IF(E248=1,53,IF(E248=2,2,IF(E248=3,1,0)))</f>
        <v>603</v>
      </c>
      <c r="J248" s="15"/>
      <c r="K248" s="15"/>
      <c r="L248" s="15"/>
    </row>
    <row r="249" spans="1:13" x14ac:dyDescent="0.25">
      <c r="A249" s="24">
        <v>44901</v>
      </c>
      <c r="B249" s="25" t="s">
        <v>281</v>
      </c>
      <c r="C249" s="34" t="s">
        <v>341</v>
      </c>
      <c r="D249" s="26">
        <v>4</v>
      </c>
      <c r="E249" s="26">
        <v>1</v>
      </c>
      <c r="F249" s="26">
        <v>248</v>
      </c>
      <c r="G249" s="14">
        <f t="shared" si="6"/>
        <v>0.66310160427807485</v>
      </c>
      <c r="H249" s="7">
        <f t="shared" si="7"/>
        <v>126</v>
      </c>
      <c r="I249" s="26">
        <f>VLOOKUP(C249,'Ref Table'!$A$2:$C$16,3,FALSE)+IF(E249=1,53,IF(E249=2,2,IF(E249=3,1,0)))</f>
        <v>603</v>
      </c>
      <c r="J249" s="15"/>
      <c r="K249" s="15"/>
      <c r="L249" s="15"/>
    </row>
    <row r="250" spans="1:13" x14ac:dyDescent="0.25">
      <c r="A250" s="24">
        <v>44901</v>
      </c>
      <c r="B250" s="25" t="s">
        <v>282</v>
      </c>
      <c r="C250" s="34" t="s">
        <v>342</v>
      </c>
      <c r="D250" s="26">
        <v>5</v>
      </c>
      <c r="E250" s="26">
        <v>1</v>
      </c>
      <c r="F250" s="26">
        <v>249</v>
      </c>
      <c r="G250" s="14">
        <f t="shared" si="6"/>
        <v>0.66577540106951871</v>
      </c>
      <c r="H250" s="7">
        <f t="shared" si="7"/>
        <v>125</v>
      </c>
      <c r="I250" s="26">
        <f>VLOOKUP(C250,'Ref Table'!$A$2:$C$16,3,FALSE)+IF(E250=1,53,IF(E250=2,2,IF(E250=3,1,0)))</f>
        <v>703</v>
      </c>
      <c r="J250" s="15"/>
      <c r="K250" s="15"/>
      <c r="L250" s="15"/>
    </row>
    <row r="251" spans="1:13" x14ac:dyDescent="0.25">
      <c r="A251" s="24">
        <v>44901</v>
      </c>
      <c r="B251" s="25" t="s">
        <v>283</v>
      </c>
      <c r="C251" s="34" t="s">
        <v>342</v>
      </c>
      <c r="D251" s="26">
        <v>5</v>
      </c>
      <c r="E251" s="26">
        <v>1</v>
      </c>
      <c r="F251" s="26">
        <v>250</v>
      </c>
      <c r="G251" s="14">
        <f t="shared" si="6"/>
        <v>0.66844919786096257</v>
      </c>
      <c r="H251" s="7">
        <f t="shared" si="7"/>
        <v>124</v>
      </c>
      <c r="I251" s="26">
        <f>VLOOKUP(C251,'Ref Table'!$A$2:$C$16,3,FALSE)+IF(E251=1,53,IF(E251=2,2,IF(E251=3,1,0)))</f>
        <v>703</v>
      </c>
      <c r="J251" s="15"/>
      <c r="K251" s="15"/>
      <c r="L251" s="15"/>
    </row>
    <row r="252" spans="1:13" x14ac:dyDescent="0.25">
      <c r="A252" s="24">
        <v>44901</v>
      </c>
      <c r="B252" s="25" t="s">
        <v>284</v>
      </c>
      <c r="C252" s="34" t="s">
        <v>342</v>
      </c>
      <c r="D252" s="26">
        <v>5</v>
      </c>
      <c r="E252" s="26">
        <v>1</v>
      </c>
      <c r="F252" s="26">
        <v>251</v>
      </c>
      <c r="G252" s="14">
        <f t="shared" si="6"/>
        <v>0.67112299465240643</v>
      </c>
      <c r="H252" s="7">
        <f t="shared" si="7"/>
        <v>123</v>
      </c>
      <c r="I252" s="26">
        <f>VLOOKUP(C252,'Ref Table'!$A$2:$C$16,3,FALSE)+IF(E252=1,53,IF(E252=2,2,IF(E252=3,1,0)))</f>
        <v>703</v>
      </c>
      <c r="J252" s="15"/>
      <c r="K252" s="15"/>
      <c r="L252" s="15"/>
    </row>
    <row r="253" spans="1:13" x14ac:dyDescent="0.25">
      <c r="A253" s="24">
        <v>44901</v>
      </c>
      <c r="B253" s="25" t="s">
        <v>285</v>
      </c>
      <c r="C253" s="34" t="s">
        <v>336</v>
      </c>
      <c r="D253" s="26">
        <v>9</v>
      </c>
      <c r="E253" s="26">
        <v>1</v>
      </c>
      <c r="F253" s="26">
        <v>252</v>
      </c>
      <c r="G253" s="14">
        <f t="shared" si="6"/>
        <v>0.6737967914438503</v>
      </c>
      <c r="H253" s="7">
        <f t="shared" si="7"/>
        <v>122</v>
      </c>
      <c r="I253" s="26">
        <f>VLOOKUP(C253,'Ref Table'!$A$2:$C$16,3,FALSE)+IF(E253=1,53,IF(E253=2,2,IF(E253=3,1,0)))</f>
        <v>953</v>
      </c>
      <c r="J253" s="15"/>
      <c r="K253" s="15"/>
      <c r="L253" s="15"/>
    </row>
    <row r="254" spans="1:13" x14ac:dyDescent="0.25">
      <c r="A254" s="24">
        <v>44901</v>
      </c>
      <c r="B254" s="25" t="s">
        <v>286</v>
      </c>
      <c r="C254" s="34" t="s">
        <v>342</v>
      </c>
      <c r="D254" s="26">
        <v>5</v>
      </c>
      <c r="E254" s="26">
        <v>1</v>
      </c>
      <c r="F254" s="26">
        <v>253</v>
      </c>
      <c r="G254" s="14">
        <f t="shared" si="6"/>
        <v>0.67647058823529416</v>
      </c>
      <c r="H254" s="7">
        <f t="shared" si="7"/>
        <v>121</v>
      </c>
      <c r="I254" s="26">
        <f>VLOOKUP(C254,'Ref Table'!$A$2:$C$16,3,FALSE)+IF(E254=1,53,IF(E254=2,2,IF(E254=3,1,0)))</f>
        <v>703</v>
      </c>
      <c r="J254" s="15"/>
      <c r="K254" s="15"/>
      <c r="L254" s="15"/>
    </row>
    <row r="255" spans="1:13" x14ac:dyDescent="0.25">
      <c r="A255" s="24">
        <v>44901</v>
      </c>
      <c r="B255" s="25" t="s">
        <v>287</v>
      </c>
      <c r="C255" s="34" t="s">
        <v>342</v>
      </c>
      <c r="D255" s="26">
        <v>5</v>
      </c>
      <c r="E255" s="26">
        <v>1</v>
      </c>
      <c r="F255" s="26">
        <v>254</v>
      </c>
      <c r="G255" s="14">
        <f t="shared" si="6"/>
        <v>0.67914438502673802</v>
      </c>
      <c r="H255" s="7">
        <f t="shared" si="7"/>
        <v>120</v>
      </c>
      <c r="I255" s="26">
        <f>VLOOKUP(C255,'Ref Table'!$A$2:$C$16,3,FALSE)+IF(E255=1,53,IF(E255=2,2,IF(E255=3,1,0)))</f>
        <v>703</v>
      </c>
      <c r="J255" s="15"/>
      <c r="K255" s="15"/>
      <c r="L255" s="15"/>
    </row>
    <row r="256" spans="1:13" x14ac:dyDescent="0.25">
      <c r="A256" s="24">
        <v>44901</v>
      </c>
      <c r="B256" s="25" t="s">
        <v>288</v>
      </c>
      <c r="C256" s="34" t="s">
        <v>333</v>
      </c>
      <c r="D256" s="26">
        <v>4</v>
      </c>
      <c r="E256" s="26">
        <v>1</v>
      </c>
      <c r="F256" s="26">
        <v>255</v>
      </c>
      <c r="G256" s="14">
        <f t="shared" si="6"/>
        <v>0.68181818181818177</v>
      </c>
      <c r="H256" s="7">
        <f t="shared" si="7"/>
        <v>119</v>
      </c>
      <c r="I256" s="26">
        <f>VLOOKUP(C256,'Ref Table'!$A$2:$C$16,3,FALSE)+IF(E256=1,53,IF(E256=2,2,IF(E256=3,1,0)))</f>
        <v>653</v>
      </c>
      <c r="J256" s="15"/>
      <c r="K256" s="15"/>
      <c r="L256" s="15"/>
    </row>
    <row r="257" spans="1:13" x14ac:dyDescent="0.25">
      <c r="A257" s="24">
        <v>44901</v>
      </c>
      <c r="B257" s="25" t="s">
        <v>289</v>
      </c>
      <c r="C257" s="34" t="s">
        <v>333</v>
      </c>
      <c r="D257" s="26">
        <v>5</v>
      </c>
      <c r="E257" s="26">
        <v>1</v>
      </c>
      <c r="F257" s="26">
        <v>256</v>
      </c>
      <c r="G257" s="14">
        <f t="shared" si="6"/>
        <v>0.68449197860962563</v>
      </c>
      <c r="H257" s="7">
        <f t="shared" si="7"/>
        <v>118</v>
      </c>
      <c r="I257" s="26">
        <f>VLOOKUP(C257,'Ref Table'!$A$2:$C$16,3,FALSE)+IF(E257=1,53,IF(E257=2,2,IF(E257=3,1,0)))</f>
        <v>653</v>
      </c>
      <c r="J257" s="15"/>
      <c r="K257" s="15"/>
      <c r="L257" s="15"/>
    </row>
    <row r="258" spans="1:13" x14ac:dyDescent="0.25">
      <c r="A258" s="24">
        <v>44901</v>
      </c>
      <c r="B258" s="25" t="s">
        <v>290</v>
      </c>
      <c r="C258" s="34" t="s">
        <v>342</v>
      </c>
      <c r="D258" s="26">
        <v>5</v>
      </c>
      <c r="E258" s="26">
        <v>1</v>
      </c>
      <c r="F258" s="26">
        <v>257</v>
      </c>
      <c r="G258" s="14">
        <f t="shared" si="6"/>
        <v>0.68716577540106949</v>
      </c>
      <c r="H258" s="7">
        <f t="shared" si="7"/>
        <v>117</v>
      </c>
      <c r="I258" s="26">
        <f>VLOOKUP(C258,'Ref Table'!$A$2:$C$16,3,FALSE)+IF(E258=1,53,IF(E258=2,2,IF(E258=3,1,0)))</f>
        <v>703</v>
      </c>
      <c r="J258" s="15"/>
      <c r="K258" s="15"/>
      <c r="L258" s="15"/>
    </row>
    <row r="259" spans="1:13" x14ac:dyDescent="0.25">
      <c r="A259" s="24">
        <v>44901</v>
      </c>
      <c r="B259" s="25" t="s">
        <v>291</v>
      </c>
      <c r="C259" s="34" t="s">
        <v>342</v>
      </c>
      <c r="D259" s="26">
        <v>5</v>
      </c>
      <c r="E259" s="26">
        <v>1</v>
      </c>
      <c r="F259" s="26">
        <v>258</v>
      </c>
      <c r="G259" s="14">
        <f t="shared" ref="G259:G322" si="8">F259/374</f>
        <v>0.68983957219251335</v>
      </c>
      <c r="H259" s="7">
        <f t="shared" ref="H259:H322" si="9">374-F259</f>
        <v>116</v>
      </c>
      <c r="I259" s="26">
        <f>VLOOKUP(C259,'Ref Table'!$A$2:$C$16,3,FALSE)+IF(E259=1,53,IF(E259=2,2,IF(E259=3,1,0)))</f>
        <v>703</v>
      </c>
      <c r="J259" s="16">
        <v>182539</v>
      </c>
      <c r="K259" s="15">
        <v>123</v>
      </c>
      <c r="L259" s="15">
        <v>27</v>
      </c>
      <c r="M259" t="s">
        <v>29</v>
      </c>
    </row>
    <row r="260" spans="1:13" x14ac:dyDescent="0.25">
      <c r="A260" s="4">
        <v>44904</v>
      </c>
      <c r="B260" s="5" t="s">
        <v>292</v>
      </c>
      <c r="C260" s="27" t="s">
        <v>341</v>
      </c>
      <c r="D260" s="7">
        <v>4</v>
      </c>
      <c r="E260" s="7">
        <v>1</v>
      </c>
      <c r="F260" s="26">
        <v>259</v>
      </c>
      <c r="G260" s="14">
        <f t="shared" si="8"/>
        <v>0.69251336898395721</v>
      </c>
      <c r="H260" s="7">
        <f t="shared" si="9"/>
        <v>115</v>
      </c>
      <c r="I260" s="7">
        <f>VLOOKUP(C260,'Ref Table'!$A$2:$C$16,3,FALSE)+IF(E260=1,53,IF(E260=2,2,IF(E260=3,1,0)))</f>
        <v>603</v>
      </c>
      <c r="J260" s="15"/>
      <c r="K260" s="15"/>
      <c r="L260" s="15"/>
    </row>
    <row r="261" spans="1:13" x14ac:dyDescent="0.25">
      <c r="A261" s="4">
        <v>44904</v>
      </c>
      <c r="B261" s="5" t="s">
        <v>293</v>
      </c>
      <c r="C261" s="27" t="s">
        <v>334</v>
      </c>
      <c r="D261" s="7">
        <v>4</v>
      </c>
      <c r="E261" s="7">
        <v>1</v>
      </c>
      <c r="F261" s="26">
        <v>260</v>
      </c>
      <c r="G261" s="14">
        <f t="shared" si="8"/>
        <v>0.69518716577540107</v>
      </c>
      <c r="H261" s="7">
        <f t="shared" si="9"/>
        <v>114</v>
      </c>
      <c r="I261" s="7">
        <f>VLOOKUP(C261,'Ref Table'!$A$2:$C$16,3,FALSE)+IF(E261=1,53,IF(E261=2,2,IF(E261=3,1,0)))</f>
        <v>553</v>
      </c>
      <c r="J261" s="15"/>
      <c r="K261" s="15"/>
      <c r="L261" s="15"/>
    </row>
    <row r="262" spans="1:13" x14ac:dyDescent="0.25">
      <c r="A262" s="4">
        <v>44904</v>
      </c>
      <c r="B262" s="5" t="s">
        <v>294</v>
      </c>
      <c r="C262" s="27" t="s">
        <v>341</v>
      </c>
      <c r="D262" s="7">
        <v>4</v>
      </c>
      <c r="E262" s="7">
        <v>1</v>
      </c>
      <c r="F262" s="26">
        <v>261</v>
      </c>
      <c r="G262" s="14">
        <f t="shared" si="8"/>
        <v>0.69786096256684493</v>
      </c>
      <c r="H262" s="7">
        <f t="shared" si="9"/>
        <v>113</v>
      </c>
      <c r="I262" s="7">
        <f>VLOOKUP(C262,'Ref Table'!$A$2:$C$16,3,FALSE)+IF(E262=1,53,IF(E262=2,2,IF(E262=3,1,0)))</f>
        <v>603</v>
      </c>
      <c r="J262" s="15"/>
      <c r="K262" s="15"/>
      <c r="L262" s="15"/>
    </row>
    <row r="263" spans="1:13" x14ac:dyDescent="0.25">
      <c r="A263" s="4">
        <v>44904</v>
      </c>
      <c r="B263" s="5" t="s">
        <v>295</v>
      </c>
      <c r="C263" s="27" t="s">
        <v>341</v>
      </c>
      <c r="D263" s="7">
        <v>4</v>
      </c>
      <c r="E263" s="7">
        <v>1</v>
      </c>
      <c r="F263" s="26">
        <v>262</v>
      </c>
      <c r="G263" s="14">
        <f t="shared" si="8"/>
        <v>0.70053475935828879</v>
      </c>
      <c r="H263" s="7">
        <f t="shared" si="9"/>
        <v>112</v>
      </c>
      <c r="I263" s="7">
        <f>VLOOKUP(C263,'Ref Table'!$A$2:$C$16,3,FALSE)+IF(E263=1,53,IF(E263=2,2,IF(E263=3,1,0)))</f>
        <v>603</v>
      </c>
      <c r="J263" s="15"/>
      <c r="K263" s="15"/>
      <c r="L263" s="15"/>
    </row>
    <row r="264" spans="1:13" x14ac:dyDescent="0.25">
      <c r="A264" s="4">
        <v>44904</v>
      </c>
      <c r="B264" s="5" t="s">
        <v>299</v>
      </c>
      <c r="C264" s="27" t="s">
        <v>341</v>
      </c>
      <c r="D264" s="7">
        <v>4</v>
      </c>
      <c r="E264" s="7">
        <v>1</v>
      </c>
      <c r="F264" s="26">
        <v>263</v>
      </c>
      <c r="G264" s="14">
        <f t="shared" si="8"/>
        <v>0.70320855614973266</v>
      </c>
      <c r="H264" s="7">
        <f t="shared" si="9"/>
        <v>111</v>
      </c>
      <c r="I264" s="7">
        <f>VLOOKUP(C264,'Ref Table'!$A$2:$C$16,3,FALSE)+IF(E264=1,53,IF(E264=2,2,IF(E264=3,1,0)))</f>
        <v>603</v>
      </c>
      <c r="J264" s="15"/>
      <c r="K264" s="15"/>
      <c r="L264" s="15"/>
    </row>
    <row r="265" spans="1:13" x14ac:dyDescent="0.25">
      <c r="A265" s="4">
        <v>44904</v>
      </c>
      <c r="B265" s="5" t="s">
        <v>296</v>
      </c>
      <c r="C265" s="27" t="s">
        <v>342</v>
      </c>
      <c r="D265" s="7">
        <v>5</v>
      </c>
      <c r="E265" s="7">
        <v>1</v>
      </c>
      <c r="F265" s="26">
        <v>264</v>
      </c>
      <c r="G265" s="14">
        <f t="shared" si="8"/>
        <v>0.70588235294117652</v>
      </c>
      <c r="H265" s="7">
        <f t="shared" si="9"/>
        <v>110</v>
      </c>
      <c r="I265" s="7">
        <f>VLOOKUP(C265,'Ref Table'!$A$2:$C$16,3,FALSE)+IF(E265=1,53,IF(E265=2,2,IF(E265=3,1,0)))</f>
        <v>703</v>
      </c>
      <c r="J265" s="15"/>
      <c r="K265" s="15"/>
      <c r="L265" s="15"/>
    </row>
    <row r="266" spans="1:13" x14ac:dyDescent="0.25">
      <c r="A266" s="4">
        <v>44904</v>
      </c>
      <c r="B266" s="5" t="s">
        <v>297</v>
      </c>
      <c r="C266" s="27" t="s">
        <v>342</v>
      </c>
      <c r="D266" s="7">
        <v>5</v>
      </c>
      <c r="E266" s="7">
        <v>1</v>
      </c>
      <c r="F266" s="26">
        <v>265</v>
      </c>
      <c r="G266" s="14">
        <f t="shared" si="8"/>
        <v>0.70855614973262027</v>
      </c>
      <c r="H266" s="7">
        <f t="shared" si="9"/>
        <v>109</v>
      </c>
      <c r="I266" s="7">
        <f>VLOOKUP(C266,'Ref Table'!$A$2:$C$16,3,FALSE)+IF(E266=1,53,IF(E266=2,2,IF(E266=3,1,0)))</f>
        <v>703</v>
      </c>
      <c r="J266" s="15"/>
      <c r="K266" s="15"/>
      <c r="L266" s="15"/>
    </row>
    <row r="267" spans="1:13" x14ac:dyDescent="0.25">
      <c r="A267" s="4">
        <v>44904</v>
      </c>
      <c r="B267" s="5" t="s">
        <v>298</v>
      </c>
      <c r="C267" s="27" t="s">
        <v>333</v>
      </c>
      <c r="D267" s="7">
        <v>5</v>
      </c>
      <c r="E267" s="7">
        <v>1</v>
      </c>
      <c r="F267" s="26">
        <v>266</v>
      </c>
      <c r="G267" s="14">
        <f t="shared" si="8"/>
        <v>0.71122994652406413</v>
      </c>
      <c r="H267" s="7">
        <f t="shared" si="9"/>
        <v>108</v>
      </c>
      <c r="I267" s="7">
        <f>VLOOKUP(C267,'Ref Table'!$A$2:$C$16,3,FALSE)+IF(E267=1,53,IF(E267=2,2,IF(E267=3,1,0)))</f>
        <v>653</v>
      </c>
      <c r="J267" s="15"/>
      <c r="K267" s="15"/>
      <c r="L267" s="15"/>
    </row>
    <row r="268" spans="1:13" x14ac:dyDescent="0.25">
      <c r="A268" s="4">
        <v>44904</v>
      </c>
      <c r="B268" s="5" t="s">
        <v>303</v>
      </c>
      <c r="C268" s="27" t="s">
        <v>342</v>
      </c>
      <c r="D268" s="7">
        <v>5</v>
      </c>
      <c r="E268" s="7">
        <v>1</v>
      </c>
      <c r="F268" s="26">
        <v>267</v>
      </c>
      <c r="G268" s="14">
        <f t="shared" si="8"/>
        <v>0.71390374331550799</v>
      </c>
      <c r="H268" s="7">
        <f t="shared" si="9"/>
        <v>107</v>
      </c>
      <c r="I268" s="7">
        <f>VLOOKUP(C268,'Ref Table'!$A$2:$C$16,3,FALSE)+IF(E268=1,53,IF(E268=2,2,IF(E268=3,1,0)))</f>
        <v>703</v>
      </c>
      <c r="J268" s="15"/>
      <c r="K268" s="15"/>
      <c r="L268" s="15"/>
    </row>
    <row r="269" spans="1:13" x14ac:dyDescent="0.25">
      <c r="A269" s="4">
        <v>44904</v>
      </c>
      <c r="B269" s="5" t="s">
        <v>300</v>
      </c>
      <c r="C269" s="27" t="s">
        <v>337</v>
      </c>
      <c r="D269" s="7">
        <v>8</v>
      </c>
      <c r="E269" s="7">
        <v>1</v>
      </c>
      <c r="F269" s="26">
        <v>268</v>
      </c>
      <c r="G269" s="14">
        <f t="shared" si="8"/>
        <v>0.71657754010695185</v>
      </c>
      <c r="H269" s="7">
        <f t="shared" si="9"/>
        <v>106</v>
      </c>
      <c r="I269" s="7">
        <f>VLOOKUP(C269,'Ref Table'!$A$2:$C$16,3,FALSE)+IF(E269=1,53,IF(E269=2,2,IF(E269=3,1,0)))</f>
        <v>853</v>
      </c>
      <c r="J269" s="15"/>
      <c r="K269" s="15"/>
      <c r="L269" s="15"/>
    </row>
    <row r="270" spans="1:13" x14ac:dyDescent="0.25">
      <c r="A270" s="4">
        <v>44904</v>
      </c>
      <c r="B270" s="5" t="s">
        <v>301</v>
      </c>
      <c r="C270" s="27" t="s">
        <v>336</v>
      </c>
      <c r="D270" s="7">
        <v>9</v>
      </c>
      <c r="E270" s="7">
        <v>1</v>
      </c>
      <c r="F270" s="26">
        <v>269</v>
      </c>
      <c r="G270" s="14">
        <f t="shared" si="8"/>
        <v>0.71925133689839571</v>
      </c>
      <c r="H270" s="7">
        <f t="shared" si="9"/>
        <v>105</v>
      </c>
      <c r="I270" s="7">
        <f>VLOOKUP(C270,'Ref Table'!$A$2:$C$16,3,FALSE)+IF(E270=1,53,IF(E270=2,2,IF(E270=3,1,0)))</f>
        <v>953</v>
      </c>
      <c r="J270" s="15"/>
      <c r="K270" s="15"/>
      <c r="L270" s="15"/>
    </row>
    <row r="271" spans="1:13" x14ac:dyDescent="0.25">
      <c r="A271" s="4">
        <v>44904</v>
      </c>
      <c r="B271" s="5" t="s">
        <v>302</v>
      </c>
      <c r="C271" s="27" t="s">
        <v>336</v>
      </c>
      <c r="D271" s="7">
        <v>9</v>
      </c>
      <c r="E271" s="7">
        <v>2</v>
      </c>
      <c r="F271" s="26">
        <v>270</v>
      </c>
      <c r="G271" s="14">
        <f t="shared" si="8"/>
        <v>0.72192513368983957</v>
      </c>
      <c r="H271" s="7">
        <f t="shared" si="9"/>
        <v>104</v>
      </c>
      <c r="I271" s="7">
        <f>VLOOKUP(C271,'Ref Table'!$A$2:$C$16,3,FALSE)+IF(E271=1,53,IF(E271=2,2,IF(E271=3,1,0)))</f>
        <v>902</v>
      </c>
      <c r="J271" s="16">
        <v>190974</v>
      </c>
      <c r="K271" s="15">
        <v>94</v>
      </c>
      <c r="L271" s="15">
        <v>18</v>
      </c>
      <c r="M271" t="s">
        <v>29</v>
      </c>
    </row>
    <row r="272" spans="1:13" x14ac:dyDescent="0.25">
      <c r="A272" s="24">
        <v>44906</v>
      </c>
      <c r="B272" s="25" t="s">
        <v>304</v>
      </c>
      <c r="C272" s="34" t="s">
        <v>341</v>
      </c>
      <c r="D272" s="26">
        <v>4</v>
      </c>
      <c r="E272" s="26">
        <v>1</v>
      </c>
      <c r="F272" s="26">
        <v>271</v>
      </c>
      <c r="G272" s="14">
        <f t="shared" si="8"/>
        <v>0.72459893048128343</v>
      </c>
      <c r="H272" s="7">
        <f t="shared" si="9"/>
        <v>103</v>
      </c>
      <c r="I272" s="26">
        <f>VLOOKUP(C272,'Ref Table'!$A$2:$C$16,3,FALSE)+IF(E272=1,53,IF(E272=2,2,IF(E272=3,1,0)))</f>
        <v>603</v>
      </c>
      <c r="J272" s="15"/>
      <c r="K272" s="15"/>
      <c r="L272" s="15"/>
    </row>
    <row r="273" spans="1:13" x14ac:dyDescent="0.25">
      <c r="A273" s="24">
        <v>44906</v>
      </c>
      <c r="B273" s="25" t="s">
        <v>305</v>
      </c>
      <c r="C273" s="34" t="s">
        <v>341</v>
      </c>
      <c r="D273" s="26">
        <v>4</v>
      </c>
      <c r="E273" s="26">
        <v>1</v>
      </c>
      <c r="F273" s="26">
        <v>272</v>
      </c>
      <c r="G273" s="14">
        <f t="shared" si="8"/>
        <v>0.72727272727272729</v>
      </c>
      <c r="H273" s="7">
        <f t="shared" si="9"/>
        <v>102</v>
      </c>
      <c r="I273" s="26">
        <f>VLOOKUP(C273,'Ref Table'!$A$2:$C$16,3,FALSE)+IF(E273=1,53,IF(E273=2,2,IF(E273=3,1,0)))</f>
        <v>603</v>
      </c>
      <c r="J273" s="15"/>
      <c r="K273" s="15"/>
      <c r="L273" s="15"/>
    </row>
    <row r="274" spans="1:13" x14ac:dyDescent="0.25">
      <c r="A274" s="24">
        <v>44906</v>
      </c>
      <c r="B274" s="25" t="s">
        <v>306</v>
      </c>
      <c r="C274" s="34" t="s">
        <v>341</v>
      </c>
      <c r="D274" s="26">
        <v>4</v>
      </c>
      <c r="E274" s="26">
        <v>1</v>
      </c>
      <c r="F274" s="26">
        <v>273</v>
      </c>
      <c r="G274" s="14">
        <f t="shared" si="8"/>
        <v>0.72994652406417115</v>
      </c>
      <c r="H274" s="7">
        <f t="shared" si="9"/>
        <v>101</v>
      </c>
      <c r="I274" s="26">
        <f>VLOOKUP(C274,'Ref Table'!$A$2:$C$16,3,FALSE)+IF(E274=1,53,IF(E274=2,2,IF(E274=3,1,0)))</f>
        <v>603</v>
      </c>
      <c r="J274" s="15"/>
      <c r="K274" s="15"/>
      <c r="L274" s="15"/>
    </row>
    <row r="275" spans="1:13" x14ac:dyDescent="0.25">
      <c r="A275" s="24">
        <v>44906</v>
      </c>
      <c r="B275" s="25" t="s">
        <v>307</v>
      </c>
      <c r="C275" s="34" t="s">
        <v>341</v>
      </c>
      <c r="D275" s="26">
        <v>4</v>
      </c>
      <c r="E275" s="26">
        <v>1</v>
      </c>
      <c r="F275" s="26">
        <v>274</v>
      </c>
      <c r="G275" s="14">
        <f t="shared" si="8"/>
        <v>0.73262032085561501</v>
      </c>
      <c r="H275" s="7">
        <f t="shared" si="9"/>
        <v>100</v>
      </c>
      <c r="I275" s="26">
        <f>VLOOKUP(C275,'Ref Table'!$A$2:$C$16,3,FALSE)+IF(E275=1,53,IF(E275=2,2,IF(E275=3,1,0)))</f>
        <v>603</v>
      </c>
      <c r="J275" s="15"/>
      <c r="K275" s="15"/>
      <c r="L275" s="15"/>
    </row>
    <row r="276" spans="1:13" x14ac:dyDescent="0.25">
      <c r="A276" s="24">
        <v>44906</v>
      </c>
      <c r="B276" s="25" t="s">
        <v>308</v>
      </c>
      <c r="C276" s="34" t="s">
        <v>341</v>
      </c>
      <c r="D276" s="26">
        <v>4</v>
      </c>
      <c r="E276" s="26">
        <v>1</v>
      </c>
      <c r="F276" s="26">
        <v>275</v>
      </c>
      <c r="G276" s="14">
        <f t="shared" si="8"/>
        <v>0.73529411764705888</v>
      </c>
      <c r="H276" s="7">
        <f t="shared" si="9"/>
        <v>99</v>
      </c>
      <c r="I276" s="26">
        <f>VLOOKUP(C276,'Ref Table'!$A$2:$C$16,3,FALSE)+IF(E276=1,53,IF(E276=2,2,IF(E276=3,1,0)))</f>
        <v>603</v>
      </c>
      <c r="J276" s="15"/>
      <c r="K276" s="15"/>
      <c r="L276" s="15"/>
    </row>
    <row r="277" spans="1:13" x14ac:dyDescent="0.25">
      <c r="A277" s="24">
        <v>44906</v>
      </c>
      <c r="B277" s="25" t="s">
        <v>309</v>
      </c>
      <c r="C277" s="34" t="s">
        <v>342</v>
      </c>
      <c r="D277" s="26">
        <v>5</v>
      </c>
      <c r="E277" s="26">
        <v>1</v>
      </c>
      <c r="F277" s="26">
        <v>276</v>
      </c>
      <c r="G277" s="14">
        <f t="shared" si="8"/>
        <v>0.73796791443850263</v>
      </c>
      <c r="H277" s="7">
        <f t="shared" si="9"/>
        <v>98</v>
      </c>
      <c r="I277" s="26">
        <f>VLOOKUP(C277,'Ref Table'!$A$2:$C$16,3,FALSE)+IF(E277=1,53,IF(E277=2,2,IF(E277=3,1,0)))</f>
        <v>703</v>
      </c>
      <c r="J277" s="15"/>
      <c r="K277" s="15"/>
      <c r="L277" s="15"/>
    </row>
    <row r="278" spans="1:13" x14ac:dyDescent="0.25">
      <c r="A278" s="24">
        <v>44906</v>
      </c>
      <c r="B278" s="25" t="s">
        <v>310</v>
      </c>
      <c r="C278" s="34" t="s">
        <v>342</v>
      </c>
      <c r="D278" s="26">
        <v>5</v>
      </c>
      <c r="E278" s="26">
        <v>1</v>
      </c>
      <c r="F278" s="26">
        <v>277</v>
      </c>
      <c r="G278" s="14">
        <f t="shared" si="8"/>
        <v>0.74064171122994649</v>
      </c>
      <c r="H278" s="7">
        <f t="shared" si="9"/>
        <v>97</v>
      </c>
      <c r="I278" s="26">
        <f>VLOOKUP(C278,'Ref Table'!$A$2:$C$16,3,FALSE)+IF(E278=1,53,IF(E278=2,2,IF(E278=3,1,0)))</f>
        <v>703</v>
      </c>
      <c r="J278" s="15"/>
      <c r="K278" s="15"/>
      <c r="L278" s="15"/>
    </row>
    <row r="279" spans="1:13" x14ac:dyDescent="0.25">
      <c r="A279" s="24">
        <v>44906</v>
      </c>
      <c r="B279" s="25" t="s">
        <v>311</v>
      </c>
      <c r="C279" s="34" t="s">
        <v>342</v>
      </c>
      <c r="D279" s="26">
        <v>5</v>
      </c>
      <c r="E279" s="26">
        <v>1</v>
      </c>
      <c r="F279" s="26">
        <v>278</v>
      </c>
      <c r="G279" s="14">
        <f t="shared" si="8"/>
        <v>0.74331550802139035</v>
      </c>
      <c r="H279" s="7">
        <f t="shared" si="9"/>
        <v>96</v>
      </c>
      <c r="I279" s="26">
        <f>VLOOKUP(C279,'Ref Table'!$A$2:$C$16,3,FALSE)+IF(E279=1,53,IF(E279=2,2,IF(E279=3,1,0)))</f>
        <v>703</v>
      </c>
      <c r="J279" s="15"/>
      <c r="K279" s="15"/>
      <c r="L279" s="15"/>
    </row>
    <row r="280" spans="1:13" x14ac:dyDescent="0.25">
      <c r="A280" s="24">
        <v>44906</v>
      </c>
      <c r="B280" s="25" t="s">
        <v>314</v>
      </c>
      <c r="C280" s="34" t="s">
        <v>342</v>
      </c>
      <c r="D280" s="26">
        <v>5</v>
      </c>
      <c r="E280" s="26">
        <v>1</v>
      </c>
      <c r="F280" s="26">
        <v>279</v>
      </c>
      <c r="G280" s="14">
        <f t="shared" si="8"/>
        <v>0.74598930481283421</v>
      </c>
      <c r="H280" s="7">
        <f t="shared" si="9"/>
        <v>95</v>
      </c>
      <c r="I280" s="26">
        <f>VLOOKUP(C280,'Ref Table'!$A$2:$C$16,3,FALSE)+IF(E280=1,53,IF(E280=2,2,IF(E280=3,1,0)))</f>
        <v>703</v>
      </c>
      <c r="J280" s="15"/>
      <c r="K280" s="15"/>
      <c r="L280" s="15"/>
    </row>
    <row r="281" spans="1:13" x14ac:dyDescent="0.25">
      <c r="A281" s="24">
        <v>44906</v>
      </c>
      <c r="B281" s="25" t="s">
        <v>312</v>
      </c>
      <c r="C281" s="34" t="s">
        <v>338</v>
      </c>
      <c r="D281" s="26">
        <v>8</v>
      </c>
      <c r="E281" s="26">
        <v>5</v>
      </c>
      <c r="F281" s="26">
        <v>280</v>
      </c>
      <c r="G281" s="14">
        <f t="shared" si="8"/>
        <v>0.74866310160427807</v>
      </c>
      <c r="H281" s="7">
        <f t="shared" si="9"/>
        <v>94</v>
      </c>
      <c r="I281" s="26">
        <f>VLOOKUP(C281,'Ref Table'!$A$2:$C$16,3,FALSE)+IF(E281=1,53,IF(E281=2,2,IF(E281=3,1,0)))</f>
        <v>850</v>
      </c>
      <c r="J281" s="15"/>
      <c r="K281" s="15"/>
      <c r="L281" s="15"/>
    </row>
    <row r="282" spans="1:13" x14ac:dyDescent="0.25">
      <c r="A282" s="24">
        <v>44906</v>
      </c>
      <c r="B282" s="25" t="s">
        <v>313</v>
      </c>
      <c r="C282" s="34" t="s">
        <v>336</v>
      </c>
      <c r="D282" s="26">
        <v>9</v>
      </c>
      <c r="E282" s="26">
        <v>5</v>
      </c>
      <c r="F282" s="26">
        <v>281</v>
      </c>
      <c r="G282" s="14">
        <f t="shared" si="8"/>
        <v>0.75133689839572193</v>
      </c>
      <c r="H282" s="7">
        <f t="shared" si="9"/>
        <v>93</v>
      </c>
      <c r="I282" s="26">
        <f>VLOOKUP(C282,'Ref Table'!$A$2:$C$16,3,FALSE)+IF(E282=1,53,IF(E282=2,2,IF(E282=3,1,0)))</f>
        <v>900</v>
      </c>
      <c r="J282" s="15"/>
      <c r="K282" s="15"/>
      <c r="L282" s="15"/>
    </row>
    <row r="283" spans="1:13" x14ac:dyDescent="0.25">
      <c r="A283" s="24">
        <v>44906</v>
      </c>
      <c r="B283" s="25" t="s">
        <v>315</v>
      </c>
      <c r="C283" s="34" t="s">
        <v>338</v>
      </c>
      <c r="D283" s="26">
        <v>8</v>
      </c>
      <c r="E283" s="26">
        <v>3</v>
      </c>
      <c r="F283" s="26">
        <v>282</v>
      </c>
      <c r="G283" s="14">
        <f t="shared" si="8"/>
        <v>0.75401069518716579</v>
      </c>
      <c r="H283" s="7">
        <f t="shared" si="9"/>
        <v>92</v>
      </c>
      <c r="I283" s="26">
        <f>VLOOKUP(C283,'Ref Table'!$A$2:$C$16,3,FALSE)+IF(E283=1,53,IF(E283=2,2,IF(E283=3,1,0)))</f>
        <v>851</v>
      </c>
      <c r="J283" s="16">
        <v>199402</v>
      </c>
      <c r="K283" s="15">
        <v>72</v>
      </c>
      <c r="L283" s="15">
        <v>16</v>
      </c>
      <c r="M283" t="s">
        <v>29</v>
      </c>
    </row>
    <row r="284" spans="1:13" x14ac:dyDescent="0.25">
      <c r="A284" s="4">
        <v>44909</v>
      </c>
      <c r="B284" s="5" t="s">
        <v>316</v>
      </c>
      <c r="C284" s="27" t="s">
        <v>341</v>
      </c>
      <c r="D284" s="7">
        <v>4</v>
      </c>
      <c r="E284" s="7">
        <v>1</v>
      </c>
      <c r="F284" s="26">
        <v>283</v>
      </c>
      <c r="G284" s="14">
        <f t="shared" si="8"/>
        <v>0.75668449197860965</v>
      </c>
      <c r="H284" s="7">
        <f t="shared" si="9"/>
        <v>91</v>
      </c>
      <c r="I284" s="7">
        <f>VLOOKUP(C284,'Ref Table'!$A$2:$C$16,3,FALSE)+IF(E284=1,53,IF(E284=2,2,IF(E284=3,1,0)))</f>
        <v>603</v>
      </c>
      <c r="J284" s="15"/>
      <c r="K284" s="15"/>
      <c r="L284" s="15"/>
    </row>
    <row r="285" spans="1:13" x14ac:dyDescent="0.25">
      <c r="A285" s="4">
        <v>44909</v>
      </c>
      <c r="B285" s="5" t="s">
        <v>317</v>
      </c>
      <c r="C285" s="27" t="s">
        <v>341</v>
      </c>
      <c r="D285" s="7">
        <v>4</v>
      </c>
      <c r="E285" s="7">
        <v>1</v>
      </c>
      <c r="F285" s="26">
        <v>284</v>
      </c>
      <c r="G285" s="14">
        <f t="shared" si="8"/>
        <v>0.75935828877005351</v>
      </c>
      <c r="H285" s="7">
        <f t="shared" si="9"/>
        <v>90</v>
      </c>
      <c r="I285" s="7">
        <f>VLOOKUP(C285,'Ref Table'!$A$2:$C$16,3,FALSE)+IF(E285=1,53,IF(E285=2,2,IF(E285=3,1,0)))</f>
        <v>603</v>
      </c>
      <c r="J285" s="15"/>
      <c r="K285" s="15"/>
      <c r="L285" s="15"/>
    </row>
    <row r="286" spans="1:13" x14ac:dyDescent="0.25">
      <c r="A286" s="4">
        <v>44909</v>
      </c>
      <c r="B286" s="5" t="s">
        <v>318</v>
      </c>
      <c r="C286" s="27" t="s">
        <v>341</v>
      </c>
      <c r="D286" s="7">
        <v>4</v>
      </c>
      <c r="E286" s="7">
        <v>1</v>
      </c>
      <c r="F286" s="26">
        <v>285</v>
      </c>
      <c r="G286" s="14">
        <f t="shared" si="8"/>
        <v>0.76203208556149737</v>
      </c>
      <c r="H286" s="7">
        <f t="shared" si="9"/>
        <v>89</v>
      </c>
      <c r="I286" s="7">
        <f>VLOOKUP(C286,'Ref Table'!$A$2:$C$16,3,FALSE)+IF(E286=1,53,IF(E286=2,2,IF(E286=3,1,0)))</f>
        <v>603</v>
      </c>
      <c r="J286" s="15"/>
      <c r="K286" s="15"/>
      <c r="L286" s="15"/>
    </row>
    <row r="287" spans="1:13" x14ac:dyDescent="0.25">
      <c r="A287" s="4">
        <v>44909</v>
      </c>
      <c r="B287" s="5" t="s">
        <v>319</v>
      </c>
      <c r="C287" s="27" t="s">
        <v>333</v>
      </c>
      <c r="D287" s="7">
        <v>5</v>
      </c>
      <c r="E287" s="7">
        <v>1</v>
      </c>
      <c r="F287" s="26">
        <v>286</v>
      </c>
      <c r="G287" s="14">
        <f t="shared" si="8"/>
        <v>0.76470588235294112</v>
      </c>
      <c r="H287" s="7">
        <f t="shared" si="9"/>
        <v>88</v>
      </c>
      <c r="I287" s="7">
        <f>VLOOKUP(C287,'Ref Table'!$A$2:$C$16,3,FALSE)+IF(E287=1,53,IF(E287=2,2,IF(E287=3,1,0)))</f>
        <v>653</v>
      </c>
      <c r="J287" s="15"/>
      <c r="K287" s="15"/>
      <c r="L287" s="15"/>
    </row>
    <row r="288" spans="1:13" x14ac:dyDescent="0.25">
      <c r="A288" s="4">
        <v>44909</v>
      </c>
      <c r="B288" s="5" t="s">
        <v>320</v>
      </c>
      <c r="C288" s="27" t="s">
        <v>339</v>
      </c>
      <c r="D288" s="7">
        <v>10</v>
      </c>
      <c r="E288" s="7">
        <v>10</v>
      </c>
      <c r="F288" s="26">
        <v>287</v>
      </c>
      <c r="G288" s="14">
        <f t="shared" si="8"/>
        <v>0.76737967914438499</v>
      </c>
      <c r="H288" s="7">
        <f t="shared" si="9"/>
        <v>87</v>
      </c>
      <c r="I288" s="7">
        <f>VLOOKUP(C288,'Ref Table'!$A$2:$C$16,3,FALSE)+IF(E288=1,53,IF(E288=2,2,IF(E288=3,1,0)))</f>
        <v>950</v>
      </c>
      <c r="J288" s="16">
        <v>202814</v>
      </c>
      <c r="K288" s="15">
        <v>67</v>
      </c>
      <c r="L288" s="15">
        <v>14</v>
      </c>
      <c r="M288" t="s">
        <v>29</v>
      </c>
    </row>
    <row r="289" spans="1:13" x14ac:dyDescent="0.25">
      <c r="A289" s="4">
        <v>44911</v>
      </c>
      <c r="B289" s="5" t="s">
        <v>322</v>
      </c>
      <c r="C289" s="27" t="s">
        <v>333</v>
      </c>
      <c r="D289" s="7">
        <v>5</v>
      </c>
      <c r="E289" s="7">
        <v>1</v>
      </c>
      <c r="F289" s="26">
        <v>288</v>
      </c>
      <c r="G289" s="14">
        <f t="shared" si="8"/>
        <v>0.77005347593582885</v>
      </c>
      <c r="H289" s="7">
        <f t="shared" si="9"/>
        <v>86</v>
      </c>
      <c r="I289" s="7">
        <f>VLOOKUP(C289,'Ref Table'!$A$2:$C$16,3,FALSE)+IF(E289=1,53,IF(E289=2,2,IF(E289=3,1,0)))</f>
        <v>653</v>
      </c>
      <c r="J289" s="15"/>
      <c r="K289" s="15"/>
      <c r="L289" s="15"/>
    </row>
    <row r="290" spans="1:13" x14ac:dyDescent="0.25">
      <c r="A290" s="4">
        <v>44911</v>
      </c>
      <c r="B290" s="5" t="s">
        <v>323</v>
      </c>
      <c r="C290" s="27" t="s">
        <v>335</v>
      </c>
      <c r="D290" s="7">
        <v>3</v>
      </c>
      <c r="E290" s="7">
        <v>1</v>
      </c>
      <c r="F290" s="26">
        <v>289</v>
      </c>
      <c r="G290" s="14">
        <f t="shared" si="8"/>
        <v>0.77272727272727271</v>
      </c>
      <c r="H290" s="7">
        <f t="shared" si="9"/>
        <v>85</v>
      </c>
      <c r="I290" s="7">
        <f>VLOOKUP(C290,'Ref Table'!$A$2:$C$16,3,FALSE)+IF(E290=1,53,IF(E290=2,2,IF(E290=3,1,0)))</f>
        <v>503</v>
      </c>
      <c r="J290" s="15"/>
      <c r="K290" s="15"/>
      <c r="L290" s="15"/>
    </row>
    <row r="291" spans="1:13" x14ac:dyDescent="0.25">
      <c r="A291" s="4">
        <v>44911</v>
      </c>
      <c r="B291" s="5" t="s">
        <v>324</v>
      </c>
      <c r="C291" s="27" t="s">
        <v>335</v>
      </c>
      <c r="D291" s="7">
        <v>3</v>
      </c>
      <c r="E291" s="7">
        <v>1</v>
      </c>
      <c r="F291" s="26">
        <v>290</v>
      </c>
      <c r="G291" s="14">
        <f t="shared" si="8"/>
        <v>0.77540106951871657</v>
      </c>
      <c r="H291" s="7">
        <f t="shared" si="9"/>
        <v>84</v>
      </c>
      <c r="I291" s="7">
        <f>VLOOKUP(C291,'Ref Table'!$A$2:$C$16,3,FALSE)+IF(E291=1,53,IF(E291=2,2,IF(E291=3,1,0)))</f>
        <v>503</v>
      </c>
      <c r="J291" s="15"/>
      <c r="K291" s="15"/>
      <c r="L291" s="15"/>
    </row>
    <row r="292" spans="1:13" x14ac:dyDescent="0.25">
      <c r="A292" s="4">
        <v>44911</v>
      </c>
      <c r="B292" s="5" t="s">
        <v>325</v>
      </c>
      <c r="C292" s="27" t="s">
        <v>335</v>
      </c>
      <c r="D292" s="7">
        <v>3</v>
      </c>
      <c r="E292" s="7">
        <v>1</v>
      </c>
      <c r="F292" s="26">
        <v>291</v>
      </c>
      <c r="G292" s="14">
        <f t="shared" si="8"/>
        <v>0.77807486631016043</v>
      </c>
      <c r="H292" s="7">
        <f t="shared" si="9"/>
        <v>83</v>
      </c>
      <c r="I292" s="7">
        <f>VLOOKUP(C292,'Ref Table'!$A$2:$C$16,3,FALSE)+IF(E292=1,53,IF(E292=2,2,IF(E292=3,1,0)))</f>
        <v>503</v>
      </c>
      <c r="J292" s="15"/>
      <c r="K292" s="15"/>
      <c r="L292" s="15"/>
    </row>
    <row r="293" spans="1:13" x14ac:dyDescent="0.25">
      <c r="A293" s="28">
        <v>44911</v>
      </c>
      <c r="B293" s="29" t="s">
        <v>326</v>
      </c>
      <c r="C293" s="30" t="s">
        <v>341</v>
      </c>
      <c r="D293" s="31">
        <v>4</v>
      </c>
      <c r="E293" s="31">
        <v>1</v>
      </c>
      <c r="F293" s="33">
        <v>292</v>
      </c>
      <c r="G293" s="14">
        <f t="shared" si="8"/>
        <v>0.78074866310160429</v>
      </c>
      <c r="H293" s="7">
        <f t="shared" si="9"/>
        <v>82</v>
      </c>
      <c r="I293" s="7">
        <f>VLOOKUP(C293,'Ref Table'!$A$2:$C$16,3,FALSE)+IF(E293=1,53,IF(E293=2,2,IF(E293=3,1,0)))</f>
        <v>603</v>
      </c>
      <c r="J293" s="15"/>
      <c r="K293" s="15"/>
      <c r="L293" s="15"/>
    </row>
    <row r="294" spans="1:13" x14ac:dyDescent="0.25">
      <c r="A294" s="4">
        <v>44911</v>
      </c>
      <c r="B294" s="5" t="s">
        <v>327</v>
      </c>
      <c r="C294" s="27" t="s">
        <v>342</v>
      </c>
      <c r="D294" s="7">
        <v>5</v>
      </c>
      <c r="E294" s="7">
        <v>1</v>
      </c>
      <c r="F294" s="26">
        <v>293</v>
      </c>
      <c r="G294" s="14">
        <f t="shared" si="8"/>
        <v>0.78342245989304815</v>
      </c>
      <c r="H294" s="7">
        <f t="shared" si="9"/>
        <v>81</v>
      </c>
      <c r="I294" s="7">
        <f>VLOOKUP(C294,'Ref Table'!$A$2:$C$16,3,FALSE)+IF(E294=1,53,IF(E294=2,2,IF(E294=3,1,0)))</f>
        <v>703</v>
      </c>
      <c r="J294" s="15"/>
      <c r="K294" s="15"/>
      <c r="L294" s="15"/>
    </row>
    <row r="295" spans="1:13" x14ac:dyDescent="0.25">
      <c r="A295" s="4">
        <v>44911</v>
      </c>
      <c r="B295" s="5" t="s">
        <v>328</v>
      </c>
      <c r="C295" s="27" t="s">
        <v>333</v>
      </c>
      <c r="D295" s="7">
        <v>5</v>
      </c>
      <c r="E295" s="7">
        <v>1</v>
      </c>
      <c r="F295" s="26">
        <v>294</v>
      </c>
      <c r="G295" s="14">
        <f t="shared" si="8"/>
        <v>0.78609625668449201</v>
      </c>
      <c r="H295" s="7">
        <f t="shared" si="9"/>
        <v>80</v>
      </c>
      <c r="I295" s="7">
        <f>VLOOKUP(C295,'Ref Table'!$A$2:$C$16,3,FALSE)+IF(E295=1,53,IF(E295=2,2,IF(E295=3,1,0)))</f>
        <v>653</v>
      </c>
      <c r="J295" s="15"/>
      <c r="K295" s="15"/>
      <c r="L295" s="15"/>
    </row>
    <row r="296" spans="1:13" x14ac:dyDescent="0.25">
      <c r="A296" s="4">
        <v>44911</v>
      </c>
      <c r="B296" s="5" t="s">
        <v>329</v>
      </c>
      <c r="C296" s="27" t="s">
        <v>342</v>
      </c>
      <c r="D296" s="7">
        <v>5</v>
      </c>
      <c r="E296" s="7">
        <v>1</v>
      </c>
      <c r="F296" s="26">
        <v>295</v>
      </c>
      <c r="G296" s="14">
        <f t="shared" si="8"/>
        <v>0.78877005347593587</v>
      </c>
      <c r="H296" s="7">
        <f t="shared" si="9"/>
        <v>79</v>
      </c>
      <c r="I296" s="7">
        <f>VLOOKUP(C296,'Ref Table'!$A$2:$C$16,3,FALSE)+IF(E296=1,53,IF(E296=2,2,IF(E296=3,1,0)))</f>
        <v>703</v>
      </c>
      <c r="J296" s="15"/>
      <c r="K296" s="15"/>
      <c r="L296" s="15"/>
    </row>
    <row r="297" spans="1:13" x14ac:dyDescent="0.25">
      <c r="A297" s="4">
        <v>44911</v>
      </c>
      <c r="B297" s="5" t="s">
        <v>330</v>
      </c>
      <c r="C297" s="27" t="s">
        <v>339</v>
      </c>
      <c r="D297" s="7">
        <v>10</v>
      </c>
      <c r="E297" s="7">
        <v>3</v>
      </c>
      <c r="F297" s="26">
        <v>296</v>
      </c>
      <c r="G297" s="14">
        <f t="shared" si="8"/>
        <v>0.79144385026737973</v>
      </c>
      <c r="H297" s="7">
        <f t="shared" si="9"/>
        <v>78</v>
      </c>
      <c r="I297" s="7">
        <f>VLOOKUP(C297,'Ref Table'!$A$2:$C$16,3,FALSE)+IF(E297=1,53,IF(E297=2,2,IF(E297=3,1,0)))</f>
        <v>951</v>
      </c>
      <c r="J297" s="15"/>
      <c r="K297" s="15"/>
      <c r="L297" s="15"/>
    </row>
    <row r="298" spans="1:13" x14ac:dyDescent="0.25">
      <c r="A298" s="4">
        <v>44911</v>
      </c>
      <c r="B298" s="5" t="s">
        <v>331</v>
      </c>
      <c r="C298" s="27" t="s">
        <v>340</v>
      </c>
      <c r="D298" s="7">
        <v>7</v>
      </c>
      <c r="E298" s="7">
        <v>1</v>
      </c>
      <c r="F298" s="26">
        <v>297</v>
      </c>
      <c r="G298" s="14">
        <f t="shared" si="8"/>
        <v>0.79411764705882348</v>
      </c>
      <c r="H298" s="7">
        <f t="shared" si="9"/>
        <v>77</v>
      </c>
      <c r="I298" s="7">
        <f>VLOOKUP(C298,'Ref Table'!$A$2:$C$16,3,FALSE)+IF(E298=1,53,IF(E298=2,2,IF(E298=3,1,0)))</f>
        <v>803</v>
      </c>
      <c r="J298" s="16">
        <v>209392</v>
      </c>
      <c r="K298" s="15">
        <v>57</v>
      </c>
      <c r="L298" s="15">
        <v>12</v>
      </c>
      <c r="M298" t="s">
        <v>29</v>
      </c>
    </row>
    <row r="299" spans="1:13" x14ac:dyDescent="0.25">
      <c r="A299" s="28">
        <v>44916</v>
      </c>
      <c r="B299" s="29" t="s">
        <v>349</v>
      </c>
      <c r="C299" s="30" t="s">
        <v>342</v>
      </c>
      <c r="D299" s="31">
        <f>VLOOKUP(C299, 'Ref Table'!$A$2:$B$16, 2, FALSE)</f>
        <v>5</v>
      </c>
      <c r="E299" s="31">
        <v>1</v>
      </c>
      <c r="F299" s="26">
        <v>298</v>
      </c>
      <c r="G299" s="14">
        <f t="shared" si="8"/>
        <v>0.79679144385026734</v>
      </c>
      <c r="H299" s="7">
        <f t="shared" si="9"/>
        <v>76</v>
      </c>
      <c r="I299" s="7">
        <f>VLOOKUP(C299,'Ref Table'!$A$2:$C$16,3,FALSE)+IF(E299=1,53,IF(E299=2,2,IF(E299=3,1,0)))</f>
        <v>703</v>
      </c>
      <c r="J299" s="38"/>
      <c r="K299" s="38"/>
      <c r="L299" s="38"/>
    </row>
    <row r="300" spans="1:13" x14ac:dyDescent="0.25">
      <c r="A300" s="28">
        <v>44916</v>
      </c>
      <c r="B300" s="29" t="s">
        <v>350</v>
      </c>
      <c r="C300" s="30" t="s">
        <v>337</v>
      </c>
      <c r="D300" s="31">
        <f>VLOOKUP(C300, 'Ref Table'!$A$2:$B$16, 2, FALSE)</f>
        <v>8</v>
      </c>
      <c r="E300" s="31">
        <v>1</v>
      </c>
      <c r="F300" s="26">
        <v>299</v>
      </c>
      <c r="G300" s="14">
        <f t="shared" si="8"/>
        <v>0.79946524064171121</v>
      </c>
      <c r="H300" s="7">
        <f t="shared" si="9"/>
        <v>75</v>
      </c>
      <c r="I300" s="7">
        <f>VLOOKUP(C300,'Ref Table'!$A$2:$C$16,3,FALSE)+IF(E300=1,53,IF(E300=2,2,IF(E300=3,1,0)))</f>
        <v>853</v>
      </c>
      <c r="J300" s="38"/>
      <c r="K300" s="38"/>
      <c r="L300" s="38"/>
    </row>
    <row r="301" spans="1:13" x14ac:dyDescent="0.25">
      <c r="A301" s="28">
        <v>44916</v>
      </c>
      <c r="B301" s="29" t="s">
        <v>351</v>
      </c>
      <c r="C301" s="30" t="s">
        <v>337</v>
      </c>
      <c r="D301" s="31">
        <f>VLOOKUP(C301, 'Ref Table'!$A$2:$B$16, 2, FALSE)</f>
        <v>8</v>
      </c>
      <c r="E301" s="31">
        <v>1</v>
      </c>
      <c r="F301" s="26">
        <v>300</v>
      </c>
      <c r="G301" s="14">
        <f t="shared" si="8"/>
        <v>0.80213903743315507</v>
      </c>
      <c r="H301" s="7">
        <f t="shared" si="9"/>
        <v>74</v>
      </c>
      <c r="I301" s="7">
        <f>VLOOKUP(C301,'Ref Table'!$A$2:$C$16,3,FALSE)+IF(E301=1,53,IF(E301=2,2,IF(E301=3,1,0)))</f>
        <v>853</v>
      </c>
      <c r="J301" s="38"/>
      <c r="K301" s="38"/>
      <c r="L301" s="38"/>
    </row>
    <row r="302" spans="1:13" x14ac:dyDescent="0.25">
      <c r="A302" s="28">
        <v>44916</v>
      </c>
      <c r="B302" s="29" t="s">
        <v>352</v>
      </c>
      <c r="C302" s="30" t="s">
        <v>336</v>
      </c>
      <c r="D302" s="31">
        <f>VLOOKUP(C302, 'Ref Table'!$A$2:$B$16, 2, FALSE)</f>
        <v>9</v>
      </c>
      <c r="E302" s="31">
        <v>4</v>
      </c>
      <c r="F302" s="26">
        <v>301</v>
      </c>
      <c r="G302" s="14">
        <f t="shared" si="8"/>
        <v>0.80481283422459893</v>
      </c>
      <c r="H302" s="7">
        <f t="shared" si="9"/>
        <v>73</v>
      </c>
      <c r="I302" s="7">
        <f>VLOOKUP(C302,'Ref Table'!$A$2:$C$16,3,FALSE)+IF(E302=1,53,IF(E302=2,2,IF(E302=3,1,0)))</f>
        <v>900</v>
      </c>
      <c r="J302" s="38"/>
      <c r="K302" s="38"/>
      <c r="L302" s="38"/>
    </row>
    <row r="303" spans="1:13" x14ac:dyDescent="0.25">
      <c r="A303" s="28">
        <v>44916</v>
      </c>
      <c r="B303" s="29" t="s">
        <v>353</v>
      </c>
      <c r="C303" s="30" t="s">
        <v>338</v>
      </c>
      <c r="D303" s="31">
        <f>VLOOKUP(C303, 'Ref Table'!$A$2:$B$16, 2, FALSE)</f>
        <v>8</v>
      </c>
      <c r="E303" s="31">
        <v>1</v>
      </c>
      <c r="F303" s="26">
        <v>302</v>
      </c>
      <c r="G303" s="14">
        <f t="shared" si="8"/>
        <v>0.80748663101604279</v>
      </c>
      <c r="H303" s="7">
        <f t="shared" si="9"/>
        <v>72</v>
      </c>
      <c r="I303" s="7">
        <f>VLOOKUP(C303,'Ref Table'!$A$2:$C$16,3,FALSE)+IF(E303=1,53,IF(E303=2,2,IF(E303=3,1,0)))</f>
        <v>903</v>
      </c>
      <c r="J303" s="38"/>
      <c r="K303" s="38"/>
      <c r="L303" s="38"/>
    </row>
    <row r="304" spans="1:13" x14ac:dyDescent="0.25">
      <c r="A304" s="28">
        <v>44916</v>
      </c>
      <c r="B304" s="29" t="s">
        <v>354</v>
      </c>
      <c r="C304" s="30" t="s">
        <v>338</v>
      </c>
      <c r="D304" s="31">
        <f>VLOOKUP(C304, 'Ref Table'!$A$2:$B$16, 2, FALSE)</f>
        <v>8</v>
      </c>
      <c r="E304" s="31">
        <v>1</v>
      </c>
      <c r="F304" s="26">
        <v>303</v>
      </c>
      <c r="G304" s="14">
        <f t="shared" si="8"/>
        <v>0.81016042780748665</v>
      </c>
      <c r="H304" s="7">
        <f t="shared" si="9"/>
        <v>71</v>
      </c>
      <c r="I304" s="7">
        <f>VLOOKUP(C304,'Ref Table'!$A$2:$C$16,3,FALSE)+IF(E304=1,53,IF(E304=2,2,IF(E304=3,1,0)))</f>
        <v>903</v>
      </c>
      <c r="J304" s="38"/>
      <c r="K304" s="38"/>
      <c r="L304" s="38"/>
    </row>
    <row r="305" spans="1:13" x14ac:dyDescent="0.25">
      <c r="A305" s="28">
        <v>44916</v>
      </c>
      <c r="B305" s="29" t="s">
        <v>355</v>
      </c>
      <c r="C305" s="30" t="s">
        <v>336</v>
      </c>
      <c r="D305" s="31">
        <f>VLOOKUP(C305, 'Ref Table'!$A$2:$B$16, 2, FALSE)</f>
        <v>9</v>
      </c>
      <c r="E305" s="31">
        <v>1</v>
      </c>
      <c r="F305" s="26">
        <v>304</v>
      </c>
      <c r="G305" s="14">
        <f t="shared" si="8"/>
        <v>0.81283422459893051</v>
      </c>
      <c r="H305" s="7">
        <f t="shared" si="9"/>
        <v>70</v>
      </c>
      <c r="I305" s="7">
        <f>VLOOKUP(C305,'Ref Table'!$A$2:$C$16,3,FALSE)+IF(E305=1,53,IF(E305=2,2,IF(E305=3,1,0)))</f>
        <v>953</v>
      </c>
      <c r="J305" s="38"/>
      <c r="K305" s="38"/>
      <c r="L305" s="38"/>
    </row>
    <row r="306" spans="1:13" x14ac:dyDescent="0.25">
      <c r="A306" s="28">
        <v>44916</v>
      </c>
      <c r="B306" s="29" t="s">
        <v>356</v>
      </c>
      <c r="C306" s="30" t="s">
        <v>335</v>
      </c>
      <c r="D306" s="31">
        <f>VLOOKUP(C306, 'Ref Table'!$A$2:$B$16, 2, FALSE)</f>
        <v>3</v>
      </c>
      <c r="E306" s="31">
        <v>1</v>
      </c>
      <c r="F306" s="26">
        <v>305</v>
      </c>
      <c r="G306" s="14">
        <f t="shared" si="8"/>
        <v>0.81550802139037437</v>
      </c>
      <c r="H306" s="7">
        <f t="shared" si="9"/>
        <v>69</v>
      </c>
      <c r="I306" s="7">
        <f>VLOOKUP(C306,'Ref Table'!$A$2:$C$16,3,FALSE)+IF(E306=1,53,IF(E306=2,2,IF(E306=3,1,0)))</f>
        <v>503</v>
      </c>
      <c r="J306" s="38"/>
      <c r="K306" s="38"/>
      <c r="L306" s="38"/>
    </row>
    <row r="307" spans="1:13" x14ac:dyDescent="0.25">
      <c r="A307" s="28">
        <v>44916</v>
      </c>
      <c r="B307" s="29" t="s">
        <v>357</v>
      </c>
      <c r="C307" s="30" t="s">
        <v>341</v>
      </c>
      <c r="D307" s="31">
        <f>VLOOKUP(C307, 'Ref Table'!$A$2:$B$16, 2, FALSE)</f>
        <v>4</v>
      </c>
      <c r="E307" s="31">
        <v>1</v>
      </c>
      <c r="F307" s="26">
        <v>306</v>
      </c>
      <c r="G307" s="14">
        <f t="shared" si="8"/>
        <v>0.81818181818181823</v>
      </c>
      <c r="H307" s="7">
        <f t="shared" si="9"/>
        <v>68</v>
      </c>
      <c r="I307" s="7">
        <f>VLOOKUP(C307,'Ref Table'!$A$2:$C$16,3,FALSE)+IF(E307=1,53,IF(E307=2,2,IF(E307=3,1,0)))</f>
        <v>603</v>
      </c>
      <c r="J307" s="39">
        <v>216516</v>
      </c>
      <c r="K307" s="38">
        <v>43</v>
      </c>
      <c r="L307" s="38">
        <v>9</v>
      </c>
      <c r="M307" t="s">
        <v>29</v>
      </c>
    </row>
    <row r="308" spans="1:13" x14ac:dyDescent="0.25">
      <c r="A308" s="28">
        <v>44918</v>
      </c>
      <c r="B308" s="29" t="s">
        <v>359</v>
      </c>
      <c r="C308" s="30" t="s">
        <v>338</v>
      </c>
      <c r="D308" s="31">
        <f>VLOOKUP(C308, 'Ref Table'!$A$2:$B$16, 2, FALSE)</f>
        <v>8</v>
      </c>
      <c r="E308" s="31">
        <v>2</v>
      </c>
      <c r="F308" s="33">
        <v>307</v>
      </c>
      <c r="G308" s="57">
        <f t="shared" si="8"/>
        <v>0.82085561497326198</v>
      </c>
      <c r="H308" s="31">
        <f t="shared" si="9"/>
        <v>67</v>
      </c>
      <c r="I308" s="31">
        <f>VLOOKUP(C308,'Ref Table'!$A$2:$C$16,3,FALSE)+IF(E308=1,53,IF(E308=2,2,IF(E308=3,1,0)))</f>
        <v>852</v>
      </c>
      <c r="J308" s="38"/>
      <c r="K308" s="38"/>
      <c r="L308" s="32"/>
    </row>
    <row r="309" spans="1:13" x14ac:dyDescent="0.25">
      <c r="A309" s="28">
        <v>44918</v>
      </c>
      <c r="B309" s="5" t="s">
        <v>360</v>
      </c>
      <c r="C309" s="27" t="s">
        <v>337</v>
      </c>
      <c r="D309" s="31">
        <f>VLOOKUP(C309, 'Ref Table'!$A$2:$B$16, 2, FALSE)</f>
        <v>8</v>
      </c>
      <c r="E309" s="7">
        <v>1</v>
      </c>
      <c r="F309" s="26">
        <v>308</v>
      </c>
      <c r="G309" s="14">
        <f t="shared" si="8"/>
        <v>0.82352941176470584</v>
      </c>
      <c r="H309" s="7">
        <f t="shared" si="9"/>
        <v>66</v>
      </c>
      <c r="I309" s="7">
        <f>VLOOKUP(C309,'Ref Table'!$A$2:$C$16,3,FALSE)+IF(E309=1,53,IF(E309=2,2,IF(E309=3,1,0)))</f>
        <v>853</v>
      </c>
      <c r="J309" s="15"/>
      <c r="K309" s="15"/>
      <c r="L309" s="15"/>
    </row>
    <row r="310" spans="1:13" x14ac:dyDescent="0.25">
      <c r="A310" s="28">
        <v>44918</v>
      </c>
      <c r="B310" s="5" t="s">
        <v>361</v>
      </c>
      <c r="C310" s="27" t="s">
        <v>337</v>
      </c>
      <c r="D310" s="31">
        <f>VLOOKUP(C310, 'Ref Table'!$A$2:$B$16, 2, FALSE)</f>
        <v>8</v>
      </c>
      <c r="E310" s="7">
        <v>4</v>
      </c>
      <c r="F310" s="26">
        <v>309</v>
      </c>
      <c r="G310" s="14">
        <f t="shared" si="8"/>
        <v>0.8262032085561497</v>
      </c>
      <c r="H310" s="7">
        <f t="shared" si="9"/>
        <v>65</v>
      </c>
      <c r="I310" s="7">
        <f>VLOOKUP(C310,'Ref Table'!$A$2:$C$16,3,FALSE)+IF(E310=1,53,IF(E310=2,2,IF(E310=3,1,0)))</f>
        <v>800</v>
      </c>
      <c r="J310" s="15"/>
      <c r="K310" s="15"/>
      <c r="L310" s="15"/>
    </row>
    <row r="311" spans="1:13" x14ac:dyDescent="0.25">
      <c r="A311" s="28">
        <v>44918</v>
      </c>
      <c r="B311" s="5" t="s">
        <v>362</v>
      </c>
      <c r="C311" s="27" t="s">
        <v>338</v>
      </c>
      <c r="D311" s="31">
        <f>VLOOKUP(C311, 'Ref Table'!$A$2:$B$16, 2, FALSE)</f>
        <v>8</v>
      </c>
      <c r="E311" s="7">
        <v>1</v>
      </c>
      <c r="F311" s="26">
        <v>310</v>
      </c>
      <c r="G311" s="14">
        <f t="shared" si="8"/>
        <v>0.82887700534759357</v>
      </c>
      <c r="H311" s="7">
        <f t="shared" si="9"/>
        <v>64</v>
      </c>
      <c r="I311" s="7">
        <f>VLOOKUP(C311,'Ref Table'!$A$2:$C$16,3,FALSE)+IF(E311=1,53,IF(E311=2,2,IF(E311=3,1,0)))</f>
        <v>903</v>
      </c>
      <c r="J311" s="15"/>
      <c r="K311" s="15"/>
      <c r="L311" s="15"/>
    </row>
    <row r="312" spans="1:13" x14ac:dyDescent="0.25">
      <c r="A312" s="28">
        <v>44918</v>
      </c>
      <c r="B312" s="5" t="s">
        <v>363</v>
      </c>
      <c r="C312" s="27" t="s">
        <v>336</v>
      </c>
      <c r="D312" s="31">
        <f>VLOOKUP(C312, 'Ref Table'!$A$2:$B$16, 2, FALSE)</f>
        <v>9</v>
      </c>
      <c r="E312" s="7">
        <v>1</v>
      </c>
      <c r="F312" s="26">
        <v>311</v>
      </c>
      <c r="G312" s="14">
        <f t="shared" si="8"/>
        <v>0.83155080213903743</v>
      </c>
      <c r="H312" s="7">
        <f t="shared" si="9"/>
        <v>63</v>
      </c>
      <c r="I312" s="7">
        <f>VLOOKUP(C312,'Ref Table'!$A$2:$C$16,3,FALSE)+IF(E312=1,53,IF(E312=2,2,IF(E312=3,1,0)))</f>
        <v>953</v>
      </c>
      <c r="J312" s="15"/>
      <c r="K312" s="15"/>
      <c r="L312" s="15"/>
    </row>
    <row r="313" spans="1:13" x14ac:dyDescent="0.25">
      <c r="A313" s="28">
        <v>44918</v>
      </c>
      <c r="B313" s="5" t="s">
        <v>364</v>
      </c>
      <c r="C313" s="27" t="s">
        <v>336</v>
      </c>
      <c r="D313" s="31">
        <f>VLOOKUP(C313, 'Ref Table'!$A$2:$B$16, 2, FALSE)</f>
        <v>9</v>
      </c>
      <c r="E313" s="7">
        <v>7</v>
      </c>
      <c r="F313" s="26">
        <v>312</v>
      </c>
      <c r="G313" s="14">
        <f t="shared" si="8"/>
        <v>0.83422459893048129</v>
      </c>
      <c r="H313" s="7">
        <f t="shared" si="9"/>
        <v>62</v>
      </c>
      <c r="I313" s="7">
        <f>VLOOKUP(C313,'Ref Table'!$A$2:$C$16,3,FALSE)+IF(E313=1,53,IF(E313=2,2,IF(E313=3,1,0)))</f>
        <v>900</v>
      </c>
      <c r="J313" s="15"/>
      <c r="K313" s="15"/>
      <c r="L313" s="15"/>
    </row>
    <row r="314" spans="1:13" ht="16.5" thickBot="1" x14ac:dyDescent="0.3">
      <c r="A314" s="48">
        <v>44918</v>
      </c>
      <c r="B314" s="49" t="s">
        <v>365</v>
      </c>
      <c r="C314" s="50" t="s">
        <v>337</v>
      </c>
      <c r="D314" s="51">
        <f>VLOOKUP(C314, 'Ref Table'!$A$2:$B$16, 2, FALSE)</f>
        <v>8</v>
      </c>
      <c r="E314" s="52">
        <v>3</v>
      </c>
      <c r="F314" s="53">
        <v>313</v>
      </c>
      <c r="G314" s="54">
        <f t="shared" si="8"/>
        <v>0.83689839572192515</v>
      </c>
      <c r="H314" s="52">
        <f t="shared" si="9"/>
        <v>61</v>
      </c>
      <c r="I314" s="52">
        <f>VLOOKUP(C314,'Ref Table'!$A$2:$C$16,3,FALSE)+IF(E314=1,53,IF(E314=2,2,IF(E314=3,1,0)))</f>
        <v>801</v>
      </c>
      <c r="J314" s="55">
        <v>222257</v>
      </c>
      <c r="K314" s="56">
        <v>31</v>
      </c>
      <c r="L314" s="56">
        <v>7</v>
      </c>
      <c r="M314" t="s">
        <v>408</v>
      </c>
    </row>
    <row r="315" spans="1:13" x14ac:dyDescent="0.25">
      <c r="A315" s="40">
        <v>44941</v>
      </c>
      <c r="B315" s="41" t="s">
        <v>366</v>
      </c>
      <c r="C315" s="42" t="s">
        <v>336</v>
      </c>
      <c r="D315" s="43">
        <f>VLOOKUP(C315, 'Ref Table'!$A$2:$B$16, 2, FALSE)</f>
        <v>9</v>
      </c>
      <c r="E315" s="44">
        <v>4</v>
      </c>
      <c r="F315" s="45">
        <v>314</v>
      </c>
      <c r="G315" s="46">
        <f t="shared" si="8"/>
        <v>0.83957219251336901</v>
      </c>
      <c r="H315" s="44">
        <f t="shared" si="9"/>
        <v>60</v>
      </c>
      <c r="I315" s="44">
        <f>VLOOKUP(C315,'Ref Table'!$A$2:$C$16,3,FALSE)+IF(E315=1,53,IF(E315=2,2,IF(E315=3,1,0)))</f>
        <v>900</v>
      </c>
      <c r="J315" s="47"/>
      <c r="K315" s="47"/>
      <c r="L315" s="47"/>
    </row>
    <row r="316" spans="1:13" x14ac:dyDescent="0.25">
      <c r="A316" s="4">
        <v>44941</v>
      </c>
      <c r="B316" s="5" t="s">
        <v>367</v>
      </c>
      <c r="C316" s="27" t="s">
        <v>334</v>
      </c>
      <c r="D316" s="31">
        <f>VLOOKUP(C316, 'Ref Table'!$A$2:$B$16, 2, FALSE)</f>
        <v>4</v>
      </c>
      <c r="E316" s="7">
        <v>1</v>
      </c>
      <c r="F316" s="26">
        <v>315</v>
      </c>
      <c r="G316" s="14">
        <f t="shared" si="8"/>
        <v>0.84224598930481287</v>
      </c>
      <c r="H316" s="7">
        <f t="shared" si="9"/>
        <v>59</v>
      </c>
      <c r="I316" s="7">
        <f>VLOOKUP(C316,'Ref Table'!$A$2:$C$16,3,FALSE)+IF(E316=1,53,IF(E316=2,2,IF(E316=3,1,0)))</f>
        <v>553</v>
      </c>
      <c r="J316" s="15"/>
      <c r="K316" s="15"/>
      <c r="L316" s="15"/>
    </row>
    <row r="317" spans="1:13" x14ac:dyDescent="0.25">
      <c r="A317" s="4">
        <v>44944</v>
      </c>
      <c r="B317" s="5" t="s">
        <v>368</v>
      </c>
      <c r="C317" s="27" t="s">
        <v>335</v>
      </c>
      <c r="D317" s="31">
        <f>VLOOKUP(C317, 'Ref Table'!$A$2:$B$16, 2, FALSE)</f>
        <v>3</v>
      </c>
      <c r="E317" s="7">
        <v>1</v>
      </c>
      <c r="F317" s="26">
        <v>316</v>
      </c>
      <c r="G317" s="14">
        <f t="shared" si="8"/>
        <v>0.84491978609625673</v>
      </c>
      <c r="H317" s="7">
        <f t="shared" si="9"/>
        <v>58</v>
      </c>
      <c r="I317" s="7">
        <f>VLOOKUP(C317,'Ref Table'!$A$2:$C$16,3,FALSE)+IF(E317=1,53,IF(E317=2,2,IF(E317=3,1,0)))</f>
        <v>503</v>
      </c>
      <c r="J317" s="15"/>
      <c r="K317" s="15"/>
      <c r="L317" s="15"/>
    </row>
    <row r="318" spans="1:13" x14ac:dyDescent="0.25">
      <c r="A318" s="4">
        <v>44944</v>
      </c>
      <c r="B318" s="5" t="s">
        <v>369</v>
      </c>
      <c r="C318" s="27" t="s">
        <v>334</v>
      </c>
      <c r="D318" s="31">
        <f>VLOOKUP(C318, 'Ref Table'!$A$2:$B$16, 2, FALSE)</f>
        <v>4</v>
      </c>
      <c r="E318" s="7">
        <v>1</v>
      </c>
      <c r="F318" s="26">
        <v>317</v>
      </c>
      <c r="G318" s="14">
        <f t="shared" si="8"/>
        <v>0.84759358288770048</v>
      </c>
      <c r="H318" s="7">
        <f t="shared" si="9"/>
        <v>57</v>
      </c>
      <c r="I318" s="7">
        <f>VLOOKUP(C318,'Ref Table'!$A$2:$C$16,3,FALSE)+IF(E318=1,53,IF(E318=2,2,IF(E318=3,1,0)))</f>
        <v>553</v>
      </c>
      <c r="J318" s="15"/>
      <c r="K318" s="15"/>
      <c r="L318" s="15"/>
    </row>
    <row r="319" spans="1:13" x14ac:dyDescent="0.25">
      <c r="A319" s="4">
        <v>44944</v>
      </c>
      <c r="B319" s="5" t="s">
        <v>370</v>
      </c>
      <c r="C319" s="27" t="s">
        <v>334</v>
      </c>
      <c r="D319" s="31">
        <f>VLOOKUP(C319, 'Ref Table'!$A$2:$B$16, 2, FALSE)</f>
        <v>4</v>
      </c>
      <c r="E319" s="7">
        <v>1</v>
      </c>
      <c r="F319" s="26">
        <v>318</v>
      </c>
      <c r="G319" s="14">
        <f t="shared" si="8"/>
        <v>0.85026737967914434</v>
      </c>
      <c r="H319" s="7">
        <f t="shared" si="9"/>
        <v>56</v>
      </c>
      <c r="I319" s="7">
        <f>VLOOKUP(C319,'Ref Table'!$A$2:$C$16,3,FALSE)+IF(E319=1,53,IF(E319=2,2,IF(E319=3,1,0)))</f>
        <v>553</v>
      </c>
      <c r="J319" s="15"/>
      <c r="K319" s="15"/>
      <c r="L319" s="15"/>
    </row>
    <row r="320" spans="1:13" x14ac:dyDescent="0.25">
      <c r="A320" s="4">
        <v>44946</v>
      </c>
      <c r="B320" s="5" t="s">
        <v>371</v>
      </c>
      <c r="C320" s="27" t="s">
        <v>336</v>
      </c>
      <c r="D320" s="31">
        <f>VLOOKUP(C320, 'Ref Table'!$A$2:$B$16, 2, FALSE)</f>
        <v>9</v>
      </c>
      <c r="E320" s="7">
        <v>4</v>
      </c>
      <c r="F320" s="26">
        <v>319</v>
      </c>
      <c r="G320" s="14">
        <f t="shared" si="8"/>
        <v>0.8529411764705882</v>
      </c>
      <c r="H320" s="7">
        <f t="shared" si="9"/>
        <v>55</v>
      </c>
      <c r="I320" s="7">
        <f>VLOOKUP(C320,'Ref Table'!$A$2:$C$16,3,FALSE)+IF(E320=1,53,IF(E320=2,2,IF(E320=3,1,0)))</f>
        <v>900</v>
      </c>
      <c r="J320" s="15"/>
      <c r="K320" s="15"/>
      <c r="L320" s="15"/>
    </row>
    <row r="321" spans="1:12" x14ac:dyDescent="0.25">
      <c r="A321" s="4">
        <v>44946</v>
      </c>
      <c r="B321" s="5" t="s">
        <v>372</v>
      </c>
      <c r="C321" s="27" t="s">
        <v>336</v>
      </c>
      <c r="D321" s="31">
        <f>VLOOKUP(C321, 'Ref Table'!$A$2:$B$16, 2, FALSE)</f>
        <v>9</v>
      </c>
      <c r="E321" s="7">
        <v>4</v>
      </c>
      <c r="F321" s="26">
        <v>320</v>
      </c>
      <c r="G321" s="14">
        <f t="shared" si="8"/>
        <v>0.85561497326203206</v>
      </c>
      <c r="H321" s="7">
        <f t="shared" si="9"/>
        <v>54</v>
      </c>
      <c r="I321" s="7">
        <f>VLOOKUP(C321,'Ref Table'!$A$2:$C$16,3,FALSE)+IF(E321=1,53,IF(E321=2,2,IF(E321=3,1,0)))</f>
        <v>900</v>
      </c>
      <c r="J321" s="15"/>
      <c r="K321" s="15"/>
      <c r="L321" s="15"/>
    </row>
    <row r="322" spans="1:12" x14ac:dyDescent="0.25">
      <c r="A322" s="4">
        <v>44953</v>
      </c>
      <c r="B322" s="5" t="s">
        <v>373</v>
      </c>
      <c r="C322" s="27" t="s">
        <v>334</v>
      </c>
      <c r="D322" s="31">
        <f>VLOOKUP(C322, 'Ref Table'!$A$2:$B$16, 2, FALSE)</f>
        <v>4</v>
      </c>
      <c r="E322" s="7">
        <v>1</v>
      </c>
      <c r="F322" s="26">
        <v>321</v>
      </c>
      <c r="G322" s="14">
        <f t="shared" si="8"/>
        <v>0.85828877005347592</v>
      </c>
      <c r="H322" s="7">
        <f t="shared" si="9"/>
        <v>53</v>
      </c>
      <c r="I322" s="7">
        <f>VLOOKUP(C322,'Ref Table'!$A$2:$C$16,3,FALSE)+IF(E322=1,53,IF(E322=2,2,IF(E322=3,1,0)))</f>
        <v>553</v>
      </c>
      <c r="J322" s="15"/>
      <c r="K322" s="15"/>
      <c r="L322" s="15"/>
    </row>
    <row r="323" spans="1:12" x14ac:dyDescent="0.25">
      <c r="A323" s="4">
        <v>44953</v>
      </c>
      <c r="B323" s="5" t="s">
        <v>374</v>
      </c>
      <c r="C323" s="27" t="s">
        <v>336</v>
      </c>
      <c r="D323" s="31">
        <f>VLOOKUP(C323, 'Ref Table'!$A$2:$B$16, 2, FALSE)</f>
        <v>9</v>
      </c>
      <c r="E323" s="7">
        <v>3</v>
      </c>
      <c r="F323" s="26">
        <v>322</v>
      </c>
      <c r="G323" s="14">
        <f t="shared" ref="G323:G352" si="10">F323/374</f>
        <v>0.86096256684491979</v>
      </c>
      <c r="H323" s="7">
        <f t="shared" ref="H323:H352" si="11">374-F323</f>
        <v>52</v>
      </c>
      <c r="I323" s="7">
        <f>VLOOKUP(C323,'Ref Table'!$A$2:$C$16,3,FALSE)+IF(E323=1,53,IF(E323=2,2,IF(E323=3,1,0)))</f>
        <v>901</v>
      </c>
      <c r="J323" s="15"/>
      <c r="K323" s="15"/>
      <c r="L323" s="15"/>
    </row>
    <row r="324" spans="1:12" x14ac:dyDescent="0.25">
      <c r="A324" s="4">
        <v>44953</v>
      </c>
      <c r="B324" s="5" t="s">
        <v>375</v>
      </c>
      <c r="C324" s="27" t="s">
        <v>336</v>
      </c>
      <c r="D324" s="31">
        <f>VLOOKUP(C324, 'Ref Table'!$A$2:$B$16, 2, FALSE)</f>
        <v>9</v>
      </c>
      <c r="E324" s="7">
        <v>1</v>
      </c>
      <c r="F324" s="26">
        <v>323</v>
      </c>
      <c r="G324" s="14">
        <f t="shared" si="10"/>
        <v>0.86363636363636365</v>
      </c>
      <c r="H324" s="7">
        <f t="shared" si="11"/>
        <v>51</v>
      </c>
      <c r="I324" s="7">
        <f>VLOOKUP(C324,'Ref Table'!$A$2:$C$16,3,FALSE)+IF(E324=1,53,IF(E324=2,2,IF(E324=3,1,0)))</f>
        <v>953</v>
      </c>
      <c r="J324" s="15"/>
      <c r="K324" s="15"/>
      <c r="L324" s="15"/>
    </row>
    <row r="325" spans="1:12" x14ac:dyDescent="0.25">
      <c r="A325" s="4">
        <v>44953</v>
      </c>
      <c r="B325" s="5" t="s">
        <v>376</v>
      </c>
      <c r="C325" s="27" t="s">
        <v>337</v>
      </c>
      <c r="D325" s="31">
        <f>VLOOKUP(C325, 'Ref Table'!$A$2:$B$16, 2, FALSE)</f>
        <v>8</v>
      </c>
      <c r="E325" s="7">
        <v>5</v>
      </c>
      <c r="F325" s="26">
        <v>324</v>
      </c>
      <c r="G325" s="14">
        <f t="shared" si="10"/>
        <v>0.86631016042780751</v>
      </c>
      <c r="H325" s="7">
        <f t="shared" si="11"/>
        <v>50</v>
      </c>
      <c r="I325" s="7">
        <f>VLOOKUP(C325,'Ref Table'!$A$2:$C$16,3,FALSE)+IF(E325=1,53,IF(E325=2,2,IF(E325=3,1,0)))</f>
        <v>800</v>
      </c>
      <c r="J325" s="15"/>
      <c r="K325" s="15"/>
      <c r="L325" s="15"/>
    </row>
    <row r="326" spans="1:12" x14ac:dyDescent="0.25">
      <c r="A326" s="4">
        <v>44958</v>
      </c>
      <c r="B326" s="5" t="s">
        <v>377</v>
      </c>
      <c r="C326" s="27" t="s">
        <v>335</v>
      </c>
      <c r="D326" s="31">
        <f>VLOOKUP(C326, 'Ref Table'!$A$2:$B$16, 2, FALSE)</f>
        <v>3</v>
      </c>
      <c r="E326" s="7">
        <v>1</v>
      </c>
      <c r="F326" s="26">
        <v>325</v>
      </c>
      <c r="G326" s="14">
        <f t="shared" si="10"/>
        <v>0.86898395721925137</v>
      </c>
      <c r="H326" s="7">
        <f t="shared" si="11"/>
        <v>49</v>
      </c>
      <c r="I326" s="7">
        <f>VLOOKUP(C326,'Ref Table'!$A$2:$C$16,3,FALSE)+IF(E326=1,53,IF(E326=2,2,IF(E326=3,1,0)))</f>
        <v>503</v>
      </c>
      <c r="J326" s="15"/>
      <c r="K326" s="15"/>
      <c r="L326" s="15"/>
    </row>
    <row r="327" spans="1:12" x14ac:dyDescent="0.25">
      <c r="A327" s="4">
        <v>44960</v>
      </c>
      <c r="B327" s="5" t="s">
        <v>378</v>
      </c>
      <c r="C327" s="27" t="s">
        <v>337</v>
      </c>
      <c r="D327" s="31">
        <f>VLOOKUP(C327, 'Ref Table'!$A$2:$B$16, 2, FALSE)</f>
        <v>8</v>
      </c>
      <c r="E327" s="7">
        <v>1</v>
      </c>
      <c r="F327" s="26">
        <v>326</v>
      </c>
      <c r="G327" s="14">
        <f t="shared" si="10"/>
        <v>0.87165775401069523</v>
      </c>
      <c r="H327" s="7">
        <f t="shared" si="11"/>
        <v>48</v>
      </c>
      <c r="I327" s="7">
        <f>VLOOKUP(C327,'Ref Table'!$A$2:$C$16,3,FALSE)+IF(E327=1,53,IF(E327=2,2,IF(E327=3,1,0)))</f>
        <v>853</v>
      </c>
      <c r="J327" s="15"/>
      <c r="K327" s="15"/>
      <c r="L327" s="15"/>
    </row>
    <row r="328" spans="1:12" x14ac:dyDescent="0.25">
      <c r="A328" s="4">
        <v>44962</v>
      </c>
      <c r="B328" s="5" t="s">
        <v>379</v>
      </c>
      <c r="C328" s="27" t="s">
        <v>334</v>
      </c>
      <c r="D328" s="31">
        <f>VLOOKUP(C328, 'Ref Table'!$A$2:$B$16, 2, FALSE)</f>
        <v>4</v>
      </c>
      <c r="E328" s="7">
        <v>1</v>
      </c>
      <c r="F328" s="26">
        <v>327</v>
      </c>
      <c r="G328" s="14">
        <f t="shared" si="10"/>
        <v>0.87433155080213909</v>
      </c>
      <c r="H328" s="7">
        <f t="shared" si="11"/>
        <v>47</v>
      </c>
      <c r="I328" s="7">
        <f>VLOOKUP(C328,'Ref Table'!$A$2:$C$16,3,FALSE)+IF(E328=1,53,IF(E328=2,2,IF(E328=3,1,0)))</f>
        <v>553</v>
      </c>
      <c r="J328" s="15"/>
      <c r="K328" s="15"/>
      <c r="L328" s="15"/>
    </row>
    <row r="329" spans="1:12" x14ac:dyDescent="0.25">
      <c r="A329" s="4">
        <v>44965</v>
      </c>
      <c r="B329" s="5" t="s">
        <v>380</v>
      </c>
      <c r="C329" s="27" t="s">
        <v>341</v>
      </c>
      <c r="D329" s="31">
        <f>VLOOKUP(C329, 'Ref Table'!$A$2:$B$16, 2, FALSE)</f>
        <v>4</v>
      </c>
      <c r="E329" s="7">
        <v>1</v>
      </c>
      <c r="F329" s="26">
        <v>328</v>
      </c>
      <c r="G329" s="14">
        <f t="shared" si="10"/>
        <v>0.87700534759358284</v>
      </c>
      <c r="H329" s="7">
        <f t="shared" si="11"/>
        <v>46</v>
      </c>
      <c r="I329" s="7">
        <f>VLOOKUP(C329,'Ref Table'!$A$2:$C$16,3,FALSE)+IF(E329=1,53,IF(E329=2,2,IF(E329=3,1,0)))</f>
        <v>603</v>
      </c>
      <c r="J329" s="15"/>
      <c r="K329" s="15"/>
      <c r="L329" s="15"/>
    </row>
    <row r="330" spans="1:12" x14ac:dyDescent="0.25">
      <c r="A330" s="4">
        <v>44976</v>
      </c>
      <c r="B330" s="5" t="s">
        <v>381</v>
      </c>
      <c r="C330" s="27" t="s">
        <v>334</v>
      </c>
      <c r="D330" s="31">
        <f>VLOOKUP(C330, 'Ref Table'!$A$2:$B$16, 2, FALSE)</f>
        <v>4</v>
      </c>
      <c r="E330" s="7">
        <v>1</v>
      </c>
      <c r="F330" s="26">
        <v>329</v>
      </c>
      <c r="G330" s="14">
        <f t="shared" si="10"/>
        <v>0.8796791443850267</v>
      </c>
      <c r="H330" s="7">
        <f t="shared" si="11"/>
        <v>45</v>
      </c>
      <c r="I330" s="7">
        <f>VLOOKUP(C330,'Ref Table'!$A$2:$C$16,3,FALSE)+IF(E330=1,53,IF(E330=2,2,IF(E330=3,1,0)))</f>
        <v>553</v>
      </c>
      <c r="J330" s="15"/>
      <c r="K330" s="15"/>
      <c r="L330" s="15"/>
    </row>
    <row r="331" spans="1:12" x14ac:dyDescent="0.25">
      <c r="A331" s="4">
        <v>44976</v>
      </c>
      <c r="B331" s="5" t="s">
        <v>382</v>
      </c>
      <c r="C331" s="27" t="s">
        <v>342</v>
      </c>
      <c r="D331" s="31">
        <f>VLOOKUP(C331, 'Ref Table'!$A$2:$B$16, 2, FALSE)</f>
        <v>5</v>
      </c>
      <c r="E331" s="7">
        <v>1</v>
      </c>
      <c r="F331" s="26">
        <v>330</v>
      </c>
      <c r="G331" s="14">
        <f t="shared" si="10"/>
        <v>0.88235294117647056</v>
      </c>
      <c r="H331" s="7">
        <f t="shared" si="11"/>
        <v>44</v>
      </c>
      <c r="I331" s="7">
        <f>VLOOKUP(C331,'Ref Table'!$A$2:$C$16,3,FALSE)+IF(E331=1,53,IF(E331=2,2,IF(E331=3,1,0)))</f>
        <v>703</v>
      </c>
      <c r="J331" s="15"/>
      <c r="K331" s="15"/>
      <c r="L331" s="15"/>
    </row>
    <row r="332" spans="1:12" x14ac:dyDescent="0.25">
      <c r="A332" s="4">
        <v>44976</v>
      </c>
      <c r="B332" s="5" t="s">
        <v>383</v>
      </c>
      <c r="C332" s="27" t="s">
        <v>340</v>
      </c>
      <c r="D332" s="31">
        <f>VLOOKUP(C332, 'Ref Table'!$A$2:$B$16, 2, FALSE)</f>
        <v>7</v>
      </c>
      <c r="E332" s="7">
        <v>1</v>
      </c>
      <c r="F332" s="26">
        <v>331</v>
      </c>
      <c r="G332" s="14">
        <f t="shared" si="10"/>
        <v>0.88502673796791442</v>
      </c>
      <c r="H332" s="7">
        <f t="shared" si="11"/>
        <v>43</v>
      </c>
      <c r="I332" s="7">
        <f>VLOOKUP(C332,'Ref Table'!$A$2:$C$16,3,FALSE)+IF(E332=1,53,IF(E332=2,2,IF(E332=3,1,0)))</f>
        <v>803</v>
      </c>
      <c r="J332" s="15"/>
      <c r="K332" s="15"/>
      <c r="L332" s="15"/>
    </row>
    <row r="333" spans="1:12" x14ac:dyDescent="0.25">
      <c r="A333" s="4">
        <v>44976</v>
      </c>
      <c r="B333" s="5" t="s">
        <v>384</v>
      </c>
      <c r="C333" s="27" t="s">
        <v>338</v>
      </c>
      <c r="D333" s="31">
        <f>VLOOKUP(C333, 'Ref Table'!$A$2:$B$16, 2, FALSE)</f>
        <v>8</v>
      </c>
      <c r="E333" s="7">
        <v>1</v>
      </c>
      <c r="F333" s="26">
        <v>332</v>
      </c>
      <c r="G333" s="14">
        <f t="shared" si="10"/>
        <v>0.88770053475935828</v>
      </c>
      <c r="H333" s="7">
        <f t="shared" si="11"/>
        <v>42</v>
      </c>
      <c r="I333" s="7">
        <f>VLOOKUP(C333,'Ref Table'!$A$2:$C$16,3,FALSE)+IF(E333=1,53,IF(E333=2,2,IF(E333=3,1,0)))</f>
        <v>903</v>
      </c>
      <c r="J333" s="15"/>
      <c r="K333" s="15"/>
      <c r="L333" s="15"/>
    </row>
    <row r="334" spans="1:12" x14ac:dyDescent="0.25">
      <c r="A334" s="4">
        <v>44976</v>
      </c>
      <c r="B334" s="5" t="s">
        <v>385</v>
      </c>
      <c r="C334" s="27" t="s">
        <v>336</v>
      </c>
      <c r="D334" s="31">
        <f>VLOOKUP(C334, 'Ref Table'!$A$2:$B$16, 2, FALSE)</f>
        <v>9</v>
      </c>
      <c r="E334" s="7">
        <v>4</v>
      </c>
      <c r="F334" s="26">
        <v>333</v>
      </c>
      <c r="G334" s="14">
        <f t="shared" si="10"/>
        <v>0.89037433155080214</v>
      </c>
      <c r="H334" s="7">
        <f t="shared" si="11"/>
        <v>41</v>
      </c>
      <c r="I334" s="7">
        <f>VLOOKUP(C334,'Ref Table'!$A$2:$C$16,3,FALSE)+IF(E334=1,53,IF(E334=2,2,IF(E334=3,1,0)))</f>
        <v>900</v>
      </c>
      <c r="J334" s="15"/>
      <c r="K334" s="15"/>
      <c r="L334" s="15"/>
    </row>
    <row r="335" spans="1:12" x14ac:dyDescent="0.25">
      <c r="A335" s="4">
        <v>44976</v>
      </c>
      <c r="B335" s="5" t="s">
        <v>386</v>
      </c>
      <c r="C335" s="27" t="s">
        <v>339</v>
      </c>
      <c r="D335" s="31">
        <f>VLOOKUP(C335, 'Ref Table'!$A$2:$B$16, 2, FALSE)</f>
        <v>10</v>
      </c>
      <c r="E335" s="7">
        <v>5</v>
      </c>
      <c r="F335" s="26">
        <v>334</v>
      </c>
      <c r="G335" s="14">
        <f t="shared" si="10"/>
        <v>0.89304812834224601</v>
      </c>
      <c r="H335" s="7">
        <f t="shared" si="11"/>
        <v>40</v>
      </c>
      <c r="I335" s="7">
        <f>VLOOKUP(C335,'Ref Table'!$A$2:$C$16,3,FALSE)+IF(E335=1,53,IF(E335=2,2,IF(E335=3,1,0)))</f>
        <v>950</v>
      </c>
      <c r="J335" s="15"/>
      <c r="K335" s="15"/>
      <c r="L335" s="15"/>
    </row>
    <row r="336" spans="1:12" x14ac:dyDescent="0.25">
      <c r="A336" s="4">
        <v>44979</v>
      </c>
      <c r="B336" s="5" t="s">
        <v>387</v>
      </c>
      <c r="C336" s="27" t="s">
        <v>339</v>
      </c>
      <c r="D336" s="31">
        <f>VLOOKUP(C336, 'Ref Table'!$A$2:$B$16, 2, FALSE)</f>
        <v>10</v>
      </c>
      <c r="E336" s="7">
        <v>1</v>
      </c>
      <c r="F336" s="26">
        <v>335</v>
      </c>
      <c r="G336" s="14">
        <f t="shared" si="10"/>
        <v>0.89572192513368987</v>
      </c>
      <c r="H336" s="7">
        <f t="shared" si="11"/>
        <v>39</v>
      </c>
      <c r="I336" s="7">
        <f>VLOOKUP(C336,'Ref Table'!$A$2:$C$16,3,FALSE)+IF(E336=1,53,IF(E336=2,2,IF(E336=3,1,0)))</f>
        <v>1003</v>
      </c>
      <c r="J336" s="15"/>
      <c r="K336" s="15"/>
      <c r="L336" s="15"/>
    </row>
    <row r="337" spans="1:12" x14ac:dyDescent="0.25">
      <c r="A337" s="4">
        <v>44979</v>
      </c>
      <c r="B337" s="5" t="s">
        <v>388</v>
      </c>
      <c r="C337" s="27" t="s">
        <v>338</v>
      </c>
      <c r="D337" s="31">
        <f>VLOOKUP(C337, 'Ref Table'!$A$2:$B$16, 2, FALSE)</f>
        <v>8</v>
      </c>
      <c r="E337" s="7">
        <v>1</v>
      </c>
      <c r="F337" s="26">
        <v>336</v>
      </c>
      <c r="G337" s="14">
        <f t="shared" si="10"/>
        <v>0.89839572192513373</v>
      </c>
      <c r="H337" s="7">
        <f t="shared" si="11"/>
        <v>38</v>
      </c>
      <c r="I337" s="7">
        <f>VLOOKUP(C337,'Ref Table'!$A$2:$C$16,3,FALSE)+IF(E337=1,53,IF(E337=2,2,IF(E337=3,1,0)))</f>
        <v>903</v>
      </c>
      <c r="J337" s="15"/>
      <c r="K337" s="15"/>
      <c r="L337" s="15"/>
    </row>
    <row r="338" spans="1:12" x14ac:dyDescent="0.25">
      <c r="A338" s="4">
        <v>44983</v>
      </c>
      <c r="B338" s="5" t="s">
        <v>389</v>
      </c>
      <c r="C338" s="27" t="s">
        <v>336</v>
      </c>
      <c r="D338" s="31">
        <f>VLOOKUP(C338, 'Ref Table'!$A$2:$B$16, 2, FALSE)</f>
        <v>9</v>
      </c>
      <c r="E338" s="7">
        <v>3</v>
      </c>
      <c r="F338" s="26">
        <v>337</v>
      </c>
      <c r="G338" s="14">
        <f t="shared" si="10"/>
        <v>0.90106951871657759</v>
      </c>
      <c r="H338" s="7">
        <f t="shared" si="11"/>
        <v>37</v>
      </c>
      <c r="I338" s="7">
        <f>VLOOKUP(C338,'Ref Table'!$A$2:$C$16,3,FALSE)+IF(E338=1,53,IF(E338=2,2,IF(E338=3,1,0)))</f>
        <v>901</v>
      </c>
      <c r="J338" s="15"/>
      <c r="K338" s="15"/>
      <c r="L338" s="15"/>
    </row>
    <row r="339" spans="1:12" x14ac:dyDescent="0.25">
      <c r="A339" s="4">
        <v>44998</v>
      </c>
      <c r="B339" s="5" t="s">
        <v>390</v>
      </c>
      <c r="C339" s="27" t="s">
        <v>344</v>
      </c>
      <c r="D339" s="31">
        <f>VLOOKUP(C339, 'Ref Table'!$A$2:$B$16, 2, FALSE)</f>
        <v>11</v>
      </c>
      <c r="E339" s="7">
        <v>10</v>
      </c>
      <c r="F339" s="26">
        <v>338</v>
      </c>
      <c r="G339" s="14">
        <f t="shared" si="10"/>
        <v>0.90374331550802134</v>
      </c>
      <c r="H339" s="7">
        <f t="shared" si="11"/>
        <v>36</v>
      </c>
      <c r="I339" s="7">
        <f>VLOOKUP(C339,'Ref Table'!$A$2:$C$16,3,FALSE)+IF(E339=1,53,IF(E339=2,2,IF(E339=3,1,0)))</f>
        <v>1000</v>
      </c>
      <c r="J339" s="15"/>
      <c r="K339" s="15"/>
      <c r="L339" s="15"/>
    </row>
    <row r="340" spans="1:12" x14ac:dyDescent="0.25">
      <c r="A340" s="4">
        <v>45010</v>
      </c>
      <c r="B340" s="5" t="s">
        <v>391</v>
      </c>
      <c r="C340" s="27" t="s">
        <v>342</v>
      </c>
      <c r="D340" s="31">
        <f>VLOOKUP(C340, 'Ref Table'!$A$2:$B$16, 2, FALSE)</f>
        <v>5</v>
      </c>
      <c r="E340" s="7">
        <v>1</v>
      </c>
      <c r="F340" s="26">
        <v>339</v>
      </c>
      <c r="G340" s="14">
        <f t="shared" si="10"/>
        <v>0.9064171122994652</v>
      </c>
      <c r="H340" s="7">
        <f t="shared" si="11"/>
        <v>35</v>
      </c>
      <c r="I340" s="7">
        <f>VLOOKUP(C340,'Ref Table'!$A$2:$C$16,3,FALSE)+IF(E340=1,53,IF(E340=2,2,IF(E340=3,1,0)))</f>
        <v>703</v>
      </c>
      <c r="J340" s="15"/>
      <c r="K340" s="15"/>
      <c r="L340" s="15"/>
    </row>
    <row r="341" spans="1:12" x14ac:dyDescent="0.25">
      <c r="A341" s="4">
        <v>45037</v>
      </c>
      <c r="B341" s="5" t="s">
        <v>392</v>
      </c>
      <c r="C341" s="27" t="s">
        <v>335</v>
      </c>
      <c r="D341" s="31">
        <f>VLOOKUP(C341, 'Ref Table'!$A$2:$B$16, 2, FALSE)</f>
        <v>3</v>
      </c>
      <c r="E341" s="7">
        <v>1</v>
      </c>
      <c r="F341" s="26">
        <v>340</v>
      </c>
      <c r="G341" s="14">
        <f t="shared" si="10"/>
        <v>0.90909090909090906</v>
      </c>
      <c r="H341" s="7">
        <f t="shared" si="11"/>
        <v>34</v>
      </c>
      <c r="I341" s="7">
        <f>VLOOKUP(C341,'Ref Table'!$A$2:$C$16,3,FALSE)+IF(E341=1,53,IF(E341=2,2,IF(E341=3,1,0)))</f>
        <v>503</v>
      </c>
      <c r="J341" s="15"/>
      <c r="K341" s="15"/>
      <c r="L341" s="15"/>
    </row>
    <row r="342" spans="1:12" x14ac:dyDescent="0.25">
      <c r="A342" s="4">
        <v>45037</v>
      </c>
      <c r="B342" s="5" t="s">
        <v>393</v>
      </c>
      <c r="C342" s="27" t="s">
        <v>335</v>
      </c>
      <c r="D342" s="31">
        <f>VLOOKUP(C342, 'Ref Table'!$A$2:$B$16, 2, FALSE)</f>
        <v>3</v>
      </c>
      <c r="E342" s="7">
        <v>1</v>
      </c>
      <c r="F342" s="26">
        <v>341</v>
      </c>
      <c r="G342" s="14">
        <f t="shared" si="10"/>
        <v>0.91176470588235292</v>
      </c>
      <c r="H342" s="7">
        <f t="shared" si="11"/>
        <v>33</v>
      </c>
      <c r="I342" s="7">
        <f>VLOOKUP(C342,'Ref Table'!$A$2:$C$16,3,FALSE)+IF(E342=1,53,IF(E342=2,2,IF(E342=3,1,0)))</f>
        <v>503</v>
      </c>
      <c r="J342" s="15"/>
      <c r="K342" s="15"/>
      <c r="L342" s="15"/>
    </row>
    <row r="343" spans="1:12" x14ac:dyDescent="0.25">
      <c r="A343" s="4">
        <v>45037</v>
      </c>
      <c r="B343" s="5" t="s">
        <v>394</v>
      </c>
      <c r="C343" s="27" t="s">
        <v>334</v>
      </c>
      <c r="D343" s="31">
        <f>VLOOKUP(C343, 'Ref Table'!$A$2:$B$16, 2, FALSE)</f>
        <v>4</v>
      </c>
      <c r="E343" s="7">
        <v>1</v>
      </c>
      <c r="F343" s="26">
        <v>342</v>
      </c>
      <c r="G343" s="14">
        <f t="shared" si="10"/>
        <v>0.91443850267379678</v>
      </c>
      <c r="H343" s="7">
        <f t="shared" si="11"/>
        <v>32</v>
      </c>
      <c r="I343" s="7">
        <f>VLOOKUP(C343,'Ref Table'!$A$2:$C$16,3,FALSE)+IF(E343=1,53,IF(E343=2,2,IF(E343=3,1,0)))</f>
        <v>553</v>
      </c>
      <c r="J343" s="15"/>
      <c r="K343" s="15"/>
      <c r="L343" s="15"/>
    </row>
    <row r="344" spans="1:12" x14ac:dyDescent="0.25">
      <c r="A344" s="4">
        <v>45037</v>
      </c>
      <c r="B344" s="5" t="s">
        <v>395</v>
      </c>
      <c r="C344" s="27" t="s">
        <v>334</v>
      </c>
      <c r="D344" s="31">
        <f>VLOOKUP(C344, 'Ref Table'!$A$2:$B$16, 2, FALSE)</f>
        <v>4</v>
      </c>
      <c r="E344" s="7">
        <v>1</v>
      </c>
      <c r="F344" s="26">
        <v>343</v>
      </c>
      <c r="G344" s="14">
        <f t="shared" si="10"/>
        <v>0.91711229946524064</v>
      </c>
      <c r="H344" s="7">
        <f t="shared" si="11"/>
        <v>31</v>
      </c>
      <c r="I344" s="7">
        <f>VLOOKUP(C344,'Ref Table'!$A$2:$C$16,3,FALSE)+IF(E344=1,53,IF(E344=2,2,IF(E344=3,1,0)))</f>
        <v>553</v>
      </c>
      <c r="J344" s="15"/>
      <c r="K344" s="15"/>
      <c r="L344" s="15"/>
    </row>
    <row r="345" spans="1:12" x14ac:dyDescent="0.25">
      <c r="A345" s="4">
        <v>45037</v>
      </c>
      <c r="B345" s="5" t="s">
        <v>396</v>
      </c>
      <c r="C345" s="27" t="s">
        <v>343</v>
      </c>
      <c r="D345" s="31">
        <f>VLOOKUP(C345, 'Ref Table'!$A$2:$B$16, 2, FALSE)</f>
        <v>6</v>
      </c>
      <c r="E345" s="7">
        <v>1</v>
      </c>
      <c r="F345" s="26">
        <v>344</v>
      </c>
      <c r="G345" s="14">
        <f t="shared" si="10"/>
        <v>0.9197860962566845</v>
      </c>
      <c r="H345" s="7">
        <f t="shared" si="11"/>
        <v>30</v>
      </c>
      <c r="I345" s="7">
        <f>VLOOKUP(C345,'Ref Table'!$A$2:$C$16,3,FALSE)+IF(E345=1,53,IF(E345=2,2,IF(E345=3,1,0)))</f>
        <v>753</v>
      </c>
      <c r="J345" s="15"/>
      <c r="K345" s="15"/>
      <c r="L345" s="15"/>
    </row>
    <row r="346" spans="1:12" x14ac:dyDescent="0.25">
      <c r="A346" s="4">
        <v>45037</v>
      </c>
      <c r="B346" s="5" t="s">
        <v>397</v>
      </c>
      <c r="C346" s="27" t="s">
        <v>333</v>
      </c>
      <c r="D346" s="31">
        <f>VLOOKUP(C346, 'Ref Table'!$A$2:$B$16, 2, FALSE)</f>
        <v>5</v>
      </c>
      <c r="E346" s="7">
        <v>1</v>
      </c>
      <c r="F346" s="26">
        <v>345</v>
      </c>
      <c r="G346" s="14">
        <f t="shared" si="10"/>
        <v>0.92245989304812837</v>
      </c>
      <c r="H346" s="7">
        <f t="shared" si="11"/>
        <v>29</v>
      </c>
      <c r="I346" s="7">
        <f>VLOOKUP(C346,'Ref Table'!$A$2:$C$16,3,FALSE)+IF(E346=1,53,IF(E346=2,2,IF(E346=3,1,0)))</f>
        <v>653</v>
      </c>
      <c r="J346" s="15"/>
      <c r="K346" s="15"/>
      <c r="L346" s="15"/>
    </row>
    <row r="347" spans="1:12" x14ac:dyDescent="0.25">
      <c r="A347" s="4">
        <v>45037</v>
      </c>
      <c r="B347" s="5" t="s">
        <v>398</v>
      </c>
      <c r="C347" s="27" t="s">
        <v>340</v>
      </c>
      <c r="D347" s="31">
        <f>VLOOKUP(C347, 'Ref Table'!$A$2:$B$16, 2, FALSE)</f>
        <v>7</v>
      </c>
      <c r="E347" s="7">
        <v>2</v>
      </c>
      <c r="F347" s="26">
        <v>346</v>
      </c>
      <c r="G347" s="14">
        <f t="shared" si="10"/>
        <v>0.92513368983957223</v>
      </c>
      <c r="H347" s="7">
        <f t="shared" si="11"/>
        <v>28</v>
      </c>
      <c r="I347" s="7">
        <f>VLOOKUP(C347,'Ref Table'!$A$2:$C$16,3,FALSE)+IF(E347=1,53,IF(E347=2,2,IF(E347=3,1,0)))</f>
        <v>752</v>
      </c>
      <c r="J347" s="15"/>
      <c r="K347" s="15"/>
      <c r="L347" s="15"/>
    </row>
    <row r="348" spans="1:12" x14ac:dyDescent="0.25">
      <c r="A348" s="4">
        <v>45037</v>
      </c>
      <c r="B348" s="5" t="s">
        <v>399</v>
      </c>
      <c r="C348" s="27" t="s">
        <v>334</v>
      </c>
      <c r="D348" s="31">
        <f>VLOOKUP(C348, 'Ref Table'!$A$2:$B$16, 2, FALSE)</f>
        <v>4</v>
      </c>
      <c r="E348" s="7">
        <v>1</v>
      </c>
      <c r="F348" s="26">
        <v>347</v>
      </c>
      <c r="G348" s="14">
        <f t="shared" si="10"/>
        <v>0.92780748663101609</v>
      </c>
      <c r="H348" s="7">
        <f t="shared" si="11"/>
        <v>27</v>
      </c>
      <c r="I348" s="7">
        <f>VLOOKUP(C348,'Ref Table'!$A$2:$C$16,3,FALSE)+IF(E348=1,53,IF(E348=2,2,IF(E348=3,1,0)))</f>
        <v>553</v>
      </c>
      <c r="J348" s="15"/>
      <c r="K348" s="15"/>
      <c r="L348" s="15"/>
    </row>
    <row r="349" spans="1:12" x14ac:dyDescent="0.25">
      <c r="A349" s="4">
        <v>45037</v>
      </c>
      <c r="B349" s="5" t="s">
        <v>400</v>
      </c>
      <c r="C349" s="27" t="s">
        <v>334</v>
      </c>
      <c r="D349" s="31">
        <f>VLOOKUP(C349, 'Ref Table'!$A$2:$B$16, 2, FALSE)</f>
        <v>4</v>
      </c>
      <c r="E349" s="7">
        <v>1</v>
      </c>
      <c r="F349" s="26">
        <v>348</v>
      </c>
      <c r="G349" s="14">
        <f t="shared" si="10"/>
        <v>0.93048128342245995</v>
      </c>
      <c r="H349" s="7">
        <f t="shared" si="11"/>
        <v>26</v>
      </c>
      <c r="I349" s="7">
        <f>VLOOKUP(C349,'Ref Table'!$A$2:$C$16,3,FALSE)+IF(E349=1,53,IF(E349=2,2,IF(E349=3,1,0)))</f>
        <v>553</v>
      </c>
      <c r="J349" s="15"/>
      <c r="K349" s="15"/>
      <c r="L349" s="15"/>
    </row>
    <row r="350" spans="1:12" x14ac:dyDescent="0.25">
      <c r="A350" s="4">
        <v>45049</v>
      </c>
      <c r="B350" s="5" t="s">
        <v>401</v>
      </c>
      <c r="C350" s="27" t="s">
        <v>342</v>
      </c>
      <c r="D350" s="31">
        <f>VLOOKUP(C350, 'Ref Table'!$A$2:$B$16, 2, FALSE)</f>
        <v>5</v>
      </c>
      <c r="E350" s="7">
        <v>1</v>
      </c>
      <c r="F350" s="26">
        <v>349</v>
      </c>
      <c r="G350" s="14">
        <f t="shared" si="10"/>
        <v>0.9331550802139037</v>
      </c>
      <c r="H350" s="7">
        <f t="shared" si="11"/>
        <v>25</v>
      </c>
      <c r="I350" s="7">
        <f>VLOOKUP(C350,'Ref Table'!$A$2:$C$16,3,FALSE)+IF(E350=1,53,IF(E350=2,2,IF(E350=3,1,0)))</f>
        <v>703</v>
      </c>
      <c r="J350" s="15"/>
      <c r="K350" s="15"/>
      <c r="L350" s="15"/>
    </row>
    <row r="351" spans="1:12" x14ac:dyDescent="0.25">
      <c r="A351" s="4">
        <v>45063</v>
      </c>
      <c r="B351" s="5" t="s">
        <v>402</v>
      </c>
      <c r="C351" s="27" t="s">
        <v>335</v>
      </c>
      <c r="D351" s="31">
        <f>VLOOKUP(C351, 'Ref Table'!$A$2:$B$16, 2, FALSE)</f>
        <v>3</v>
      </c>
      <c r="E351" s="7">
        <v>1</v>
      </c>
      <c r="F351" s="26">
        <v>350</v>
      </c>
      <c r="G351" s="14">
        <f t="shared" si="10"/>
        <v>0.93582887700534756</v>
      </c>
      <c r="H351" s="7">
        <f t="shared" si="11"/>
        <v>24</v>
      </c>
      <c r="I351" s="7">
        <f>VLOOKUP(C351,'Ref Table'!$A$2:$C$16,3,FALSE)+IF(E351=1,53,IF(E351=2,2,IF(E351=3,1,0)))</f>
        <v>503</v>
      </c>
      <c r="J351" s="15"/>
      <c r="K351" s="15"/>
      <c r="L351" s="15"/>
    </row>
    <row r="352" spans="1:12" x14ac:dyDescent="0.25">
      <c r="A352" s="4">
        <v>45063</v>
      </c>
      <c r="B352" s="5" t="s">
        <v>403</v>
      </c>
      <c r="C352" s="27" t="s">
        <v>335</v>
      </c>
      <c r="D352" s="31">
        <f>VLOOKUP(C352, 'Ref Table'!$A$2:$B$16, 2, FALSE)</f>
        <v>3</v>
      </c>
      <c r="E352" s="7">
        <v>1</v>
      </c>
      <c r="F352" s="26">
        <v>351</v>
      </c>
      <c r="G352" s="14">
        <f t="shared" si="10"/>
        <v>0.93850267379679142</v>
      </c>
      <c r="H352" s="7">
        <f t="shared" si="11"/>
        <v>23</v>
      </c>
      <c r="I352" s="7">
        <f>VLOOKUP(C352,'Ref Table'!$A$2:$C$16,3,FALSE)+IF(E352=1,53,IF(E352=2,2,IF(E352=3,1,0)))</f>
        <v>503</v>
      </c>
      <c r="J352" s="15"/>
      <c r="K352" s="15"/>
      <c r="L352" s="15"/>
    </row>
    <row r="353" spans="1:12" x14ac:dyDescent="0.25">
      <c r="A353" s="4"/>
      <c r="B353" s="5"/>
      <c r="C353" s="27"/>
      <c r="D353" s="7"/>
      <c r="E353" s="7"/>
      <c r="F353" s="7"/>
      <c r="G353" s="14"/>
      <c r="H353" s="7"/>
      <c r="I353" s="7"/>
      <c r="J353" s="15"/>
      <c r="K353" s="15"/>
      <c r="L353" s="15"/>
    </row>
    <row r="354" spans="1:12" x14ac:dyDescent="0.25">
      <c r="A354" s="4"/>
      <c r="B354" s="5"/>
      <c r="C354" s="27"/>
      <c r="D354" s="7"/>
      <c r="E354" s="7"/>
      <c r="F354" s="7"/>
      <c r="G354" s="14"/>
      <c r="H354" s="7"/>
      <c r="I354" s="7"/>
      <c r="J354" s="15"/>
      <c r="K354" s="15"/>
      <c r="L354" s="15"/>
    </row>
  </sheetData>
  <autoFilter ref="A1:L298" xr:uid="{58EFD77A-FE62-458C-89BC-88C76D7CC494}"/>
  <pageMargins left="0.7" right="0.7" top="0.75" bottom="0.75" header="0.3" footer="0.3"/>
  <pageSetup paperSize="2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510E-895F-E841-9670-333AB8D31697}">
  <dimension ref="A1:I53"/>
  <sheetViews>
    <sheetView topLeftCell="A25" zoomScale="85" zoomScaleNormal="85" workbookViewId="0">
      <selection activeCell="G52" sqref="G52"/>
    </sheetView>
  </sheetViews>
  <sheetFormatPr defaultColWidth="11" defaultRowHeight="15.75" x14ac:dyDescent="0.25"/>
  <cols>
    <col min="1" max="1" width="13.125" bestFit="1" customWidth="1"/>
    <col min="2" max="2" width="6.25" style="10" bestFit="1" customWidth="1"/>
    <col min="3" max="3" width="12.875" style="10" bestFit="1" customWidth="1"/>
    <col min="4" max="4" width="15.625" style="10" bestFit="1" customWidth="1"/>
    <col min="5" max="5" width="11.75" style="10" bestFit="1" customWidth="1"/>
    <col min="6" max="6" width="12" bestFit="1" customWidth="1"/>
    <col min="7" max="7" width="12.875" bestFit="1" customWidth="1"/>
  </cols>
  <sheetData>
    <row r="1" spans="1:7" x14ac:dyDescent="0.25">
      <c r="A1" s="3" t="s">
        <v>20</v>
      </c>
      <c r="B1" s="10" t="s">
        <v>30</v>
      </c>
      <c r="C1" s="10" t="s">
        <v>22</v>
      </c>
      <c r="D1" s="10" t="s">
        <v>31</v>
      </c>
      <c r="E1" t="s">
        <v>155</v>
      </c>
      <c r="F1" s="10" t="s">
        <v>32</v>
      </c>
      <c r="G1" t="s">
        <v>347</v>
      </c>
    </row>
    <row r="2" spans="1:7" x14ac:dyDescent="0.25">
      <c r="A2" s="2">
        <v>44848</v>
      </c>
      <c r="B2" s="11">
        <v>6</v>
      </c>
      <c r="C2" s="11">
        <v>23</v>
      </c>
      <c r="D2" s="12">
        <v>3.8333333333333335</v>
      </c>
      <c r="E2" s="11">
        <v>3</v>
      </c>
      <c r="F2" s="11">
        <v>5</v>
      </c>
      <c r="G2" s="11">
        <v>3368</v>
      </c>
    </row>
    <row r="3" spans="1:7" x14ac:dyDescent="0.25">
      <c r="A3" s="2">
        <v>44850</v>
      </c>
      <c r="B3" s="11">
        <v>8</v>
      </c>
      <c r="C3" s="11">
        <v>57</v>
      </c>
      <c r="D3" s="12">
        <v>7.125</v>
      </c>
      <c r="E3" s="11">
        <v>4</v>
      </c>
      <c r="F3" s="11">
        <v>10</v>
      </c>
      <c r="G3" s="11">
        <v>6220</v>
      </c>
    </row>
    <row r="4" spans="1:7" x14ac:dyDescent="0.25">
      <c r="A4" s="1" t="s">
        <v>119</v>
      </c>
      <c r="B4" s="11"/>
      <c r="C4" s="11"/>
      <c r="D4" s="12"/>
      <c r="E4" s="11"/>
      <c r="F4" s="11"/>
      <c r="G4" s="11">
        <v>0</v>
      </c>
    </row>
    <row r="5" spans="1:7" x14ac:dyDescent="0.25">
      <c r="A5" s="2">
        <v>44852</v>
      </c>
      <c r="B5" s="11">
        <v>11</v>
      </c>
      <c r="C5" s="11">
        <v>54</v>
      </c>
      <c r="D5" s="12">
        <v>4.9090909090909092</v>
      </c>
      <c r="E5" s="11">
        <v>4</v>
      </c>
      <c r="F5" s="11">
        <v>7</v>
      </c>
      <c r="G5" s="11">
        <v>6983</v>
      </c>
    </row>
    <row r="6" spans="1:7" x14ac:dyDescent="0.25">
      <c r="A6" s="2">
        <v>44854</v>
      </c>
      <c r="B6" s="11">
        <v>20</v>
      </c>
      <c r="C6" s="11">
        <v>110</v>
      </c>
      <c r="D6" s="12">
        <v>5.5</v>
      </c>
      <c r="E6" s="11">
        <v>3</v>
      </c>
      <c r="F6" s="11">
        <v>8</v>
      </c>
      <c r="G6" s="11">
        <v>14010</v>
      </c>
    </row>
    <row r="7" spans="1:7" x14ac:dyDescent="0.25">
      <c r="A7" s="2">
        <v>44858</v>
      </c>
      <c r="B7" s="11">
        <v>5</v>
      </c>
      <c r="C7" s="11">
        <v>33</v>
      </c>
      <c r="D7" s="12">
        <v>6.6</v>
      </c>
      <c r="E7" s="11">
        <v>3</v>
      </c>
      <c r="F7" s="11">
        <v>9</v>
      </c>
      <c r="G7" s="11">
        <v>3814</v>
      </c>
    </row>
    <row r="8" spans="1:7" x14ac:dyDescent="0.25">
      <c r="A8" s="2">
        <v>44860</v>
      </c>
      <c r="B8" s="11">
        <v>14</v>
      </c>
      <c r="C8" s="11">
        <v>93</v>
      </c>
      <c r="D8" s="12">
        <v>6.6428571428571432</v>
      </c>
      <c r="E8" s="11">
        <v>4</v>
      </c>
      <c r="F8" s="11">
        <v>10</v>
      </c>
      <c r="G8" s="11">
        <v>10737</v>
      </c>
    </row>
    <row r="9" spans="1:7" x14ac:dyDescent="0.25">
      <c r="A9" s="2">
        <v>44862</v>
      </c>
      <c r="B9" s="11">
        <v>10</v>
      </c>
      <c r="C9" s="11">
        <v>70</v>
      </c>
      <c r="D9" s="12">
        <v>7</v>
      </c>
      <c r="E9" s="11">
        <v>4</v>
      </c>
      <c r="F9" s="11">
        <v>10</v>
      </c>
      <c r="G9" s="11">
        <v>7774</v>
      </c>
    </row>
    <row r="10" spans="1:7" x14ac:dyDescent="0.25">
      <c r="A10" s="2">
        <v>44867</v>
      </c>
      <c r="B10" s="11">
        <v>15</v>
      </c>
      <c r="C10" s="11">
        <v>82</v>
      </c>
      <c r="D10" s="12">
        <v>5.4666666666666668</v>
      </c>
      <c r="E10" s="11">
        <v>3</v>
      </c>
      <c r="F10" s="11">
        <v>9</v>
      </c>
      <c r="G10" s="11">
        <v>10444</v>
      </c>
    </row>
    <row r="11" spans="1:7" x14ac:dyDescent="0.25">
      <c r="A11" s="2">
        <v>44869</v>
      </c>
      <c r="B11" s="11">
        <v>13</v>
      </c>
      <c r="C11" s="11">
        <v>70</v>
      </c>
      <c r="D11" s="12">
        <v>5.384615384615385</v>
      </c>
      <c r="E11" s="11">
        <v>3</v>
      </c>
      <c r="F11" s="11">
        <v>10</v>
      </c>
      <c r="G11" s="11">
        <v>8837</v>
      </c>
    </row>
    <row r="12" spans="1:7" x14ac:dyDescent="0.25">
      <c r="A12" s="2">
        <v>44872</v>
      </c>
      <c r="B12" s="11">
        <v>15</v>
      </c>
      <c r="C12" s="11">
        <v>69</v>
      </c>
      <c r="D12" s="12">
        <v>4.5999999999999996</v>
      </c>
      <c r="E12" s="11">
        <v>3</v>
      </c>
      <c r="F12" s="11">
        <v>6</v>
      </c>
      <c r="G12" s="11">
        <v>9495</v>
      </c>
    </row>
    <row r="13" spans="1:7" x14ac:dyDescent="0.25">
      <c r="A13" s="2">
        <v>44874</v>
      </c>
      <c r="B13" s="11">
        <v>7</v>
      </c>
      <c r="C13" s="11">
        <v>50</v>
      </c>
      <c r="D13" s="12">
        <v>7.1428571428571432</v>
      </c>
      <c r="E13" s="11">
        <v>6</v>
      </c>
      <c r="F13" s="11">
        <v>10</v>
      </c>
      <c r="G13" s="11">
        <v>5665</v>
      </c>
    </row>
    <row r="14" spans="1:7" x14ac:dyDescent="0.25">
      <c r="A14" s="2">
        <v>44876</v>
      </c>
      <c r="B14" s="11">
        <v>20</v>
      </c>
      <c r="C14" s="11">
        <v>111</v>
      </c>
      <c r="D14" s="12">
        <v>5.55</v>
      </c>
      <c r="E14" s="11">
        <v>3</v>
      </c>
      <c r="F14" s="11">
        <v>9</v>
      </c>
      <c r="G14" s="11">
        <v>13957</v>
      </c>
    </row>
    <row r="15" spans="1:7" x14ac:dyDescent="0.25">
      <c r="A15" s="2">
        <v>44881</v>
      </c>
      <c r="B15" s="11">
        <v>18</v>
      </c>
      <c r="C15" s="11">
        <v>80</v>
      </c>
      <c r="D15" s="12">
        <v>4.4444444444444446</v>
      </c>
      <c r="E15" s="11">
        <v>3</v>
      </c>
      <c r="F15" s="11">
        <v>5</v>
      </c>
      <c r="G15" s="11">
        <v>11404</v>
      </c>
    </row>
    <row r="16" spans="1:7" x14ac:dyDescent="0.25">
      <c r="A16" s="2">
        <v>44883</v>
      </c>
      <c r="B16" s="11">
        <v>10</v>
      </c>
      <c r="C16" s="11">
        <v>74</v>
      </c>
      <c r="D16" s="12">
        <v>7.4</v>
      </c>
      <c r="E16" s="11">
        <v>5</v>
      </c>
      <c r="F16" s="11">
        <v>10</v>
      </c>
      <c r="G16" s="11">
        <v>8277</v>
      </c>
    </row>
    <row r="17" spans="1:9" x14ac:dyDescent="0.25">
      <c r="A17" s="2">
        <v>44887</v>
      </c>
      <c r="B17" s="11">
        <v>12</v>
      </c>
      <c r="C17" s="11">
        <v>61</v>
      </c>
      <c r="D17" s="12">
        <v>5.083333333333333</v>
      </c>
      <c r="E17" s="11">
        <v>4</v>
      </c>
      <c r="F17" s="11">
        <v>6</v>
      </c>
      <c r="G17" s="11">
        <v>8086</v>
      </c>
    </row>
    <row r="18" spans="1:9" x14ac:dyDescent="0.25">
      <c r="A18" s="2">
        <v>44888</v>
      </c>
      <c r="B18" s="11">
        <v>6</v>
      </c>
      <c r="C18" s="11">
        <v>51</v>
      </c>
      <c r="D18" s="12">
        <v>8.5</v>
      </c>
      <c r="E18" s="11">
        <v>6</v>
      </c>
      <c r="F18" s="11">
        <v>10</v>
      </c>
      <c r="G18" s="11">
        <v>5417</v>
      </c>
    </row>
    <row r="19" spans="1:9" x14ac:dyDescent="0.25">
      <c r="A19" s="2">
        <v>44891</v>
      </c>
      <c r="B19" s="11">
        <v>17</v>
      </c>
      <c r="C19" s="11">
        <v>104</v>
      </c>
      <c r="D19" s="12">
        <v>6.117647058823529</v>
      </c>
      <c r="E19" s="11">
        <v>3</v>
      </c>
      <c r="F19" s="11">
        <v>10</v>
      </c>
      <c r="G19" s="11">
        <v>12448</v>
      </c>
    </row>
    <row r="20" spans="1:9" x14ac:dyDescent="0.25">
      <c r="A20" s="2">
        <v>44894</v>
      </c>
      <c r="B20" s="11">
        <v>16</v>
      </c>
      <c r="C20" s="11">
        <v>87</v>
      </c>
      <c r="D20" s="12">
        <v>5.4375</v>
      </c>
      <c r="E20" s="11">
        <v>3</v>
      </c>
      <c r="F20" s="11">
        <v>8</v>
      </c>
      <c r="G20" s="11">
        <v>11098</v>
      </c>
    </row>
    <row r="21" spans="1:9" x14ac:dyDescent="0.25">
      <c r="A21" s="2">
        <v>44896</v>
      </c>
      <c r="B21" s="11">
        <v>20</v>
      </c>
      <c r="C21" s="11">
        <v>112</v>
      </c>
      <c r="D21" s="12">
        <v>5.6</v>
      </c>
      <c r="E21" s="11">
        <v>4</v>
      </c>
      <c r="F21" s="11">
        <v>8</v>
      </c>
      <c r="G21" s="11">
        <v>14360</v>
      </c>
    </row>
    <row r="22" spans="1:9" x14ac:dyDescent="0.25">
      <c r="A22" s="2">
        <v>44901</v>
      </c>
      <c r="B22" s="11">
        <v>15</v>
      </c>
      <c r="C22" s="11">
        <v>73</v>
      </c>
      <c r="D22" s="12">
        <v>4.8666666666666663</v>
      </c>
      <c r="E22" s="11">
        <v>4</v>
      </c>
      <c r="F22" s="11">
        <v>9</v>
      </c>
      <c r="G22" s="11">
        <v>10145</v>
      </c>
    </row>
    <row r="23" spans="1:9" x14ac:dyDescent="0.25">
      <c r="A23" s="2">
        <v>44904</v>
      </c>
      <c r="B23" s="11">
        <v>12</v>
      </c>
      <c r="C23" s="11">
        <v>66</v>
      </c>
      <c r="D23" s="12">
        <v>5.5</v>
      </c>
      <c r="E23" s="11">
        <v>4</v>
      </c>
      <c r="F23" s="11">
        <v>9</v>
      </c>
      <c r="G23" s="11">
        <v>8435</v>
      </c>
    </row>
    <row r="24" spans="1:9" x14ac:dyDescent="0.25">
      <c r="A24" s="2">
        <v>44906</v>
      </c>
      <c r="B24" s="11">
        <v>12</v>
      </c>
      <c r="C24" s="11">
        <v>65</v>
      </c>
      <c r="D24" s="12">
        <v>5.416666666666667</v>
      </c>
      <c r="E24" s="11">
        <v>4</v>
      </c>
      <c r="F24" s="11">
        <v>9</v>
      </c>
      <c r="G24" s="11">
        <v>8428</v>
      </c>
    </row>
    <row r="25" spans="1:9" x14ac:dyDescent="0.25">
      <c r="A25" s="2">
        <v>44909</v>
      </c>
      <c r="B25" s="11">
        <v>5</v>
      </c>
      <c r="C25" s="11">
        <v>27</v>
      </c>
      <c r="D25" s="12">
        <v>5.4</v>
      </c>
      <c r="E25" s="11">
        <v>4</v>
      </c>
      <c r="F25" s="11">
        <v>10</v>
      </c>
      <c r="G25" s="11">
        <v>3412</v>
      </c>
    </row>
    <row r="26" spans="1:9" x14ac:dyDescent="0.25">
      <c r="A26" s="2">
        <v>44911</v>
      </c>
      <c r="B26" s="11">
        <v>10</v>
      </c>
      <c r="C26" s="11">
        <v>50</v>
      </c>
      <c r="D26" s="12">
        <v>5</v>
      </c>
      <c r="E26" s="11">
        <v>3</v>
      </c>
      <c r="F26" s="11">
        <v>10</v>
      </c>
      <c r="G26" s="11">
        <v>6578</v>
      </c>
    </row>
    <row r="27" spans="1:9" x14ac:dyDescent="0.25">
      <c r="A27" s="2">
        <v>44916</v>
      </c>
      <c r="B27" s="11">
        <v>9</v>
      </c>
      <c r="C27" s="11">
        <v>62</v>
      </c>
      <c r="D27" s="12">
        <v>6.8888888888888893</v>
      </c>
      <c r="E27" s="11">
        <v>3</v>
      </c>
      <c r="F27" s="11">
        <v>9</v>
      </c>
      <c r="G27" s="11">
        <v>7174</v>
      </c>
    </row>
    <row r="28" spans="1:9" x14ac:dyDescent="0.25">
      <c r="A28" s="2">
        <v>44918</v>
      </c>
      <c r="B28" s="11">
        <v>7</v>
      </c>
      <c r="C28" s="11">
        <v>58</v>
      </c>
      <c r="D28" s="12">
        <v>8.2857142857142865</v>
      </c>
      <c r="E28" s="11">
        <v>8</v>
      </c>
      <c r="F28" s="11">
        <v>9</v>
      </c>
      <c r="G28" s="11">
        <v>6062</v>
      </c>
    </row>
    <row r="29" spans="1:9" x14ac:dyDescent="0.25">
      <c r="A29" s="2">
        <v>44941</v>
      </c>
      <c r="B29" s="11">
        <v>2</v>
      </c>
      <c r="C29" s="11">
        <v>13</v>
      </c>
      <c r="D29" s="12">
        <v>6.5</v>
      </c>
      <c r="E29" s="11">
        <v>4</v>
      </c>
      <c r="F29" s="11">
        <v>9</v>
      </c>
      <c r="G29" s="11">
        <v>1453</v>
      </c>
      <c r="H29" s="23" t="s">
        <v>29</v>
      </c>
      <c r="I29" t="s">
        <v>255</v>
      </c>
    </row>
    <row r="30" spans="1:9" x14ac:dyDescent="0.25">
      <c r="A30" s="2">
        <v>44944</v>
      </c>
      <c r="B30" s="11">
        <v>3</v>
      </c>
      <c r="C30" s="11">
        <v>11</v>
      </c>
      <c r="D30" s="12">
        <v>3.6666666666666665</v>
      </c>
      <c r="E30" s="11">
        <v>3</v>
      </c>
      <c r="F30" s="11">
        <v>4</v>
      </c>
      <c r="G30" s="11">
        <v>1609</v>
      </c>
      <c r="H30" s="23" t="s">
        <v>29</v>
      </c>
      <c r="I30" t="s">
        <v>256</v>
      </c>
    </row>
    <row r="31" spans="1:9" x14ac:dyDescent="0.25">
      <c r="A31" s="2">
        <v>44946</v>
      </c>
      <c r="B31" s="11">
        <v>2</v>
      </c>
      <c r="C31" s="11">
        <v>18</v>
      </c>
      <c r="D31" s="12">
        <v>9</v>
      </c>
      <c r="E31" s="11">
        <v>9</v>
      </c>
      <c r="F31" s="11">
        <v>9</v>
      </c>
      <c r="G31" s="11">
        <v>1800</v>
      </c>
    </row>
    <row r="32" spans="1:9" x14ac:dyDescent="0.25">
      <c r="A32" s="2">
        <v>44953</v>
      </c>
      <c r="B32" s="11">
        <v>4</v>
      </c>
      <c r="C32" s="11">
        <v>30</v>
      </c>
      <c r="D32" s="12">
        <v>7.5</v>
      </c>
      <c r="E32" s="11">
        <v>4</v>
      </c>
      <c r="F32" s="11">
        <v>9</v>
      </c>
      <c r="G32" s="11">
        <v>3207</v>
      </c>
    </row>
    <row r="33" spans="1:7" x14ac:dyDescent="0.25">
      <c r="A33" s="2">
        <v>44958</v>
      </c>
      <c r="B33" s="11">
        <v>1</v>
      </c>
      <c r="C33" s="11">
        <v>3</v>
      </c>
      <c r="D33" s="12">
        <v>3</v>
      </c>
      <c r="E33" s="11">
        <v>3</v>
      </c>
      <c r="F33" s="11">
        <v>3</v>
      </c>
      <c r="G33" s="11">
        <v>503</v>
      </c>
    </row>
    <row r="34" spans="1:7" x14ac:dyDescent="0.25">
      <c r="A34" s="2">
        <v>44960</v>
      </c>
      <c r="B34" s="11">
        <v>1</v>
      </c>
      <c r="C34" s="11">
        <v>8</v>
      </c>
      <c r="D34" s="12">
        <v>8</v>
      </c>
      <c r="E34" s="11">
        <v>8</v>
      </c>
      <c r="F34" s="11">
        <v>8</v>
      </c>
      <c r="G34" s="11">
        <v>853</v>
      </c>
    </row>
    <row r="35" spans="1:7" x14ac:dyDescent="0.25">
      <c r="A35" s="2">
        <v>44962</v>
      </c>
      <c r="B35" s="11">
        <v>1</v>
      </c>
      <c r="C35" s="11">
        <v>4</v>
      </c>
      <c r="D35" s="12">
        <v>4</v>
      </c>
      <c r="E35" s="11">
        <v>4</v>
      </c>
      <c r="F35" s="11">
        <v>4</v>
      </c>
      <c r="G35" s="11">
        <v>553</v>
      </c>
    </row>
    <row r="36" spans="1:7" x14ac:dyDescent="0.25">
      <c r="A36" s="2">
        <v>44965</v>
      </c>
      <c r="B36" s="11">
        <v>1</v>
      </c>
      <c r="C36" s="11">
        <v>4</v>
      </c>
      <c r="D36" s="12">
        <v>4</v>
      </c>
      <c r="E36" s="11">
        <v>4</v>
      </c>
      <c r="F36" s="11">
        <v>4</v>
      </c>
      <c r="G36" s="11">
        <v>603</v>
      </c>
    </row>
    <row r="37" spans="1:7" x14ac:dyDescent="0.25">
      <c r="A37" s="2">
        <v>44976</v>
      </c>
      <c r="B37" s="11">
        <v>6</v>
      </c>
      <c r="C37" s="11">
        <v>43</v>
      </c>
      <c r="D37" s="12">
        <v>7.166666666666667</v>
      </c>
      <c r="E37" s="11">
        <v>4</v>
      </c>
      <c r="F37" s="11">
        <v>10</v>
      </c>
      <c r="G37" s="11">
        <v>4812</v>
      </c>
    </row>
    <row r="38" spans="1:7" x14ac:dyDescent="0.25">
      <c r="A38" s="2">
        <v>44979</v>
      </c>
      <c r="B38" s="11">
        <v>2</v>
      </c>
      <c r="C38" s="11">
        <v>18</v>
      </c>
      <c r="D38" s="12">
        <v>9</v>
      </c>
      <c r="E38" s="11">
        <v>8</v>
      </c>
      <c r="F38" s="11">
        <v>10</v>
      </c>
      <c r="G38" s="11">
        <v>1906</v>
      </c>
    </row>
    <row r="39" spans="1:7" x14ac:dyDescent="0.25">
      <c r="A39" s="2">
        <v>44983</v>
      </c>
      <c r="B39" s="11">
        <v>1</v>
      </c>
      <c r="C39" s="11">
        <v>9</v>
      </c>
      <c r="D39" s="12">
        <v>9</v>
      </c>
      <c r="E39" s="11">
        <v>9</v>
      </c>
      <c r="F39" s="11">
        <v>9</v>
      </c>
      <c r="G39" s="11">
        <v>901</v>
      </c>
    </row>
    <row r="40" spans="1:7" x14ac:dyDescent="0.25">
      <c r="A40" s="2">
        <v>44998</v>
      </c>
      <c r="B40" s="11">
        <v>1</v>
      </c>
      <c r="C40" s="11">
        <v>11</v>
      </c>
      <c r="D40" s="12">
        <v>11</v>
      </c>
      <c r="E40" s="11">
        <v>11</v>
      </c>
      <c r="F40" s="11">
        <v>11</v>
      </c>
      <c r="G40" s="11">
        <v>1000</v>
      </c>
    </row>
    <row r="41" spans="1:7" x14ac:dyDescent="0.25">
      <c r="A41" s="2">
        <v>45010</v>
      </c>
      <c r="B41" s="11">
        <v>1</v>
      </c>
      <c r="C41" s="11">
        <v>5</v>
      </c>
      <c r="D41" s="12">
        <v>5</v>
      </c>
      <c r="E41" s="11">
        <v>5</v>
      </c>
      <c r="F41" s="11">
        <v>5</v>
      </c>
      <c r="G41" s="11">
        <v>703</v>
      </c>
    </row>
    <row r="42" spans="1:7" x14ac:dyDescent="0.25">
      <c r="A42" s="2">
        <v>45037</v>
      </c>
      <c r="B42" s="11">
        <v>9</v>
      </c>
      <c r="C42" s="11">
        <v>40</v>
      </c>
      <c r="D42" s="12">
        <v>4.4444444444444446</v>
      </c>
      <c r="E42" s="11">
        <v>3</v>
      </c>
      <c r="F42" s="11">
        <v>7</v>
      </c>
      <c r="G42" s="11">
        <v>5376</v>
      </c>
    </row>
    <row r="43" spans="1:7" x14ac:dyDescent="0.25">
      <c r="A43" s="2">
        <v>45049</v>
      </c>
      <c r="B43" s="11">
        <v>1</v>
      </c>
      <c r="C43" s="11">
        <v>5</v>
      </c>
      <c r="D43" s="12">
        <v>5</v>
      </c>
      <c r="E43" s="11">
        <v>5</v>
      </c>
      <c r="F43" s="11">
        <v>5</v>
      </c>
      <c r="G43" s="11">
        <v>703</v>
      </c>
    </row>
    <row r="44" spans="1:7" x14ac:dyDescent="0.25">
      <c r="A44" s="2">
        <v>45063</v>
      </c>
      <c r="B44" s="11">
        <v>2</v>
      </c>
      <c r="C44" s="11">
        <v>6</v>
      </c>
      <c r="D44" s="12">
        <v>3</v>
      </c>
      <c r="E44" s="11">
        <v>3</v>
      </c>
      <c r="F44" s="11">
        <v>3</v>
      </c>
      <c r="G44" s="11">
        <v>1006</v>
      </c>
    </row>
    <row r="45" spans="1:7" x14ac:dyDescent="0.25">
      <c r="A45" s="1" t="s">
        <v>21</v>
      </c>
      <c r="B45" s="11">
        <v>351</v>
      </c>
      <c r="C45" s="11">
        <v>2020</v>
      </c>
      <c r="D45" s="12">
        <v>5.7549857549857553</v>
      </c>
      <c r="E45" s="11">
        <v>3</v>
      </c>
      <c r="F45" s="11">
        <v>11</v>
      </c>
      <c r="G45" s="11">
        <v>249616</v>
      </c>
    </row>
    <row r="50" spans="4:5" x14ac:dyDescent="0.25">
      <c r="D50" s="10" t="s">
        <v>404</v>
      </c>
      <c r="E50" s="10">
        <v>350</v>
      </c>
    </row>
    <row r="51" spans="4:5" x14ac:dyDescent="0.25">
      <c r="D51" s="10" t="s">
        <v>405</v>
      </c>
      <c r="E51" s="10">
        <v>248663</v>
      </c>
    </row>
    <row r="52" spans="4:5" x14ac:dyDescent="0.25">
      <c r="D52" s="10" t="s">
        <v>406</v>
      </c>
      <c r="E52" s="10">
        <v>6</v>
      </c>
    </row>
    <row r="53" spans="4:5" x14ac:dyDescent="0.25">
      <c r="D53" s="10" t="s">
        <v>407</v>
      </c>
      <c r="E53" s="10">
        <v>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A35B6-D4BB-8746-B123-C2F23BD665FA}">
  <dimension ref="A1:H33"/>
  <sheetViews>
    <sheetView showGridLines="0" topLeftCell="A7" zoomScale="94" workbookViewId="0">
      <selection activeCell="F40" sqref="F40"/>
    </sheetView>
  </sheetViews>
  <sheetFormatPr defaultColWidth="11" defaultRowHeight="15.75" x14ac:dyDescent="0.25"/>
  <sheetData>
    <row r="1" spans="1:7" x14ac:dyDescent="0.25">
      <c r="A1" s="9" t="s">
        <v>26</v>
      </c>
      <c r="B1" s="9" t="s">
        <v>93</v>
      </c>
      <c r="C1" s="9" t="s">
        <v>27</v>
      </c>
      <c r="D1" s="9" t="s">
        <v>28</v>
      </c>
      <c r="E1" s="9" t="s">
        <v>9</v>
      </c>
      <c r="F1" s="9" t="s">
        <v>19</v>
      </c>
    </row>
    <row r="2" spans="1:7" x14ac:dyDescent="0.25">
      <c r="A2" s="7">
        <v>3</v>
      </c>
      <c r="B2" s="7" t="s">
        <v>82</v>
      </c>
      <c r="C2" s="7">
        <v>32</v>
      </c>
      <c r="D2" s="7">
        <f>COUNTIF(Tracker!$D$2:$D$352, A2)</f>
        <v>39</v>
      </c>
      <c r="E2" s="7">
        <f>C2-D2</f>
        <v>-7</v>
      </c>
      <c r="F2" s="8">
        <f>D2/C2</f>
        <v>1.21875</v>
      </c>
    </row>
    <row r="3" spans="1:7" x14ac:dyDescent="0.25">
      <c r="A3" s="7">
        <v>4</v>
      </c>
      <c r="B3" s="7" t="s">
        <v>83</v>
      </c>
      <c r="C3" s="7">
        <v>62</v>
      </c>
      <c r="D3" s="7">
        <f>COUNTIF(Tracker!$D$2:$D$352, A3)</f>
        <v>74</v>
      </c>
      <c r="E3" s="7">
        <f>C3-D3</f>
        <v>-12</v>
      </c>
      <c r="F3" s="8">
        <f t="shared" ref="F3:F12" si="0">D3/C3</f>
        <v>1.1935483870967742</v>
      </c>
      <c r="G3" s="1"/>
    </row>
    <row r="4" spans="1:7" x14ac:dyDescent="0.25">
      <c r="A4" s="7">
        <v>5</v>
      </c>
      <c r="B4" s="7" t="s">
        <v>84</v>
      </c>
      <c r="C4" s="7">
        <v>80</v>
      </c>
      <c r="D4" s="7">
        <f>COUNTIF(Tracker!$D$2:$D$352, A4)</f>
        <v>84</v>
      </c>
      <c r="E4" s="7">
        <f t="shared" ref="E4:E12" si="1">C4-D4</f>
        <v>-4</v>
      </c>
      <c r="F4" s="8">
        <f t="shared" si="0"/>
        <v>1.05</v>
      </c>
      <c r="G4" s="1"/>
    </row>
    <row r="5" spans="1:7" x14ac:dyDescent="0.25">
      <c r="A5" s="7">
        <v>6</v>
      </c>
      <c r="B5" s="7" t="s">
        <v>85</v>
      </c>
      <c r="C5" s="7">
        <v>34</v>
      </c>
      <c r="D5" s="7">
        <f>COUNTIF(Tracker!$D$2:$D$352, A5)</f>
        <v>36</v>
      </c>
      <c r="E5" s="7">
        <f t="shared" si="1"/>
        <v>-2</v>
      </c>
      <c r="F5" s="8">
        <f t="shared" si="0"/>
        <v>1.0588235294117647</v>
      </c>
      <c r="G5" s="1"/>
    </row>
    <row r="6" spans="1:7" x14ac:dyDescent="0.25">
      <c r="A6" s="7">
        <v>7</v>
      </c>
      <c r="B6" s="7" t="s">
        <v>86</v>
      </c>
      <c r="C6" s="7">
        <v>28</v>
      </c>
      <c r="D6" s="7">
        <f>COUNTIF(Tracker!$D$2:$D$352, A6)</f>
        <v>30</v>
      </c>
      <c r="E6" s="7">
        <f t="shared" si="1"/>
        <v>-2</v>
      </c>
      <c r="F6" s="8">
        <f t="shared" si="0"/>
        <v>1.0714285714285714</v>
      </c>
      <c r="G6" s="1"/>
    </row>
    <row r="7" spans="1:7" x14ac:dyDescent="0.25">
      <c r="A7" s="7">
        <v>8</v>
      </c>
      <c r="B7" s="7" t="s">
        <v>87</v>
      </c>
      <c r="C7" s="7">
        <v>48</v>
      </c>
      <c r="D7" s="7">
        <f>COUNTIF(Tracker!$D$2:$D$352, A7)</f>
        <v>48</v>
      </c>
      <c r="E7" s="7">
        <f t="shared" si="1"/>
        <v>0</v>
      </c>
      <c r="F7" s="8">
        <f t="shared" si="0"/>
        <v>1</v>
      </c>
      <c r="G7" s="1"/>
    </row>
    <row r="8" spans="1:7" x14ac:dyDescent="0.25">
      <c r="A8" s="7">
        <v>9</v>
      </c>
      <c r="B8" s="7" t="s">
        <v>88</v>
      </c>
      <c r="C8" s="7">
        <v>29</v>
      </c>
      <c r="D8" s="7">
        <f>COUNTIF(Tracker!$D$2:$D$352, A8)</f>
        <v>24</v>
      </c>
      <c r="E8" s="7">
        <f t="shared" si="1"/>
        <v>5</v>
      </c>
      <c r="F8" s="8">
        <f t="shared" si="0"/>
        <v>0.82758620689655171</v>
      </c>
      <c r="G8" s="1"/>
    </row>
    <row r="9" spans="1:7" x14ac:dyDescent="0.25">
      <c r="A9" s="7">
        <v>10</v>
      </c>
      <c r="B9" s="7" t="s">
        <v>89</v>
      </c>
      <c r="C9" s="7">
        <v>18</v>
      </c>
      <c r="D9" s="7">
        <f>COUNTIF(Tracker!$D$2:$D$352, A9)</f>
        <v>15</v>
      </c>
      <c r="E9" s="7">
        <f t="shared" si="1"/>
        <v>3</v>
      </c>
      <c r="F9" s="8">
        <f t="shared" si="0"/>
        <v>0.83333333333333337</v>
      </c>
      <c r="G9" s="1"/>
    </row>
    <row r="10" spans="1:7" x14ac:dyDescent="0.25">
      <c r="A10" s="7">
        <v>11</v>
      </c>
      <c r="B10" s="7" t="s">
        <v>90</v>
      </c>
      <c r="C10" s="7">
        <v>7</v>
      </c>
      <c r="D10" s="7">
        <f>COUNTIF(Tracker!$D$2:$D$352, A10)</f>
        <v>1</v>
      </c>
      <c r="E10" s="7">
        <f t="shared" si="1"/>
        <v>6</v>
      </c>
      <c r="F10" s="8">
        <f t="shared" si="0"/>
        <v>0.14285714285714285</v>
      </c>
      <c r="G10" s="1"/>
    </row>
    <row r="11" spans="1:7" x14ac:dyDescent="0.25">
      <c r="A11" s="7">
        <v>12</v>
      </c>
      <c r="B11" s="7" t="s">
        <v>91</v>
      </c>
      <c r="C11" s="7">
        <v>2</v>
      </c>
      <c r="D11" s="7">
        <f>COUNTIF(Tracker!$D$2:$D$352, A11)</f>
        <v>0</v>
      </c>
      <c r="E11" s="7">
        <f t="shared" si="1"/>
        <v>2</v>
      </c>
      <c r="F11" s="8">
        <f t="shared" si="0"/>
        <v>0</v>
      </c>
      <c r="G11" s="1"/>
    </row>
    <row r="12" spans="1:7" x14ac:dyDescent="0.25">
      <c r="A12" s="7">
        <v>13</v>
      </c>
      <c r="B12" s="7" t="s">
        <v>92</v>
      </c>
      <c r="C12" s="7">
        <v>1</v>
      </c>
      <c r="D12" s="7">
        <f>COUNTIF(Tracker!$D$2:$D$352, A12)</f>
        <v>0</v>
      </c>
      <c r="E12" s="7">
        <f t="shared" si="1"/>
        <v>1</v>
      </c>
      <c r="F12" s="8">
        <f t="shared" si="0"/>
        <v>0</v>
      </c>
      <c r="G12" s="1"/>
    </row>
    <row r="13" spans="1:7" x14ac:dyDescent="0.25">
      <c r="D13" s="1"/>
      <c r="E13" s="1"/>
    </row>
    <row r="14" spans="1:7" ht="16.5" thickBot="1" x14ac:dyDescent="0.3">
      <c r="A14" s="19" t="s">
        <v>254</v>
      </c>
      <c r="B14" s="19"/>
      <c r="C14" s="20">
        <f>SUM(C2:C12)</f>
        <v>341</v>
      </c>
      <c r="D14" s="20">
        <f t="shared" ref="D14:E14" si="2">SUM(D2:D12)</f>
        <v>351</v>
      </c>
      <c r="E14" s="20">
        <f t="shared" si="2"/>
        <v>-10</v>
      </c>
      <c r="F14" s="21">
        <f>D14/C14</f>
        <v>1.0293255131964809</v>
      </c>
    </row>
    <row r="15" spans="1:7" x14ac:dyDescent="0.25">
      <c r="C15" s="22"/>
      <c r="D15" s="18"/>
    </row>
    <row r="18" spans="1:8" x14ac:dyDescent="0.25">
      <c r="A18" s="9" t="s">
        <v>26</v>
      </c>
      <c r="B18" s="9" t="s">
        <v>27</v>
      </c>
      <c r="C18" s="9" t="s">
        <v>28</v>
      </c>
      <c r="D18" s="9" t="s">
        <v>9</v>
      </c>
      <c r="E18" s="9" t="s">
        <v>19</v>
      </c>
    </row>
    <row r="19" spans="1:8" x14ac:dyDescent="0.25">
      <c r="A19" s="5" t="s">
        <v>335</v>
      </c>
      <c r="B19" s="7">
        <v>32</v>
      </c>
      <c r="C19" s="7">
        <f>COUNTIF(Tracker!$C$2:$C$352, A19)</f>
        <v>39</v>
      </c>
      <c r="D19" s="7">
        <f>B19-C19</f>
        <v>-7</v>
      </c>
      <c r="E19" s="8">
        <f>C19/B19</f>
        <v>1.21875</v>
      </c>
    </row>
    <row r="20" spans="1:8" x14ac:dyDescent="0.25">
      <c r="A20" s="5" t="s">
        <v>334</v>
      </c>
      <c r="B20" s="7">
        <v>27</v>
      </c>
      <c r="C20" s="7">
        <f>COUNTIF(Tracker!$C$2:$C$352, A20)</f>
        <v>37</v>
      </c>
      <c r="D20" s="7">
        <f>B20-C20</f>
        <v>-10</v>
      </c>
      <c r="E20" s="8">
        <f t="shared" ref="E20:E32" si="3">C20/B20</f>
        <v>1.3703703703703705</v>
      </c>
    </row>
    <row r="21" spans="1:8" x14ac:dyDescent="0.25">
      <c r="A21" s="5" t="s">
        <v>341</v>
      </c>
      <c r="B21" s="7">
        <v>35</v>
      </c>
      <c r="C21" s="7">
        <f>COUNTIF(Tracker!$C$2:$C$352, A21)</f>
        <v>36</v>
      </c>
      <c r="D21" s="7">
        <f t="shared" ref="D21:D32" si="4">B21-C21</f>
        <v>-1</v>
      </c>
      <c r="E21" s="8">
        <f t="shared" si="3"/>
        <v>1.0285714285714285</v>
      </c>
      <c r="H21" s="17"/>
    </row>
    <row r="22" spans="1:8" x14ac:dyDescent="0.25">
      <c r="A22" s="5" t="s">
        <v>333</v>
      </c>
      <c r="B22" s="7">
        <v>38</v>
      </c>
      <c r="C22" s="7">
        <f>COUNTIF(Tracker!$C$2:$C$352, A22)</f>
        <v>40</v>
      </c>
      <c r="D22" s="7">
        <f t="shared" si="4"/>
        <v>-2</v>
      </c>
      <c r="E22" s="8">
        <f t="shared" si="3"/>
        <v>1.0526315789473684</v>
      </c>
    </row>
    <row r="23" spans="1:8" x14ac:dyDescent="0.25">
      <c r="A23" s="5" t="s">
        <v>342</v>
      </c>
      <c r="B23" s="7">
        <v>42</v>
      </c>
      <c r="C23" s="7">
        <f>COUNTIF(Tracker!$C$2:$C$352, A23)</f>
        <v>45</v>
      </c>
      <c r="D23" s="7">
        <f t="shared" si="4"/>
        <v>-3</v>
      </c>
      <c r="E23" s="8">
        <f t="shared" si="3"/>
        <v>1.0714285714285714</v>
      </c>
    </row>
    <row r="24" spans="1:8" x14ac:dyDescent="0.25">
      <c r="A24" s="5" t="s">
        <v>343</v>
      </c>
      <c r="B24" s="7">
        <v>34</v>
      </c>
      <c r="C24" s="7">
        <f>COUNTIF(Tracker!$C$2:$C$352, A24)</f>
        <v>35</v>
      </c>
      <c r="D24" s="7">
        <f t="shared" si="4"/>
        <v>-1</v>
      </c>
      <c r="E24" s="8">
        <f t="shared" si="3"/>
        <v>1.0294117647058822</v>
      </c>
    </row>
    <row r="25" spans="1:8" x14ac:dyDescent="0.25">
      <c r="A25" s="5" t="s">
        <v>340</v>
      </c>
      <c r="B25" s="7">
        <v>28</v>
      </c>
      <c r="C25" s="7">
        <f>COUNTIF(Tracker!$C$2:$C$352, A25)</f>
        <v>31</v>
      </c>
      <c r="D25" s="7">
        <f t="shared" si="4"/>
        <v>-3</v>
      </c>
      <c r="E25" s="8">
        <f t="shared" si="3"/>
        <v>1.1071428571428572</v>
      </c>
    </row>
    <row r="26" spans="1:8" x14ac:dyDescent="0.25">
      <c r="A26" s="5" t="s">
        <v>337</v>
      </c>
      <c r="B26" s="7">
        <v>24</v>
      </c>
      <c r="C26" s="7">
        <f>COUNTIF(Tracker!$C$2:$C$352, A26)</f>
        <v>24</v>
      </c>
      <c r="D26" s="7">
        <f t="shared" si="4"/>
        <v>0</v>
      </c>
      <c r="E26" s="8">
        <f t="shared" si="3"/>
        <v>1</v>
      </c>
    </row>
    <row r="27" spans="1:8" x14ac:dyDescent="0.25">
      <c r="A27" s="5" t="s">
        <v>338</v>
      </c>
      <c r="B27" s="7">
        <v>24</v>
      </c>
      <c r="C27" s="7">
        <f>COUNTIF(Tracker!$C$2:$C$352, A27)</f>
        <v>25</v>
      </c>
      <c r="D27" s="7">
        <f t="shared" si="4"/>
        <v>-1</v>
      </c>
      <c r="E27" s="8">
        <f t="shared" si="3"/>
        <v>1.0416666666666667</v>
      </c>
    </row>
    <row r="28" spans="1:8" x14ac:dyDescent="0.25">
      <c r="A28" s="5" t="s">
        <v>336</v>
      </c>
      <c r="B28" s="7">
        <v>29</v>
      </c>
      <c r="C28" s="7">
        <f>COUNTIF(Tracker!$C$2:$C$352, A28)</f>
        <v>23</v>
      </c>
      <c r="D28" s="7">
        <f t="shared" si="4"/>
        <v>6</v>
      </c>
      <c r="E28" s="8">
        <f t="shared" si="3"/>
        <v>0.7931034482758621</v>
      </c>
    </row>
    <row r="29" spans="1:8" x14ac:dyDescent="0.25">
      <c r="A29" s="5" t="s">
        <v>339</v>
      </c>
      <c r="B29" s="7">
        <v>18</v>
      </c>
      <c r="C29" s="7">
        <f>COUNTIF(Tracker!$C$2:$C$352, A29)</f>
        <v>15</v>
      </c>
      <c r="D29" s="7">
        <f t="shared" si="4"/>
        <v>3</v>
      </c>
      <c r="E29" s="8">
        <f t="shared" si="3"/>
        <v>0.83333333333333337</v>
      </c>
    </row>
    <row r="30" spans="1:8" x14ac:dyDescent="0.25">
      <c r="A30" s="5" t="s">
        <v>344</v>
      </c>
      <c r="B30" s="7">
        <v>7</v>
      </c>
      <c r="C30" s="7">
        <f>COUNTIF(Tracker!$C$2:$C$352, A30)</f>
        <v>1</v>
      </c>
      <c r="D30" s="7">
        <f t="shared" si="4"/>
        <v>6</v>
      </c>
      <c r="E30" s="8">
        <f t="shared" si="3"/>
        <v>0.14285714285714285</v>
      </c>
    </row>
    <row r="31" spans="1:8" x14ac:dyDescent="0.25">
      <c r="A31" s="5" t="s">
        <v>345</v>
      </c>
      <c r="B31" s="7">
        <v>2</v>
      </c>
      <c r="C31" s="7">
        <f>COUNTIF(Tracker!$C$2:$C$352, A31)</f>
        <v>0</v>
      </c>
      <c r="D31" s="7">
        <f t="shared" si="4"/>
        <v>2</v>
      </c>
      <c r="E31" s="8">
        <f t="shared" si="3"/>
        <v>0</v>
      </c>
    </row>
    <row r="32" spans="1:8" x14ac:dyDescent="0.25">
      <c r="A32" s="5" t="s">
        <v>346</v>
      </c>
      <c r="B32" s="7">
        <v>1</v>
      </c>
      <c r="C32" s="7">
        <f>COUNTIF(Tracker!$C$2:$C$352, A32)</f>
        <v>0</v>
      </c>
      <c r="D32" s="7">
        <f t="shared" si="4"/>
        <v>1</v>
      </c>
      <c r="E32" s="8">
        <f t="shared" si="3"/>
        <v>0</v>
      </c>
    </row>
    <row r="33" spans="1:5" ht="16.5" thickBot="1" x14ac:dyDescent="0.3">
      <c r="A33" s="19" t="s">
        <v>254</v>
      </c>
      <c r="B33" s="20">
        <f>SUM(B19:B32)</f>
        <v>341</v>
      </c>
      <c r="C33" s="20">
        <f>SUM(C19:C32)</f>
        <v>351</v>
      </c>
      <c r="D33" s="20">
        <f>SUM(D19:D32)</f>
        <v>-10</v>
      </c>
      <c r="E33" s="20"/>
    </row>
  </sheetData>
  <conditionalFormatting sqref="F2:F12">
    <cfRule type="colorScale" priority="2">
      <colorScale>
        <cfvo type="min"/>
        <cfvo type="max"/>
        <color rgb="FFFFEF9C"/>
        <color rgb="FF63BE7B"/>
      </colorScale>
    </cfRule>
  </conditionalFormatting>
  <conditionalFormatting sqref="E19:E32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3547-DB49-4A33-82D8-0969D1FEDAAC}">
  <dimension ref="A1:D16"/>
  <sheetViews>
    <sheetView workbookViewId="0">
      <selection activeCell="F14" sqref="F14"/>
    </sheetView>
  </sheetViews>
  <sheetFormatPr defaultRowHeight="15.75" x14ac:dyDescent="0.25"/>
  <sheetData>
    <row r="1" spans="1:4" x14ac:dyDescent="0.25">
      <c r="A1" t="s">
        <v>332</v>
      </c>
      <c r="B1" t="s">
        <v>26</v>
      </c>
      <c r="C1" t="s">
        <v>23</v>
      </c>
      <c r="D1" t="s">
        <v>358</v>
      </c>
    </row>
    <row r="2" spans="1:4" x14ac:dyDescent="0.25">
      <c r="A2" s="1" t="s">
        <v>335</v>
      </c>
      <c r="B2" s="1">
        <v>3</v>
      </c>
      <c r="C2" s="1">
        <v>450</v>
      </c>
      <c r="D2">
        <v>33</v>
      </c>
    </row>
    <row r="3" spans="1:4" x14ac:dyDescent="0.25">
      <c r="A3" s="1" t="s">
        <v>334</v>
      </c>
      <c r="B3" s="1">
        <v>4</v>
      </c>
      <c r="C3" s="1">
        <f>C2+50</f>
        <v>500</v>
      </c>
      <c r="D3">
        <v>27</v>
      </c>
    </row>
    <row r="4" spans="1:4" x14ac:dyDescent="0.25">
      <c r="A4" s="1" t="s">
        <v>341</v>
      </c>
      <c r="B4" s="1">
        <v>4</v>
      </c>
      <c r="C4" s="1">
        <f t="shared" ref="C4:C15" si="0">C3+50</f>
        <v>550</v>
      </c>
      <c r="D4">
        <v>36</v>
      </c>
    </row>
    <row r="5" spans="1:4" x14ac:dyDescent="0.25">
      <c r="A5" s="1" t="s">
        <v>333</v>
      </c>
      <c r="B5" s="1">
        <v>5</v>
      </c>
      <c r="C5" s="1">
        <f t="shared" si="0"/>
        <v>600</v>
      </c>
      <c r="D5">
        <v>38</v>
      </c>
    </row>
    <row r="6" spans="1:4" x14ac:dyDescent="0.25">
      <c r="A6" s="1" t="s">
        <v>342</v>
      </c>
      <c r="B6" s="1">
        <v>5</v>
      </c>
      <c r="C6" s="1">
        <f t="shared" si="0"/>
        <v>650</v>
      </c>
      <c r="D6">
        <v>42</v>
      </c>
    </row>
    <row r="7" spans="1:4" x14ac:dyDescent="0.25">
      <c r="A7" s="1" t="s">
        <v>343</v>
      </c>
      <c r="B7" s="1">
        <v>6</v>
      </c>
      <c r="C7" s="1">
        <f t="shared" si="0"/>
        <v>700</v>
      </c>
      <c r="D7">
        <v>34</v>
      </c>
    </row>
    <row r="8" spans="1:4" x14ac:dyDescent="0.25">
      <c r="A8" s="1" t="s">
        <v>340</v>
      </c>
      <c r="B8" s="1">
        <v>7</v>
      </c>
      <c r="C8" s="1">
        <f t="shared" si="0"/>
        <v>750</v>
      </c>
      <c r="D8">
        <v>28</v>
      </c>
    </row>
    <row r="9" spans="1:4" x14ac:dyDescent="0.25">
      <c r="A9" s="1" t="s">
        <v>337</v>
      </c>
      <c r="B9" s="1">
        <v>8</v>
      </c>
      <c r="C9" s="1">
        <f t="shared" si="0"/>
        <v>800</v>
      </c>
      <c r="D9">
        <v>25</v>
      </c>
    </row>
    <row r="10" spans="1:4" x14ac:dyDescent="0.25">
      <c r="A10" s="1" t="s">
        <v>338</v>
      </c>
      <c r="B10" s="1">
        <v>8</v>
      </c>
      <c r="C10" s="1">
        <f t="shared" si="0"/>
        <v>850</v>
      </c>
      <c r="D10">
        <v>23</v>
      </c>
    </row>
    <row r="11" spans="1:4" x14ac:dyDescent="0.25">
      <c r="A11" s="1" t="s">
        <v>336</v>
      </c>
      <c r="B11" s="1">
        <v>9</v>
      </c>
      <c r="C11" s="1">
        <f t="shared" si="0"/>
        <v>900</v>
      </c>
      <c r="D11">
        <v>29</v>
      </c>
    </row>
    <row r="12" spans="1:4" x14ac:dyDescent="0.25">
      <c r="A12" s="1" t="s">
        <v>339</v>
      </c>
      <c r="B12" s="1">
        <v>10</v>
      </c>
      <c r="C12" s="1">
        <f t="shared" si="0"/>
        <v>950</v>
      </c>
      <c r="D12">
        <v>18</v>
      </c>
    </row>
    <row r="13" spans="1:4" x14ac:dyDescent="0.25">
      <c r="A13" s="1" t="s">
        <v>344</v>
      </c>
      <c r="B13" s="1">
        <v>11</v>
      </c>
      <c r="C13" s="1">
        <f>C12+50</f>
        <v>1000</v>
      </c>
      <c r="D13">
        <v>7</v>
      </c>
    </row>
    <row r="14" spans="1:4" x14ac:dyDescent="0.25">
      <c r="A14" s="1" t="s">
        <v>345</v>
      </c>
      <c r="B14" s="1">
        <v>12</v>
      </c>
      <c r="C14" s="1">
        <f t="shared" si="0"/>
        <v>1050</v>
      </c>
      <c r="D14">
        <v>2</v>
      </c>
    </row>
    <row r="15" spans="1:4" x14ac:dyDescent="0.25">
      <c r="A15" s="1" t="s">
        <v>346</v>
      </c>
      <c r="B15" s="1">
        <v>13</v>
      </c>
      <c r="C15" s="1">
        <f t="shared" si="0"/>
        <v>1100</v>
      </c>
      <c r="D15">
        <v>1</v>
      </c>
    </row>
    <row r="16" spans="1:4" x14ac:dyDescent="0.25">
      <c r="A16" s="1"/>
      <c r="B16" s="1"/>
      <c r="C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Tracker</vt:lpstr>
      <vt:lpstr>By Session</vt:lpstr>
      <vt:lpstr>By Grade</vt:lpstr>
      <vt:lpstr>Ref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Axelrad</dc:creator>
  <cp:lastModifiedBy>Eden Axelrad</cp:lastModifiedBy>
  <dcterms:created xsi:type="dcterms:W3CDTF">2022-10-15T01:27:20Z</dcterms:created>
  <dcterms:modified xsi:type="dcterms:W3CDTF">2023-05-30T16:28:04Z</dcterms:modified>
</cp:coreProperties>
</file>