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lução" sheetId="1" r:id="rId1"/>
    <sheet name="Formulário" sheetId="2" r:id="rId2"/>
  </sheets>
  <calcPr calcId="124519" fullCalcOnLoad="1"/>
</workbook>
</file>

<file path=xl/sharedStrings.xml><?xml version="1.0" encoding="utf-8"?>
<sst xmlns="http://schemas.openxmlformats.org/spreadsheetml/2006/main" count="112" uniqueCount="110">
  <si>
    <t>Valor</t>
  </si>
  <si>
    <t>VS[0]</t>
  </si>
  <si>
    <t>VS[1]</t>
  </si>
  <si>
    <t>VS[2]</t>
  </si>
  <si>
    <t>VS[3]</t>
  </si>
  <si>
    <t>VS[4]</t>
  </si>
  <si>
    <t>VS[5]</t>
  </si>
  <si>
    <t>VS[6]</t>
  </si>
  <si>
    <t>VS[7]</t>
  </si>
  <si>
    <t>VS[8]</t>
  </si>
  <si>
    <t>VS[9]</t>
  </si>
  <si>
    <t>VS[10]</t>
  </si>
  <si>
    <t>VS[11]</t>
  </si>
  <si>
    <t>VS[12]</t>
  </si>
  <si>
    <t>VS[13]</t>
  </si>
  <si>
    <t>VS[14]</t>
  </si>
  <si>
    <t>VS[15]</t>
  </si>
  <si>
    <t>VS[16]</t>
  </si>
  <si>
    <t>VS[17]</t>
  </si>
  <si>
    <t>VS[18]</t>
  </si>
  <si>
    <t>VS[19]</t>
  </si>
  <si>
    <t>VS[20]</t>
  </si>
  <si>
    <t>VS[21]</t>
  </si>
  <si>
    <t>VS[22]</t>
  </si>
  <si>
    <t>VS[23]</t>
  </si>
  <si>
    <t>VS[24]</t>
  </si>
  <si>
    <t>VS[25]</t>
  </si>
  <si>
    <t>VS[26]</t>
  </si>
  <si>
    <t>VS[27]</t>
  </si>
  <si>
    <t>VS[28]</t>
  </si>
  <si>
    <t>VS[29]</t>
  </si>
  <si>
    <t>VS[30]</t>
  </si>
  <si>
    <t>VS[31]</t>
  </si>
  <si>
    <t>VS[32]</t>
  </si>
  <si>
    <t>VS[33]</t>
  </si>
  <si>
    <t>VS[34]</t>
  </si>
  <si>
    <t>VS[35]</t>
  </si>
  <si>
    <t>VS[36]</t>
  </si>
  <si>
    <t>VS[37]</t>
  </si>
  <si>
    <t>VS[38]</t>
  </si>
  <si>
    <t>VS[39]</t>
  </si>
  <si>
    <t>VS[40]</t>
  </si>
  <si>
    <t>VS[41]</t>
  </si>
  <si>
    <t>VS[42]</t>
  </si>
  <si>
    <t>VS[43]</t>
  </si>
  <si>
    <t>VS[44]</t>
  </si>
  <si>
    <t>VS[45]</t>
  </si>
  <si>
    <t>VS[46]</t>
  </si>
  <si>
    <t>VS[47]</t>
  </si>
  <si>
    <t>VS[48]</t>
  </si>
  <si>
    <t>VS[49]</t>
  </si>
  <si>
    <t>b</t>
  </si>
  <si>
    <t>Descrição</t>
  </si>
  <si>
    <t>Função de Base Radial</t>
  </si>
  <si>
    <t>qtd_total_compras_90d</t>
  </si>
  <si>
    <t>qtd_total_compras_360d</t>
  </si>
  <si>
    <t>fl_compra_sacola_institucional_90d</t>
  </si>
  <si>
    <t>fl_compra_sacola_institucional_180d</t>
  </si>
  <si>
    <t>fl_compra_sacola_institucional_360d</t>
  </si>
  <si>
    <t>vl_tot_itens_90d</t>
  </si>
  <si>
    <t>vl_max_item_90d</t>
  </si>
  <si>
    <t>vl_max_item_180d</t>
  </si>
  <si>
    <t>vl_max_item_360d</t>
  </si>
  <si>
    <t>vl_max_pg_cartao_180d</t>
  </si>
  <si>
    <t>vl_tot_agrup_alimentos_90d</t>
  </si>
  <si>
    <t>vl_tot_set_liquida_180d</t>
  </si>
  <si>
    <t>vl_tot_set_perfumaria_360d</t>
  </si>
  <si>
    <t>vl_tot_gr_higiene_pessoal_360</t>
  </si>
  <si>
    <t>qt_tot_set_casa_360d</t>
  </si>
  <si>
    <t>qt_tot_set_flv_360d</t>
  </si>
  <si>
    <t>qt_tot_set_liquida_180d</t>
  </si>
  <si>
    <t>qt_tot_gr_bomboniere_360</t>
  </si>
  <si>
    <t>qt_tot_gr_congelados_360</t>
  </si>
  <si>
    <t>qt_tot_gr_pereciveis_lacteos_360</t>
  </si>
  <si>
    <t>qt_tot_gr_tempero_condimentos_90</t>
  </si>
  <si>
    <t>qt_tot_gr_tempero_condimentos_180</t>
  </si>
  <si>
    <t>cota_risco_recente</t>
  </si>
  <si>
    <t>vl_sacolas_institucional_360d_D_vl_tot_itens_360d</t>
  </si>
  <si>
    <t>indice_risco</t>
  </si>
  <si>
    <t>mult_risco</t>
  </si>
  <si>
    <t>cota_minus_recente</t>
  </si>
  <si>
    <t>recente_minus_cota</t>
  </si>
  <si>
    <t>recente_D_cota</t>
  </si>
  <si>
    <t>cota_e_um_minus_sr_recente</t>
  </si>
  <si>
    <t>heat_ciani</t>
  </si>
  <si>
    <t>vl_tot_set_casa_180d_D_vl_tot_itens_180d</t>
  </si>
  <si>
    <t>vl_tot_gr_basico_180_D_vl_tot_itens_180d</t>
  </si>
  <si>
    <t>vl_tot_gr_basico_360_D_vl_tot_itens_360d</t>
  </si>
  <si>
    <t>vl_tot_gr_limpeza_180_D_vl_tot_itens_180d</t>
  </si>
  <si>
    <t>vl_tot_gr_limpeza_360_D_vl_tot_itens_360d</t>
  </si>
  <si>
    <t>vl_tot_gr_matinas_360_D_vl_tot_itens_360d</t>
  </si>
  <si>
    <t>vl_tot_gr_farmacia_360_D_vl_tot_itens_360d</t>
  </si>
  <si>
    <t>vl_tot_gr_perfumaria_90_D_vl_tot_itens_90d</t>
  </si>
  <si>
    <t>vl_tot_gr_bomboniere_360_D_vl_tot_itens_360d</t>
  </si>
  <si>
    <t>vl_tot_agrup_alimentos_180d_D_vl_tot_itens_180d</t>
  </si>
  <si>
    <t>vl_tot_set_salsicharia_360d_D_vl_tot_itens_360d</t>
  </si>
  <si>
    <t>vl_tot_gr_higiene_pessoal_360_D_vl_tot_itens_360d</t>
  </si>
  <si>
    <t>vl_tot_gr_pereciveis_lacteos_180_D_vl_tot_itens_180d</t>
  </si>
  <si>
    <t>vl_tot_gr_pereciveis_lacteos_360_D_vl_tot_itens_360d</t>
  </si>
  <si>
    <t>vl_tot_gr_tempero_condimentos_360_D_vl_tot_itens_360d</t>
  </si>
  <si>
    <t>set_180d</t>
  </si>
  <si>
    <t>set_360d</t>
  </si>
  <si>
    <t>vl_itens_180_D_vl_itens_90</t>
  </si>
  <si>
    <t>vl_itens_360_D_vl_itens_180</t>
  </si>
  <si>
    <t>y</t>
  </si>
  <si>
    <t>Coeficiente de acerto (R ^ 2)</t>
  </si>
  <si>
    <t>Função de base radial</t>
  </si>
  <si>
    <t>Gaussiana (G)</t>
  </si>
  <si>
    <t>Tipo de saída</t>
  </si>
  <si>
    <t>Decimal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</si>
</sst>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2"/>
  <sheetViews>
    <sheetView tabSelected="1" workbookViewId="0"/>
  </sheetViews>
  <sheetFormatPr defaultRowHeight="15"/>
  <sheetData>
    <row r="1" spans="1:3">
      <c r="A1" t="s">
        <v>52</v>
      </c>
      <c r="B1" s="1" t="s">
        <v>0</v>
      </c>
      <c r="C1" t="s">
        <v>53</v>
      </c>
    </row>
    <row r="2" spans="1:3">
      <c r="A2" s="1" t="s">
        <v>1</v>
      </c>
      <c r="B2">
        <v>7.218303511973815</v>
      </c>
      <c r="C2">
        <f>EXP(((-1) / (2 * 8595.940601917253)) * (SQRT(SUMXMY2(Formulário!$B$2:$B$51,{0.0; 0.0; 0.0; 0.0; 0.0; 0.0; 0.0; 0.0; 0.0; 0.0; 0.0; 0.0; 0.0; 0.0; 0.0; 0.0; 0.0; 0.0; 0.0; 0.0; 0.0; 0.0; 0.0; 0.0; 0.0; 0.0; 0.0; 0.0; 0.0; 0.0; 0.0; 0.0; 0.0; 0.0; 0.0; 0.0; 0.0; 0.0; 0.0; 0.0; 0.0; 0.0; 0.0; 0.0; 0.0; 0.0; 0.0; 0.0; 0.0; 0.0}))) ^ 2)</f>
        <v>0</v>
      </c>
    </row>
    <row r="3" spans="1:3">
      <c r="A3" s="1" t="s">
        <v>2</v>
      </c>
      <c r="B3">
        <v>3.208068406328754e+16</v>
      </c>
      <c r="C3">
        <f>EXP(((-1) / (2 * 8595.940601917253)) * (SQRT(SUMXMY2(Formulário!$B$2:$B$51,{191.33874275762346; 152.96544071044934; 185.4016051342154; 176.58607130633817; 117.9901444026426; 181.92352896172505; 17.46319362047709; 38.67544247661622; 8.925195749472547; 64.20099358699854; 76.70194206676811; 53.5482732516291; 163.54383984284829; 70.40203717083543; 55.43988048237257; 107.0961556913223; 27.81011915683055; 158.30630699593897; 14.711894170956995; 194.75319666363194; 152.39550940390285; 39.214739572176484; 1.0897397891161666; 160.9239255861757; 139.49189334057633; 143.86296048840552; 152.2032159290382; 14.612041244291689; 70.73996416330539; 22.86570923175784; 170.32564218513522; 123.00223883017924; 65.2997275774271; 12.542664649618871; 61.369543981023725; 64.17198274460878; 143.98116974405943; 125.81619129636032; 175.08339742811933; 93.18733765425661; 23.600841023685536; 140.75239742643225; 150.134037342125; 110.76297029282918; 152.14338872100703; 97.44608761532085; 103.15658840702389; 84.37134685050248; 5.016234389385231; 21.291395721506497}))) ^ 2)</f>
        <v>0</v>
      </c>
    </row>
    <row r="4" spans="1:3">
      <c r="A4" s="1" t="s">
        <v>3</v>
      </c>
      <c r="B4">
        <v>-434994597453579</v>
      </c>
      <c r="C4">
        <f>EXP(((-1) / (2 * 8595.940601917253)) * (SQRT(SUMXMY2(Formulário!$B$2:$B$51,{6.20226507619085; 125.58982937860983; 62.03530509364604; 100.36181872559469; 179.10002192418798; 49.19556306762506; 80.9853521748524; 149.10117260339086; 45.15124526195375; 15.1912878385827; 57.17982435482425; 31.81556052520005; 183.46740949686125; 159.47523609070265; 124.99649330052048; 171.97485285402487; 158.59740385717527; 36.81791097057114; 176.13843260059005; 106.4343055047668; 159.34099996749083; 176.8355002891404; 62.755104971040204; 21.717750337823833; 44.98093944783544; 84.28585288749139; 161.42780360456405; 169.85738318996553; 1.3719399805170278; 100.79135326985546; 82.37228011733663; 43.830964306952346; 23.654344374957223; 66.62529559818483; 186.07468818533508; 63.78117071741125; 102.3786294422622; 138.73442284239735; 71.75900788476989; 191.77239058637863; 189.93025478268683; 49.686955168550355; 98.12748803053324; 59.37560876569395; 56.21069117638579; 7.279304899104486; 120.29199922703734; 99.19915143146861; 10.15886520974961; 54.98835544021936}))) ^ 2)</f>
        <v>0</v>
      </c>
    </row>
    <row r="5" spans="1:3">
      <c r="A5" s="1" t="s">
        <v>4</v>
      </c>
      <c r="B5">
        <v>2.504833218196599e+17</v>
      </c>
      <c r="C5">
        <f>EXP(((-1) / (2 * 8595.940601917253)) * (SQRT(SUMXMY2(Formulário!$B$2:$B$51,{179.2380445543724; 47.27536891600589; 28.593690394907366; 96.58906825562673; 194.50918804562411; 47.76741503797037; 132.63986135986548; 150.2987315223073; 46.895616532563636; 143.70689943815302; 72.57866947025289; 124.77982756701532; 125.02134923082303; 105.73028028361077; 17.81786817919773; 164.8393804436018; 63.30303985420122; 36.80773834380437; 8.046604801109904; 116.60736939967681; 133.71118870889828; 3.2734577686654918; 101.05692597024526; 44.69688939500211; 127.3190055240315; 34.409635167042815; 136.35030336353935; 76.31871713115437; 184.85517737784528; 27.138512515820576; 67.30635463698113; 22.392971452644595; 182.47990870620663; 173.13497351410814; 50.902443519202926; 130.24187264542073; 161.27139793937562; 109.56385056802816; 104.52174349869661; 47.72735865319478; 18.3729878023205; 177.0574018947879; 177.6893466340403; 124.93683728461676; 66.90445797000636; 68.91334603701668; 143.26077674420202; 177.03658282005335; 175.0584696537282; 153.90137403049653}))) ^ 2)</f>
        <v>0</v>
      </c>
    </row>
    <row r="6" spans="1:3">
      <c r="A6" s="1" t="s">
        <v>5</v>
      </c>
      <c r="B6">
        <v>6.292106824739459e+17</v>
      </c>
      <c r="C6">
        <f>EXP(((-1) / (2 * 8595.940601917253)) * (SQRT(SUMXMY2(Formulário!$B$2:$B$51,{126.69912916111024; 16.604259862226716; 31.89596252128742; 177.32152904358622; 119.67328124258363; 1.8149548198387906; 20.02448974714714; 130.93606342676273; 0.9988577188261201; 31.734012176396597; 108.2876423155551; 136.53924933998053; 128.65864840237117; 44.25751655143191; 140.54211765394263; 46.818958162210315; 64.21468261419595; 147.3133162846907; 128.1991675592732; 167.58654688959652; 129.77394693648785; 112.15055452277134; 18.485866824914048; 72.56538257183135; 52.3352847760786; 48.14914580243434; 192.01481841298224; 77.57427486451917; 176.03730655505433; 124.5494903137164; 156.84881050541526; 99.19087690141023; 113.84675542030237; 97.19390512456539; 38.52943492271546; 142.5693802050344; 55.407882192173574; 4.798535695288197; 127.37811022076588; 34.95118812354172; 185.59098194510238; 188.24916296895492; 180.54019959256934; 73.04746620309571; 3.0502232494535226; 183.19525862700797; 84.49826272170756; 190.76057154788833; 190.16167298101956; 168.3336885670205}))) ^ 2)</f>
        <v>0</v>
      </c>
    </row>
    <row r="7" spans="1:3">
      <c r="A7" s="1" t="s">
        <v>6</v>
      </c>
      <c r="B7">
        <v>5.252801344731098e+17</v>
      </c>
      <c r="C7">
        <f>EXP(((-1) / (2 * 8595.940601917253)) * (SQRT(SUMXMY2(Formulário!$B$2:$B$51,{58.10682141781073; 75.99554811362106; 167.9641116200632; 62.541686700041346; 33.447858112420796; 109.87968504643875; 184.741663992188; 137.3551749935259; 112.49640769503326; 19.176900717332657; 121.36610479765822; 195.37815835431587; 27.64431137650513; 102.28766131114465; 173.14162756389496; 146.1839760415527; 137.54974217340086; 138.6288701247574; 70.94232203893957; 57.937690797528894; 159.72009197707797; 159.86853956874464; 171.108867205907; 180.21974994003696; 100.90879013036208; 98.96969748700691; 157.53632175990455; 128.26449367245885; 138.52680406211937; 157.0424741744265; 175.6344915900355; 66.70028228401597; 74.11789327251313; 18.546484438943775; 114.11834714728722; 7.092882130335159; 91.88155099498836; 107.08600280565715; 56.54632031123175; 116.59559157544038; 6.01894802167605; 7.370326709928393; 162.33276865292368; 71.08036009150538; 25.074241122203784; 103.05997633534415; 151.9512522811358; 42.59032463944136; 122.92179259657802; 16.842549048151042}))) ^ 2)</f>
        <v>0</v>
      </c>
    </row>
    <row r="8" spans="1:3">
      <c r="A8" s="1" t="s">
        <v>7</v>
      </c>
      <c r="B8">
        <v>321478358026877.9</v>
      </c>
      <c r="C8">
        <f>EXP(((-1) / (2 * 8595.940601917253)) * (SQRT(SUMXMY2(Formulário!$B$2:$B$51,{10.198919484470931; 104.8580229629812; 106.68944360018439; 125.79101654074391; 143.2875470004212; 192.57556757295671; 101.88719653800274; 63.73253425075931; 156.92279189291003; 53.446291299170156; 86.62703320492392; 15.482656116312825; 5.002739558967713; 189.9699439405926; 164.9731035835002; 137.34420469591007; 80.7031588481986; 34.1980641811954; 30.871433197551386; 49.38316898570355; 108.38490679882169; 141.01903177280522; 130.2839715232429; 55.242418622467255; 188.43401295071482; 145.6172718526015; 109.39675033284615; 120.71754765037188; 82.80427113521564; 48.88746656652195; 70.24798335162465; 149.55406452175998; 2.840424589510293; 22.90588409425974; 9.078204661995295; 8.037460172716225; 168.81739658017253; 138.86050406523964; 93.57390959808843; 19.306685318298562; 97.01593937335515; 93.4353647512424; 34.179819979467645; 85.61669268613129; 78.64129925239442; 121.53243782355428; 125.32997864305239; 8.94033591647145; 73.92640585591096; 123.50778465954912}))) ^ 2)</f>
        <v>0</v>
      </c>
    </row>
    <row r="9" spans="1:3">
      <c r="A9" s="1" t="s">
        <v>8</v>
      </c>
      <c r="B9">
        <v>-1.268428840432053e+18</v>
      </c>
      <c r="C9">
        <f>EXP(((-1) / (2 * 8595.940601917253)) * (SQRT(SUMXMY2(Formulário!$B$2:$B$51,{99.2893826859076; 169.02051116000635; 129.98722105052443; 32.15363315069464; 13.926103012492622; 126.77562483499337; 5.231766967661354; 115.59750438431765; 185.5459205368439; 113.56461574490378; 76.60181847964552; 126.94710231878791; 90.4320565950486; 107.67253059267013; 185.78955121964793; 76.19385784047455; 189.68225028132153; 178.6627475582721; 38.63760676573894; 13.687824379070175; 19.887625617209387; 3.5959122196012836; 18.637462740111577; 134.78519932987297; 14.048434870919; 62.94695101699686; 166.72848883811554; 4.592505695449615; 160.72797671470337; 55.621486460355754; 23.31875826809128; 137.49476779623507; 124.11617317687683; 173.16115279215833; 145.05961143715916; 158.55968282419389; 55.65696792697239; 35.01608652828465; 148.12702136730127; 159.22152662476057; 195.46721672178904; 81.4263606074567; 73.41439909459211; 153.2180642257167; 67.25449130696619; 183.6765264152673; 169.39998015793364; 84.65808501699713; 148.17760303764481; 148.90220074646714}))) ^ 2)</f>
        <v>0</v>
      </c>
    </row>
    <row r="10" spans="1:3">
      <c r="A10" s="1" t="s">
        <v>9</v>
      </c>
      <c r="B10">
        <v>1.041260194855247e+18</v>
      </c>
      <c r="C10">
        <f>EXP(((-1) / (2 * 8595.940601917253)) * (SQRT(SUMXMY2(Formulário!$B$2:$B$51,{20.350561308776008; 178.1106398463256; 99.70697858769545; 163.0938940031396; 63.15888941274187; 176.72339653916106; 76.80542549426065; 2.1387123406303905; 178.66893113072362; 18.014598691659238; 63.01365369496083; 187.4861225228477; 187.59370883467713; 113.16277240911405; 124.6873499663278; 88.49666126457369; 57.862489578705926; 64.85897063474907; 132.71542491732373; 148.4742975735598; 156.2109533120241; 155.8239872771652; 17.998698194497678; 97.56936814658836; 11.358699860644647; 108.4445467078485; 87.1320445918204; 175.18037869604242; 69.24989876468493; 23.10211517409015; 28.218113081956943; 150.27722459391782; 121.99973431685846; 19.95564405577542; 16.597716257637074; 138.32990796741458; 14.359120141053305; 162.18663741594312; 139.3705056339667; 16.053444915657682; 16.74195432421098; 194.7043827835603; 73.85895099840712; 73.14287005175782; 160.39863139286015; 186.9309255587602; 194.57837769614392; 148.67235995770085; 74.25142064388399; 16.478110001928997}))) ^ 2)</f>
        <v>0</v>
      </c>
    </row>
    <row r="11" spans="1:3">
      <c r="A11" s="1" t="s">
        <v>10</v>
      </c>
      <c r="B11">
        <v>8.212652432871765e+18</v>
      </c>
      <c r="C11">
        <f>EXP(((-1) / (2 * 8595.940601917253)) * (SQRT(SUMXMY2(Formulário!$B$2:$B$51,{153.36290363261435; 110.19602006407598; 83.71637046945804; 178.86082717371312; 21.943815787721586; 97.21510160817503; 2.240538941426112; 92.48593206957466; 11.110941400686697; 23.447639396087872; 23.192740123365464; 128.11577188324426; 147.22519845278734; 115.12254101543213; 189.87603605625858; 73.97731289145868; 56.382691942908664; 171.41016925084358; 44.12461316222252; 190.08324226147428; 2.3985754718396155; 191.39680025387258; 8.517217634929612; 175.85902056350187; 104.13703339869194; 195.95260717992963; 14.563083522536564; 109.29812562375447; 191.28307442820855; 103.22862076877296; 124.20611947181655; 137.29970093740747; 89.69956141414427; 123.84290201415037; 115.30913611575986; 177.83536971996725; 8.968431458600707; 55.44554020178146; 187.5550965415822; 175.68549279196716; 89.91973233739262; 122.37755035363222; 54.738663646717775; 37.12400666937047; 91.50667954017524; 69.73086115957643; 115.17924629418391; 15.340226401786774; 192.28798818546574; 194.61975627423894}))) ^ 2)</f>
        <v>0</v>
      </c>
    </row>
    <row r="12" spans="1:3">
      <c r="A12" s="1" t="s">
        <v>11</v>
      </c>
      <c r="B12">
        <v>1.577403328504187e+22</v>
      </c>
      <c r="C12">
        <f>EXP(((-1) / (2 * 8595.940601917253)) * (SQRT(SUMXMY2(Formulário!$B$2:$B$51,{137.7758895683355; 105.79376136532824; 61.08247104281793; 160.59507491588832; 135.12549387821642; 32.090979822031336; 179.7632277098325; 162.3202734712271; 187.434408587495; 143.21417063908723; 121.05193194881791; 82.53647432043509; 184.065516540469; 170.9098628624553; 8.923494906512662; 5.20328355685481; 74.29163504667206; 159.95535697319258; 194.83000032010142; 29.683410822647804; 117.2463144050275; 75.16536004049654; 191.40381988959092; 166.18454066942672; 165.4365753991788; 92.4923491629903; 81.86087090884175; 53.95440883265278; 11.125193554681994; 170.6451273763423; 160.41865002744416; 197.28522631403962; 196.6772511970574; 109.60941540786864; 151.7527000776691; 186.44095809663372; 167.67021553789294; 48.811907136094284; 88.9108035941213; 25.48844051640434; 188.27332741771812; 119.62307273249964; 45.1205863757069; 132.55404508626404; 121.98200858947133; 70.68016778386665; 22.409562094806713; 132.5288863239369; 102.67801127125136; 152.41003812528533}))) ^ 2)</f>
        <v>0</v>
      </c>
    </row>
    <row r="13" spans="1:3">
      <c r="A13" s="1" t="s">
        <v>12</v>
      </c>
      <c r="B13">
        <v>834366755828054.2</v>
      </c>
      <c r="C13">
        <f>EXP(((-1) / (2 * 8595.940601917253)) * (SQRT(SUMXMY2(Formulário!$B$2:$B$51,{102.64955474865516; 168.17029911890168; 108.91381487133816; 110.69602710806882; 172.9996468212574; 79.6236884688617; 26.446691281854704; 5.6800004262559485; 149.01949656850138; 122.41247053407118; 138.94376392887455; 42.02654801726213; 26.911675308770047; 2.8702580084616147; 69.1852787344394; 116.4149113971512; 77.40580893550622; 86.33171274693079; 178.4275275245156; 68.72506154758058; 101.43116942067736; 154.646822899635; 78.25412578362995; 122.76317476512575; 170.17966571090372; 187.37929330827288; 29.02361911288758; 182.8536738066187; 97.1146923249755; 50.96219057768811; 90.60628215222907; 193.40055055222436; 97.21371818937355; 64.87615210750901; 124.9959205788854; 47.39056237072345; 14.97094055130339; 25.433245589083125; 25.268686342534092; 29.97662046803484; 27.396284877758898; 126.47082515992234; 35.8923869923744; 68.21430694102514; 176.9730686290247; 93.53203605581535; 131.7364722471156; 34.00576552445283; 37.94649590286435; 8.06505118867321}))) ^ 2)</f>
        <v>0</v>
      </c>
    </row>
    <row r="14" spans="1:3">
      <c r="A14" s="1" t="s">
        <v>13</v>
      </c>
      <c r="B14">
        <v>6901880857186.148</v>
      </c>
      <c r="C14">
        <f>EXP(((-1) / (2 * 8595.940601917253)) * (SQRT(SUMXMY2(Formulário!$B$2:$B$51,{33.33780430330511; 54.97727963952309; 34.93141552225095; 17.504641474794497; 23.806396313313552; 90.93051564571337; 40.71809013648737; 71.885357132908; 99.34483791262439; 136.243165097276; 7.757894666348072; 157.7564003126593; 123.91045367458737; 16.134404294594724; 172.39282766054095; 181.72582600055165; 12.053182068051564; 54.63929560879749; 159.09651913607823; 147.66227136284962; 36.413551581778584; 41.313192451038105; 73.10931335442855; 95.61622180145852; 122.00697835035609; 72.80176475586602; 91.2770360960809; 147.50661825169067; 7.239097774881601; 49.816144123202704; 140.77307849291256; 176.6609596792101; 100.97490788150355; 105.00777586561107; 21.149425559516985; 88.2927774541824; 105.1071925196125; 47.84935733587421; 53.13271253550098; 74.45361174633857; 3.960869055116994; 63.55940559123044; 41.72734865919138; 64.62863563198847; 23.63397178140155; 175.7374915080776; 117.14009331532462; 134.01469065003124; 155.735794784353; 98.36305253757573}))) ^ 2)</f>
        <v>0</v>
      </c>
    </row>
    <row r="15" spans="1:3">
      <c r="A15" s="1" t="s">
        <v>14</v>
      </c>
      <c r="B15">
        <v>-34098731465531.16</v>
      </c>
      <c r="C15">
        <f>EXP(((-1) / (2 * 8595.940601917253)) * (SQRT(SUMXMY2(Formulário!$B$2:$B$51,{17.152931437374846; 105.9931103439596; 115.80777840865181; 147.10572724443853; 85.18410101585167; 25.176816998245304; 56.00060426454966; 71.65100200756818; 127.46591616948758; 112.63792770773692; 70.27246295198587; 194.679847441959; 119.5441728456517; 46.814558295794114; 20.08584891743903; 30.16536635690644; 48.537529549241754; 31.709013389512418; 36.817312073429925; 56.260948845611686; 34.21370842847432; 176.96853269232344; 15.833402863479995; 103.50757114808194; 80.98809599422373; 193.86352061360165; 22.109862374989188; 78.51319827131026; 191.31620750967735; 170.7999906084853; 161.24177129153696; 50.8947865584337; 33.723117289395105; 131.95068216862904; 183.403932175352; 109.87211318417374; 112.80258598946442; 55.25133778460248; 151.85245947770278; 36.91138933605292; 63.875165072619566; 83.95602710392059; 100.1723097571525; 47.83736468620692; 22.662007047838976; 120.50033372822763; 56.958624958561394; 114.70209752199725; 30.46208347724641; 94.94864042082412}))) ^ 2)</f>
        <v>0</v>
      </c>
    </row>
    <row r="16" spans="1:3">
      <c r="A16" s="1" t="s">
        <v>15</v>
      </c>
      <c r="B16">
        <v>1.248608922357235e+18</v>
      </c>
      <c r="C16">
        <f>EXP(((-1) / (2 * 8595.940601917253)) * (SQRT(SUMXMY2(Formulário!$B$2:$B$51,{105.10169975091833; 10.2269055190347; 66.425804980998; 26.525518822396865; 12.506476304722762; 195.3596837464843; 63.61361108081288; 159.8213851828738; 50.25102641097956; 134.48838845234732; 150.02408119441972; 117.54390952794049; 93.06128877027719; 81.27307351269575; 68.84599198140072; 183.43415595088894; 163.9152154903783; 190.4393185769868; 24.528931038047155; 144.23007525430938; 185.17298866494494; 35.764703805377465; 13.122435970719161; 146.2534462760765; 113.36706469586642; 166.12728291029495; 27.58281231993027; 156.93879961601056; 39.78932505610275; 32.29601775446174; 32.41636712687876; 160.74894175102628; 131.27064543847416; 103.2222230936693; 70.81194537252132; 173.10758011135073; 77.44548676349417; 161.14850175101233; 86.65929605395179; 74.38656838231682; 91.3056642549064; 59.4741932640612; 147.53393853462129; 99.20731480725837; 45.82507175695491; 177.52289272976984; 75.7574548418637; 107.26523305927905; 178.88405930763383; 123.18771348005038}))) ^ 2)</f>
        <v>0</v>
      </c>
    </row>
    <row r="17" spans="1:3">
      <c r="A17" s="1" t="s">
        <v>16</v>
      </c>
      <c r="B17">
        <v>2.109417593699359e+17</v>
      </c>
      <c r="C17">
        <f>EXP(((-1) / (2 * 8595.940601917253)) * (SQRT(SUMXMY2(Formulário!$B$2:$B$51,{23.068769346660076; 185.46735559332362; 123.87249782458947; 66.09058912030982; 27.484081865138428; 156.6936779754254; 122.36574110210259; 105.27371384196913; 176.40160343266808; 155.62251568050823; 29.931663482422195; 61.51552616848023; 49.03708066271916; 146.81106138021048; 6.617322222546705; 112.46256664074741; 150.4643144669154; 173.02175573663985; 67.50673416774187; 162.0676892524073; 21.832171067837574; 167.03969170612706; 25.15873258293459; 78.40104774006605; 157.33901768478063; 29.58484617532244; 45.24068604550545; 142.53000143825633; 142.09268762843254; 126.52467715081005; 136.94443899041045; 107.10175231777322; 49.690263210843995; 68.21997263497181; 35.8366643049514; 179.2744885650584; 115.12708571197426; 79.10439575862527; 91.17266000782722; 186.9377855695341; 30.2625101843852; 115.68714665342686; 99.83254789861782; 120.6649541583893; 3.5738807156815984; 172.1057528015583; 183.9450989265457; 111.52391420218535; 137.4777290858979; 182.0468958920116}))) ^ 2)</f>
        <v>0</v>
      </c>
    </row>
    <row r="18" spans="1:3">
      <c r="A18" s="1" t="s">
        <v>17</v>
      </c>
      <c r="B18">
        <v>-439418095944680</v>
      </c>
      <c r="C18">
        <f>EXP(((-1) / (2 * 8595.940601917253)) * (SQRT(SUMXMY2(Formulário!$B$2:$B$51,{139.5671375598626; 30.102198257781417; 113.72528724428805; 119.72971813164739; 83.69834575352968; 145.3305984031652; 184.38886587165436; 182.65256123535588; 88.96906576271638; 22.346502515674718; 194.34948887321008; 165.54893772647378; 24.601050807933813; 181.71980356660058; 171.66616660388655; 102.38799038531894; 116.68285084071353; 78.73956901670437; 10.806713332194958; 66.1481390646841; 158.43585497796087; 0.9140877781535071; 65.81304034204166; 78.57498464346148; 106.05015393724435; 181.52517286577165; 68.34824441669467; 68.4680713220593; 145.5391902415385; 89.24111396216158; 44.323727097156926; 89.2848398290803; 27.79685693882554; 34.80837388554596; 98.3483652032944; 82.67114238617724; 180.53655092584782; 71.51515304020191; 114.57385133884257; 124.77162949662957; 2.5840723841533872; 130.94308933825664; 35.13378522206531; 189.65852075258877; 29.33724257652597; 81.8223147099795; 16.842983806993402; 196.72410285156366; 99.10363587082858; 117.49383953558922}))) ^ 2)</f>
        <v>0</v>
      </c>
    </row>
    <row r="19" spans="1:3">
      <c r="A19" s="1" t="s">
        <v>18</v>
      </c>
      <c r="B19">
        <v>-4270985367918.438</v>
      </c>
      <c r="C19">
        <f>EXP(((-1) / (2 * 8595.940601917253)) * (SQRT(SUMXMY2(Formulário!$B$2:$B$51,{13.23693516233056; 147.99790489143297; 41.42296724866738; 177.2228784875111; 40.48244967545976; 37.6304942202143; 7.212745843946473; 93.15813513156542; 111.46628071593567; 12.967004732244908; 153.04334959843462; 89.45244516378261; 103.48366916542645; 86.98053520918232; 79.08695952448839; 110.43994956464637; 30.63525620270004; 35.90186845419214; 170.06558533368647; 186.70731552909461; 73.66921173385262; 53.42900855085615; 127.08747582347057; 80.65998591613379; 5.009767312882533; 30.815300493439185; 141.2906333229328; 130.03267070009773; 5.347148656161927; 43.80419529687044; 45.60051778468523; 132.59194622810026; 3.889696066749631; 20.544885528078364; 157.85619295531131; 35.23417160843905; 128.81353111410698; 47.00321412589626; 19.623858014857486; 47.98782898067001; 142.53283593747946; 168.863946169486; 163.8363692552544; 78.38057145815691; 131.84054947447387; 40.45179373392922; 57.850048922200436; 176.88375381927173; 2.565811819552813; 16.874333936653844}))) ^ 2)</f>
        <v>0</v>
      </c>
    </row>
    <row r="20" spans="1:3">
      <c r="A20" s="1" t="s">
        <v>19</v>
      </c>
      <c r="B20">
        <v>5148427233057622</v>
      </c>
      <c r="C20">
        <f>EXP(((-1) / (2 * 8595.940601917253)) * (SQRT(SUMXMY2(Formulário!$B$2:$B$51,{41.02446919763899; 5.2358900774965225; 35.80463947928237; 115.05797024504042; 83.16431734636099; 176.1606754085631; 161.31508163341806; 67.45455781142356; 51.19486445350588; 74.92885709299901; 116.48935938410253; 52.89993111002079; 123.17013275750536; 80.79368067251943; 108.94151010896351; 86.06561962558358; 58.11015006067189; 187.16866802731184; 150.69068592168736; 27.65006594291934; 171.38428753422403; 96.19013130285622; 176.53177816935303; 157.84418881917287; 83.91203306954925; 4.434114446014759; 53.02104290852794; 106.88660556290148; 125.01118796131044; 50.891798498526164; 27.500658782316435; 164.76591854372455; 194.262852596935; 103.74019521506536; 33.87935180807926; 53.737384038392285; 3.629233414278994; 180.42858678093833; 23.237109493467848; 113.77030374159328; 54.08231511812526; 109.36200846106169; 128.55191238056113; 163.74202827536; 40.73536799790759; 2.1699271738070407; 27.013139038040457; 177.61052563991052; 172.45429017855326; 117.8940637082332}))) ^ 2)</f>
        <v>0</v>
      </c>
    </row>
    <row r="21" spans="1:3">
      <c r="A21" s="1" t="s">
        <v>20</v>
      </c>
      <c r="B21">
        <v>-118783823490284.2</v>
      </c>
      <c r="C21">
        <f>EXP(((-1) / (2 * 8595.940601917253)) * (SQRT(SUMXMY2(Formulário!$B$2:$B$51,{118.50656228435156; 131.23896311018086; 34.60793313624592; 180.45091380957766; 82.64056941737772; 75.6089176725959; 102.40370822751863; 9.268308075236412; 32.81451645190111; 145.64424830606384; 16.33956703637702; 119.02660480806529; 48.417424161685126; 76.82396277629142; 56.97109365591073; 70.18878853153332; 141.8971955033711; 58.63427893282501; 111.77482466523664; 93.94423430169634; 130.96949224303458; 184.8748622527445; 144.5664669650288; 42.41653655568229; 6.153709214247377; 51.75543327512776; 117.43323877309201; 10.148418421247763; 97.95338227027521; 117.78152939463315; 65.96000391506142; 152.1325396642455; 21.03619957527584; 14.827760547393332; 143.70145432634513; 97.78072256446264; 135.8499766518605; 85.8092361436317; 48.625209087309536; 161.6424220905596; 157.75748175284357; 137.0920552215285; 53.705377451411536; 116.47667516769691; 71.23492847454294; 18.0728925229101; 181.02352411270525; 26.999917362768137; 187.5207335130663; 88.0151988972537}))) ^ 2)</f>
        <v>0</v>
      </c>
    </row>
    <row r="22" spans="1:3">
      <c r="A22" s="1" t="s">
        <v>21</v>
      </c>
      <c r="B22">
        <v>-5.82319068324692e+19</v>
      </c>
      <c r="C22">
        <f>EXP(((-1) / (2 * 8595.940601917253)) * (SQRT(SUMXMY2(Formulário!$B$2:$B$51,{36.53430637477036; 106.93924284834893; 172.26795263574837; 144.49794805891858; 159.16753583930588; 130.00492945796952; 136.61450862809824; 167.58106891645625; 49.26971978924151; 96.58358284163499; 43.653679392033666; 194.90733402788035; 186.30155839072552; 7.780524053464833; 139.2388684434957; 182.5893735558575; 35.63490851680239; 112.07884619589568; 180.6633220595455; 6.698931355026769; 137.62957176451835; 58.679132900513224; 182.42121499086443; 191.629547802075; 186.3424374535281; 93.5818797191816; 170.11630787095817; 166.66417297165225; 62.97158764211897; 163.57895962315442; 7.303121456475067; 117.66845886989556; 45.39016037335383; 23.792782684698594; 15.186017217346189; 137.40628219316102; 67.07124514969719; 143.02615665075214; 12.897481789227589; 62.21969193470386; 106.46371926272788; 156.04205336716117; 62.90291885349269; 123.51399314818352; 174.8396824829888; 121.5350210421428; 45.97244194723395; 4.815273191877694; 171.70613048070584; 4.197325550314577}))) ^ 2)</f>
        <v>0</v>
      </c>
    </row>
    <row r="23" spans="1:3">
      <c r="A23" s="1" t="s">
        <v>22</v>
      </c>
      <c r="B23">
        <v>1.068492030386723e+19</v>
      </c>
      <c r="C23">
        <f>EXP(((-1) / (2 * 8595.940601917253)) * (SQRT(SUMXMY2(Formulário!$B$2:$B$51,{172.61445112352337; 104.38095172354869; 185.31650322470225; 157.63263534940523; 196.93325636218967; 69.20979965770326; 151.39765881075775; 79.31742468187106; 94.69910644177489; 123.83251855236547; 172.41226378551423; 194.1999577687986; 151.6117983861435; 82.44248988362259; 83.150987298236; 145.55518541137855; 47.120506619309644; 21.801065434132884; 69.9814702646652; 56.684012885779026; 58.47372329699387; 46.100373401525914; 8.306709649727916; 3.527259098474155; 194.91806577150007; 84.41715271746648; 75.84338217627243; 134.12223426948248; 43.07042759366568; 187.46623389094913; 155.17806504305716; 17.644451326100164; 82.40578320909908; 173.48603400610034; 186.4343062089057; 92.23745402374489; 121.05118072610833; 32.96263608962981; 195.5981493055415; 45.718311538651605; 186.03957535564416; 128.20188098638764; 119.93135094124597; 101.1744331697443; 45.52059768931393; 34.83620793708928; 43.510955960747914; 36.79190207753606; 153.8439335507365; 69.0940480885149}))) ^ 2)</f>
        <v>0</v>
      </c>
    </row>
    <row r="24" spans="1:3">
      <c r="A24" s="1" t="s">
        <v>23</v>
      </c>
      <c r="B24">
        <v>-5.414136150452762e+19</v>
      </c>
      <c r="C24">
        <f>EXP(((-1) / (2 * 8595.940601917253)) * (SQRT(SUMXMY2(Formulário!$B$2:$B$51,{11.414728219127266; 191.24362489302553; 174.4071381223447; 183.0835085188584; 196.33604586305302; 34.31665210482263; 78.19477284760283; 149.6314942473563; 137.35336367578563; 30.369962962906204; 160.99727653028893; 44.29131362987815; 44.168378706566905; 105.96703787095849; 117.0113246586537; 114.47475807720454; 18.054098575094393; 173.1589522637167; 52.41376231640776; 25.55859643086449; 175.38638233410117; 188.589165865078; 170.1330751958387; 159.75066388692423; 129.30606899837267; 108.70671183610908; 17.16604904966589; 80.60454139464434; 73.54670262228545; 51.26005609827505; 142.76040592545635; 97.85658414648861; 15.99373650630716; 43.45116025050576; 134.8349273215798; 15.023735445884704; 167.97797334740423; 97.71268154084545; 94.83940736960544; 116.90630964098332; 162.74331778553844; 68.63699635272114; 133.80034551405285; 111.64207809103274; 52.695610091053155; 173.3896682396319; 157.36480142869314; 129.93950461082068; 167.85459876022048; 171.15265368349327}))) ^ 2)</f>
        <v>0</v>
      </c>
    </row>
    <row r="25" spans="1:3">
      <c r="A25" s="1" t="s">
        <v>24</v>
      </c>
      <c r="B25">
        <v>5.979257678708595e+19</v>
      </c>
      <c r="C25">
        <f>EXP(((-1) / (2 * 8595.940601917253)) * (SQRT(SUMXMY2(Formulário!$B$2:$B$51,{139.7890163473328; 165.17699779308833; 137.63967452001393; 134.21961986635011; 122.0773514490951; 148.54180990653578; 31.299280715376977; 173.83186446103957; 172.05042211194348; 5.771686353785522; 162.9674545950175; 25.43130090517291; 66.13267002402377; 146.7246188883413; 31.724509150529556; 161.41838219215313; 164.21414166102647; 100.1441600737062; 1.2601939332799588; 56.64437528450537; 121.74493855941506; 193.62820360278343; 124.6826759159228; 51.26988314506952; 125.11528200682247; 106.56122292340903; 153.89542406170992; 21.11165992776876; 150.181962356326; 106.81405593174863; 190.03774815287943; 67.46537492501567; 124.84219964612547; 183.92730331772594; 20.229366176508073; 184.95355154083325; 135.74801569349762; 13.38702907396965; 59.39243348795862; 139.75134631603473; 13.291031066278192; 114.8860663948193; 68.25688791201908; 122.53205251638644; 9.026775992768924; 171.98989338420475; 192.10922916575825; 191.199267611618; 147.93699784859956; 25.671341029867815}))) ^ 2)</f>
        <v>0</v>
      </c>
    </row>
    <row r="26" spans="1:3">
      <c r="A26" s="1" t="s">
        <v>25</v>
      </c>
      <c r="B26">
        <v>1.210035663091759e+18</v>
      </c>
      <c r="C26">
        <f>EXP(((-1) / (2 * 8595.940601917253)) * (SQRT(SUMXMY2(Formulário!$B$2:$B$51,{149.63637255980433; 4.852005228630919; 4.365882475520994; 63.86154514263595; 96.42930697515784; 152.03292473226497; 134.84215255497324; 87.99485964113944; 53.997743788494816; 196.7734870888741; 84.10301919147086; 89.07714010634805; 32.28967883308325; 156.8484642131663; 136.89190314449783; 43.566883117237516; 16.257153056908177; 134.29037257594945; 129.16185887770484; 53.92529217684388; 187.64431007378553; 29.809906499459355; 85.31735643600362; 186.21405356561496; 82.82938365765457; 126.00731132242491; 78.46165260382861; 54.11388604973066; 194.1790749058315; 80.77835796225104; 176.44237814184874; 45.37945829851732; 42.054282809644775; 6.1440292115281; 128.60054449476223; 72.72533542919454; 170.57327032690534; 93.38368824552079; 191.06420207023027; 36.61177983600918; 171.41491328091553; 153.25435365584352; 152.13444220817368; 166.71031712134615; 150.18119044558668; 123.57890750236318; 25.899987654532044; 6.418746865772482; 181.7209807444488; 121.69035329440274}))) ^ 2)</f>
        <v>0</v>
      </c>
    </row>
    <row r="27" spans="1:3">
      <c r="A27" s="1" t="s">
        <v>26</v>
      </c>
      <c r="B27">
        <v>-1654841638152.988</v>
      </c>
      <c r="C27">
        <f>EXP(((-1) / (2 * 8595.940601917253)) * (SQRT(SUMXMY2(Formulário!$B$2:$B$51,{157.18941848978423; 95.02407392795254; 23.14970838903263; 24.704282024745048; 135.29009885304544; 84.91697018865095; 39.57173824745838; 97.01173041168602; 12.67105205874077; 114.84678405012042; 53.0834115361022; 157.39106336974316; 61.247121003912916; 89.83357255164766; 2.293208279618766; 14.296737005075082; 77.45504773159375; 94.71158123355922; 118.40861954524095; 57.55696771755727; 137.1483793398846; 169.73736317921376; 153.8965279360602; 7.818416272921046; 94.8236930968981; 20.70702014135272; 47.76539117855217; 194.7089245391324; 28.120204515001035; 98.45105762261967; 121.9874342537177; 138.62509825993027; 110.44159779144913; 1.9281882234184375; 64.4241817472198; 102.1657028377185; 17.339657617765663; 69.19304852141208; 6.5523327308024975; 15.506754565704702; 78.32921280399286; 26.19025177954391; 111.99904501407886; 136.05966575016924; 157.98853250095542; 39.4978375273217; 33.05117037296127; 20.635516002964632; 125.59374428342318; 139.41658461153614}))) ^ 2)</f>
        <v>0</v>
      </c>
    </row>
    <row r="28" spans="1:3">
      <c r="A28" s="1" t="s">
        <v>27</v>
      </c>
      <c r="B28">
        <v>-1.153811466816938e+18</v>
      </c>
      <c r="C28">
        <f>EXP(((-1) / (2 * 8595.940601917253)) * (SQRT(SUMXMY2(Formulário!$B$2:$B$51,{6.2332395403510095; 184.75300558710666; 10.256062017298467; 106.81992813211727; 139.92667008717294; 171.877866403996; 140.91858709526198; 158.213774285728; 66.98742039642293; 160.79835464290568; 15.809939168287013; 176.58396086986778; 108.06239475813749; 161.2863109471723; 89.26091586822506; 127.00422793383453; 103.88079641898086; 144.37256460021715; 16.10893746229351; 11.909937041989764; 48.76358470724973; 31.484697294455735; 172.03858932158502; 43.25989453100007; 192.5781678075656; 66.4833325446148; 35.939320842838484; 155.83984645320228; 129.99001221749316; 98.3144114538544; 109.59596570214929; 141.92795564522683; 45.083473615016196; 196.61747247850187; 192.36659983349566; 128.3358828568671; 39.37789502251535; 134.23688141086754; 14.247701961845376; 6.048993627257048; 50.85138368124067; 91.2944495803307; 171.345713203895; 143.50022844535223; 146.56640373098034; 83.96725498087528; 68.2671369310082; 73.22113861014823; 194.90369422014086; 7.91518557341735}))) ^ 2)</f>
        <v>0</v>
      </c>
    </row>
    <row r="29" spans="1:3">
      <c r="A29" s="1" t="s">
        <v>28</v>
      </c>
      <c r="B29">
        <v>-9.813121379984428e+17</v>
      </c>
      <c r="C29">
        <f>EXP(((-1) / (2 * 8595.940601917253)) * (SQRT(SUMXMY2(Formulário!$B$2:$B$51,{171.1008112637021; 114.19634962269883; 86.55677953077375; 143.12302912548313; 96.03970682381514; 172.36216363613653; 177.74535334445378; 83.22280452051548; 54.629457982887; 116.89497120682589; 180.04664109714741; 41.572274597469104; 122.93681177048651; 124.63268808916652; 144.67321365396415; 25.963690779443436; 141.26157207398495; 179.38933296722274; 35.45883377429305; 46.87702325292763; 191.69602187627083; 35.714162134951096; 168.60515824502804; 97.14657539213498; 48.78881285069968; 171.83460483478711; 87.87695802481598; 101.59454103333098; 70.89145113202731; 117.01347894943237; 32.26995488100266; 77.17639842454047; 191.3047398420832; 50.94029449561035; 129.60103132604473; 64.17331325629577; 152.63791440969578; 25.826731349558393; 191.38539757281845; 89.55125508238581; 46.582420544557486; 14.503917273649439; 33.50018472085899; 102.5726800807159; 66.50452393449642; 163.57262334732218; 85.03174935588571; 49.08150857601033; 121.78797234877307; 139.4760810104673}))) ^ 2)</f>
        <v>0</v>
      </c>
    </row>
    <row r="30" spans="1:3">
      <c r="A30" s="1" t="s">
        <v>29</v>
      </c>
      <c r="B30">
        <v>-5.209185206883065e+17</v>
      </c>
      <c r="C30">
        <f>EXP(((-1) / (2 * 8595.940601917253)) * (SQRT(SUMXMY2(Formulário!$B$2:$B$51,{32.964207280484665; 33.078133860856575; 7.23677389643599; 145.32226655830917; 130.9958100767416; 93.66410361651442; 166.5893907077565; 158.99170606512402; 115.51438104953044; 171.34547148193911; 40.62089807152655; 22.086323000856215; 53.232642153183264; 11.265573895595288; 104.8214944508764; 184.83064860107112; 7.764091335175389; 24.09728532803589; 89.23738173062465; 184.29177467315708; 62.39054323795239; 100.09819442074317; 8.204027122296209; 29.27418685893184; 194.70251681794016; 190.45743166711074; 0.974860485789476; 187.8314333269264; 126.12452989781029; 171.2758128938975; 89.73879099070662; 101.74820542135615; 96.46944411997804; 131.59962005900493; 27.558910016141475; 5.915016428626253; 60.767184415174135; 139.06236477611955; 39.8339501725987; 132.89579004741188; 191.40335580145307; 18.530455608204086; 132.7319348843479; 87.570085816969; 171.32000934290457; 34.95890613570176; 136.6834571272071; 165.39445986983156; 186.41105889007792; 134.83280879357258}))) ^ 2)</f>
        <v>0</v>
      </c>
    </row>
    <row r="31" spans="1:3">
      <c r="A31" s="1" t="s">
        <v>30</v>
      </c>
      <c r="B31">
        <v>-2.287321965138381e+18</v>
      </c>
      <c r="C31">
        <f>EXP(((-1) / (2 * 8595.940601917253)) * (SQRT(SUMXMY2(Formulário!$B$2:$B$51,{98.11293573776675; 121.92655573441519; 171.47052721875613; 112.60466430747863; 5.996610952773342; 183.71429153207316; 136.07185784732212; 133.5037881033256; 42.56153751012108; 130.02507866306175; 77.72557241196806; 128.51492845623073; 21.035168897921874; 129.8198113989857; 197.22524502534358; 9.514209113060026; 192.83647297006743; 80.29959984234439; 171.8353052105639; 154.3966875966974; 111.89552246765031; 145.72626178518584; 173.36708749184666; 79.7534313437439; 64.53703181931586; 131.7435068680354; 159.42107831192104; 150.430065756365; 157.4412961552763; 85.95842120007588; 161.39217374751271; 23.72216809555168; 107.44999091957511; 1.136419481215343; 64.05407308616957; 72.31786410742156; 78.18109173429025; 137.24415295650442; 76.67842131198739; 88.54562167914845; 46.87718229994774; 73.65785976521329; 44.8496020896946; 14.44455246895447; 119.08511322282098; 131.86574241059088; 122.25080778069811; 91.4663507206339; 74.94728321369662; 170.37107474597474}))) ^ 2)</f>
        <v>0</v>
      </c>
    </row>
    <row r="32" spans="1:3">
      <c r="A32" s="1" t="s">
        <v>31</v>
      </c>
      <c r="B32">
        <v>-447742313726939.6</v>
      </c>
      <c r="C32">
        <f>EXP(((-1) / (2 * 8595.940601917253)) * (SQRT(SUMXMY2(Formulário!$B$2:$B$51,{102.43608790017296; 94.56220260968696; 5.060229393718315; 67.34216739522617; 75.02816114995927; 78.70406284787167; 114.49176124688476; 105.30162865554354; 119.9645630100674; 150.94278253693548; 160.43537064367342; 141.71508356852792; 188.56394524391183; 3.5980350209993084; 38.635011908837726; 1.4924648643482725; 127.77326932185696; 177.21819351673287; 48.04902550699333; 182.94186934787416; 11.893223507342709; 184.40248477187288; 69.38955195340192; 20.01448171641386; 95.88239013079838; 50.67252948361529; 56.21708651959556; 60.64089081794649; 158.46988627219037; 106.39859365395075; 61.433754271259204; 120.4438430820217; 141.32584790129758; 53.799876825784914; 81.61016881717721; 24.053116345810086; 35.74818308664813; 134.41243818799143; 35.80521425565736; 103.63623627662857; 139.92385645361838; 21.09119256758394; 111.95392722458648; 50.630341144120855; 190.02489560944773; 95.42335290796191; 159.05532815794416; 108.58222355565067; 8.567070081872384; 124.94668821300425}))) ^ 2)</f>
        <v>0</v>
      </c>
    </row>
    <row r="33" spans="1:3">
      <c r="A33" s="1" t="s">
        <v>32</v>
      </c>
      <c r="B33">
        <v>1.615392830404321e+17</v>
      </c>
      <c r="C33">
        <f>EXP(((-1) / (2 * 8595.940601917253)) * (SQRT(SUMXMY2(Formulário!$B$2:$B$51,{187.75083075824824; 118.72264266433557; 161.65950032144582; 174.49013545657328; 45.009476804278826; 41.845128227562725; 120.57156323227709; 81.11274498207285; 165.73901976127422; 177.61141003318582; 69.7445075375803; 46.744258987445946; 154.02963960075462; 54.23048162924799; 162.3354836407812; 83.6209056845248; 131.7349252461787; 18.853028724501588; 123.11298614175368; 89.15225880530512; 115.76186608254686; 33.15608184655197; 145.41535817640698; 170.26518711697292; 42.77163608763182; 18.88840044737137; 4.664860812719288; 126.6872599499041; 119.80450831681868; 107.88578183085276; 45.77265819429758; 77.14175704850412; 117.31451934828179; 98.0324393518006; 194.93052399959905; 26.9251491502667; 137.18048038048454; 79.78864613473628; 84.50131491674261; 141.61141828669375; 136.64600163865688; 195.61539050306746; 25.337449891353064; 20.5450961697183; 142.94170372677553; 114.13941842561614; 54.10312390584166; 15.672693004623921; 16.903879574068082; 176.46046858028174}))) ^ 2)</f>
        <v>0</v>
      </c>
    </row>
    <row r="34" spans="1:3">
      <c r="A34" s="1" t="s">
        <v>33</v>
      </c>
      <c r="B34">
        <v>-4.518798749001789e+16</v>
      </c>
      <c r="C34">
        <f>EXP(((-1) / (2 * 8595.940601917253)) * (SQRT(SUMXMY2(Formulário!$B$2:$B$51,{37.86327839437193; 63.81444833898197; 44.72858768405418; 70.0553050207574; 13.700166450726826; 102.43174753853467; 13.342726918207388; 157.94310633583916; 46.12096215170993; 106.5664593433038; 173.67563523519092; 128.44475244003254; 105.17439107582547; 64.00432801625098; 65.71491085552879; 132.11718568145136; 196.18439696231965; 130.607968471479; 110.07350442085101; 144.18725918408546; 91.80411325556985; 11.868546478778176; 110.96418272920445; 188.97867470591163; 34.594447593255055; 136.16621440320174; 39.6524431851981; 105.74073943208563; 19.078221539384625; 88.87662433024893; 149.22198282352383; 68.59009163497859; 131.2143053479607; 156.97484372768548; 182.97014330865815; 46.3044892159283; 78.8013785554933; 30.077919483943013; 195.8576281768151; 182.93524325635786; 106.55564815326692; 166.167642609498; 102.80633742162836; 123.05898642306948; 17.58789929393012; 149.04577544000873; 25.203099030460294; 163.01696342866225; 154.32615865722548; 139.86434553416086}))) ^ 2)</f>
        <v>0</v>
      </c>
    </row>
    <row r="35" spans="1:3">
      <c r="A35" s="1" t="s">
        <v>34</v>
      </c>
      <c r="B35">
        <v>-5.67598636424238e+17</v>
      </c>
      <c r="C35">
        <f>EXP(((-1) / (2 * 8595.940601917253)) * (SQRT(SUMXMY2(Formulário!$B$2:$B$51,{7.135923517266538; 59.81963498584734; 51.922882117612104; 71.06965751480581; 17.295502112364055; 184.90013841186493; 109.28785527320852; 60.29245494328438; 78.34070611260977; 88.25137013103354; 118.52185086465548; 101.76466348162678; 181.43367708075323; 98.0712413261788; 195.79339619985197; 168.021002295602; 41.147661097784955; 183.64453528595465; 22.963854451750873; 161.31629463938958; 75.11255887583997; 173.2602785119971; 171.30312400934162; 159.04207678134247; 155.90534966686417; 60.12566799238723; 15.968687456990656; 79.52448765502882; 34.2434910624504; 137.14230178670635; 68.29964569176084; 192.5278350219241; 126.49003285536723; 162.30908832704228; 26.15254361576797; 170.1107490299015; 182.09777222897873; 96.11725735255865; 119.63852517941905; 150.92828574528744; 34.50281921507473; 99.17686241050542; 78.67253701594854; 28.885581341477124; 72.52958872042633; 13.453187679736514; 5.093746004697263; 26.673842684289454; 190.06204234818915; 108.44467568422014}))) ^ 2)</f>
        <v>0</v>
      </c>
    </row>
    <row r="36" spans="1:3">
      <c r="A36" s="1" t="s">
        <v>35</v>
      </c>
      <c r="B36">
        <v>-1500668602720133</v>
      </c>
      <c r="C36">
        <f>EXP(((-1) / (2 * 8595.940601917253)) * (SQRT(SUMXMY2(Formulário!$B$2:$B$51,{190.59625405631138; 85.34953826136966; 61.53408910126104; 99.88251145868031; 86.73365018604832; 20.85196821564372; 126.46126791585175; 42.63317821398712; 122.27007001054194; 128.31129536977954; 30.000727561670153; 12.106793139932803; 154.0762260394038; 90.73744826821611; 11.478098133308759; 196.32785513323344; 11.402470274683008; 137.15890604481154; 194.12012468784286; 47.20002681852069; 28.071624263914167; 23.954218160766516; 59.84860298270664; 19.940475422220057; 136.5917704476482; 12.292722055420306; 100.52984210137726; 196.68909496471113; 160.6296588761352; 121.40798282102868; 60.436377690292225; 123.1201913782257; 104.00685839924468; 84.08369589301523; 25.794508735670853; 174.96331007107705; 88.76092581580103; 38.406989609532566; 72.57397633918266; 81.72475503257672; 163.30710696921702; 144.77215214226433; 151.81535157585526; 2.1769201020344444; 82.12422157399276; 94.98890779650645; 3.787421966916392; 51.271783080672286; 150.03630907701438; 27.05735833966298}))) ^ 2)</f>
        <v>0</v>
      </c>
    </row>
    <row r="37" spans="1:3">
      <c r="A37" s="1" t="s">
        <v>36</v>
      </c>
      <c r="B37">
        <v>-2.560385068105788e+16</v>
      </c>
      <c r="C37">
        <f>EXP(((-1) / (2 * 8595.940601917253)) * (SQRT(SUMXMY2(Formulário!$B$2:$B$51,{105.6386050320393; 42.4681399145119; 2.3919250730676582; 47.59892259720237; 192.57984502616532; 158.17608785203328; 189.36375788803227; 96.27357606659518; 21.65544470147364; 108.13484114745647; 89.66725074087536; 166.6262211916209; 19.355708781139562; 96.34996538227335; 29.610744676511878; 64.07185291090993; 145.5107394556141; 93.93786555099182; 74.17814787651025; 77.84631998891885; 90.66765758604973; 154.91590340909457; 176.04483190775; 188.52664594100494; 155.28825466730277; 62.24269358379729; 135.79715038805048; 86.3570122564887; 50.25694018266336; 165.93838868807018; 7.583091860860595; 177.95456002598647; 91.06839708860727; 125.74593899750147; 130.11752341622045; 176.64337719721175; 125.64099414264875; 121.1542312871691; 13.153176399378049; 102.30312683809197; 29.634491920264303; 145.5258737955651; 101.08235581988937; 134.2367899980171; 8.223769416298781; 16.732936230119204; 141.3599314128945; 14.225190692537938; 14.061869705031635; 2.3894978961215245}))) ^ 2)</f>
        <v>0</v>
      </c>
    </row>
    <row r="38" spans="1:3">
      <c r="A38" s="1" t="s">
        <v>37</v>
      </c>
      <c r="B38">
        <v>6.377278791112237e+16</v>
      </c>
      <c r="C38">
        <f>EXP(((-1) / (2 * 8595.940601917253)) * (SQRT(SUMXMY2(Formulário!$B$2:$B$51,{188.75688594453723; 145.5405936018925; 69.71096533984806; 58.51861063154016; 69.01076440549674; 152.87085674067941; 130.51549869433677; 36.546667619662436; 34.35890006011799; 19.41749009819557; 130.3047600067486; 150.8420203866093; 52.30451155669465; 4.13329831765384; 16.215834177865066; 190.9984099681567; 58.30335038125465; 151.79921978213318; 123.27169644451939; 75.37232786886821; 40.59051785968688; 23.954509976113055; 121.36723779903623; 152.8669591498621; 127.06867126482867; 104.65032195438096; 8.278693905306618; 191.12248665391914; 157.61901011797792; 57.785776248604506; 193.38826688249463; 118.7758792293255; 114.9358353915531; 147.62546511566796; 160.19541380301874; 129.5501060734502; 25.27853511747274; 66.75402792015062; 183.1488988468427; 44.32585618959826; 73.44379066847993; 85.26645863578044; 86.71259411713643; 120.95807394479823; 186.1074731921; 47.498526228839495; 23.977195923926917; 38.96901227554049; 175.0265943445638; 127.44491343434545}))) ^ 2)</f>
        <v>0</v>
      </c>
    </row>
    <row r="39" spans="1:3">
      <c r="A39" s="1" t="s">
        <v>38</v>
      </c>
      <c r="B39">
        <v>-4.994506055990423e+19</v>
      </c>
      <c r="C39">
        <f>EXP(((-1) / (2 * 8595.940601917253)) * (SQRT(SUMXMY2(Formulário!$B$2:$B$51,{56.42111480770464; 161.0197366877987; 169.98356557416432; 167.05193611075876; 181.34182679710216; 49.77748026301323; 149.0006846629637; 90.8832977290762; 166.16078669189034; 143.7610356922863; 153.22486967759548; 129.48759445257497; 35.0139603158082; 107.55612500915656; 194.3156529064175; 184.9850430622869; 8.519945645792523; 32.524710815812924; 25.995480101526624; 143.26555853524707; 161.38252647550473; 42.13453392772496; 99.82544640081086; 165.90512659329315; 144.61174636162477; 107.00560034086156; 116.49976871299691; 100.3203486618792; 58.718491356533576; 111.50197171886602; 135.94527370175797; 172.3423659546769; 125.56633450205524; 150.20044028477645; 31.588687058683995; 91.08418629684746; 1.8415106371114114; 48.67983923308108; 143.36063841249575; 195.72470902639827; 19.571899492528157; 79.23126607148043; 157.88675777659316; 40.26458412161138; 109.54098619328472; 144.66497932976688; 121.55914835563102; 37.104978047760035; 70.1319251776562; 154.67420824622107}))) ^ 2)</f>
        <v>0</v>
      </c>
    </row>
    <row r="40" spans="1:3">
      <c r="A40" s="1" t="s">
        <v>39</v>
      </c>
      <c r="B40">
        <v>-1085017631603958</v>
      </c>
      <c r="C40">
        <f>EXP(((-1) / (2 * 8595.940601917253)) * (SQRT(SUMXMY2(Formulário!$B$2:$B$51,{109.37158178905338; 1.0320168572764785; 150.17463262557123; 6.968376009540226; 147.16380637000896; 39.957704263730925; 189.0671220501006; 72.60977406969741; 64.51699278903557; 29.381707946344832; 60.30822343805414; 172.99908620916364; 196.61755567162206; 72.68254930496218; 88.52924402529804; 142.49415836559484; 174.88270916819124; 117.03192692364482; 77.26404967802127; 81.4271823227412; 137.2739395600312; 0.6350951678400872; 122.27034284663011; 70.15332517574633; 156.72764864101916; 18.350860360696284; 116.0763888187574; 94.91564265358677; 126.75712366768194; 12.798269358182473; 114.45454633718752; 110.80389690753775; 110.641190575899; 119.09282396784955; 133.49481924353003; 158.85728663804377; 53.24667479343081; 162.81602692148448; 98.32624516328573; 15.2067533110779; 11.554495469532089; 65.95890430748001; 154.89230799896245; 139.65442154240407; 155.6260191626168; 102.0783623139219; 86.86928445447865; 29.09842036322614; 64.76586680478677; 85.64979010407271}))) ^ 2)</f>
        <v>0</v>
      </c>
    </row>
    <row r="41" spans="1:3">
      <c r="A41" s="1" t="s">
        <v>40</v>
      </c>
      <c r="B41">
        <v>2.061477606351874e+16</v>
      </c>
      <c r="C41">
        <f>EXP(((-1) / (2 * 8595.940601917253)) * (SQRT(SUMXMY2(Formulário!$B$2:$B$51,{17.484492160079668; 43.535770329186334; 118.05434242070126; 145.1764511739609; 197.0148372768082; 184.141462804842; 126.804421087336; 83.12948720341741; 125.54383975205677; 155.0412295578053; 23.352575263296345; 80.89101662586921; 165.72737324535706; 75.74595589571341; 112.85381209769652; 115.99095872437242; 36.40471737326144; 71.4838828950902; 66.0127724731789; 5.169683111075832; 4.774025449158821; 164.12787717050858; 53.888050581481906; 102.23815120718554; 58.95078577287967; 185.63452734758664; 51.16986637555408; 84.78887970434934; 172.2254088116778; 166.14796227411352; 36.72542890682518; 158.39438598898818; 90.41903135220332; 95.30953165886945; 26.341063352327325; 15.905978565487787; 143.65222778061374; 97.97211094267752; 86.20852870149874; 143.96184026092573; 151.06703578356442; 31.35908732987356; 120.4224051791456; 26.710901955856013; 148.2770664708902; 129.6441486888096; 188.77922943526252; 13.608239832677306; 11.259232356681585; 55.687062839201225}))) ^ 2)</f>
        <v>0</v>
      </c>
    </row>
    <row r="42" spans="1:3">
      <c r="A42" s="1" t="s">
        <v>41</v>
      </c>
      <c r="B42">
        <v>-1022826712207971</v>
      </c>
      <c r="C42">
        <f>EXP(((-1) / (2 * 8595.940601917253)) * (SQRT(SUMXMY2(Formulário!$B$2:$B$51,{51.64524587606385; 48.73902859947088; 178.84113164522986; 49.245681884657124; 53.666814840805905; 149.86036764875396; 88.752083684431; 153.27679214244472; 12.899419038957008; 96.21775813152922; 6.633339488328278; 12.364042122371739; 178.8772199402657; 27.47881255696744; 105.06839841259695; 81.12599303080867; 68.54505883085878; 177.57395912118045; 4.30664965403814; 130.99288125178055; 190.11716413770762; 110.54411640531626; 184.87342614515967; 10.312619069488237; 82.64506764271883; 51.33978325960733; 144.22089688315643; 193.6500911739396; 50.623883900453066; 129.09543138962925; 39.09277324548728; 111.56280437528302; 91.55287345265077; 191.81644634177226; 120.08734457755959; 68.97191632983366; 22.515769546320172; 29.84719149574558; 44.46425496480289; 49.525997091809664; 167.861373227434; 110.75223311294275; 103.28645492660999; 22.6485971645368; 169.74077641974816; 142.64085471528585; 13.353738208768503; 139.68484411301094; 107.26234324366351; 16.12775662777709}))) ^ 2)</f>
        <v>0</v>
      </c>
    </row>
    <row r="43" spans="1:3">
      <c r="A43" s="1" t="s">
        <v>42</v>
      </c>
      <c r="B43">
        <v>-4.128192529580119e+17</v>
      </c>
      <c r="C43">
        <f>EXP(((-1) / (2 * 8595.940601917253)) * (SQRT(SUMXMY2(Formulário!$B$2:$B$51,{90.44147982964833; 95.65042136917143; 32.714103738623415; 186.6249621680135; 167.7349395782145; 132.0254975539923; 91.22984099719626; 81.25819942024012; 128.46371653025048; 107.63603832382493; 12.28903330957688; 101.13775493919977; 159.13644859683012; 90.62682955912555; 10.253159902238773; 155.1648797018687; 39.73731823662241; 51.03647890178841; 32.50330676403927; 65.16495161212679; 149.33805418536642; 102.49609422201242; 40.43146342053657; 173.23181360216842; 173.57751088408475; 171.800765554901; 47.124269045365295; 89.0479967668489; 194.37878555251157; 152.34966848734172; 5.36124446738614; 12.867535392523594; 91.55265442867594; 179.42637094038471; 106.30791969050578; 98.23878874390519; 20.814279193169146; 129.60960385263263; 162.23461125717486; 75.07244223143545; 153.05997246070416; 190.33073038908842; 40.21146477492643; 103.2743618383022; 56.66407482610681; 156.46263707534624; 113.98281829988024; 125.229091379172; 157.46113104268784; 78.14118565705407}))) ^ 2)</f>
        <v>0</v>
      </c>
    </row>
    <row r="44" spans="1:3">
      <c r="A44" s="1" t="s">
        <v>43</v>
      </c>
      <c r="B44">
        <v>9.48363966118756e+19</v>
      </c>
      <c r="C44">
        <f>EXP(((-1) / (2 * 8595.940601917253)) * (SQRT(SUMXMY2(Formulário!$B$2:$B$51,{180.58473513826007; 105.18841820702042; 31.170953363296903; 137.32938677415845; 156.54294130158885; 62.51004740414917; 169.1565611247311; 178.8191625159347; 54.64459208781905; 194.08905285383037; 27.76814534531923; 39.865962085838156; 36.35510311853739; 176.42077055773524; 129.11870792152726; 30.016402371084496; 86.89383769582345; 121.4234912217407; 16.470881065950604; 174.1368764365426; 158.58387782144362; 99.69798006354361; 190.8536762569841; 82.44134473540899; 194.2052563409361; 131.80796103214666; 125.24662624733516; 32.74969519017496; 174.04045365912725; 84.36121725358196; 32.015292947945426; 2.4879798548529917; 110.46271330201994; 104.07753767761132; 141.95792070218323; 175.68436185607445; 15.670170129763534; 144.3542056932507; 36.98404939037562; 169.35346715749168; 161.63476450968042; 106.72074845975675; 140.15998217149937; 62.03414711820334; 92.98071651301723; 162.1425984997885; 90.63182614812791; 70.60824634366287; 97.52834936137509; 163.44748680335016}))) ^ 2)</f>
        <v>0</v>
      </c>
    </row>
    <row r="45" spans="1:3">
      <c r="A45" s="1" t="s">
        <v>44</v>
      </c>
      <c r="B45">
        <v>-4.840292830724762e+16</v>
      </c>
      <c r="C45">
        <f>EXP(((-1) / (2 * 8595.940601917253)) * (SQRT(SUMXMY2(Formulário!$B$2:$B$51,{66.1502714766175; 34.29027628749521; 140.509516729853; 162.9993176863052; 19.85989470499943; 47.33698311682388; 28.01688604562231; 68.66308555132198; 88.87268592747427; 147.7740939320541; 128.49807708706393; 122.53462775862502; 69.53800352530764; 166.052051871858; 93.00425306419307; 193.21748974045403; 125.14220625680231; 24.917202907052214; 133.4375163380222; 64.15633230651977; 135.44045478222077; 13.743049706051835; 34.511267364090024; 168.8719958642409; 44.83182754385462; 165.1824832553981; 55.11260607579427; 126.86692104005017; 136.98432732589293; 101.16777135962734; 60.250296216347635; 41.96344131726927; 6.549618458321597; 59.98106881416677; 128.89575966613208; 185.16595575497155; 171.92431227519086; 151.17594381741543; 155.5929405940495; 131.22874655846257; 51.36525338467426; 179.02672096959793; 132.36294554593553; 110.59788145499137; 21.90276628828757; 88.22236166425516; 90.84753440546389; 170.61379619998485; 107.87607413142948; 75.06860226540454}))) ^ 2)</f>
        <v>0</v>
      </c>
    </row>
    <row r="46" spans="1:3">
      <c r="A46" s="1" t="s">
        <v>45</v>
      </c>
      <c r="B46">
        <v>4.626707224550265e+18</v>
      </c>
      <c r="C46">
        <f>EXP(((-1) / (2 * 8595.940601917253)) * (SQRT(SUMXMY2(Formulário!$B$2:$B$51,{192.76269593235287; 21.849706067720046; 83.38610443301069; 8.293188940745834; 146.01337539264995; 181.17409065987692; 55.262830109971674; 169.38595414189533; 57.66662055724557; 179.7322406728798; 148.7875514837307; 158.84106070556393; 3.5534306251633687; 190.00190180541617; 143.40193732416867; 60.13986791398548; 163.67352356839115; 55.555658187902154; 172.2300639032219; 22.216720174541766; 138.86605291375642; 106.70194614236544; 19.050203180876053; 47.73555567458282; 2.4478241903373936; 92.5071113842036; 59.45197002892616; 118.08042896586498; 58.65718865420109; 59.18631966869925; 146.66244513300185; 9.500552551170864; 178.17814791524918; 168.18655489590526; 131.7852045476337; 117.06690282698325; 176.08781458010705; 36.57323201155343; 15.583848771460808; 47.265162293068016; 156.80282516394107; 6.841863058216351; 115.01164921779578; 196.44057608560493; 168.86387231093946; 102.90258292152978; 12.558956920483489; 164.0640315959879; 118.2029824025781; 22.68098578403122}))) ^ 2)</f>
        <v>0</v>
      </c>
    </row>
    <row r="47" spans="1:3">
      <c r="A47" s="1" t="s">
        <v>46</v>
      </c>
      <c r="B47">
        <v>102427376930644.3</v>
      </c>
      <c r="C47">
        <f>EXP(((-1) / (2 * 8595.940601917253)) * (SQRT(SUMXMY2(Formulário!$B$2:$B$51,{18.521884900495728; 179.50661244587786; 132.0606095610826; 163.65223728082054; 173.45852324231242; 112.83409395292215; 102.11334993789764; 84.9409501562731; 62.54653786033161; 85.76357584171554; 152.71813943100878; 118.7841362463897; 176.13138584466782; 87.49702922865565; 119.80362869522351; 124.58282654553875; 116.76607475715609; 138.65840991228455; 46.85534405816619; 101.11034996108026; 20.56782065479795; 75.87982719698019; 96.23667818395583; 128.71054907829705; 187.5786923037815; 118.53304664530596; 146.74152309063797; 99.90702054343063; 125.13468620147074; 13.997830274330518; 50.20187392886651; 71.40842989276526; 93.24228326176687; 9.008366389869957; 27.63248716452264; 54.62679596336554; 191.7231753699765; 65.38833015718374; 95.12643597637265; 38.69810714668307; 120.53191392946424; 55.39028985413614; 40.848110195270834; 101.94092855797184; 1.0865195869077975; 1.5124274143424647; 43.23124491732115; 7.246628228268707; 21.317903965191324; 66.87107938581393}))) ^ 2)</f>
        <v>0</v>
      </c>
    </row>
    <row r="48" spans="1:3">
      <c r="A48" s="1" t="s">
        <v>47</v>
      </c>
      <c r="B48">
        <v>-8779762228740663</v>
      </c>
      <c r="C48">
        <f>EXP(((-1) / (2 * 8595.940601917253)) * (SQRT(SUMXMY2(Formulário!$B$2:$B$51,{158.38301318795675; 112.8886175421758; 101.17033142642836; 57.91736052532855; 183.87315571107206; 78.34732180246209; 17.18696854797118; 121.77248690918518; 22.464975683019745; 68.12665983247324; 100.13314942741576; 172.51989560654968; 97.39694655878351; 138.58440566742073; 195.92340918260567; 25.94818664317303; 54.21577775009182; 77.86601402824998; 83.24396966507744; 81.11128573636277; 179.10880924602182; 140.90787391625707; 119.96458694698264; 61.051903242166325; 162.56756955412172; 188.472539984787; 162.05604177135808; 0.3088593311450203; 125.5880452033019; 10.091104288772746; 50.83645125189572; 11.74666037540826; 119.1535628163438; 135.49229956401635; 22.59309822116886; 75.74712634692354; 90.03414196545863; 72.82927056861577; 23.883187472213823; 82.67555111756724; 148.23818276303172; 14.012719332476221; 15.82279942297651; 70.01090054707284; 185.84103803205932; 131.936755186637; 133.92936783299731; 71.42163153455368; 117.15357913236281; 1.9992973888043648}))) ^ 2)</f>
        <v>0</v>
      </c>
    </row>
    <row r="49" spans="1:3">
      <c r="A49" s="1" t="s">
        <v>48</v>
      </c>
      <c r="B49">
        <v>4.776856441857512e+16</v>
      </c>
      <c r="C49">
        <f>EXP(((-1) / (2 * 8595.940601917253)) * (SQRT(SUMXMY2(Formulário!$B$2:$B$51,{125.52779232247808; 180.22890557689212; 120.88582463400616; 172.41650252684124; 142.86952397611134; 23.79111133054551; 178.0909848082515; 13.112090764401342; 105.37364346040795; 28.04947375096884; 2.3101935767777073; 83.2846379997218; 58.223610862128936; 95.90779474011856; 113.90516875485119; 8.631509685001921; 24.2735859976293; 110.24301616081935; 67.72096837271856; 143.89578213670072; 128.7238476961355; 166.87236064982096; 136.65718600453843; 84.8430033486845; 132.80386648009292; 54.343980042910324; 60.44819406949597; 155.69907384126256; 88.09684741772396; 157.55312762062417; 162.29760506438268; 169.23215862312833; 180.88965993361768; 85.05102894448503; 62.925477959934724; 114.89164846313159; 73.24751528971375; 118.61654164712054; 139.24097804344078; 135.85049409251653; 73.91461915387417; 32.92834920756967; 84.96106475156853; 28.13966256471743; 175.65258644520705; 68.25578354966571; 30.481231853386646; 5.021884884448262; 127.44719738563192; 125.68690260918541}))) ^ 2)</f>
        <v>0</v>
      </c>
    </row>
    <row r="50" spans="1:3">
      <c r="A50" s="1" t="s">
        <v>49</v>
      </c>
      <c r="B50">
        <v>-1758375448193546</v>
      </c>
      <c r="C50">
        <f>EXP(((-1) / (2 * 8595.940601917253)) * (SQRT(SUMXMY2(Formulário!$B$2:$B$51,{67.2151467189904; 14.15169162130722; 80.83655155213604; 61.41595331074749; 133.62362417073606; 119.54504708492593; 71.94926938092075; 42.9991216790628; 194.97994723719063; 89.59310711213273; 135.8246853090924; 27.736854872896117; 95.82672823835522; 5.4341222092599155; 99.7469885680535; 190.24010219678897; 75.81971425354858; 7.695509814183956; 6.108844907361014; 76.56567227761845; 31.579471534455106; 4.608324662171726; 149.23190612357877; 90.48536201236844; 57.07983546115189; 177.62326225480672; 22.91897168499903; 188.64192116200155; 61.95848742901932; 175.31841662208777; 118.98531457355088; 163.1432082479563; 194.18608351880948; 56.91420046946198; 189.6713810548196; 76.86072361656929; 76.07728202181355; 67.17231143518126; 106.84188666247607; 30.419127861063025; 109.26994552618336; 106.90053738914398; 150.35442059831203; 164.5132678978606; 86.91711049663333; 59.662727902477606; 51.17739265342345; 38.40725106340884; 11.376228113691393; 67.57900636398517}))) ^ 2)</f>
        <v>0</v>
      </c>
    </row>
    <row r="51" spans="1:3">
      <c r="A51" s="1" t="s">
        <v>50</v>
      </c>
      <c r="B51">
        <v>-6.615188410972461e+18</v>
      </c>
      <c r="C51">
        <f>EXP(((-1) / (2 * 8595.940601917253)) * (SQRT(SUMXMY2(Formulário!$B$2:$B$51,{53.330933850169984; 190.7137162612786; 110.05878453904869; 68.53197764684727; 114.55002256145241; 27.469208018385746; 87.62801128315974; 123.58167023402528; 96.47955814622405; 79.28740656821941; 196.1269762106153; 173.7221434800361; 123.02351836667498; 112.36146420189101; 122.48172308876221; 39.72712077896611; 77.97685405408295; 7.7869813494827245; 93.84470249480277; 107.16098234817616; 44.94434721994212; 190.2423597865884; 179.47262865857934; 142.50842557356208; 105.25901920185358; 171.680532547918; 25.78305646527695; 155.9999466192784; 24.632256876291375; 156.73027944684287; 54.42023139763983; 173.08588054195653; 186.29815507624605; 29.3635366095037; 91.30483925053736; 193.58897225041852; 95.3960782691456; 170.4132806337313; 116.18083253455056; 74.06795718930258; 56.39679575076929; 40.10423601432358; 150.3339718878411; 76.28026732533168; 100.8955807868579; 97.15597346892363; 113.92078680998887; 170.81380836800028; 193.54002487316419; 80.43305122955434}))) ^ 2)</f>
        <v>0</v>
      </c>
    </row>
    <row r="52" spans="1:3">
      <c r="A52" s="1" t="s">
        <v>51</v>
      </c>
      <c r="B52">
        <v>-1.912355469127981</v>
      </c>
      <c r="C5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5"/>
  <sheetViews>
    <sheetView workbookViewId="0"/>
  </sheetViews>
  <sheetFormatPr defaultRowHeight="15"/>
  <sheetData>
    <row r="1" spans="1:2">
      <c r="A1" t="s">
        <v>52</v>
      </c>
      <c r="B1" t="s">
        <v>0</v>
      </c>
    </row>
    <row r="2" spans="1:2">
      <c r="A2" t="s">
        <v>54</v>
      </c>
    </row>
    <row r="3" spans="1:2">
      <c r="A3" t="s">
        <v>55</v>
      </c>
    </row>
    <row r="4" spans="1:2">
      <c r="A4" t="s">
        <v>56</v>
      </c>
    </row>
    <row r="5" spans="1:2">
      <c r="A5" t="s">
        <v>57</v>
      </c>
    </row>
    <row r="6" spans="1:2">
      <c r="A6" t="s">
        <v>58</v>
      </c>
    </row>
    <row r="7" spans="1:2">
      <c r="A7" t="s">
        <v>59</v>
      </c>
    </row>
    <row r="8" spans="1:2">
      <c r="A8" t="s">
        <v>60</v>
      </c>
    </row>
    <row r="9" spans="1:2">
      <c r="A9" t="s">
        <v>61</v>
      </c>
    </row>
    <row r="10" spans="1:2">
      <c r="A10" t="s">
        <v>62</v>
      </c>
    </row>
    <row r="11" spans="1:2">
      <c r="A11" t="s">
        <v>63</v>
      </c>
    </row>
    <row r="12" spans="1:2">
      <c r="A12" t="s">
        <v>64</v>
      </c>
    </row>
    <row r="13" spans="1:2">
      <c r="A13" t="s">
        <v>65</v>
      </c>
    </row>
    <row r="14" spans="1:2">
      <c r="A14" t="s">
        <v>66</v>
      </c>
    </row>
    <row r="15" spans="1:2">
      <c r="A15" t="s">
        <v>67</v>
      </c>
    </row>
    <row r="16" spans="1:2">
      <c r="A16" t="s">
        <v>68</v>
      </c>
    </row>
    <row r="17" spans="1:1">
      <c r="A17" t="s">
        <v>69</v>
      </c>
    </row>
    <row r="18" spans="1:1">
      <c r="A18" t="s">
        <v>70</v>
      </c>
    </row>
    <row r="19" spans="1:1">
      <c r="A19" t="s">
        <v>71</v>
      </c>
    </row>
    <row r="20" spans="1:1">
      <c r="A20" t="s">
        <v>72</v>
      </c>
    </row>
    <row r="21" spans="1:1">
      <c r="A21" t="s">
        <v>73</v>
      </c>
    </row>
    <row r="22" spans="1:1">
      <c r="A22" t="s">
        <v>74</v>
      </c>
    </row>
    <row r="23" spans="1:1">
      <c r="A23" t="s">
        <v>75</v>
      </c>
    </row>
    <row r="24" spans="1:1">
      <c r="A24" t="s">
        <v>76</v>
      </c>
    </row>
    <row r="25" spans="1:1">
      <c r="A25" t="s">
        <v>77</v>
      </c>
    </row>
    <row r="26" spans="1:1">
      <c r="A26" t="s">
        <v>78</v>
      </c>
    </row>
    <row r="27" spans="1:1">
      <c r="A27" t="s">
        <v>79</v>
      </c>
    </row>
    <row r="28" spans="1:1">
      <c r="A28" t="s">
        <v>80</v>
      </c>
    </row>
    <row r="29" spans="1:1">
      <c r="A29" t="s">
        <v>81</v>
      </c>
    </row>
    <row r="30" spans="1:1">
      <c r="A30" t="s">
        <v>82</v>
      </c>
    </row>
    <row r="31" spans="1:1">
      <c r="A31" t="s">
        <v>83</v>
      </c>
    </row>
    <row r="32" spans="1:1">
      <c r="A32" t="s">
        <v>84</v>
      </c>
    </row>
    <row r="33" spans="1:1">
      <c r="A33" t="s">
        <v>85</v>
      </c>
    </row>
    <row r="34" spans="1:1">
      <c r="A34" t="s">
        <v>86</v>
      </c>
    </row>
    <row r="35" spans="1:1">
      <c r="A35" t="s">
        <v>87</v>
      </c>
    </row>
    <row r="36" spans="1:1">
      <c r="A36" t="s">
        <v>88</v>
      </c>
    </row>
    <row r="37" spans="1:1">
      <c r="A37" t="s">
        <v>89</v>
      </c>
    </row>
    <row r="38" spans="1:1">
      <c r="A38" t="s">
        <v>90</v>
      </c>
    </row>
    <row r="39" spans="1:1">
      <c r="A39" t="s">
        <v>91</v>
      </c>
    </row>
    <row r="40" spans="1:1">
      <c r="A40" t="s">
        <v>92</v>
      </c>
    </row>
    <row r="41" spans="1:1">
      <c r="A41" t="s">
        <v>93</v>
      </c>
    </row>
    <row r="42" spans="1:1">
      <c r="A42" t="s">
        <v>94</v>
      </c>
    </row>
    <row r="43" spans="1:1">
      <c r="A43" t="s">
        <v>95</v>
      </c>
    </row>
    <row r="44" spans="1:1">
      <c r="A44" t="s">
        <v>96</v>
      </c>
    </row>
    <row r="45" spans="1:1">
      <c r="A45" t="s">
        <v>97</v>
      </c>
    </row>
    <row r="46" spans="1:1">
      <c r="A46" t="s">
        <v>98</v>
      </c>
    </row>
    <row r="47" spans="1:1">
      <c r="A47" t="s">
        <v>99</v>
      </c>
    </row>
    <row r="48" spans="1:1">
      <c r="A48" t="s">
        <v>100</v>
      </c>
    </row>
    <row r="49" spans="1:2">
      <c r="A49" t="s">
        <v>101</v>
      </c>
    </row>
    <row r="50" spans="1:2">
      <c r="A50" t="s">
        <v>102</v>
      </c>
    </row>
    <row r="51" spans="1:2">
      <c r="A51" t="s">
        <v>103</v>
      </c>
    </row>
    <row r="52" spans="1:2">
      <c r="A52" t="s">
        <v>104</v>
      </c>
      <c r="B52">
        <f>IFERROR(SUMPRODUCT('Solução'!$B$2:$B$52,'Solução'!$C$2:$C$52), "")</f>
        <v>0</v>
      </c>
    </row>
    <row r="53" spans="1:2">
      <c r="A53" t="s">
        <v>105</v>
      </c>
      <c r="B53">
        <v>0.176775651671659</v>
      </c>
    </row>
    <row r="54" spans="1:2">
      <c r="A54" t="s">
        <v>106</v>
      </c>
      <c r="B54" t="s">
        <v>107</v>
      </c>
    </row>
    <row r="55" spans="1:2">
      <c r="A55" t="s">
        <v>108</v>
      </c>
      <c r="B55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Solução</vt:lpstr>
      <vt:lpstr>Formulário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2020-03-10T18:30:00Z</dcterms:created>
  <dcterms:modified xsi:type="dcterms:W3CDTF">2020-03-10T18:30:00Z</dcterms:modified>
</cp:coreProperties>
</file>