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<sst xmlns="http://schemas.openxmlformats.org/spreadsheetml/2006/main" count="72" uniqueCount="70">
  <si>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</si>
  <si>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</si>
  <si>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</si>
  <si>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</si>
  <si>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</si>
  <si>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</si>
  <si>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</si>
  <si>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</si>
  <si>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</si>
  <si>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</si>
  <si>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</si>
  <si>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</si>
  <si>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</si>
  <si>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</si>
  <si>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VS[13]</t>
  </si>
  <si>
    <t>VS[14]</t>
  </si>
  <si>
    <t>VS[15]</t>
  </si>
  <si>
    <t>VS[16]</t>
  </si>
  <si>
    <t>VS[17]</t>
  </si>
  <si>
    <t>VS[18]</t>
  </si>
  <si>
    <t>VS[19]</t>
  </si>
  <si>
    <t>VS[20]</t>
  </si>
  <si>
    <t>VS[21]</t>
  </si>
  <si>
    <t>VS[22]</t>
  </si>
  <si>
    <t>VS[23]</t>
  </si>
  <si>
    <t>VS[24]</t>
  </si>
  <si>
    <t>VS[25]</t>
  </si>
  <si>
    <t>VS[26]</t>
  </si>
  <si>
    <t>VS[27]</t>
  </si>
  <si>
    <t>VS[28]</t>
  </si>
  <si>
    <t>VS[29]</t>
  </si>
  <si>
    <t>b</t>
  </si>
  <si>
    <t>Descrição</t>
  </si>
  <si>
    <t>Função de Base Radial</t>
  </si>
  <si>
    <t>qtd_total_compras_360d</t>
  </si>
  <si>
    <t>vl_tot_itens_180d</t>
  </si>
  <si>
    <t>vl_tot_set_dph_180d</t>
  </si>
  <si>
    <t>vl_tot_gr_bomboniere_360</t>
  </si>
  <si>
    <t>vl_tot_gr_lavanderia_360</t>
  </si>
  <si>
    <t>vl_tot_gr_limpeza_180</t>
  </si>
  <si>
    <t>vl_tot_gr_pereciveis_lacteos_180</t>
  </si>
  <si>
    <t>vl_tot_gr_pereciveis_lacteos_360</t>
  </si>
  <si>
    <t>vl_tot_gr_perfumaria_360</t>
  </si>
  <si>
    <t>qt_tot_dep_bazar_360d</t>
  </si>
  <si>
    <t>qt_tot_set_casa_360d</t>
  </si>
  <si>
    <t>qt_tot_set_dph_360d</t>
  </si>
  <si>
    <t>qt_tot_set_flv_360d</t>
  </si>
  <si>
    <t>qt_tot_set_pas_360d</t>
  </si>
  <si>
    <t>qt_tot_set_perfumaria_360d</t>
  </si>
  <si>
    <t>qt_tot_gr_limpeza_360</t>
  </si>
  <si>
    <t>qt_tot_gr_pereciveis_lacteos_360</t>
  </si>
  <si>
    <t>qt_tot_gr_perfumaria_360</t>
  </si>
  <si>
    <t>qt_tot_gr_ud_360</t>
  </si>
  <si>
    <t>vl_sacolas_institucional_360d_D_vl_tot_itens_360d</t>
  </si>
  <si>
    <t>vl_tot_set_dph_360d_D_vl_tot_itens_360d</t>
  </si>
  <si>
    <t>vl_tot_set_pas_360d_D_vl_tot_itens_360d</t>
  </si>
  <si>
    <t>vl_tot_set_seca_360d_D_vl_tot_itens_360d</t>
  </si>
  <si>
    <t>vl_tot_gr_basico_360_D_vl_tot_itens_360d</t>
  </si>
  <si>
    <t>vl_tot_gr_limpeza_360_D_vl_tot_itens_360d</t>
  </si>
  <si>
    <t>vl_tot_gr_matinas_360_D_vl_tot_itens_360d</t>
  </si>
  <si>
    <t>vl_tot_gr_bomboniere_360_D_vl_tot_itens_360d</t>
  </si>
  <si>
    <t>vl_tot_gr_congelados_360_D_vl_tot_itens_360d</t>
  </si>
  <si>
    <t>vl_tot_gr_pereciveis_lacteos_360_D_vl_tot_itens_360d</t>
  </si>
  <si>
    <t>vl_itens_360_D_vl_itens_180</t>
  </si>
  <si>
    <t>y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</si>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</sst>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sheetData>
    <row r="1" spans="1:3">
      <c r="A1" t="s">
        <v>32</v>
      </c>
      <c r="B1" s="1" t="s">
        <v>0</v>
      </c>
      <c r="C1" t="s">
        <v>33</v>
      </c>
    </row>
    <row r="2" spans="1:3">
      <c r="A2" s="1" t="s">
        <v>1</v>
      </c>
      <c r="B2">
        <v>-9.890935243197958</v>
      </c>
      <c r="C2">
        <f>EXP(((-1) / (2 * 22925.193177476078)) * (SQRT(SUMXMY2(Formulário!$B$2:$B$31,{0.0; 0.0; 0.0; 0.0; 0.0; 0.0; 0.0; 0.0; 0.0; 0.0; 0.0; 0.0; 0.0; 0.0; 0.0; 0.0; 0.0; 0.0; 0.0; 0.0; 0.0; 0.0; 0.0; 0.0; 0.0; 0.0; 0.0; 0.0; 0.0; 0.0}))) ^ 2)</f>
        <v>0</v>
      </c>
    </row>
    <row r="3" spans="1:3">
      <c r="A3" s="1" t="s">
        <v>2</v>
      </c>
      <c r="B3">
        <v>155810000790.1588</v>
      </c>
      <c r="C3">
        <f>EXP(((-1) / (2 * 22925.193177476078)) * (SQRT(SUMXMY2(Formulário!$B$2:$B$31,{192.80238575861702; 54.11527687776539; 20.64391177985836; 301.12574375656; 306.4401898214456; 256.54227316714747; 96.66819041876815; 30.995928191279372; 217.13912892769355; 139.68096449999555; 38.72843751075169; 157.14278434462216; 10.91308549973574; 288.56987659606733; 82.12298677686509; 210.24929540908875; 98.92049772018149; 165.04189760809905; 173.49673171659828; 58.66296114910327; 307.69453291032806; 245.98588426205663; 298.14693809743125; 283.9705537205364; 189.74161660496637; 292.5537947125779; 28.082808148174845; 62.19452493746749; 14.352733260853325; 103.24252396261456}))) ^ 2)</f>
        <v>0</v>
      </c>
    </row>
    <row r="4" spans="1:3">
      <c r="A4" s="1" t="s">
        <v>3</v>
      </c>
      <c r="B4">
        <v>962851402.3327103</v>
      </c>
      <c r="C4">
        <f>EXP(((-1) / (2 * 22925.193177476078)) * (SQRT(SUMXMY2(Formulário!$B$2:$B$31,{123.3454756596018; 86.1117340317538; 262.9971572174018; 113.21450967542053; 89.15365431891018; 172.22283959331727; 44.721845146547594; 254.57460672027804; 23.65840466973818; 313.1853644304451; 245.0693696836111; 63.06177620883449; 1.7524259361871384; 258.7840361220409; 224.31888256198886; 231.34805733855092; 244.76013983252378; 23.49782976897733; 113.75793484173694; 36.770669757360395; 273.9030692868852; 197.80163639790973; 105.00941360088228; 20.170036058531572; 98.68922988629063; 103.19587121748934; 231.53815131105173; 202.3267930767651; 281.5540826472379; 149.85587298963839}))) ^ 2)</f>
        <v>0</v>
      </c>
    </row>
    <row r="5" spans="1:3">
      <c r="A5" s="1" t="s">
        <v>4</v>
      </c>
      <c r="B5">
        <v>10958595417.50788</v>
      </c>
      <c r="C5">
        <f>EXP(((-1) / (2 * 22925.193177476078)) * (SQRT(SUMXMY2(Formulário!$B$2:$B$31,{37.95284556809652; 226.34591697404363; 241.43266454115107; 178.1194959098514; 244.663930854848; 156.70442891284455; 165.88756583777408; 135.67875374338578; 8.06667732402625; 34.23899398062121; 9.973950011901328; 201.96277728180846; 99.75984972849206; 161.39325726583672; 288.01327319266545; 79.11207934782131; 130.23368791330054; 239.7717001762554; 72.60835480034005; 24.429324393126937; 91.9516826189204; 51.16305194647601; 295.03653079248323; 256.45437809660723; 201.00862515989442; 276.55518824157883; 255.0427236915661; 59.20740230416594; 283.25069959955357; 171.15850896652532}))) ^ 2)</f>
        <v>0</v>
      </c>
    </row>
    <row r="6" spans="1:3">
      <c r="A6" s="1" t="s">
        <v>5</v>
      </c>
      <c r="B6">
        <v>2387115371.133422</v>
      </c>
      <c r="C6">
        <f>EXP(((-1) / (2 * 22925.193177476078)) * (SQRT(SUMXMY2(Formulário!$B$2:$B$31,{256.23851109217276; 284.3716639883866; 100.91737007106201; 34.92462085697266; 72.33448361684731; 135.54126969474922; 259.5943294754794; 273.15005538743515; 2.2062360471393467; 162.0839978291976; 132.46402631362938; 70.4851923612821; 38.03888506245827; 107.14107824500813; 299.229332452277; 102.56740088037309; 164.63651904591248; 223.10078356242673; 115.39667343368231; 308.39188810454203; 305.42952351749994; 79.90229392115299; 157.80019853828455; 95.48275452279604; 90.3932058756857; 11.70595295318244; 193.4432618379797; 159.523555579496; 16.336614532753046; 88.42755052549998}))) ^ 2)</f>
        <v>0</v>
      </c>
    </row>
    <row r="7" spans="1:3">
      <c r="A7" s="1" t="s">
        <v>6</v>
      </c>
      <c r="B7">
        <v>-3480806720.933994</v>
      </c>
      <c r="C7">
        <f>EXP(((-1) / (2 * 22925.193177476078)) * (SQRT(SUMXMY2(Formulário!$B$2:$B$31,{288.2352293324078; 76.02418802970998; 45.981917114342565; 155.32624398398133; 312.7929707277274; 76.81545434350605; 213.30003321968832; 241.697511576905; 75.41350286181972; 231.09709336089082; 116.71478279854423; 200.66020193568104; 201.04859633224703; 170.02635607130588; 28.653165312165232; 265.08053434359203; 101.79851189058923; 59.1910435594791; 12.939858755776571; 187.51795660529447; 215.022849851092; 5.264093641542874; 162.5110690371635; 71.87769871761537; 204.74348984799886; 55.33461999251166; 219.2668473774332; 122.7292062315507; 297.2682199097691; 43.64182502763833}))) ^ 2)</f>
        <v>0</v>
      </c>
    </row>
    <row r="8" spans="1:3">
      <c r="A8" s="1" t="s">
        <v>7</v>
      </c>
      <c r="B8">
        <v>20949407865.02567</v>
      </c>
      <c r="C8">
        <f>EXP(((-1) / (2 * 22925.193177476078)) * (SQRT(SUMXMY2(Formulário!$B$2:$B$31,{108.23629889821498; 36.01045346223414; 293.44851683279114; 278.42079464977036; 81.85693789404534; 209.44379372118811; 259.3428113176767; 176.1911745552285; 168.08289100939646; 76.75103910576607; 29.545861013435132; 284.72850709249457; 285.74474634737317; 200.9126914786951; 107.59000319541703; 110.82052445075355; 230.3796771598769; 284.6950276445598; 281.5139959413924; 247.4909718444075; 203.7466579194395; 26.701544647972238; 51.292347531231165; 285.1532536885428; 192.4482927141841; 2.918654463257651; 32.20166460130357; 210.56013171493282; 1.6062771961839568; 51.031912895737754}))) ^ 2)</f>
        <v>0</v>
      </c>
    </row>
    <row r="9" spans="1:3">
      <c r="A9" s="1" t="s">
        <v>8</v>
      </c>
      <c r="B9">
        <v>-3239168901.219376</v>
      </c>
      <c r="C9">
        <f>EXP(((-1) / (2 * 22925.193177476078)) * (SQRT(SUMXMY2(Formulário!$B$2:$B$31,{174.13888605117776; 219.57069406905694; 206.89778846926416; 71.1711370462707; 226.00776310387502; 75.29022745444753; 103.26453748046671; 236.89662319516498; 206.15889084006122; 269.4982914807236; 208.69131578403966; 180.35088969530457; 29.727383362917134; 116.69341594965246; 84.16111014329799; 77.4293209738415; 308.78173971429027; 124.74828634434839; 283.0880773783676; 200.28979334751847; 252.23078604179568; 159.51024919091694; 183.07857429992757; 156.29889068998992; 61.95972812919232; 229.2678326264126; 89.1021974167961; 7.716592981305198; 204.8385369450603; 56.205498945694806}))) ^ 2)</f>
        <v>0</v>
      </c>
    </row>
    <row r="10" spans="1:3">
      <c r="A10" s="1" t="s">
        <v>9</v>
      </c>
      <c r="B10">
        <v>-152267836700692.4</v>
      </c>
      <c r="C10">
        <f>EXP(((-1) / (2 * 22925.193177476078)) * (SQRT(SUMXMY2(Formulário!$B$2:$B$31,{298.4514776200084; 302.72613604379393; 290.3292432288113; 117.46866144153648; 4.90510706031819; 294.5988811373545; 135.8828489472454; 306.76476762726145; 305.8016703886286; 270.69978055784173; 93.44239968015972; 122.20951357303373; 270.1054586529858; 100.57416913714185; 53.78797273581539; 176.69907243785772; 297.08567743209045; 220.88279562903858; 180.9070610632198; 30.838644719025726; 195.17054616673286; 314.1903741463573; 44.45520731468542; 164.49023191027788; 278.43149512115224; 235.0805152099183; 221.1956818572456; 222.93104274734898; 114.08334939775739; 93.17041834246288}))) ^ 2)</f>
        <v>0</v>
      </c>
    </row>
    <row r="11" spans="1:3">
      <c r="A11" s="1" t="s">
        <v>10</v>
      </c>
      <c r="B11">
        <v>-34797681533.63477</v>
      </c>
      <c r="C11">
        <f>EXP(((-1) / (2 * 22925.193177476078)) * (SQRT(SUMXMY2(Formulário!$B$2:$B$31,{256.84813430354563; 257.0868549709925; 275.16258449774523; 289.81392361953533; 162.27284970215996; 159.15456745274216; 253.33638259412928; 206.26394268473112; 222.7669088713927; 252.54221932143; 282.44030494752343; 107.26166539290494; 119.19003032058355; 29.824863403635508; 183.5153247895175; 11.406163867430006; 147.756019032131; 172.2065125945746; 90.93293582472349; 187.49901651989987; 9.67915526907771; 11.852326411910513; 261.0496165430228; 114.30533033844902; 40.322241063068965; 165.73220260165908; 244.35495353395004; 68.49010220074739; 197.67226967418415; 27.084740851228606}))) ^ 2)</f>
        <v>0</v>
      </c>
    </row>
    <row r="12" spans="1:3">
      <c r="A12" s="1" t="s">
        <v>11</v>
      </c>
      <c r="B12">
        <v>-50625023198.31741</v>
      </c>
      <c r="C12">
        <f>EXP(((-1) / (2 * 22925.193177476078)) * (SQRT(SUMXMY2(Formulário!$B$2:$B$31,{16.401026377284975; 168.6236667623837; 171.5688001389545; 202.28630919692517; 230.4227267867561; 309.6834883532304; 163.84623885616324; 102.48918789186278; 252.34975655524835; 85.94773541456372; 139.30615480818273; 24.89787783310968; 8.044976096756862; 305.4933482125273; 265.29557641231963; 220.86515413860047; 129.77988884164498; 54.994389703917356; 49.644787464845535; 79.41377107267758; 174.2952984395741; 226.77469542989985; 209.5114935208254; 88.83611311488892; 303.0233959085571; 234.16919020482746; 175.92245830846892; 194.1275922640164; 133.15871716688807; 78.61662501571925}))) ^ 2)</f>
        <v>0</v>
      </c>
    </row>
    <row r="13" spans="1:3">
      <c r="A13" s="1" t="s">
        <v>12</v>
      </c>
      <c r="B13">
        <v>135992344.7820379</v>
      </c>
      <c r="C13">
        <f>EXP(((-1) / (2 * 22925.193177476078)) * (SQRT(SUMXMY2(Formulário!$B$2:$B$31,{112.96677355433002; 240.5000020626014; 4.567726874026186; 36.83527552080432; 14.59878905275033; 12.925153149783352; 271.4776382411669; 223.30353655647335; 150.4775247888469; 31.047353167704852; 156.01270145354218; 150.25472886512003; 54.965050945608205; 137.68141195929678; 126.46418332317978; 195.43802865341084; 201.54490764625308; 14.377080377102613; 118.88209670316532; 198.6146117817282; 159.66865773334305; 271.80426966389143; 209.03428489711402; 51.706711307314905; 22.39476281663455; 203.8696716923216; 8.413278305321704; 185.89397842019144; 298.3790137333614; 182.62486150561278}))) ^ 2)</f>
        <v>0</v>
      </c>
    </row>
    <row r="14" spans="1:3">
      <c r="A14" s="1" t="s">
        <v>13</v>
      </c>
      <c r="B14">
        <v>31125148592.77641</v>
      </c>
      <c r="C14">
        <f>EXP(((-1) / (2 * 22925.193177476078)) * (SQRT(SUMXMY2(Formulário!$B$2:$B$31,{123.18446550593931; 204.1454270543584; 145.42506662846353; 173.149716207512; 298.7707996731434; 122.52841824386172; 305.03070397835455; 287.31008611285597; 62.133680796767436; 22.011583583005404; 31.98157146215965; 5.782637195428495; 29.971166893871473; 216.74998148997895; 22.591486404842914; 101.22588040540711; 268.1184362169371; 7.385273230520844; 258.46892797607404; 89.44569745541204; 37.49922430732248; 221.10727678538046; 199.59296994364158; 278.46289391631456; 233.27240861956602; 254.98206396600912; 89.50275570268718; 56.309862986381006; 238.20515382368373; 256.0463843234023}))) ^ 2)</f>
        <v>0</v>
      </c>
    </row>
    <row r="15" spans="1:3">
      <c r="A15" s="1" t="s">
        <v>14</v>
      </c>
      <c r="B15">
        <v>-8695212063402.797</v>
      </c>
      <c r="C15">
        <f>EXP(((-1) / (2 * 22925.193177476078)) * (SQRT(SUMXMY2(Formulário!$B$2:$B$31,{314.33359016411976; 130.94287979845674; 118.0587314034858; 246.39213170265373; 108.15289674518456; 295.37281466058676; 272.4144991155352; 136.13986143613832; 238.28649492170638; 239.45173072471573; 32.726024881949016; 286.42223390846067; 160.34019959723335; 262.2735929617326; 101.5667015310436; 284.19138836573825; 123.51188881998623; 3.439293502170789; 287.32003000299426; 28.969530426039388; 101.33314592332677; 301.49907993235047; 301.6720909989479; 181.97865156544623; 200.51148740072531; 142.31273008007474; 93.04948620103382; 104.30062614022621; 213.42154804299105; 238.7636135926545}))) ^ 2)</f>
        <v>0</v>
      </c>
    </row>
    <row r="16" spans="1:3">
      <c r="A16" s="1" t="s">
        <v>15</v>
      </c>
      <c r="B16">
        <v>40493059053.55553</v>
      </c>
      <c r="C16">
        <f>EXP(((-1) / (2 * 22925.193177476078)) * (SQRT(SUMXMY2(Formulário!$B$2:$B$31,{251.20503888596426; 250.5827533434127; 28.943960612123732; 156.90267807523892; 18.266085570118612; 174.3912062190773; 140.11827074751628; 281.7100395930429; 111.36173964244504; 37.15083749001509; 45.377945936239946; 241.66292598179882; 196.18949474002562; 32.090952873275; 26.691021785070866; 222.45027748237598; 23.091103772963653; 260.8146208382413; 224.1236772776434; 25.815771357827455; 26.922973055800004; 313.1068661409105; 118.77362159471083; 117.62208171716316; 257.9393031154199; 300.60625985798356; 312.90423558131687; 239.08212050817548; 119.4047575711788; 26.498681277064765}))) ^ 2)</f>
        <v>0</v>
      </c>
    </row>
    <row r="17" spans="1:3">
      <c r="A17" s="1" t="s">
        <v>16</v>
      </c>
      <c r="B17">
        <v>60875620745.97649</v>
      </c>
      <c r="C17">
        <f>EXP(((-1) / (2 * 22925.193177476078)) * (SQRT(SUMXMY2(Formulário!$B$2:$B$31,{246.6250499972452; 177.20777524468218; 134.62547698025762; 287.6286207382736; 35.28815989779079; 156.3329770544638; 3.603042296158501; 148.7279327688082; 17.867661693633167; 37.70647986836744; 37.2965727500853; 206.02478107633726; 236.75491966592773; 185.13018312273897; 305.34233361825164; 118.96396102556523; 90.66980273606391; 275.6471125689844; 70.9574132301966; 305.6755448415047; 3.8571830713487594; 307.78789598950823; 13.696657896383403; 282.80137315890545; 167.4642332675257; 315.11415341097813; 23.41910016560119; 175.7638585217241; 307.60501188405624; 166.00340209541523}))) ^ 2)</f>
        <v>0</v>
      </c>
    </row>
    <row r="18" spans="1:3">
      <c r="A18" s="1" t="s">
        <v>17</v>
      </c>
      <c r="B18">
        <v>2945654347027.297</v>
      </c>
      <c r="C18">
        <f>EXP(((-1) / (2 * 22925.193177476078)) * (SQRT(SUMXMY2(Formulário!$B$2:$B$31,{199.73761385009573; 220.79358701639694; 144.24713078912893; 199.15351872973088; 185.43024933730285; 285.97956813291887; 14.422261214959766; 89.16275579357665; 301.60999802542244; 282.52232070021455; 144.6011907584429; 196.79706604150738; 88.02601762805467; 59.699639117842665; 147.15318295446195; 112.135182058292; 185.22137168187558; 24.668834598832973; 309.2210278811201; 312.9707770567961; 221.55935267503412; 170.1284408948298; 98.22758384242424; 258.25520671753554; 217.29721395631273; 51.60595760516085; 289.0797837774863; 261.0295228649713; 301.41591802298507; 230.30472922441237}))) ^ 2)</f>
        <v>0</v>
      </c>
    </row>
    <row r="19" spans="1:3">
      <c r="A19" s="1" t="s">
        <v>18</v>
      </c>
      <c r="B19">
        <v>-12219787150885.41</v>
      </c>
      <c r="C19">
        <f>EXP(((-1) / (2 * 22925.193177476078)) * (SQRT(SUMXMY2(Formulário!$B$2:$B$31,{194.665320374069; 132.7280693291778; 295.99835517138797; 274.8425628041614; 14.34999811128271; 8.367473730369968; 119.46942691991502; 257.2264672644836; 313.30887347447134; 47.73431191522812; 188.54545308689208; 120.87447641481766; 307.7991843647867; 267.24370548922377; 266.04089198086064; 148.73825218730497; 131.64162194708032; 86.76484639206467; 17.890580783637347; 274.416837932291; 257.9714953642507; 317.2571570500099; 316.2794636830271; 176.26444801730835; 244.03565893305787; 299.81833626641253; 269.6328402150038; 78.49511682915265; 142.97871820569952; 40.988320955167566}))) ^ 2)</f>
        <v>0</v>
      </c>
    </row>
    <row r="20" spans="1:3">
      <c r="A20" s="1" t="s">
        <v>19</v>
      </c>
      <c r="B20">
        <v>9911705790.0648</v>
      </c>
      <c r="C20">
        <f>EXP(((-1) / (2 * 22925.193177476078)) * (SQRT(SUMXMY2(Formulário!$B$2:$B$31,{302.7649952349231; 192.36755170044185; 72.55905181262668; 213.16203085884212; 196.16098974762173; 113.6617754399558; 36.03713310806636; 213.12157269803635; 165.11795919078347; 245.0927335255343; 165.07219785514232; 270.43703168013496; 175.14584297634684; 178.01184362955777; 278.2031738849065; 128.04397728827314; 42.52929753647452; 9.1340888567517; 239.64035579171997; 196.85322167655784; 223.43742791836954; 67.58348505710417; 43.27704491324974; 4.615702416130449; 111.25782325971728; 187.20846217495327; 124.47737390606292; 138.83124581133535; 286.9318254565207; 110.51774150571931}))) ^ 2)</f>
        <v>0</v>
      </c>
    </row>
    <row r="21" spans="1:3">
      <c r="A21" s="1" t="s">
        <v>20</v>
      </c>
      <c r="B21">
        <v>2646002840.1193</v>
      </c>
      <c r="C21">
        <f>EXP(((-1) / (2 * 22925.193177476078)) * (SQRT(SUMXMY2(Formulário!$B$2:$B$31,{163.1128952121234; 248.68973869262834; 125.84156420323677; 197.4171941005886; 273.66832245826487; 301.32728636453436; 46.67329155402533; 294.04957376633206; 156.17150746890746; 81.95301798210492; 145.70524120610037; 311.0101551265471; 156.33075235916266; 104.32825590908217; 201.0077041581493; 76.20943225015803; 24.074980810325464; 40.899561213484546; 40.6349311664108; 48.20582648453022; 44.05635240124126; 203.3795190326953; 57.7190541313691; 109.69638981378858; 284.5928895774852; 150.41018735448665; 211.84728043644273; 54.68515151977898; 61.022295663382174; 12.969522651981661}))) ^ 2)</f>
        <v>0</v>
      </c>
    </row>
    <row r="22" spans="1:3">
      <c r="A22" s="1" t="s">
        <v>21</v>
      </c>
      <c r="B22">
        <v>-37389107.6815</v>
      </c>
      <c r="C22">
        <f>EXP(((-1) / (2 * 22925.193177476078)) * (SQRT(SUMXMY2(Formulário!$B$2:$B$31,{53.610993652004076; 88.40973937406912; 56.17370234647552; 28.149461027725145; 38.28340193069089; 146.22664566341885; 65.4793354705888; 115.5998574429902; 159.75783606615812; 219.09455681923464; 12.475579913019933; 253.69029402114873; 199.26214950834853; 25.945963277810428; 277.2273394275107; 292.2358657902044; 19.382892210231706; 87.86622248372873; 255.8453580164137; 237.45778278173555; 58.5571462636523; 66.4363279022862; 117.56811871854649; 153.761795869634; 196.20114397254025; 117.07354547625337; 146.7838900906741; 237.20747481668965; 11.641295309209626; 80.11004450258794}))) ^ 2)</f>
        <v>0</v>
      </c>
    </row>
    <row r="23" spans="1:3">
      <c r="A23" s="1" t="s">
        <v>22</v>
      </c>
      <c r="B23">
        <v>148950317.9785075</v>
      </c>
      <c r="C23">
        <f>EXP(((-1) / (2 * 22925.193177476078)) * (SQRT(SUMXMY2(Formulário!$B$2:$B$31,{226.3791744889569; 284.0909827699759; 162.37917459100032; 168.86448651881446; 34.010689759264935; 141.98486164683334; 169.0243598433467; 76.94722690935309; 85.44346497864888; 119.72990393689521; 6.3695294338639; 102.21077725082179; 67.10233834629261; 103.93022117118603; 38.006123607209105; 282.6059405695361; 188.37463745326602; 215.51091560645543; 250.4409297509141; 158.17901314697306; 27.5838711522821; 170.44901680111045; 186.23212304667013; 236.56279632948622; 136.98575518843467; 40.48719477715521; 90.05536214745615; 115.22298765808773; 204.979738930551; 181.1346413931558}))) ^ 2)</f>
        <v>0</v>
      </c>
    </row>
    <row r="24" spans="1:3">
      <c r="A24" s="1" t="s">
        <v>23</v>
      </c>
      <c r="B24">
        <v>-5107093787.227312</v>
      </c>
      <c r="C24">
        <f>EXP(((-1) / (2 * 22925.193177476078)) * (SQRT(SUMXMY2(Formulário!$B$2:$B$31,{113.00613954519218; 313.0674105117733; 192.24067167875643; 75.283151967161; 32.30033714911394; 48.509351412509176; 78.05388635898804; 50.991711993699866; 59.20643920921993; 90.47402594293791; 55.01954743877985; 284.58559527365276; 25.461918627901195; 166.4519861376725; 130.23810028795967; 311.7546638169141; 35.55518175846737; 126.25818232739623; 307.6582936600285; 274.6658756817424; 259.29516828711724; 81.84462462735692; 54.23062090349818; 212.19175443472923; 294.93445201580323; 176.68689601927508; 181.39943070009787; 88.85045614540952; 244.1960834323223; 59.35772618311279}))) ^ 2)</f>
        <v>0</v>
      </c>
    </row>
    <row r="25" spans="1:3">
      <c r="A25" s="1" t="s">
        <v>24</v>
      </c>
      <c r="B25">
        <v>524749919.9529506</v>
      </c>
      <c r="C25">
        <f>EXP(((-1) / (2 * 22925.193177476078)) * (SQRT(SUMXMY2(Formulário!$B$2:$B$31,{102.71855452968218; 135.0108721968094; 161.08850521882968; 76.92794136015092; 36.443093400212874; 193.778287489915; 91.59596874763527; 184.4540620065283; 48.98650640178992; 152.68824882874986; 169.01552684448103; 16.44603111448041; 106.82027456776721; 42.65606121704451; 20.111841070317862; 314.1606648687405; 102.2979458637115; 257.0110253375054; 80.80938484777866; 216.27267572844454; 241.25584250803226; 189.0240200045032; 149.6531720001736; 130.69637665777603; 110.71221144323775; 294.9830552958426; 263.5943716380368; 306.2481561903774; 39.44532021986884; 231.93841977530198}))) ^ 2)</f>
        <v>0</v>
      </c>
    </row>
    <row r="26" spans="1:3">
      <c r="A26" s="1" t="s">
        <v>25</v>
      </c>
      <c r="B26">
        <v>-72083559128.47379</v>
      </c>
      <c r="C26">
        <f>EXP(((-1) / (2 * 22925.193177476078)) * (SQRT(SUMXMY2(Formulário!$B$2:$B$31,{297.7792967263531; 57.513724996154224; 21.102374503269523; 235.19223127460492; 182.3071768752894; 267.15162847859006; 44.35630981376895; 252.37549880070992; 63.98577523561654; 51.93568199834341; 52.12921752281802; 258.50264214689935; 211.0981777704782; 165.99311390378003; 113.87368884026756; 278.3767429321476; 124.5411803812895; 259.1451802225315; 139.35803715108366; 119.62209055691739; 146.8299274369582; 95.64128964610735; 237.25140894928697; 159.53668321932682; 73.69194469778505; 285.4770694744752; 121.82663242211454; 172.49473529519855; 287.6659806607452; 198.0999008002796}))) ^ 2)</f>
        <v>0</v>
      </c>
    </row>
    <row r="27" spans="1:3">
      <c r="A27" s="1" t="s">
        <v>26</v>
      </c>
      <c r="B27">
        <v>53790098033.21948</v>
      </c>
      <c r="C27">
        <f>EXP(((-1) / (2 * 22925.193177476078)) * (SQRT(SUMXMY2(Formulário!$B$2:$B$31,{37.097213594259685; 298.2526723387687; 199.2011121702329; 106.2812092107358; 44.19753997587114; 251.98131523067568; 196.778075417439; 169.29214513222067; 283.67390832918574; 250.25876402512498; 48.133530521413846; 98.92398590242877; 78.85722155556647; 236.08893999411183; 10.641409267347756; 180.85264078616765; 241.96378784727668; 278.2387275437929; 108.5585320499208; 260.62333861754615; 35.10862244791776; 268.6188859415099; 40.45811297363863; 126.0778314751355; 253.01909512604206; 47.575808714657455; 72.75218578679602; 229.20450707573877; 228.5012565656243; 203.4661191793445}))) ^ 2)</f>
        <v>0</v>
      </c>
    </row>
    <row r="28" spans="1:3">
      <c r="A28" s="1" t="s">
        <v>27</v>
      </c>
      <c r="B28">
        <v>1654479722251.621</v>
      </c>
      <c r="C28">
        <f>EXP(((-1) / (2 * 22925.193177476078)) * (SQRT(SUMXMY2(Formulário!$B$2:$B$31,{220.2222852650285; 172.2318396073075; 79.90761363065728; 109.70550089619358; 57.629445691217235; 288.2938354603869; 185.13749151339522; 127.20889535130054; 146.61604142992007; 300.6172915381358; 48.665569772630114; 186.03813341841635; 160.54212937849607; 194.0430159272198; 5.747208023008005; 276.7656902948159; 295.80470990678396; 179.34318055095355; 221.07987659479164; 292.75218281445433; 224.43988385306986; 48.40776990070982; 182.88323961159662; 192.53904967207518; 134.59649118016043; 233.70818658448994; 296.5183377948339; 293.7261618018482; 143.07241042136812; 35.935726108799514}))) ^ 2)</f>
        <v>0</v>
      </c>
    </row>
    <row r="29" spans="1:3">
      <c r="A29" s="1" t="s">
        <v>28</v>
      </c>
      <c r="B29">
        <v>-19510375624.0956</v>
      </c>
      <c r="C29">
        <f>EXP(((-1) / (2 * 22925.193177476078)) * (SQRT(SUMXMY2(Formulário!$B$2:$B$31,{312.5361562344684; 266.22158342534004; 39.56129703976979; 292.226181029163; 276.05878552572915; 164.6515725105686; 187.6393393760207; 126.62221231821117; 17.378428242615065; 106.37375608858213; 254.78293465869353; 1.4699574580892178; 105.83487910289541; 126.35754186454639; 170.5407494086227; 291.9131926520134; 109.91177655889503; 110.10447189672821; 234.04362606398146; 143.50989497076446; 71.2776111593906; 143.58021115453232; 44.700517986582014; 55.975837353799044; 158.15539423740853; 132.94463094649203; 290.32337575635677; 115.0045270162037; 184.24782750924564; 200.64701850298076}))) ^ 2)</f>
        <v>0</v>
      </c>
    </row>
    <row r="30" spans="1:3">
      <c r="A30" s="1" t="s">
        <v>29</v>
      </c>
      <c r="B30">
        <v>-453522347.7799703</v>
      </c>
      <c r="C30">
        <f>EXP(((-1) / (2 * 22925.193177476078)) * (SQRT(SUMXMY2(Formulário!$B$2:$B$31,{4.155483274266864; 210.57143018237454; 56.49913591712703; 304.99254418826513; 47.1776338725916; 131.57961917948222; 27.085439993059477; 316.3548064899339; 159.36995565826086; 188.94350174308207; 21.28650226941727; 237.99751979640442; 66.61285830378807; 284.9946123368991; 65.1003987192247; 60.51412889725551; 11.598918397124233; 149.80891200071494; 179.25049932823825; 20.85242333481959; 246.11117064448342; 143.84973965895986; 166.41354902199575; 139.87462637079219; 127.18085589707849; 177.600041717532; 49.26498790586649; 57.73430140394584; 273.4848681934558; 300.24666941309823}))) ^ 2)</f>
        <v>0</v>
      </c>
    </row>
    <row r="31" spans="1:3">
      <c r="A31" s="1" t="s">
        <v>30</v>
      </c>
      <c r="B31">
        <v>-52930647.31140354</v>
      </c>
      <c r="C31">
        <f>EXP(((-1) / (2 * 22925.193177476078)) * (SQRT(SUMXMY2(Formulário!$B$2:$B$31,{118.46849920527505; 85.91994278305981; 204.37116366856324; 129.7104618402202; 8.05627752702166; 49.55451967106852; 227.21146171622422; 209.10737312009934; 8.598825227173077; 70.44214473833385; 73.33083628547462; 213.22298021999075; 6.255075146687628; 33.03852040182993; 253.8507719783369; 56.66056868197461; 207.1468575441237; 75.58653207036164; 31.55740305782685; 77.16990511582976; 229.20906527394752; 271.5524952927737; 263.46757789444604; 126.0449032771816; 212.01464849477247; 65.05110046695115; 93.02948020571168; 284.4492611712731; 4.126118202590972; 27.13585457906294}))) ^ 2)</f>
        <v>0</v>
      </c>
    </row>
    <row r="32" spans="1:3">
      <c r="A32" s="1" t="s">
        <v>31</v>
      </c>
      <c r="B32">
        <v>5.904896074971759</v>
      </c>
      <c r="C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5"/>
  <sheetViews>
    <sheetView workbookViewId="0"/>
  </sheetViews>
  <sheetFormatPr defaultRowHeight="15"/>
  <sheetData>
    <row r="1" spans="1:2">
      <c r="A1" t="s">
        <v>32</v>
      </c>
      <c r="B1" t="s">
        <v>0</v>
      </c>
    </row>
    <row r="2" spans="1:2">
      <c r="A2" t="s">
        <v>34</v>
      </c>
    </row>
    <row r="3" spans="1:2">
      <c r="A3" t="s">
        <v>35</v>
      </c>
    </row>
    <row r="4" spans="1:2">
      <c r="A4" t="s">
        <v>36</v>
      </c>
    </row>
    <row r="5" spans="1:2">
      <c r="A5" t="s">
        <v>37</v>
      </c>
    </row>
    <row r="6" spans="1:2">
      <c r="A6" t="s">
        <v>38</v>
      </c>
    </row>
    <row r="7" spans="1:2">
      <c r="A7" t="s">
        <v>39</v>
      </c>
    </row>
    <row r="8" spans="1:2">
      <c r="A8" t="s">
        <v>40</v>
      </c>
    </row>
    <row r="9" spans="1:2">
      <c r="A9" t="s">
        <v>41</v>
      </c>
    </row>
    <row r="10" spans="1:2">
      <c r="A10" t="s">
        <v>42</v>
      </c>
    </row>
    <row r="11" spans="1:2">
      <c r="A11" t="s">
        <v>43</v>
      </c>
    </row>
    <row r="12" spans="1:2">
      <c r="A12" t="s">
        <v>44</v>
      </c>
    </row>
    <row r="13" spans="1:2">
      <c r="A13" t="s">
        <v>45</v>
      </c>
    </row>
    <row r="14" spans="1:2">
      <c r="A14" t="s">
        <v>46</v>
      </c>
    </row>
    <row r="15" spans="1:2">
      <c r="A15" t="s">
        <v>47</v>
      </c>
    </row>
    <row r="16" spans="1:2">
      <c r="A16" t="s">
        <v>48</v>
      </c>
    </row>
    <row r="17" spans="1:2">
      <c r="A17" t="s">
        <v>49</v>
      </c>
    </row>
    <row r="18" spans="1:2">
      <c r="A18" t="s">
        <v>50</v>
      </c>
    </row>
    <row r="19" spans="1:2">
      <c r="A19" t="s">
        <v>51</v>
      </c>
    </row>
    <row r="20" spans="1:2">
      <c r="A20" t="s">
        <v>52</v>
      </c>
    </row>
    <row r="21" spans="1:2">
      <c r="A21" t="s">
        <v>53</v>
      </c>
    </row>
    <row r="22" spans="1:2">
      <c r="A22" t="s">
        <v>54</v>
      </c>
    </row>
    <row r="23" spans="1:2">
      <c r="A23" t="s">
        <v>55</v>
      </c>
    </row>
    <row r="24" spans="1:2">
      <c r="A24" t="s">
        <v>56</v>
      </c>
    </row>
    <row r="25" spans="1:2">
      <c r="A25" t="s">
        <v>57</v>
      </c>
    </row>
    <row r="26" spans="1:2">
      <c r="A26" t="s">
        <v>58</v>
      </c>
    </row>
    <row r="27" spans="1:2">
      <c r="A27" t="s">
        <v>59</v>
      </c>
    </row>
    <row r="28" spans="1:2">
      <c r="A28" t="s">
        <v>60</v>
      </c>
    </row>
    <row r="29" spans="1:2">
      <c r="A29" t="s">
        <v>61</v>
      </c>
    </row>
    <row r="30" spans="1:2">
      <c r="A30" t="s">
        <v>62</v>
      </c>
    </row>
    <row r="31" spans="1:2">
      <c r="A31" t="s">
        <v>63</v>
      </c>
    </row>
    <row r="32" spans="1:2">
      <c r="A32" t="s">
        <v>64</v>
      </c>
      <c r="B32">
        <f>IFERROR(SUMPRODUCT('Solução'!$B$2:$B$32,'Solução'!$C$2:$C$32), "")</f>
        <v>0</v>
      </c>
    </row>
    <row r="33" spans="1:2">
      <c r="A33" t="s">
        <v>65</v>
      </c>
      <c r="B33">
        <v>0.02745572940043983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2020-03-10T18:23:23Z</dcterms:created>
  <dcterms:modified xsi:type="dcterms:W3CDTF">2020-03-10T18:23:23Z</dcterms:modified>
</cp:coreProperties>
</file>