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ção" sheetId="1" r:id="rId1"/>
    <sheet name="Formulário" sheetId="2" r:id="rId2"/>
  </sheets>
  <calcPr calcId="124519" fullCalcOnLoad="1"/>
</workbook>
</file>

<file path=xl/sharedStrings.xml><?xml version="1.0" encoding="utf-8"?>
<sst xmlns="http://schemas.openxmlformats.org/spreadsheetml/2006/main" count="40" uniqueCount="38">
  <si>
    <t>Valor</t>
  </si>
  <si>
    <t>VS[0]</t>
  </si>
  <si>
    <t>VS[1]</t>
  </si>
  <si>
    <t>VS[2]</t>
  </si>
  <si>
    <t>VS[3]</t>
  </si>
  <si>
    <t>VS[4]</t>
  </si>
  <si>
    <t>VS[5]</t>
  </si>
  <si>
    <t>VS[6]</t>
  </si>
  <si>
    <t>VS[7]</t>
  </si>
  <si>
    <t>VS[8]</t>
  </si>
  <si>
    <t>VS[9]</t>
  </si>
  <si>
    <t>VS[10]</t>
  </si>
  <si>
    <t>VS[11]</t>
  </si>
  <si>
    <t>VS[12]</t>
  </si>
  <si>
    <t>VS[13]</t>
  </si>
  <si>
    <t>b</t>
  </si>
  <si>
    <t>Descrição</t>
  </si>
  <si>
    <t>Função de Base Radial</t>
  </si>
  <si>
    <t>ρe (kg/(m^3))</t>
  </si>
  <si>
    <t>Te(K)</t>
  </si>
  <si>
    <t>Ve (m/s)</t>
  </si>
  <si>
    <t>Ae (m^2)</t>
  </si>
  <si>
    <t>Pe (N/(m^2))</t>
  </si>
  <si>
    <t>mPonto (kg/s)</t>
  </si>
  <si>
    <t>ρs (kg/(m^3))</t>
  </si>
  <si>
    <t>Ts (K)</t>
  </si>
  <si>
    <t>Vs (m/s)</t>
  </si>
  <si>
    <t>As (m^2)</t>
  </si>
  <si>
    <t>Ps (N/(m^2))</t>
  </si>
  <si>
    <t>RMédio (m)</t>
  </si>
  <si>
    <t>L (m)</t>
  </si>
  <si>
    <t>t (s)</t>
  </si>
  <si>
    <t>F (N) Teórica</t>
  </si>
  <si>
    <t>Coeficiente de acerto (R ^ 2)</t>
  </si>
  <si>
    <t>Função de base radial</t>
  </si>
  <si>
    <t>Gaussiana (G)</t>
  </si>
  <si>
    <t>Tipo de saída</t>
  </si>
  <si>
    <t>Decimal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</si>
</sst>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16</v>
      </c>
      <c r="B1" s="1" t="s">
        <v>0</v>
      </c>
      <c r="C1" t="s">
        <v>17</v>
      </c>
    </row>
    <row r="2" spans="1:3">
      <c r="A2" s="1" t="s">
        <v>1</v>
      </c>
      <c r="B2">
        <v>1440325.96523981</v>
      </c>
      <c r="C2">
        <f>EXP(((-1) / (2 * 8881410743.03378)) * (SQRT(SUMXMY2(Formulário!$B$2:$B$15,{0.0; 0.0; 0.0; 0.0; 0.0; 0.0; 0.0; 0.0; 0.0; 0.0; 0.0; 0.0; 0.0; 0.0}))) ^ 2)</f>
        <v>0</v>
      </c>
    </row>
    <row r="3" spans="1:3">
      <c r="A3" s="1" t="s">
        <v>2</v>
      </c>
      <c r="B3">
        <v>5035549627.066349</v>
      </c>
      <c r="C3">
        <f>EXP(((-1) / (2 * 8881410743.03378)) * (SQRT(SUMXMY2(Formulário!$B$2:$B$15,{60942.54351090996; 2451.739810705354; 24889.791256652934; 196662.58032822292; 193296.9050939195; 175363.33160027658; 55375.462954711926; 38858.79793760911; 16882.162823665913; 144637.0625868435; 143144.8584922417; 134982.10233476417; 67843.988649931; 114846.22642894389}))) ^ 2)</f>
        <v>0</v>
      </c>
    </row>
    <row r="4" spans="1:3">
      <c r="A4" s="1" t="s">
        <v>3</v>
      </c>
      <c r="B4">
        <v>414842763.2005501</v>
      </c>
      <c r="C4">
        <f>EXP(((-1) / (2 * 8881410743.03378)) * (SQRT(SUMXMY2(Formulário!$B$2:$B$15,{53687.44195802415; 7549.549412098128; 134494.40722920283; 94371.68004263811; 127260.60414504106; 68399.47776659491; 71402.23595062936; 104439.1405719791; 3540.0068346142293; 39537.51096388825; 113644.91533160393; 91374.77777427933; 121061.67477861363; 135101.38107053714}))) ^ 2)</f>
        <v>0</v>
      </c>
    </row>
    <row r="5" spans="1:3">
      <c r="A5" s="1" t="s">
        <v>4</v>
      </c>
      <c r="B5">
        <v>-2562970168.452248</v>
      </c>
      <c r="C5">
        <f>EXP(((-1) / (2 * 8881410743.03378)) * (SQRT(SUMXMY2(Formulário!$B$2:$B$15,{169038.4792464593; 117862.66311918279; 80430.29727179366; 4061.3714178647356; 199124.00852894783; 50364.813596901375; 35206.34302172454; 50740.322915453624; 135754.7912217038; 69348.045047754; 85722.04498445349; 172144.1681840152; 13769.331582600036; 14305.694924026317}))) ^ 2)</f>
        <v>0</v>
      </c>
    </row>
    <row r="6" spans="1:3">
      <c r="A6" s="1" t="s">
        <v>5</v>
      </c>
      <c r="B6">
        <v>33792463073.40894</v>
      </c>
      <c r="C6">
        <f>EXP(((-1) / (2 * 8881410743.03378)) * (SQRT(SUMXMY2(Formulário!$B$2:$B$15,{134634.22409509867; 183353.702435941; 82589.2141283602; 174936.46931403704; 190484.35670867466; 117325.16570297998; 185952.0671251827; 49819.16096951263; 191553.52835672622; 75579.29301784674; 42123.5323168985; 55645.443509932215; 14581.994196201156; 1016.5607046509522}))) ^ 2)</f>
        <v>0</v>
      </c>
    </row>
    <row r="7" spans="1:3">
      <c r="A7" s="1" t="s">
        <v>6</v>
      </c>
      <c r="B7">
        <v>-3598408782.989609</v>
      </c>
      <c r="C7">
        <f>EXP(((-1) / (2 * 8881410743.03378)) * (SQRT(SUMXMY2(Formulário!$B$2:$B$15,{69667.33370846725; 13746.217063091743; 173125.5018906443; 117645.10156352099; 20476.676731308806; 118340.37914584512; 12422.608277861473; 186816.89970916868; 105790.79749676846; 15752.573835043217; 159187.54322273235; 123421.1326299548; 106176.40048379035; 151622.27007978057}))) ^ 2)</f>
        <v>0</v>
      </c>
    </row>
    <row r="8" spans="1:3">
      <c r="A8" s="1" t="s">
        <v>7</v>
      </c>
      <c r="B8">
        <v>-406066608.819109</v>
      </c>
      <c r="C8">
        <f>EXP(((-1) / (2 * 8881410743.03378)) * (SQRT(SUMXMY2(Formulário!$B$2:$B$15,{13786.457335200266; 10069.760078279256; 156053.770511658; 49560.951681056664; 63986.47603209554; 164204.77247646364; 20825.242251185493; 97650.12511955884; 66835.90869448664; 46298.19426435214; 104254.77068151573; 91773.66332851695; 103868.74416182109; 84098.81049399683}))) ^ 2)</f>
        <v>0</v>
      </c>
    </row>
    <row r="9" spans="1:3">
      <c r="A9" s="1" t="s">
        <v>8</v>
      </c>
      <c r="B9">
        <v>-45250457250.91348</v>
      </c>
      <c r="C9">
        <f>EXP(((-1) / (2 * 8881410743.03378)) * (SQRT(SUMXMY2(Formulário!$B$2:$B$15,{82866.93265506437; 171642.6671688416; 35441.72286090133; 129760.23916177335; 47126.68937586537; 1861.458024878594; 36681.73137207307; 116676.98121559981; 75793.66823741341; 163665.52115305132; 142380.43827064923; 54829.97045974791; 182326.29833896662; 161651.6067262136}))) ^ 2)</f>
        <v>0</v>
      </c>
    </row>
    <row r="10" spans="1:3">
      <c r="A10" s="1" t="s">
        <v>9</v>
      </c>
      <c r="B10">
        <v>-120795883900.1277</v>
      </c>
      <c r="C10">
        <f>EXP(((-1) / (2 * 8881410743.03378)) * (SQRT(SUMXMY2(Formulário!$B$2:$B$15,{154058.4275072245; 55767.932216506044; 181138.76269080248; 63578.91673114104; 179600.28440904742; 185644.10445370895; 139466.85129608115; 144197.6792320527; 86712.60289480636; 18647.05264611745; 41196.25527726963; 78280.01055304913; 62668.43948223739; 178379.73125030665}))) ^ 2)</f>
        <v>0</v>
      </c>
    </row>
    <row r="11" spans="1:3">
      <c r="A11" s="1" t="s">
        <v>10</v>
      </c>
      <c r="B11">
        <v>-946047722.4465084</v>
      </c>
      <c r="C11">
        <f>EXP(((-1) / (2 * 8881410743.03378)) * (SQRT(SUMXMY2(Formulário!$B$2:$B$15,{110907.83016776465; 30719.71179246977; 174470.2363489056; 91267.16025002918; 57585.698246778644; 17228.647864940474; 152562.82231531737; 2307.4745200066764; 149669.95402601603; 32287.698559192828; 918.9242494273298; 45687.19340611959; 113509.89899426299; 109958.44213708937}))) ^ 2)</f>
        <v>0</v>
      </c>
    </row>
    <row r="12" spans="1:3">
      <c r="A12" s="1" t="s">
        <v>11</v>
      </c>
      <c r="B12">
        <v>35285752496.97377</v>
      </c>
      <c r="C12">
        <f>EXP(((-1) / (2 * 8881410743.03378)) * (SQRT(SUMXMY2(Formulário!$B$2:$B$15,{2893.6919940672706; 96658.59160858898; 154529.88886047638; 183008.14469587395; 47026.19151033719; 166824.63061251485; 198759.91257652614; 27819.173643262253; 83258.08169732043; 30476.18790481432; 62873.08622153032; 10332.042840154547; 79098.2700626401; 161346.21448264187}))) ^ 2)</f>
        <v>0</v>
      </c>
    </row>
    <row r="13" spans="1:3">
      <c r="A13" s="1" t="s">
        <v>12</v>
      </c>
      <c r="B13">
        <v>40631372995.81189</v>
      </c>
      <c r="C13">
        <f>EXP(((-1) / (2 * 8881410743.03378)) * (SQRT(SUMXMY2(Formulário!$B$2:$B$15,{191455.24864769567; 27283.093929372764; 195230.4998786579; 69611.89580762111; 178964.38928203424; 71493.80672860477; 138538.68443549148; 111033.94107193266; 81863.98441685455; 168319.46868749312; 164752.58644400403; 69897.14643128347; 163679.47197595375; 76190.4600256368}))) ^ 2)</f>
        <v>0</v>
      </c>
    </row>
    <row r="14" spans="1:3">
      <c r="A14" s="1" t="s">
        <v>13</v>
      </c>
      <c r="B14">
        <v>62276175351.64978</v>
      </c>
      <c r="C14">
        <f>EXP(((-1) / (2 * 8881410743.03378)) * (SQRT(SUMXMY2(Formulário!$B$2:$B$15,{158244.74796961725; 21377.551722933622; 190863.69143565156; 54935.4992247473; 48513.97779231149; 140329.83360177197; 97123.49230417678; 89787.19412647352; 186141.3179226522; 294.1915611602014; 34678.33162956005; 128778.30398552462; 191114.3224215274; 38195.72391373758}))) ^ 2)</f>
        <v>0</v>
      </c>
    </row>
    <row r="15" spans="1:3">
      <c r="A15" s="1" t="s">
        <v>14</v>
      </c>
      <c r="B15">
        <v>186280013434.7149</v>
      </c>
      <c r="C15">
        <f>EXP(((-1) / (2 * 8881410743.03378)) * (SQRT(SUMXMY2(Formulário!$B$2:$B$15,{8095.5793283038665; 98244.35887217856; 54641.28493840107; 141366.95438268222; 45899.952619800315; 158830.26372146784; 135429.37451057235; 161285.27039332784; 185921.30932741577; 59807.05265627768; 112994.08107561062; 181256.44764691158; 79193.96956682917; 107271.75284010515}))) ^ 2)</f>
        <v>0</v>
      </c>
    </row>
    <row r="16" spans="1:3">
      <c r="A16" s="1" t="s">
        <v>15</v>
      </c>
      <c r="B16">
        <v>67021.76997751398</v>
      </c>
      <c r="C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16</v>
      </c>
      <c r="B1" t="s">
        <v>0</v>
      </c>
    </row>
    <row r="2" spans="1:2">
      <c r="A2" t="s">
        <v>18</v>
      </c>
    </row>
    <row r="3" spans="1:2">
      <c r="A3" t="s">
        <v>19</v>
      </c>
    </row>
    <row r="4" spans="1:2">
      <c r="A4" t="s">
        <v>20</v>
      </c>
    </row>
    <row r="5" spans="1:2">
      <c r="A5" t="s">
        <v>21</v>
      </c>
    </row>
    <row r="6" spans="1:2">
      <c r="A6" t="s">
        <v>22</v>
      </c>
    </row>
    <row r="7" spans="1:2">
      <c r="A7" t="s">
        <v>23</v>
      </c>
    </row>
    <row r="8" spans="1:2">
      <c r="A8" t="s">
        <v>24</v>
      </c>
    </row>
    <row r="9" spans="1:2">
      <c r="A9" t="s">
        <v>25</v>
      </c>
    </row>
    <row r="10" spans="1:2">
      <c r="A10" t="s">
        <v>26</v>
      </c>
    </row>
    <row r="11" spans="1:2">
      <c r="A11" t="s">
        <v>27</v>
      </c>
    </row>
    <row r="12" spans="1:2">
      <c r="A12" t="s">
        <v>28</v>
      </c>
    </row>
    <row r="13" spans="1:2">
      <c r="A13" t="s">
        <v>29</v>
      </c>
    </row>
    <row r="14" spans="1:2">
      <c r="A14" t="s">
        <v>30</v>
      </c>
    </row>
    <row r="15" spans="1:2">
      <c r="A15" t="s">
        <v>31</v>
      </c>
    </row>
    <row r="16" spans="1:2">
      <c r="A16" t="s">
        <v>32</v>
      </c>
      <c r="B16">
        <f>IFERROR(SUMPRODUCT('Solução'!$B$2:$B$16,'Solução'!$C$2:$C$16), "")</f>
        <v>0</v>
      </c>
    </row>
    <row r="17" spans="1:2">
      <c r="A17" t="s">
        <v>33</v>
      </c>
      <c r="B17">
        <v>0.9978584296664106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Solução</vt:lpstr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2020-03-10T15:02:08Z</dcterms:created>
  <dcterms:modified xsi:type="dcterms:W3CDTF">2020-03-10T15:02:08Z</dcterms:modified>
</cp:coreProperties>
</file>