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cao" sheetId="1" r:id="rId1"/>
    <sheet name="Formulario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<sst xmlns="http://schemas.openxmlformats.org/spreadsheetml/2006/main" count="40" uniqueCount="37">
  <si>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Valor</t>
  </si>
  <si>
    <t>VS[0]</t>
  </si>
  <si>
    <t>VS[1]</t>
  </si>
  <si>
    <t>VS[2]</t>
  </si>
  <si>
    <t>VS[3]</t>
  </si>
  <si>
    <t>VS[4]</t>
  </si>
  <si>
    <t>VS[5]</t>
  </si>
  <si>
    <t>VS[6]</t>
  </si>
  <si>
    <t>VS[7]</t>
  </si>
  <si>
    <t>VS[8]</t>
  </si>
  <si>
    <t>VS[9]</t>
  </si>
  <si>
    <t>VS[10]</t>
  </si>
  <si>
    <t>VS[11]</t>
  </si>
  <si>
    <t>VS[12]</t>
  </si>
  <si>
    <t>VS[13]</t>
  </si>
  <si>
    <t>b</t>
  </si>
  <si>
    <t>Descrição</t>
  </si>
  <si>
    <t>Função de Base Radial (FBR)</t>
  </si>
  <si>
    <t>ρe (kg/(m^3))</t>
  </si>
  <si>
    <t>Te(K)</t>
  </si>
  <si>
    <t>Ve (m/s)</t>
  </si>
  <si>
    <t>Ae (m^2)</t>
  </si>
  <si>
    <t>Pe (N/(m^2))</t>
  </si>
  <si>
    <t>mPonto (kg/s)</t>
  </si>
  <si>
    <t>ρs (kg/(m^3))</t>
  </si>
  <si>
    <t>Ts (K)</t>
  </si>
  <si>
    <t>Vs (m/s)</t>
  </si>
  <si>
    <t>As (m^2)</t>
  </si>
  <si>
    <t>Ps (N/(m^2))</t>
  </si>
  <si>
    <t>RMédio (m)</t>
  </si>
  <si>
    <t>L (m)</t>
  </si>
  <si>
    <t>t (s)</t>
  </si>
  <si>
    <t>F (N) Teórica</t>
  </si>
  <si>
    <t>Coeficiente de acerto (R ^ 2)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</si>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</sst>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sheetData>
    <row r="1" spans="1:3">
      <c r="A1" t="s">
        <v>16</v>
      </c>
      <c r="B1" s="1" t="s">
        <v>0</v>
      </c>
      <c r="C1" t="s">
        <v>17</v>
      </c>
    </row>
    <row r="2" spans="1:3">
      <c r="A2" s="1" t="s">
        <v>1</v>
      </c>
      <c r="B2">
        <v>-13455925.92328825</v>
      </c>
      <c r="C2">
        <f>EXP(((-1) / (2 * 9207222073.8835)) * (SQRT(SUMXMY2(Formulario!$B$2:$B$15,{0.0; 0.0; 0.0; 0.0; 0.0; 0.0; 0.0; 0.0; 0.0; 0.0; 0.0; 0.0; 0.0; 0.0}))) ^ 2)</f>
        <v>0</v>
      </c>
    </row>
    <row r="3" spans="1:3">
      <c r="A3" s="1" t="s">
        <v>2</v>
      </c>
      <c r="B3">
        <v>432013906.9952539</v>
      </c>
      <c r="C3">
        <f>EXP(((-1) / (2 * 9207222073.8835)) * (SQRT(SUMXMY2(Formulario!$B$2:$B$15,{36305.261297764475; 36620.65085482366; 60748.49520827745; 104778.88112549136; 86247.09250873959; 58150.15022187179; 122169.55745777617; 27852.948232828858; 58332.951091235016; 73152.00535063639; 91064.15916053613; 156777.2240201764; 39869.15990764187; 102677.93957237407}))) ^ 2)</f>
        <v>0</v>
      </c>
    </row>
    <row r="4" spans="1:3">
      <c r="A4" s="1" t="s">
        <v>3</v>
      </c>
      <c r="B4">
        <v>-39077982623.25559</v>
      </c>
      <c r="C4">
        <f>EXP(((-1) / (2 * 9207222073.8835)) * (SQRT(SUMXMY2(Formulario!$B$2:$B$15,{118288.27891344839; 9274.828864751744; 121309.36433779757; 34048.80558231944; 12988.953341393259; 189465.35101490733; 192809.14797512934; 161413.87178021614; 60822.67838293796; 19502.33979523113; 136621.80270614394; 87885.89089229662; 24367.558266104148; 98872.69542536013}))) ^ 2)</f>
        <v>0</v>
      </c>
    </row>
    <row r="5" spans="1:3">
      <c r="A5" s="1" t="s">
        <v>4</v>
      </c>
      <c r="B5">
        <v>-139400023942.804</v>
      </c>
      <c r="C5">
        <f>EXP(((-1) / (2 * 9207222073.8835)) * (SQRT(SUMXMY2(Formulario!$B$2:$B$15,{6866.41358115151; 181565.32344258678; 51670.97995006423; 132286.78752400336; 62239.807885429924; 103842.73945184548; 109162.43754380262; 36910.16359722599; 193598.36825443438; 154771.89617244905; 187591.115923145; 178671.47492808296; 119383.55862503628; 184071.96536257552}))) ^ 2)</f>
        <v>0</v>
      </c>
    </row>
    <row r="6" spans="1:3">
      <c r="A6" s="1" t="s">
        <v>5</v>
      </c>
      <c r="B6">
        <v>1917796057.675535</v>
      </c>
      <c r="C6">
        <f>EXP(((-1) / (2 * 9207222073.8835)) * (SQRT(SUMXMY2(Formulario!$B$2:$B$15,{17669.433444133487; 39132.18864295699; 9030.605970618724; 64959.18409792678; 77607.7626995656; 54180.66031621126; 165475.22105393215; 71233.45899069034; 56094.60650839077; 108360.91720518772; 28138.551138976043; 160175.83549130813; 14885.642486173947; 197053.1452004967}))) ^ 2)</f>
        <v>0</v>
      </c>
    </row>
    <row r="7" spans="1:3">
      <c r="A7" s="1" t="s">
        <v>6</v>
      </c>
      <c r="B7">
        <v>-653419866.7493372</v>
      </c>
      <c r="C7">
        <f>EXP(((-1) / (2 * 9207222073.8835)) * (SQRT(SUMXMY2(Formulario!$B$2:$B$15,{154195.23425435106; 39677.85457493556; 1102.617086044584; 162824.36688405013; 141139.23276082572; 145561.920085858; 154000.66988706775; 14784.61034500692; 71575.37673659489; 23135.750137338917; 172337.11318363843; 124454.84345019395; 66070.89360242705; 12690.795419165925}))) ^ 2)</f>
        <v>0</v>
      </c>
    </row>
    <row r="8" spans="1:3">
      <c r="A8" s="1" t="s">
        <v>7</v>
      </c>
      <c r="B8">
        <v>25351317909.75468</v>
      </c>
      <c r="C8">
        <f>EXP(((-1) / (2 * 9207222073.8835)) * (SQRT(SUMXMY2(Formulario!$B$2:$B$15,{62094.29644914479; 64929.830651597455; 145681.52533533165; 127302.02732647075; 177151.05520216865; 94287.84279148052; 23879.56347820731; 142414.62278690553; 151907.0553073617; 112071.03510382991; 153940.13614880593; 98596.8865183962; 104374.82554722005; 85367.7394238787}))) ^ 2)</f>
        <v>0</v>
      </c>
    </row>
    <row r="9" spans="1:3">
      <c r="A9" s="1" t="s">
        <v>8</v>
      </c>
      <c r="B9">
        <v>426038909.1232626</v>
      </c>
      <c r="C9">
        <f>EXP(((-1) / (2 * 9207222073.8835)) * (SQRT(SUMXMY2(Formulario!$B$2:$B$15,{5075.481677942266; 21542.8447501788; 6275.518810348166; 127072.99218455984; 62767.91987672276; 101547.05099505375; 181215.11408010178; 49776.546741819206; 81941.75779784452; 150861.9929383837; 45684.46750976529; 15370.697559867318; 57855.098271776595; 32191.294821910673}))) ^ 2)</f>
        <v>0</v>
      </c>
    </row>
    <row r="10" spans="1:3">
      <c r="A10" s="1" t="s">
        <v>9</v>
      </c>
      <c r="B10">
        <v>-1585068450950.593</v>
      </c>
      <c r="C10">
        <f>EXP(((-1) / (2 * 9207222073.8835)) * (SQRT(SUMXMY2(Formulario!$B$2:$B$15,{185634.07837598506; 161358.5690701872; 126472.6490959497; 174005.80022845513; 160470.3700649044; 37252.720593212274; 178218.54982692332; 107691.2508898114; 161222.7476836443; 178923.8495458655; 63496.220240603456; 21974.23440716271; 45512.1504668083; 85281.23581874334}))) ^ 2)</f>
        <v>0</v>
      </c>
    </row>
    <row r="11" spans="1:3">
      <c r="A11" s="1" t="s">
        <v>10</v>
      </c>
      <c r="B11">
        <v>-24468147345.43335</v>
      </c>
      <c r="C11">
        <f>EXP(((-1) / (2 * 9207222073.8835)) * (SQRT(SUMXMY2(Formulario!$B$2:$B$15,{163334.195456781; 171863.3242774676; 1388.1499244614263; 101981.6581333836; 83345.06468481477; 44348.594678787114; 23933.69867803684; 67412.11593683682; 188272.14775775306; 64534.40332442516; 103587.67926543493; 140372.81690444934; 72606.45486881098; 194037.13725314804}))) ^ 2)</f>
        <v>0</v>
      </c>
    </row>
    <row r="12" spans="1:3">
      <c r="A12" s="1" t="s">
        <v>11</v>
      </c>
      <c r="B12">
        <v>-450084042.6433499</v>
      </c>
      <c r="C12">
        <f>EXP(((-1) / (2 * 9207222073.8835)) * (SQRT(SUMXMY2(Formulario!$B$2:$B$15,{192173.2467215139; 50273.741944474146; 99286.33394112186; 60076.813828646926; 56874.52010182633; 7365.277949765834; 121712.59723542939; 100370.65316563244; 10278.844467242256; 55637.74917508317; 181354.7666904231; 47833.67603113134; 28931.37597229467; 97729.74617686452}))) ^ 2)</f>
        <v>0</v>
      </c>
    </row>
    <row r="13" spans="1:3">
      <c r="A13" s="1" t="s">
        <v>12</v>
      </c>
      <c r="B13">
        <v>222391183953.6076</v>
      </c>
      <c r="C13">
        <f>EXP(((-1) / (2 * 9207222073.8835)) * (SQRT(SUMXMY2(Formulario!$B$2:$B$15,{196806.2549593807; 48331.532978495874; 134206.28161482103; 152073.69444571502; 47449.438956728365; 145404.01603050035; 73435.79625898658; 126253.42464550445; 126497.79856270076; 106978.91147318721; 18028.296536901173; 166786.06135911093; 64050.625968253466; 37242.42783267071}))) ^ 2)</f>
        <v>0</v>
      </c>
    </row>
    <row r="14" spans="1:3">
      <c r="A14" s="1" t="s">
        <v>13</v>
      </c>
      <c r="B14">
        <v>-317540454.6456012</v>
      </c>
      <c r="C14">
        <f>EXP(((-1) / (2 * 9207222073.8835)) * (SQRT(SUMXMY2(Formulario!$B$2:$B$15,{8141.639290447418; 117984.45372178046; 135290.2608188195; 3312.123712909005; 102250.3671182071; 45224.74592099513; 128822.58905929618; 34816.004223678494; 137960.54213403215; 77220.01206383883; 187038.23512072035; 27459.013150163064; 68101.21795165693; 22657.42955496433}))) ^ 2)</f>
        <v>0</v>
      </c>
    </row>
    <row r="15" spans="1:3">
      <c r="A15" s="1" t="s">
        <v>14</v>
      </c>
      <c r="B15">
        <v>46812032577.24612</v>
      </c>
      <c r="C15">
        <f>EXP(((-1) / (2 * 9207222073.8835)) * (SQRT(SUMXMY2(Formulario!$B$2:$B$15,{184634.91568125124; 175179.62134932406; 51503.58462141068; 131779.97381988988; 163175.9427167526; 110857.75435825555; 105756.10245659965; 48291.00354729699; 18589.971852797673; 179148.37170155664; 179787.7794008414; 126412.28857151109; 67694.57508050252; 69727.18713858713}))) ^ 2)</f>
        <v>0</v>
      </c>
    </row>
    <row r="16" spans="1:3">
      <c r="A16" s="1" t="s">
        <v>15</v>
      </c>
      <c r="B16">
        <v>558240.4405974611</v>
      </c>
      <c r="C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16</v>
      </c>
      <c r="B1" t="s">
        <v>0</v>
      </c>
    </row>
    <row r="2" spans="1:2">
      <c r="A2" t="s">
        <v>18</v>
      </c>
    </row>
    <row r="3" spans="1:2">
      <c r="A3" t="s">
        <v>19</v>
      </c>
    </row>
    <row r="4" spans="1:2">
      <c r="A4" t="s">
        <v>20</v>
      </c>
    </row>
    <row r="5" spans="1:2">
      <c r="A5" t="s">
        <v>21</v>
      </c>
    </row>
    <row r="6" spans="1:2">
      <c r="A6" t="s">
        <v>22</v>
      </c>
    </row>
    <row r="7" spans="1:2">
      <c r="A7" t="s">
        <v>23</v>
      </c>
    </row>
    <row r="8" spans="1:2">
      <c r="A8" t="s">
        <v>24</v>
      </c>
    </row>
    <row r="9" spans="1:2">
      <c r="A9" t="s">
        <v>25</v>
      </c>
    </row>
    <row r="10" spans="1:2">
      <c r="A10" t="s">
        <v>26</v>
      </c>
    </row>
    <row r="11" spans="1:2">
      <c r="A11" t="s">
        <v>27</v>
      </c>
    </row>
    <row r="12" spans="1:2">
      <c r="A12" t="s">
        <v>28</v>
      </c>
    </row>
    <row r="13" spans="1:2">
      <c r="A13" t="s">
        <v>29</v>
      </c>
    </row>
    <row r="14" spans="1:2">
      <c r="A14" t="s">
        <v>30</v>
      </c>
    </row>
    <row r="15" spans="1:2">
      <c r="A15" t="s">
        <v>31</v>
      </c>
    </row>
    <row r="16" spans="1:2">
      <c r="A16" t="s">
        <v>32</v>
      </c>
      <c r="B16">
        <f>IFERROR(SUMPRODUCT('Solucao'!$B$2:$B$16,'Solucao'!$C$2:$C$16), "")</f>
        <v>0</v>
      </c>
    </row>
    <row r="17" spans="1:2">
      <c r="A17" t="s">
        <v>33</v>
      </c>
      <c r="B17">
        <v>0.9195360172615585</v>
      </c>
    </row>
    <row r="18" spans="1:2">
      <c r="A18" t="s">
        <v>17</v>
      </c>
      <c r="B18" t="s">
        <v>34</v>
      </c>
    </row>
    <row r="19" spans="1:2">
      <c r="A19" t="s">
        <v>35</v>
      </c>
      <c r="B1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Solucao</vt:lpstr>
      <vt:lpstr>Formulario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2023-10-05T18:47:01Z</dcterms:created>
  <dcterms:modified xsi:type="dcterms:W3CDTF">2023-10-05T18:47:01Z</dcterms:modified>
</cp:coreProperties>
</file>