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<sst xmlns="http://schemas.openxmlformats.org/spreadsheetml/2006/main" count="72" uniqueCount="70">
  <si>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</si>
  <si>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</si>
  <si>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</si>
  <si>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</si>
  <si>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</si>
  <si>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</si>
  <si>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</si>
  <si>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</si>
  <si>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</si>
  <si>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</si>
  <si>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</si>
  <si>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</si>
  <si>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</si>
  <si>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</si>
  <si>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</si>
  <si>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</si>
  <si>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</si>
  <si>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</si>
  <si>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</si>
  <si>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</si>
  <si>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</si>
  <si>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VS[20]</t>
  </si>
  <si>
    <t>VS[21]</t>
  </si>
  <si>
    <t>VS[22]</t>
  </si>
  <si>
    <t>VS[23]</t>
  </si>
  <si>
    <t>VS[24]</t>
  </si>
  <si>
    <t>VS[25]</t>
  </si>
  <si>
    <t>VS[26]</t>
  </si>
  <si>
    <t>VS[27]</t>
  </si>
  <si>
    <t>VS[28]</t>
  </si>
  <si>
    <t>VS[29]</t>
  </si>
  <si>
    <t>b</t>
  </si>
  <si>
    <t>Descrição</t>
  </si>
  <si>
    <t>Função de Base Radial</t>
  </si>
  <si>
    <t>qtd_total_compras_360d</t>
  </si>
  <si>
    <t>vl_max_item_360d</t>
  </si>
  <si>
    <t>vl_tot_set_liquida_180d</t>
  </si>
  <si>
    <t>vl_tot_set_perfumaria_360d</t>
  </si>
  <si>
    <t>vl_tot_gr_higiene_pessoal_360</t>
  </si>
  <si>
    <t>qt_tot_gr_bomboniere_360</t>
  </si>
  <si>
    <t>qt_tot_gr_pereciveis_lacteos_360</t>
  </si>
  <si>
    <t>cota_risco_recente</t>
  </si>
  <si>
    <t>vl_sacolas_institucional_360d_D_vl_tot_itens_360d</t>
  </si>
  <si>
    <t>indice_risco</t>
  </si>
  <si>
    <t>mult_risco</t>
  </si>
  <si>
    <t>cota_minus_recente</t>
  </si>
  <si>
    <t>recente_minus_cota</t>
  </si>
  <si>
    <t>recente_D_cota</t>
  </si>
  <si>
    <t>cota_e_um_minus_sr_recente</t>
  </si>
  <si>
    <t>heat_ciani</t>
  </si>
  <si>
    <t>vl_tot_set_casa_180d_D_vl_tot_itens_180d</t>
  </si>
  <si>
    <t>vl_tot_gr_basico_180_D_vl_tot_itens_180d</t>
  </si>
  <si>
    <t>vl_tot_gr_basico_360_D_vl_tot_itens_360d</t>
  </si>
  <si>
    <t>vl_tot_gr_limpeza_180_D_vl_tot_itens_180d</t>
  </si>
  <si>
    <t>vl_tot_gr_limpeza_360_D_vl_tot_itens_360d</t>
  </si>
  <si>
    <t>vl_tot_gr_matinas_360_D_vl_tot_itens_360d</t>
  </si>
  <si>
    <t>vl_tot_gr_bomboniere_360_D_vl_tot_itens_360d</t>
  </si>
  <si>
    <t>vl_tot_agrup_alimentos_180d_D_vl_tot_itens_180d</t>
  </si>
  <si>
    <t>vl_tot_gr_higiene_pessoal_360_D_vl_tot_itens_360d</t>
  </si>
  <si>
    <t>vl_tot_gr_pereciveis_lacteos_180_D_vl_tot_itens_180d</t>
  </si>
  <si>
    <t>vl_tot_gr_pereciveis_lacteos_360_D_vl_tot_itens_360d</t>
  </si>
  <si>
    <t>vl_tot_gr_tempero_condimentos_360_D_vl_tot_itens_360d</t>
  </si>
  <si>
    <t>vl_itens_180_D_vl_itens_90</t>
  </si>
  <si>
    <t>vl_itens_360_D_vl_itens_180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</si>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</sst>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sheetData>
    <row r="1" spans="1:3">
      <c r="A1" t="s">
        <v>32</v>
      </c>
      <c r="B1" s="1" t="s">
        <v>0</v>
      </c>
      <c r="C1" t="s">
        <v>33</v>
      </c>
    </row>
    <row r="2" spans="1:3">
      <c r="A2" s="1" t="s">
        <v>1</v>
      </c>
      <c r="B2">
        <v>-13.12969130294155</v>
      </c>
      <c r="C2">
        <f>EXP(((-1) / (2 * 8865.010947766132)) * (SQRT(SUMXMY2(Formulário!$B$2:$B$31,{0.0; 0.0; 0.0; 0.0; 0.0; 0.0; 0.0; 0.0; 0.0; 0.0; 0.0; 0.0; 0.0; 0.0; 0.0; 0.0; 0.0; 0.0; 0.0; 0.0; 0.0; 0.0; 0.0; 0.0; 0.0; 0.0; 0.0; 0.0; 0.0; 0.0}))) ^ 2)</f>
        <v>0</v>
      </c>
    </row>
    <row r="3" spans="1:3">
      <c r="A3" s="1" t="s">
        <v>2</v>
      </c>
      <c r="B3">
        <v>-31493419209.34436</v>
      </c>
      <c r="C3">
        <f>EXP(((-1) / (2 * 8865.010947766132)) * (SQRT(SUMXMY2(Formulário!$B$2:$B$31,{119.89347273347619; 33.65139102029449; 12.837342568931964; 187.25396475967256; 190.55873400237064; 159.529893325372; 60.11276782994408; 19.274706880974623; 135.02718926962066; 86.86010726875769; 24.083140094120537; 97.71867736985429; 6.786263114185473; 179.44614375616925; 51.067885063676634; 130.74277098376388; 61.51335705484863; 102.63071264860332; 107.88832094356763; 36.47935218913982; 191.33874275762346; 152.96544071044934; 185.4016051342154; 176.58607130633817; 117.9901444026426; 181.92352896172505; 17.46319362047709; 38.67544247661622; 8.925195749472547; 64.20099358699854}))) ^ 2)</f>
        <v>0</v>
      </c>
    </row>
    <row r="4" spans="1:3">
      <c r="A4" s="1" t="s">
        <v>3</v>
      </c>
      <c r="B4">
        <v>-22857863926.80886</v>
      </c>
      <c r="C4">
        <f>EXP(((-1) / (2 * 8865.010947766132)) * (SQRT(SUMXMY2(Formulário!$B$2:$B$31,{76.70194206676811; 53.5482732516291; 163.54383984284829; 70.40203717083543; 55.43988048237257; 107.0961556913223; 27.81011915683055; 158.30630699593897; 14.711894170956995; 194.75319666363194; 152.39550940390285; 39.214739572176484; 1.0897397891161666; 160.9239255861757; 139.49189334057633; 143.86296048840552; 152.2032159290382; 14.612041244291689; 70.73996416330539; 22.86570923175784; 170.32564218513522; 123.00223883017924; 65.2997275774271; 12.542664649618871; 61.369543981023725; 64.17198274460878; 143.98116974405943; 125.81619129636032; 175.08339742811933; 93.18733765425661}))) ^ 2)</f>
        <v>0</v>
      </c>
    </row>
    <row r="5" spans="1:3">
      <c r="A5" s="1" t="s">
        <v>4</v>
      </c>
      <c r="B5">
        <v>15377035958.62207</v>
      </c>
      <c r="C5">
        <f>EXP(((-1) / (2 * 8865.010947766132)) * (SQRT(SUMXMY2(Formulário!$B$2:$B$31,{23.600841023685536; 140.75239742643225; 150.134037342125; 110.76297029282918; 152.14338872100703; 97.44608761532085; 103.15658840702389; 84.37134685050248; 5.016234389385231; 21.291395721506497; 6.20226507619085; 125.58982937860983; 62.03530509364604; 100.36181872559469; 179.10002192418798; 49.19556306762506; 80.9853521748524; 149.10117260339086; 45.15124526195375; 15.1912878385827; 57.17982435482425; 31.81556052520005; 183.46740949686125; 159.47523609070265; 124.99649330052048; 171.97485285402487; 158.59740385717527; 36.81791097057114; 176.13843260059005; 106.4343055047668}))) ^ 2)</f>
        <v>0</v>
      </c>
    </row>
    <row r="6" spans="1:3">
      <c r="A6" s="1" t="s">
        <v>5</v>
      </c>
      <c r="B6">
        <v>-4216433845.740945</v>
      </c>
      <c r="C6">
        <f>EXP(((-1) / (2 * 8865.010947766132)) * (SQRT(SUMXMY2(Formulário!$B$2:$B$31,{159.34099996749083; 176.8355002891404; 62.755104971040204; 21.717750337823833; 44.98093944783544; 84.28585288749139; 161.42780360456405; 169.85738318996553; 1.3719399805170278; 100.79135326985546; 82.37228011733663; 43.830964306952346; 23.654344374957223; 66.62529559818483; 186.07468818533508; 63.78117071741125; 102.3786294422622; 138.73442284239735; 71.75900788476989; 191.77239058637863; 189.93025478268683; 49.686955168550355; 98.12748803053324; 59.37560876569395; 56.21069117638579; 7.279304899104486; 120.29199922703734; 99.19915143146861; 10.15886520974961; 54.98835544021936}))) ^ 2)</f>
        <v>0</v>
      </c>
    </row>
    <row r="7" spans="1:3">
      <c r="A7" s="1" t="s">
        <v>6</v>
      </c>
      <c r="B7">
        <v>4929819097.640245</v>
      </c>
      <c r="C7">
        <f>EXP(((-1) / (2 * 8865.010947766132)) * (SQRT(SUMXMY2(Formulário!$B$2:$B$31,{179.2380445543724; 47.27536891600589; 28.593690394907366; 96.58906825562673; 194.50918804562411; 47.76741503797037; 132.63986135986548; 150.2987315223073; 46.895616532563636; 143.70689943815302; 72.57866947025289; 124.77982756701532; 125.02134923082303; 105.73028028361077; 17.81786817919773; 164.8393804436018; 63.30303985420122; 36.80773834380437; 8.046604801109904; 116.60736939967681; 133.71118870889828; 3.2734577686654918; 101.05692597024526; 44.69688939500211; 127.3190055240315; 34.409635167042815; 136.35030336353935; 76.31871713115437; 184.85517737784528; 27.138512515820576}))) ^ 2)</f>
        <v>0</v>
      </c>
    </row>
    <row r="8" spans="1:3">
      <c r="A8" s="1" t="s">
        <v>7</v>
      </c>
      <c r="B8">
        <v>32543773739.17163</v>
      </c>
      <c r="C8">
        <f>EXP(((-1) / (2 * 8865.010947766132)) * (SQRT(SUMXMY2(Formulário!$B$2:$B$31,{67.30635463698113; 22.392971452644595; 182.47990870620663; 173.13497351410814; 50.902443519202926; 130.24187264542073; 161.27139793937562; 109.56385056802816; 104.52174349869661; 47.72735865319478; 18.3729878023205; 177.0574018947879; 177.6893466340403; 124.93683728461676; 66.90445797000636; 68.91334603701668; 143.26077674420202; 177.03658282005335; 175.0584696537282; 153.90137403049653; 126.69912916111024; 16.604259862226716; 31.89596252128742; 177.32152904358622; 119.67328124258363; 1.8149548198387906; 20.02448974714714; 130.93606342676273; 0.9988577188261201; 31.734012176396597}))) ^ 2)</f>
        <v>0</v>
      </c>
    </row>
    <row r="9" spans="1:3">
      <c r="A9" s="1" t="s">
        <v>8</v>
      </c>
      <c r="B9">
        <v>25451873648.88128</v>
      </c>
      <c r="C9">
        <f>EXP(((-1) / (2 * 8865.010947766132)) * (SQRT(SUMXMY2(Formulário!$B$2:$B$31,{108.2876423155551; 136.53924933998053; 128.65864840237117; 44.25751655143191; 140.54211765394263; 46.818958162210315; 64.21468261419595; 147.3133162846907; 128.1991675592732; 167.58654688959652; 129.77394693648785; 112.15055452277134; 18.485866824914048; 72.56538257183135; 52.3352847760786; 48.14914580243434; 192.01481841298224; 77.57427486451917; 176.03730655505433; 124.5494903137164; 156.84881050541526; 99.19087690141023; 113.84675542030237; 97.19390512456539; 38.52943492271546; 142.5693802050344; 55.407882192173574; 4.798535695288197; 127.37811022076588; 34.95118812354172}))) ^ 2)</f>
        <v>0</v>
      </c>
    </row>
    <row r="10" spans="1:3">
      <c r="A10" s="1" t="s">
        <v>9</v>
      </c>
      <c r="B10">
        <v>56744668637974.09</v>
      </c>
      <c r="C10">
        <f>EXP(((-1) / (2 * 8865.010947766132)) * (SQRT(SUMXMY2(Formulário!$B$2:$B$31,{185.59098194510238; 188.24916296895492; 180.54019959256934; 73.04746620309571; 3.0502232494535226; 183.19525862700797; 84.49826272170756; 190.76057154788833; 190.16167298101956; 168.3336885670205; 58.10682141781073; 75.99554811362106; 167.9641116200632; 62.541686700041346; 33.447858112420796; 109.87968504643875; 184.741663992188; 137.3551749935259; 112.49640769503326; 19.176900717332657; 121.36610479765822; 195.37815835431587; 27.64431137650513; 102.28766131114465; 173.14162756389496; 146.1839760415527; 137.54974217340086; 138.6288701247574; 70.94232203893957; 57.937690797528894}))) ^ 2)</f>
        <v>0</v>
      </c>
    </row>
    <row r="11" spans="1:3">
      <c r="A11" s="1" t="s">
        <v>10</v>
      </c>
      <c r="B11">
        <v>-20254885852.99458</v>
      </c>
      <c r="C11">
        <f>EXP(((-1) / (2 * 8865.010947766132)) * (SQRT(SUMXMY2(Formulário!$B$2:$B$31,{159.72009197707797; 159.86853956874464; 171.108867205907; 180.21974994003696; 100.90879013036208; 98.96969748700691; 157.53632175990455; 128.26449367245885; 138.52680406211937; 157.0424741744265; 175.6344915900355; 66.70028228401597; 74.11789327251313; 18.546484438943775; 114.11834714728722; 7.092882130335159; 91.88155099498836; 107.08600280565715; 56.54632031123175; 116.59559157544038; 6.01894802167605; 7.370326709928393; 162.33276865292368; 71.08036009150538; 25.074241122203784; 103.05997633534415; 151.9512522811358; 42.59032463944136; 122.92179259657802; 16.842549048151042}))) ^ 2)</f>
        <v>0</v>
      </c>
    </row>
    <row r="12" spans="1:3">
      <c r="A12" s="1" t="s">
        <v>11</v>
      </c>
      <c r="B12">
        <v>41031169344.77315</v>
      </c>
      <c r="C12">
        <f>EXP(((-1) / (2 * 8865.010947766132)) * (SQRT(SUMXMY2(Formulário!$B$2:$B$31,{10.198919484470931; 104.8580229629812; 106.68944360018439; 125.79101654074391; 143.2875470004212; 192.57556757295671; 101.88719653800274; 63.73253425075931; 156.92279189291003; 53.446291299170156; 86.62703320492392; 15.482656116312825; 5.002739558967713; 189.9699439405926; 164.9731035835002; 137.34420469591007; 80.7031588481986; 34.1980641811954; 30.871433197551386; 49.38316898570355; 108.38490679882169; 141.01903177280522; 130.2839715232429; 55.242418622467255; 188.43401295071482; 145.6172718526015; 109.39675033284615; 120.71754765037188; 82.80427113521564; 48.88746656652195}))) ^ 2)</f>
        <v>0</v>
      </c>
    </row>
    <row r="13" spans="1:3">
      <c r="A13" s="1" t="s">
        <v>12</v>
      </c>
      <c r="B13">
        <v>66937562.75846362</v>
      </c>
      <c r="C13">
        <f>EXP(((-1) / (2 * 8865.010947766132)) * (SQRT(SUMXMY2(Formulário!$B$2:$B$31,{70.24798335162465; 149.55406452175998; 2.840424589510293; 22.90588409425974; 9.078204661995295; 8.037460172716225; 168.81739658017253; 138.86050406523964; 93.57390959808843; 19.306685318298562; 97.01593937335515; 93.4353647512424; 34.179819979467645; 85.61669268613129; 78.64129925239442; 121.53243782355428; 125.32997864305239; 8.94033591647145; 73.92640585591096; 123.50778465954912; 99.2893826859076; 169.02051116000635; 129.98722105052443; 32.15363315069464; 13.926103012492622; 126.77562483499337; 5.231766967661354; 115.59750438431765; 185.5459205368439; 113.56461574490378}))) ^ 2)</f>
        <v>0</v>
      </c>
    </row>
    <row r="14" spans="1:3">
      <c r="A14" s="1" t="s">
        <v>13</v>
      </c>
      <c r="B14">
        <v>-110953346791.2406</v>
      </c>
      <c r="C14">
        <f>EXP(((-1) / (2 * 8865.010947766132)) * (SQRT(SUMXMY2(Formulário!$B$2:$B$31,{76.60181847964552; 126.94710231878791; 90.4320565950486; 107.67253059267013; 185.78955121964793; 76.19385784047455; 189.68225028132153; 178.6627475582721; 38.63760676573894; 13.687824379070175; 19.887625617209387; 3.5959122196012836; 18.637462740111577; 134.78519932987297; 14.048434870919; 62.94695101699686; 166.72848883811554; 4.592505695449615; 160.72797671470337; 55.621486460355754; 23.31875826809128; 137.49476779623507; 124.11617317687683; 173.16115279215833; 145.05961143715916; 158.55968282419389; 55.65696792697239; 35.01608652828465; 148.12702136730127; 159.22152662476057}))) ^ 2)</f>
        <v>0</v>
      </c>
    </row>
    <row r="15" spans="1:3">
      <c r="A15" s="1" t="s">
        <v>14</v>
      </c>
      <c r="B15">
        <v>15292426749668.08</v>
      </c>
      <c r="C15">
        <f>EXP(((-1) / (2 * 8865.010947766132)) * (SQRT(SUMXMY2(Formulário!$B$2:$B$31,{195.46721672178904; 81.4263606074567; 73.41439909459211; 153.2180642257167; 67.25449130696619; 183.6765264152673; 169.39998015793364; 84.65808501699713; 148.17760303764481; 148.90220074646714; 20.350561308776008; 178.1106398463256; 99.70697858769545; 163.0938940031396; 63.15888941274187; 176.72339653916106; 76.80542549426065; 2.1387123406303905; 178.66893113072362; 18.014598691659238; 63.01365369496083; 187.4861225228477; 187.59370883467713; 113.16277240911405; 124.6873499663278; 88.49666126457369; 57.862489578705926; 64.85897063474907; 132.71542491732373; 148.4742975735598}))) ^ 2)</f>
        <v>0</v>
      </c>
    </row>
    <row r="16" spans="1:3">
      <c r="A16" s="1" t="s">
        <v>15</v>
      </c>
      <c r="B16">
        <v>-11403352187.98181</v>
      </c>
      <c r="C16">
        <f>EXP(((-1) / (2 * 8865.010947766132)) * (SQRT(SUMXMY2(Formulário!$B$2:$B$31,{156.2109533120241; 155.8239872771652; 17.998698194497678; 97.56936814658836; 11.358699860644647; 108.4445467078485; 87.1320445918204; 175.18037869604242; 69.24989876468493; 23.10211517409015; 28.218113081956943; 150.27722459391782; 121.99973431685846; 19.95564405577542; 16.597716257637074; 138.32990796741458; 14.359120141053305; 162.18663741594312; 139.3705056339667; 16.053444915657682; 16.74195432421098; 194.7043827835603; 73.85895099840712; 73.14287005175782; 160.39863139286015; 186.9309255587602; 194.57837769614392; 148.67235995770085; 74.25142064388399; 16.478110001928997}))) ^ 2)</f>
        <v>0</v>
      </c>
    </row>
    <row r="17" spans="1:3">
      <c r="A17" s="1" t="s">
        <v>16</v>
      </c>
      <c r="B17">
        <v>423300946924.1271</v>
      </c>
      <c r="C17">
        <f>EXP(((-1) / (2 * 8865.010947766132)) * (SQRT(SUMXMY2(Formulário!$B$2:$B$31,{153.36290363261435; 110.19602006407598; 83.71637046945804; 178.86082717371312; 21.943815787721586; 97.21510160817503; 2.240538941426112; 92.48593206957466; 11.110941400686697; 23.447639396087872; 23.192740123365464; 128.11577188324426; 147.22519845278734; 115.12254101543213; 189.87603605625858; 73.97731289145868; 56.382691942908664; 171.41016925084358; 44.12461316222252; 190.08324226147428; 2.3985754718396155; 191.39680025387258; 8.517217634929612; 175.85902056350187; 104.13703339869194; 195.95260717992963; 14.563083522536564; 109.29812562375447; 191.28307442820855; 103.22862076877296}))) ^ 2)</f>
        <v>0</v>
      </c>
    </row>
    <row r="18" spans="1:3">
      <c r="A18" s="1" t="s">
        <v>17</v>
      </c>
      <c r="B18">
        <v>9175973639707.777</v>
      </c>
      <c r="C18">
        <f>EXP(((-1) / (2 * 8865.010947766132)) * (SQRT(SUMXMY2(Formulário!$B$2:$B$31,{124.20611947181655; 137.29970093740747; 89.69956141414427; 123.84290201415037; 115.30913611575986; 177.83536971996725; 8.968431458600707; 55.44554020178146; 187.5550965415822; 175.68549279196716; 89.91973233739262; 122.37755035363222; 54.738663646717775; 37.12400666937047; 91.50667954017524; 69.73086115957643; 115.17924629418391; 15.340226401786774; 192.28798818546574; 194.61975627423894; 137.7758895683355; 105.79376136532824; 61.08247104281793; 160.59507491588832; 135.12549387821642; 32.090979822031336; 179.7632277098325; 162.3202734712271; 187.434408587495; 143.21417063908723}))) ^ 2)</f>
        <v>0</v>
      </c>
    </row>
    <row r="19" spans="1:3">
      <c r="A19" s="1" t="s">
        <v>18</v>
      </c>
      <c r="B19">
        <v>-109676912844147.1</v>
      </c>
      <c r="C19">
        <f>EXP(((-1) / (2 * 8865.010947766132)) * (SQRT(SUMXMY2(Formulário!$B$2:$B$31,{121.05193194881791; 82.53647432043509; 184.065516540469; 170.9098628624553; 8.923494906512662; 5.20328355685481; 74.29163504667206; 159.95535697319258; 194.83000032010142; 29.683410822647804; 117.2463144050275; 75.16536004049654; 191.40381988959092; 166.18454066942672; 165.4365753991788; 92.4923491629903; 81.86087090884175; 53.95440883265278; 11.125193554681994; 170.6451273763423; 160.41865002744416; 197.28522631403962; 196.6772511970574; 109.60941540786864; 151.7527000776691; 186.44095809663372; 167.67021553789294; 48.811907136094284; 88.9108035941213; 25.48844051640434}))) ^ 2)</f>
        <v>0</v>
      </c>
    </row>
    <row r="20" spans="1:3">
      <c r="A20" s="1" t="s">
        <v>19</v>
      </c>
      <c r="B20">
        <v>-5281525276.791927</v>
      </c>
      <c r="C20">
        <f>EXP(((-1) / (2 * 8865.010947766132)) * (SQRT(SUMXMY2(Formulário!$B$2:$B$31,{188.27332741771812; 119.62307273249964; 45.1205863757069; 132.55404508626404; 121.98200858947133; 70.68016778386665; 22.409562094806713; 132.5288863239369; 102.67801127125136; 152.41003812528533; 102.64955474865516; 168.17029911890168; 108.91381487133816; 110.69602710806882; 172.9996468212574; 79.6236884688617; 26.446691281854704; 5.6800004262559485; 149.01949656850138; 122.41247053407118; 138.94376392887455; 42.02654801726213; 26.911675308770047; 2.8702580084616147; 69.1852787344394; 116.4149113971512; 77.40580893550622; 86.33171274693079; 178.4275275245156; 68.72506154758058}))) ^ 2)</f>
        <v>0</v>
      </c>
    </row>
    <row r="21" spans="1:3">
      <c r="A21" s="1" t="s">
        <v>20</v>
      </c>
      <c r="B21">
        <v>-1284637646.481343</v>
      </c>
      <c r="C21">
        <f>EXP(((-1) / (2 * 8865.010947766132)) * (SQRT(SUMXMY2(Formulário!$B$2:$B$31,{101.43116942067736; 154.646822899635; 78.25412578362995; 122.76317476512575; 170.17966571090372; 187.37929330827288; 29.02361911288758; 182.8536738066187; 97.1146923249755; 50.96219057768811; 90.60628215222907; 193.40055055222436; 97.21371818937355; 64.87615210750901; 124.9959205788854; 47.39056237072345; 14.97094055130339; 25.433245589083125; 25.268686342534092; 29.97662046803484; 27.396284877758898; 126.47082515992234; 35.8923869923744; 68.21430694102514; 176.9730686290247; 93.53203605581535; 131.7364722471156; 34.00576552445283; 37.94649590286435; 8.06505118867321}))) ^ 2)</f>
        <v>0</v>
      </c>
    </row>
    <row r="22" spans="1:3">
      <c r="A22" s="1" t="s">
        <v>21</v>
      </c>
      <c r="B22">
        <v>-54175310.23983706</v>
      </c>
      <c r="C22">
        <f>EXP(((-1) / (2 * 8865.010947766132)) * (SQRT(SUMXMY2(Formulário!$B$2:$B$31,{33.33780430330511; 54.97727963952309; 34.93141552225095; 17.504641474794497; 23.806396313313552; 90.93051564571337; 40.71809013648737; 71.885357132908; 99.34483791262439; 136.243165097276; 7.757894666348072; 157.7564003126593; 123.91045367458737; 16.134404294594724; 172.39282766054095; 181.72582600055165; 12.053182068051564; 54.63929560879749; 159.09651913607823; 147.66227136284962; 36.413551581778584; 41.313192451038105; 73.10931335442855; 95.61622180145852; 122.00697835035609; 72.80176475586602; 91.2770360960809; 147.50661825169067; 7.239097774881601; 49.816144123202704}))) ^ 2)</f>
        <v>0</v>
      </c>
    </row>
    <row r="23" spans="1:3">
      <c r="A23" s="1" t="s">
        <v>22</v>
      </c>
      <c r="B23">
        <v>281766454.5959693</v>
      </c>
      <c r="C23">
        <f>EXP(((-1) / (2 * 8865.010947766132)) * (SQRT(SUMXMY2(Formulário!$B$2:$B$31,{140.77307849291256; 176.6609596792101; 100.97490788150355; 105.00777586561107; 21.149425559516985; 88.2927774541824; 105.1071925196125; 47.84935733587421; 53.13271253550098; 74.45361174633857; 3.960869055116994; 63.55940559123044; 41.72734865919138; 64.62863563198847; 23.63397178140155; 175.7374915080776; 117.14009331532462; 134.01469065003124; 155.735794784353; 98.36305253757573; 17.152931437374846; 105.9931103439596; 115.80777840865181; 147.10572724443853; 85.18410101585167; 25.176816998245304; 56.00060426454966; 71.65100200756818; 127.46591616948758; 112.63792770773692}))) ^ 2)</f>
        <v>0</v>
      </c>
    </row>
    <row r="24" spans="1:3">
      <c r="A24" s="1" t="s">
        <v>23</v>
      </c>
      <c r="B24">
        <v>-726982513.2647839</v>
      </c>
      <c r="C24">
        <f>EXP(((-1) / (2 * 8865.010947766132)) * (SQRT(SUMXMY2(Formulário!$B$2:$B$31,{70.27246295198587; 194.679847441959; 119.5441728456517; 46.814558295794114; 20.08584891743903; 30.16536635690644; 48.537529549241754; 31.709013389512418; 36.817312073429925; 56.260948845611686; 34.21370842847432; 176.96853269232344; 15.833402863479995; 103.50757114808194; 80.98809599422373; 193.86352061360165; 22.109862374989188; 78.51319827131026; 191.31620750967735; 170.7999906084853; 161.24177129153696; 50.8947865584337; 33.723117289395105; 131.95068216862904; 183.403932175352; 109.87211318417374; 112.80258598946442; 55.25133778460248; 151.85245947770278; 36.91138933605292}))) ^ 2)</f>
        <v>0</v>
      </c>
    </row>
    <row r="25" spans="1:3">
      <c r="A25" s="1" t="s">
        <v>24</v>
      </c>
      <c r="B25">
        <v>5336024037.929237</v>
      </c>
      <c r="C25">
        <f>EXP(((-1) / (2 * 8865.010947766132)) * (SQRT(SUMXMY2(Formulário!$B$2:$B$31,{63.875165072619566; 83.95602710392059; 100.1723097571525; 47.83736468620692; 22.662007047838976; 120.50033372822763; 56.958624958561394; 114.70209752199725; 30.46208347724641; 94.94864042082412; 105.10169975091833; 10.2269055190347; 66.425804980998; 26.525518822396865; 12.506476304722762; 195.3596837464843; 63.61361108081288; 159.8213851828738; 50.25102641097956; 134.48838845234732; 150.02408119441972; 117.54390952794049; 93.06128877027719; 81.27307351269575; 68.84599198140072; 183.43415595088894; 163.9152154903783; 190.4393185769868; 24.528931038047155; 144.23007525430938}))) ^ 2)</f>
        <v>0</v>
      </c>
    </row>
    <row r="26" spans="1:3">
      <c r="A26" s="1" t="s">
        <v>25</v>
      </c>
      <c r="B26">
        <v>-172339289482.3452</v>
      </c>
      <c r="C26">
        <f>EXP(((-1) / (2 * 8865.010947766132)) * (SQRT(SUMXMY2(Formulário!$B$2:$B$31,{185.17298866494494; 35.764703805377465; 13.122435970719161; 146.2534462760765; 113.36706469586642; 166.12728291029495; 27.58281231993027; 156.93879961601056; 39.78932505610275; 32.29601775446174; 32.41636712687876; 160.74894175102628; 131.27064543847416; 103.2222230936693; 70.81194537252132; 173.10758011135073; 77.44548676349417; 161.14850175101233; 86.65929605395179; 74.38656838231682; 91.3056642549064; 59.4741932640612; 147.53393853462129; 99.20731480725837; 45.82507175695491; 177.52289272976984; 75.7574548418637; 107.26523305927905; 178.88405930763383; 123.18771348005038}))) ^ 2)</f>
        <v>0</v>
      </c>
    </row>
    <row r="27" spans="1:3">
      <c r="A27" s="1" t="s">
        <v>26</v>
      </c>
      <c r="B27">
        <v>-110781340176.2183</v>
      </c>
      <c r="C27">
        <f>EXP(((-1) / (2 * 8865.010947766132)) * (SQRT(SUMXMY2(Formulário!$B$2:$B$31,{23.068769346660076; 185.46735559332362; 123.87249782458947; 66.09058912030982; 27.484081865138428; 156.6936779754254; 122.36574110210259; 105.27371384196913; 176.40160343266808; 155.62251568050823; 29.931663482422195; 61.51552616848023; 49.03708066271916; 146.81106138021048; 6.617322222546705; 112.46256664074741; 150.4643144669154; 173.02175573663985; 67.50673416774187; 162.0676892524073; 21.832171067837574; 167.03969170612706; 25.15873258293459; 78.40104774006605; 157.33901768478063; 29.58484617532244; 45.24068604550545; 142.53000143825633; 142.09268762843254; 126.52467715081005}))) ^ 2)</f>
        <v>0</v>
      </c>
    </row>
    <row r="28" spans="1:3">
      <c r="A28" s="1" t="s">
        <v>27</v>
      </c>
      <c r="B28">
        <v>-66797126368.73071</v>
      </c>
      <c r="C28">
        <f>EXP(((-1) / (2 * 8865.010947766132)) * (SQRT(SUMXMY2(Formulário!$B$2:$B$31,{136.94443899041045; 107.10175231777322; 49.690263210843995; 68.21997263497181; 35.8366643049514; 179.2744885650584; 115.12708571197426; 79.10439575862527; 91.17266000782722; 186.9377855695341; 30.2625101843852; 115.68714665342686; 99.83254789861782; 120.6649541583893; 3.5738807156815984; 172.1057528015583; 183.9450989265457; 111.52391420218535; 137.4777290858979; 182.0468958920116; 139.5671375598626; 30.102198257781417; 113.72528724428805; 119.72971813164739; 83.69834575352968; 145.3305984031652; 184.38886587165436; 182.65256123535588; 88.96906576271638; 22.346502515674718}))) ^ 2)</f>
        <v>0</v>
      </c>
    </row>
    <row r="29" spans="1:3">
      <c r="A29" s="1" t="s">
        <v>28</v>
      </c>
      <c r="B29">
        <v>16682452513.78263</v>
      </c>
      <c r="C29">
        <f>EXP(((-1) / (2 * 8865.010947766132)) * (SQRT(SUMXMY2(Formulário!$B$2:$B$31,{194.34948887321008; 165.54893772647378; 24.601050807933813; 181.71980356660058; 171.66616660388655; 102.38799038531894; 116.68285084071353; 78.73956901670437; 10.806713332194958; 66.1481390646841; 158.43585497796087; 0.9140877781535071; 65.81304034204166; 78.57498464346148; 106.05015393724435; 181.52517286577165; 68.34824441669467; 68.4680713220593; 145.5391902415385; 89.24111396216158; 44.323727097156926; 89.2848398290803; 27.79685693882554; 34.80837388554596; 98.3483652032944; 82.67114238617724; 180.53655092584782; 71.51515304020191; 114.57385133884257; 124.77162949662957}))) ^ 2)</f>
        <v>0</v>
      </c>
    </row>
    <row r="30" spans="1:3">
      <c r="A30" s="1" t="s">
        <v>29</v>
      </c>
      <c r="B30">
        <v>-326655973.4482193</v>
      </c>
      <c r="C30">
        <f>EXP(((-1) / (2 * 8865.010947766132)) * (SQRT(SUMXMY2(Formulário!$B$2:$B$31,{2.5840723841533872; 130.94308933825664; 35.13378522206531; 189.65852075258877; 29.33724257652597; 81.8223147099795; 16.842983806993402; 196.72410285156366; 99.10363587082858; 117.49383953558922; 13.23693516233056; 147.99790489143297; 41.42296724866738; 177.2228784875111; 40.48244967545976; 37.6304942202143; 7.212745843946473; 93.15813513156542; 111.46628071593567; 12.967004732244908; 153.04334959843462; 89.45244516378261; 103.48366916542645; 86.98053520918232; 79.08695952448839; 110.43994956464637; 30.63525620270004; 35.90186845419214; 170.06558533368647; 186.70731552909461}))) ^ 2)</f>
        <v>0</v>
      </c>
    </row>
    <row r="31" spans="1:3">
      <c r="A31" s="1" t="s">
        <v>30</v>
      </c>
      <c r="B31">
        <v>16484674.50485802</v>
      </c>
      <c r="C31">
        <f>EXP(((-1) / (2 * 8865.010947766132)) * (SQRT(SUMXMY2(Formulário!$B$2:$B$31,{73.66921173385262; 53.42900855085615; 127.08747582347057; 80.65998591613379; 5.009767312882533; 30.815300493439185; 141.2906333229328; 130.03267070009773; 5.347148656161927; 43.80419529687044; 45.60051778468523; 132.59194622810026; 3.889696066749631; 20.544885528078364; 157.85619295531131; 35.23417160843905; 128.81353111410698; 47.00321412589626; 19.623858014857486; 47.98782898067001; 142.53283593747946; 168.863946169486; 163.8363692552544; 78.38057145815691; 131.84054947447387; 40.45179373392922; 57.850048922200436; 176.88375381927173; 2.565811819552813; 16.874333936653844}))) ^ 2)</f>
        <v>0</v>
      </c>
    </row>
    <row r="32" spans="1:3">
      <c r="A32" s="1" t="s">
        <v>31</v>
      </c>
      <c r="B32">
        <v>21.69520395555325</v>
      </c>
      <c r="C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t="s">
        <v>32</v>
      </c>
      <c r="B1" t="s">
        <v>0</v>
      </c>
    </row>
    <row r="2" spans="1:2">
      <c r="A2" t="s">
        <v>34</v>
      </c>
    </row>
    <row r="3" spans="1:2">
      <c r="A3" t="s">
        <v>35</v>
      </c>
    </row>
    <row r="4" spans="1:2">
      <c r="A4" t="s">
        <v>36</v>
      </c>
    </row>
    <row r="5" spans="1:2">
      <c r="A5" t="s">
        <v>37</v>
      </c>
    </row>
    <row r="6" spans="1:2">
      <c r="A6" t="s">
        <v>38</v>
      </c>
    </row>
    <row r="7" spans="1:2">
      <c r="A7" t="s">
        <v>39</v>
      </c>
    </row>
    <row r="8" spans="1:2">
      <c r="A8" t="s">
        <v>40</v>
      </c>
    </row>
    <row r="9" spans="1:2">
      <c r="A9" t="s">
        <v>41</v>
      </c>
    </row>
    <row r="10" spans="1:2">
      <c r="A10" t="s">
        <v>42</v>
      </c>
    </row>
    <row r="11" spans="1:2">
      <c r="A11" t="s">
        <v>43</v>
      </c>
    </row>
    <row r="12" spans="1:2">
      <c r="A12" t="s">
        <v>44</v>
      </c>
    </row>
    <row r="13" spans="1:2">
      <c r="A13" t="s">
        <v>45</v>
      </c>
    </row>
    <row r="14" spans="1:2">
      <c r="A14" t="s">
        <v>46</v>
      </c>
    </row>
    <row r="15" spans="1:2">
      <c r="A15" t="s">
        <v>47</v>
      </c>
    </row>
    <row r="16" spans="1:2">
      <c r="A16" t="s">
        <v>48</v>
      </c>
    </row>
    <row r="17" spans="1:2">
      <c r="A17" t="s">
        <v>49</v>
      </c>
    </row>
    <row r="18" spans="1:2">
      <c r="A18" t="s">
        <v>50</v>
      </c>
    </row>
    <row r="19" spans="1:2">
      <c r="A19" t="s">
        <v>51</v>
      </c>
    </row>
    <row r="20" spans="1:2">
      <c r="A20" t="s">
        <v>52</v>
      </c>
    </row>
    <row r="21" spans="1:2">
      <c r="A21" t="s">
        <v>53</v>
      </c>
    </row>
    <row r="22" spans="1:2">
      <c r="A22" t="s">
        <v>54</v>
      </c>
    </row>
    <row r="23" spans="1:2">
      <c r="A23" t="s">
        <v>55</v>
      </c>
    </row>
    <row r="24" spans="1:2">
      <c r="A24" t="s">
        <v>56</v>
      </c>
    </row>
    <row r="25" spans="1:2">
      <c r="A25" t="s">
        <v>57</v>
      </c>
    </row>
    <row r="26" spans="1:2">
      <c r="A26" t="s">
        <v>58</v>
      </c>
    </row>
    <row r="27" spans="1:2">
      <c r="A27" t="s">
        <v>59</v>
      </c>
    </row>
    <row r="28" spans="1:2">
      <c r="A28" t="s">
        <v>60</v>
      </c>
    </row>
    <row r="29" spans="1:2">
      <c r="A29" t="s">
        <v>61</v>
      </c>
    </row>
    <row r="30" spans="1:2">
      <c r="A30" t="s">
        <v>62</v>
      </c>
    </row>
    <row r="31" spans="1:2">
      <c r="A31" t="s">
        <v>63</v>
      </c>
    </row>
    <row r="32" spans="1:2">
      <c r="A32" t="s">
        <v>64</v>
      </c>
      <c r="B32">
        <f>IFERROR(SUMPRODUCT('Solução'!$B$2:$B$32,'Solução'!$C$2:$C$32), "")</f>
        <v>0</v>
      </c>
    </row>
    <row r="33" spans="1:2">
      <c r="A33" t="s">
        <v>65</v>
      </c>
      <c r="B33">
        <v>0.1756686501804648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2020-03-10T18:29:29Z</dcterms:created>
  <dcterms:modified xsi:type="dcterms:W3CDTF">2020-03-10T18:29:29Z</dcterms:modified>
</cp:coreProperties>
</file>