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<sst xmlns="http://schemas.openxmlformats.org/spreadsheetml/2006/main" count="52" uniqueCount="50">
  <si>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</si>
  <si>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</si>
  <si>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</si>
  <si>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</si>
  <si>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</si>
  <si>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</si>
  <si>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</si>
  <si>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</si>
  <si>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</si>
  <si>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</si>
  <si>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</si>
  <si>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</si>
  <si>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</si>
  <si>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</si>
  <si>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</si>
  <si>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</si>
  <si>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</si>
  <si>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</si>
  <si>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</si>
  <si>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</si>
  <si>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</si>
  <si>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b</t>
  </si>
  <si>
    <t>Descrição</t>
  </si>
  <si>
    <t>Função de Base Radial</t>
  </si>
  <si>
    <t>qtd_total_compras_360d</t>
  </si>
  <si>
    <t>vl_tot_agrup_alimentos_180d</t>
  </si>
  <si>
    <t>vl_tot_set_casa_360d</t>
  </si>
  <si>
    <t>vl_tot_gr_perfumaria_360</t>
  </si>
  <si>
    <t>qt_tot_set_liquida_180d</t>
  </si>
  <si>
    <t>qt_tot_gr_pereciveis_lacteos_360</t>
  </si>
  <si>
    <t>qt_tot_gr_tempero_condimentos_180</t>
  </si>
  <si>
    <t>consulta_recente</t>
  </si>
  <si>
    <t>vl_sacolas_institucional_360d_D_vl_tot_itens_360d</t>
  </si>
  <si>
    <t>recente_minus_cota</t>
  </si>
  <si>
    <t>recente_D_cota</t>
  </si>
  <si>
    <t>cota_e_um_minus_sr_recente</t>
  </si>
  <si>
    <t>vl_tot_set_dph_360d_D_vl_tot_itens_360d</t>
  </si>
  <si>
    <t>vl_tot_set_casa_360d_D_vl_tot_itens_360d</t>
  </si>
  <si>
    <t>vl_tot_gr_basico_360_D_vl_tot_itens_360d</t>
  </si>
  <si>
    <t>vl_tot_gr_matinas_360_D_vl_tot_itens_360d</t>
  </si>
  <si>
    <t>vl_tot_set_liquida_360d_D_vl_tot_itens_360d</t>
  </si>
  <si>
    <t>vl_tot_gr_bomboniere_360_D_vl_tot_itens_360d</t>
  </si>
  <si>
    <t>vl_tot_gr_pereciveis_lacteos_360_D_vl_tot_itens_360d</t>
  </si>
  <si>
    <t>vl_itens_360_D_vl_itens_180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</si>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</sst>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t="s">
        <v>22</v>
      </c>
      <c r="B1" s="1" t="s">
        <v>0</v>
      </c>
      <c r="C1" t="s">
        <v>23</v>
      </c>
    </row>
    <row r="2" spans="1:3">
      <c r="A2" s="1" t="s">
        <v>1</v>
      </c>
      <c r="B2">
        <v>-29.48002197074183</v>
      </c>
      <c r="C2">
        <f>EXP(((-1) / (2 * 23960.917813370415)) * (SQRT(SUMXMY2(Formulário!$B$2:$B$21,{0.0; 0.0; 0.0; 0.0; 0.0; 0.0; 0.0; 0.0; 0.0; 0.0; 0.0; 0.0; 0.0; 0.0; 0.0; 0.0; 0.0; 0.0; 0.0; 0.0}))) ^ 2)</f>
        <v>0</v>
      </c>
    </row>
    <row r="3" spans="1:3">
      <c r="A3" s="1" t="s">
        <v>2</v>
      </c>
      <c r="B3">
        <v>2868693.952661496</v>
      </c>
      <c r="C3">
        <f>EXP(((-1) / (2 * 23960.917813370415)) * (SQRT(SUMXMY2(Formulário!$B$2:$B$21,{251.20503888596426; 250.5827533434127; 28.943960612123732; 156.90267807523892; 18.266085570118612; 174.3912062190773; 140.11827074751628; 281.7100395930429; 111.36173964244504; 37.15083749001509; 45.377945936239946; 241.66292598179882; 196.18949474002562; 32.090952873275; 26.691021785070866; 222.45027748237598; 23.091103772963653; 260.8146208382413; 224.1236772776434; 25.815771357827455}))) ^ 2)</f>
        <v>0</v>
      </c>
    </row>
    <row r="4" spans="1:3">
      <c r="A4" s="1" t="s">
        <v>3</v>
      </c>
      <c r="B4">
        <v>-8036767.540639997</v>
      </c>
      <c r="C4">
        <f>EXP(((-1) / (2 * 23960.917813370415)) * (SQRT(SUMXMY2(Formulário!$B$2:$B$21,{26.922973055800004; 313.1068661409105; 118.77362159471083; 117.62208171716316; 257.9393031154199; 300.60625985798356; 312.90423558131687; 239.08212050817548; 119.4047575711788; 26.498681277064765; 246.6250499972452; 177.20777524468218; 134.62547698025762; 287.6286207382736; 35.28815989779079; 156.3329770544638; 3.603042296158501; 148.7279327688082; 17.867661693633167; 37.70647986836744}))) ^ 2)</f>
        <v>0</v>
      </c>
    </row>
    <row r="5" spans="1:3">
      <c r="A5" s="1" t="s">
        <v>4</v>
      </c>
      <c r="B5">
        <v>953481146.3717289</v>
      </c>
      <c r="C5">
        <f>EXP(((-1) / (2 * 23960.917813370415)) * (SQRT(SUMXMY2(Formulário!$B$2:$B$21,{37.2965727500853; 206.02478107633726; 236.75491966592773; 185.13018312273897; 305.34233361825164; 118.96396102556523; 90.66980273606391; 275.6471125689844; 70.9574132301966; 305.6755448415047; 3.8571830713487594; 307.78789598950823; 13.696657896383403; 282.80137315890545; 167.4642332675257; 315.11415341097813; 23.41910016560119; 175.7638585217241; 307.60501188405624; 166.00340209541523}))) ^ 2)</f>
        <v>0</v>
      </c>
    </row>
    <row r="6" spans="1:3">
      <c r="A6" s="1" t="s">
        <v>5</v>
      </c>
      <c r="B6">
        <v>13853734.54549077</v>
      </c>
      <c r="C6">
        <f>EXP(((-1) / (2 * 23960.917813370415)) * (SQRT(SUMXMY2(Formulário!$B$2:$B$21,{199.73761385009573; 220.79358701639694; 144.24713078912893; 199.15351872973088; 185.43024933730285; 285.97956813291887; 14.422261214959766; 89.16275579357665; 301.60999802542244; 282.52232070021455; 144.6011907584429; 196.79706604150738; 88.02601762805467; 59.699639117842665; 147.15318295446195; 112.135182058292; 185.22137168187558; 24.668834598832973; 309.2210278811201; 312.9707770567961}))) ^ 2)</f>
        <v>0</v>
      </c>
    </row>
    <row r="7" spans="1:3">
      <c r="A7" s="1" t="s">
        <v>6</v>
      </c>
      <c r="B7">
        <v>-2693676690.288275</v>
      </c>
      <c r="C7">
        <f>EXP(((-1) / (2 * 23960.917813370415)) * (SQRT(SUMXMY2(Formulário!$B$2:$B$21,{221.55935267503412; 170.1284408948298; 98.22758384242424; 258.25520671753554; 217.29721395631273; 51.60595760516085; 289.0797837774863; 261.0295228649713; 301.41591802298507; 230.30472922441237; 194.665320374069; 132.7280693291778; 295.99835517138797; 274.8425628041614; 14.34999811128271; 8.367473730369968; 119.46942691991502; 257.2264672644836; 313.30887347447134; 47.73431191522812}))) ^ 2)</f>
        <v>0</v>
      </c>
    </row>
    <row r="8" spans="1:3">
      <c r="A8" s="1" t="s">
        <v>7</v>
      </c>
      <c r="B8">
        <v>2168333156.153484</v>
      </c>
      <c r="C8">
        <f>EXP(((-1) / (2 * 23960.917813370415)) * (SQRT(SUMXMY2(Formulário!$B$2:$B$21,{188.54545308689208; 120.87447641481766; 307.7991843647867; 267.24370548922377; 266.04089198086064; 148.73825218730497; 131.64162194708032; 86.76484639206467; 17.890580783637347; 274.416837932291; 257.9714953642507; 317.2571570500099; 316.2794636830271; 176.26444801730835; 244.03565893305787; 299.81833626641253; 269.6328402150038; 78.49511682915265; 142.97871820569952; 40.988320955167566}))) ^ 2)</f>
        <v>0</v>
      </c>
    </row>
    <row r="9" spans="1:3">
      <c r="A9" s="1" t="s">
        <v>8</v>
      </c>
      <c r="B9">
        <v>74764245.20988579</v>
      </c>
      <c r="C9">
        <f>EXP(((-1) / (2 * 23960.917813370415)) * (SQRT(SUMXMY2(Formulário!$B$2:$B$21,{302.7649952349231; 192.36755170044185; 72.55905181262668; 213.16203085884212; 196.16098974762173; 113.6617754399558; 36.03713310806636; 213.12157269803635; 165.11795919078347; 245.0927335255343; 165.07219785514232; 270.43703168013496; 175.14584297634684; 178.01184362955777; 278.2031738849065; 128.04397728827314; 42.52929753647452; 9.1340888567517; 239.64035579171997; 196.85322167655784}))) ^ 2)</f>
        <v>0</v>
      </c>
    </row>
    <row r="10" spans="1:3">
      <c r="A10" s="1" t="s">
        <v>9</v>
      </c>
      <c r="B10">
        <v>20464322.10840842</v>
      </c>
      <c r="C10">
        <f>EXP(((-1) / (2 * 23960.917813370415)) * (SQRT(SUMXMY2(Formulário!$B$2:$B$21,{223.43742791836954; 67.58348505710417; 43.27704491324974; 4.615702416130449; 111.25782325971728; 187.20846217495327; 124.47737390606292; 138.83124581133535; 286.9318254565207; 110.51774150571931; 163.1128952121234; 248.68973869262834; 125.84156420323677; 197.4171941005886; 273.66832245826487; 301.32728636453436; 46.67329155402533; 294.04957376633206; 156.17150746890746; 81.95301798210492}))) ^ 2)</f>
        <v>0</v>
      </c>
    </row>
    <row r="11" spans="1:3">
      <c r="A11" s="1" t="s">
        <v>10</v>
      </c>
      <c r="B11">
        <v>-59285.41862091527</v>
      </c>
      <c r="C11">
        <f>EXP(((-1) / (2 * 23960.917813370415)) * (SQRT(SUMXMY2(Formulário!$B$2:$B$21,{145.70524120610037; 311.0101551265471; 156.33075235916266; 104.32825590908217; 201.0077041581493; 76.20943225015803; 24.074980810325464; 40.899561213484546; 40.6349311664108; 48.20582648453022; 44.05635240124126; 203.3795190326953; 57.7190541313691; 109.69638981378858; 284.5928895774852; 150.41018735448665; 211.84728043644273; 54.68515151977898; 61.022295663382174; 12.969522651981661}))) ^ 2)</f>
        <v>0</v>
      </c>
    </row>
    <row r="12" spans="1:3">
      <c r="A12" s="1" t="s">
        <v>11</v>
      </c>
      <c r="B12">
        <v>-521902.412346256</v>
      </c>
      <c r="C12">
        <f>EXP(((-1) / (2 * 23960.917813370415)) * (SQRT(SUMXMY2(Formulário!$B$2:$B$21,{53.610993652004076; 88.40973937406912; 56.17370234647552; 28.149461027725145; 38.28340193069089; 146.22664566341885; 65.4793354705888; 115.5998574429902; 159.75783606615812; 219.09455681923464; 12.475579913019933; 253.69029402114873; 199.26214950834853; 25.945963277810428; 277.2273394275107; 292.2358657902044; 19.382892210231706; 87.86622248372873; 255.8453580164137; 237.45778278173555}))) ^ 2)</f>
        <v>0</v>
      </c>
    </row>
    <row r="13" spans="1:3">
      <c r="A13" s="1" t="s">
        <v>12</v>
      </c>
      <c r="B13">
        <v>202927.2662234218</v>
      </c>
      <c r="C13">
        <f>EXP(((-1) / (2 * 23960.917813370415)) * (SQRT(SUMXMY2(Formulário!$B$2:$B$21,{58.5571462636523; 66.4363279022862; 117.56811871854649; 153.761795869634; 196.20114397254025; 117.07354547625337; 146.7838900906741; 237.20747481668965; 11.641295309209626; 80.11004450258794; 226.3791744889569; 284.0909827699759; 162.37917459100032; 168.86448651881446; 34.010689759264935; 141.98486164683334; 169.0243598433467; 76.94722690935309; 85.44346497864888; 119.72990393689521}))) ^ 2)</f>
        <v>0</v>
      </c>
    </row>
    <row r="14" spans="1:3">
      <c r="A14" s="1" t="s">
        <v>13</v>
      </c>
      <c r="B14">
        <v>-225829.0092072962</v>
      </c>
      <c r="C14">
        <f>EXP(((-1) / (2 * 23960.917813370415)) * (SQRT(SUMXMY2(Formulário!$B$2:$B$21,{6.3695294338639; 102.21077725082179; 67.10233834629261; 103.93022117118603; 38.006123607209105; 282.6059405695361; 188.37463745326602; 215.51091560645543; 250.4409297509141; 158.17901314697306; 27.5838711522821; 170.44901680111045; 186.23212304667013; 236.56279632948622; 136.98575518843467; 40.48719477715521; 90.05536214745615; 115.22298765808773; 204.979738930551; 181.1346413931558}))) ^ 2)</f>
        <v>0</v>
      </c>
    </row>
    <row r="15" spans="1:3">
      <c r="A15" s="1" t="s">
        <v>14</v>
      </c>
      <c r="B15">
        <v>-3984419.12811902</v>
      </c>
      <c r="C15">
        <f>EXP(((-1) / (2 * 23960.917813370415)) * (SQRT(SUMXMY2(Formulário!$B$2:$B$21,{113.00613954519218; 313.0674105117733; 192.24067167875643; 75.283151967161; 32.30033714911394; 48.509351412509176; 78.05388635898804; 50.991711993699866; 59.20643920921993; 90.47402594293791; 55.01954743877985; 284.58559527365276; 25.461918627901195; 166.4519861376725; 130.23810028795967; 311.7546638169141; 35.55518175846737; 126.25818232739623; 307.6582936600285; 274.6658756817424}))) ^ 2)</f>
        <v>0</v>
      </c>
    </row>
    <row r="16" spans="1:3">
      <c r="A16" s="1" t="s">
        <v>15</v>
      </c>
      <c r="B16">
        <v>552192.2829733035</v>
      </c>
      <c r="C16">
        <f>EXP(((-1) / (2 * 23960.917813370415)) * (SQRT(SUMXMY2(Formulário!$B$2:$B$21,{259.29516828711724; 81.84462462735692; 54.23062090349818; 212.19175443472923; 294.93445201580323; 176.68689601927508; 181.39943070009787; 88.85045614540952; 244.1960834323223; 59.35772618311279; 102.71855452968218; 135.0108721968094; 161.08850521882968; 76.92794136015092; 36.443093400212874; 193.778287489915; 91.59596874763527; 184.4540620065283; 48.98650640178992; 152.68824882874986}))) ^ 2)</f>
        <v>0</v>
      </c>
    </row>
    <row r="17" spans="1:3">
      <c r="A17" s="1" t="s">
        <v>16</v>
      </c>
      <c r="B17">
        <v>15246989.38426594</v>
      </c>
      <c r="C17">
        <f>EXP(((-1) / (2 * 23960.917813370415)) * (SQRT(SUMXMY2(Formulário!$B$2:$B$21,{169.01552684448103; 16.44603111448041; 106.82027456776721; 42.65606121704451; 20.111841070317862; 314.1606648687405; 102.2979458637115; 257.0110253375054; 80.80938484777866; 216.27267572844454; 241.25584250803226; 189.0240200045032; 149.6531720001736; 130.69637665777603; 110.71221144323775; 294.9830552958426; 263.5943716380368; 306.2481561903774; 39.44532021986884; 231.93841977530198}))) ^ 2)</f>
        <v>0</v>
      </c>
    </row>
    <row r="18" spans="1:3">
      <c r="A18" s="1" t="s">
        <v>17</v>
      </c>
      <c r="B18">
        <v>-70693963.1241651</v>
      </c>
      <c r="C18">
        <f>EXP(((-1) / (2 * 23960.917813370415)) * (SQRT(SUMXMY2(Formulário!$B$2:$B$21,{297.7792967263531; 57.513724996154224; 21.102374503269523; 235.19223127460492; 182.3071768752894; 267.15162847859006; 44.35630981376895; 252.37549880070992; 63.98577523561654; 51.93568199834341; 52.12921752281802; 258.50264214689935; 211.0981777704782; 165.99311390378003; 113.87368884026756; 278.3767429321476; 124.5411803812895; 259.1451802225315; 139.35803715108366; 119.62209055691739}))) ^ 2)</f>
        <v>0</v>
      </c>
    </row>
    <row r="19" spans="1:3">
      <c r="A19" s="1" t="s">
        <v>18</v>
      </c>
      <c r="B19">
        <v>-41356599.6223346</v>
      </c>
      <c r="C19">
        <f>EXP(((-1) / (2 * 23960.917813370415)) * (SQRT(SUMXMY2(Formulário!$B$2:$B$21,{146.8299274369582; 95.64128964610735; 237.25140894928697; 159.53668321932682; 73.69194469778505; 285.4770694744752; 121.82663242211454; 172.49473529519855; 287.6659806607452; 198.0999008002796; 37.097213594259685; 298.2526723387687; 199.2011121702329; 106.2812092107358; 44.19753997587114; 251.98131523067568; 196.778075417439; 169.29214513222067; 283.67390832918574; 250.25876402512498}))) ^ 2)</f>
        <v>0</v>
      </c>
    </row>
    <row r="20" spans="1:3">
      <c r="A20" s="1" t="s">
        <v>19</v>
      </c>
      <c r="B20">
        <v>1513359.511993185</v>
      </c>
      <c r="C20">
        <f>EXP(((-1) / (2 * 23960.917813370415)) * (SQRT(SUMXMY2(Formulário!$B$2:$B$21,{48.133530521413846; 98.92398590242877; 78.85722155556647; 236.08893999411183; 10.641409267347756; 180.85264078616765; 241.96378784727668; 278.2387275437929; 108.5585320499208; 260.62333861754615; 35.10862244791776; 268.6188859415099; 40.45811297363863; 126.0778314751355; 253.01909512604206; 47.575808714657455; 72.75218578679602; 229.20450707573877; 228.5012565656243; 203.4661191793445}))) ^ 2)</f>
        <v>0</v>
      </c>
    </row>
    <row r="21" spans="1:3">
      <c r="A21" s="1" t="s">
        <v>20</v>
      </c>
      <c r="B21">
        <v>56738643.64765629</v>
      </c>
      <c r="C21">
        <f>EXP(((-1) / (2 * 23960.917813370415)) * (SQRT(SUMXMY2(Formulário!$B$2:$B$21,{220.2222852650285; 172.2318396073075; 79.90761363065728; 109.70550089619358; 57.629445691217235; 288.2938354603869; 185.13749151339522; 127.20889535130054; 146.61604142992007; 300.6172915381358; 48.665569772630114; 186.03813341841635; 160.54212937849607; 194.0430159272198; 5.747208023008005; 276.7656902948159; 295.80470990678396; 179.34318055095355; 221.07987659479164; 292.75218281445433}))) ^ 2)</f>
        <v>0</v>
      </c>
    </row>
    <row r="22" spans="1:3">
      <c r="A22" s="1" t="s">
        <v>21</v>
      </c>
      <c r="B22">
        <v>28.0629202949327</v>
      </c>
      <c r="C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22</v>
      </c>
      <c r="B1" t="s">
        <v>0</v>
      </c>
    </row>
    <row r="2" spans="1:2">
      <c r="A2" t="s">
        <v>24</v>
      </c>
    </row>
    <row r="3" spans="1:2">
      <c r="A3" t="s">
        <v>25</v>
      </c>
    </row>
    <row r="4" spans="1:2">
      <c r="A4" t="s">
        <v>26</v>
      </c>
    </row>
    <row r="5" spans="1:2">
      <c r="A5" t="s">
        <v>27</v>
      </c>
    </row>
    <row r="6" spans="1:2">
      <c r="A6" t="s">
        <v>28</v>
      </c>
    </row>
    <row r="7" spans="1:2">
      <c r="A7" t="s">
        <v>29</v>
      </c>
    </row>
    <row r="8" spans="1:2">
      <c r="A8" t="s">
        <v>30</v>
      </c>
    </row>
    <row r="9" spans="1:2">
      <c r="A9" t="s">
        <v>31</v>
      </c>
    </row>
    <row r="10" spans="1:2">
      <c r="A10" t="s">
        <v>32</v>
      </c>
    </row>
    <row r="11" spans="1:2">
      <c r="A11" t="s">
        <v>33</v>
      </c>
    </row>
    <row r="12" spans="1:2">
      <c r="A12" t="s">
        <v>34</v>
      </c>
    </row>
    <row r="13" spans="1:2">
      <c r="A13" t="s">
        <v>35</v>
      </c>
    </row>
    <row r="14" spans="1:2">
      <c r="A14" t="s">
        <v>36</v>
      </c>
    </row>
    <row r="15" spans="1:2">
      <c r="A15" t="s">
        <v>37</v>
      </c>
    </row>
    <row r="16" spans="1:2">
      <c r="A16" t="s">
        <v>38</v>
      </c>
    </row>
    <row r="17" spans="1:2">
      <c r="A17" t="s">
        <v>39</v>
      </c>
    </row>
    <row r="18" spans="1:2">
      <c r="A18" t="s">
        <v>40</v>
      </c>
    </row>
    <row r="19" spans="1:2">
      <c r="A19" t="s">
        <v>41</v>
      </c>
    </row>
    <row r="20" spans="1:2">
      <c r="A20" t="s">
        <v>42</v>
      </c>
    </row>
    <row r="21" spans="1:2">
      <c r="A21" t="s">
        <v>43</v>
      </c>
    </row>
    <row r="22" spans="1:2">
      <c r="A22" t="s">
        <v>44</v>
      </c>
      <c r="B22">
        <f>IFERROR(SUMPRODUCT('Solução'!$B$2:$B$22,'Solução'!$C$2:$C$22), "")</f>
        <v>0</v>
      </c>
    </row>
    <row r="23" spans="1:2">
      <c r="A23" t="s">
        <v>45</v>
      </c>
      <c r="B23">
        <v>0.06560064009062438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2020-03-11T17:58:26Z</dcterms:created>
  <dcterms:modified xsi:type="dcterms:W3CDTF">2020-03-11T17:58:26Z</dcterms:modified>
</cp:coreProperties>
</file>