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en\OneDrive - Academico - Secretaria do Estado da Educação de São Paulo\EDF TECNOLOGIA\APLICATIVOS\Python\jupyter_notebook\rbf\resultados_computacionais\"/>
    </mc:Choice>
  </mc:AlternateContent>
  <xr:revisionPtr revIDLastSave="0" documentId="13_ncr:1_{60FC781A-FF79-47C9-BFEA-8025DC141E95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Solução" sheetId="1" r:id="rId1"/>
    <sheet name="Formulá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6" i="1"/>
  <c r="E13" i="1"/>
  <c r="E21" i="1"/>
  <c r="E23" i="1"/>
  <c r="E11" i="1"/>
  <c r="E18" i="1"/>
  <c r="E14" i="1"/>
  <c r="E9" i="1"/>
  <c r="E5" i="1"/>
  <c r="E17" i="1"/>
  <c r="E19" i="1"/>
  <c r="E20" i="1"/>
  <c r="E24" i="1"/>
  <c r="E16" i="1"/>
  <c r="E15" i="1"/>
  <c r="E3" i="1"/>
  <c r="E8" i="1"/>
  <c r="E4" i="1"/>
  <c r="E2" i="1"/>
  <c r="E7" i="1"/>
  <c r="E22" i="1"/>
  <c r="E10" i="1"/>
  <c r="E25" i="1"/>
  <c r="E27" i="1"/>
  <c r="E26" i="1"/>
  <c r="D12" i="1"/>
  <c r="D6" i="1"/>
  <c r="D13" i="1"/>
  <c r="D21" i="1"/>
  <c r="D23" i="1"/>
  <c r="D11" i="1"/>
  <c r="D18" i="1"/>
  <c r="D14" i="1"/>
  <c r="D9" i="1"/>
  <c r="D5" i="1"/>
  <c r="D17" i="1"/>
  <c r="D19" i="1"/>
  <c r="D20" i="1"/>
  <c r="D24" i="1"/>
  <c r="D16" i="1"/>
  <c r="D15" i="1"/>
  <c r="D3" i="1"/>
  <c r="D8" i="1"/>
  <c r="D4" i="1"/>
  <c r="D2" i="1"/>
  <c r="D7" i="1"/>
  <c r="D22" i="1"/>
  <c r="D10" i="1"/>
  <c r="D25" i="1"/>
  <c r="D27" i="1"/>
  <c r="D26" i="1"/>
  <c r="C25" i="1"/>
  <c r="C10" i="1"/>
  <c r="C22" i="1"/>
  <c r="C7" i="1"/>
  <c r="C2" i="1"/>
  <c r="C4" i="1"/>
  <c r="C8" i="1"/>
  <c r="C3" i="1"/>
  <c r="C15" i="1"/>
  <c r="C16" i="1"/>
  <c r="C24" i="1"/>
  <c r="C20" i="1"/>
  <c r="C19" i="1"/>
  <c r="C17" i="1"/>
  <c r="C5" i="1"/>
  <c r="C9" i="1"/>
  <c r="C14" i="1"/>
  <c r="C18" i="1"/>
  <c r="C11" i="1"/>
  <c r="C23" i="1"/>
  <c r="C21" i="1"/>
  <c r="C13" i="1"/>
  <c r="C6" i="1"/>
  <c r="C12" i="1"/>
  <c r="C26" i="1"/>
  <c r="B27" i="2" l="1"/>
</calcChain>
</file>

<file path=xl/sharedStrings.xml><?xml version="1.0" encoding="utf-8"?>
<sst xmlns="http://schemas.openxmlformats.org/spreadsheetml/2006/main" count="64" uniqueCount="37">
  <si>
    <t>Valor</t>
  </si>
  <si>
    <t>b</t>
  </si>
  <si>
    <t>Descrição</t>
  </si>
  <si>
    <t>Função de Base Radial</t>
  </si>
  <si>
    <t>^BFX</t>
  </si>
  <si>
    <t>^BSESN</t>
  </si>
  <si>
    <t>^BUK100P</t>
  </si>
  <si>
    <t>^DJI</t>
  </si>
  <si>
    <t>^FCHI</t>
  </si>
  <si>
    <t>^GDAXI</t>
  </si>
  <si>
    <t>^GSPC</t>
  </si>
  <si>
    <t>^GSPTSE</t>
  </si>
  <si>
    <t>^HSI</t>
  </si>
  <si>
    <t>^IPSA</t>
  </si>
  <si>
    <t>^IXIC</t>
  </si>
  <si>
    <t>^JKSE</t>
  </si>
  <si>
    <t>^JN0U.JO</t>
  </si>
  <si>
    <t>^KS11</t>
  </si>
  <si>
    <t>^MERV</t>
  </si>
  <si>
    <t>^MXX</t>
  </si>
  <si>
    <t>^N100</t>
  </si>
  <si>
    <t>^N225</t>
  </si>
  <si>
    <t>^NYA</t>
  </si>
  <si>
    <t>^RUT</t>
  </si>
  <si>
    <t>^STOXX50E</t>
  </si>
  <si>
    <t>^TA125.TA</t>
  </si>
  <si>
    <t>^TWII</t>
  </si>
  <si>
    <t>^VIX</t>
  </si>
  <si>
    <t>^XAX</t>
  </si>
  <si>
    <t>^BVSP</t>
  </si>
  <si>
    <t>Coeficiente de acerto (R ^ 2)</t>
  </si>
  <si>
    <t>Função de base radial</t>
  </si>
  <si>
    <t>Gaussiana (G)</t>
  </si>
  <si>
    <t>Tipo de saída</t>
  </si>
  <si>
    <t>Decimal</t>
  </si>
  <si>
    <t>Ranking</t>
  </si>
  <si>
    <t>Valor Absoluto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</si>
</sst>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7"/>
  <sheetViews>
    <sheetView topLeftCell="A7" workbookViewId="0">
      <selection activeCell="A27" sqref="A27"/>
    </sheetView>
  </sheetViews>
  <sheetFormatPr defaultRowHeight="14.5" x14ac:dyDescent="0.35"/>
  <cols>
    <col min="1" max="1" width="10.26953125" bestFit="1" customWidth="1"/>
    <col min="2" max="2" width="12.453125" bestFit="1" customWidth="1"/>
    <col min="3" max="3" width="19.453125" bestFit="1" customWidth="1"/>
    <col min="4" max="4" width="18.6328125" bestFit="1" customWidth="1"/>
    <col min="5" max="5" width="8" bestFit="1" customWidth="1"/>
  </cols>
  <sheetData>
    <row r="1" spans="1:5" x14ac:dyDescent="0.35">
      <c r="A1" t="s">
        <v>2</v>
      </c>
      <c r="B1" s="1" t="s">
        <v>0</v>
      </c>
      <c r="C1" t="s">
        <v>3</v>
      </c>
      <c r="D1" t="s">
        <v>36</v>
      </c>
      <c r="E1" s="2" t="s">
        <v>35</v>
      </c>
    </row>
    <row r="2" spans="1:5" x14ac:dyDescent="0.35">
      <c r="A2" s="1" t="s">
        <v>24</v>
      </c>
      <c r="B2">
        <v>2896660098836.0942</v>
      </c>
      <c r="C2">
        <f>EXP(((-1) / (2 * 607753439.297939)) * (SQRT(SUMXMY2(Formulário!$B$2:$B$26,{35453.9675565228;27226.1240345607;15723.5280189508;41324.5176695907;34772.1167156044;8265.06710231483;46255.7893095689;41768.3487888815;48229.3063778964;36853.0403572624;31151.4988312434;21242.8662183174;47362.6124409149;43978.1391124125;2304.91212224747;1347.83644988073;19121.7676166967;41159.941406958;50131.9243382134;7645.68677623034;30172.4512376627;19346.5454202495;49250.492174559;42762.4848148527;42570.0604344488}))) ^ 2)</f>
        <v>1.7866095705779814E-8</v>
      </c>
      <c r="D2" s="3">
        <f>ABS(B2)</f>
        <v>2896660098836.0942</v>
      </c>
      <c r="E2">
        <f>ROW(A2)-1</f>
        <v>1</v>
      </c>
    </row>
    <row r="3" spans="1:5" x14ac:dyDescent="0.35">
      <c r="A3" s="1" t="s">
        <v>21</v>
      </c>
      <c r="B3">
        <v>-186135657394.8364</v>
      </c>
      <c r="C3">
        <f>EXP(((-1) / (2 * 607753439.297939)) * (SQRT(SUMXMY2(Formulário!$B$2:$B$26,{27908.0751189327;22425.1400447222;45076.7882021098;17824.711431321;5952.55771288642;7268.7187256065;38670.1083884655;31395.3340608592;5143.08462705742;4279.21139430203;35596.4964297415;3703.3016724971;41733.9690707843;35864.2045295704;4139.19008593664;4316.31862600804;50099.6074946402;19010.4536784568;18826.2319799916;41273.9798642852;48099.7784255945;50067.1909482599;38257.2348293043;19111.4219070126;4248.44103562023}))) ^ 2)</f>
        <v>1.2049149399615157E-7</v>
      </c>
      <c r="D3" s="3">
        <f>ABS(B3)</f>
        <v>186135657394.8364</v>
      </c>
      <c r="E3">
        <f>ROW(A3)-1</f>
        <v>2</v>
      </c>
    </row>
    <row r="4" spans="1:5" x14ac:dyDescent="0.35">
      <c r="A4" s="1" t="s">
        <v>23</v>
      </c>
      <c r="B4">
        <v>177620800731.59229</v>
      </c>
      <c r="C4">
        <f>EXP(((-1) / (2 * 607753439.297939)) * (SQRT(SUMXMY2(Formulário!$B$2:$B$26,{50420.7304339403;3755.77406509094;28127.6700661214;49219.4287395076;26566.2062421511;31962.9570685885;35331.4614644534;23085.6691539795;31869.5143687421;29674.0854085639;45759.8212560206;2316.47266995868;14273.3498253742;48260.3550184032;45206.7357689392;23142.3111601986;31492.5324464991;14091.4960835754;9559.88266552201;23550.5752125228;17948.4456400015;29640.6694607496;3955.70478777738;49477.9566615801;50077.8361580961}))) ^ 2)</f>
        <v>2.899438217604079E-7</v>
      </c>
      <c r="D4" s="3">
        <f>ABS(B4)</f>
        <v>177620800731.59229</v>
      </c>
      <c r="E4">
        <f>ROW(A4)-1</f>
        <v>3</v>
      </c>
    </row>
    <row r="5" spans="1:5" x14ac:dyDescent="0.35">
      <c r="A5" s="1" t="s">
        <v>14</v>
      </c>
      <c r="B5">
        <v>-65415823540.496399</v>
      </c>
      <c r="C5">
        <f>EXP(((-1) / (2 * 607753439.297939)) * (SQRT(SUMXMY2(Formulário!$B$2:$B$26,{14958.0011179473;19560.1227505669;43220.3039826431;16098.9313697291;8614.14275421664;28277.2842474603;47536.5606971161;35345.7329303913;28950.4722340867;4942.74216417295;31232.3241291316;50272.9455517548;7121.10032400656;26324.1314456043;44552.2913584646;37617.0637514237;35395.7880205454;35673.4085674827;18260.1106575734;14914.4899335252;41099.416242343;41137.6064324295;44029.3357240863;46373.2359488474;25969.3978193613}))) ^ 2)</f>
        <v>2.105437317564486E-6</v>
      </c>
      <c r="D5" s="3">
        <f>ABS(B5)</f>
        <v>65415823540.496399</v>
      </c>
      <c r="E5">
        <f>ROW(A5)-1</f>
        <v>4</v>
      </c>
    </row>
    <row r="6" spans="1:5" x14ac:dyDescent="0.35">
      <c r="A6" s="1" t="s">
        <v>6</v>
      </c>
      <c r="B6">
        <v>-54372705162.251328</v>
      </c>
      <c r="C6">
        <f>EXP(((-1) / (2 * 607753439.297939)) * (SQRT(SUMXMY2(Formulário!$B$2:$B$26,{49233.7501849301;39361.6890556319;47706.33965666;45438.4220109695;30363.8117621554;46811.5565977257;4501.8673810471;9959.01092163308;2305.34968755396;16525.8109486658;19741.8523363675;13785.2517386504;42083.1281112747;18121.1149245869;14271.8937845073;27561.1829352739;7163.75666202702;40735.700559488;3794.05765653404;50112.1655384446;39215.0663675241;10097.752536511;289.570588807936;41409.1190394571;35895.4331910633}))) ^ 2)</f>
        <v>1.7220200076626263E-6</v>
      </c>
      <c r="D6" s="3">
        <f>ABS(B6)</f>
        <v>54372705162.251328</v>
      </c>
      <c r="E6">
        <f>ROW(A6)-1</f>
        <v>5</v>
      </c>
    </row>
    <row r="7" spans="1:5" x14ac:dyDescent="0.35">
      <c r="A7" s="1" t="s">
        <v>25</v>
      </c>
      <c r="B7">
        <v>-32470597511.894901</v>
      </c>
      <c r="C7">
        <f>EXP(((-1) / (2 * 607753439.297939)) * (SQRT(SUMXMY2(Formulário!$B$2:$B$26,{23804.1523156285;21069.0579239409;13889.7357175824;2871.32946147725;43910.0322578398;41279.1299340941;50763.5650833493;50607.155100373;28207.7536558506;39049.6948038453;47973.7275391857;43144.6951626025;12566.7562397274;22882.7503276063;6566.47281523435;48445.1298158768;30783.905093511;11617.1130698591;34110.5760529372;31390.7738730465;18192.6678602816;5774.38888275643;34104.1036143828;26424.5543558677;39218.8040814546}))) ^ 2)</f>
        <v>4.5105622734821947E-7</v>
      </c>
      <c r="D7" s="3">
        <f>ABS(B7)</f>
        <v>32470597511.894901</v>
      </c>
      <c r="E7">
        <f>ROW(A7)-1</f>
        <v>6</v>
      </c>
    </row>
    <row r="8" spans="1:5" x14ac:dyDescent="0.35">
      <c r="A8" s="1" t="s">
        <v>22</v>
      </c>
      <c r="B8">
        <v>-22211498959.501308</v>
      </c>
      <c r="C8">
        <f>EXP(((-1) / (2 * 607753439.297939)) * (SQRT(SUMXMY2(Formulário!$B$2:$B$26,{39463.9418734743;28358.6657930884;21546.4107737236;46023.6343273177;5654.56922249792;25019.145510118;585.6295405547;23802.5014298539;2867.6628983211;6041.44858386284;5975.87223082875;32968.7690665363;37884.9325754376;29626.0812458104;48857.448714904;19040.9039076851;14514.4450343417;44106.8498301786;11360.8852259645;48910.7553686223;626.286617367801;49248.6862764679;2200.39169146511;45251.3781811589;26799.9079184405}))) ^ 2)</f>
        <v>8.8852280933006258E-6</v>
      </c>
      <c r="D8" s="3">
        <f>ABS(B8)</f>
        <v>22211498959.501308</v>
      </c>
      <c r="E8">
        <f>ROW(A8)-1</f>
        <v>7</v>
      </c>
    </row>
    <row r="9" spans="1:5" x14ac:dyDescent="0.35">
      <c r="A9" s="1" t="s">
        <v>13</v>
      </c>
      <c r="B9">
        <v>11809098279.19775</v>
      </c>
      <c r="C9">
        <f>EXP(((-1) / (2 * 607753439.297939)) * (SQRT(SUMXMY2(Formulário!$B$2:$B$26,{12396.2517469948;49407.6799705276;19966.2719782817;45297.2447110952;32051.2939528391;40360.7394880509;25527.44095075;29297.8678080532;25013.6924224044;9921.44846491055;36687.1591262771;14263.661783089;1243.70948091606;32778.9954313205;9000.89513088335;47755.0594528154;48438.9131781986;46455.6760410442;18801.6880242797;793.931994548719;47138.7265915975;21747.5633381092;49085.0076680967;48930.9327528051;43315.3827488086}))) ^ 2)</f>
        <v>1.5779775849816868E-6</v>
      </c>
      <c r="D9" s="3">
        <f>ABS(B9)</f>
        <v>11809098279.19775</v>
      </c>
      <c r="E9">
        <f>ROW(A9)-1</f>
        <v>8</v>
      </c>
    </row>
    <row r="10" spans="1:5" x14ac:dyDescent="0.35">
      <c r="A10" s="1" t="s">
        <v>27</v>
      </c>
      <c r="B10">
        <v>-8494323587.1340523</v>
      </c>
      <c r="C10">
        <f>EXP(((-1) / (2 * 607753439.297939)) * (SQRT(SUMXMY2(Formulário!$B$2:$B$26,{48215.1272122627;7475.94626019787;47050.8491860102;24993.3138373452;13119.9463080367;23318.9355677631;49764.1786729487;25018.7896065536;16699.504788676;32166.1442949415;12201.0956981274;3860.70091019408;6552.27315902878;6509.93802353989;7721.11900094225;7057.29208685515;32545.5838377251;9243.031519264;17558.2911536081;45537.9824090228;24071.6261063562;33900.2441655275;8757.67212964797;9771.47936317547;2084.06563767456}))) ^ 2)</f>
        <v>8.1081460305401476E-6</v>
      </c>
      <c r="D10" s="3">
        <f>ABS(B10)</f>
        <v>8494323587.1340523</v>
      </c>
      <c r="E10">
        <f>ROW(A10)-1</f>
        <v>9</v>
      </c>
    </row>
    <row r="11" spans="1:5" x14ac:dyDescent="0.35">
      <c r="A11" s="1" t="s">
        <v>10</v>
      </c>
      <c r="B11">
        <v>5717129946.8280029</v>
      </c>
      <c r="C11">
        <f>EXP(((-1) / (2 * 607753439.297939)) * (SQRT(SUMXMY2(Formulário!$B$2:$B$26,{46120.6787004165;12171.4605933541;7365.34116867033;24858.0897970147;50049.3909565207;12298.0462436715;34132.6534727496;38675.6413423797;12073.7640558309;36979.8016356784;18681.0835999289;32110.5513876599;32172.6861663201;27209.7926508685;4593.11230233099;42416.4237966552;16294.7999678917;9478.51827734892;2079.32005009349;30008.073823821;34408.2672071668;851.362153077188;26007.5078070024;11508.1111786829;32763.7899330166}))) ^ 2)</f>
        <v>9.9598039218486729E-6</v>
      </c>
      <c r="D11" s="3">
        <f>ABS(B11)</f>
        <v>5717129946.8280029</v>
      </c>
      <c r="E11">
        <f>ROW(A11)-1</f>
        <v>10</v>
      </c>
    </row>
    <row r="12" spans="1:5" x14ac:dyDescent="0.35">
      <c r="A12" s="1" t="s">
        <v>5</v>
      </c>
      <c r="B12">
        <v>-5072921247.8560848</v>
      </c>
      <c r="C12">
        <f>EXP(((-1) / (2 * 607753439.297939)) * (SQRT(SUMXMY2(Formulário!$B$2:$B$26,{39871.5659008741;10146.3940390109;26116.2228454387;30085.324748356;2367.44606692534;30853.4692226474;8666.50440153807;3311.80340636644;48182.8847148225;49033.0821761208;41050.4850163035;15474.0584949833;4967.90414854189;34746.8264993974;22355.180418279;6204.93990214912;25148.6973192487;1755.07977069754;46174.2150898201;13147.1376721113;33644.6008121353;15834.3793875741;26412.3861329313;27764.9783705758;9394.03641053229}))) ^ 2)</f>
        <v>1.4982496092443336E-5</v>
      </c>
      <c r="D12" s="3">
        <f>ABS(B12)</f>
        <v>5072921247.8560848</v>
      </c>
      <c r="E12">
        <f>ROW(A12)-1</f>
        <v>11</v>
      </c>
    </row>
    <row r="13" spans="1:5" x14ac:dyDescent="0.35">
      <c r="A13" s="1" t="s">
        <v>7</v>
      </c>
      <c r="B13">
        <v>-4548825069.5453835</v>
      </c>
      <c r="C13">
        <f>EXP(((-1) / (2 * 607753439.297939)) * (SQRT(SUMXMY2(Formulário!$B$2:$B$26,{37019.9504929777;39165.596219339;3768.36911415196;18208.0513034996;5891.73902412294;43827.8402866191;31653.2421717049;16808.4754195266;3235.99344793917;15797.3814911136;16518.3475093941;37050.3614541306;32377.1702487552;45051.8384335401;23982.947689076;6080.86181525202;36219.7152498239;38633.2714933529;28504.521557824;39150.2048450404;25078.5698458124;26547.6749237464;21714.9124800393;1299.71547209326;5486.7251634243}))) ^ 2)</f>
        <v>1.586439576374746E-5</v>
      </c>
      <c r="D13" s="3">
        <f>ABS(B13)</f>
        <v>4548825069.5453835</v>
      </c>
      <c r="E13">
        <f>ROW(A13)-1</f>
        <v>12</v>
      </c>
    </row>
    <row r="14" spans="1:5" x14ac:dyDescent="0.35">
      <c r="A14" s="1" t="s">
        <v>12</v>
      </c>
      <c r="B14">
        <v>4440210027.0233307</v>
      </c>
      <c r="C14">
        <f>EXP(((-1) / (2 * 607753439.297939)) * (SQRT(SUMXMY2(Formulário!$B$2:$B$26,{32604.3181904014;4280.8948268207;8214.89621235994;45627.6286560271;30796.8219251183;476.142156362333;5160.79613056251;33694.3279586491;266.189922938798;8173.23225280004;27867.7093002635;35135.8248041931;33108.4315374879;11395.0764556104;36165.617878539;12054.042632919;16529.3326396875;37907.6021028622;32990.2237542425;43123.1702490162;33395.3574656418;28861.4967361185;4764.96416581391;18677.6653620802;13473.1937258933}))) ^ 2)</f>
        <v>4.0568672308733677E-5</v>
      </c>
      <c r="D14" s="3">
        <f>ABS(B14)</f>
        <v>4440210027.0233307</v>
      </c>
      <c r="E14">
        <f>ROW(A14)-1</f>
        <v>13</v>
      </c>
    </row>
    <row r="15" spans="1:5" x14ac:dyDescent="0.35">
      <c r="A15" s="1" t="s">
        <v>20</v>
      </c>
      <c r="B15">
        <v>2186334736.1588359</v>
      </c>
      <c r="C15">
        <f>EXP(((-1) / (2 * 607753439.297939)) * (SQRT(SUMXMY2(Formulário!$B$2:$B$26,{5244.68253640188;45830.6382920718;25660.2152267213;41967.3733391413;16257.7152789548;45473.7508208633;19768.474875153;559.433243285098;45974.266423963;4643.72393962586;16220.3513877179;48242.6105009143;48270.2885632752;29121.9037461241;32086.7602495933;22776.2065022014;14895.1433829389;16695.0846178716;34152.0932399465;38206.280549653;40196.641928837;40097.0895800088;4639.63331745912;25110.2854625511;2931.4021787979}))) ^ 2)</f>
        <v>1.9830553728717438E-5</v>
      </c>
      <c r="D15" s="3">
        <f>ABS(B15)</f>
        <v>2186334736.1588359</v>
      </c>
      <c r="E15">
        <f>ROW(A15)-1</f>
        <v>14</v>
      </c>
    </row>
    <row r="16" spans="1:5" x14ac:dyDescent="0.35">
      <c r="A16" s="1" t="s">
        <v>19</v>
      </c>
      <c r="B16">
        <v>-2037507678.9160211</v>
      </c>
      <c r="C16">
        <f>EXP(((-1) / (2 * 607753439.297939)) * (SQRT(SUMXMY2(Formulário!$B$2:$B$26,{16203.1912039647;42902.4229824324;1190.70542225112;41358.7084900857;14318.6144267364;6008.29213638196;35381.6451039088;31939.8171438327;44557.3144926933;37327.8054516677;40800.8849854241;14327.7425233221;9017.59114046909;38116.9389565652;40971.1534301154;50295.857044925;20957.2741569013;18896.0865707157;39426.6799386774;17311.365345643;47262.5393669333;43589.7009650051;21788.6798275628;38129.9517887953;38316.3645417778}))) ^ 2)</f>
        <v>1.0990531747804964E-5</v>
      </c>
      <c r="D16" s="3">
        <f>ABS(B16)</f>
        <v>2037507678.9160211</v>
      </c>
      <c r="E16">
        <f>ROW(A16)-1</f>
        <v>15</v>
      </c>
    </row>
    <row r="17" spans="1:5" x14ac:dyDescent="0.35">
      <c r="A17" s="1" t="s">
        <v>15</v>
      </c>
      <c r="B17">
        <v>1170430001.6723659</v>
      </c>
      <c r="C17">
        <f>EXP(((-1) / (2 * 607753439.297939)) * (SQRT(SUMXMY2(Formulário!$B$2:$B$26,{25470.539496274;40537.6112392245;33007.0297977233;35647.1506653519;40410.5621375756;45193.6150064226;17168.7874318047;19077.0701493508;4780.55888295548;29367.7385251395;1833.96174095681;23647.0160638468;27558.5709654257;14556.5406885699;30005.043816117;1557.67738167786;1905.33818508897;41771.5633466847;18295.6228501761;6459.91430916053;26522.8201360016;39100.7750962728;10966.1683452474;31632.5462687368;4342.19800596863}))) ^ 2)</f>
        <v>1.2556655753605321E-4</v>
      </c>
      <c r="D17" s="3">
        <f>ABS(B17)</f>
        <v>1170430001.6723659</v>
      </c>
      <c r="E17">
        <f>ROW(A17)-1</f>
        <v>16</v>
      </c>
    </row>
    <row r="18" spans="1:5" x14ac:dyDescent="0.35">
      <c r="A18" s="1" t="s">
        <v>11</v>
      </c>
      <c r="B18">
        <v>-1112059716.049088</v>
      </c>
      <c r="C18">
        <f>EXP(((-1) / (2 * 607753439.297939)) * (SQRT(SUMXMY2(Formulário!$B$2:$B$26,{8861.57316467005;35087.2158461402;19643.2624369109;47565.763580955;6990.97659199963;17324.707902498;5770.12071127102;46954.6929596128;44550.5795123959;13104.5755533142;33515.7378070802;41498.5110940505;28196.0314724508;26898.8798969175;12287.7411863001;4735.92448062109;45559.6783046177;45722.2548034702;32150.9443027171;17221.3144426607;17738.1286009801;36865.0304205133;45554.3223105418;45045.4254198175;39602.4708089742}))) ^ 2)</f>
        <v>1.4318996435242953E-6</v>
      </c>
      <c r="D18" s="3">
        <f>ABS(B18)</f>
        <v>1112059716.049088</v>
      </c>
      <c r="E18">
        <f>ROW(A18)-1</f>
        <v>17</v>
      </c>
    </row>
    <row r="19" spans="1:5" x14ac:dyDescent="0.35">
      <c r="A19" s="1" t="s">
        <v>16</v>
      </c>
      <c r="B19">
        <v>1036773308.088177</v>
      </c>
      <c r="C19">
        <f>EXP(((-1) / (2 * 607753439.297939)) * (SQRT(SUMXMY2(Formulário!$B$2:$B$26,{2633.0326833588;26985.3924264847;27456.5506411648;32370.6936957065;36871.9174380944;49551.9404248055;26221.1063602017;16405.293324244;40379.7722202062;13759.0154750231;22295.2189012067;3992.34679598145;1296.24374087119;48881.6078131627;42450.8259184704;35342.9106700464;20771.2205311947;8807.14361094272;7951.32191530708;12713.7212283866;27892.731929886;36288.3106123842;33526.5683239542;14221.0939979971;48486.4683851349}))) ^ 2)</f>
        <v>7.597106587333479E-5</v>
      </c>
      <c r="D19" s="3">
        <f>ABS(B19)</f>
        <v>1036773308.088177</v>
      </c>
      <c r="E19">
        <f>ROW(A19)-1</f>
        <v>18</v>
      </c>
    </row>
    <row r="20" spans="1:5" x14ac:dyDescent="0.35">
      <c r="A20" s="1" t="s">
        <v>17</v>
      </c>
      <c r="B20">
        <v>996600973.58881378</v>
      </c>
      <c r="C20">
        <f>EXP(((-1) / (2 * 607753439.297939)) * (SQRT(SUMXMY2(Formulário!$B$2:$B$26,{37471.2712838201;28153.0426325952;31065.473859223;21311.7606419063;12586.1949451888;18081.4824551533;38484.0654873403;739.958396101073;5902.0745615232;2344.71334033253;2076.96746833245;43439.8233056493;35732.9995929631;24082.3986525529;4976.13104253431;24967.9082787123;24046.7560801328;8802.45003845604;22035.2948698928;20240.7787166022;31275.1155938184;32252.0853386947;2309.24470430121;19027.8073707694;31783.3008079168}))) ^ 2)</f>
        <v>5.2643851822223791E-5</v>
      </c>
      <c r="D20" s="3">
        <f>ABS(B20)</f>
        <v>996600973.58881378</v>
      </c>
      <c r="E20">
        <f>ROW(A20)-1</f>
        <v>19</v>
      </c>
    </row>
    <row r="21" spans="1:5" x14ac:dyDescent="0.35">
      <c r="A21" s="1" t="s">
        <v>8</v>
      </c>
      <c r="B21">
        <v>-873270051.01999855</v>
      </c>
      <c r="C21">
        <f>EXP(((-1) / (2 * 607753439.297939)) * (SQRT(SUMXMY2(Formulário!$B$2:$B$26,{1604.83822194092;32318.9355238249;15968.6577183519;25828.6818826091;46085.1704754342;12665.4570188272;20843.8186559946;38367.5527958443;11625.00049114;3917.38828849221;14719.5183399671;8194.21169010234;47208.7411558974;41036.4236889475;32166.2916354801;44252.1224742284;40810.5892413413;9481.1353258678;45323.2607808634;27390.912847699;41001.8895951008;45502.5910564849;16153.8361630362;5596.41076801128;11581.1869718972}))) ^ 2)</f>
        <v>1.851880471981606E-5</v>
      </c>
      <c r="D21" s="3">
        <f>ABS(B21)</f>
        <v>873270051.01999855</v>
      </c>
      <c r="E21">
        <f>ROW(A21)-1</f>
        <v>20</v>
      </c>
    </row>
    <row r="22" spans="1:5" x14ac:dyDescent="0.35">
      <c r="A22" s="1" t="s">
        <v>26</v>
      </c>
      <c r="B22">
        <v>-591289009.86685562</v>
      </c>
      <c r="C22">
        <f>EXP(((-1) / (2 * 607753439.297939)) * (SQRT(SUMXMY2(Formulário!$B$2:$B$26,{26417.233523007;43273.3485600977;28028.8008253186;28487.2995003807;44515.7648544703;20493.5118899373;6812.99603916992;1470.47843858189;38346.5405095355;31501.5161444753;35754.419341058;10821.1290345678;6932.6195923427;747.633454536788;17808.0870374136;29958.5613486261;19922.9317948548;22219.2436408433;45912.1620172485;17689.6898195813;26103.7870955391;39794.2478104909;20141.1730025412;31591.7396442152;43790.2858255701}))) ^ 2)</f>
        <v>9.3988297328894018E-5</v>
      </c>
      <c r="D22" s="3">
        <f>ABS(B22)</f>
        <v>591289009.86685562</v>
      </c>
      <c r="E22">
        <f>ROW(A22)-1</f>
        <v>21</v>
      </c>
    </row>
    <row r="23" spans="1:5" x14ac:dyDescent="0.35">
      <c r="A23" s="1" t="s">
        <v>9</v>
      </c>
      <c r="B23">
        <v>121068784.0264713</v>
      </c>
      <c r="C23">
        <f>EXP(((-1) / (2 * 607753439.297939)) * (SQRT(SUMXMY2(Formulário!$B$2:$B$26,{21692.9179790711;41538.7486082944;43707.3742027003;362.170479658719;25939.1855675115;21200.6249952902;11285.3400084534;6094.62629019158;17149.4960727891;47879.4995535482;16417.8057259996;26347.5342518081;35700.5634596946;18470.2143537202;49345.312068992;48871.3972299677;12791.8744132132;25253.869499312;15284.4141600927;14470.1954652191;1881.92156904044;30955.9956588984;25529.5696877154;2622.72816882804;14155.7327407674}))) ^ 2)</f>
        <v>1.1504875880331993E-3</v>
      </c>
      <c r="D23" s="3">
        <f>ABS(B23)</f>
        <v>121068784.0264713</v>
      </c>
      <c r="E23">
        <f>ROW(A23)-1</f>
        <v>22</v>
      </c>
    </row>
    <row r="24" spans="1:5" x14ac:dyDescent="0.35">
      <c r="A24" s="1" t="s">
        <v>18</v>
      </c>
      <c r="B24">
        <v>94848236.16879499</v>
      </c>
      <c r="C24">
        <f>EXP(((-1) / (2 * 607753439.297939)) * (SQRT(SUMXMY2(Formulário!$B$2:$B$26,{25552.782922232;43492.0773323137;33450.2251725824;8281.18553511891;3591.90204475777;32623.9977574027;1355.16420010425;29748.2721223227;47743.4667841326;29225.2834857785;19716.0941628503;32668.1127048273;23274.1136405633;27709.4633270032;47806.1441370134;19611.1406625419;48807.5946519459;45972.6756146768;9949.27716324575;3530.60158038647;5125.58594574462;934.31800730988;4803.96430554497;34684.571250294;3623.37360232561}))) ^ 2)</f>
        <v>3.5650934797701843E-4</v>
      </c>
      <c r="D24" s="3">
        <f>ABS(B24)</f>
        <v>94848236.16879499</v>
      </c>
      <c r="E24">
        <f>ROW(A24)-1</f>
        <v>23</v>
      </c>
    </row>
    <row r="25" spans="1:5" x14ac:dyDescent="0.35">
      <c r="A25" s="1" t="s">
        <v>28</v>
      </c>
      <c r="B25">
        <v>-43777322.356914043</v>
      </c>
      <c r="C25">
        <f>EXP(((-1) / (2 * 607753439.297939)) * (SQRT(SUMXMY2(Formulário!$B$2:$B$26,{8585.82989415142;14152.8833383002;8995.80835653207;4512.53041314678;6133.74374816891;23402.3491052248;10484.5102007692;18502.7194401923;25567.0495440466;35059.6530496798;2005.04538653931;40594.2294818602;31886.8929649442;4160.01800261876;44359.6522571844;46760.6947845894;3110.06730374083;14065.9322855097;40938.9935297666;37997.3756088984;9377.10829688139;10637.6084778007;18817.5990568482;24607.8116308781;31397.1976883735}))) ^ 2)</f>
        <v>1.2060774955811541E-3</v>
      </c>
      <c r="D25" s="3">
        <f>ABS(B25)</f>
        <v>43777322.356914043</v>
      </c>
      <c r="E25">
        <f>ROW(A25)-1</f>
        <v>24</v>
      </c>
    </row>
    <row r="26" spans="1:5" x14ac:dyDescent="0.35">
      <c r="A26" s="1" t="s">
        <v>4</v>
      </c>
      <c r="B26">
        <v>-2814585.7194862142</v>
      </c>
      <c r="C26">
        <f>EXP(((-1) / (2 * 607753439.297939)) * (SQRT(SUMXMY2(Formulário!$B$2:$B$26,{0;0;0;0;0;0;0;0;0;0;0;0;0;0;0;0;0;0;0;0;0;0;0;0;0}))) ^ 2)</f>
        <v>2.2974872764442633E-3</v>
      </c>
      <c r="D26" s="3">
        <f>ABS(B26)</f>
        <v>2814585.7194862142</v>
      </c>
      <c r="E26">
        <f>ROW(A26)-1</f>
        <v>25</v>
      </c>
    </row>
    <row r="27" spans="1:5" x14ac:dyDescent="0.35">
      <c r="A27" s="1" t="s">
        <v>1</v>
      </c>
      <c r="B27">
        <v>77629.335364519386</v>
      </c>
      <c r="C27">
        <v>1</v>
      </c>
      <c r="D27" s="3">
        <f>ABS(B27)</f>
        <v>77629.335364519386</v>
      </c>
      <c r="E27">
        <f>ROW(A27)-1</f>
        <v>26</v>
      </c>
    </row>
  </sheetData>
  <sortState xmlns:xlrd2="http://schemas.microsoft.com/office/spreadsheetml/2017/richdata2" ref="A2:E27">
    <sortCondition descending="1" ref="D2:D27"/>
  </sortState>
  <pageMargins left="0.70866141732283472" right="0.70866141732283472" top="0.74803149606299213" bottom="0.74803149606299213" header="0.31496062992125984" footer="0.31496062992125984"/>
  <pageSetup paperSize="9" orientation="portrait" verticalDpi="0" r:id="rId1"/>
  <headerFooter>
    <oddHeader>&amp;A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abSelected="1" topLeftCell="A11" workbookViewId="0">
      <selection activeCell="B27" sqref="B27"/>
    </sheetView>
  </sheetViews>
  <sheetFormatPr defaultRowHeight="14.5" x14ac:dyDescent="0.35"/>
  <sheetData>
    <row r="1" spans="1:2" x14ac:dyDescent="0.35">
      <c r="A1" t="s">
        <v>2</v>
      </c>
      <c r="B1" t="s">
        <v>0</v>
      </c>
    </row>
    <row r="2" spans="1:2" x14ac:dyDescent="0.35">
      <c r="A2" t="s">
        <v>4</v>
      </c>
      <c r="B2">
        <v>3445.090087890625</v>
      </c>
    </row>
    <row r="3" spans="1:2" x14ac:dyDescent="0.35">
      <c r="A3" t="s">
        <v>5</v>
      </c>
      <c r="B3">
        <v>38811.390625</v>
      </c>
    </row>
    <row r="4" spans="1:2" x14ac:dyDescent="0.35">
      <c r="A4" t="s">
        <v>6</v>
      </c>
      <c r="B4">
        <v>12258.669921875</v>
      </c>
    </row>
    <row r="5" spans="1:2" x14ac:dyDescent="0.35">
      <c r="A5" t="s">
        <v>7</v>
      </c>
      <c r="B5">
        <v>25490.470703125</v>
      </c>
    </row>
    <row r="6" spans="1:2" x14ac:dyDescent="0.35">
      <c r="A6" t="s">
        <v>8</v>
      </c>
      <c r="B6">
        <v>5281.3701171875</v>
      </c>
    </row>
    <row r="7" spans="1:2" x14ac:dyDescent="0.35">
      <c r="A7" t="s">
        <v>9</v>
      </c>
      <c r="B7">
        <v>11952.41015625</v>
      </c>
    </row>
    <row r="8" spans="1:2" x14ac:dyDescent="0.35">
      <c r="A8" t="s">
        <v>10</v>
      </c>
      <c r="B8">
        <v>2822.239990234375</v>
      </c>
    </row>
    <row r="9" spans="1:2" x14ac:dyDescent="0.35">
      <c r="A9" t="s">
        <v>11</v>
      </c>
      <c r="B9">
        <v>16164.599609375</v>
      </c>
    </row>
    <row r="10" spans="1:2" x14ac:dyDescent="0.35">
      <c r="A10" t="s">
        <v>12</v>
      </c>
      <c r="B10">
        <v>27267.130859375</v>
      </c>
    </row>
    <row r="11" spans="1:2" x14ac:dyDescent="0.35">
      <c r="A11" t="s">
        <v>13</v>
      </c>
      <c r="B11">
        <v>4893.89013671875</v>
      </c>
    </row>
    <row r="12" spans="1:2" x14ac:dyDescent="0.35">
      <c r="A12" t="s">
        <v>14</v>
      </c>
      <c r="B12">
        <v>7628.27978515625</v>
      </c>
    </row>
    <row r="13" spans="1:2" x14ac:dyDescent="0.35">
      <c r="A13" t="s">
        <v>15</v>
      </c>
      <c r="B13">
        <v>6032.69580078125</v>
      </c>
    </row>
    <row r="14" spans="1:2" x14ac:dyDescent="0.35">
      <c r="A14" t="s">
        <v>16</v>
      </c>
      <c r="B14">
        <v>3585.489990234375</v>
      </c>
    </row>
    <row r="15" spans="1:2" x14ac:dyDescent="0.35">
      <c r="A15" t="s">
        <v>17</v>
      </c>
      <c r="B15">
        <v>2059.590087890625</v>
      </c>
    </row>
    <row r="16" spans="1:2" x14ac:dyDescent="0.35">
      <c r="A16" t="s">
        <v>18</v>
      </c>
      <c r="B16">
        <v>34378.55078125</v>
      </c>
    </row>
    <row r="17" spans="1:2" x14ac:dyDescent="0.35">
      <c r="A17" t="s">
        <v>19</v>
      </c>
      <c r="B17">
        <v>42812.5703125</v>
      </c>
    </row>
    <row r="18" spans="1:2" x14ac:dyDescent="0.35">
      <c r="A18" t="s">
        <v>20</v>
      </c>
      <c r="B18">
        <v>1031.75</v>
      </c>
    </row>
    <row r="19" spans="1:2" x14ac:dyDescent="0.35">
      <c r="A19" t="s">
        <v>21</v>
      </c>
      <c r="B19">
        <v>21151.140625</v>
      </c>
    </row>
    <row r="20" spans="1:2" x14ac:dyDescent="0.35">
      <c r="A20" t="s">
        <v>22</v>
      </c>
      <c r="B20">
        <v>12525</v>
      </c>
    </row>
    <row r="21" spans="1:2" x14ac:dyDescent="0.35">
      <c r="A21" t="s">
        <v>23</v>
      </c>
      <c r="B21">
        <v>1501.380004882812</v>
      </c>
    </row>
    <row r="22" spans="1:2" x14ac:dyDescent="0.35">
      <c r="A22" t="s">
        <v>24</v>
      </c>
      <c r="B22">
        <v>3327.199951171875</v>
      </c>
    </row>
    <row r="23" spans="1:2" x14ac:dyDescent="0.35">
      <c r="A23" t="s">
        <v>25</v>
      </c>
      <c r="B23">
        <v>1448.97998046875</v>
      </c>
    </row>
    <row r="24" spans="1:2" x14ac:dyDescent="0.35">
      <c r="A24" t="s">
        <v>26</v>
      </c>
      <c r="B24">
        <v>10308.3701171875</v>
      </c>
    </row>
    <row r="25" spans="1:2" x14ac:dyDescent="0.35">
      <c r="A25" t="s">
        <v>27</v>
      </c>
      <c r="B25">
        <v>16.920000076293949</v>
      </c>
    </row>
    <row r="26" spans="1:2" x14ac:dyDescent="0.35">
      <c r="A26" t="s">
        <v>28</v>
      </c>
      <c r="B26">
        <v>2484.9599609375</v>
      </c>
    </row>
    <row r="27" spans="1:2" x14ac:dyDescent="0.35">
      <c r="A27" t="s">
        <v>29</v>
      </c>
      <c r="B27">
        <f>IFERROR(SUMPRODUCT(Solução!$B$2:$B$27,Solução!$C$2:$C$27), "")</f>
        <v>93418.405779206252</v>
      </c>
    </row>
    <row r="28" spans="1:2" x14ac:dyDescent="0.35">
      <c r="A28" t="s">
        <v>30</v>
      </c>
      <c r="B28">
        <v>0.95473023088615916</v>
      </c>
    </row>
    <row r="29" spans="1:2" x14ac:dyDescent="0.35">
      <c r="A29" t="s">
        <v>31</v>
      </c>
      <c r="B29" t="s">
        <v>32</v>
      </c>
    </row>
    <row r="30" spans="1:2" x14ac:dyDescent="0.35">
      <c r="A30" t="s">
        <v>33</v>
      </c>
      <c r="B3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Solução</vt:lpstr>
      <vt:lpstr>Formulário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Eden Denis</cp:lastModifiedBy>
  <cp:lastPrinted>2020-04-12T19:54:41Z</cp:lastPrinted>
  <dcterms:created xsi:type="dcterms:W3CDTF">2020-04-12T19:39:10Z</dcterms:created>
  <dcterms:modified xsi:type="dcterms:W3CDTF">2020-04-12T20:10:54Z</dcterms:modified>
</cp:coreProperties>
</file>