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<sst xmlns="http://schemas.openxmlformats.org/spreadsheetml/2006/main" count="52" uniqueCount="50">
  <si>
    <t>Valor</t>
  </si>
  <si>
    <t>VS[0]</t>
  </si>
  <si>
    <t>VS[1]</t>
  </si>
  <si>
    <t>VS[2]</t>
  </si>
  <si>
    <t>VS[3]</t>
  </si>
  <si>
    <t>VS[4]</t>
  </si>
  <si>
    <t>VS[5]</t>
  </si>
  <si>
    <t>VS[6]</t>
  </si>
  <si>
    <t>VS[7]</t>
  </si>
  <si>
    <t>VS[8]</t>
  </si>
  <si>
    <t>VS[9]</t>
  </si>
  <si>
    <t>VS[10]</t>
  </si>
  <si>
    <t>VS[11]</t>
  </si>
  <si>
    <t>VS[12]</t>
  </si>
  <si>
    <t>VS[13]</t>
  </si>
  <si>
    <t>VS[14]</t>
  </si>
  <si>
    <t>VS[15]</t>
  </si>
  <si>
    <t>VS[16]</t>
  </si>
  <si>
    <t>VS[17]</t>
  </si>
  <si>
    <t>VS[18]</t>
  </si>
  <si>
    <t>VS[19]</t>
  </si>
  <si>
    <t>b</t>
  </si>
  <si>
    <t>Descrição</t>
  </si>
  <si>
    <t>Função de Base Radial</t>
  </si>
  <si>
    <t>qtd_total_compras_360d</t>
  </si>
  <si>
    <t>vl_tot_agrup_alimentos_180d</t>
  </si>
  <si>
    <t>vl_tot_set_casa_360d</t>
  </si>
  <si>
    <t>vl_tot_gr_perfumaria_360</t>
  </si>
  <si>
    <t>qt_tot_set_liquida_180d</t>
  </si>
  <si>
    <t>qt_tot_gr_pereciveis_lacteos_360</t>
  </si>
  <si>
    <t>qt_tot_gr_tempero_condimentos_180</t>
  </si>
  <si>
    <t>consulta_recente</t>
  </si>
  <si>
    <t>vl_sacolas_institucional_360d_D_vl_tot_itens_360d</t>
  </si>
  <si>
    <t>recente_minus_cota</t>
  </si>
  <si>
    <t>recente_D_cota</t>
  </si>
  <si>
    <t>cota_e_um_minus_sr_recente</t>
  </si>
  <si>
    <t>vl_tot_set_dph_360d_D_vl_tot_itens_360d</t>
  </si>
  <si>
    <t>vl_tot_set_casa_360d_D_vl_tot_itens_360d</t>
  </si>
  <si>
    <t>vl_tot_gr_basico_360_D_vl_tot_itens_360d</t>
  </si>
  <si>
    <t>vl_tot_gr_matinas_360_D_vl_tot_itens_360d</t>
  </si>
  <si>
    <t>vl_tot_set_liquida_360d_D_vl_tot_itens_360d</t>
  </si>
  <si>
    <t>vl_tot_gr_bomboniere_360_D_vl_tot_itens_360d</t>
  </si>
  <si>
    <t>vl_tot_gr_pereciveis_lacteos_360_D_vl_tot_itens_360d</t>
  </si>
  <si>
    <t>vl_itens_360_D_vl_itens_180</t>
  </si>
  <si>
    <t>y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</si>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</sst>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/>
  </sheetViews>
  <sheetFormatPr defaultRowHeight="15"/>
  <sheetData>
    <row r="1" spans="1:3">
      <c r="A1" t="s">
        <v>22</v>
      </c>
      <c r="B1" s="1" t="s">
        <v>0</v>
      </c>
      <c r="C1" t="s">
        <v>23</v>
      </c>
    </row>
    <row r="2" spans="1:3">
      <c r="A2" s="1" t="s">
        <v>1</v>
      </c>
      <c r="B2">
        <v>21.14643213653849</v>
      </c>
      <c r="C2">
        <f>EXP(((-1) / (2 * 24562.73826636037)) * (SQRT(SUMXMY2(Formulário!$B$2:$B$21,{0.0; 0.0; 0.0; 0.0; 0.0; 0.0; 0.0; 0.0; 0.0; 0.0; 0.0; 0.0; 0.0; 0.0; 0.0; 0.0; 0.0; 0.0; 0.0; 0.0}))) ^ 2)</f>
        <v>0</v>
      </c>
    </row>
    <row r="3" spans="1:3">
      <c r="A3" s="1" t="s">
        <v>2</v>
      </c>
      <c r="B3">
        <v>-3339784.310328898</v>
      </c>
      <c r="C3">
        <f>EXP(((-1) / (2 * 24562.73826636037)) * (SQRT(SUMXMY2(Formulário!$B$2:$B$21,{194.16952915754172; 44.26792367381768; 92.71115547752265; 116.26374121495724; 144.7323284112107; 249.17304150154777; 63.3658263305037; 163.19062906234825; 188.0008395714198; 14.740887629710109; 192.80238575861702; 54.11527687776539; 20.64391177985836; 301.12574375656; 306.4401898214456; 256.54227316714747; 96.66819041876815; 30.995928191279372; 217.13912892769355; 139.68096449999555}))) ^ 2)</f>
        <v>0</v>
      </c>
    </row>
    <row r="4" spans="1:3">
      <c r="A4" s="1" t="s">
        <v>3</v>
      </c>
      <c r="B4">
        <v>-54147185.62363582</v>
      </c>
      <c r="C4">
        <f>EXP(((-1) / (2 * 24562.73826636037)) * (SQRT(SUMXMY2(Formulário!$B$2:$B$21,{38.72843751075169; 157.14278434462216; 10.91308549973574; 288.56987659606733; 82.12298677686509; 210.24929540908875; 98.92049772018149; 165.04189760809905; 173.49673171659828; 58.66296114910327; 307.69453291032806; 245.98588426205663; 298.14693809743125; 283.9705537205364; 189.74161660496637; 292.5537947125779; 28.082808148174845; 62.19452493746749; 14.352733260853325; 103.24252396261456}))) ^ 2)</f>
        <v>0</v>
      </c>
    </row>
    <row r="5" spans="1:3">
      <c r="A5" s="1" t="s">
        <v>4</v>
      </c>
      <c r="B5">
        <v>8470867.800512228</v>
      </c>
      <c r="C5">
        <f>EXP(((-1) / (2 * 24562.73826636037)) * (SQRT(SUMXMY2(Formulário!$B$2:$B$21,{123.3454756596018; 86.1117340317538; 262.9971572174018; 113.21450967542053; 89.15365431891018; 172.22283959331727; 44.721845146547594; 254.57460672027804; 23.65840466973818; 313.1853644304451; 245.0693696836111; 63.06177620883449; 1.7524259361871384; 258.7840361220409; 224.31888256198886; 231.34805733855092; 244.76013983252378; 23.49782976897733; 113.75793484173694; 36.770669757360395}))) ^ 2)</f>
        <v>0</v>
      </c>
    </row>
    <row r="6" spans="1:3">
      <c r="A6" s="1" t="s">
        <v>5</v>
      </c>
      <c r="B6">
        <v>10026253.76695291</v>
      </c>
      <c r="C6">
        <f>EXP(((-1) / (2 * 24562.73826636037)) * (SQRT(SUMXMY2(Formulário!$B$2:$B$21,{273.9030692868852; 197.80163639790973; 105.00941360088228; 20.170036058531572; 98.68922988629063; 103.19587121748934; 231.53815131105173; 202.3267930767651; 281.5540826472379; 149.85587298963839; 37.95284556809652; 226.34591697404363; 241.43266454115107; 178.1194959098514; 244.663930854848; 156.70442891284455; 165.88756583777408; 135.67875374338578; 8.06667732402625; 34.23899398062121}))) ^ 2)</f>
        <v>0</v>
      </c>
    </row>
    <row r="7" spans="1:3">
      <c r="A7" s="1" t="s">
        <v>6</v>
      </c>
      <c r="B7">
        <v>5551010.301047996</v>
      </c>
      <c r="C7">
        <f>EXP(((-1) / (2 * 24562.73826636037)) * (SQRT(SUMXMY2(Formulário!$B$2:$B$21,{9.973950011901328; 201.96277728180846; 99.75984972849206; 161.39325726583672; 288.01327319266545; 79.11207934782131; 130.23368791330054; 239.7717001762554; 72.60835480034005; 24.429324393126937; 91.9516826189204; 51.16305194647601; 295.03653079248323; 256.45437809660723; 201.00862515989442; 276.55518824157883; 255.0427236915661; 59.20740230416594; 283.25069959955357; 171.15850896652532}))) ^ 2)</f>
        <v>0</v>
      </c>
    </row>
    <row r="8" spans="1:3">
      <c r="A8" s="1" t="s">
        <v>7</v>
      </c>
      <c r="B8">
        <v>-10436061.52615376</v>
      </c>
      <c r="C8">
        <f>EXP(((-1) / (2 * 24562.73826636037)) * (SQRT(SUMXMY2(Formulário!$B$2:$B$21,{256.23851109217276; 284.3716639883866; 100.91737007106201; 34.92462085697266; 72.33448361684731; 135.54126969474922; 259.5943294754794; 273.15005538743515; 2.2062360471393467; 162.0839978291976; 132.46402631362938; 70.4851923612821; 38.03888506245827; 107.14107824500813; 299.229332452277; 102.56740088037309; 164.63651904591248; 223.10078356242673; 115.39667343368231; 308.39188810454203}))) ^ 2)</f>
        <v>0</v>
      </c>
    </row>
    <row r="9" spans="1:3">
      <c r="A9" s="1" t="s">
        <v>8</v>
      </c>
      <c r="B9">
        <v>-1779023.617340386</v>
      </c>
      <c r="C9">
        <f>EXP(((-1) / (2 * 24562.73826636037)) * (SQRT(SUMXMY2(Formulário!$B$2:$B$21,{305.42952351749994; 79.90229392115299; 157.80019853828455; 95.48275452279604; 90.3932058756857; 11.70595295318244; 193.4432618379797; 159.523555579496; 16.336614532753046; 88.42755052549998; 288.2352293324078; 76.02418802970998; 45.981917114342565; 155.32624398398133; 312.7929707277274; 76.81545434350605; 213.30003321968832; 241.697511576905; 75.41350286181972; 231.09709336089082}))) ^ 2)</f>
        <v>0</v>
      </c>
    </row>
    <row r="10" spans="1:3">
      <c r="A10" s="1" t="s">
        <v>9</v>
      </c>
      <c r="B10">
        <v>-292647.1730847344</v>
      </c>
      <c r="C10">
        <f>EXP(((-1) / (2 * 24562.73826636037)) * (SQRT(SUMXMY2(Formulário!$B$2:$B$21,{116.71478279854423; 200.66020193568104; 201.04859633224703; 170.02635607130588; 28.653165312165232; 265.08053434359203; 101.79851189058923; 59.1910435594791; 12.939858755776571; 187.51795660529447; 215.022849851092; 5.264093641542874; 162.5110690371635; 71.87769871761537; 204.74348984799886; 55.33461999251166; 219.2668473774332; 122.7292062315507; 297.2682199097691; 43.64182502763833}))) ^ 2)</f>
        <v>0</v>
      </c>
    </row>
    <row r="11" spans="1:3">
      <c r="A11" s="1" t="s">
        <v>10</v>
      </c>
      <c r="B11">
        <v>-1022791836.798775</v>
      </c>
      <c r="C11">
        <f>EXP(((-1) / (2 * 24562.73826636037)) * (SQRT(SUMXMY2(Formulário!$B$2:$B$21,{108.23629889821498; 36.01045346223414; 293.44851683279114; 278.42079464977036; 81.85693789404534; 209.44379372118811; 259.3428113176767; 176.1911745552285; 168.08289100939646; 76.75103910576607; 29.545861013435132; 284.72850709249457; 285.74474634737317; 200.9126914786951; 107.59000319541703; 110.82052445075355; 230.3796771598769; 284.6950276445598; 281.5139959413924; 247.4909718444075}))) ^ 2)</f>
        <v>0</v>
      </c>
    </row>
    <row r="12" spans="1:3">
      <c r="A12" s="1" t="s">
        <v>11</v>
      </c>
      <c r="B12">
        <v>3602442.444001454</v>
      </c>
      <c r="C12">
        <f>EXP(((-1) / (2 * 24562.73826636037)) * (SQRT(SUMXMY2(Formulário!$B$2:$B$21,{203.7466579194395; 26.701544647972238; 51.292347531231165; 285.1532536885428; 192.4482927141841; 2.918654463257651; 32.20166460130357; 210.56013171493282; 1.6062771961839568; 51.031912895737754; 174.13888605117776; 219.57069406905694; 206.89778846926416; 71.1711370462707; 226.00776310387502; 75.29022745444753; 103.26453748046671; 236.89662319516498; 206.15889084006122; 269.4982914807236}))) ^ 2)</f>
        <v>0</v>
      </c>
    </row>
    <row r="13" spans="1:3">
      <c r="A13" s="1" t="s">
        <v>12</v>
      </c>
      <c r="B13">
        <v>2885859.080624672</v>
      </c>
      <c r="C13">
        <f>EXP(((-1) / (2 * 24562.73826636037)) * (SQRT(SUMXMY2(Formulário!$B$2:$B$21,{208.69131578403966; 180.35088969530457; 29.727383362917134; 116.69341594965246; 84.16111014329799; 77.4293209738415; 308.78173971429027; 124.74828634434839; 283.0880773783676; 200.28979334751847; 252.23078604179568; 159.51024919091694; 183.07857429992757; 156.29889068998992; 61.95972812919232; 229.2678326264126; 89.1021974167961; 7.716592981305198; 204.8385369450603; 56.205498945694806}))) ^ 2)</f>
        <v>0</v>
      </c>
    </row>
    <row r="14" spans="1:3">
      <c r="A14" s="1" t="s">
        <v>13</v>
      </c>
      <c r="B14">
        <v>3458041739.524419</v>
      </c>
      <c r="C14">
        <f>EXP(((-1) / (2 * 24562.73826636037)) * (SQRT(SUMXMY2(Formulário!$B$2:$B$21,{298.4514776200084; 302.72613604379393; 290.3292432288113; 117.46866144153648; 4.90510706031819; 294.5988811373545; 135.8828489472454; 306.76476762726145; 305.8016703886286; 270.69978055784173; 93.44239968015972; 122.20951357303373; 270.1054586529858; 100.57416913714185; 53.78797273581539; 176.69907243785772; 297.08567743209045; 220.88279562903858; 180.9070610632198; 30.838644719025726}))) ^ 2)</f>
        <v>0</v>
      </c>
    </row>
    <row r="15" spans="1:3">
      <c r="A15" s="1" t="s">
        <v>14</v>
      </c>
      <c r="B15">
        <v>10484075216.66278</v>
      </c>
      <c r="C15">
        <f>EXP(((-1) / (2 * 24562.73826636037)) * (SQRT(SUMXMY2(Formulário!$B$2:$B$21,{195.17054616673286; 314.1903741463573; 44.45520731468542; 164.49023191027788; 278.43149512115224; 235.0805152099183; 221.1956818572456; 222.93104274734898; 114.08334939775739; 93.17041834246288; 256.84813430354563; 257.0868549709925; 275.16258449774523; 289.81392361953533; 162.27284970215996; 159.15456745274216; 253.33638259412928; 206.26394268473112; 222.7669088713927; 252.54221932143}))) ^ 2)</f>
        <v>0</v>
      </c>
    </row>
    <row r="16" spans="1:3">
      <c r="A16" s="1" t="s">
        <v>15</v>
      </c>
      <c r="B16">
        <v>-488388.606805436</v>
      </c>
      <c r="C16">
        <f>EXP(((-1) / (2 * 24562.73826636037)) * (SQRT(SUMXMY2(Formulário!$B$2:$B$21,{282.44030494752343; 107.26166539290494; 119.19003032058355; 29.824863403635508; 183.5153247895175; 11.406163867430006; 147.756019032131; 172.2065125945746; 90.93293582472349; 187.49901651989987; 9.67915526907771; 11.852326411910513; 261.0496165430228; 114.30533033844902; 40.322241063068965; 165.73220260165908; 244.35495353395004; 68.49010220074739; 197.67226967418415; 27.084740851228606}))) ^ 2)</f>
        <v>0</v>
      </c>
    </row>
    <row r="17" spans="1:3">
      <c r="A17" s="1" t="s">
        <v>16</v>
      </c>
      <c r="B17">
        <v>3264734.65524385</v>
      </c>
      <c r="C17">
        <f>EXP(((-1) / (2 * 24562.73826636037)) * (SQRT(SUMXMY2(Formulário!$B$2:$B$21,{16.401026377284975; 168.6236667623837; 171.5688001389545; 202.28630919692517; 230.4227267867561; 309.6834883532304; 163.84623885616324; 102.48918789186278; 252.34975655524835; 85.94773541456372; 139.30615480818273; 24.89787783310968; 8.044976096756862; 305.4933482125273; 265.29557641231963; 220.86515413860047; 129.77988884164498; 54.994389703917356; 49.644787464845535; 79.41377107267758}))) ^ 2)</f>
        <v>0</v>
      </c>
    </row>
    <row r="18" spans="1:3">
      <c r="A18" s="1" t="s">
        <v>17</v>
      </c>
      <c r="B18">
        <v>-4549573.155566899</v>
      </c>
      <c r="C18">
        <f>EXP(((-1) / (2 * 24562.73826636037)) * (SQRT(SUMXMY2(Formulário!$B$2:$B$21,{174.2952984395741; 226.77469542989985; 209.5114935208254; 88.83611311488892; 303.0233959085571; 234.16919020482746; 175.92245830846892; 194.1275922640164; 133.15871716688807; 78.61662501571925; 112.96677355433002; 240.5000020626014; 4.567726874026186; 36.83527552080432; 14.59878905275033; 12.925153149783352; 271.4776382411669; 223.30353655647335; 150.4775247888469; 31.047353167704852}))) ^ 2)</f>
        <v>0</v>
      </c>
    </row>
    <row r="19" spans="1:3">
      <c r="A19" s="1" t="s">
        <v>18</v>
      </c>
      <c r="B19">
        <v>1364891.618099939</v>
      </c>
      <c r="C19">
        <f>EXP(((-1) / (2 * 24562.73826636037)) * (SQRT(SUMXMY2(Formulário!$B$2:$B$21,{156.01270145354218; 150.25472886512003; 54.965050945608205; 137.68141195929678; 126.46418332317978; 195.43802865341084; 201.54490764625308; 14.377080377102613; 118.88209670316532; 198.6146117817282; 159.66865773334305; 271.80426966389143; 209.03428489711402; 51.706711307314905; 22.39476281663455; 203.8696716923216; 8.413278305321704; 185.89397842019144; 298.3790137333614; 182.62486150561278}))) ^ 2)</f>
        <v>0</v>
      </c>
    </row>
    <row r="20" spans="1:3">
      <c r="A20" s="1" t="s">
        <v>19</v>
      </c>
      <c r="B20">
        <v>2143376.673615752</v>
      </c>
      <c r="C20">
        <f>EXP(((-1) / (2 * 24562.73826636037)) * (SQRT(SUMXMY2(Formulário!$B$2:$B$21,{123.18446550593931; 204.1454270543584; 145.42506662846353; 173.149716207512; 298.7707996731434; 122.52841824386172; 305.03070397835455; 287.31008611285597; 62.133680796767436; 22.011583583005404; 31.98157146215965; 5.782637195428495; 29.971166893871473; 216.74998148997895; 22.591486404842914; 101.22588040540711; 268.1184362169371; 7.385273230520844; 258.46892797607404; 89.44569745541204}))) ^ 2)</f>
        <v>0</v>
      </c>
    </row>
    <row r="21" spans="1:3">
      <c r="A21" s="1" t="s">
        <v>20</v>
      </c>
      <c r="B21">
        <v>107635289.1955194</v>
      </c>
      <c r="C21">
        <f>EXP(((-1) / (2 * 24562.73826636037)) * (SQRT(SUMXMY2(Formulário!$B$2:$B$21,{37.49922430732248; 221.10727678538046; 199.59296994364158; 278.46289391631456; 233.27240861956602; 254.98206396600912; 89.50275570268718; 56.309862986381006; 238.20515382368373; 256.0463843234023; 314.33359016411976; 130.94287979845674; 118.0587314034858; 246.39213170265373; 108.15289674518456; 295.37281466058676; 272.4144991155352; 136.13986143613832; 238.28649492170638; 239.45173072471573}))) ^ 2)</f>
        <v>0</v>
      </c>
    </row>
    <row r="22" spans="1:3">
      <c r="A22" s="1" t="s">
        <v>21</v>
      </c>
      <c r="B22">
        <v>-8.954918434059124</v>
      </c>
      <c r="C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22</v>
      </c>
      <c r="B1" t="s">
        <v>0</v>
      </c>
    </row>
    <row r="2" spans="1:2">
      <c r="A2" t="s">
        <v>24</v>
      </c>
    </row>
    <row r="3" spans="1:2">
      <c r="A3" t="s">
        <v>25</v>
      </c>
    </row>
    <row r="4" spans="1:2">
      <c r="A4" t="s">
        <v>26</v>
      </c>
    </row>
    <row r="5" spans="1:2">
      <c r="A5" t="s">
        <v>27</v>
      </c>
    </row>
    <row r="6" spans="1:2">
      <c r="A6" t="s">
        <v>28</v>
      </c>
    </row>
    <row r="7" spans="1:2">
      <c r="A7" t="s">
        <v>29</v>
      </c>
    </row>
    <row r="8" spans="1:2">
      <c r="A8" t="s">
        <v>30</v>
      </c>
    </row>
    <row r="9" spans="1:2">
      <c r="A9" t="s">
        <v>31</v>
      </c>
    </row>
    <row r="10" spans="1:2">
      <c r="A10" t="s">
        <v>32</v>
      </c>
    </row>
    <row r="11" spans="1:2">
      <c r="A11" t="s">
        <v>33</v>
      </c>
    </row>
    <row r="12" spans="1:2">
      <c r="A12" t="s">
        <v>34</v>
      </c>
    </row>
    <row r="13" spans="1:2">
      <c r="A13" t="s">
        <v>35</v>
      </c>
    </row>
    <row r="14" spans="1:2">
      <c r="A14" t="s">
        <v>36</v>
      </c>
    </row>
    <row r="15" spans="1:2">
      <c r="A15" t="s">
        <v>37</v>
      </c>
    </row>
    <row r="16" spans="1:2">
      <c r="A16" t="s">
        <v>38</v>
      </c>
    </row>
    <row r="17" spans="1:2">
      <c r="A17" t="s">
        <v>39</v>
      </c>
    </row>
    <row r="18" spans="1:2">
      <c r="A18" t="s">
        <v>40</v>
      </c>
    </row>
    <row r="19" spans="1:2">
      <c r="A19" t="s">
        <v>41</v>
      </c>
    </row>
    <row r="20" spans="1:2">
      <c r="A20" t="s">
        <v>42</v>
      </c>
    </row>
    <row r="21" spans="1:2">
      <c r="A21" t="s">
        <v>43</v>
      </c>
    </row>
    <row r="22" spans="1:2">
      <c r="A22" t="s">
        <v>44</v>
      </c>
      <c r="B22">
        <f>IFERROR(SUMPRODUCT('Solução'!$B$2:$B$22,'Solução'!$C$2:$C$22), "")</f>
        <v>0</v>
      </c>
    </row>
    <row r="23" spans="1:2">
      <c r="A23" t="s">
        <v>45</v>
      </c>
      <c r="B23">
        <v>0.06424273885757603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2020-03-16T17:47:19Z</dcterms:created>
  <dcterms:modified xsi:type="dcterms:W3CDTF">2020-03-16T17:47:19Z</dcterms:modified>
</cp:coreProperties>
</file>