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media/image3.jpeg" ContentType="image/jpeg"/>
  <Override PartName="/xl/media/image4.png" ContentType="image/png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IG (%)" sheetId="1" state="visible" r:id="rId2"/>
    <sheet name="Área" sheetId="2" state="visible" r:id="rId3"/>
    <sheet name="Biomassa" sheetId="3" state="visible" r:id="rId4"/>
    <sheet name="MiniTab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<sst xmlns="http://schemas.openxmlformats.org/spreadsheetml/2006/main" count="99" uniqueCount="36">
  <si>
    <t xml:space="preserve">DATA</t>
  </si>
  <si>
    <t xml:space="preserve">ARCSEN(RAIZ(SORGO))</t>
  </si>
  <si>
    <t xml:space="preserve">ARCSEN(RAIZ(ALFACE))</t>
  </si>
  <si>
    <t xml:space="preserve">T0</t>
  </si>
  <si>
    <t xml:space="preserve">T1</t>
  </si>
  <si>
    <t xml:space="preserve">T2</t>
  </si>
  <si>
    <t xml:space="preserve">T3</t>
  </si>
  <si>
    <t xml:space="preserve">T4</t>
  </si>
  <si>
    <t xml:space="preserve">TANQUE</t>
  </si>
  <si>
    <t xml:space="preserve">SORGO</t>
  </si>
  <si>
    <t xml:space="preserve">ALFACE</t>
  </si>
  <si>
    <t xml:space="preserve">%IG &gt; 100. Para ajustar ao intervalo do arcsen (-1;1), adotou-se 100 em todos eles.</t>
  </si>
  <si>
    <t xml:space="preserve">A</t>
  </si>
  <si>
    <t xml:space="preserve">%Ia</t>
  </si>
  <si>
    <t xml:space="preserve">log(%Ia)</t>
  </si>
  <si>
    <t xml:space="preserve">Eq. da reta</t>
  </si>
  <si>
    <t xml:space="preserve">a</t>
  </si>
  <si>
    <t xml:space="preserve">b</t>
  </si>
  <si>
    <t xml:space="preserve">EC50</t>
  </si>
  <si>
    <t xml:space="preserve">R^2</t>
  </si>
  <si>
    <t xml:space="preserve">-13.67</t>
  </si>
  <si>
    <t xml:space="preserve">Valores &gt; Controle. (foram mais nutritivos que o meio de cultivo)</t>
  </si>
  <si>
    <t xml:space="preserve">Valores &lt; Controle. (foram menos nutritivos que o meio de cultivo)</t>
  </si>
  <si>
    <t xml:space="preserve">%Ib AZOLLA</t>
  </si>
  <si>
    <t xml:space="preserve">%Ib LEMNA</t>
  </si>
  <si>
    <t xml:space="preserve">R2</t>
  </si>
  <si>
    <t xml:space="preserve">--------------------------------------------------------------------------------------</t>
  </si>
  <si>
    <t xml:space="preserve">%Ib &gt; 0</t>
  </si>
  <si>
    <t xml:space="preserve">Ou seja, a Bc (biomassa no controle) é MAIOR que Bt (biomassa no efluente).</t>
  </si>
  <si>
    <t xml:space="preserve">%Ib &lt; 0</t>
  </si>
  <si>
    <t xml:space="preserve">Ou seja, a Bc (biomassa no controle) é MENOR que Bt (biomassa no efluente).</t>
  </si>
  <si>
    <t xml:space="preserve">Tanque</t>
  </si>
  <si>
    <t xml:space="preserve">Biomassa</t>
  </si>
  <si>
    <t xml:space="preserve">Área</t>
  </si>
  <si>
    <t xml:space="preserve">Lemna</t>
  </si>
  <si>
    <t xml:space="preserve">Azolla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</si>
</sst>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DD/MM/YY"/>
    <numFmt numFmtId="167" formatCode="0.000"/>
    <numFmt numFmtId="168" formatCode="0.00%"/>
    <numFmt numFmtId="169" formatCode="0.0%"/>
    <numFmt numFmtId="170" formatCode="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99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FF9999"/>
        <bgColor rgb="FFFF8080"/>
      </patternFill>
    </fill>
    <fill>
      <patternFill patternType="solid">
        <fgColor rgb="FFDDDDDD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Área!$M$6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Área!$N$4:$R$4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Área!$N$33:$R$33</c:f>
              <c:numCache>
                <c:formatCode>General</c:formatCode>
                <c:ptCount val="5"/>
                <c:pt idx="0">
                  <c:v>1.63855285399696</c:v>
                </c:pt>
                <c:pt idx="1">
                  <c:v>0.900270342618858</c:v>
                </c:pt>
                <c:pt idx="2">
                  <c:v>0.852839018908431</c:v>
                </c:pt>
                <c:pt idx="3">
                  <c:v>1.4752405725853</c:v>
                </c:pt>
                <c:pt idx="4">
                  <c:v>1.08399903716176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Área!$M$7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Área!$N$4:$R$4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Área!$N$34:$R$34</c:f>
              <c:numCache>
                <c:formatCode>General</c:formatCode>
                <c:ptCount val="5"/>
                <c:pt idx="0">
                  <c:v/>
                </c:pt>
                <c:pt idx="1">
                  <c:v>1.33180628747808</c:v>
                </c:pt>
                <c:pt idx="2">
                  <c:v>1.28068169623137</c:v>
                </c:pt>
                <c:pt idx="3">
                  <c:v>1.2707374632581</c:v>
                </c:pt>
                <c:pt idx="4">
                  <c:v>1.96799941492632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Área!$M$8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Área!$N$4:$R$4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Área!$N$35:$R$35</c:f>
              <c:numCache>
                <c:formatCode>General</c:formatCode>
                <c:ptCount val="5"/>
                <c:pt idx="0">
                  <c:v>1.19777679729283</c:v>
                </c:pt>
                <c:pt idx="1">
                  <c:v>1.50831470305477</c:v>
                </c:pt>
                <c:pt idx="2">
                  <c:v>1.48699598696526</c:v>
                </c:pt>
                <c:pt idx="3">
                  <c:v>1.71384801656298</c:v>
                </c:pt>
                <c:pt idx="4">
                  <c:v>1.80316246505879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Área!$M$9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Área!$N$4:$R$4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Área!$N$36:$R$36</c:f>
              <c:numCache>
                <c:formatCode>General</c:formatCode>
                <c:ptCount val="5"/>
                <c:pt idx="0">
                  <c:v/>
                </c:pt>
                <c:pt idx="1">
                  <c:v>1.44125585317472</c:v>
                </c:pt>
                <c:pt idx="2">
                  <c:v>1.51898248939491</c:v>
                </c:pt>
                <c:pt idx="3">
                  <c:v>1.77764758815277</c:v>
                </c:pt>
                <c:pt idx="4">
                  <c:v>1.71613383873525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Área!$M$10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7e0021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Área!$N$4:$R$4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Área!$N$28:$R$28</c:f>
              <c:numCache>
                <c:formatCode>General</c:formatCode>
                <c:ptCount val="5"/>
                <c:pt idx="0">
                  <c:v>1.5477391261345</c:v>
                </c:pt>
                <c:pt idx="1">
                  <c:v>1.56683039944894</c:v>
                </c:pt>
                <c:pt idx="2">
                  <c:v>1.56766210122921</c:v>
                </c:pt>
                <c:pt idx="3">
                  <c:v>1.5500354205782</c:v>
                </c:pt>
                <c:pt idx="4">
                  <c:v>1.85351633393666</c:v>
                </c:pt>
              </c:numCache>
            </c:numRef>
          </c:yVal>
          <c:smooth val="0"/>
        </c:ser>
        <c:axId val="34437830"/>
        <c:axId val="38241618"/>
      </c:scatterChart>
      <c:valAx>
        <c:axId val="3443783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241618"/>
        <c:crosses val="autoZero"/>
        <c:crossBetween val="midCat"/>
      </c:valAx>
      <c:valAx>
        <c:axId val="382416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3783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02973424175428"/>
          <c:y val="0.0409885272145144"/>
          <c:w val="0.741686594775076"/>
          <c:h val="0.933497865528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Área!$M$6</c:f>
              <c:strCache>
                <c:ptCount val="1"/>
                <c:pt idx="0">
                  <c:v>T0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Biomassa!$K$5:$O$5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Biomassa!$K$31:$O$31</c:f>
              <c:numCache>
                <c:formatCode>General</c:formatCode>
                <c:ptCount val="5"/>
                <c:pt idx="0">
                  <c:v>-6.80612708371557</c:v>
                </c:pt>
                <c:pt idx="1">
                  <c:v>-16.8320617490486</c:v>
                </c:pt>
                <c:pt idx="2">
                  <c:v>8.88270337759418</c:v>
                </c:pt>
                <c:pt idx="3">
                  <c:v>7.96344544257429</c:v>
                </c:pt>
                <c:pt idx="4">
                  <c:v>9.59450771654867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Área!$M$7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Biomassa!$K$5:$O$5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Biomassa!$K$32:$O$32</c:f>
              <c:numCache>
                <c:formatCode>General</c:formatCode>
                <c:ptCount val="5"/>
                <c:pt idx="0">
                  <c:v>-13.1753543005339</c:v>
                </c:pt>
                <c:pt idx="1">
                  <c:v>-15.2277249684221</c:v>
                </c:pt>
                <c:pt idx="2">
                  <c:v>9.52057749355425</c:v>
                </c:pt>
                <c:pt idx="3">
                  <c:v>5.2071503079747</c:v>
                </c:pt>
                <c:pt idx="4">
                  <c:v>4.45580161416581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Área!$M$8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ffd32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Biomassa!$K$5:$O$5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Biomassa!$K$33:$O$33</c:f>
              <c:numCache>
                <c:formatCode>General</c:formatCode>
                <c:ptCount val="5"/>
                <c:pt idx="0">
                  <c:v>-12.379006129315</c:v>
                </c:pt>
                <c:pt idx="1">
                  <c:v>-11.6466572589813</c:v>
                </c:pt>
                <c:pt idx="2">
                  <c:v>-3.70978111802271</c:v>
                </c:pt>
                <c:pt idx="3">
                  <c:v>-5.26918651378209</c:v>
                </c:pt>
                <c:pt idx="4">
                  <c:v>13.1300203900079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Área!$M$9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579d1c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Biomassa!$K$5:$O$5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Biomassa!$K$34:$O$34</c:f>
              <c:numCache>
                <c:formatCode>General</c:formatCode>
                <c:ptCount val="5"/>
                <c:pt idx="0">
                  <c:v>-17.8800431991796</c:v>
                </c:pt>
                <c:pt idx="1">
                  <c:v>-6.9524000412853</c:v>
                </c:pt>
                <c:pt idx="2">
                  <c:v>-5.69527772688717</c:v>
                </c:pt>
                <c:pt idx="3">
                  <c:v>-7.60402698265161</c:v>
                </c:pt>
                <c:pt idx="4">
                  <c:v>6.63582458686871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Área!$M$10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7e0021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Biomassa!$AD$5:$AH$5</c:f>
              <c:numCache>
                <c:formatCode>General</c:formatCode>
                <c:ptCount val="5"/>
                <c:pt idx="0">
                  <c:v>0.0625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Biomassa!$K$35:$O$35</c:f>
              <c:numCache>
                <c:formatCode>General</c:formatCode>
                <c:ptCount val="5"/>
                <c:pt idx="0">
                  <c:v>-14.9718524772638</c:v>
                </c:pt>
                <c:pt idx="1">
                  <c:v>7.88337271488284</c:v>
                </c:pt>
                <c:pt idx="2">
                  <c:v>-8.82962244023821</c:v>
                </c:pt>
                <c:pt idx="3">
                  <c:v>12.0485115137007</c:v>
                </c:pt>
                <c:pt idx="4">
                  <c:v>17.9761787983143</c:v>
                </c:pt>
              </c:numCache>
            </c:numRef>
          </c:yVal>
          <c:smooth val="0"/>
        </c:ser>
        <c:axId val="80168071"/>
        <c:axId val="56619918"/>
      </c:scatterChart>
      <c:valAx>
        <c:axId val="80168071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619918"/>
        <c:crosses val="autoZero"/>
        <c:crossBetween val="midCat"/>
      </c:valAx>
      <c:valAx>
        <c:axId val="566199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680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jpeg"/><Relationship Id="rId3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259200</xdr:colOff>
      <xdr:row>22</xdr:row>
      <xdr:rowOff>0</xdr:rowOff>
    </xdr:from>
    <xdr:to>
      <xdr:col>10</xdr:col>
      <xdr:colOff>405720</xdr:colOff>
      <xdr:row>50</xdr:row>
      <xdr:rowOff>115920</xdr:rowOff>
    </xdr:to>
    <xdr:pic>
      <xdr:nvPicPr>
        <xdr:cNvPr id="0" name="Figura 3" descr=""/>
        <xdr:cNvPicPr/>
      </xdr:nvPicPr>
      <xdr:blipFill>
        <a:blip r:embed="rId1"/>
        <a:stretch/>
      </xdr:blipFill>
      <xdr:spPr>
        <a:xfrm>
          <a:off x="1884600" y="3576240"/>
          <a:ext cx="6648840" cy="4667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32</xdr:col>
      <xdr:colOff>228240</xdr:colOff>
      <xdr:row>2</xdr:row>
      <xdr:rowOff>149040</xdr:rowOff>
    </xdr:from>
    <xdr:to>
      <xdr:col>43</xdr:col>
      <xdr:colOff>108000</xdr:colOff>
      <xdr:row>34</xdr:row>
      <xdr:rowOff>91080</xdr:rowOff>
    </xdr:to>
    <xdr:pic>
      <xdr:nvPicPr>
        <xdr:cNvPr id="1" name="Figura 2" descr=""/>
        <xdr:cNvPicPr/>
      </xdr:nvPicPr>
      <xdr:blipFill>
        <a:blip r:embed="rId1"/>
        <a:stretch/>
      </xdr:blipFill>
      <xdr:spPr>
        <a:xfrm>
          <a:off x="26237520" y="474120"/>
          <a:ext cx="8820720" cy="5143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34</xdr:col>
      <xdr:colOff>778680</xdr:colOff>
      <xdr:row>37</xdr:row>
      <xdr:rowOff>38520</xdr:rowOff>
    </xdr:from>
    <xdr:to>
      <xdr:col>39</xdr:col>
      <xdr:colOff>195840</xdr:colOff>
      <xdr:row>42</xdr:row>
      <xdr:rowOff>20520</xdr:rowOff>
    </xdr:to>
    <xdr:pic>
      <xdr:nvPicPr>
        <xdr:cNvPr id="2" name="Figura 4" descr=""/>
        <xdr:cNvPicPr/>
      </xdr:nvPicPr>
      <xdr:blipFill>
        <a:blip r:embed="rId2"/>
        <a:stretch/>
      </xdr:blipFill>
      <xdr:spPr>
        <a:xfrm>
          <a:off x="28413720" y="6053040"/>
          <a:ext cx="3481200" cy="794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33480</xdr:colOff>
      <xdr:row>0</xdr:row>
      <xdr:rowOff>32400</xdr:rowOff>
    </xdr:from>
    <xdr:to>
      <xdr:col>10</xdr:col>
      <xdr:colOff>696960</xdr:colOff>
      <xdr:row>33</xdr:row>
      <xdr:rowOff>65160</xdr:rowOff>
    </xdr:to>
    <xdr:graphicFrame>
      <xdr:nvGraphicFramePr>
        <xdr:cNvPr id="3" name=""/>
        <xdr:cNvGraphicFramePr/>
      </xdr:nvGraphicFramePr>
      <xdr:xfrm>
        <a:off x="846000" y="32400"/>
        <a:ext cx="7978680" cy="539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122040</xdr:colOff>
      <xdr:row>41</xdr:row>
      <xdr:rowOff>129240</xdr:rowOff>
    </xdr:from>
    <xdr:to>
      <xdr:col>8</xdr:col>
      <xdr:colOff>807840</xdr:colOff>
      <xdr:row>64</xdr:row>
      <xdr:rowOff>28800</xdr:rowOff>
    </xdr:to>
    <xdr:pic>
      <xdr:nvPicPr>
        <xdr:cNvPr id="4" name="Figura 1" descr=""/>
        <xdr:cNvPicPr/>
      </xdr:nvPicPr>
      <xdr:blipFill>
        <a:blip r:embed="rId1"/>
        <a:stretch/>
      </xdr:blipFill>
      <xdr:spPr>
        <a:xfrm>
          <a:off x="1747440" y="6793920"/>
          <a:ext cx="5562720" cy="3638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11520</xdr:rowOff>
    </xdr:from>
    <xdr:to>
      <xdr:col>9</xdr:col>
      <xdr:colOff>663480</xdr:colOff>
      <xdr:row>33</xdr:row>
      <xdr:rowOff>44280</xdr:rowOff>
    </xdr:to>
    <xdr:graphicFrame>
      <xdr:nvGraphicFramePr>
        <xdr:cNvPr id="5" name=""/>
        <xdr:cNvGraphicFramePr/>
      </xdr:nvGraphicFramePr>
      <xdr:xfrm>
        <a:off x="0" y="11520"/>
        <a:ext cx="7978680" cy="539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Q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R63" activeCellId="0" sqref="R63"/>
    </sheetView>
  </sheetViews>
  <sheetFormatPr defaultRowHeight="12.8"/>
  <cols>
    <col collapsed="false" hidden="false" max="27" min="1" style="0" width="11.5204081632653"/>
    <col collapsed="false" hidden="false" max="28" min="28" style="0" width="13.1581632653061"/>
    <col collapsed="false" hidden="false" max="1025" min="29" style="0" width="11.5204081632653"/>
  </cols>
  <sheetData>
    <row r="2" customFormat="false" ht="12.8" hidden="false" customHeight="false" outlineLevel="0" collapsed="false">
      <c r="A2" s="1" t="s">
        <v>0</v>
      </c>
      <c r="B2" s="2" t="s">
        <v>1</v>
      </c>
      <c r="C2" s="2"/>
      <c r="D2" s="2"/>
      <c r="E2" s="2"/>
      <c r="F2" s="2"/>
      <c r="G2" s="3"/>
      <c r="H2" s="1" t="s">
        <v>0</v>
      </c>
      <c r="I2" s="2" t="s">
        <v>2</v>
      </c>
      <c r="J2" s="2"/>
      <c r="K2" s="2"/>
      <c r="L2" s="2"/>
      <c r="M2" s="2"/>
    </row>
    <row r="3" customFormat="false" ht="12.8" hidden="false" customHeight="false" outlineLevel="0" collapsed="false">
      <c r="A3" s="1"/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3"/>
      <c r="H3" s="1"/>
      <c r="I3" s="4" t="s">
        <v>3</v>
      </c>
      <c r="J3" s="4" t="s">
        <v>4</v>
      </c>
      <c r="K3" s="4" t="s">
        <v>5</v>
      </c>
      <c r="L3" s="4" t="s">
        <v>6</v>
      </c>
      <c r="M3" s="4" t="s">
        <v>7</v>
      </c>
      <c r="O3" s="0" t="s">
        <v>8</v>
      </c>
      <c r="P3" s="0" t="s">
        <v>9</v>
      </c>
      <c r="Q3" s="0" t="s">
        <v>10</v>
      </c>
    </row>
    <row r="4" customFormat="false" ht="12.8" hidden="false" customHeight="false" outlineLevel="0" collapsed="false">
      <c r="A4" s="5" t="n">
        <v>42508</v>
      </c>
      <c r="B4" s="6" t="n">
        <v>0.945178065680171</v>
      </c>
      <c r="C4" s="6" t="n">
        <v>1.20626814827572</v>
      </c>
      <c r="D4" s="6" t="n">
        <v>1.07961790035312</v>
      </c>
      <c r="E4" s="7" t="n">
        <v>1.5707963267949</v>
      </c>
      <c r="F4" s="6" t="n">
        <v>0.952775340885415</v>
      </c>
      <c r="G4" s="3"/>
      <c r="H4" s="5" t="n">
        <v>42508</v>
      </c>
      <c r="I4" s="8" t="n">
        <v>1.1774668380953</v>
      </c>
      <c r="J4" s="8" t="n">
        <v>0.982558341427463</v>
      </c>
      <c r="K4" s="8" t="n">
        <v>0.779748325653034</v>
      </c>
      <c r="L4" s="8" t="n">
        <v>1.01043298805913</v>
      </c>
      <c r="M4" s="8" t="n">
        <v>1.21914613830565</v>
      </c>
      <c r="O4" s="9" t="n">
        <v>0</v>
      </c>
      <c r="P4" s="6" t="n">
        <v>0.945178065680171</v>
      </c>
      <c r="Q4" s="8" t="n">
        <v>1.1774668380953</v>
      </c>
    </row>
    <row r="5" customFormat="false" ht="12.8" hidden="false" customHeight="false" outlineLevel="0" collapsed="false">
      <c r="A5" s="5" t="n">
        <v>42510</v>
      </c>
      <c r="B5" s="10" t="n">
        <v>1.5707963267949</v>
      </c>
      <c r="C5" s="10" t="n">
        <v>1.5707963267949</v>
      </c>
      <c r="D5" s="10" t="n">
        <v>1.5707963267949</v>
      </c>
      <c r="E5" s="10" t="n">
        <v>1.5707963267949</v>
      </c>
      <c r="F5" s="10" t="n">
        <v>1.5707963267949</v>
      </c>
      <c r="G5" s="3"/>
      <c r="H5" s="5" t="n">
        <v>42510</v>
      </c>
      <c r="I5" s="8" t="n">
        <v>0.961321943227563</v>
      </c>
      <c r="J5" s="8" t="n">
        <v>0.988693485388646</v>
      </c>
      <c r="K5" s="8" t="n">
        <v>0.731622232314155</v>
      </c>
      <c r="L5" s="8" t="n">
        <v>1.10644287652924</v>
      </c>
      <c r="M5" s="8" t="n">
        <v>1.0959425247457</v>
      </c>
      <c r="O5" s="11" t="n">
        <v>0</v>
      </c>
      <c r="P5" s="10" t="n">
        <v>1.5707963267949</v>
      </c>
      <c r="Q5" s="8" t="n">
        <v>0.961321943227563</v>
      </c>
    </row>
    <row r="6" customFormat="false" ht="12.8" hidden="false" customHeight="false" outlineLevel="0" collapsed="false">
      <c r="A6" s="5" t="n">
        <v>42514</v>
      </c>
      <c r="B6" s="10" t="n">
        <v>1.5707963267949</v>
      </c>
      <c r="C6" s="10" t="n">
        <v>1.5707963267949</v>
      </c>
      <c r="D6" s="8" t="n">
        <v>1.34365964656831</v>
      </c>
      <c r="E6" s="10" t="n">
        <v>1.5707963267949</v>
      </c>
      <c r="F6" s="8" t="n">
        <v>1.24334190064867</v>
      </c>
      <c r="G6" s="3"/>
      <c r="H6" s="5" t="n">
        <v>42514</v>
      </c>
      <c r="I6" s="8" t="n">
        <v>1.4716190657155</v>
      </c>
      <c r="J6" s="8" t="n">
        <v>1.40334824757521</v>
      </c>
      <c r="K6" s="8" t="n">
        <v>1.45621336978582</v>
      </c>
      <c r="L6" s="8" t="n">
        <v>1.01750085722471</v>
      </c>
      <c r="M6" s="10" t="n">
        <v>1.5707963267949</v>
      </c>
      <c r="O6" s="11" t="n">
        <v>0</v>
      </c>
      <c r="P6" s="10" t="n">
        <v>1.5707963267949</v>
      </c>
      <c r="Q6" s="8" t="n">
        <v>1.4716190657155</v>
      </c>
    </row>
    <row r="7" customFormat="false" ht="12.8" hidden="false" customHeight="false" outlineLevel="0" collapsed="false">
      <c r="A7" s="5" t="n">
        <v>42516</v>
      </c>
      <c r="B7" s="8" t="n">
        <v>1.32636727848826</v>
      </c>
      <c r="C7" s="8" t="n">
        <v>1.12873470257126</v>
      </c>
      <c r="D7" s="8"/>
      <c r="E7" s="8" t="n">
        <v>1.0450868291498</v>
      </c>
      <c r="F7" s="8" t="n">
        <v>1.03335864817196</v>
      </c>
      <c r="G7" s="3"/>
      <c r="H7" s="5" t="n">
        <v>42516</v>
      </c>
      <c r="I7" s="8" t="n">
        <v>0.485049786929483</v>
      </c>
      <c r="J7" s="8" t="n">
        <v>0.413546118486722</v>
      </c>
      <c r="K7" s="8" t="n">
        <v>0</v>
      </c>
      <c r="L7" s="8" t="n">
        <v>0.26445851958068</v>
      </c>
      <c r="M7" s="8" t="n">
        <v>0.688519846566382</v>
      </c>
      <c r="O7" s="11" t="n">
        <v>0</v>
      </c>
      <c r="P7" s="8" t="n">
        <v>1.32636727848826</v>
      </c>
      <c r="Q7" s="8" t="n">
        <v>0.485049786929483</v>
      </c>
    </row>
    <row r="8" customFormat="false" ht="12.8" hidden="false" customHeight="false" outlineLevel="0" collapsed="false">
      <c r="A8" s="5" t="n">
        <v>42521</v>
      </c>
      <c r="B8" s="10" t="n">
        <v>1.5707963267949</v>
      </c>
      <c r="C8" s="10" t="n">
        <v>1.5707963267949</v>
      </c>
      <c r="D8" s="8"/>
      <c r="E8" s="8" t="n">
        <v>1.20904758568598</v>
      </c>
      <c r="F8" s="10" t="n">
        <v>1.5707963267949</v>
      </c>
      <c r="G8" s="3"/>
      <c r="H8" s="5" t="n">
        <v>42521</v>
      </c>
      <c r="I8" s="8" t="n">
        <v>1.15257199721567</v>
      </c>
      <c r="J8" s="8" t="n">
        <v>1.51214166211534</v>
      </c>
      <c r="K8" s="8" t="n">
        <v>0</v>
      </c>
      <c r="L8" s="8" t="n">
        <v>1.07033096813286</v>
      </c>
      <c r="M8" s="8" t="n">
        <v>1.51214166211533</v>
      </c>
      <c r="O8" s="11" t="n">
        <v>0</v>
      </c>
      <c r="P8" s="10" t="n">
        <v>1.5707963267949</v>
      </c>
      <c r="Q8" s="8" t="n">
        <v>1.15257199721567</v>
      </c>
    </row>
    <row r="9" customFormat="false" ht="12.8" hidden="false" customHeight="false" outlineLevel="0" collapsed="false">
      <c r="A9" s="5" t="n">
        <v>42522</v>
      </c>
      <c r="B9" s="8" t="n">
        <v>0.688009342030272</v>
      </c>
      <c r="C9" s="8" t="n">
        <v>1.05144077044045</v>
      </c>
      <c r="D9" s="8" t="n">
        <v>0.870857636323805</v>
      </c>
      <c r="E9" s="8" t="n">
        <v>0.71922273141398</v>
      </c>
      <c r="F9" s="8" t="n">
        <v>0.894772762114166</v>
      </c>
      <c r="G9" s="3"/>
      <c r="H9" s="5" t="n">
        <v>42522</v>
      </c>
      <c r="I9" s="8"/>
      <c r="J9" s="8"/>
      <c r="K9" s="8" t="n">
        <v>1.09098665540641</v>
      </c>
      <c r="L9" s="8" t="n">
        <v>1.36193932371343</v>
      </c>
      <c r="M9" s="8" t="n">
        <v>1.44820593299682</v>
      </c>
      <c r="O9" s="11" t="n">
        <v>0</v>
      </c>
      <c r="P9" s="8" t="n">
        <v>0.688009342030272</v>
      </c>
      <c r="Q9" s="8"/>
    </row>
    <row r="10" customFormat="false" ht="12.8" hidden="false" customHeight="false" outlineLevel="0" collapsed="false">
      <c r="A10" s="5" t="n">
        <v>42523</v>
      </c>
      <c r="B10" s="8" t="n">
        <v>0.688009342030272</v>
      </c>
      <c r="C10" s="8" t="n">
        <v>1.05144077044045</v>
      </c>
      <c r="D10" s="8" t="n">
        <v>0.870857636323805</v>
      </c>
      <c r="E10" s="8" t="n">
        <v>0.71922273141398</v>
      </c>
      <c r="F10" s="8" t="n">
        <v>0.894772762114166</v>
      </c>
      <c r="G10" s="3"/>
      <c r="H10" s="5" t="n">
        <v>42523</v>
      </c>
      <c r="I10" s="10" t="n">
        <v>1.5707963267949</v>
      </c>
      <c r="J10" s="12" t="n">
        <v>1.20068451754009</v>
      </c>
      <c r="K10" s="10" t="n">
        <v>1.5707963267949</v>
      </c>
      <c r="L10" s="8" t="n">
        <v>1.15319540118543</v>
      </c>
      <c r="M10" s="10" t="n">
        <v>1.5707963267949</v>
      </c>
      <c r="O10" s="11" t="n">
        <v>0</v>
      </c>
      <c r="P10" s="8" t="n">
        <v>0.688009342030272</v>
      </c>
      <c r="Q10" s="10" t="n">
        <v>1.5707963267949</v>
      </c>
    </row>
    <row r="11" customFormat="false" ht="12.8" hidden="false" customHeight="false" outlineLevel="0" collapsed="false">
      <c r="A11" s="5" t="n">
        <v>42528</v>
      </c>
      <c r="B11" s="10" t="n">
        <v>1.5707963267949</v>
      </c>
      <c r="C11" s="10" t="n">
        <v>1.5707963267949</v>
      </c>
      <c r="D11" s="10" t="n">
        <v>1.5707963267949</v>
      </c>
      <c r="E11" s="10" t="n">
        <v>1.5707963267949</v>
      </c>
      <c r="F11" s="10" t="n">
        <v>1.5707963267949</v>
      </c>
      <c r="G11" s="3"/>
      <c r="H11" s="5" t="n">
        <v>42528</v>
      </c>
      <c r="I11" s="8" t="n">
        <v>0.680228781781826</v>
      </c>
      <c r="J11" s="8" t="n">
        <v>0.910887272422562</v>
      </c>
      <c r="K11" s="8" t="n">
        <v>0.881594919668601</v>
      </c>
      <c r="L11" s="8" t="n">
        <v>1.3490945330657</v>
      </c>
      <c r="M11" s="8" t="n">
        <v>0.786497065381028</v>
      </c>
      <c r="O11" s="11" t="n">
        <v>0</v>
      </c>
      <c r="P11" s="10" t="n">
        <v>1.5707963267949</v>
      </c>
      <c r="Q11" s="8" t="n">
        <v>0.680228781781826</v>
      </c>
    </row>
    <row r="12" customFormat="false" ht="12.8" hidden="false" customHeight="false" outlineLevel="0" collapsed="false">
      <c r="A12" s="5" t="n">
        <v>42529</v>
      </c>
      <c r="B12" s="10" t="n">
        <v>1.5707963267949</v>
      </c>
      <c r="C12" s="10" t="n">
        <v>1.5707963267949</v>
      </c>
      <c r="D12" s="10" t="n">
        <v>1.5707963267949</v>
      </c>
      <c r="E12" s="10" t="n">
        <v>1.5707963267949</v>
      </c>
      <c r="F12" s="10" t="n">
        <v>1.5707963267949</v>
      </c>
      <c r="G12" s="3"/>
      <c r="H12" s="5" t="n">
        <v>42529</v>
      </c>
      <c r="I12" s="10" t="n">
        <v>1.5707963267949</v>
      </c>
      <c r="J12" s="10" t="n">
        <v>1.5707963267949</v>
      </c>
      <c r="K12" s="10" t="n">
        <v>1.5707963267949</v>
      </c>
      <c r="L12" s="8" t="n">
        <v>0.812884532755505</v>
      </c>
      <c r="M12" s="8" t="n">
        <v>0.653090262750521</v>
      </c>
      <c r="O12" s="11" t="n">
        <v>0</v>
      </c>
      <c r="P12" s="10" t="n">
        <v>1.5707963267949</v>
      </c>
      <c r="Q12" s="10" t="n">
        <v>1.5707963267949</v>
      </c>
    </row>
    <row r="13" customFormat="false" ht="12.8" hidden="false" customHeight="false" outlineLevel="0" collapsed="false">
      <c r="A13" s="5" t="n">
        <v>42530</v>
      </c>
      <c r="B13" s="10" t="n">
        <v>1.5707963267949</v>
      </c>
      <c r="C13" s="10" t="n">
        <v>1.5707963267949</v>
      </c>
      <c r="D13" s="10" t="n">
        <v>1.5707963267949</v>
      </c>
      <c r="E13" s="10" t="n">
        <v>1.5707963267949</v>
      </c>
      <c r="F13" s="10" t="n">
        <v>1.5707963267949</v>
      </c>
      <c r="G13" s="3"/>
      <c r="H13" s="5" t="n">
        <v>42530</v>
      </c>
      <c r="I13" s="10" t="n">
        <v>1.5707963267949</v>
      </c>
      <c r="J13" s="10" t="n">
        <v>1.5707963267949</v>
      </c>
      <c r="K13" s="10" t="n">
        <v>1.5707963267949</v>
      </c>
      <c r="L13" s="10" t="n">
        <v>1.5707963267949</v>
      </c>
      <c r="M13" s="10" t="n">
        <v>1.5707963267949</v>
      </c>
      <c r="O13" s="11" t="n">
        <v>0</v>
      </c>
      <c r="P13" s="10" t="n">
        <v>1.5707963267949</v>
      </c>
      <c r="Q13" s="10" t="n">
        <v>1.5707963267949</v>
      </c>
    </row>
    <row r="14" customFormat="false" ht="12.8" hidden="false" customHeight="false" outlineLevel="0" collapsed="false">
      <c r="A14" s="5" t="n">
        <v>42531</v>
      </c>
      <c r="B14" s="13" t="n">
        <v>0.984625286155524</v>
      </c>
      <c r="C14" s="13" t="n">
        <v>0.919503920597735</v>
      </c>
      <c r="D14" s="13" t="n">
        <v>0.976708465302974</v>
      </c>
      <c r="E14" s="13" t="n">
        <v>1.06730118233351</v>
      </c>
      <c r="F14" s="13" t="n">
        <v>1.32636727848826</v>
      </c>
      <c r="G14" s="3"/>
      <c r="H14" s="5" t="n">
        <v>42531</v>
      </c>
      <c r="I14" s="13" t="n">
        <v>0.875954532893301</v>
      </c>
      <c r="J14" s="13" t="n">
        <v>1.22012392933902</v>
      </c>
      <c r="K14" s="14" t="n">
        <v>1.5707963267949</v>
      </c>
      <c r="L14" s="14" t="n">
        <v>1.5707963267949</v>
      </c>
      <c r="M14" s="13" t="n">
        <v>0</v>
      </c>
      <c r="O14" s="11" t="n">
        <v>0</v>
      </c>
      <c r="P14" s="13" t="n">
        <v>0.984625286155524</v>
      </c>
      <c r="Q14" s="13" t="n">
        <v>0.875954532893301</v>
      </c>
    </row>
    <row r="15" customFormat="false" ht="12.8" hidden="false" customHeight="false" outlineLevel="0" collapsed="false">
      <c r="O15" s="11" t="n">
        <v>1</v>
      </c>
      <c r="P15" s="6" t="n">
        <v>1.20626814827572</v>
      </c>
      <c r="Q15" s="8" t="n">
        <v>0.982558341427463</v>
      </c>
    </row>
    <row r="16" customFormat="false" ht="12.8" hidden="false" customHeight="false" outlineLevel="0" collapsed="false">
      <c r="O16" s="11" t="n">
        <v>1</v>
      </c>
      <c r="P16" s="10" t="n">
        <v>1.5707963267949</v>
      </c>
      <c r="Q16" s="8" t="n">
        <v>0.988693485388646</v>
      </c>
    </row>
    <row r="17" customFormat="false" ht="12.8" hidden="false" customHeight="false" outlineLevel="0" collapsed="false">
      <c r="D17" s="15"/>
      <c r="E17" s="16" t="s">
        <v>11</v>
      </c>
      <c r="F17" s="16"/>
      <c r="G17" s="16"/>
      <c r="H17" s="16"/>
      <c r="I17" s="16"/>
      <c r="J17" s="16"/>
      <c r="K17" s="16"/>
      <c r="O17" s="11" t="n">
        <v>1</v>
      </c>
      <c r="P17" s="10" t="n">
        <v>1.5707963267949</v>
      </c>
      <c r="Q17" s="8" t="n">
        <v>1.40334824757521</v>
      </c>
    </row>
    <row r="18" customFormat="false" ht="12.8" hidden="false" customHeight="false" outlineLevel="0" collapsed="false">
      <c r="O18" s="11" t="n">
        <v>1</v>
      </c>
      <c r="P18" s="8" t="n">
        <v>1.12873470257126</v>
      </c>
      <c r="Q18" s="8" t="n">
        <v>0.413546118486722</v>
      </c>
    </row>
    <row r="19" customFormat="false" ht="12.8" hidden="false" customHeight="false" outlineLevel="0" collapsed="false">
      <c r="O19" s="11" t="n">
        <v>1</v>
      </c>
      <c r="P19" s="10" t="n">
        <v>1.5707963267949</v>
      </c>
      <c r="Q19" s="8" t="n">
        <v>1.51214166211534</v>
      </c>
    </row>
    <row r="20" customFormat="false" ht="12.8" hidden="false" customHeight="false" outlineLevel="0" collapsed="false">
      <c r="O20" s="11" t="n">
        <v>1</v>
      </c>
      <c r="P20" s="8" t="n">
        <v>1.05144077044045</v>
      </c>
      <c r="Q20" s="8"/>
    </row>
    <row r="21" customFormat="false" ht="12.8" hidden="false" customHeight="false" outlineLevel="0" collapsed="false">
      <c r="O21" s="11" t="n">
        <v>1</v>
      </c>
      <c r="P21" s="8" t="n">
        <v>1.05144077044045</v>
      </c>
      <c r="Q21" s="12" t="n">
        <v>1.20068451754009</v>
      </c>
    </row>
    <row r="22" customFormat="false" ht="12.8" hidden="false" customHeight="false" outlineLevel="0" collapsed="false">
      <c r="O22" s="11" t="n">
        <v>1</v>
      </c>
      <c r="P22" s="10" t="n">
        <v>1.5707963267949</v>
      </c>
      <c r="Q22" s="8" t="n">
        <v>0.910887272422562</v>
      </c>
    </row>
    <row r="23" customFormat="false" ht="12.8" hidden="false" customHeight="false" outlineLevel="0" collapsed="false">
      <c r="O23" s="11" t="n">
        <v>1</v>
      </c>
      <c r="P23" s="10" t="n">
        <v>1.5707963267949</v>
      </c>
      <c r="Q23" s="10" t="n">
        <v>1.5707963267949</v>
      </c>
    </row>
    <row r="24" customFormat="false" ht="12.8" hidden="false" customHeight="false" outlineLevel="0" collapsed="false">
      <c r="O24" s="11" t="n">
        <v>1</v>
      </c>
      <c r="P24" s="10" t="n">
        <v>1.5707963267949</v>
      </c>
      <c r="Q24" s="10" t="n">
        <v>1.5707963267949</v>
      </c>
    </row>
    <row r="25" customFormat="false" ht="12.8" hidden="false" customHeight="false" outlineLevel="0" collapsed="false">
      <c r="O25" s="11" t="n">
        <v>1</v>
      </c>
      <c r="P25" s="13" t="n">
        <v>0.919503920597735</v>
      </c>
      <c r="Q25" s="13" t="n">
        <v>1.22012392933902</v>
      </c>
    </row>
    <row r="26" customFormat="false" ht="12.8" hidden="false" customHeight="false" outlineLevel="0" collapsed="false">
      <c r="O26" s="11" t="n">
        <v>2</v>
      </c>
      <c r="P26" s="6" t="n">
        <v>1.07961790035312</v>
      </c>
      <c r="Q26" s="8" t="n">
        <v>0.779748325653034</v>
      </c>
    </row>
    <row r="27" customFormat="false" ht="12.8" hidden="false" customHeight="false" outlineLevel="0" collapsed="false">
      <c r="O27" s="11" t="n">
        <v>2</v>
      </c>
      <c r="P27" s="10" t="n">
        <v>1.5707963267949</v>
      </c>
      <c r="Q27" s="8" t="n">
        <v>0.731622232314155</v>
      </c>
    </row>
    <row r="28" customFormat="false" ht="12.8" hidden="false" customHeight="false" outlineLevel="0" collapsed="false">
      <c r="O28" s="11" t="n">
        <v>2</v>
      </c>
      <c r="P28" s="8" t="n">
        <v>1.34365964656831</v>
      </c>
      <c r="Q28" s="8" t="n">
        <v>1.45621336978582</v>
      </c>
    </row>
    <row r="29" customFormat="false" ht="12.8" hidden="false" customHeight="false" outlineLevel="0" collapsed="false">
      <c r="O29" s="11" t="n">
        <v>2</v>
      </c>
      <c r="P29" s="8"/>
      <c r="Q29" s="8" t="n">
        <v>0</v>
      </c>
    </row>
    <row r="30" customFormat="false" ht="12.8" hidden="false" customHeight="false" outlineLevel="0" collapsed="false">
      <c r="O30" s="11" t="n">
        <v>2</v>
      </c>
      <c r="P30" s="8"/>
      <c r="Q30" s="8" t="n">
        <v>0</v>
      </c>
    </row>
    <row r="31" customFormat="false" ht="12.8" hidden="false" customHeight="false" outlineLevel="0" collapsed="false">
      <c r="O31" s="11" t="n">
        <v>2</v>
      </c>
      <c r="P31" s="8" t="n">
        <v>0.870857636323805</v>
      </c>
      <c r="Q31" s="8" t="n">
        <v>1.09098665540641</v>
      </c>
    </row>
    <row r="32" customFormat="false" ht="12.8" hidden="false" customHeight="false" outlineLevel="0" collapsed="false">
      <c r="O32" s="11" t="n">
        <v>2</v>
      </c>
      <c r="P32" s="8" t="n">
        <v>0.870857636323805</v>
      </c>
      <c r="Q32" s="10" t="n">
        <v>1.5707963267949</v>
      </c>
    </row>
    <row r="33" customFormat="false" ht="12.8" hidden="false" customHeight="false" outlineLevel="0" collapsed="false">
      <c r="O33" s="11" t="n">
        <v>2</v>
      </c>
      <c r="P33" s="10" t="n">
        <v>1.5707963267949</v>
      </c>
      <c r="Q33" s="8" t="n">
        <v>0.881594919668601</v>
      </c>
    </row>
    <row r="34" customFormat="false" ht="12.8" hidden="false" customHeight="false" outlineLevel="0" collapsed="false">
      <c r="O34" s="11" t="n">
        <v>2</v>
      </c>
      <c r="P34" s="10" t="n">
        <v>1.5707963267949</v>
      </c>
      <c r="Q34" s="10" t="n">
        <v>1.5707963267949</v>
      </c>
    </row>
    <row r="35" customFormat="false" ht="12.8" hidden="false" customHeight="false" outlineLevel="0" collapsed="false">
      <c r="O35" s="11" t="n">
        <v>2</v>
      </c>
      <c r="P35" s="10" t="n">
        <v>1.5707963267949</v>
      </c>
      <c r="Q35" s="10" t="n">
        <v>1.5707963267949</v>
      </c>
    </row>
    <row r="36" customFormat="false" ht="12.8" hidden="false" customHeight="false" outlineLevel="0" collapsed="false">
      <c r="O36" s="11" t="n">
        <v>2</v>
      </c>
      <c r="P36" s="13" t="n">
        <v>0.976708465302974</v>
      </c>
      <c r="Q36" s="14" t="n">
        <v>1.5707963267949</v>
      </c>
    </row>
    <row r="37" customFormat="false" ht="12.8" hidden="false" customHeight="false" outlineLevel="0" collapsed="false">
      <c r="O37" s="11" t="n">
        <v>3</v>
      </c>
      <c r="P37" s="7" t="n">
        <v>1.5707963267949</v>
      </c>
      <c r="Q37" s="8" t="n">
        <v>1.01043298805913</v>
      </c>
    </row>
    <row r="38" customFormat="false" ht="12.8" hidden="false" customHeight="false" outlineLevel="0" collapsed="false">
      <c r="O38" s="11" t="n">
        <v>3</v>
      </c>
      <c r="P38" s="10" t="n">
        <v>1.5707963267949</v>
      </c>
      <c r="Q38" s="8" t="n">
        <v>1.10644287652924</v>
      </c>
    </row>
    <row r="39" customFormat="false" ht="12.8" hidden="false" customHeight="false" outlineLevel="0" collapsed="false">
      <c r="O39" s="11" t="n">
        <v>3</v>
      </c>
      <c r="P39" s="10" t="n">
        <v>1.5707963267949</v>
      </c>
      <c r="Q39" s="8" t="n">
        <v>1.01750085722471</v>
      </c>
    </row>
    <row r="40" customFormat="false" ht="12.8" hidden="false" customHeight="false" outlineLevel="0" collapsed="false">
      <c r="O40" s="11" t="n">
        <v>3</v>
      </c>
      <c r="P40" s="8" t="n">
        <v>1.0450868291498</v>
      </c>
      <c r="Q40" s="8" t="n">
        <v>0.26445851958068</v>
      </c>
    </row>
    <row r="41" customFormat="false" ht="12.8" hidden="false" customHeight="false" outlineLevel="0" collapsed="false">
      <c r="O41" s="11" t="n">
        <v>3</v>
      </c>
      <c r="P41" s="8" t="n">
        <v>1.20904758568598</v>
      </c>
      <c r="Q41" s="8" t="n">
        <v>1.07033096813286</v>
      </c>
    </row>
    <row r="42" customFormat="false" ht="12.8" hidden="false" customHeight="false" outlineLevel="0" collapsed="false">
      <c r="O42" s="11" t="n">
        <v>3</v>
      </c>
      <c r="P42" s="8" t="n">
        <v>0.71922273141398</v>
      </c>
      <c r="Q42" s="8" t="n">
        <v>1.36193932371343</v>
      </c>
    </row>
    <row r="43" customFormat="false" ht="12.8" hidden="false" customHeight="false" outlineLevel="0" collapsed="false">
      <c r="O43" s="11" t="n">
        <v>3</v>
      </c>
      <c r="P43" s="8" t="n">
        <v>0.71922273141398</v>
      </c>
      <c r="Q43" s="8" t="n">
        <v>1.15319540118543</v>
      </c>
    </row>
    <row r="44" customFormat="false" ht="12.8" hidden="false" customHeight="false" outlineLevel="0" collapsed="false">
      <c r="O44" s="11" t="n">
        <v>3</v>
      </c>
      <c r="P44" s="10" t="n">
        <v>1.5707963267949</v>
      </c>
      <c r="Q44" s="8" t="n">
        <v>1.3490945330657</v>
      </c>
    </row>
    <row r="45" customFormat="false" ht="12.8" hidden="false" customHeight="false" outlineLevel="0" collapsed="false">
      <c r="O45" s="11" t="n">
        <v>3</v>
      </c>
      <c r="P45" s="10" t="n">
        <v>1.5707963267949</v>
      </c>
      <c r="Q45" s="8" t="n">
        <v>0.812884532755505</v>
      </c>
    </row>
    <row r="46" customFormat="false" ht="12.8" hidden="false" customHeight="false" outlineLevel="0" collapsed="false">
      <c r="O46" s="11" t="n">
        <v>3</v>
      </c>
      <c r="P46" s="10" t="n">
        <v>1.5707963267949</v>
      </c>
      <c r="Q46" s="10" t="n">
        <v>1.5707963267949</v>
      </c>
    </row>
    <row r="47" customFormat="false" ht="12.8" hidden="false" customHeight="false" outlineLevel="0" collapsed="false">
      <c r="O47" s="11" t="n">
        <v>3</v>
      </c>
      <c r="P47" s="13" t="n">
        <v>1.06730118233351</v>
      </c>
      <c r="Q47" s="14" t="n">
        <v>1.5707963267949</v>
      </c>
    </row>
    <row r="48" customFormat="false" ht="12.8" hidden="false" customHeight="false" outlineLevel="0" collapsed="false">
      <c r="O48" s="11" t="n">
        <v>4</v>
      </c>
      <c r="P48" s="6" t="n">
        <v>0.952775340885415</v>
      </c>
      <c r="Q48" s="8" t="n">
        <v>1.21914613830565</v>
      </c>
    </row>
    <row r="49" customFormat="false" ht="12.8" hidden="false" customHeight="false" outlineLevel="0" collapsed="false">
      <c r="O49" s="11" t="n">
        <v>4</v>
      </c>
      <c r="P49" s="10" t="n">
        <v>1.5707963267949</v>
      </c>
      <c r="Q49" s="8" t="n">
        <v>1.0959425247457</v>
      </c>
    </row>
    <row r="50" customFormat="false" ht="12.8" hidden="false" customHeight="false" outlineLevel="0" collapsed="false">
      <c r="O50" s="11" t="n">
        <v>4</v>
      </c>
      <c r="P50" s="8" t="n">
        <v>1.24334190064867</v>
      </c>
      <c r="Q50" s="10" t="n">
        <v>1.5707963267949</v>
      </c>
    </row>
    <row r="51" customFormat="false" ht="12.8" hidden="false" customHeight="false" outlineLevel="0" collapsed="false">
      <c r="O51" s="11" t="n">
        <v>4</v>
      </c>
      <c r="P51" s="8" t="n">
        <v>1.03335864817196</v>
      </c>
      <c r="Q51" s="8" t="n">
        <v>0.688519846566382</v>
      </c>
    </row>
    <row r="52" customFormat="false" ht="12.8" hidden="false" customHeight="false" outlineLevel="0" collapsed="false">
      <c r="O52" s="11" t="n">
        <v>4</v>
      </c>
      <c r="P52" s="10" t="n">
        <v>1.5707963267949</v>
      </c>
      <c r="Q52" s="8" t="n">
        <v>1.51214166211533</v>
      </c>
    </row>
    <row r="53" customFormat="false" ht="12.8" hidden="false" customHeight="false" outlineLevel="0" collapsed="false">
      <c r="O53" s="11" t="n">
        <v>4</v>
      </c>
      <c r="P53" s="8" t="n">
        <v>0.894772762114166</v>
      </c>
      <c r="Q53" s="8" t="n">
        <v>1.44820593299682</v>
      </c>
    </row>
    <row r="54" customFormat="false" ht="12.8" hidden="false" customHeight="false" outlineLevel="0" collapsed="false">
      <c r="O54" s="11" t="n">
        <v>4</v>
      </c>
      <c r="P54" s="8" t="n">
        <v>0.894772762114166</v>
      </c>
      <c r="Q54" s="10" t="n">
        <v>1.5707963267949</v>
      </c>
    </row>
    <row r="55" customFormat="false" ht="12.8" hidden="false" customHeight="false" outlineLevel="0" collapsed="false">
      <c r="O55" s="11" t="n">
        <v>4</v>
      </c>
      <c r="P55" s="10" t="n">
        <v>1.5707963267949</v>
      </c>
      <c r="Q55" s="8" t="n">
        <v>0.786497065381028</v>
      </c>
    </row>
    <row r="56" customFormat="false" ht="12.8" hidden="false" customHeight="false" outlineLevel="0" collapsed="false">
      <c r="O56" s="11" t="n">
        <v>4</v>
      </c>
      <c r="P56" s="10" t="n">
        <v>1.5707963267949</v>
      </c>
      <c r="Q56" s="8" t="n">
        <v>0.653090262750521</v>
      </c>
    </row>
    <row r="57" customFormat="false" ht="12.8" hidden="false" customHeight="false" outlineLevel="0" collapsed="false">
      <c r="O57" s="11" t="n">
        <v>4</v>
      </c>
      <c r="P57" s="10" t="n">
        <v>1.5707963267949</v>
      </c>
      <c r="Q57" s="10" t="n">
        <v>1.5707963267949</v>
      </c>
    </row>
    <row r="58" customFormat="false" ht="12.8" hidden="false" customHeight="false" outlineLevel="0" collapsed="false">
      <c r="O58" s="17" t="n">
        <v>4</v>
      </c>
      <c r="P58" s="13" t="n">
        <v>1.32636727848826</v>
      </c>
      <c r="Q58" s="13" t="n">
        <v>0</v>
      </c>
    </row>
  </sheetData>
  <mergeCells count="5">
    <mergeCell ref="A2:A3"/>
    <mergeCell ref="B2:F2"/>
    <mergeCell ref="H2:H3"/>
    <mergeCell ref="I2:M2"/>
    <mergeCell ref="E17:K1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U4" activeCellId="0" sqref="U4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18"/>
      <c r="C2" s="19" t="s">
        <v>12</v>
      </c>
      <c r="D2" s="19"/>
      <c r="E2" s="19"/>
      <c r="F2" s="19"/>
      <c r="G2" s="19"/>
      <c r="H2" s="1" t="s">
        <v>13</v>
      </c>
      <c r="I2" s="1"/>
      <c r="J2" s="1"/>
      <c r="K2" s="1"/>
      <c r="L2" s="1"/>
      <c r="N2" s="16" t="s">
        <v>14</v>
      </c>
      <c r="O2" s="16"/>
      <c r="P2" s="16"/>
      <c r="Q2" s="16"/>
      <c r="R2" s="16"/>
    </row>
    <row r="3" customFormat="false" ht="12.8" hidden="false" customHeight="false" outlineLevel="0" collapsed="false">
      <c r="B3" s="20"/>
      <c r="C3" s="19"/>
      <c r="D3" s="19"/>
      <c r="E3" s="19"/>
      <c r="F3" s="19"/>
      <c r="G3" s="19"/>
      <c r="H3" s="1"/>
      <c r="I3" s="1"/>
      <c r="J3" s="1"/>
      <c r="K3" s="1"/>
      <c r="L3" s="1"/>
      <c r="N3" s="16"/>
      <c r="O3" s="16"/>
      <c r="P3" s="16"/>
      <c r="Q3" s="16"/>
      <c r="R3" s="16"/>
      <c r="S3" s="16" t="s">
        <v>15</v>
      </c>
      <c r="T3" s="16"/>
    </row>
    <row r="4" customFormat="false" ht="12.8" hidden="false" customHeight="false" outlineLevel="0" collapsed="false">
      <c r="B4" s="21" t="n">
        <v>42508</v>
      </c>
      <c r="C4" s="22" t="n">
        <v>0.0625</v>
      </c>
      <c r="D4" s="22" t="n">
        <v>0.125</v>
      </c>
      <c r="E4" s="22" t="n">
        <v>0.25</v>
      </c>
      <c r="F4" s="22" t="n">
        <v>0.5</v>
      </c>
      <c r="G4" s="22" t="n">
        <v>1</v>
      </c>
      <c r="H4" s="22" t="n">
        <v>0.0625</v>
      </c>
      <c r="I4" s="22" t="n">
        <v>0.125</v>
      </c>
      <c r="J4" s="22" t="n">
        <v>0.25</v>
      </c>
      <c r="K4" s="22" t="n">
        <v>0.5</v>
      </c>
      <c r="L4" s="22" t="n">
        <v>1</v>
      </c>
      <c r="M4" s="23"/>
      <c r="N4" s="24" t="n">
        <v>0.0625</v>
      </c>
      <c r="O4" s="24" t="n">
        <v>0.125</v>
      </c>
      <c r="P4" s="24" t="n">
        <v>0.25</v>
      </c>
      <c r="Q4" s="24" t="n">
        <v>0.5</v>
      </c>
      <c r="R4" s="24" t="n">
        <v>1</v>
      </c>
      <c r="S4" s="25" t="s">
        <v>16</v>
      </c>
      <c r="T4" s="25" t="s">
        <v>17</v>
      </c>
      <c r="U4" s="1" t="s">
        <v>18</v>
      </c>
      <c r="V4" s="1" t="s">
        <v>19</v>
      </c>
    </row>
    <row r="5" customFormat="false" ht="12.8" hidden="false" customHeight="false" outlineLevel="0" collapsed="false">
      <c r="B5" s="21"/>
      <c r="C5" s="26" t="n">
        <v>2.10017512766007</v>
      </c>
      <c r="D5" s="26"/>
      <c r="E5" s="26"/>
      <c r="F5" s="26"/>
      <c r="G5" s="26"/>
      <c r="M5" s="23"/>
      <c r="N5" s="23"/>
      <c r="O5" s="23"/>
      <c r="P5" s="23"/>
      <c r="Q5" s="23"/>
      <c r="R5" s="23"/>
      <c r="S5" s="23"/>
      <c r="U5" s="1"/>
      <c r="V5" s="1"/>
    </row>
    <row r="6" customFormat="false" ht="12.8" hidden="false" customHeight="false" outlineLevel="0" collapsed="false">
      <c r="B6" s="21"/>
      <c r="C6" s="27" t="n">
        <v>1.80244271935479</v>
      </c>
      <c r="D6" s="27" t="n">
        <v>0.980038281645697</v>
      </c>
      <c r="E6" s="27" t="n">
        <v>0.70849887879913</v>
      </c>
      <c r="F6" s="27" t="n">
        <v>0.731551680152567</v>
      </c>
      <c r="G6" s="28" t="n">
        <v>1.15721949557825</v>
      </c>
      <c r="H6" s="29" t="n">
        <f aca="false">100*((Área!$C$5-Área!C6)/Área!$C$6)</f>
        <v>16.5182729585913</v>
      </c>
      <c r="I6" s="29" t="n">
        <f aca="false">100*((Área!$C$5-Área!D6)/Área!$C$6)</f>
        <v>62.1454892289361</v>
      </c>
      <c r="J6" s="29" t="n">
        <f aca="false">100*((Área!$C$5-Área!E6)/Área!$C$6)</f>
        <v>77.2105672994208</v>
      </c>
      <c r="K6" s="29" t="n">
        <f aca="false">100*((Área!$C$5-Área!F6)/Área!$C$6)</f>
        <v>75.9315917677218</v>
      </c>
      <c r="L6" s="29" t="n">
        <f aca="false">100*((Área!$C$5-Área!G6)/Área!$C$6)</f>
        <v>52.3154284991295</v>
      </c>
      <c r="M6" s="25" t="s">
        <v>3</v>
      </c>
      <c r="N6" s="30" t="n">
        <f aca="false">LOG(Área!H6)</f>
        <v>1.21796463839827</v>
      </c>
      <c r="O6" s="30" t="n">
        <f aca="false">LOG(Área!I6)</f>
        <v>1.79340961127088</v>
      </c>
      <c r="P6" s="30" t="n">
        <f aca="false">LOG(Área!J6)</f>
        <v>1.8876767434155</v>
      </c>
      <c r="Q6" s="30" t="n">
        <f aca="false">LOG(Área!K6)</f>
        <v>1.88042250416729</v>
      </c>
      <c r="R6" s="30" t="n">
        <f aca="false">LOG(Área!L6)</f>
        <v>1.71862978683869</v>
      </c>
      <c r="S6" s="23" t="n">
        <v>0.24</v>
      </c>
      <c r="T6" s="23" t="n">
        <v>1.61</v>
      </c>
      <c r="U6" s="31" t="n">
        <f aca="false">(LOG(50)-Área!T6)/Área!S6</f>
        <v>0.370708351400078</v>
      </c>
      <c r="V6" s="11" t="n">
        <v>0.11</v>
      </c>
      <c r="W6" s="32" t="n">
        <v>0.92</v>
      </c>
    </row>
    <row r="7" customFormat="false" ht="12.8" hidden="false" customHeight="false" outlineLevel="0" collapsed="false">
      <c r="B7" s="21"/>
      <c r="C7" s="27" t="n">
        <v>0.90581943200686</v>
      </c>
      <c r="D7" s="27" t="n">
        <v>1.11934587464835</v>
      </c>
      <c r="E7" s="27" t="n">
        <v>0.508392109615289</v>
      </c>
      <c r="F7" s="27" t="n">
        <v>0.447767487798854</v>
      </c>
      <c r="G7" s="28" t="n">
        <v>0.65963909856228</v>
      </c>
      <c r="H7" s="29" t="n">
        <f aca="false">100*((Área!$C$5-Área!C7)/Área!$C$6)</f>
        <v>66.2631706865418</v>
      </c>
      <c r="I7" s="29" t="n">
        <f aca="false">100*((Área!$C$5-Área!D7)/Área!$C$6)</f>
        <v>54.4166670307738</v>
      </c>
      <c r="J7" s="29" t="n">
        <f aca="false">100*((Área!$C$5-Área!E7)/Área!$C$6)</f>
        <v>88.3125439134389</v>
      </c>
      <c r="K7" s="29" t="n">
        <f aca="false">100*((Área!$C$5-Área!F7)/Área!$C$6)</f>
        <v>91.6760140068539</v>
      </c>
      <c r="L7" s="29" t="n">
        <f aca="false">100*((Área!$C$5-Área!G7)/Área!$C$6)</f>
        <v>79.9213208624711</v>
      </c>
      <c r="M7" s="25" t="s">
        <v>4</v>
      </c>
      <c r="N7" s="30" t="n">
        <f aca="false">LOG(Área!H7)</f>
        <v>1.82127221299362</v>
      </c>
      <c r="O7" s="30" t="n">
        <f aca="false">LOG(Área!I7)</f>
        <v>1.73573193813335</v>
      </c>
      <c r="P7" s="30" t="n">
        <f aca="false">LOG(Área!J7)</f>
        <v>1.94602239514575</v>
      </c>
      <c r="Q7" s="30" t="n">
        <f aca="false">LOG(Área!K7)</f>
        <v>1.96225572228844</v>
      </c>
      <c r="R7" s="30" t="n">
        <f aca="false">LOG(Área!L7)</f>
        <v>1.90266265287736</v>
      </c>
      <c r="S7" s="23" t="n">
        <v>0.12</v>
      </c>
      <c r="T7" s="23" t="n">
        <v>1.83</v>
      </c>
      <c r="U7" s="31" t="n">
        <f aca="false">(LOG(50)-Área!T7)/Área!S7</f>
        <v>-1.09191663053318</v>
      </c>
      <c r="V7" s="11" t="n">
        <v>0.24</v>
      </c>
      <c r="W7" s="0" t="n">
        <v>0.68</v>
      </c>
    </row>
    <row r="8" customFormat="false" ht="12.8" hidden="false" customHeight="false" outlineLevel="0" collapsed="false">
      <c r="B8" s="21"/>
      <c r="C8" s="27" t="n">
        <v>0.7339691750802</v>
      </c>
      <c r="D8" s="27" t="n">
        <v>0.222323916461165</v>
      </c>
      <c r="E8" s="27" t="n">
        <v>0.796090201290138</v>
      </c>
      <c r="F8" s="27" t="n">
        <v>0.7339691750802</v>
      </c>
      <c r="G8" s="28" t="n">
        <v>-0.0570059255431676</v>
      </c>
      <c r="H8" s="29" t="n">
        <f aca="false">100*((Área!$C$5-Área!C8)/Área!$C$6)</f>
        <v>75.7974685081212</v>
      </c>
      <c r="I8" s="29" t="n">
        <f aca="false">100*((Área!$C$5-Área!D8)/Área!$C$6)</f>
        <v>104.183683122596</v>
      </c>
      <c r="J8" s="29" t="n">
        <f aca="false">100*((Área!$C$5-Área!E8)/Área!$C$6)</f>
        <v>72.3509775021726</v>
      </c>
      <c r="K8" s="29" t="n">
        <f aca="false">100*((Área!$C$5-Área!F8)/Área!$C$6)</f>
        <v>75.7974685081212</v>
      </c>
      <c r="L8" s="29" t="n">
        <f aca="false">100*((Área!$C$5-Área!G8)/Área!$C$6)</f>
        <v>119.680976823243</v>
      </c>
      <c r="M8" s="25" t="s">
        <v>5</v>
      </c>
      <c r="N8" s="30" t="n">
        <f aca="false">LOG(Área!H8)</f>
        <v>1.87965470126117</v>
      </c>
      <c r="O8" s="30" t="n">
        <f aca="false">LOG(Área!I8)</f>
        <v>2.01779970663426</v>
      </c>
      <c r="P8" s="30" t="n">
        <f aca="false">LOG(Área!J8)</f>
        <v>1.85944440305605</v>
      </c>
      <c r="Q8" s="30" t="n">
        <f aca="false">LOG(Área!K8)</f>
        <v>1.87965470126117</v>
      </c>
      <c r="R8" s="30" t="n">
        <f aca="false">LOG(Área!L8)</f>
        <v>2.07802512519964</v>
      </c>
      <c r="S8" s="23" t="n">
        <v>0.15</v>
      </c>
      <c r="T8" s="23" t="n">
        <v>1.88</v>
      </c>
      <c r="U8" s="31" t="n">
        <f aca="false">(LOG(50)-Área!T8)/Área!S8</f>
        <v>-1.20686663775988</v>
      </c>
      <c r="V8" s="11" t="n">
        <v>0.34</v>
      </c>
      <c r="W8" s="32" t="n">
        <v>0.94</v>
      </c>
    </row>
    <row r="9" customFormat="false" ht="12.8" hidden="false" customHeight="false" outlineLevel="0" collapsed="false">
      <c r="B9" s="21"/>
      <c r="C9" s="27" t="n">
        <v>0.95711272639441</v>
      </c>
      <c r="D9" s="27" t="n">
        <v>0.7339691750802</v>
      </c>
      <c r="E9" s="27" t="n">
        <v>0.71376646776268</v>
      </c>
      <c r="F9" s="27" t="n">
        <v>0.14017954012141</v>
      </c>
      <c r="G9" s="28" t="n">
        <v>0.22314355131421</v>
      </c>
      <c r="H9" s="29" t="n">
        <f aca="false">100*((Área!$C$5-Área!C9)/Área!$C$6)</f>
        <v>63.4174051131475</v>
      </c>
      <c r="I9" s="29" t="n">
        <f aca="false">100*((Área!$C$5-Área!D9)/Área!$C$6)</f>
        <v>75.7974685081212</v>
      </c>
      <c r="J9" s="29" t="n">
        <f aca="false">100*((Área!$C$5-Área!E9)/Área!$C$6)</f>
        <v>76.9183200669853</v>
      </c>
      <c r="K9" s="29" t="n">
        <f aca="false">100*((Área!$C$5-Área!F9)/Área!$C$6)</f>
        <v>108.741074903078</v>
      </c>
      <c r="L9" s="29" t="n">
        <f aca="false">100*((Área!$C$5-Área!G9)/Área!$C$6)</f>
        <v>104.138209563618</v>
      </c>
      <c r="M9" s="25" t="s">
        <v>6</v>
      </c>
      <c r="N9" s="30" t="n">
        <f aca="false">LOG(Área!H9)</f>
        <v>1.80220846777469</v>
      </c>
      <c r="O9" s="30" t="n">
        <f aca="false">LOG(Área!I9)</f>
        <v>1.87965470126117</v>
      </c>
      <c r="P9" s="30" t="n">
        <f aca="false">LOG(Área!J9)</f>
        <v>1.88602979047017</v>
      </c>
      <c r="Q9" s="30" t="n">
        <f aca="false">LOG(Área!K9)</f>
        <v>2.03639362167809</v>
      </c>
      <c r="R9" s="30" t="n">
        <f aca="false">LOG(Área!L9)</f>
        <v>2.01761010662827</v>
      </c>
      <c r="S9" s="23" t="n">
        <v>0.22</v>
      </c>
      <c r="T9" s="23" t="n">
        <v>1.84</v>
      </c>
      <c r="U9" s="31" t="n">
        <f aca="false">(LOG(50)-Área!T9)/Área!S9</f>
        <v>-0.641045434836279</v>
      </c>
      <c r="V9" s="11" t="n">
        <v>0.69</v>
      </c>
      <c r="W9" s="0" t="n">
        <v>0.46</v>
      </c>
    </row>
    <row r="10" customFormat="false" ht="12.8" hidden="false" customHeight="false" outlineLevel="0" collapsed="false">
      <c r="B10" s="21"/>
      <c r="C10" s="27" t="n">
        <v>0.656608053922732</v>
      </c>
      <c r="D10" s="27" t="n">
        <v>0.798507696217771</v>
      </c>
      <c r="E10" s="27" t="n">
        <v>0.7339691750802</v>
      </c>
      <c r="F10" s="27" t="n">
        <v>-0.0574430271270019</v>
      </c>
      <c r="G10" s="28" t="n">
        <v>0.22314355131421</v>
      </c>
      <c r="H10" s="29" t="n">
        <f aca="false">100*((Área!$C$5-Área!C10)/Área!$C$6)</f>
        <v>80.0894840227757</v>
      </c>
      <c r="I10" s="29" t="n">
        <f aca="false">100*((Área!$C$5-Área!D10)/Área!$C$6)</f>
        <v>72.216854242572</v>
      </c>
      <c r="J10" s="29" t="n">
        <f aca="false">100*((Área!$C$5-Área!E10)/Área!$C$6)</f>
        <v>75.7974685081212</v>
      </c>
      <c r="K10" s="29" t="n">
        <f aca="false">100*((Área!$C$5-Área!F10)/Área!$C$6)</f>
        <v>119.705227335015</v>
      </c>
      <c r="L10" s="29" t="n">
        <f aca="false">100*((Área!$C$5-Área!G10)/Área!$C$6)</f>
        <v>104.138209563618</v>
      </c>
      <c r="M10" s="25" t="s">
        <v>7</v>
      </c>
      <c r="N10" s="30" t="n">
        <f aca="false">LOG(Área!H10)</f>
        <v>1.90357549572594</v>
      </c>
      <c r="O10" s="30" t="n">
        <f aca="false">LOG(Área!I10)</f>
        <v>1.85863856668777</v>
      </c>
      <c r="P10" s="30" t="n">
        <f aca="false">LOG(Área!J10)</f>
        <v>1.87965470126117</v>
      </c>
      <c r="Q10" s="30" t="n">
        <f aca="false">LOG(Área!K10)</f>
        <v>2.07811311576299</v>
      </c>
      <c r="R10" s="30" t="n">
        <f aca="false">LOG(Área!L10)</f>
        <v>2.01761010662827</v>
      </c>
      <c r="S10" s="23" t="n">
        <v>0.18</v>
      </c>
      <c r="T10" s="23" t="n">
        <v>1.88</v>
      </c>
      <c r="U10" s="31" t="n">
        <f aca="false">(LOG(50)-Área!T10)/Área!S10</f>
        <v>-1.00572219813323</v>
      </c>
      <c r="V10" s="11" t="n">
        <v>0.52</v>
      </c>
      <c r="W10" s="0" t="n">
        <v>0.28</v>
      </c>
    </row>
    <row r="11" customFormat="false" ht="12.8" hidden="false" customHeight="false" outlineLevel="0" collapsed="false">
      <c r="B11" s="20"/>
      <c r="C11" s="27"/>
      <c r="D11" s="27"/>
      <c r="E11" s="27"/>
      <c r="F11" s="27"/>
      <c r="G11" s="28"/>
      <c r="M11" s="23"/>
      <c r="N11" s="33"/>
      <c r="O11" s="33"/>
      <c r="P11" s="33"/>
      <c r="Q11" s="33"/>
      <c r="R11" s="33"/>
      <c r="S11" s="23"/>
      <c r="T11" s="23"/>
      <c r="U11" s="34"/>
      <c r="V11" s="11"/>
    </row>
    <row r="12" customFormat="false" ht="12.8" hidden="false" customHeight="false" outlineLevel="0" collapsed="false">
      <c r="B12" s="20"/>
      <c r="C12" s="27"/>
      <c r="D12" s="27"/>
      <c r="E12" s="27"/>
      <c r="F12" s="27"/>
      <c r="G12" s="28"/>
      <c r="M12" s="23"/>
      <c r="N12" s="33"/>
      <c r="O12" s="33"/>
      <c r="P12" s="33"/>
      <c r="Q12" s="33"/>
      <c r="R12" s="33"/>
      <c r="S12" s="23"/>
      <c r="T12" s="23"/>
      <c r="U12" s="31" t="n">
        <f aca="false">(LOG(50)-Área!T15)/Área!S15</f>
        <v>0.0947565255095815</v>
      </c>
      <c r="V12" s="35" t="n">
        <v>0.96</v>
      </c>
    </row>
    <row r="13" customFormat="false" ht="12.8" hidden="false" customHeight="false" outlineLevel="0" collapsed="false">
      <c r="B13" s="21" t="n">
        <v>42510</v>
      </c>
      <c r="C13" s="36" t="n">
        <v>0.0625</v>
      </c>
      <c r="D13" s="36" t="n">
        <v>0.125</v>
      </c>
      <c r="E13" s="36" t="n">
        <v>0.25</v>
      </c>
      <c r="F13" s="36" t="n">
        <v>0.5</v>
      </c>
      <c r="G13" s="36" t="n">
        <v>1</v>
      </c>
      <c r="H13" s="22" t="n">
        <v>0.0625</v>
      </c>
      <c r="I13" s="22" t="n">
        <v>0.125</v>
      </c>
      <c r="J13" s="22" t="n">
        <v>0.25</v>
      </c>
      <c r="K13" s="22" t="n">
        <v>0.5</v>
      </c>
      <c r="L13" s="22" t="n">
        <v>1</v>
      </c>
      <c r="M13" s="23"/>
      <c r="N13" s="33"/>
      <c r="O13" s="33"/>
      <c r="P13" s="33"/>
      <c r="Q13" s="33"/>
      <c r="R13" s="33"/>
      <c r="S13" s="23"/>
      <c r="T13" s="23"/>
      <c r="U13" s="31" t="n">
        <f aca="false">(LOG(50)-Área!T16)/Área!S16</f>
        <v>0.729613626509049</v>
      </c>
      <c r="V13" s="35" t="n">
        <v>0.9</v>
      </c>
    </row>
    <row r="14" customFormat="false" ht="12.8" hidden="false" customHeight="false" outlineLevel="0" collapsed="false">
      <c r="B14" s="21"/>
      <c r="C14" s="37" t="n">
        <v>0.669430653942629</v>
      </c>
      <c r="D14" s="37"/>
      <c r="E14" s="37"/>
      <c r="F14" s="37"/>
      <c r="G14" s="37"/>
      <c r="M14" s="23"/>
      <c r="N14" s="33"/>
      <c r="O14" s="33"/>
      <c r="P14" s="33"/>
      <c r="Q14" s="33"/>
      <c r="R14" s="33"/>
      <c r="S14" s="23"/>
      <c r="T14" s="23"/>
      <c r="U14" s="31" t="n">
        <f aca="false">(LOG(50)-Área!T17)/Área!S17</f>
        <v>0.491507048360589</v>
      </c>
      <c r="V14" s="11" t="n">
        <v>0.5</v>
      </c>
    </row>
    <row r="15" customFormat="false" ht="12.8" hidden="false" customHeight="false" outlineLevel="0" collapsed="false">
      <c r="B15" s="21"/>
      <c r="C15" s="27" t="n">
        <v>0.383228966661282</v>
      </c>
      <c r="D15" s="27" t="n">
        <v>1.71709578877007</v>
      </c>
      <c r="E15" s="27" t="n">
        <v>0.0800427076735364</v>
      </c>
      <c r="F15" s="27" t="n">
        <v>-0.261034130968889</v>
      </c>
      <c r="G15" s="28" t="n">
        <v>1.53868813129725</v>
      </c>
      <c r="H15" s="29" t="n">
        <f aca="false">100*((Área!$C$14-Área!C15)/Área!$C$14)</f>
        <v>42.7529999703113</v>
      </c>
      <c r="I15" s="38" t="n">
        <f aca="false">100*((Área!$C$14-Área!D15)/Área!$C$14)</f>
        <v>-156.500920395143</v>
      </c>
      <c r="J15" s="29" t="n">
        <f aca="false">100*((Área!$C$14-Área!E15)/Área!$C$14)</f>
        <v>88.0431666518223</v>
      </c>
      <c r="K15" s="29" t="n">
        <f aca="false">100*((Área!$C$14-Área!F15)/Área!$C$14)</f>
        <v>138.993453531224</v>
      </c>
      <c r="L15" s="38" t="n">
        <f aca="false">100*((Área!$C$14-Área!G15)/Área!$C$14)</f>
        <v>-129.850264883316</v>
      </c>
      <c r="M15" s="25" t="s">
        <v>3</v>
      </c>
      <c r="N15" s="30" t="n">
        <f aca="false">LOG(Área!H15)</f>
        <v>1.63096659449904</v>
      </c>
      <c r="O15" s="30"/>
      <c r="P15" s="30" t="n">
        <f aca="false">LOG(Área!J15)</f>
        <v>1.94469565444787</v>
      </c>
      <c r="Q15" s="30" t="n">
        <f aca="false">LOG(Área!K15)</f>
        <v>2.14299434584965</v>
      </c>
      <c r="R15" s="30"/>
      <c r="S15" s="23" t="n">
        <v>1.15</v>
      </c>
      <c r="T15" s="23" t="n">
        <v>1.59</v>
      </c>
      <c r="U15" s="31" t="n">
        <f aca="false">(LOG(50)-Área!T18)/Área!S18</f>
        <v>-0.202574989159954</v>
      </c>
      <c r="V15" s="35" t="n">
        <v>1</v>
      </c>
    </row>
    <row r="16" customFormat="false" ht="12.8" hidden="false" customHeight="false" outlineLevel="0" collapsed="false">
      <c r="B16" s="21"/>
      <c r="C16" s="27" t="n">
        <v>0.0800427076735364</v>
      </c>
      <c r="D16" s="27" t="n">
        <v>1.11934587464835</v>
      </c>
      <c r="E16" s="27" t="n">
        <v>0.998614465401612</v>
      </c>
      <c r="F16" s="27" t="n">
        <v>0.165700524187208</v>
      </c>
      <c r="G16" s="28" t="n">
        <v>0.44023489220445</v>
      </c>
      <c r="H16" s="29" t="n">
        <f aca="false">100*((Área!$C$14-Área!C16)/Área!$C$14)</f>
        <v>88.0431666518223</v>
      </c>
      <c r="I16" s="38" t="n">
        <f aca="false">100*((Área!$C$14-Área!D16)/Área!$C$14)</f>
        <v>-67.2086373780367</v>
      </c>
      <c r="J16" s="38" t="n">
        <f aca="false">100*((Área!$C$14-Área!E16)/Área!$C$14)</f>
        <v>-49.1736985033844</v>
      </c>
      <c r="K16" s="29" t="n">
        <f aca="false">100*((Área!$C$14-Área!F16)/Área!$C$14)</f>
        <v>75.2475445796647</v>
      </c>
      <c r="L16" s="29" t="n">
        <f aca="false">100*((Área!$C$14-Área!G16)/Área!$C$14)</f>
        <v>34.2374165850226</v>
      </c>
      <c r="M16" s="25" t="s">
        <v>4</v>
      </c>
      <c r="N16" s="30" t="n">
        <f aca="false">LOG(Área!H16)</f>
        <v>1.94469565444787</v>
      </c>
      <c r="O16" s="30"/>
      <c r="P16" s="30"/>
      <c r="Q16" s="30" t="n">
        <f aca="false">LOG(Área!K16)</f>
        <v>1.87649233293165</v>
      </c>
      <c r="R16" s="30" t="n">
        <f aca="false">LOG(Área!L16)</f>
        <v>1.53450098716173</v>
      </c>
      <c r="S16" s="23" t="n">
        <v>-0.44</v>
      </c>
      <c r="T16" s="23" t="n">
        <v>2.02</v>
      </c>
      <c r="U16" s="31" t="n">
        <f aca="false">(LOG(50)-Área!T19)/Área!S19</f>
        <v>0.123331285683424</v>
      </c>
      <c r="V16" s="35" t="n">
        <v>1</v>
      </c>
    </row>
    <row r="17" customFormat="false" ht="12.8" hidden="false" customHeight="false" outlineLevel="0" collapsed="false">
      <c r="B17" s="21"/>
      <c r="C17" s="27" t="n">
        <v>0.514342864358172</v>
      </c>
      <c r="D17" s="27" t="n">
        <v>0.583335735845123</v>
      </c>
      <c r="E17" s="27" t="n">
        <v>0.0741079721537217</v>
      </c>
      <c r="F17" s="27" t="n">
        <v>1.99627545079019</v>
      </c>
      <c r="G17" s="28" t="n">
        <v>0</v>
      </c>
      <c r="H17" s="29" t="n">
        <f aca="false">100*((Área!$C$14-Área!C17)/Área!$C$14)</f>
        <v>23.1671180085739</v>
      </c>
      <c r="I17" s="29" t="n">
        <f aca="false">100*((Área!$C$14-Área!D17)/Área!$C$14)</f>
        <v>12.860916599867</v>
      </c>
      <c r="J17" s="29" t="n">
        <f aca="false">100*((Área!$C$14-Área!E17)/Área!$C$14)</f>
        <v>88.9297014235514</v>
      </c>
      <c r="K17" s="38" t="n">
        <f aca="false">100*((Área!$C$14-Área!F17)/Área!$C$14)</f>
        <v>-198.204965523027</v>
      </c>
      <c r="L17" s="29" t="n">
        <f aca="false">100*((Área!$C$14-Área!G17)/Área!$C$14)</f>
        <v>100</v>
      </c>
      <c r="M17" s="25" t="s">
        <v>5</v>
      </c>
      <c r="N17" s="30" t="n">
        <f aca="false">LOG(Área!H17)</f>
        <v>1.36487201088011</v>
      </c>
      <c r="O17" s="30" t="n">
        <f aca="false">LOG(Área!I17)</f>
        <v>1.10927192193802</v>
      </c>
      <c r="P17" s="30" t="n">
        <f aca="false">LOG(Área!J17)</f>
        <v>1.94904683419892</v>
      </c>
      <c r="Q17" s="30"/>
      <c r="R17" s="30" t="n">
        <f aca="false">LOG(Área!L17)</f>
        <v>2</v>
      </c>
      <c r="S17" s="23" t="n">
        <v>0.71</v>
      </c>
      <c r="T17" s="23" t="n">
        <v>1.35</v>
      </c>
      <c r="U17" s="31"/>
      <c r="V17" s="11"/>
    </row>
    <row r="18" customFormat="false" ht="12.8" hidden="false" customHeight="false" outlineLevel="0" collapsed="false">
      <c r="B18" s="21"/>
      <c r="C18" s="27" t="n">
        <v>0.240128123020609</v>
      </c>
      <c r="D18" s="27" t="n">
        <v>1.14112138210858</v>
      </c>
      <c r="E18" s="27" t="n">
        <v>0.911706509870101</v>
      </c>
      <c r="F18" s="27" t="n">
        <v>0.0260840152045807</v>
      </c>
      <c r="G18" s="28" t="n">
        <v>1.24289668538736</v>
      </c>
      <c r="H18" s="29" t="n">
        <f aca="false">100*((Área!$C$14-Área!C18)/Área!$C$14)</f>
        <v>64.1294999554669</v>
      </c>
      <c r="I18" s="38" t="n">
        <f aca="false">100*((Área!$C$14-Área!D18)/Área!$C$14)</f>
        <v>-70.4614772849012</v>
      </c>
      <c r="J18" s="38" t="n">
        <f aca="false">100*((Área!$C$14-Área!E18)/Área!$C$14)</f>
        <v>-36.1913298264103</v>
      </c>
      <c r="K18" s="29" t="n">
        <f aca="false">100*((Área!$C$14-Área!F18)/Área!$C$14)</f>
        <v>96.1035523170386</v>
      </c>
      <c r="L18" s="38" t="n">
        <f aca="false">100*((Área!$C$14-Área!G18)/Área!$C$14)</f>
        <v>-85.6647403382693</v>
      </c>
      <c r="M18" s="25" t="s">
        <v>6</v>
      </c>
      <c r="N18" s="30" t="n">
        <f aca="false">LOG(Área!H18)</f>
        <v>1.80705785355472</v>
      </c>
      <c r="O18" s="30"/>
      <c r="P18" s="30"/>
      <c r="Q18" s="30" t="n">
        <f aca="false">LOG(Área!K18)</f>
        <v>1.98273944097942</v>
      </c>
      <c r="R18" s="30"/>
      <c r="S18" s="23" t="n">
        <v>0.4</v>
      </c>
      <c r="T18" s="23" t="n">
        <v>1.78</v>
      </c>
      <c r="U18" s="31" t="n">
        <f aca="false">((LOG(50)-Área!T24)/Área!S24)</f>
        <v>1.25735185988152</v>
      </c>
      <c r="V18" s="11" t="n">
        <v>0.13</v>
      </c>
      <c r="W18" s="0" t="n">
        <v>0.16</v>
      </c>
    </row>
    <row r="19" customFormat="false" ht="12.8" hidden="false" customHeight="false" outlineLevel="0" collapsed="false">
      <c r="B19" s="21"/>
      <c r="C19" s="27" t="n">
        <v>1.11934587464835</v>
      </c>
      <c r="D19" s="27" t="n">
        <v>1.93560050545394</v>
      </c>
      <c r="E19" s="27" t="n">
        <v>0.462452039481774</v>
      </c>
      <c r="F19" s="27" t="n">
        <v>0.588450836511893</v>
      </c>
      <c r="G19" s="28" t="n">
        <v>0.726436579485797</v>
      </c>
      <c r="H19" s="38" t="n">
        <f aca="false">100*((Área!$C$14-Área!C19)/Área!$C$14)</f>
        <v>-67.2086373780367</v>
      </c>
      <c r="I19" s="38" t="n">
        <f aca="false">100*((Área!$C$14-Área!D19)/Área!$C$14)</f>
        <v>-189.141301500637</v>
      </c>
      <c r="J19" s="29" t="n">
        <f aca="false">100*((Área!$C$14-Área!E19)/Área!$C$14)</f>
        <v>30.918604226121</v>
      </c>
      <c r="K19" s="29" t="n">
        <f aca="false">100*((Área!$C$14-Área!F19)/Área!$C$14)</f>
        <v>12.0968194321254</v>
      </c>
      <c r="L19" s="38" t="n">
        <f aca="false">100*((Área!$C$14-Área!G19)/Área!$C$14)</f>
        <v>-8.51558338528871</v>
      </c>
      <c r="M19" s="25" t="s">
        <v>7</v>
      </c>
      <c r="N19" s="30"/>
      <c r="O19" s="30"/>
      <c r="P19" s="30" t="n">
        <f aca="false">LOG(Área!J19)</f>
        <v>1.4902198801177</v>
      </c>
      <c r="Q19" s="30" t="n">
        <f aca="false">LOG(Área!K19)</f>
        <v>1.0826711980312</v>
      </c>
      <c r="R19" s="30"/>
      <c r="S19" s="23" t="n">
        <v>-1.63</v>
      </c>
      <c r="T19" s="23" t="n">
        <v>1.9</v>
      </c>
      <c r="U19" s="31" t="n">
        <f aca="false">((LOG(50)-Área!T25)/Área!S25)</f>
        <v>0.88033334183533</v>
      </c>
      <c r="V19" s="11" t="n">
        <v>0.1</v>
      </c>
      <c r="W19" s="0" t="n">
        <v>0.49</v>
      </c>
    </row>
    <row r="20" customFormat="false" ht="12.8" hidden="false" customHeight="false" outlineLevel="0" collapsed="false">
      <c r="B20" s="20"/>
      <c r="C20" s="39"/>
      <c r="D20" s="39"/>
      <c r="E20" s="39"/>
      <c r="F20" s="39"/>
      <c r="G20" s="40"/>
      <c r="M20" s="23"/>
      <c r="N20" s="33"/>
      <c r="O20" s="33"/>
      <c r="P20" s="33"/>
      <c r="Q20" s="33"/>
      <c r="R20" s="33"/>
      <c r="S20" s="23"/>
      <c r="T20" s="23"/>
      <c r="U20" s="31" t="n">
        <f aca="false">((LOG(50)-Área!T26)/Área!S26)</f>
        <v>0.784757588897026</v>
      </c>
      <c r="V20" s="11" t="n">
        <v>0.24</v>
      </c>
      <c r="W20" s="32" t="n">
        <v>1</v>
      </c>
    </row>
    <row r="21" customFormat="false" ht="12.8" hidden="false" customHeight="false" outlineLevel="0" collapsed="false">
      <c r="B21" s="20"/>
      <c r="C21" s="39"/>
      <c r="D21" s="39"/>
      <c r="E21" s="39"/>
      <c r="F21" s="39"/>
      <c r="G21" s="40"/>
      <c r="M21" s="23"/>
      <c r="N21" s="33"/>
      <c r="O21" s="33"/>
      <c r="P21" s="33"/>
      <c r="Q21" s="33"/>
      <c r="R21" s="33"/>
      <c r="S21" s="23"/>
      <c r="T21" s="23"/>
      <c r="U21" s="31" t="n">
        <f aca="false">((LOG(50)-Área!T27)/Área!S27)</f>
        <v>0.205149978319907</v>
      </c>
      <c r="V21" s="11" t="n">
        <v>0.4</v>
      </c>
      <c r="W21" s="0" t="n">
        <v>0.56</v>
      </c>
    </row>
    <row r="22" customFormat="false" ht="12.8" hidden="false" customHeight="false" outlineLevel="0" collapsed="false">
      <c r="B22" s="21" t="n">
        <v>42528</v>
      </c>
      <c r="C22" s="36" t="n">
        <v>0.0625</v>
      </c>
      <c r="D22" s="36" t="n">
        <v>0.125</v>
      </c>
      <c r="E22" s="36" t="n">
        <v>0.25</v>
      </c>
      <c r="F22" s="36" t="n">
        <v>0.5</v>
      </c>
      <c r="G22" s="36" t="n">
        <v>1</v>
      </c>
      <c r="H22" s="22" t="n">
        <v>0.0625</v>
      </c>
      <c r="I22" s="22" t="n">
        <v>0.125</v>
      </c>
      <c r="J22" s="22" t="n">
        <v>0.25</v>
      </c>
      <c r="K22" s="22" t="n">
        <v>0.5</v>
      </c>
      <c r="L22" s="22" t="n">
        <v>1</v>
      </c>
      <c r="M22" s="23"/>
      <c r="N22" s="33"/>
      <c r="O22" s="33"/>
      <c r="P22" s="33"/>
      <c r="Q22" s="33"/>
      <c r="R22" s="33"/>
      <c r="S22" s="23"/>
      <c r="T22" s="23"/>
      <c r="U22" s="31" t="n">
        <f aca="false">((LOG(50)-Área!T28)/Área!S28)</f>
        <v>0.641838723664576</v>
      </c>
      <c r="V22" s="11" t="n">
        <v>0.79</v>
      </c>
      <c r="W22" s="32" t="n">
        <v>0.86</v>
      </c>
    </row>
    <row r="23" customFormat="false" ht="12.8" hidden="false" customHeight="false" outlineLevel="0" collapsed="false">
      <c r="B23" s="21"/>
      <c r="C23" s="37" t="n">
        <v>3.03463438400749</v>
      </c>
      <c r="D23" s="37"/>
      <c r="E23" s="37"/>
      <c r="F23" s="37"/>
      <c r="G23" s="37"/>
      <c r="M23" s="23"/>
      <c r="N23" s="33"/>
      <c r="O23" s="33"/>
      <c r="P23" s="33"/>
      <c r="Q23" s="33"/>
      <c r="R23" s="33"/>
      <c r="S23" s="23"/>
      <c r="T23" s="23"/>
      <c r="U23" s="31"/>
      <c r="V23" s="11"/>
    </row>
    <row r="24" customFormat="false" ht="12.8" hidden="false" customHeight="false" outlineLevel="0" collapsed="false">
      <c r="B24" s="21"/>
      <c r="C24" s="27" t="n">
        <v>2.87652194355219</v>
      </c>
      <c r="D24" s="27" t="n">
        <v>1.91568681847519</v>
      </c>
      <c r="E24" s="27" t="n">
        <v>2.91565368539089</v>
      </c>
      <c r="F24" s="27" t="n">
        <v>0.527705566012347</v>
      </c>
      <c r="G24" s="28" t="n">
        <v>2.36305860855671</v>
      </c>
      <c r="H24" s="29" t="n">
        <f aca="false">100*((Área!$C$23-Área!C24)/Área!$C$23)</f>
        <v>5.2102632623077</v>
      </c>
      <c r="I24" s="29" t="n">
        <f aca="false">100*((Área!$C$23-Área!D24)/Área!$C$23)</f>
        <v>36.8725659812315</v>
      </c>
      <c r="J24" s="29" t="n">
        <f aca="false">100*((Área!$C$23-Área!E24)/Área!$C$23)</f>
        <v>3.92075893042099</v>
      </c>
      <c r="K24" s="29" t="n">
        <f aca="false">100*((Área!$C$23-Área!F24)/Área!$C$23)</f>
        <v>82.6105718437334</v>
      </c>
      <c r="L24" s="29" t="n">
        <f aca="false">100*((Área!$C$23-Área!G24)/Área!$C$23)</f>
        <v>22.1303686200216</v>
      </c>
      <c r="M24" s="25" t="s">
        <v>3</v>
      </c>
      <c r="N24" s="30" t="n">
        <f aca="false">LOG(Área!H24)</f>
        <v>0.716859667729271</v>
      </c>
      <c r="O24" s="30" t="n">
        <f aca="false">LOG(Área!I24)</f>
        <v>1.56670336143885</v>
      </c>
      <c r="P24" s="30" t="n">
        <f aca="false">LOG(Área!J24)</f>
        <v>0.593370140334773</v>
      </c>
      <c r="Q24" s="30" t="n">
        <f aca="false">LOG(Área!K24)</f>
        <v>1.91703562842941</v>
      </c>
      <c r="R24" s="30" t="n">
        <f aca="false">LOG(Área!L24)</f>
        <v>1.3449886479222</v>
      </c>
      <c r="S24" s="23" t="n">
        <v>0.54</v>
      </c>
      <c r="T24" s="23" t="n">
        <v>1.02</v>
      </c>
      <c r="U24" s="31" t="n">
        <f aca="false">(LOG(50)-Área!T33)/Área!S33</f>
        <v>-4.68970004336019</v>
      </c>
      <c r="V24" s="11" t="n">
        <v>0.01</v>
      </c>
      <c r="W24" s="0" t="n">
        <v>0.03</v>
      </c>
    </row>
    <row r="25" customFormat="false" ht="12.8" hidden="false" customHeight="false" outlineLevel="0" collapsed="false">
      <c r="B25" s="21"/>
      <c r="C25" s="27" t="n">
        <v>2.11338084082697</v>
      </c>
      <c r="D25" s="27" t="n">
        <v>1.43511600683987</v>
      </c>
      <c r="E25" s="27" t="n">
        <v>2.95990355249124</v>
      </c>
      <c r="F25" s="27" t="n">
        <v>0.744926613517607</v>
      </c>
      <c r="G25" s="28" t="n">
        <v>1.32389037172965</v>
      </c>
      <c r="H25" s="29" t="n">
        <f aca="false">100*((Área!$C$23-Área!C25)/Área!$C$23)</f>
        <v>30.3579748531</v>
      </c>
      <c r="I25" s="29" t="n">
        <f aca="false">100*((Área!$C$23-Área!D25)/Área!$C$23)</f>
        <v>52.7087673426847</v>
      </c>
      <c r="J25" s="29" t="n">
        <f aca="false">100*((Área!$C$23-Área!E25)/Área!$C$23)</f>
        <v>2.46259753432179</v>
      </c>
      <c r="K25" s="29" t="n">
        <f aca="false">100*((Área!$C$23-Área!F25)/Área!$C$23)</f>
        <v>75.4525086302532</v>
      </c>
      <c r="L25" s="29" t="n">
        <f aca="false">100*((Área!$C$23-Área!G25)/Área!$C$23)</f>
        <v>56.3739744495565</v>
      </c>
      <c r="M25" s="25" t="s">
        <v>4</v>
      </c>
      <c r="N25" s="30" t="n">
        <f aca="false">LOG(Área!H25)</f>
        <v>1.48227279688554</v>
      </c>
      <c r="O25" s="30" t="n">
        <f aca="false">LOG(Área!I25)</f>
        <v>1.72188285983989</v>
      </c>
      <c r="P25" s="30" t="n">
        <f aca="false">LOG(Área!J25)</f>
        <v>0.391393440298139</v>
      </c>
      <c r="Q25" s="30" t="n">
        <f aca="false">LOG(Área!K25)</f>
        <v>1.87767368368967</v>
      </c>
      <c r="R25" s="30" t="n">
        <f aca="false">LOG(Área!L25)</f>
        <v>1.75107865431041</v>
      </c>
      <c r="S25" s="23" t="n">
        <v>0.51</v>
      </c>
      <c r="T25" s="23" t="n">
        <v>1.25</v>
      </c>
      <c r="U25" s="31" t="n">
        <f aca="false">(LOG(50)-Área!T34)/Área!S34</f>
        <v>0.77788312251431</v>
      </c>
      <c r="V25" s="11" t="n">
        <v>0.78</v>
      </c>
      <c r="W25" s="32" t="n">
        <v>0.89</v>
      </c>
    </row>
    <row r="26" customFormat="false" ht="12.8" hidden="false" customHeight="false" outlineLevel="0" collapsed="false">
      <c r="B26" s="21"/>
      <c r="C26" s="27" t="n">
        <v>2.62462396883003</v>
      </c>
      <c r="D26" s="27" t="n">
        <v>1.87617707017271</v>
      </c>
      <c r="E26" s="27" t="n">
        <v>1.08012174020268</v>
      </c>
      <c r="F26" s="27" t="n">
        <v>3.67790803621529</v>
      </c>
      <c r="G26" s="28" t="n">
        <v>1.49119351611598</v>
      </c>
      <c r="H26" s="29" t="n">
        <f aca="false">100*((Área!$C$23-Área!C26)/Área!$C$23)</f>
        <v>13.5110317519044</v>
      </c>
      <c r="I26" s="29" t="n">
        <f aca="false">100*((Área!$C$23-Área!D26)/Área!$C$23)</f>
        <v>38.1745267218959</v>
      </c>
      <c r="J26" s="29" t="n">
        <f aca="false">100*((Área!$C$23-Área!E26)/Área!$C$23)</f>
        <v>64.4068575148652</v>
      </c>
      <c r="K26" s="38" t="n">
        <f aca="false">100*((Área!$C$23-Área!F26)/Área!$C$23)</f>
        <v>-21.1977316146502</v>
      </c>
      <c r="L26" s="29" t="n">
        <f aca="false">100*((Área!$C$23-Área!G26)/Área!$C$23)</f>
        <v>50.8608508499553</v>
      </c>
      <c r="M26" s="25" t="s">
        <v>5</v>
      </c>
      <c r="N26" s="30" t="n">
        <f aca="false">LOG(Área!H26)</f>
        <v>1.13068851460676</v>
      </c>
      <c r="O26" s="30" t="n">
        <f aca="false">LOG(Área!I26)</f>
        <v>1.58177366148895</v>
      </c>
      <c r="P26" s="30" t="n">
        <f aca="false">LOG(Área!J26)</f>
        <v>1.80893210994232</v>
      </c>
      <c r="Q26" s="30"/>
      <c r="R26" s="30" t="n">
        <f aca="false">LOG(Área!L26)</f>
        <v>1.70638362120244</v>
      </c>
      <c r="S26" s="23" t="n">
        <v>0.33</v>
      </c>
      <c r="T26" s="23" t="n">
        <v>1.44</v>
      </c>
      <c r="U26" s="31" t="n">
        <f aca="false">(LOG(50)-Área!T35)/Área!S35</f>
        <v>0.67730189497362</v>
      </c>
      <c r="V26" s="11" t="n">
        <v>0.74</v>
      </c>
      <c r="W26" s="0" t="n">
        <v>0.82</v>
      </c>
    </row>
    <row r="27" customFormat="false" ht="12.8" hidden="false" customHeight="false" outlineLevel="0" collapsed="false">
      <c r="B27" s="21"/>
      <c r="C27" s="27" t="n">
        <v>1.6047806487532</v>
      </c>
      <c r="D27" s="27" t="n">
        <v>1.54943283451977</v>
      </c>
      <c r="E27" s="27" t="n">
        <v>1.60277896109017</v>
      </c>
      <c r="F27" s="27" t="n">
        <v>1.0984532390928</v>
      </c>
      <c r="G27" s="28" t="n">
        <v>2.15460269980622</v>
      </c>
      <c r="H27" s="29" t="n">
        <f aca="false">100*((Área!$C$23-Área!C27)/Área!$C$23)</f>
        <v>47.1178255538662</v>
      </c>
      <c r="I27" s="29" t="n">
        <f aca="false">100*((Área!$C$23-Área!D27)/Área!$C$23)</f>
        <v>48.9416964796394</v>
      </c>
      <c r="J27" s="29" t="n">
        <f aca="false">100*((Área!$C$23-Área!E27)/Área!$C$23)</f>
        <v>47.1837869650193</v>
      </c>
      <c r="K27" s="29" t="n">
        <f aca="false">100*((Área!$C$23-Área!F27)/Área!$C$23)</f>
        <v>63.8027814855838</v>
      </c>
      <c r="L27" s="29" t="n">
        <f aca="false">100*((Área!$C$23-Área!G27)/Área!$C$23)</f>
        <v>28.9995951024292</v>
      </c>
      <c r="M27" s="25" t="s">
        <v>6</v>
      </c>
      <c r="N27" s="30" t="n">
        <f aca="false">LOG(Área!H27)</f>
        <v>1.67318523993382</v>
      </c>
      <c r="O27" s="30" t="n">
        <f aca="false">LOG(Área!I27)</f>
        <v>1.68967901934712</v>
      </c>
      <c r="P27" s="30" t="n">
        <f aca="false">LOG(Área!J27)</f>
        <v>1.67379279437088</v>
      </c>
      <c r="Q27" s="30" t="n">
        <f aca="false">LOG(Área!K27)</f>
        <v>1.80483961222444</v>
      </c>
      <c r="R27" s="30" t="n">
        <f aca="false">LOG(Área!L27)</f>
        <v>1.4623919342435</v>
      </c>
      <c r="S27" s="23" t="n">
        <v>-0.2</v>
      </c>
      <c r="T27" s="23" t="n">
        <v>1.74</v>
      </c>
      <c r="U27" s="31" t="n">
        <f aca="false">(LOG(50)-Área!T36)/Área!S36</f>
        <v>0.738612917212963</v>
      </c>
      <c r="V27" s="11" t="n">
        <v>0.57</v>
      </c>
      <c r="W27" s="0" t="n">
        <v>0.34</v>
      </c>
    </row>
    <row r="28" customFormat="false" ht="12.8" hidden="false" customHeight="false" outlineLevel="0" collapsed="false">
      <c r="B28" s="21"/>
      <c r="C28" s="27" t="n">
        <v>1.96349620224855</v>
      </c>
      <c r="D28" s="27" t="n">
        <v>1.91535946072495</v>
      </c>
      <c r="E28" s="27" t="n">
        <v>1.91321392371301</v>
      </c>
      <c r="F28" s="27" t="n">
        <v>1.95781765273127</v>
      </c>
      <c r="G28" s="28" t="n">
        <v>0.868812646535472</v>
      </c>
      <c r="H28" s="29" t="n">
        <f aca="false">100*((Área!$C$23-Área!C28)/Área!$C$23)</f>
        <v>35.2971081921379</v>
      </c>
      <c r="I28" s="29" t="n">
        <f aca="false">100*((Área!$C$23-Área!D28)/Área!$C$23)</f>
        <v>36.8833533680734</v>
      </c>
      <c r="J28" s="29" t="n">
        <f aca="false">100*((Área!$C$23-Área!E28)/Área!$C$23)</f>
        <v>36.9540550322754</v>
      </c>
      <c r="K28" s="29" t="n">
        <f aca="false">100*((Área!$C$23-Área!F28)/Área!$C$23)</f>
        <v>35.4842328601771</v>
      </c>
      <c r="L28" s="29" t="n">
        <f aca="false">100*((Área!$C$23-Área!G28)/Área!$C$23)</f>
        <v>71.370104711325</v>
      </c>
      <c r="M28" s="25" t="s">
        <v>7</v>
      </c>
      <c r="N28" s="30" t="n">
        <f aca="false">LOG(Área!H28)</f>
        <v>1.5477391261345</v>
      </c>
      <c r="O28" s="30" t="n">
        <f aca="false">LOG(Área!I28)</f>
        <v>1.56683039944894</v>
      </c>
      <c r="P28" s="30" t="n">
        <f aca="false">LOG(Área!J28)</f>
        <v>1.56766210122921</v>
      </c>
      <c r="Q28" s="30" t="n">
        <f aca="false">LOG(Área!K28)</f>
        <v>1.5500354205782</v>
      </c>
      <c r="R28" s="30" t="n">
        <f aca="false">LOG(Área!L28)</f>
        <v>1.85351633393666</v>
      </c>
      <c r="S28" s="23" t="n">
        <v>0.31</v>
      </c>
      <c r="T28" s="23" t="n">
        <v>1.5</v>
      </c>
      <c r="U28" s="31" t="n">
        <f aca="false">(LOG(50)-Área!T37)/Área!S37</f>
        <v>1.16886208391731</v>
      </c>
      <c r="V28" s="11" t="n">
        <v>0.11</v>
      </c>
      <c r="W28" s="32" t="n">
        <v>0.97</v>
      </c>
    </row>
    <row r="29" customFormat="false" ht="12.8" hidden="false" customHeight="false" outlineLevel="0" collapsed="false">
      <c r="B29" s="20"/>
      <c r="C29" s="27"/>
      <c r="D29" s="27"/>
      <c r="E29" s="27"/>
      <c r="F29" s="27"/>
      <c r="G29" s="28"/>
      <c r="M29" s="23"/>
      <c r="N29" s="33"/>
      <c r="O29" s="33"/>
      <c r="P29" s="33"/>
      <c r="Q29" s="33"/>
      <c r="R29" s="33"/>
      <c r="S29" s="23"/>
      <c r="T29" s="23"/>
      <c r="U29" s="31"/>
      <c r="V29" s="11"/>
    </row>
    <row r="30" customFormat="false" ht="12.8" hidden="false" customHeight="false" outlineLevel="0" collapsed="false">
      <c r="B30" s="20"/>
      <c r="C30" s="27"/>
      <c r="D30" s="27"/>
      <c r="E30" s="27"/>
      <c r="F30" s="27"/>
      <c r="G30" s="28"/>
      <c r="M30" s="23"/>
      <c r="N30" s="33"/>
      <c r="O30" s="33"/>
      <c r="P30" s="33"/>
      <c r="Q30" s="33"/>
      <c r="R30" s="33"/>
      <c r="S30" s="23"/>
      <c r="T30" s="23"/>
      <c r="U30" s="31" t="n">
        <f aca="false">(LOG(50)-Área!T42)/Área!S42</f>
        <v>0.360984368224971</v>
      </c>
      <c r="V30" s="35" t="n">
        <v>0.91</v>
      </c>
      <c r="W30" s="32" t="n">
        <v>1</v>
      </c>
    </row>
    <row r="31" customFormat="false" ht="12.8" hidden="false" customHeight="false" outlineLevel="0" collapsed="false">
      <c r="B31" s="21" t="n">
        <v>42529</v>
      </c>
      <c r="C31" s="36" t="n">
        <v>0.0625</v>
      </c>
      <c r="D31" s="36" t="n">
        <v>0.125</v>
      </c>
      <c r="E31" s="36" t="n">
        <v>0.25</v>
      </c>
      <c r="F31" s="36" t="n">
        <v>0.5</v>
      </c>
      <c r="G31" s="36" t="n">
        <v>1</v>
      </c>
      <c r="H31" s="22" t="n">
        <v>0.0625</v>
      </c>
      <c r="I31" s="22" t="n">
        <v>0.125</v>
      </c>
      <c r="J31" s="22" t="n">
        <v>0.25</v>
      </c>
      <c r="K31" s="22" t="n">
        <v>0.5</v>
      </c>
      <c r="L31" s="22" t="n">
        <v>1</v>
      </c>
      <c r="M31" s="23"/>
      <c r="N31" s="33"/>
      <c r="O31" s="33"/>
      <c r="P31" s="33"/>
      <c r="Q31" s="33"/>
      <c r="R31" s="33"/>
      <c r="S31" s="23"/>
      <c r="T31" s="23"/>
      <c r="U31" s="31" t="n">
        <f aca="false">(LOG(50)-Área!T43)/Área!S43</f>
        <v>1.50858329719984</v>
      </c>
      <c r="V31" s="11" t="n">
        <v>0.01</v>
      </c>
      <c r="W31" s="0" t="n">
        <v>0.03</v>
      </c>
    </row>
    <row r="32" customFormat="false" ht="12.8" hidden="false" customHeight="false" outlineLevel="0" collapsed="false">
      <c r="B32" s="21"/>
      <c r="C32" s="37" t="n">
        <v>2.17007071760235</v>
      </c>
      <c r="D32" s="37"/>
      <c r="E32" s="37"/>
      <c r="F32" s="37"/>
      <c r="G32" s="37"/>
      <c r="M32" s="23"/>
      <c r="N32" s="33"/>
      <c r="O32" s="33"/>
      <c r="P32" s="33"/>
      <c r="Q32" s="33"/>
      <c r="R32" s="33"/>
      <c r="S32" s="23"/>
      <c r="T32" s="23"/>
      <c r="U32" s="31" t="n">
        <v>0</v>
      </c>
      <c r="V32" s="35" t="n">
        <v>1</v>
      </c>
      <c r="W32" s="0" t="n">
        <v>0</v>
      </c>
    </row>
    <row r="33" customFormat="false" ht="12.8" hidden="false" customHeight="false" outlineLevel="0" collapsed="false">
      <c r="B33" s="21"/>
      <c r="C33" s="27" t="n">
        <v>1.22595171104471</v>
      </c>
      <c r="D33" s="27" t="n">
        <v>1.99758853888497</v>
      </c>
      <c r="E33" s="27" t="n">
        <v>2.01543389920498</v>
      </c>
      <c r="F33" s="27" t="n">
        <v>1.52186260916616</v>
      </c>
      <c r="G33" s="28" t="n">
        <v>1.9067573400273</v>
      </c>
      <c r="H33" s="29" t="n">
        <f aca="false">100*((Área!$C$32-Área!C33)/Área!$C$32)</f>
        <v>43.5063705020991</v>
      </c>
      <c r="I33" s="29" t="n">
        <f aca="false">100*((Área!$C$32-Área!D33)/Área!$C$32)</f>
        <v>7.94822847561165</v>
      </c>
      <c r="J33" s="29" t="n">
        <f aca="false">100*((Área!$C$32-Área!E33)/Área!$C$32)</f>
        <v>7.12588843962761</v>
      </c>
      <c r="K33" s="29" t="n">
        <f aca="false">100*((Área!$C$32-Área!F33)/Área!$C$32)</f>
        <v>29.870367964431</v>
      </c>
      <c r="L33" s="29" t="n">
        <f aca="false">100*((Área!$C$32-Área!G33)/Área!$C$32)</f>
        <v>12.1338616036429</v>
      </c>
      <c r="M33" s="25" t="s">
        <v>3</v>
      </c>
      <c r="N33" s="30" t="n">
        <f aca="false">LOG(Área!H33)</f>
        <v>1.63855285399696</v>
      </c>
      <c r="O33" s="30" t="n">
        <f aca="false">LOG(Área!I33)</f>
        <v>0.900270342618858</v>
      </c>
      <c r="P33" s="30" t="n">
        <f aca="false">LOG(Área!J33)</f>
        <v>0.852839018908432</v>
      </c>
      <c r="Q33" s="30" t="n">
        <f aca="false">LOG(Área!K33)</f>
        <v>1.4752405725853</v>
      </c>
      <c r="R33" s="30" t="n">
        <f aca="false">LOG(Área!L33)</f>
        <v>1.08399903716177</v>
      </c>
      <c r="S33" s="23" t="n">
        <v>-0.1</v>
      </c>
      <c r="T33" s="23" t="n">
        <v>1.23</v>
      </c>
      <c r="U33" s="31" t="n">
        <f aca="false">(LOG(50)-Área!T45)/Área!S45</f>
        <v>0.596566681120062</v>
      </c>
      <c r="V33" s="11" t="n">
        <v>0.19</v>
      </c>
      <c r="W33" s="32" t="n">
        <v>1</v>
      </c>
    </row>
    <row r="34" customFormat="false" ht="12.8" hidden="false" customHeight="false" outlineLevel="0" collapsed="false">
      <c r="B34" s="21"/>
      <c r="C34" s="27" t="n">
        <v>2.43400360922138</v>
      </c>
      <c r="D34" s="27" t="n">
        <v>1.70418416596012</v>
      </c>
      <c r="E34" s="27" t="n">
        <v>1.7559227037199</v>
      </c>
      <c r="F34" s="27" t="n">
        <v>1.76529789058795</v>
      </c>
      <c r="G34" s="28" t="n">
        <v>0.154150679827258</v>
      </c>
      <c r="H34" s="38" t="n">
        <f aca="false">100*((Área!$C$32-Área!C34)/Área!$C$32)</f>
        <v>-12.1624097075805</v>
      </c>
      <c r="I34" s="29" t="n">
        <f aca="false">100*((Área!$C$32-Área!D34)/Área!$C$32)</f>
        <v>21.4687267038456</v>
      </c>
      <c r="J34" s="29" t="n">
        <f aca="false">100*((Área!$C$32-Área!E34)/Área!$C$32)</f>
        <v>19.0845399886337</v>
      </c>
      <c r="K34" s="29" t="n">
        <f aca="false">100*((Área!$C$32-Área!F34)/Área!$C$32)</f>
        <v>18.652517806499</v>
      </c>
      <c r="L34" s="29" t="n">
        <f aca="false">100*((Área!$C$32-Área!G34)/Área!$C$32)</f>
        <v>92.8965135294036</v>
      </c>
      <c r="M34" s="25" t="s">
        <v>4</v>
      </c>
      <c r="N34" s="30"/>
      <c r="O34" s="30" t="n">
        <f aca="false">LOG(Área!I34)</f>
        <v>1.33180628747808</v>
      </c>
      <c r="P34" s="30" t="n">
        <f aca="false">LOG(Área!J34)</f>
        <v>1.28068169623137</v>
      </c>
      <c r="Q34" s="30" t="n">
        <f aca="false">LOG(Área!K34)</f>
        <v>1.2707374632581</v>
      </c>
      <c r="R34" s="30" t="n">
        <f aca="false">LOG(Área!L34)</f>
        <v>1.96799941492631</v>
      </c>
      <c r="S34" s="23" t="n">
        <v>0.77</v>
      </c>
      <c r="T34" s="23" t="n">
        <v>1.1</v>
      </c>
      <c r="U34" s="41" t="n">
        <f aca="false">(LOG(50)-Área!T46)/Área!S46</f>
        <v>0.0448500216800929</v>
      </c>
      <c r="V34" s="17" t="n">
        <v>0.13</v>
      </c>
      <c r="W34" s="32" t="n">
        <v>0.99</v>
      </c>
    </row>
    <row r="35" customFormat="false" ht="12.8" hidden="false" customHeight="false" outlineLevel="0" collapsed="false">
      <c r="B35" s="21"/>
      <c r="C35" s="27" t="n">
        <v>1.82789382028614</v>
      </c>
      <c r="D35" s="27" t="n">
        <v>1.47056931477861</v>
      </c>
      <c r="E35" s="27" t="n">
        <v>1.50407739677627</v>
      </c>
      <c r="F35" s="27" t="n">
        <v>1.04722030400829</v>
      </c>
      <c r="G35" s="28" t="n">
        <v>0.79084180767631</v>
      </c>
      <c r="H35" s="29" t="n">
        <f aca="false">100*((Área!$C$32-Área!C35)/Área!$C$32)</f>
        <v>15.7680067539122</v>
      </c>
      <c r="I35" s="29" t="n">
        <f aca="false">100*((Área!$C$32-Área!D35)/Área!$C$32)</f>
        <v>32.2340372205289</v>
      </c>
      <c r="J35" s="29" t="n">
        <f aca="false">100*((Área!$C$32-Área!E35)/Área!$C$32)</f>
        <v>30.6899362967266</v>
      </c>
      <c r="K35" s="29" t="n">
        <f aca="false">100*((Área!$C$32-Área!F35)/Área!$C$32)</f>
        <v>51.742572464858</v>
      </c>
      <c r="L35" s="29" t="n">
        <f aca="false">100*((Área!$C$32-Área!G35)/Área!$C$32)</f>
        <v>63.5568647020827</v>
      </c>
      <c r="M35" s="25" t="s">
        <v>5</v>
      </c>
      <c r="N35" s="30" t="n">
        <f aca="false">LOG(Área!H35)</f>
        <v>1.19777679729283</v>
      </c>
      <c r="O35" s="30" t="n">
        <f aca="false">LOG(Área!I35)</f>
        <v>1.50831470305477</v>
      </c>
      <c r="P35" s="30" t="n">
        <f aca="false">LOG(Área!J35)</f>
        <v>1.48699598696526</v>
      </c>
      <c r="Q35" s="30" t="n">
        <f aca="false">LOG(Área!K35)</f>
        <v>1.71384801656298</v>
      </c>
      <c r="R35" s="30" t="n">
        <f aca="false">LOG(Área!L35)</f>
        <v>1.80316246505879</v>
      </c>
      <c r="S35" s="23" t="n">
        <v>0.53</v>
      </c>
      <c r="T35" s="23" t="n">
        <v>1.34</v>
      </c>
    </row>
    <row r="36" customFormat="false" ht="12.8" hidden="false" customHeight="false" outlineLevel="0" collapsed="false">
      <c r="B36" s="21"/>
      <c r="C36" s="27" t="n">
        <v>2.35270001405099</v>
      </c>
      <c r="D36" s="27" t="n">
        <v>1.57065277333559</v>
      </c>
      <c r="E36" s="27" t="n">
        <v>1.45317435620965</v>
      </c>
      <c r="F36" s="27" t="n">
        <v>0.86953742312647</v>
      </c>
      <c r="G36" s="28" t="n">
        <v>1.04129482525285</v>
      </c>
      <c r="H36" s="38" t="n">
        <f aca="false">100*((Área!$C$32-Área!C36)/Área!$C$32)</f>
        <v>-8.41582234934824</v>
      </c>
      <c r="I36" s="29" t="n">
        <f aca="false">100*((Área!$C$32-Área!D36)/Área!$C$32)</f>
        <v>27.6220465722444</v>
      </c>
      <c r="J36" s="29" t="n">
        <f aca="false">100*((Área!$C$32-Área!E36)/Área!$C$32)</f>
        <v>33.0356220918357</v>
      </c>
      <c r="K36" s="29" t="n">
        <f aca="false">100*((Área!$C$32-Área!F36)/Área!$C$32)</f>
        <v>59.9304568245961</v>
      </c>
      <c r="L36" s="29" t="n">
        <f aca="false">100*((Área!$C$32-Área!G36)/Área!$C$32)</f>
        <v>52.0156271034638</v>
      </c>
      <c r="M36" s="25" t="s">
        <v>6</v>
      </c>
      <c r="N36" s="30"/>
      <c r="O36" s="30" t="n">
        <f aca="false">LOG(Área!I36)</f>
        <v>1.44125585317472</v>
      </c>
      <c r="P36" s="30" t="n">
        <f aca="false">LOG(Área!J36)</f>
        <v>1.51898248939491</v>
      </c>
      <c r="Q36" s="30" t="n">
        <f aca="false">LOG(Área!K36)</f>
        <v>1.77764758815277</v>
      </c>
      <c r="R36" s="30" t="n">
        <f aca="false">LOG(Área!L36)</f>
        <v>1.71613383873525</v>
      </c>
      <c r="S36" s="23" t="n">
        <v>0.31</v>
      </c>
      <c r="T36" s="23" t="n">
        <v>1.47</v>
      </c>
    </row>
    <row r="37" customFormat="false" ht="12.8" hidden="false" customHeight="false" outlineLevel="0" collapsed="false">
      <c r="B37" s="21"/>
      <c r="C37" s="27" t="n">
        <v>2.30332528557926</v>
      </c>
      <c r="D37" s="27" t="n">
        <v>1.9476194473819</v>
      </c>
      <c r="E37" s="27" t="n">
        <v>0.863046217355342</v>
      </c>
      <c r="F37" s="27" t="n">
        <v>1.17997049646478</v>
      </c>
      <c r="G37" s="28" t="n">
        <v>1.43029678237279</v>
      </c>
      <c r="H37" s="38" t="n">
        <f aca="false">100*((Área!$C$32-Área!C37)/Área!$C$32)</f>
        <v>-6.14056338791296</v>
      </c>
      <c r="I37" s="29" t="n">
        <f aca="false">100*((Área!$C$32-Área!D37)/Área!$C$32)</f>
        <v>10.2508765459141</v>
      </c>
      <c r="J37" s="29" t="n">
        <f aca="false">100*((Área!$C$32-Área!E37)/Área!$C$32)</f>
        <v>60.2295809830153</v>
      </c>
      <c r="K37" s="29" t="n">
        <f aca="false">100*((Área!$C$32-Área!F37)/Área!$C$32)</f>
        <v>45.6252514310457</v>
      </c>
      <c r="L37" s="29" t="n">
        <f aca="false">100*((Área!$C$32-Área!G37)/Área!$C$32)</f>
        <v>34.0898538111659</v>
      </c>
      <c r="M37" s="25" t="s">
        <v>7</v>
      </c>
      <c r="N37" s="30"/>
      <c r="O37" s="30" t="n">
        <f aca="false">LOG(Área!I37)</f>
        <v>1.01076100322371</v>
      </c>
      <c r="P37" s="30" t="n">
        <f aca="false">LOG(Área!J37)</f>
        <v>1.7798098417959</v>
      </c>
      <c r="Q37" s="30" t="n">
        <f aca="false">LOG(Área!K37)</f>
        <v>1.65920527077554</v>
      </c>
      <c r="R37" s="30" t="n">
        <f aca="false">LOG(Área!L37)</f>
        <v>1.53262513883112</v>
      </c>
      <c r="S37" s="23" t="n">
        <v>0.29</v>
      </c>
      <c r="T37" s="23" t="n">
        <v>1.36</v>
      </c>
    </row>
    <row r="38" customFormat="false" ht="12.8" hidden="false" customHeight="false" outlineLevel="0" collapsed="false">
      <c r="B38" s="20"/>
      <c r="C38" s="27"/>
      <c r="D38" s="27"/>
      <c r="E38" s="27"/>
      <c r="F38" s="27"/>
      <c r="G38" s="28"/>
      <c r="M38" s="23"/>
      <c r="N38" s="33"/>
      <c r="O38" s="33"/>
      <c r="P38" s="33"/>
      <c r="Q38" s="33"/>
      <c r="R38" s="33"/>
      <c r="S38" s="23"/>
      <c r="T38" s="23"/>
    </row>
    <row r="39" customFormat="false" ht="12.8" hidden="false" customHeight="false" outlineLevel="0" collapsed="false">
      <c r="B39" s="20"/>
      <c r="C39" s="27"/>
      <c r="D39" s="27"/>
      <c r="E39" s="27"/>
      <c r="F39" s="27"/>
      <c r="G39" s="28"/>
      <c r="M39" s="23"/>
      <c r="N39" s="33"/>
      <c r="O39" s="33"/>
      <c r="P39" s="33"/>
      <c r="Q39" s="33"/>
      <c r="R39" s="33"/>
      <c r="S39" s="23"/>
      <c r="T39" s="23"/>
    </row>
    <row r="40" customFormat="false" ht="12.8" hidden="false" customHeight="false" outlineLevel="0" collapsed="false">
      <c r="B40" s="21" t="n">
        <v>42530</v>
      </c>
      <c r="C40" s="36" t="n">
        <v>0.0625</v>
      </c>
      <c r="D40" s="36" t="n">
        <v>0.125</v>
      </c>
      <c r="E40" s="36" t="n">
        <v>0.25</v>
      </c>
      <c r="F40" s="36" t="n">
        <v>0.5</v>
      </c>
      <c r="G40" s="36" t="n">
        <v>1</v>
      </c>
      <c r="H40" s="22" t="n">
        <v>0.0625</v>
      </c>
      <c r="I40" s="22" t="n">
        <v>0.125</v>
      </c>
      <c r="J40" s="22" t="n">
        <v>0.25</v>
      </c>
      <c r="K40" s="22" t="n">
        <v>0.5</v>
      </c>
      <c r="L40" s="22" t="n">
        <v>1</v>
      </c>
      <c r="M40" s="23"/>
      <c r="N40" s="33"/>
      <c r="O40" s="33"/>
      <c r="P40" s="33"/>
      <c r="Q40" s="33"/>
      <c r="R40" s="33"/>
      <c r="S40" s="23"/>
      <c r="T40" s="23"/>
    </row>
    <row r="41" customFormat="false" ht="12.8" hidden="false" customHeight="false" outlineLevel="0" collapsed="false">
      <c r="B41" s="21"/>
      <c r="C41" s="37" t="n">
        <v>0.980038281645697</v>
      </c>
      <c r="D41" s="37"/>
      <c r="E41" s="37"/>
      <c r="F41" s="37"/>
      <c r="G41" s="37"/>
      <c r="M41" s="23"/>
      <c r="N41" s="33"/>
      <c r="O41" s="33"/>
      <c r="P41" s="33"/>
      <c r="Q41" s="33"/>
      <c r="R41" s="33"/>
      <c r="S41" s="23"/>
      <c r="T41" s="23"/>
    </row>
    <row r="42" customFormat="false" ht="12.8" hidden="false" customHeight="false" outlineLevel="0" collapsed="false">
      <c r="B42" s="21"/>
      <c r="C42" s="27" t="n">
        <v>1.69495789776746</v>
      </c>
      <c r="D42" s="27" t="n">
        <v>0.187067735232083</v>
      </c>
      <c r="E42" s="27" t="n">
        <v>1.16254406888572</v>
      </c>
      <c r="F42" s="27" t="n">
        <v>0.662558808665615</v>
      </c>
      <c r="G42" s="28" t="n">
        <v>0.770108221696074</v>
      </c>
      <c r="H42" s="38" t="n">
        <f aca="false">100*((Área!$C$41-Área!C42)/Área!$C$41)</f>
        <v>-72.9481316710667</v>
      </c>
      <c r="I42" s="29" t="n">
        <f aca="false">100*((Área!$C$41-Área!D42)/Área!$C$41)</f>
        <v>80.9122012134102</v>
      </c>
      <c r="J42" s="38" t="n">
        <f aca="false">100*((Área!$C$41-Área!E42)/Área!$C$41)</f>
        <v>-18.6223120727035</v>
      </c>
      <c r="K42" s="29" t="n">
        <f aca="false">100*((Área!$C$41-Área!F42)/Área!$C$41)</f>
        <v>32.3945991626944</v>
      </c>
      <c r="L42" s="29" t="n">
        <f aca="false">100*((Área!$C$41-Área!G42)/Área!$C$41)</f>
        <v>21.420597937981</v>
      </c>
      <c r="M42" s="25" t="s">
        <v>3</v>
      </c>
      <c r="N42" s="30"/>
      <c r="O42" s="30" t="n">
        <f aca="false">LOG(Área!I42)</f>
        <v>1.90801401629842</v>
      </c>
      <c r="P42" s="30"/>
      <c r="Q42" s="30" t="n">
        <f aca="false">LOG(Área!K42)</f>
        <v>1.51047261053518</v>
      </c>
      <c r="R42" s="30" t="n">
        <f aca="false">LOG(Área!L42)</f>
        <v>1.33083158963035</v>
      </c>
      <c r="S42" s="23" t="n">
        <v>-0.64</v>
      </c>
      <c r="T42" s="23" t="n">
        <v>1.93</v>
      </c>
    </row>
    <row r="43" customFormat="false" ht="12.8" hidden="false" customHeight="false" outlineLevel="0" collapsed="false">
      <c r="B43" s="21"/>
      <c r="C43" s="27" t="n">
        <v>0.26826398659468</v>
      </c>
      <c r="D43" s="27" t="n">
        <v>-0.286084212377192</v>
      </c>
      <c r="E43" s="27" t="n">
        <v>-0.209927153090859</v>
      </c>
      <c r="F43" s="27" t="n">
        <v>0.86953742312647</v>
      </c>
      <c r="G43" s="28" t="n">
        <v>-0.126318423709798</v>
      </c>
      <c r="H43" s="29" t="n">
        <f aca="false">100*((Área!$C$41-Área!C43)/Área!$C$41)</f>
        <v>72.6271930781922</v>
      </c>
      <c r="I43" s="29" t="n">
        <f aca="false">100*((Área!$C$41-Área!D43)/Área!$C$41)</f>
        <v>129.191126278944</v>
      </c>
      <c r="J43" s="29" t="n">
        <f aca="false">100*((Área!$C$41-Área!E43)/Área!$C$41)</f>
        <v>121.420301331326</v>
      </c>
      <c r="K43" s="29" t="n">
        <f aca="false">100*((Área!$C$41-Área!F43)/Área!$C$41)</f>
        <v>11.2751573676971</v>
      </c>
      <c r="L43" s="29" t="n">
        <f aca="false">100*((Área!$C$41-Área!G43)/Área!$C$41)</f>
        <v>112.889131585522</v>
      </c>
      <c r="M43" s="25" t="s">
        <v>4</v>
      </c>
      <c r="N43" s="30" t="n">
        <f aca="false">LOG(Área!H43)</f>
        <v>1.86109925971683</v>
      </c>
      <c r="O43" s="30" t="n">
        <f aca="false">LOG(Área!I43)</f>
        <v>2.11123268439871</v>
      </c>
      <c r="P43" s="30" t="n">
        <f aca="false">LOG(Área!J43)</f>
        <v>2.08429130633605</v>
      </c>
      <c r="Q43" s="30" t="n">
        <f aca="false">LOG(Área!K43)</f>
        <v>1.05212261205293</v>
      </c>
      <c r="R43" s="30" t="n">
        <f aca="false">LOG(Área!L43)</f>
        <v>2.05265213218501</v>
      </c>
      <c r="S43" s="23" t="n">
        <v>-0.12</v>
      </c>
      <c r="T43" s="23" t="n">
        <v>1.88</v>
      </c>
    </row>
    <row r="44" customFormat="false" ht="12.8" hidden="false" customHeight="false" outlineLevel="0" collapsed="false">
      <c r="B44" s="21"/>
      <c r="C44" s="27" t="n">
        <v>0.595983432106297</v>
      </c>
      <c r="D44" s="27" t="n">
        <v>0.926330061241817</v>
      </c>
      <c r="E44" s="27" t="n">
        <v>1.18470497014067</v>
      </c>
      <c r="F44" s="27" t="n">
        <v>1.11934587464835</v>
      </c>
      <c r="G44" s="28" t="n">
        <v>1.35625248709871</v>
      </c>
      <c r="H44" s="29" t="n">
        <f aca="false">100*((Área!$C$41-Área!C44)/Área!$C$41)</f>
        <v>39.1877395742632</v>
      </c>
      <c r="I44" s="29" t="n">
        <f aca="false">100*((Área!$C$41-Área!D44)/Área!$C$41)</f>
        <v>5.48021658028422</v>
      </c>
      <c r="J44" s="38" t="n">
        <f aca="false">100*((Área!$C$41-Área!E44)/Área!$C$41)</f>
        <v>-20.8835401971536</v>
      </c>
      <c r="K44" s="38" t="n">
        <f aca="false">100*((Área!$C$41-Área!F44)/Área!$C$41)</f>
        <v>-14.214505250624</v>
      </c>
      <c r="L44" s="38" t="n">
        <f aca="false">100*((Área!$C$41-Área!G44)/Área!$C$41)</f>
        <v>-38.3877051028321</v>
      </c>
      <c r="M44" s="25" t="s">
        <v>5</v>
      </c>
      <c r="N44" s="30" t="n">
        <f aca="false">LOG(Área!H44)</f>
        <v>1.59315021324241</v>
      </c>
      <c r="O44" s="30" t="n">
        <f aca="false">LOG(Área!I44)</f>
        <v>0.738797722309855</v>
      </c>
      <c r="P44" s="30"/>
      <c r="Q44" s="30"/>
      <c r="R44" s="30"/>
      <c r="S44" s="23" t="s">
        <v>20</v>
      </c>
      <c r="T44" s="23" t="n">
        <v>2.45</v>
      </c>
    </row>
    <row r="45" customFormat="false" ht="12.8" hidden="false" customHeight="false" outlineLevel="0" collapsed="false">
      <c r="B45" s="21"/>
      <c r="C45" s="27" t="n">
        <v>0.794593796896635</v>
      </c>
      <c r="D45" s="27" t="n">
        <v>0.980829253011725</v>
      </c>
      <c r="E45" s="27" t="n">
        <v>0.165700524187208</v>
      </c>
      <c r="F45" s="27" t="n">
        <v>1.24842291692349</v>
      </c>
      <c r="G45" s="28" t="n">
        <v>0.42930253092202</v>
      </c>
      <c r="H45" s="29" t="n">
        <f aca="false">100*((Área!$C$41-Área!C45)/Área!$C$41)</f>
        <v>18.9221674522408</v>
      </c>
      <c r="I45" s="38" t="n">
        <f aca="false">100*((Área!$C$41-Área!D45)/Área!$C$41)</f>
        <v>-0.0807082111833226</v>
      </c>
      <c r="J45" s="29" t="n">
        <f aca="false">100*((Área!$C$41-Área!E45)/Área!$C$41)</f>
        <v>83.0924437044479</v>
      </c>
      <c r="K45" s="38" t="n">
        <f aca="false">100*((Área!$C$41-Área!F45)/Área!$C$41)</f>
        <v>-27.3851175310333</v>
      </c>
      <c r="L45" s="29" t="n">
        <f aca="false">100*((Área!$C$41-Área!G45)/Área!$C$41)</f>
        <v>56.1953304312636</v>
      </c>
      <c r="M45" s="25" t="s">
        <v>6</v>
      </c>
      <c r="N45" s="30" t="n">
        <f aca="false">LOG(Área!H45)</f>
        <v>1.27697088146505</v>
      </c>
      <c r="O45" s="30"/>
      <c r="P45" s="30" t="n">
        <f aca="false">LOG(Área!J45)</f>
        <v>1.91956153152573</v>
      </c>
      <c r="Q45" s="30"/>
      <c r="R45" s="30" t="n">
        <f aca="false">LOG(Área!L45)</f>
        <v>1.74970022923116</v>
      </c>
      <c r="S45" s="23" t="n">
        <v>0.3</v>
      </c>
      <c r="T45" s="23" t="n">
        <v>1.52</v>
      </c>
    </row>
    <row r="46" customFormat="false" ht="12.8" hidden="false" customHeight="false" outlineLevel="0" collapsed="false">
      <c r="B46" s="21"/>
      <c r="C46" s="42" t="n">
        <v>0.669430653942629</v>
      </c>
      <c r="D46" s="42" t="n">
        <v>-0.0747302667883054</v>
      </c>
      <c r="E46" s="42" t="n">
        <v>0.540594360807275</v>
      </c>
      <c r="F46" s="42" t="n">
        <v>0.416479930902122</v>
      </c>
      <c r="G46" s="43" t="n">
        <v>0.200106769183841</v>
      </c>
      <c r="H46" s="29" t="n">
        <f aca="false">100*((Área!$C$41-Área!C46)/Área!$C$41)</f>
        <v>31.6934178511364</v>
      </c>
      <c r="I46" s="29" t="n">
        <f aca="false">100*((Área!$C$41-Área!D46)/Área!$C$41)</f>
        <v>107.625239563379</v>
      </c>
      <c r="J46" s="29" t="n">
        <f aca="false">100*((Área!$C$41-Área!E46)/Área!$C$41)</f>
        <v>44.8394648523831</v>
      </c>
      <c r="K46" s="29" t="n">
        <f aca="false">100*((Área!$C$41-Área!F46)/Área!$C$41)</f>
        <v>57.5037078956996</v>
      </c>
      <c r="L46" s="29" t="n">
        <f aca="false">100*((Área!$C$41-Área!G46)/Área!$C$41)</f>
        <v>79.5817395165607</v>
      </c>
      <c r="M46" s="25" t="s">
        <v>7</v>
      </c>
      <c r="N46" s="30" t="n">
        <f aca="false">LOG(Área!H46)</f>
        <v>1.50096907648435</v>
      </c>
      <c r="O46" s="30" t="n">
        <f aca="false">LOG(Área!I46)</f>
        <v>2.03191413116032</v>
      </c>
      <c r="P46" s="30" t="n">
        <f aca="false">LOG(Área!J46)</f>
        <v>1.6516604207596</v>
      </c>
      <c r="Q46" s="30" t="n">
        <f aca="false">LOG(Área!K46)</f>
        <v>1.75969584932829</v>
      </c>
      <c r="R46" s="30" t="n">
        <f aca="false">LOG(Área!L46)</f>
        <v>1.90081342782604</v>
      </c>
      <c r="S46" s="23" t="n">
        <v>0.2</v>
      </c>
      <c r="T46" s="23" t="n">
        <v>1.69</v>
      </c>
    </row>
    <row r="49" customFormat="false" ht="12.8" hidden="false" customHeight="false" outlineLevel="0" collapsed="false">
      <c r="C49" s="44"/>
      <c r="D49" s="45"/>
      <c r="E49" s="45"/>
      <c r="F49" s="45"/>
      <c r="G49" s="45"/>
      <c r="H49" s="45"/>
      <c r="I49" s="45"/>
    </row>
    <row r="50" customFormat="false" ht="12.8" hidden="false" customHeight="false" outlineLevel="0" collapsed="false">
      <c r="C50" s="46"/>
      <c r="D50" s="47" t="s">
        <v>21</v>
      </c>
      <c r="E50" s="47"/>
      <c r="F50" s="47"/>
      <c r="G50" s="47"/>
      <c r="H50" s="47"/>
      <c r="I50" s="47"/>
    </row>
    <row r="51" customFormat="false" ht="12.8" hidden="false" customHeight="false" outlineLevel="0" collapsed="false">
      <c r="C51" s="48"/>
      <c r="D51" s="49" t="s">
        <v>22</v>
      </c>
      <c r="E51" s="49"/>
      <c r="F51" s="49"/>
      <c r="G51" s="49"/>
      <c r="H51" s="49"/>
      <c r="I51" s="49"/>
    </row>
  </sheetData>
  <mergeCells count="19">
    <mergeCell ref="C2:G3"/>
    <mergeCell ref="H2:L3"/>
    <mergeCell ref="N2:R3"/>
    <mergeCell ref="S3:T3"/>
    <mergeCell ref="B4:B10"/>
    <mergeCell ref="U4:U5"/>
    <mergeCell ref="V4:V5"/>
    <mergeCell ref="C5:G5"/>
    <mergeCell ref="B13:B19"/>
    <mergeCell ref="C14:G14"/>
    <mergeCell ref="B22:B28"/>
    <mergeCell ref="C23:G23"/>
    <mergeCell ref="B31:B37"/>
    <mergeCell ref="C32:G32"/>
    <mergeCell ref="B40:B46"/>
    <mergeCell ref="C41:G41"/>
    <mergeCell ref="D49:I49"/>
    <mergeCell ref="D50:I50"/>
    <mergeCell ref="D51:I5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AQ72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75" zoomScaleNormal="75" zoomScalePageLayoutView="100" workbookViewId="0">
      <selection pane="topLeft" activeCell="R8" activeCellId="0" sqref="R8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D4" s="50" t="s">
        <v>23</v>
      </c>
      <c r="E4" s="50"/>
      <c r="F4" s="50"/>
      <c r="G4" s="50"/>
      <c r="H4" s="50"/>
      <c r="K4" s="50" t="s">
        <v>23</v>
      </c>
      <c r="L4" s="50"/>
      <c r="M4" s="50"/>
      <c r="N4" s="50"/>
      <c r="O4" s="50"/>
      <c r="W4" s="50" t="s">
        <v>24</v>
      </c>
      <c r="X4" s="50"/>
      <c r="Y4" s="50"/>
      <c r="Z4" s="50"/>
      <c r="AA4" s="50"/>
      <c r="AD4" s="50" t="s">
        <v>24</v>
      </c>
      <c r="AE4" s="50"/>
      <c r="AF4" s="50"/>
      <c r="AG4" s="50"/>
      <c r="AH4" s="50"/>
      <c r="AI4" s="0" t="s">
        <v>16</v>
      </c>
      <c r="AJ4" s="0" t="s">
        <v>17</v>
      </c>
      <c r="AK4" s="51" t="s">
        <v>18</v>
      </c>
      <c r="AL4" s="51" t="s">
        <v>19</v>
      </c>
      <c r="AM4" s="0" t="s">
        <v>25</v>
      </c>
    </row>
    <row r="5" customFormat="false" ht="12.8" hidden="false" customHeight="false" outlineLevel="0" collapsed="false">
      <c r="D5" s="24" t="n">
        <v>0.0625</v>
      </c>
      <c r="E5" s="52" t="n">
        <v>0.125</v>
      </c>
      <c r="F5" s="53" t="n">
        <v>0.25</v>
      </c>
      <c r="G5" s="53" t="n">
        <v>0.5</v>
      </c>
      <c r="H5" s="53" t="n">
        <v>1</v>
      </c>
      <c r="K5" s="24" t="n">
        <v>0.0625</v>
      </c>
      <c r="L5" s="52" t="n">
        <v>0.125</v>
      </c>
      <c r="M5" s="53" t="n">
        <v>0.25</v>
      </c>
      <c r="N5" s="53" t="n">
        <v>0.5</v>
      </c>
      <c r="O5" s="53" t="n">
        <v>1</v>
      </c>
      <c r="P5" s="0" t="s">
        <v>16</v>
      </c>
      <c r="Q5" s="0" t="s">
        <v>17</v>
      </c>
      <c r="R5" s="0" t="s">
        <v>18</v>
      </c>
      <c r="S5" s="0" t="s">
        <v>25</v>
      </c>
      <c r="T5" s="0" t="s">
        <v>25</v>
      </c>
      <c r="W5" s="24" t="n">
        <v>0.0625</v>
      </c>
      <c r="X5" s="52" t="n">
        <v>0.125</v>
      </c>
      <c r="Y5" s="53" t="n">
        <v>0.25</v>
      </c>
      <c r="Z5" s="53" t="n">
        <v>0.5</v>
      </c>
      <c r="AA5" s="53" t="n">
        <v>1</v>
      </c>
      <c r="AD5" s="24" t="n">
        <v>0.0625</v>
      </c>
      <c r="AE5" s="52" t="n">
        <v>0.125</v>
      </c>
      <c r="AF5" s="53" t="n">
        <v>0.25</v>
      </c>
      <c r="AG5" s="53" t="n">
        <v>0.5</v>
      </c>
      <c r="AH5" s="53" t="n">
        <v>1</v>
      </c>
      <c r="AK5" s="51"/>
      <c r="AL5" s="51"/>
    </row>
    <row r="6" customFormat="false" ht="12.8" hidden="false" customHeight="false" outlineLevel="0" collapsed="false">
      <c r="C6" s="21" t="n">
        <v>42508</v>
      </c>
      <c r="D6" s="1" t="s">
        <v>26</v>
      </c>
      <c r="E6" s="1"/>
      <c r="F6" s="1"/>
      <c r="G6" s="1"/>
      <c r="H6" s="1"/>
      <c r="J6" s="21" t="n">
        <v>42508</v>
      </c>
      <c r="K6" s="1" t="s">
        <v>26</v>
      </c>
      <c r="L6" s="1"/>
      <c r="M6" s="1"/>
      <c r="N6" s="1"/>
      <c r="O6" s="1"/>
      <c r="P6" s="23"/>
      <c r="Q6" s="23"/>
      <c r="R6" s="23"/>
      <c r="S6" s="23"/>
      <c r="T6" s="23"/>
      <c r="V6" s="21" t="n">
        <v>42508</v>
      </c>
      <c r="W6" s="1" t="s">
        <v>26</v>
      </c>
      <c r="X6" s="1"/>
      <c r="Y6" s="1"/>
      <c r="Z6" s="1"/>
      <c r="AA6" s="1"/>
      <c r="AC6" s="21" t="n">
        <v>42508</v>
      </c>
      <c r="AD6" s="1" t="s">
        <v>26</v>
      </c>
      <c r="AE6" s="1"/>
      <c r="AF6" s="1"/>
      <c r="AG6" s="1"/>
      <c r="AH6" s="1"/>
      <c r="AK6" s="51"/>
      <c r="AL6" s="51"/>
    </row>
    <row r="7" customFormat="false" ht="12.8" hidden="false" customHeight="false" outlineLevel="0" collapsed="false">
      <c r="C7" s="21"/>
      <c r="D7" s="54" t="n">
        <v>-183.85854705872</v>
      </c>
      <c r="E7" s="54" t="n">
        <v>-328.967426285586</v>
      </c>
      <c r="F7" s="54" t="n">
        <v>-166.508502283389</v>
      </c>
      <c r="G7" s="54" t="n">
        <v>-77.6613788830516</v>
      </c>
      <c r="H7" s="54" t="n">
        <v>-28.3804485194242</v>
      </c>
      <c r="J7" s="21"/>
      <c r="K7" s="54" t="n">
        <f aca="false">-SQRT(ABS(Biomassa!D7))</f>
        <v>-13.5594449391824</v>
      </c>
      <c r="L7" s="54" t="n">
        <f aca="false">-SQRT(ABS(Biomassa!E7))</f>
        <v>-18.1374592014865</v>
      </c>
      <c r="M7" s="54" t="n">
        <f aca="false">-SQRT(ABS(Biomassa!F7))</f>
        <v>-12.9038173531474</v>
      </c>
      <c r="N7" s="54" t="n">
        <f aca="false">-SQRT(ABS(Biomassa!G7))</f>
        <v>-8.81256936897813</v>
      </c>
      <c r="O7" s="54" t="n">
        <f aca="false">-SQRT(ABS(Biomassa!H7))</f>
        <v>-5.32733033699096</v>
      </c>
      <c r="P7" s="23" t="n">
        <v>11.51</v>
      </c>
      <c r="Q7" s="23" t="n">
        <v>-16.21</v>
      </c>
      <c r="R7" s="55" t="n">
        <f aca="false">(LOG(50)-Biomassa!Q7)/Biomassa!P7</f>
        <v>1.55594874060261</v>
      </c>
      <c r="S7" s="23" t="n">
        <v>0.81</v>
      </c>
      <c r="T7" s="56" t="n">
        <v>0.95</v>
      </c>
      <c r="V7" s="21"/>
      <c r="W7" s="38" t="n">
        <v>712.024690387865</v>
      </c>
      <c r="X7" s="54" t="n">
        <v>-59.2746613630711</v>
      </c>
      <c r="Y7" s="38" t="n">
        <v>42.4273723285729</v>
      </c>
      <c r="Z7" s="54" t="n">
        <v>-113.769645465965</v>
      </c>
      <c r="AA7" s="54" t="n">
        <v>-67.170146452327</v>
      </c>
      <c r="AC7" s="21"/>
      <c r="AD7" s="57" t="n">
        <f aca="false">SQRT(ABS(Biomassa!W7))</f>
        <v>26.6837907799448</v>
      </c>
      <c r="AE7" s="54" t="n">
        <f aca="false">-SQRT(ABS(Biomassa!X7))</f>
        <v>-7.69900392018806</v>
      </c>
      <c r="AF7" s="57" t="n">
        <f aca="false">SQRT(ABS(Biomassa!Y7))</f>
        <v>6.51362973529912</v>
      </c>
      <c r="AG7" s="54" t="n">
        <f aca="false">-SQRT(ABS(Biomassa!Z7))</f>
        <v>-10.6662854577386</v>
      </c>
      <c r="AH7" s="54" t="n">
        <f aca="false">-SQRT(ABS(Biomassa!AA7))</f>
        <v>-8.19573953053213</v>
      </c>
      <c r="AI7" s="33" t="n">
        <v>-23.68</v>
      </c>
      <c r="AJ7" s="33" t="n">
        <v>10.51</v>
      </c>
      <c r="AK7" s="31" t="n">
        <f aca="false">(LOG(50)-Biomassa!AJ7)/Biomassa!AI7</f>
        <v>0.372087415357432</v>
      </c>
      <c r="AL7" s="34" t="n">
        <v>0.33</v>
      </c>
      <c r="AM7" s="33" t="n">
        <v>0.44</v>
      </c>
    </row>
    <row r="8" customFormat="false" ht="12.8" hidden="false" customHeight="false" outlineLevel="0" collapsed="false">
      <c r="C8" s="21"/>
      <c r="D8" s="54" t="n">
        <v>-44.6858801398353</v>
      </c>
      <c r="E8" s="38" t="n">
        <v>14.2581621848756</v>
      </c>
      <c r="F8" s="38" t="n">
        <v>-50.0351258646099</v>
      </c>
      <c r="G8" s="38" t="n">
        <v>239.66619649881</v>
      </c>
      <c r="H8" s="38" t="n">
        <v>299.47546930252</v>
      </c>
      <c r="J8" s="21"/>
      <c r="K8" s="54" t="n">
        <f aca="false">-SQRT(ABS(Biomassa!D8))</f>
        <v>-6.68474981879167</v>
      </c>
      <c r="L8" s="57" t="n">
        <f aca="false">SQRT(ABS(Biomassa!E8))</f>
        <v>3.77599817066635</v>
      </c>
      <c r="M8" s="57" t="n">
        <f aca="false">SQRT(ABS(Biomassa!F8))</f>
        <v>7.07355114950121</v>
      </c>
      <c r="N8" s="57" t="n">
        <f aca="false">SQRT(ABS(Biomassa!G8))</f>
        <v>15.4811561744855</v>
      </c>
      <c r="O8" s="57" t="n">
        <f aca="false">SQRT(ABS(Biomassa!H8))</f>
        <v>17.3053595542687</v>
      </c>
      <c r="P8" s="23" t="n">
        <v>21.59</v>
      </c>
      <c r="Q8" s="23" t="n">
        <v>-0.98</v>
      </c>
      <c r="R8" s="55" t="n">
        <f aca="false">(LOG(50)-Biomassa!Q8)/Biomassa!P8</f>
        <v>0.124083835309681</v>
      </c>
      <c r="S8" s="23" t="n">
        <v>0.72</v>
      </c>
      <c r="T8" s="23" t="n">
        <v>0.73</v>
      </c>
      <c r="V8" s="21"/>
      <c r="W8" s="54" t="n">
        <v>-47.194968266875</v>
      </c>
      <c r="X8" s="54" t="n">
        <v>-166.314421224926</v>
      </c>
      <c r="Y8" s="54" t="n">
        <v>-193.296248461013</v>
      </c>
      <c r="Z8" s="54" t="n">
        <v>-72.4209344289528</v>
      </c>
      <c r="AA8" s="54" t="n">
        <v>-81.5507337233015</v>
      </c>
      <c r="AC8" s="21"/>
      <c r="AD8" s="54" t="n">
        <f aca="false">-SQRT(ABS(Biomassa!W8))</f>
        <v>-6.8698594066309</v>
      </c>
      <c r="AE8" s="54" t="n">
        <f aca="false">-SQRT(ABS(Biomassa!X8))</f>
        <v>-12.8962948642207</v>
      </c>
      <c r="AF8" s="54" t="n">
        <f aca="false">-SQRT(ABS(Biomassa!Y8))</f>
        <v>-13.9031021164707</v>
      </c>
      <c r="AG8" s="54" t="n">
        <f aca="false">-SQRT(ABS(Biomassa!Z8))</f>
        <v>-8.51004902623674</v>
      </c>
      <c r="AH8" s="54" t="n">
        <f aca="false">-SQRT(ABS(Biomassa!AA8))</f>
        <v>-9.03054448653577</v>
      </c>
      <c r="AI8" s="33" t="n">
        <v>1.79</v>
      </c>
      <c r="AJ8" s="33" t="n">
        <v>-10.94</v>
      </c>
      <c r="AK8" s="31" t="n">
        <f aca="false">(LOG(50)-Biomassa!AJ8)/Biomassa!AI8</f>
        <v>7.06087709739442</v>
      </c>
      <c r="AL8" s="34" t="n">
        <v>0.06</v>
      </c>
      <c r="AM8" s="33" t="n">
        <v>0.48</v>
      </c>
    </row>
    <row r="9" customFormat="false" ht="12.8" hidden="false" customHeight="false" outlineLevel="0" collapsed="false">
      <c r="C9" s="21"/>
      <c r="D9" s="54" t="n">
        <v>-90.6886627830631</v>
      </c>
      <c r="E9" s="38" t="n">
        <v>284.071479384413</v>
      </c>
      <c r="F9" s="38" t="n">
        <v>61.728350725259</v>
      </c>
      <c r="G9" s="38" t="n">
        <v>170.004631376141</v>
      </c>
      <c r="H9" s="38" t="n">
        <v>265.504224350292</v>
      </c>
      <c r="J9" s="21"/>
      <c r="K9" s="54" t="n">
        <f aca="false">-SQRT(ABS(Biomassa!D9))</f>
        <v>-9.52305952848469</v>
      </c>
      <c r="L9" s="57" t="n">
        <f aca="false">SQRT(ABS(Biomassa!E9))</f>
        <v>16.854420173486</v>
      </c>
      <c r="M9" s="57" t="n">
        <f aca="false">SQRT(ABS(Biomassa!F9))</f>
        <v>7.85673919162772</v>
      </c>
      <c r="N9" s="57" t="n">
        <f aca="false">SQRT(ABS(Biomassa!G9))</f>
        <v>13.0385824143632</v>
      </c>
      <c r="O9" s="57" t="n">
        <f aca="false">SQRT(ABS(Biomassa!H9))</f>
        <v>16.2943003639399</v>
      </c>
      <c r="P9" s="23" t="n">
        <v>15.55</v>
      </c>
      <c r="Q9" s="23" t="n">
        <v>2.88</v>
      </c>
      <c r="R9" s="55" t="n">
        <f aca="false">(LOG(50)-Biomassa!Q9)/Biomassa!P9</f>
        <v>-0.0759504820362689</v>
      </c>
      <c r="S9" s="23" t="n">
        <v>0.3</v>
      </c>
      <c r="T9" s="56" t="n">
        <v>0.9</v>
      </c>
      <c r="V9" s="21"/>
      <c r="W9" s="54" t="n">
        <v>-211.83942944189</v>
      </c>
      <c r="X9" s="54" t="n">
        <v>-238.031434125005</v>
      </c>
      <c r="Y9" s="54" t="n">
        <v>-412.372237672729</v>
      </c>
      <c r="Z9" s="38" t="n">
        <v>49.1425196945537</v>
      </c>
      <c r="AA9" s="54" t="n">
        <v>-136.483345807284</v>
      </c>
      <c r="AC9" s="21"/>
      <c r="AD9" s="54" t="n">
        <f aca="false">-SQRT(ABS(Biomassa!W9))</f>
        <v>-14.5547047184713</v>
      </c>
      <c r="AE9" s="54" t="n">
        <f aca="false">-SQRT(ABS(Biomassa!X9))</f>
        <v>-15.4282673727481</v>
      </c>
      <c r="AF9" s="54" t="n">
        <f aca="false">-SQRT(ABS(Biomassa!Y9))</f>
        <v>-20.3069504769359</v>
      </c>
      <c r="AG9" s="57" t="n">
        <f aca="false">SQRT(ABS(Biomassa!Z9))</f>
        <v>7.01017258664533</v>
      </c>
      <c r="AH9" s="54" t="n">
        <f aca="false">-SQRT(ABS(Biomassa!AA9))</f>
        <v>-11.682608690155</v>
      </c>
      <c r="AI9" s="33" t="n">
        <v>8.96</v>
      </c>
      <c r="AJ9" s="33" t="n">
        <v>-14.46</v>
      </c>
      <c r="AK9" s="31" t="n">
        <f aca="false">(LOG(50)-Biomassa!AJ9)/Biomassa!AI9</f>
        <v>1.80345647369822</v>
      </c>
      <c r="AL9" s="34" t="n">
        <v>0.11</v>
      </c>
      <c r="AM9" s="33" t="n">
        <v>0.02</v>
      </c>
    </row>
    <row r="10" customFormat="false" ht="12.8" hidden="false" customHeight="false" outlineLevel="0" collapsed="false">
      <c r="C10" s="21"/>
      <c r="D10" s="54" t="n">
        <v>-67.1701464523271</v>
      </c>
      <c r="E10" s="54" t="n">
        <v>-34.4208364624191</v>
      </c>
      <c r="F10" s="38" t="n">
        <v>145.285746583925</v>
      </c>
      <c r="G10" s="38" t="n">
        <v>617.16006541364</v>
      </c>
      <c r="H10" s="38" t="n">
        <v>168.879085789558</v>
      </c>
      <c r="J10" s="21"/>
      <c r="K10" s="54" t="n">
        <f aca="false">-SQRT(ABS(Biomassa!D10))</f>
        <v>-8.19573953053214</v>
      </c>
      <c r="L10" s="54" t="n">
        <f aca="false">-SQRT(ABS(Biomassa!E10))</f>
        <v>-5.86692734422535</v>
      </c>
      <c r="M10" s="57" t="n">
        <f aca="false">SQRT(ABS(Biomassa!F10))</f>
        <v>12.0534537201553</v>
      </c>
      <c r="N10" s="57" t="n">
        <f aca="false">SQRT(ABS(Biomassa!G10))</f>
        <v>24.8427064832647</v>
      </c>
      <c r="O10" s="57" t="n">
        <f aca="false">SQRT(ABS(Biomassa!H10))</f>
        <v>12.9953486213167</v>
      </c>
      <c r="P10" s="23" t="n">
        <v>22.88</v>
      </c>
      <c r="Q10" s="23" t="n">
        <v>-1.7</v>
      </c>
      <c r="R10" s="55" t="n">
        <f aca="false">(LOG(50)-Biomassa!Q10)/Biomassa!P10</f>
        <v>0.148556381308392</v>
      </c>
      <c r="S10" s="23" t="n">
        <v>0.39</v>
      </c>
      <c r="T10" s="23" t="n">
        <v>0.02</v>
      </c>
      <c r="V10" s="21"/>
      <c r="W10" s="38" t="n">
        <v>39.9178756179822</v>
      </c>
      <c r="X10" s="54" t="n">
        <v>-219.414631290326</v>
      </c>
      <c r="Y10" s="54" t="n">
        <v>-220.891870666952</v>
      </c>
      <c r="Z10" s="54" t="n">
        <v>-214.763706371671</v>
      </c>
      <c r="AA10" s="54" t="n">
        <v>-565.970198419393</v>
      </c>
      <c r="AC10" s="21"/>
      <c r="AD10" s="57" t="n">
        <f aca="false">SQRT(ABS(Biomassa!W10))</f>
        <v>6.31805948199146</v>
      </c>
      <c r="AE10" s="54" t="n">
        <f aca="false">-SQRT(ABS(Biomassa!X10))</f>
        <v>-14.8126510554433</v>
      </c>
      <c r="AF10" s="54" t="n">
        <f aca="false">-SQRT(ABS(Biomassa!Y10))</f>
        <v>-14.862431519336</v>
      </c>
      <c r="AG10" s="54" t="n">
        <f aca="false">-SQRT(ABS(Biomassa!Z10))</f>
        <v>-14.6548185376575</v>
      </c>
      <c r="AH10" s="54" t="n">
        <f aca="false">-SQRT(ABS(Biomassa!AA10))</f>
        <v>-23.7901281715629</v>
      </c>
      <c r="AI10" s="33" t="n">
        <v>-21.23</v>
      </c>
      <c r="AJ10" s="33" t="n">
        <v>-4.13</v>
      </c>
      <c r="AK10" s="31" t="n">
        <f aca="false">(LOG(50)-Biomassa!AJ10)/Biomassa!AI10</f>
        <v>-0.274562882917382</v>
      </c>
      <c r="AL10" s="34" t="n">
        <v>0.53</v>
      </c>
      <c r="AM10" s="58" t="n">
        <v>0.88</v>
      </c>
    </row>
    <row r="11" customFormat="false" ht="12.8" hidden="false" customHeight="false" outlineLevel="0" collapsed="false">
      <c r="C11" s="21"/>
      <c r="D11" s="38" t="n">
        <v>13.1943764370477</v>
      </c>
      <c r="E11" s="38" t="n">
        <v>419.305558769623</v>
      </c>
      <c r="F11" s="38" t="n">
        <v>13.0595339138423</v>
      </c>
      <c r="G11" s="38" t="n">
        <v>417.176609051658</v>
      </c>
      <c r="H11" s="38" t="n">
        <v>332.215565234261</v>
      </c>
      <c r="J11" s="21"/>
      <c r="K11" s="57" t="n">
        <f aca="false">SQRT(ABS(Biomassa!D11))</f>
        <v>3.63240642509173</v>
      </c>
      <c r="L11" s="57" t="n">
        <f aca="false">SQRT(ABS(Biomassa!E11))</f>
        <v>20.4769518915688</v>
      </c>
      <c r="M11" s="57" t="n">
        <f aca="false">SQRT(ABS(Biomassa!F11))</f>
        <v>3.61379771346465</v>
      </c>
      <c r="N11" s="57" t="n">
        <f aca="false">SQRT(ABS(Biomassa!G11))</f>
        <v>20.4249016901345</v>
      </c>
      <c r="O11" s="57" t="n">
        <f aca="false">SQRT(ABS(Biomassa!H11))</f>
        <v>18.2267815380078</v>
      </c>
      <c r="P11" s="23" t="n">
        <v>11.03</v>
      </c>
      <c r="Q11" s="23" t="n">
        <v>9</v>
      </c>
      <c r="R11" s="55" t="n">
        <f aca="false">(LOG(50)-Biomassa!Q11)/Biomassa!P11</f>
        <v>-0.661924750286852</v>
      </c>
      <c r="S11" s="23" t="n">
        <v>0.23</v>
      </c>
      <c r="T11" s="23" t="n">
        <v>0.45</v>
      </c>
      <c r="V11" s="21"/>
      <c r="W11" s="54" t="n">
        <v>-364.431130468522</v>
      </c>
      <c r="X11" s="54" t="n">
        <v>-141.565462614461</v>
      </c>
      <c r="Y11" s="54" t="n">
        <v>-209.126732479797</v>
      </c>
      <c r="Z11" s="54" t="n">
        <v>-69.706239141528</v>
      </c>
      <c r="AA11" s="54" t="n">
        <v>-448.004570782275</v>
      </c>
      <c r="AC11" s="21"/>
      <c r="AD11" s="54" t="n">
        <f aca="false">-SQRT(ABS(Biomassa!W11))</f>
        <v>-19.0900793730283</v>
      </c>
      <c r="AE11" s="54" t="n">
        <f aca="false">-SQRT(ABS(Biomassa!X11))</f>
        <v>-11.8981285341209</v>
      </c>
      <c r="AF11" s="54" t="n">
        <f aca="false">-SQRT(ABS(Biomassa!Y11))</f>
        <v>-14.4612147650119</v>
      </c>
      <c r="AG11" s="54" t="n">
        <f aca="false">-SQRT(ABS(Biomassa!Z11))</f>
        <v>-8.34902623912082</v>
      </c>
      <c r="AH11" s="54" t="n">
        <f aca="false">-SQRT(ABS(Biomassa!AA11))</f>
        <v>-21.1661184628234</v>
      </c>
      <c r="AI11" s="33" t="n">
        <v>-4.45</v>
      </c>
      <c r="AJ11" s="33" t="n">
        <v>-13.57</v>
      </c>
      <c r="AK11" s="31" t="n">
        <f aca="false">(LOG(50)-Biomassa!AJ11)/Biomassa!AI11</f>
        <v>-3.43122921445753</v>
      </c>
      <c r="AL11" s="34" t="n">
        <v>0.11</v>
      </c>
      <c r="AM11" s="33" t="n">
        <v>0.46</v>
      </c>
    </row>
    <row r="12" customFormat="false" ht="12.8" hidden="false" customHeight="false" outlineLevel="0" collapsed="false">
      <c r="D12" s="1" t="s">
        <v>26</v>
      </c>
      <c r="E12" s="1"/>
      <c r="F12" s="1"/>
      <c r="G12" s="1"/>
      <c r="H12" s="1"/>
      <c r="K12" s="59" t="s">
        <v>26</v>
      </c>
      <c r="L12" s="59"/>
      <c r="M12" s="59"/>
      <c r="N12" s="59"/>
      <c r="O12" s="59"/>
      <c r="P12" s="23"/>
      <c r="Q12" s="23"/>
      <c r="R12" s="55"/>
      <c r="S12" s="23"/>
      <c r="T12" s="23"/>
      <c r="W12" s="1" t="s">
        <v>26</v>
      </c>
      <c r="X12" s="1"/>
      <c r="Y12" s="1"/>
      <c r="Z12" s="1"/>
      <c r="AA12" s="1"/>
      <c r="AD12" s="59" t="s">
        <v>26</v>
      </c>
      <c r="AE12" s="59"/>
      <c r="AF12" s="59"/>
      <c r="AG12" s="59"/>
      <c r="AH12" s="59"/>
      <c r="AI12" s="33"/>
      <c r="AJ12" s="33"/>
      <c r="AK12" s="31"/>
      <c r="AL12" s="34"/>
      <c r="AM12" s="33"/>
    </row>
    <row r="13" customFormat="false" ht="12.8" hidden="false" customHeight="false" outlineLevel="0" collapsed="false">
      <c r="C13" s="21" t="n">
        <v>42510</v>
      </c>
      <c r="D13" s="54" t="n">
        <v>-61.56233808201</v>
      </c>
      <c r="E13" s="38" t="n">
        <v>79.204728076642</v>
      </c>
      <c r="F13" s="38" t="n">
        <v>29.6942565995344</v>
      </c>
      <c r="G13" s="38" t="n">
        <v>143.396011684744</v>
      </c>
      <c r="H13" s="54" t="n">
        <v>-46.1112733706035</v>
      </c>
      <c r="J13" s="21" t="n">
        <v>42510</v>
      </c>
      <c r="K13" s="54" t="n">
        <f aca="false">-SQRT(ABS(Biomassa!D13))</f>
        <v>-7.84616709495853</v>
      </c>
      <c r="L13" s="57" t="n">
        <f aca="false">SQRT(ABS(Biomassa!E13))</f>
        <v>8.8997038196022</v>
      </c>
      <c r="M13" s="57" t="n">
        <f aca="false">SQRT(ABS(Biomassa!F13))</f>
        <v>5.44924367224796</v>
      </c>
      <c r="N13" s="57" t="n">
        <f aca="false">SQRT(ABS(Biomassa!G13))</f>
        <v>11.9748073756843</v>
      </c>
      <c r="O13" s="54" t="n">
        <f aca="false">-SQRT(ABS(Biomassa!H13))</f>
        <v>-6.7905282099851</v>
      </c>
      <c r="P13" s="23" t="n">
        <v>-5.76</v>
      </c>
      <c r="Q13" s="23" t="n">
        <v>4.57</v>
      </c>
      <c r="R13" s="55" t="n">
        <f aca="false">(LOG(50)-Biomassa!Q13)/Biomassa!P13</f>
        <v>0.498442707580552</v>
      </c>
      <c r="S13" s="23" t="n">
        <v>0.06</v>
      </c>
      <c r="T13" s="23" t="n">
        <v>0.6</v>
      </c>
      <c r="V13" s="21" t="n">
        <v>42510</v>
      </c>
      <c r="W13" s="54" t="n">
        <v>-61.56233808201</v>
      </c>
      <c r="X13" s="38" t="n">
        <v>79.204728076642</v>
      </c>
      <c r="Y13" s="38" t="n">
        <v>29.6942565995344</v>
      </c>
      <c r="Z13" s="38" t="n">
        <v>143.396011684744</v>
      </c>
      <c r="AA13" s="54" t="n">
        <v>-46.1112733706035</v>
      </c>
      <c r="AC13" s="21" t="n">
        <v>42510</v>
      </c>
      <c r="AD13" s="54" t="n">
        <f aca="false">-SQRT(ABS(Biomassa!W13))</f>
        <v>-7.84616709495853</v>
      </c>
      <c r="AE13" s="57" t="n">
        <f aca="false">SQRT(ABS(Biomassa!X13))</f>
        <v>8.8997038196022</v>
      </c>
      <c r="AF13" s="57" t="n">
        <f aca="false">SQRT(ABS(Biomassa!Y13))</f>
        <v>5.44924367224796</v>
      </c>
      <c r="AG13" s="57" t="n">
        <f aca="false">SQRT(ABS(Biomassa!Z13))</f>
        <v>11.9748073756843</v>
      </c>
      <c r="AH13" s="54" t="n">
        <f aca="false">-SQRT(ABS(Biomassa!AA13))</f>
        <v>-6.7905282099851</v>
      </c>
      <c r="AI13" s="33" t="n">
        <v>5.76</v>
      </c>
      <c r="AJ13" s="33" t="n">
        <v>4.57</v>
      </c>
      <c r="AK13" s="31" t="n">
        <f aca="false">(LOG(50)-Biomassa!AJ13)/Biomassa!AI13</f>
        <v>-0.498442707580552</v>
      </c>
      <c r="AL13" s="34" t="n">
        <v>0.06</v>
      </c>
      <c r="AM13" s="33" t="n">
        <v>0.6</v>
      </c>
    </row>
    <row r="14" customFormat="false" ht="12.8" hidden="false" customHeight="false" outlineLevel="0" collapsed="false">
      <c r="C14" s="21"/>
      <c r="D14" s="38" t="n">
        <v>45.240565522058</v>
      </c>
      <c r="E14" s="54" t="n">
        <v>-99.9196249490894</v>
      </c>
      <c r="F14" s="54" t="n">
        <v>-2.82098613585766</v>
      </c>
      <c r="G14" s="38" t="n">
        <v>286.160550242573</v>
      </c>
      <c r="H14" s="38" t="n">
        <v>299.582240097025</v>
      </c>
      <c r="J14" s="21"/>
      <c r="K14" s="57" t="n">
        <f aca="false">SQRT(ABS(Biomassa!D14))</f>
        <v>6.72611072775776</v>
      </c>
      <c r="L14" s="54" t="n">
        <f aca="false">-SQRT(ABS(Biomassa!E14))</f>
        <v>-9.99598043961118</v>
      </c>
      <c r="M14" s="54" t="n">
        <f aca="false">-SQRT(ABS(Biomassa!F14))</f>
        <v>-1.67957915438888</v>
      </c>
      <c r="N14" s="57" t="n">
        <f aca="false">SQRT(ABS(Biomassa!G14))</f>
        <v>16.9162806267386</v>
      </c>
      <c r="O14" s="57" t="n">
        <f aca="false">SQRT(ABS(Biomassa!H14))</f>
        <v>17.3084441847621</v>
      </c>
      <c r="P14" s="23" t="n">
        <v>22.66</v>
      </c>
      <c r="Q14" s="23" t="n">
        <v>-2.93</v>
      </c>
      <c r="R14" s="55" t="n">
        <f aca="false">(LOG(50)-Biomassa!Q14)/Biomassa!P14</f>
        <v>0.204279347058077</v>
      </c>
      <c r="S14" s="23" t="n">
        <v>0.53</v>
      </c>
      <c r="T14" s="23" t="n">
        <v>0.59</v>
      </c>
      <c r="V14" s="21"/>
      <c r="W14" s="38" t="n">
        <v>45.240565522058</v>
      </c>
      <c r="X14" s="54" t="n">
        <v>-99.9196249490894</v>
      </c>
      <c r="Y14" s="54" t="n">
        <v>-2.82098613585766</v>
      </c>
      <c r="Z14" s="38" t="n">
        <v>286.160550242573</v>
      </c>
      <c r="AA14" s="38" t="n">
        <v>299.582240097025</v>
      </c>
      <c r="AC14" s="21"/>
      <c r="AD14" s="57" t="n">
        <f aca="false">SQRT(ABS(Biomassa!W14))</f>
        <v>6.72611072775776</v>
      </c>
      <c r="AE14" s="54" t="n">
        <f aca="false">-SQRT(ABS(Biomassa!X14))</f>
        <v>-9.99598043961118</v>
      </c>
      <c r="AF14" s="54" t="n">
        <f aca="false">-SQRT(ABS(Biomassa!Y14))</f>
        <v>-1.67957915438888</v>
      </c>
      <c r="AG14" s="57" t="n">
        <f aca="false">SQRT(ABS(Biomassa!Z14))</f>
        <v>16.9162806267386</v>
      </c>
      <c r="AH14" s="57" t="n">
        <f aca="false">SQRT(ABS(Biomassa!AA14))</f>
        <v>17.3084441847621</v>
      </c>
      <c r="AI14" s="33" t="n">
        <v>22.66</v>
      </c>
      <c r="AJ14" s="33" t="n">
        <v>-2.93</v>
      </c>
      <c r="AK14" s="31" t="n">
        <f aca="false">(LOG(50)-Biomassa!AJ14)/Biomassa!AI14</f>
        <v>0.204279347058077</v>
      </c>
      <c r="AL14" s="34" t="n">
        <v>0.53</v>
      </c>
      <c r="AM14" s="33" t="n">
        <v>0.59</v>
      </c>
    </row>
    <row r="15" customFormat="false" ht="12.8" hidden="false" customHeight="false" outlineLevel="0" collapsed="false">
      <c r="C15" s="21"/>
      <c r="D15" s="54" t="n">
        <v>-156.417013963523</v>
      </c>
      <c r="E15" s="38" t="n">
        <v>-45.5486934829339</v>
      </c>
      <c r="F15" s="38" t="n">
        <v>102.061644933152</v>
      </c>
      <c r="G15" s="38" t="n">
        <v>128.14135595583</v>
      </c>
      <c r="H15" s="38" t="n">
        <v>225.421546030017</v>
      </c>
      <c r="J15" s="21"/>
      <c r="K15" s="54" t="n">
        <f aca="false">-SQRT(ABS(Biomassa!D15))</f>
        <v>-12.5066787742999</v>
      </c>
      <c r="L15" s="57" t="n">
        <f aca="false">SQRT(ABS(Biomassa!E15))</f>
        <v>6.74897721754444</v>
      </c>
      <c r="M15" s="57" t="n">
        <f aca="false">SQRT(ABS(Biomassa!F15))</f>
        <v>10.1025563563462</v>
      </c>
      <c r="N15" s="57" t="n">
        <f aca="false">SQRT(ABS(Biomassa!G15))</f>
        <v>11.3199538848809</v>
      </c>
      <c r="O15" s="57" t="n">
        <f aca="false">SQRT(ABS(Biomassa!H15))</f>
        <v>15.0140449589715</v>
      </c>
      <c r="P15" s="23" t="n">
        <v>19.57</v>
      </c>
      <c r="Q15" s="23" t="n">
        <v>-1.45</v>
      </c>
      <c r="R15" s="55" t="n">
        <f aca="false">(LOG(50)-Biomassa!Q15)/Biomassa!P15</f>
        <v>0.160908022704958</v>
      </c>
      <c r="S15" s="23" t="n">
        <v>0.47</v>
      </c>
      <c r="T15" s="56" t="n">
        <v>0.99</v>
      </c>
      <c r="V15" s="21"/>
      <c r="W15" s="54" t="n">
        <v>-156.417013963523</v>
      </c>
      <c r="X15" s="38" t="n">
        <v>-45.5486934829339</v>
      </c>
      <c r="Y15" s="38" t="n">
        <v>102.061644933152</v>
      </c>
      <c r="Z15" s="38" t="n">
        <v>128.14135595583</v>
      </c>
      <c r="AA15" s="38" t="n">
        <v>225.421546030017</v>
      </c>
      <c r="AC15" s="21"/>
      <c r="AD15" s="54" t="n">
        <f aca="false">-SQRT(ABS(Biomassa!W15))</f>
        <v>-12.5066787742999</v>
      </c>
      <c r="AE15" s="57" t="n">
        <f aca="false">SQRT(ABS(Biomassa!X15))</f>
        <v>6.74897721754444</v>
      </c>
      <c r="AF15" s="57" t="n">
        <f aca="false">SQRT(ABS(Biomassa!Y15))</f>
        <v>10.1025563563462</v>
      </c>
      <c r="AG15" s="57" t="n">
        <f aca="false">SQRT(ABS(Biomassa!Z15))</f>
        <v>11.3199538848809</v>
      </c>
      <c r="AH15" s="57" t="n">
        <f aca="false">SQRT(ABS(Biomassa!AA15))</f>
        <v>15.0140449589715</v>
      </c>
      <c r="AI15" s="33" t="n">
        <v>19.57</v>
      </c>
      <c r="AJ15" s="33" t="n">
        <v>-1.45</v>
      </c>
      <c r="AK15" s="31" t="n">
        <f aca="false">(LOG(50)-Biomassa!AJ15)/Biomassa!AI15</f>
        <v>0.160908022704958</v>
      </c>
      <c r="AL15" s="34" t="n">
        <v>0.47</v>
      </c>
      <c r="AM15" s="58" t="n">
        <v>0.99</v>
      </c>
    </row>
    <row r="16" customFormat="false" ht="12.8" hidden="false" customHeight="false" outlineLevel="0" collapsed="false">
      <c r="C16" s="21"/>
      <c r="D16" s="38" t="n">
        <v>120.916896990724</v>
      </c>
      <c r="E16" s="38" t="n">
        <v>92.5960247483266</v>
      </c>
      <c r="F16" s="54" t="n">
        <v>-2.52542701269083</v>
      </c>
      <c r="G16" s="38" t="n">
        <v>62.881770798111</v>
      </c>
      <c r="H16" s="38" t="n">
        <v>264.446138214134</v>
      </c>
      <c r="J16" s="21"/>
      <c r="K16" s="57" t="n">
        <f aca="false">SQRT(ABS(Biomassa!D16))</f>
        <v>10.9962219416818</v>
      </c>
      <c r="L16" s="57" t="n">
        <f aca="false">SQRT(ABS(Biomassa!E16))</f>
        <v>9.62268282488447</v>
      </c>
      <c r="M16" s="54" t="n">
        <f aca="false">-SQRT(ABS(Biomassa!F16))</f>
        <v>-1.58915921565173</v>
      </c>
      <c r="N16" s="57" t="n">
        <f aca="false">SQRT(ABS(Biomassa!G16))</f>
        <v>7.92980269603923</v>
      </c>
      <c r="O16" s="57" t="n">
        <f aca="false">SQRT(ABS(Biomassa!H16))</f>
        <v>16.2617999684578</v>
      </c>
      <c r="P16" s="23" t="n">
        <v>8.55</v>
      </c>
      <c r="Q16" s="23" t="n">
        <v>5.33</v>
      </c>
      <c r="R16" s="55" t="n">
        <f aca="false">(LOG(50)-Biomassa!Q16)/Biomassa!P16</f>
        <v>-0.424681870837892</v>
      </c>
      <c r="S16" s="23" t="n">
        <v>0.25</v>
      </c>
      <c r="T16" s="56" t="n">
        <v>0.95</v>
      </c>
      <c r="V16" s="21"/>
      <c r="W16" s="38" t="n">
        <v>120.916896990724</v>
      </c>
      <c r="X16" s="38" t="n">
        <v>92.5960247483266</v>
      </c>
      <c r="Y16" s="54" t="n">
        <v>-2.52542701269083</v>
      </c>
      <c r="Z16" s="38" t="n">
        <v>62.881770798111</v>
      </c>
      <c r="AA16" s="38" t="n">
        <v>264.446138214134</v>
      </c>
      <c r="AC16" s="21"/>
      <c r="AD16" s="57" t="n">
        <f aca="false">SQRT(ABS(Biomassa!W16))</f>
        <v>10.9962219416818</v>
      </c>
      <c r="AE16" s="57" t="n">
        <f aca="false">SQRT(ABS(Biomassa!X16))</f>
        <v>9.62268282488447</v>
      </c>
      <c r="AF16" s="54" t="n">
        <f aca="false">-SQRT(ABS(Biomassa!Y16))</f>
        <v>-1.58915921565173</v>
      </c>
      <c r="AG16" s="57" t="n">
        <f aca="false">SQRT(ABS(Biomassa!Z16))</f>
        <v>7.92980269603923</v>
      </c>
      <c r="AH16" s="57" t="n">
        <f aca="false">SQRT(ABS(Biomassa!AA16))</f>
        <v>16.2617999684578</v>
      </c>
      <c r="AI16" s="33" t="n">
        <v>8.55</v>
      </c>
      <c r="AJ16" s="33" t="n">
        <v>5.33</v>
      </c>
      <c r="AK16" s="31" t="n">
        <f aca="false">(LOG(50)-Biomassa!AJ16)/Biomassa!AI16</f>
        <v>-0.424681870837892</v>
      </c>
      <c r="AL16" s="34" t="n">
        <v>0.25</v>
      </c>
      <c r="AM16" s="58" t="n">
        <v>0.95</v>
      </c>
    </row>
    <row r="17" customFormat="false" ht="12.8" hidden="false" customHeight="false" outlineLevel="0" collapsed="false">
      <c r="C17" s="21"/>
      <c r="D17" s="38" t="n">
        <v>144.497163455485</v>
      </c>
      <c r="E17" s="54" t="n">
        <v>-38.3098535757861</v>
      </c>
      <c r="F17" s="38" t="n">
        <v>67.3170580527913</v>
      </c>
      <c r="G17" s="38" t="n">
        <v>8.17042580710249</v>
      </c>
      <c r="H17" s="38" t="n">
        <v>165.045418781934</v>
      </c>
      <c r="J17" s="21"/>
      <c r="K17" s="57" t="n">
        <f aca="false">SQRT(ABS(Biomassa!D17))</f>
        <v>12.0206972948945</v>
      </c>
      <c r="L17" s="54" t="n">
        <f aca="false">-SQRT(ABS(Biomassa!E17))</f>
        <v>-6.18949542174369</v>
      </c>
      <c r="M17" s="57" t="n">
        <f aca="false">SQRT(ABS(Biomassa!F17))</f>
        <v>8.2046973163421</v>
      </c>
      <c r="N17" s="57" t="n">
        <f aca="false">SQRT(ABS(Biomassa!G17))</f>
        <v>2.85839567014479</v>
      </c>
      <c r="O17" s="57" t="n">
        <f aca="false">SQRT(ABS(Biomassa!H17))</f>
        <v>12.8470003807089</v>
      </c>
      <c r="P17" s="23" t="n">
        <v>8.22</v>
      </c>
      <c r="Q17" s="23" t="n">
        <v>2.76</v>
      </c>
      <c r="R17" s="55" t="n">
        <f aca="false">(LOG(50)-Biomassa!Q17)/Biomassa!P17</f>
        <v>-0.129079074898295</v>
      </c>
      <c r="S17" s="23" t="n">
        <v>0.16</v>
      </c>
      <c r="T17" s="23" t="n">
        <v>0.39</v>
      </c>
      <c r="V17" s="21"/>
      <c r="W17" s="38" t="n">
        <v>144.497163455485</v>
      </c>
      <c r="X17" s="54" t="n">
        <v>-38.3098535757861</v>
      </c>
      <c r="Y17" s="38" t="n">
        <v>67.3170580527913</v>
      </c>
      <c r="Z17" s="38" t="n">
        <v>8.17042580710249</v>
      </c>
      <c r="AA17" s="38" t="n">
        <v>165.045418781934</v>
      </c>
      <c r="AC17" s="21"/>
      <c r="AD17" s="57" t="n">
        <f aca="false">SQRT(ABS(Biomassa!W17))</f>
        <v>12.0206972948945</v>
      </c>
      <c r="AE17" s="54" t="n">
        <f aca="false">-SQRT(ABS(Biomassa!X17))</f>
        <v>-6.18949542174369</v>
      </c>
      <c r="AF17" s="57" t="n">
        <f aca="false">SQRT(ABS(Biomassa!Y17))</f>
        <v>8.2046973163421</v>
      </c>
      <c r="AG17" s="57" t="n">
        <f aca="false">SQRT(ABS(Biomassa!Z17))</f>
        <v>2.85839567014479</v>
      </c>
      <c r="AH17" s="57" t="n">
        <f aca="false">SQRT(ABS(Biomassa!AA17))</f>
        <v>12.8470003807089</v>
      </c>
      <c r="AI17" s="33" t="n">
        <v>8.22</v>
      </c>
      <c r="AJ17" s="33" t="n">
        <v>2.76</v>
      </c>
      <c r="AK17" s="31" t="n">
        <f aca="false">(LOG(50)-Biomassa!AJ17)/Biomassa!AI17</f>
        <v>-0.129079074898295</v>
      </c>
      <c r="AL17" s="34" t="n">
        <v>0.16</v>
      </c>
      <c r="AM17" s="33" t="n">
        <v>0.39</v>
      </c>
    </row>
    <row r="18" customFormat="false" ht="12.8" hidden="false" customHeight="false" outlineLevel="0" collapsed="false">
      <c r="D18" s="1" t="s">
        <v>26</v>
      </c>
      <c r="E18" s="1"/>
      <c r="F18" s="1"/>
      <c r="G18" s="1"/>
      <c r="H18" s="1"/>
      <c r="K18" s="59" t="s">
        <v>26</v>
      </c>
      <c r="L18" s="59"/>
      <c r="M18" s="59"/>
      <c r="N18" s="59"/>
      <c r="O18" s="59"/>
      <c r="P18" s="23"/>
      <c r="Q18" s="23"/>
      <c r="R18" s="55"/>
      <c r="S18" s="23"/>
      <c r="T18" s="23"/>
      <c r="W18" s="1" t="s">
        <v>26</v>
      </c>
      <c r="X18" s="1"/>
      <c r="Y18" s="1"/>
      <c r="Z18" s="1"/>
      <c r="AA18" s="1"/>
      <c r="AD18" s="59" t="s">
        <v>26</v>
      </c>
      <c r="AE18" s="59"/>
      <c r="AF18" s="59"/>
      <c r="AG18" s="59"/>
      <c r="AH18" s="59"/>
      <c r="AI18" s="33"/>
      <c r="AJ18" s="33"/>
      <c r="AK18" s="31"/>
      <c r="AL18" s="34"/>
      <c r="AM18" s="33"/>
    </row>
    <row r="19" customFormat="false" ht="12.8" hidden="false" customHeight="false" outlineLevel="0" collapsed="false">
      <c r="C19" s="21" t="n">
        <v>42528</v>
      </c>
      <c r="D19" s="38" t="n">
        <v>191.720718424784</v>
      </c>
      <c r="E19" s="38" t="n">
        <v>137.01993661319</v>
      </c>
      <c r="F19" s="38" t="n">
        <v>362.102251566122</v>
      </c>
      <c r="G19" s="38" t="n">
        <v>249.440985261342</v>
      </c>
      <c r="H19" s="38" t="n">
        <v>38.9193167732475</v>
      </c>
      <c r="J19" s="21" t="n">
        <v>42528</v>
      </c>
      <c r="K19" s="57" t="n">
        <f aca="false">SQRT(ABS(Biomassa!D19))</f>
        <v>13.8463250873574</v>
      </c>
      <c r="L19" s="57" t="n">
        <f aca="false">SQRT(ABS(Biomassa!E19))</f>
        <v>11.7055515296457</v>
      </c>
      <c r="M19" s="57" t="n">
        <f aca="false">SQRT(ABS(Biomassa!F19))</f>
        <v>19.0289845122151</v>
      </c>
      <c r="N19" s="57" t="n">
        <f aca="false">SQRT(ABS(Biomassa!G19))</f>
        <v>15.7937008095425</v>
      </c>
      <c r="O19" s="57" t="n">
        <f aca="false">SQRT(ABS(Biomassa!H19))</f>
        <v>6.23853482584232</v>
      </c>
      <c r="P19" s="23" t="n">
        <v>-7.9</v>
      </c>
      <c r="Q19" s="23" t="n">
        <v>16.38</v>
      </c>
      <c r="R19" s="55" t="n">
        <f aca="false">(LOG(50)-Biomassa!Q19)/Biomassa!P19</f>
        <v>1.85835822729924</v>
      </c>
      <c r="S19" s="23" t="n">
        <v>0.4</v>
      </c>
      <c r="T19" s="56" t="n">
        <v>0.99</v>
      </c>
      <c r="V19" s="21" t="n">
        <v>42528</v>
      </c>
      <c r="W19" s="54" t="n">
        <v>-17.6255095933051</v>
      </c>
      <c r="X19" s="38" t="n">
        <v>85.9413116193984</v>
      </c>
      <c r="Y19" s="54" t="n">
        <v>-68.5098637242136</v>
      </c>
      <c r="Z19" s="38" t="n">
        <v>78.3785470306068</v>
      </c>
      <c r="AA19" s="54" t="n">
        <v>-35.83739774581</v>
      </c>
      <c r="AC19" s="21" t="n">
        <v>42528</v>
      </c>
      <c r="AD19" s="54" t="n">
        <f aca="false">-SQRT(ABS(Biomassa!W19))</f>
        <v>-4.19827459717741</v>
      </c>
      <c r="AE19" s="57" t="n">
        <f aca="false">SQRT(ABS(Biomassa!X19))</f>
        <v>9.27045369005198</v>
      </c>
      <c r="AF19" s="54" t="n">
        <f aca="false">-SQRT(ABS(Biomassa!Y19))</f>
        <v>-8.27706854654555</v>
      </c>
      <c r="AG19" s="57" t="n">
        <f aca="false">SQRT(ABS(Biomassa!Z19))</f>
        <v>8.85316593262584</v>
      </c>
      <c r="AH19" s="54" t="n">
        <f aca="false">-SQRT(ABS(Biomassa!AA19))</f>
        <v>-5.98643447686601</v>
      </c>
      <c r="AI19" s="33" t="n">
        <v>-4.48</v>
      </c>
      <c r="AJ19" s="33" t="n">
        <v>1.67</v>
      </c>
      <c r="AK19" s="31" t="n">
        <f aca="false">(LOG(50)-Biomassa!AJ19)/Biomassa!AI19</f>
        <v>-0.00646651882500415</v>
      </c>
      <c r="AL19" s="34" t="n">
        <v>0.04</v>
      </c>
      <c r="AM19" s="33" t="n">
        <v>0</v>
      </c>
    </row>
    <row r="20" customFormat="false" ht="12.8" hidden="false" customHeight="false" outlineLevel="0" collapsed="false">
      <c r="C20" s="21"/>
      <c r="D20" s="38" t="n">
        <v>185.309279660286</v>
      </c>
      <c r="E20" s="38" t="n">
        <v>124.930061481871</v>
      </c>
      <c r="F20" s="38" t="n">
        <v>156.583753366833</v>
      </c>
      <c r="G20" s="38" t="n">
        <v>225.222133639465</v>
      </c>
      <c r="H20" s="38" t="n">
        <v>266.834229311181</v>
      </c>
      <c r="J20" s="21"/>
      <c r="K20" s="57" t="n">
        <f aca="false">SQRT(ABS(Biomassa!D20))</f>
        <v>13.6128351073642</v>
      </c>
      <c r="L20" s="57" t="n">
        <f aca="false">SQRT(ABS(Biomassa!E20))</f>
        <v>11.1772117042611</v>
      </c>
      <c r="M20" s="57" t="n">
        <f aca="false">SQRT(ABS(Biomassa!F20))</f>
        <v>12.5133430132332</v>
      </c>
      <c r="N20" s="57" t="n">
        <f aca="false">SQRT(ABS(Biomassa!G20))</f>
        <v>15.0074026280188</v>
      </c>
      <c r="O20" s="57" t="n">
        <f aca="false">SQRT(ABS(Biomassa!H20))</f>
        <v>16.3350613500893</v>
      </c>
      <c r="P20" s="23" t="n">
        <v>4.5</v>
      </c>
      <c r="Q20" s="23" t="n">
        <v>11.99</v>
      </c>
      <c r="R20" s="55" t="n">
        <f aca="false">(LOG(50)-Biomassa!Q20)/Biomassa!P20</f>
        <v>-2.286895554592</v>
      </c>
      <c r="S20" s="23" t="n">
        <v>0.72</v>
      </c>
      <c r="T20" s="56" t="n">
        <v>0.87</v>
      </c>
      <c r="V20" s="21"/>
      <c r="W20" s="38" t="n">
        <v>20.948146593063</v>
      </c>
      <c r="X20" s="38" t="n">
        <v>146.686363249155</v>
      </c>
      <c r="Y20" s="54" t="n">
        <v>-116.630604307728</v>
      </c>
      <c r="Z20" s="38" t="n">
        <v>194.277745282916</v>
      </c>
      <c r="AA20" s="38" t="n">
        <v>84.415039073467</v>
      </c>
      <c r="AC20" s="21"/>
      <c r="AD20" s="57" t="n">
        <f aca="false">SQRT(ABS(Biomassa!W20))</f>
        <v>4.5769145276117</v>
      </c>
      <c r="AE20" s="57" t="n">
        <f aca="false">SQRT(ABS(Biomassa!X20))</f>
        <v>12.1114145849754</v>
      </c>
      <c r="AF20" s="54" t="n">
        <f aca="false">-SQRT(ABS(Biomassa!Y20))</f>
        <v>-10.7995650054865</v>
      </c>
      <c r="AG20" s="57" t="n">
        <f aca="false">SQRT(ABS(Biomassa!Z20))</f>
        <v>13.9383551857067</v>
      </c>
      <c r="AH20" s="57" t="n">
        <f aca="false">SQRT(ABS(Biomassa!AA20))</f>
        <v>9.18776572804656</v>
      </c>
      <c r="AI20" s="33" t="n">
        <v>6.91</v>
      </c>
      <c r="AJ20" s="33" t="n">
        <v>3.13</v>
      </c>
      <c r="AK20" s="31" t="n">
        <f aca="false">(LOG(50)-Biomassa!AJ20)/Biomassa!AI20</f>
        <v>-0.207095513120692</v>
      </c>
      <c r="AL20" s="34" t="n">
        <v>0.07</v>
      </c>
      <c r="AM20" s="33" t="n">
        <v>0.39</v>
      </c>
    </row>
    <row r="21" customFormat="false" ht="12.8" hidden="false" customHeight="false" outlineLevel="0" collapsed="false">
      <c r="C21" s="21"/>
      <c r="D21" s="38" t="n">
        <v>276.819281275574</v>
      </c>
      <c r="E21" s="54" t="n">
        <v>-0.875097348370376</v>
      </c>
      <c r="F21" s="38" t="n">
        <v>379.323570949895</v>
      </c>
      <c r="G21" s="38" t="n">
        <v>107.271955929977</v>
      </c>
      <c r="H21" s="38" t="n">
        <v>221.861038110325</v>
      </c>
      <c r="J21" s="21"/>
      <c r="K21" s="57" t="n">
        <f aca="false">SQRT(ABS(Biomassa!D21))</f>
        <v>16.6378869233919</v>
      </c>
      <c r="L21" s="54" t="n">
        <f aca="false">-SQRT(ABS(Biomassa!E21))</f>
        <v>-0.935466380139006</v>
      </c>
      <c r="M21" s="57" t="n">
        <f aca="false">SQRT(ABS(Biomassa!F21))</f>
        <v>19.476230922586</v>
      </c>
      <c r="N21" s="57" t="n">
        <f aca="false">SQRT(ABS(Biomassa!G21))</f>
        <v>10.3572175766456</v>
      </c>
      <c r="O21" s="57" t="n">
        <f aca="false">SQRT(ABS(Biomassa!H21))</f>
        <v>14.8950004400915</v>
      </c>
      <c r="P21" s="23" t="n">
        <v>4.21</v>
      </c>
      <c r="Q21" s="23" t="n">
        <v>10.45</v>
      </c>
      <c r="R21" s="55" t="n">
        <f aca="false">(LOG(50)-Biomassa!Q21)/Biomassa!P21</f>
        <v>-2.07862945265178</v>
      </c>
      <c r="S21" s="23" t="n">
        <v>0.04</v>
      </c>
      <c r="T21" s="23" t="n">
        <v>0.11</v>
      </c>
      <c r="V21" s="21"/>
      <c r="W21" s="38" t="n">
        <v>35.5522910008429</v>
      </c>
      <c r="X21" s="54" t="n">
        <v>-36.67598703068</v>
      </c>
      <c r="Y21" s="54" t="n">
        <v>-134.135434353033</v>
      </c>
      <c r="Z21" s="54" t="n">
        <v>-140.84306976192</v>
      </c>
      <c r="AA21" s="38" t="n">
        <v>120.872813005612</v>
      </c>
      <c r="AC21" s="21"/>
      <c r="AD21" s="57" t="n">
        <f aca="false">SQRT(ABS(Biomassa!W21))</f>
        <v>5.96257419248121</v>
      </c>
      <c r="AE21" s="54" t="n">
        <f aca="false">-SQRT(ABS(Biomassa!X21))</f>
        <v>-6.0560702630237</v>
      </c>
      <c r="AF21" s="54" t="n">
        <f aca="false">-SQRT(ABS(Biomassa!Y21))</f>
        <v>-11.5816852984802</v>
      </c>
      <c r="AG21" s="54" t="n">
        <f aca="false">-SQRT(ABS(Biomassa!Z21))</f>
        <v>-11.8677322923093</v>
      </c>
      <c r="AH21" s="57" t="n">
        <f aca="false">SQRT(ABS(Biomassa!AA21))</f>
        <v>10.994217252975</v>
      </c>
      <c r="AI21" s="33" t="n">
        <v>11.43</v>
      </c>
      <c r="AJ21" s="33" t="n">
        <v>-6.94</v>
      </c>
      <c r="AK21" s="31" t="n">
        <f aca="false">(LOG(50)-Biomassa!AJ21)/Biomassa!AI21</f>
        <v>0.755815398454595</v>
      </c>
      <c r="AL21" s="34" t="n">
        <v>0.17</v>
      </c>
      <c r="AM21" s="58" t="n">
        <v>0.89</v>
      </c>
    </row>
    <row r="22" customFormat="false" ht="12.8" hidden="false" customHeight="false" outlineLevel="0" collapsed="false">
      <c r="C22" s="21"/>
      <c r="D22" s="38" t="n">
        <v>371.67479549162</v>
      </c>
      <c r="E22" s="38" t="n">
        <v>120.081890786453</v>
      </c>
      <c r="F22" s="38" t="n">
        <v>187.045635210983</v>
      </c>
      <c r="G22" s="38" t="n">
        <v>180.263954880945</v>
      </c>
      <c r="H22" s="38" t="n">
        <v>226.237421579201</v>
      </c>
      <c r="J22" s="21"/>
      <c r="K22" s="57" t="n">
        <f aca="false">SQRT(ABS(Biomassa!D22))</f>
        <v>19.2788691445225</v>
      </c>
      <c r="L22" s="57" t="n">
        <f aca="false">SQRT(ABS(Biomassa!E22))</f>
        <v>10.9581882985489</v>
      </c>
      <c r="M22" s="57" t="n">
        <f aca="false">SQRT(ABS(Biomassa!F22))</f>
        <v>13.6764628179578</v>
      </c>
      <c r="N22" s="57" t="n">
        <f aca="false">SQRT(ABS(Biomassa!G22))</f>
        <v>13.4262412789636</v>
      </c>
      <c r="O22" s="57" t="n">
        <f aca="false">SQRT(ABS(Biomassa!H22))</f>
        <v>15.0411908298246</v>
      </c>
      <c r="P22" s="23" t="n">
        <v>-0.52</v>
      </c>
      <c r="Q22" s="23" t="n">
        <v>14.68</v>
      </c>
      <c r="R22" s="55" t="n">
        <f aca="false">(LOG(50)-Biomassa!Q22)/Biomassa!P22</f>
        <v>24.9635192224307</v>
      </c>
      <c r="S22" s="23" t="n">
        <v>0</v>
      </c>
      <c r="T22" s="23" t="n">
        <v>0.79</v>
      </c>
      <c r="V22" s="21"/>
      <c r="W22" s="38" t="n">
        <v>34.1916197305297</v>
      </c>
      <c r="X22" s="38" t="n">
        <v>131.595609641447</v>
      </c>
      <c r="Y22" s="54" t="n">
        <v>-40.6578585283921</v>
      </c>
      <c r="Z22" s="38" t="n">
        <v>171.211535993515</v>
      </c>
      <c r="AA22" s="38" t="n">
        <v>129.579457652525</v>
      </c>
      <c r="AC22" s="21"/>
      <c r="AD22" s="57" t="n">
        <f aca="false">SQRT(ABS(Biomassa!W22))</f>
        <v>5.84736006506609</v>
      </c>
      <c r="AE22" s="57" t="n">
        <f aca="false">SQRT(ABS(Biomassa!X22))</f>
        <v>11.4715129621793</v>
      </c>
      <c r="AF22" s="54" t="n">
        <f aca="false">-SQRT(ABS(Biomassa!Y22))</f>
        <v>-6.37635150602538</v>
      </c>
      <c r="AG22" s="57" t="n">
        <f aca="false">SQRT(ABS(Biomassa!Z22))</f>
        <v>13.0847826116262</v>
      </c>
      <c r="AH22" s="57" t="n">
        <f aca="false">SQRT(ABS(Biomassa!AA22))</f>
        <v>11.3832973102052</v>
      </c>
      <c r="AI22" s="33" t="n">
        <v>7.59</v>
      </c>
      <c r="AJ22" s="33" t="n">
        <v>4.14</v>
      </c>
      <c r="AK22" s="31" t="n">
        <f aca="false">(LOG(50)-Biomassa!AJ22)/Biomassa!AI22</f>
        <v>-0.321611330127007</v>
      </c>
      <c r="AL22" s="34" t="n">
        <v>0.62</v>
      </c>
      <c r="AM22" s="33" t="n">
        <v>0</v>
      </c>
    </row>
    <row r="23" customFormat="false" ht="12.8" hidden="false" customHeight="false" outlineLevel="0" collapsed="false">
      <c r="C23" s="21"/>
      <c r="D23" s="38" t="n">
        <v>231.340467885891</v>
      </c>
      <c r="E23" s="38" t="n">
        <v>146.903583165363</v>
      </c>
      <c r="F23" s="38" t="n">
        <v>82.7774960610617</v>
      </c>
      <c r="G23" s="38" t="n">
        <v>123.905733641193</v>
      </c>
      <c r="H23" s="38" t="n">
        <v>141.194170667016</v>
      </c>
      <c r="J23" s="21"/>
      <c r="K23" s="57" t="n">
        <f aca="false">SQRT(ABS(Biomassa!D23))</f>
        <v>15.2098806006455</v>
      </c>
      <c r="L23" s="57" t="n">
        <f aca="false">SQRT(ABS(Biomassa!E23))</f>
        <v>12.1203788375349</v>
      </c>
      <c r="M23" s="57" t="n">
        <f aca="false">SQRT(ABS(Biomassa!F23))</f>
        <v>9.09821389400478</v>
      </c>
      <c r="N23" s="57" t="n">
        <f aca="false">SQRT(ABS(Biomassa!G23))</f>
        <v>11.131295236458</v>
      </c>
      <c r="O23" s="57" t="n">
        <f aca="false">SQRT(ABS(Biomassa!H23))</f>
        <v>11.8825153341797</v>
      </c>
      <c r="P23" s="23" t="n">
        <v>-1.45</v>
      </c>
      <c r="Q23" s="23" t="n">
        <v>12.45</v>
      </c>
      <c r="R23" s="55" t="n">
        <f aca="false">(LOG(50)-Biomassa!Q23)/Biomassa!P23</f>
        <v>7.4145034452855</v>
      </c>
      <c r="S23" s="23" t="n">
        <v>0.06</v>
      </c>
      <c r="T23" s="39" t="n">
        <v>0.81</v>
      </c>
      <c r="V23" s="21"/>
      <c r="W23" s="38" t="n">
        <v>19.2067934380824</v>
      </c>
      <c r="X23" s="38" t="n">
        <v>37.5204995244137</v>
      </c>
      <c r="Y23" s="54" t="n">
        <v>-11.8602206444373</v>
      </c>
      <c r="Z23" s="54" t="n">
        <v>-35.8373977458101</v>
      </c>
      <c r="AA23" s="54" t="n">
        <v>-38.4244086271266</v>
      </c>
      <c r="AC23" s="21"/>
      <c r="AD23" s="57" t="n">
        <f aca="false">SQRT(ABS(Biomassa!W23))</f>
        <v>4.38255558299976</v>
      </c>
      <c r="AE23" s="57" t="n">
        <f aca="false">SQRT(ABS(Biomassa!X23))</f>
        <v>6.12539790743538</v>
      </c>
      <c r="AF23" s="54" t="n">
        <f aca="false">-SQRT(ABS(Biomassa!Y23))</f>
        <v>-3.44386710609415</v>
      </c>
      <c r="AG23" s="54" t="n">
        <f aca="false">-SQRT(ABS(Biomassa!Z23))</f>
        <v>-5.98643447686602</v>
      </c>
      <c r="AH23" s="54" t="n">
        <f aca="false">-SQRT(ABS(Biomassa!AA23))</f>
        <v>-6.19874250369594</v>
      </c>
      <c r="AI23" s="33" t="n">
        <v>-12.09</v>
      </c>
      <c r="AJ23" s="33" t="n">
        <v>3.66</v>
      </c>
      <c r="AK23" s="31" t="n">
        <f aca="false">(LOG(50)-Biomassa!AJ23)/Biomassa!AI23</f>
        <v>0.162202646456905</v>
      </c>
      <c r="AL23" s="34" t="n">
        <v>0.62</v>
      </c>
      <c r="AM23" s="33" t="n">
        <v>0.64</v>
      </c>
    </row>
    <row r="24" customFormat="false" ht="12.8" hidden="false" customHeight="false" outlineLevel="0" collapsed="false">
      <c r="D24" s="1" t="s">
        <v>26</v>
      </c>
      <c r="E24" s="1"/>
      <c r="F24" s="1"/>
      <c r="G24" s="1"/>
      <c r="H24" s="1"/>
      <c r="K24" s="59" t="s">
        <v>26</v>
      </c>
      <c r="L24" s="59"/>
      <c r="M24" s="59"/>
      <c r="N24" s="59"/>
      <c r="O24" s="59"/>
      <c r="P24" s="23"/>
      <c r="Q24" s="23"/>
      <c r="R24" s="55"/>
      <c r="S24" s="23"/>
      <c r="T24" s="23"/>
      <c r="W24" s="1" t="s">
        <v>26</v>
      </c>
      <c r="X24" s="1"/>
      <c r="Y24" s="1"/>
      <c r="Z24" s="1"/>
      <c r="AA24" s="1"/>
      <c r="AD24" s="59" t="s">
        <v>26</v>
      </c>
      <c r="AE24" s="59"/>
      <c r="AF24" s="59"/>
      <c r="AG24" s="59"/>
      <c r="AH24" s="59"/>
      <c r="AI24" s="33"/>
      <c r="AJ24" s="33"/>
      <c r="AK24" s="31"/>
      <c r="AL24" s="34"/>
      <c r="AM24" s="33"/>
    </row>
    <row r="25" customFormat="false" ht="12.8" hidden="false" customHeight="false" outlineLevel="0" collapsed="false">
      <c r="C25" s="21" t="n">
        <v>42529</v>
      </c>
      <c r="D25" s="38" t="n">
        <v>25.5942716255457</v>
      </c>
      <c r="E25" s="38" t="n">
        <v>45.2076060804081</v>
      </c>
      <c r="F25" s="38" t="n">
        <v>231.226196120689</v>
      </c>
      <c r="G25" s="38" t="n">
        <v>157.304783021141</v>
      </c>
      <c r="H25" s="38" t="n">
        <v>157.711875457787</v>
      </c>
      <c r="J25" s="21" t="n">
        <v>42529</v>
      </c>
      <c r="K25" s="57" t="n">
        <f aca="false">SQRT(ABS(Biomassa!D25))</f>
        <v>5.05907813989325</v>
      </c>
      <c r="L25" s="57" t="n">
        <f aca="false">SQRT(ABS(Biomassa!E25))</f>
        <v>6.72366016990806</v>
      </c>
      <c r="M25" s="57" t="n">
        <f aca="false">SQRT(ABS(Biomassa!F25))</f>
        <v>15.2061236388729</v>
      </c>
      <c r="N25" s="57" t="n">
        <f aca="false">SQRT(ABS(Biomassa!G25))</f>
        <v>12.5421203558705</v>
      </c>
      <c r="O25" s="57" t="n">
        <f aca="false">SQRT(ABS(Biomassa!H25))</f>
        <v>12.5583388813086</v>
      </c>
      <c r="P25" s="23" t="n">
        <v>6.2</v>
      </c>
      <c r="Q25" s="23" t="n">
        <v>8.02</v>
      </c>
      <c r="R25" s="55" t="n">
        <f aca="false">(LOG(50)-Biomassa!Q25)/Biomassa!P25</f>
        <v>-1.01952096704258</v>
      </c>
      <c r="S25" s="23" t="n">
        <v>0.3</v>
      </c>
      <c r="T25" s="23" t="n">
        <v>0.57</v>
      </c>
      <c r="V25" s="21" t="n">
        <v>42529</v>
      </c>
      <c r="W25" s="54" t="n">
        <v>-96.7040814479556</v>
      </c>
      <c r="X25" s="54" t="n">
        <v>-208.106007550615</v>
      </c>
      <c r="Y25" s="54" t="n">
        <v>-43.875250446903</v>
      </c>
      <c r="Z25" s="54" t="n">
        <v>-43.934861289172</v>
      </c>
      <c r="AA25" s="38" t="n">
        <v>96.1712012470004</v>
      </c>
      <c r="AC25" s="21" t="n">
        <v>42529</v>
      </c>
      <c r="AD25" s="54" t="n">
        <f aca="false">-SQRT(ABS(Biomassa!W25))</f>
        <v>-9.8338233382523</v>
      </c>
      <c r="AE25" s="54" t="n">
        <f aca="false">-SQRT(ABS(Biomassa!X25))</f>
        <v>-14.425879784284</v>
      </c>
      <c r="AF25" s="54" t="n">
        <f aca="false">-SQRT(ABS(Biomassa!Y25))</f>
        <v>-6.62383955473734</v>
      </c>
      <c r="AG25" s="54" t="n">
        <f aca="false">-SQRT(ABS(Biomassa!Z25))</f>
        <v>-6.6283377470654</v>
      </c>
      <c r="AH25" s="57" t="n">
        <f aca="false">SQRT(ABS(Biomassa!AA25))</f>
        <v>9.806691656568</v>
      </c>
      <c r="AI25" s="33" t="n">
        <v>22.63</v>
      </c>
      <c r="AJ25" s="33" t="n">
        <v>-14.31</v>
      </c>
      <c r="AK25" s="31" t="n">
        <f aca="false">(LOG(50)-Biomassa!AJ25)/Biomassa!AI25</f>
        <v>0.707422448269378</v>
      </c>
      <c r="AL25" s="60" t="n">
        <v>0.89</v>
      </c>
      <c r="AM25" s="58" t="n">
        <v>0.89</v>
      </c>
    </row>
    <row r="26" customFormat="false" ht="12.8" hidden="false" customHeight="false" outlineLevel="0" collapsed="false">
      <c r="C26" s="21"/>
      <c r="D26" s="38" t="n">
        <v>93.5695483672823</v>
      </c>
      <c r="E26" s="38" t="n">
        <v>44.3291545339603</v>
      </c>
      <c r="F26" s="38" t="n">
        <v>119.894218853158</v>
      </c>
      <c r="G26" s="38" t="n">
        <v>263.786732857957</v>
      </c>
      <c r="H26" s="38" t="n">
        <v>293.410025417237</v>
      </c>
      <c r="J26" s="21"/>
      <c r="K26" s="57" t="n">
        <f aca="false">SQRT(ABS(Biomassa!D26))</f>
        <v>9.67313539485943</v>
      </c>
      <c r="L26" s="57" t="n">
        <f aca="false">SQRT(ABS(Biomassa!E26))</f>
        <v>6.65801430863289</v>
      </c>
      <c r="M26" s="57" t="n">
        <f aca="false">SQRT(ABS(Biomassa!F26))</f>
        <v>10.9496218589117</v>
      </c>
      <c r="N26" s="57" t="n">
        <f aca="false">SQRT(ABS(Biomassa!G26))</f>
        <v>16.2415126406981</v>
      </c>
      <c r="O26" s="57" t="n">
        <f aca="false">SQRT(ABS(Biomassa!H26))</f>
        <v>17.1292155517186</v>
      </c>
      <c r="P26" s="23" t="n">
        <v>10.19</v>
      </c>
      <c r="Q26" s="23" t="n">
        <v>8.18</v>
      </c>
      <c r="R26" s="55" t="n">
        <f aca="false">(LOG(50)-Biomassa!Q26)/Biomassa!P26</f>
        <v>-0.636018645305592</v>
      </c>
      <c r="S26" s="23" t="n">
        <v>0.76</v>
      </c>
      <c r="T26" s="23" t="n">
        <v>0.7</v>
      </c>
      <c r="V26" s="21"/>
      <c r="W26" s="54" t="n">
        <v>-135.582591006666</v>
      </c>
      <c r="X26" s="54" t="n">
        <v>-167.633537267221</v>
      </c>
      <c r="Y26" s="38" t="n">
        <v>59.7497038629689</v>
      </c>
      <c r="Z26" s="54" t="n">
        <v>-56.8172617970301</v>
      </c>
      <c r="AA26" s="38" t="n">
        <v>129.916326704922</v>
      </c>
      <c r="AC26" s="21"/>
      <c r="AD26" s="54" t="n">
        <f aca="false">-SQRT(ABS(Biomassa!W26))</f>
        <v>-11.6439937739019</v>
      </c>
      <c r="AE26" s="54" t="n">
        <f aca="false">-SQRT(ABS(Biomassa!X26))</f>
        <v>-12.9473370724339</v>
      </c>
      <c r="AF26" s="57" t="n">
        <f aca="false">SQRT(ABS(Biomassa!Y26))</f>
        <v>7.72979326133428</v>
      </c>
      <c r="AG26" s="54" t="n">
        <f aca="false">-SQRT(ABS(Biomassa!Z26))</f>
        <v>-7.53772258689786</v>
      </c>
      <c r="AH26" s="57" t="n">
        <f aca="false">SQRT(ABS(Biomassa!AA26))</f>
        <v>11.3980843436484</v>
      </c>
      <c r="AI26" s="33" t="n">
        <v>21.08</v>
      </c>
      <c r="AJ26" s="33" t="n">
        <v>-10.77</v>
      </c>
      <c r="AK26" s="31" t="n">
        <f aca="false">(LOG(50)-Biomassa!AJ26)/Biomassa!AI26</f>
        <v>0.591507115955219</v>
      </c>
      <c r="AL26" s="34" t="n">
        <v>0.5</v>
      </c>
      <c r="AM26" s="33" t="n">
        <v>0.13</v>
      </c>
    </row>
    <row r="27" customFormat="false" ht="12.8" hidden="false" customHeight="false" outlineLevel="0" collapsed="false">
      <c r="C27" s="21"/>
      <c r="D27" s="38" t="n">
        <v>78.0238447800234</v>
      </c>
      <c r="E27" s="38" t="n">
        <v>158.342311928415</v>
      </c>
      <c r="F27" s="38" t="n">
        <v>220.352756102668</v>
      </c>
      <c r="G27" s="38" t="n">
        <v>68.7535474973811</v>
      </c>
      <c r="H27" s="38" t="n">
        <v>114.613617119421</v>
      </c>
      <c r="J27" s="21"/>
      <c r="K27" s="57" t="n">
        <f aca="false">SQRT(ABS(Biomassa!D27))</f>
        <v>8.83311070801354</v>
      </c>
      <c r="L27" s="57" t="n">
        <f aca="false">SQRT(ABS(Biomassa!E27))</f>
        <v>12.5834141602514</v>
      </c>
      <c r="M27" s="57" t="n">
        <f aca="false">SQRT(ABS(Biomassa!F27))</f>
        <v>14.8442836170247</v>
      </c>
      <c r="N27" s="57" t="n">
        <f aca="false">SQRT(ABS(Biomassa!G27))</f>
        <v>8.29177589527003</v>
      </c>
      <c r="O27" s="57" t="n">
        <f aca="false">SQRT(ABS(Biomassa!H27))</f>
        <v>10.7057749424981</v>
      </c>
      <c r="P27" s="23" t="n">
        <v>-1.25</v>
      </c>
      <c r="Q27" s="23" t="n">
        <v>11.53</v>
      </c>
      <c r="R27" s="55" t="n">
        <f aca="false">(LOG(50)-Biomassa!Q27)/Biomassa!P27</f>
        <v>7.86482399653118</v>
      </c>
      <c r="S27" s="23" t="n">
        <v>0.03</v>
      </c>
      <c r="T27" s="23" t="n">
        <v>0.22</v>
      </c>
      <c r="V27" s="21"/>
      <c r="W27" s="54" t="n">
        <v>-170.914258855392</v>
      </c>
      <c r="X27" s="54" t="n">
        <v>-163.646372259751</v>
      </c>
      <c r="Y27" s="54" t="n">
        <v>-88.3189688551389</v>
      </c>
      <c r="Z27" s="54" t="n">
        <v>-50.9990910931334</v>
      </c>
      <c r="AA27" s="38" t="n">
        <v>10.212528559009</v>
      </c>
      <c r="AC27" s="21"/>
      <c r="AD27" s="54" t="n">
        <f aca="false">-SQRT(ABS(Biomassa!W27))</f>
        <v>-13.0734180249616</v>
      </c>
      <c r="AE27" s="54" t="n">
        <f aca="false">-SQRT(ABS(Biomassa!X27))</f>
        <v>-12.7924341803955</v>
      </c>
      <c r="AF27" s="54" t="n">
        <f aca="false">-SQRT(ABS(Biomassa!Y27))</f>
        <v>-9.39781723886664</v>
      </c>
      <c r="AG27" s="54" t="n">
        <f aca="false">-SQRT(ABS(Biomassa!Z27))</f>
        <v>-7.14136479205014</v>
      </c>
      <c r="AH27" s="57" t="n">
        <f aca="false">SQRT(ABS(Biomassa!AA27))</f>
        <v>3.19570470460101</v>
      </c>
      <c r="AI27" s="33" t="n">
        <v>17.3</v>
      </c>
      <c r="AJ27" s="33" t="n">
        <v>-14.54</v>
      </c>
      <c r="AK27" s="31" t="n">
        <f aca="false">(LOG(50)-Biomassa!AJ27)/Biomassa!AI27</f>
        <v>0.938668786377805</v>
      </c>
      <c r="AL27" s="60" t="n">
        <v>0.98</v>
      </c>
      <c r="AM27" s="58" t="n">
        <v>0.97</v>
      </c>
    </row>
    <row r="28" customFormat="false" ht="12.8" hidden="false" customHeight="false" outlineLevel="0" collapsed="false">
      <c r="C28" s="21"/>
      <c r="D28" s="38" t="n">
        <v>111.454662608219</v>
      </c>
      <c r="E28" s="38" t="n">
        <v>173.498758206351</v>
      </c>
      <c r="F28" s="54" t="n">
        <v>-100.456572880783</v>
      </c>
      <c r="G28" s="38" t="n">
        <v>145.146837869438</v>
      </c>
      <c r="H28" s="38" t="n">
        <v>11.0898977283144</v>
      </c>
      <c r="J28" s="21"/>
      <c r="K28" s="57" t="n">
        <f aca="false">SQRT(ABS(Biomassa!D28))</f>
        <v>10.5572090349779</v>
      </c>
      <c r="L28" s="57" t="n">
        <f aca="false">SQRT(ABS(Biomassa!E28))</f>
        <v>13.1718927343928</v>
      </c>
      <c r="M28" s="54" t="n">
        <f aca="false">-SQRT(ABS(Biomassa!F28))</f>
        <v>-10.0228026460059</v>
      </c>
      <c r="N28" s="57" t="n">
        <f aca="false">SQRT(ABS(Biomassa!G28))</f>
        <v>12.0476901466396</v>
      </c>
      <c r="O28" s="57" t="n">
        <f aca="false">SQRT(ABS(Biomassa!H28))</f>
        <v>3.33014980568658</v>
      </c>
      <c r="P28" s="23" t="n">
        <v>-3.64</v>
      </c>
      <c r="Q28" s="23" t="n">
        <v>7.23</v>
      </c>
      <c r="R28" s="55" t="n">
        <f aca="false">(LOG(50)-Biomassa!Q28)/Biomassa!P28</f>
        <v>1.51951373507252</v>
      </c>
      <c r="S28" s="23" t="n">
        <v>0.02</v>
      </c>
      <c r="T28" s="23" t="n">
        <v>0.29</v>
      </c>
      <c r="V28" s="21"/>
      <c r="W28" s="54" t="n">
        <v>-333.89367292333</v>
      </c>
      <c r="X28" s="38" t="n">
        <v>6.90955511294058</v>
      </c>
      <c r="Y28" s="54" t="n">
        <v>-87.3189688551389</v>
      </c>
      <c r="Z28" s="38" t="n">
        <v>22.7084720436424</v>
      </c>
      <c r="AA28" s="54" t="n">
        <v>-28.450913618185</v>
      </c>
      <c r="AC28" s="21"/>
      <c r="AD28" s="54" t="n">
        <f aca="false">-SQRT(ABS(Biomassa!W28))</f>
        <v>-18.2727576715538</v>
      </c>
      <c r="AE28" s="57" t="n">
        <f aca="false">SQRT(ABS(Biomassa!X28))</f>
        <v>2.62860326275012</v>
      </c>
      <c r="AF28" s="57" t="n">
        <f aca="false">SQRT(ABS(Biomassa!Y28))</f>
        <v>9.34446193502541</v>
      </c>
      <c r="AG28" s="57" t="n">
        <f aca="false">SQRT(ABS(Biomassa!Z28))</f>
        <v>4.76534070593514</v>
      </c>
      <c r="AH28" s="54" t="n">
        <f aca="false">-SQRT(ABS(Biomassa!AA28))</f>
        <v>-5.33393978389192</v>
      </c>
      <c r="AI28" s="33" t="n">
        <v>2.12</v>
      </c>
      <c r="AJ28" s="33" t="n">
        <v>-2.2</v>
      </c>
      <c r="AK28" s="31" t="n">
        <f aca="false">(LOG(50)-Biomassa!AJ28)/Biomassa!AI28</f>
        <v>1.83913679449812</v>
      </c>
      <c r="AL28" s="34" t="n">
        <v>0.02</v>
      </c>
      <c r="AM28" s="33" t="n">
        <v>0.75</v>
      </c>
    </row>
    <row r="29" customFormat="false" ht="12.8" hidden="false" customHeight="false" outlineLevel="0" collapsed="false">
      <c r="C29" s="21"/>
      <c r="D29" s="38" t="n">
        <v>185.812464197673</v>
      </c>
      <c r="E29" s="38" t="n">
        <v>108.157320253343</v>
      </c>
      <c r="F29" s="38" t="n">
        <v>113.599447397954</v>
      </c>
      <c r="G29" s="38" t="n">
        <v>91.9269287712131</v>
      </c>
      <c r="H29" s="38" t="n">
        <v>108.460455786038</v>
      </c>
      <c r="J29" s="21"/>
      <c r="K29" s="57" t="n">
        <f aca="false">SQRT(ABS(Biomassa!D29))</f>
        <v>13.6313045669764</v>
      </c>
      <c r="L29" s="57" t="n">
        <f aca="false">SQRT(ABS(Biomassa!E29))</f>
        <v>10.3998711652281</v>
      </c>
      <c r="M29" s="57" t="n">
        <f aca="false">SQRT(ABS(Biomassa!F29))</f>
        <v>10.6583041520663</v>
      </c>
      <c r="N29" s="57" t="n">
        <f aca="false">SQRT(ABS(Biomassa!G29))</f>
        <v>9.58785318886418</v>
      </c>
      <c r="O29" s="57" t="n">
        <f aca="false">SQRT(ABS(Biomassa!H29))</f>
        <v>10.414434972001</v>
      </c>
      <c r="P29" s="23" t="n">
        <v>-2.01</v>
      </c>
      <c r="Q29" s="23" t="n">
        <v>11.72</v>
      </c>
      <c r="R29" s="55" t="n">
        <f aca="false">(LOG(50)-Biomassa!Q29)/Biomassa!P29</f>
        <v>4.9855870625194</v>
      </c>
      <c r="S29" s="23" t="n">
        <v>0.24</v>
      </c>
      <c r="T29" s="23" t="n">
        <v>0</v>
      </c>
      <c r="V29" s="21"/>
      <c r="W29" s="54" t="n">
        <v>-136.967648377177</v>
      </c>
      <c r="X29" s="54" t="n">
        <v>-23.1937748033009</v>
      </c>
      <c r="Y29" s="54" t="n">
        <v>-86.3189688551389</v>
      </c>
      <c r="Z29" s="54" t="n">
        <v>-67.3916448037879</v>
      </c>
      <c r="AA29" s="38" t="n">
        <v>24.6176713973994</v>
      </c>
      <c r="AC29" s="21"/>
      <c r="AD29" s="54" t="n">
        <f aca="false">-SQRT(ABS(Biomassa!W29))</f>
        <v>-11.703317836288</v>
      </c>
      <c r="AE29" s="54" t="n">
        <f aca="false">-SQRT(ABS(Biomassa!X29))</f>
        <v>-4.81599157010277</v>
      </c>
      <c r="AF29" s="54" t="n">
        <f aca="false">-SQRT(ABS(Biomassa!Y29))</f>
        <v>-9.29080022684478</v>
      </c>
      <c r="AG29" s="54" t="n">
        <f aca="false">-SQRT(ABS(Biomassa!Z29))</f>
        <v>-8.20924142681819</v>
      </c>
      <c r="AH29" s="57" t="n">
        <f aca="false">SQRT(ABS(Biomassa!AA29))</f>
        <v>4.96161983604139</v>
      </c>
      <c r="AI29" s="33" t="n">
        <v>14.56</v>
      </c>
      <c r="AJ29" s="33" t="n">
        <v>-11.45</v>
      </c>
      <c r="AK29" s="31" t="n">
        <f aca="false">(LOG(50)-Biomassa!AJ29)/Biomassa!AI29</f>
        <v>0.903088599198902</v>
      </c>
      <c r="AL29" s="34" t="n">
        <v>0.73</v>
      </c>
      <c r="AM29" s="33" t="n">
        <v>0.93</v>
      </c>
    </row>
    <row r="30" customFormat="false" ht="12.8" hidden="false" customHeight="false" outlineLevel="0" collapsed="false">
      <c r="D30" s="1" t="s">
        <v>26</v>
      </c>
      <c r="E30" s="1"/>
      <c r="F30" s="1"/>
      <c r="G30" s="1"/>
      <c r="H30" s="1"/>
      <c r="K30" s="59" t="s">
        <v>26</v>
      </c>
      <c r="L30" s="59"/>
      <c r="M30" s="59"/>
      <c r="N30" s="59"/>
      <c r="O30" s="59"/>
      <c r="P30" s="23"/>
      <c r="Q30" s="23"/>
      <c r="R30" s="55"/>
      <c r="S30" s="23"/>
      <c r="T30" s="23"/>
      <c r="W30" s="1" t="s">
        <v>26</v>
      </c>
      <c r="X30" s="1"/>
      <c r="Y30" s="1"/>
      <c r="Z30" s="1"/>
      <c r="AA30" s="1"/>
      <c r="AD30" s="59" t="s">
        <v>26</v>
      </c>
      <c r="AE30" s="59"/>
      <c r="AF30" s="59"/>
      <c r="AG30" s="59"/>
      <c r="AH30" s="59"/>
      <c r="AI30" s="33"/>
      <c r="AJ30" s="33"/>
      <c r="AK30" s="31"/>
      <c r="AL30" s="34"/>
      <c r="AM30" s="33"/>
    </row>
    <row r="31" customFormat="false" ht="12.8" hidden="false" customHeight="false" outlineLevel="0" collapsed="false">
      <c r="C31" s="21" t="n">
        <v>42530</v>
      </c>
      <c r="D31" s="54" t="n">
        <v>-46.3233658796866</v>
      </c>
      <c r="E31" s="54" t="n">
        <v>-283.318302723785</v>
      </c>
      <c r="F31" s="38" t="n">
        <v>78.9024192943231</v>
      </c>
      <c r="G31" s="38" t="n">
        <v>63.4164633168573</v>
      </c>
      <c r="H31" s="38" t="n">
        <v>92.0545783229119</v>
      </c>
      <c r="J31" s="21" t="n">
        <v>42530</v>
      </c>
      <c r="K31" s="54" t="n">
        <f aca="false">-SQRT(ABS(Biomassa!D31))</f>
        <v>-6.80612708371557</v>
      </c>
      <c r="L31" s="54" t="n">
        <f aca="false">-SQRT(ABS(Biomassa!E31))</f>
        <v>-16.8320617490486</v>
      </c>
      <c r="M31" s="57" t="n">
        <f aca="false">SQRT(ABS(Biomassa!F31))</f>
        <v>8.88270337759418</v>
      </c>
      <c r="N31" s="57" t="n">
        <f aca="false">SQRT(ABS(Biomassa!G31))</f>
        <v>7.96344544257429</v>
      </c>
      <c r="O31" s="57" t="n">
        <f aca="false">SQRT(ABS(Biomassa!H31))</f>
        <v>9.59450771654867</v>
      </c>
      <c r="P31" s="23" t="n">
        <v>20.96</v>
      </c>
      <c r="Q31" s="23" t="n">
        <v>-7.56</v>
      </c>
      <c r="R31" s="55" t="n">
        <f aca="false">(LOG(50)-Biomassa!Q31)/Biomassa!P31</f>
        <v>0.441744752115268</v>
      </c>
      <c r="S31" s="23" t="n">
        <v>0.45</v>
      </c>
      <c r="T31" s="23" t="n">
        <v>0.36</v>
      </c>
      <c r="V31" s="21" t="n">
        <v>42530</v>
      </c>
      <c r="W31" s="54" t="n">
        <v>-0.146668916336359</v>
      </c>
      <c r="X31" s="38" t="n">
        <v>162.581318409413</v>
      </c>
      <c r="Y31" s="54" t="n">
        <v>-11.9316641046175</v>
      </c>
      <c r="Z31" s="38" t="n">
        <v>56.7119709896413</v>
      </c>
      <c r="AA31" s="38" t="n">
        <v>200.121404692171</v>
      </c>
      <c r="AC31" s="21" t="n">
        <v>42530</v>
      </c>
      <c r="AD31" s="54" t="n">
        <f aca="false">-SQRT(ABS(Biomassa!W31))</f>
        <v>-0.382973780220473</v>
      </c>
      <c r="AE31" s="57" t="n">
        <f aca="false">SQRT(ABS(Biomassa!X31))</f>
        <v>12.7507379554837</v>
      </c>
      <c r="AF31" s="54" t="n">
        <f aca="false">-SQRT(ABS(Biomassa!Y31))</f>
        <v>-3.45422409588861</v>
      </c>
      <c r="AG31" s="57" t="n">
        <f aca="false">SQRT(ABS(Biomassa!Z31))</f>
        <v>7.53073508959393</v>
      </c>
      <c r="AH31" s="57" t="n">
        <f aca="false">SQRT(ABS(Biomassa!AA31))</f>
        <v>14.1464272766014</v>
      </c>
      <c r="AI31" s="33" t="n">
        <v>11.64</v>
      </c>
      <c r="AJ31" s="33" t="n">
        <v>1.61</v>
      </c>
      <c r="AK31" s="31" t="n">
        <f aca="false">(LOG(50)-Biomassa!AJ31)/Biomassa!AI31</f>
        <v>0.0076434711628882</v>
      </c>
      <c r="AL31" s="34" t="n">
        <v>0.32</v>
      </c>
      <c r="AM31" s="58" t="n">
        <v>0.89</v>
      </c>
    </row>
    <row r="32" customFormat="false" ht="12.8" hidden="false" customHeight="false" outlineLevel="0" collapsed="false">
      <c r="C32" s="21"/>
      <c r="D32" s="54" t="n">
        <v>-173.589960944597</v>
      </c>
      <c r="E32" s="54" t="n">
        <v>-231.883607713907</v>
      </c>
      <c r="F32" s="38" t="n">
        <v>90.6413958107718</v>
      </c>
      <c r="G32" s="38" t="n">
        <v>27.114414329841</v>
      </c>
      <c r="H32" s="38" t="n">
        <v>19.8541680248026</v>
      </c>
      <c r="J32" s="21"/>
      <c r="K32" s="54" t="n">
        <f aca="false">-SQRT(ABS(Biomassa!D32))</f>
        <v>-13.1753543005339</v>
      </c>
      <c r="L32" s="54" t="n">
        <f aca="false">-SQRT(ABS(Biomassa!E32))</f>
        <v>-15.2277249684221</v>
      </c>
      <c r="M32" s="57" t="n">
        <f aca="false">SQRT(ABS(Biomassa!F32))</f>
        <v>9.52057749355425</v>
      </c>
      <c r="N32" s="57" t="n">
        <f aca="false">SQRT(ABS(Biomassa!G32))</f>
        <v>5.2071503079747</v>
      </c>
      <c r="O32" s="57" t="n">
        <f aca="false">SQRT(ABS(Biomassa!H32))</f>
        <v>4.45580161416581</v>
      </c>
      <c r="P32" s="23" t="n">
        <v>17.69</v>
      </c>
      <c r="Q32" s="23" t="n">
        <v>-8.7</v>
      </c>
      <c r="R32" s="55" t="n">
        <f aca="false">(LOG(50)-Biomassa!Q32)/Biomassa!P32</f>
        <v>0.587844545185756</v>
      </c>
      <c r="S32" s="23" t="n">
        <v>0.35</v>
      </c>
      <c r="T32" s="23" t="n">
        <v>0.7</v>
      </c>
      <c r="V32" s="21"/>
      <c r="W32" s="38" t="n">
        <v>713.841935445678</v>
      </c>
      <c r="X32" s="54" t="n">
        <v>-40.325720783692</v>
      </c>
      <c r="Y32" s="38" t="n">
        <v>168.040666667391</v>
      </c>
      <c r="Z32" s="38" t="n">
        <v>222.633078029107</v>
      </c>
      <c r="AA32" s="38" t="n">
        <v>362.86270817287</v>
      </c>
      <c r="AC32" s="21"/>
      <c r="AD32" s="57" t="n">
        <f aca="false">SQRT(ABS(Biomassa!W32))</f>
        <v>26.7178205594258</v>
      </c>
      <c r="AE32" s="54" t="n">
        <f aca="false">-SQRT(ABS(Biomassa!X32))</f>
        <v>-6.35025359995111</v>
      </c>
      <c r="AF32" s="57" t="n">
        <f aca="false">SQRT(ABS(Biomassa!Y32))</f>
        <v>12.9630500526454</v>
      </c>
      <c r="AG32" s="57" t="n">
        <f aca="false">SQRT(ABS(Biomassa!Z32))</f>
        <v>14.9208940090434</v>
      </c>
      <c r="AH32" s="57" t="n">
        <f aca="false">SQRT(ABS(Biomassa!AA32))</f>
        <v>19.0489555664574</v>
      </c>
      <c r="AI32" s="33" t="n">
        <v>7.82</v>
      </c>
      <c r="AJ32" s="33" t="n">
        <v>10.43</v>
      </c>
      <c r="AK32" s="31" t="n">
        <f aca="false">(LOG(50)-Biomassa!AJ32)/Biomassa!AI32</f>
        <v>-1.11649999944552</v>
      </c>
      <c r="AL32" s="34" t="n">
        <v>0.06</v>
      </c>
      <c r="AM32" s="58" t="n">
        <v>1</v>
      </c>
    </row>
    <row r="33" customFormat="false" ht="12.8" hidden="false" customHeight="false" outlineLevel="0" collapsed="false">
      <c r="C33" s="21"/>
      <c r="D33" s="54" t="n">
        <v>-153.239792749619</v>
      </c>
      <c r="E33" s="54" t="n">
        <v>-135.644625308182</v>
      </c>
      <c r="F33" s="54" t="n">
        <v>-13.7624759436378</v>
      </c>
      <c r="G33" s="54" t="n">
        <v>-27.764326517023</v>
      </c>
      <c r="H33" s="38" t="n">
        <v>172.397435442024</v>
      </c>
      <c r="J33" s="21"/>
      <c r="K33" s="54" t="n">
        <f aca="false">-SQRT(ABS(Biomassa!D33))</f>
        <v>-12.379006129315</v>
      </c>
      <c r="L33" s="54" t="n">
        <f aca="false">-SQRT(ABS(Biomassa!E33))</f>
        <v>-11.6466572589813</v>
      </c>
      <c r="M33" s="54" t="n">
        <f aca="false">-SQRT(ABS(Biomassa!F33))</f>
        <v>-3.70978111802271</v>
      </c>
      <c r="N33" s="54" t="n">
        <f aca="false">-SQRT(ABS(Biomassa!G33))</f>
        <v>-5.26918651378209</v>
      </c>
      <c r="O33" s="57" t="n">
        <f aca="false">SQRT(ABS(Biomassa!H33))</f>
        <v>13.1300203900079</v>
      </c>
      <c r="P33" s="23" t="n">
        <v>25.88</v>
      </c>
      <c r="Q33" s="23" t="n">
        <v>-14</v>
      </c>
      <c r="R33" s="55" t="n">
        <f aca="false">(LOG(50)-Biomassa!Q33)/Biomassa!P33</f>
        <v>0.606606259827512</v>
      </c>
      <c r="S33" s="56" t="n">
        <v>0.92</v>
      </c>
      <c r="T33" s="23" t="n">
        <v>0.84</v>
      </c>
      <c r="V33" s="21"/>
      <c r="W33" s="38" t="n">
        <v>100.844934229414</v>
      </c>
      <c r="X33" s="38" t="n">
        <v>298.724988362411</v>
      </c>
      <c r="Y33" s="38" t="n">
        <v>195.564032836562</v>
      </c>
      <c r="Z33" s="38" t="n">
        <v>115.187472751313</v>
      </c>
      <c r="AA33" s="38" t="n">
        <v>0.12376685482089</v>
      </c>
      <c r="AC33" s="21"/>
      <c r="AD33" s="57" t="n">
        <f aca="false">SQRT(ABS(Biomassa!W33))</f>
        <v>10.0421578472664</v>
      </c>
      <c r="AE33" s="57" t="n">
        <f aca="false">SQRT(ABS(Biomassa!X33))</f>
        <v>17.2836624695812</v>
      </c>
      <c r="AF33" s="57" t="n">
        <f aca="false">SQRT(ABS(Biomassa!Y33))</f>
        <v>13.9844210762034</v>
      </c>
      <c r="AG33" s="57" t="n">
        <f aca="false">SQRT(ABS(Biomassa!Z33))</f>
        <v>10.7325426973906</v>
      </c>
      <c r="AH33" s="57" t="n">
        <f aca="false">SQRT(ABS(Biomassa!AA33))</f>
        <v>0.351805137570346</v>
      </c>
      <c r="AI33" s="33" t="n">
        <v>-14.28</v>
      </c>
      <c r="AJ33" s="33" t="n">
        <v>16.01</v>
      </c>
      <c r="AK33" s="31" t="n">
        <f aca="false">(LOG(50)-Biomassa!AJ33)/Biomassa!AI33</f>
        <v>1.00217296888403</v>
      </c>
      <c r="AL33" s="34" t="n">
        <v>0.73</v>
      </c>
      <c r="AM33" s="58" t="n">
        <v>0.99</v>
      </c>
    </row>
    <row r="34" customFormat="false" ht="12.8" hidden="false" customHeight="false" outlineLevel="0" collapsed="false">
      <c r="C34" s="21"/>
      <c r="D34" s="54" t="n">
        <v>-319.69594480453</v>
      </c>
      <c r="E34" s="54" t="n">
        <v>-48.3358663340638</v>
      </c>
      <c r="F34" s="54" t="n">
        <v>-32.4361883863771</v>
      </c>
      <c r="G34" s="54" t="n">
        <v>-57.8212263528937</v>
      </c>
      <c r="H34" s="38" t="n">
        <v>44.0341679476913</v>
      </c>
      <c r="J34" s="21"/>
      <c r="K34" s="54" t="n">
        <f aca="false">-SQRT(ABS(Biomassa!D34))</f>
        <v>-17.8800431991796</v>
      </c>
      <c r="L34" s="54" t="n">
        <f aca="false">-SQRT(ABS(Biomassa!E34))</f>
        <v>-6.9524000412853</v>
      </c>
      <c r="M34" s="54" t="n">
        <f aca="false">-SQRT(ABS(Biomassa!F34))</f>
        <v>-5.69527772688717</v>
      </c>
      <c r="N34" s="54" t="n">
        <f aca="false">-SQRT(ABS(Biomassa!G34))</f>
        <v>-7.60402698265161</v>
      </c>
      <c r="O34" s="57" t="n">
        <f aca="false">SQRT(ABS(Biomassa!H34))</f>
        <v>6.63582458686871</v>
      </c>
      <c r="P34" s="23" t="n">
        <v>20.01</v>
      </c>
      <c r="Q34" s="23" t="n">
        <v>-14.05</v>
      </c>
      <c r="R34" s="55" t="n">
        <f aca="false">(LOG(50)-Biomassa!Q34)/Biomassa!P34</f>
        <v>0.787054972730436</v>
      </c>
      <c r="S34" s="23" t="n">
        <v>0.77</v>
      </c>
      <c r="T34" s="23" t="n">
        <v>0.81</v>
      </c>
      <c r="V34" s="21"/>
      <c r="W34" s="38" t="n">
        <v>237.221764361891</v>
      </c>
      <c r="X34" s="38" t="n">
        <v>253.81819423023</v>
      </c>
      <c r="Y34" s="38" t="n">
        <v>145.429520097775</v>
      </c>
      <c r="Z34" s="38" t="n">
        <v>123.113732694599</v>
      </c>
      <c r="AA34" s="38" t="n">
        <v>61.4212334409621</v>
      </c>
      <c r="AC34" s="21"/>
      <c r="AD34" s="57" t="n">
        <f aca="false">SQRT(ABS(Biomassa!W34))</f>
        <v>15.4020052058779</v>
      </c>
      <c r="AE34" s="57" t="n">
        <f aca="false">SQRT(ABS(Biomassa!X34))</f>
        <v>15.9316726752162</v>
      </c>
      <c r="AF34" s="57" t="n">
        <f aca="false">SQRT(ABS(Biomassa!Y34))</f>
        <v>12.0594162419984</v>
      </c>
      <c r="AG34" s="57" t="n">
        <f aca="false">SQRT(ABS(Biomassa!Z34))</f>
        <v>11.0956627875309</v>
      </c>
      <c r="AH34" s="57" t="n">
        <f aca="false">SQRT(ABS(Biomassa!AA34))</f>
        <v>7.83716998928581</v>
      </c>
      <c r="AI34" s="33" t="n">
        <v>-8.25</v>
      </c>
      <c r="AJ34" s="33" t="n">
        <v>15.66</v>
      </c>
      <c r="AK34" s="31" t="n">
        <f aca="false">(LOG(50)-Biomassa!AJ34)/Biomassa!AI34</f>
        <v>1.69224606008048</v>
      </c>
      <c r="AL34" s="60" t="n">
        <v>0.9</v>
      </c>
      <c r="AM34" s="58" t="n">
        <v>0.99</v>
      </c>
    </row>
    <row r="35" customFormat="false" ht="12.8" hidden="false" customHeight="false" outlineLevel="0" collapsed="false">
      <c r="C35" s="21"/>
      <c r="D35" s="54" t="n">
        <v>-224.156366600949</v>
      </c>
      <c r="E35" s="38" t="n">
        <v>62.1475653617592</v>
      </c>
      <c r="F35" s="54" t="n">
        <v>-77.9622324371582</v>
      </c>
      <c r="G35" s="38" t="n">
        <v>145.166629695779</v>
      </c>
      <c r="H35" s="38" t="n">
        <v>323.143004188965</v>
      </c>
      <c r="J35" s="21"/>
      <c r="K35" s="54" t="n">
        <f aca="false">-SQRT(ABS(Biomassa!D35))</f>
        <v>-14.9718524772638</v>
      </c>
      <c r="L35" s="57" t="n">
        <f aca="false">SQRT(ABS(Biomassa!E35))</f>
        <v>7.88337271488284</v>
      </c>
      <c r="M35" s="54" t="n">
        <f aca="false">-SQRT(ABS(Biomassa!F35))</f>
        <v>-8.82962244023821</v>
      </c>
      <c r="N35" s="57" t="n">
        <f aca="false">SQRT(ABS(Biomassa!G35))</f>
        <v>12.0485115137007</v>
      </c>
      <c r="O35" s="57" t="n">
        <f aca="false">SQRT(ABS(Biomassa!H35))</f>
        <v>17.9761787983143</v>
      </c>
      <c r="P35" s="23" t="n">
        <v>18.17</v>
      </c>
      <c r="Q35" s="23" t="n">
        <v>-8.1</v>
      </c>
      <c r="R35" s="55" t="n">
        <f aca="false">(LOG(50)-Biomassa!Q35)/Biomassa!P35</f>
        <v>0.539293891267805</v>
      </c>
      <c r="S35" s="23" t="n">
        <v>0.58</v>
      </c>
      <c r="T35" s="39" t="n">
        <v>0.77</v>
      </c>
      <c r="V35" s="21"/>
      <c r="W35" s="38" t="n">
        <v>139.21584757729</v>
      </c>
      <c r="X35" s="38" t="n">
        <v>157.080960856816</v>
      </c>
      <c r="Y35" s="38" t="n">
        <v>84.4150390734669</v>
      </c>
      <c r="Z35" s="38" t="n">
        <v>46.243344007251</v>
      </c>
      <c r="AA35" s="38" t="n">
        <v>84.9646966937002</v>
      </c>
      <c r="AC35" s="21"/>
      <c r="AD35" s="57" t="n">
        <f aca="false">SQRT(ABS(Biomassa!W35))</f>
        <v>11.7989765478744</v>
      </c>
      <c r="AE35" s="57" t="n">
        <f aca="false">SQRT(ABS(Biomassa!X35))</f>
        <v>12.5331943596521</v>
      </c>
      <c r="AF35" s="57" t="n">
        <f aca="false">SQRT(ABS(Biomassa!Y35))</f>
        <v>9.18776572804656</v>
      </c>
      <c r="AG35" s="57" t="n">
        <f aca="false">SQRT(ABS(Biomassa!Z35))</f>
        <v>6.80024587844079</v>
      </c>
      <c r="AH35" s="57" t="n">
        <f aca="false">SQRT(ABS(Biomassa!AA35))</f>
        <v>9.21762966785389</v>
      </c>
      <c r="AI35" s="33" t="n">
        <v>-3.4</v>
      </c>
      <c r="AJ35" s="33" t="n">
        <v>11.23</v>
      </c>
      <c r="AK35" s="61" t="n">
        <f aca="false">(LOG(50)-Biomassa!AJ35)/Biomassa!AI35</f>
        <v>2.80324411637176</v>
      </c>
      <c r="AL35" s="41" t="n">
        <v>0.32</v>
      </c>
      <c r="AM35" s="33" t="n">
        <v>0.04</v>
      </c>
    </row>
    <row r="36" customFormat="false" ht="12.8" hidden="false" customHeight="false" outlineLevel="0" collapsed="false">
      <c r="P36" s="23"/>
      <c r="Q36" s="23"/>
      <c r="R36" s="23"/>
      <c r="S36" s="23"/>
      <c r="T36" s="23"/>
      <c r="AI36" s="33"/>
      <c r="AJ36" s="33"/>
      <c r="AK36" s="33"/>
      <c r="AL36" s="33"/>
      <c r="AM36" s="33"/>
    </row>
    <row r="37" customFormat="false" ht="12.8" hidden="false" customHeight="false" outlineLevel="0" collapsed="false">
      <c r="C37" s="46" t="s">
        <v>27</v>
      </c>
      <c r="D37" s="49" t="s">
        <v>28</v>
      </c>
      <c r="E37" s="49"/>
      <c r="F37" s="49"/>
      <c r="G37" s="49"/>
      <c r="H37" s="49"/>
      <c r="I37" s="49"/>
    </row>
    <row r="38" customFormat="false" ht="12.8" hidden="false" customHeight="false" outlineLevel="0" collapsed="false">
      <c r="C38" s="62" t="s">
        <v>29</v>
      </c>
      <c r="D38" s="49" t="s">
        <v>30</v>
      </c>
      <c r="E38" s="49"/>
      <c r="F38" s="49"/>
      <c r="G38" s="49"/>
      <c r="H38" s="49"/>
      <c r="I38" s="49"/>
      <c r="AQ38" s="0" t="e">
        <f aca="false"/>
        <v>#VALUE!</v>
      </c>
    </row>
    <row r="43" customFormat="false" ht="12.8" hidden="false" customHeight="false" outlineLevel="0" collapsed="false">
      <c r="T43" s="63" t="s">
        <v>18</v>
      </c>
      <c r="U43" s="63"/>
      <c r="V43" s="63"/>
    </row>
    <row r="44" customFormat="false" ht="12.8" hidden="false" customHeight="false" outlineLevel="0" collapsed="false">
      <c r="T44" s="64" t="n">
        <v>1.55594874060261</v>
      </c>
      <c r="U44" s="65" t="n">
        <v>0.81</v>
      </c>
      <c r="V44" s="65" t="n">
        <v>0.95</v>
      </c>
    </row>
    <row r="45" customFormat="false" ht="12.8" hidden="false" customHeight="false" outlineLevel="0" collapsed="false">
      <c r="T45" s="64" t="n">
        <v>0.124083835309681</v>
      </c>
      <c r="U45" s="65" t="n">
        <v>0.72</v>
      </c>
      <c r="V45" s="65" t="n">
        <v>0.73</v>
      </c>
    </row>
    <row r="46" customFormat="false" ht="12.8" hidden="false" customHeight="false" outlineLevel="0" collapsed="false">
      <c r="T46" s="64" t="n">
        <v>-0.0759504820362689</v>
      </c>
      <c r="U46" s="65" t="n">
        <v>0.3</v>
      </c>
      <c r="V46" s="65" t="n">
        <v>0.9</v>
      </c>
    </row>
    <row r="47" customFormat="false" ht="12.8" hidden="false" customHeight="false" outlineLevel="0" collapsed="false">
      <c r="T47" s="64" t="n">
        <v>0.148556381308392</v>
      </c>
      <c r="U47" s="65" t="n">
        <v>0.39</v>
      </c>
      <c r="V47" s="65" t="n">
        <v>0.02</v>
      </c>
    </row>
    <row r="48" customFormat="false" ht="12.8" hidden="false" customHeight="false" outlineLevel="0" collapsed="false">
      <c r="T48" s="64" t="n">
        <v>-0.661924750286852</v>
      </c>
      <c r="U48" s="65" t="n">
        <v>0.23</v>
      </c>
      <c r="V48" s="65" t="n">
        <v>0.45</v>
      </c>
    </row>
    <row r="49" customFormat="false" ht="12.8" hidden="false" customHeight="false" outlineLevel="0" collapsed="false">
      <c r="T49" s="64"/>
      <c r="U49" s="65"/>
      <c r="V49" s="65"/>
    </row>
    <row r="50" customFormat="false" ht="12.8" hidden="false" customHeight="false" outlineLevel="0" collapsed="false">
      <c r="T50" s="64" t="n">
        <v>0.498442707580552</v>
      </c>
      <c r="U50" s="65" t="n">
        <v>0.06</v>
      </c>
      <c r="V50" s="65" t="n">
        <v>0.6</v>
      </c>
    </row>
    <row r="51" customFormat="false" ht="12.8" hidden="false" customHeight="false" outlineLevel="0" collapsed="false">
      <c r="T51" s="64" t="n">
        <v>0.204279347058077</v>
      </c>
      <c r="U51" s="65" t="n">
        <v>0.53</v>
      </c>
      <c r="V51" s="65" t="n">
        <v>0.59</v>
      </c>
    </row>
    <row r="52" customFormat="false" ht="12.8" hidden="false" customHeight="false" outlineLevel="0" collapsed="false">
      <c r="T52" s="64" t="n">
        <v>0.160908022704958</v>
      </c>
      <c r="U52" s="65" t="n">
        <v>0.47</v>
      </c>
      <c r="V52" s="65" t="n">
        <v>0.99</v>
      </c>
    </row>
    <row r="53" customFormat="false" ht="12.8" hidden="false" customHeight="false" outlineLevel="0" collapsed="false">
      <c r="T53" s="64" t="n">
        <v>-0.424681870837892</v>
      </c>
      <c r="U53" s="65" t="n">
        <v>0.25</v>
      </c>
      <c r="V53" s="65" t="n">
        <v>0.95</v>
      </c>
    </row>
    <row r="54" customFormat="false" ht="12.8" hidden="false" customHeight="false" outlineLevel="0" collapsed="false">
      <c r="T54" s="64" t="n">
        <v>-0.129079074898295</v>
      </c>
      <c r="U54" s="65" t="n">
        <v>0.16</v>
      </c>
      <c r="V54" s="65" t="n">
        <v>0.39</v>
      </c>
    </row>
    <row r="55" customFormat="false" ht="12.8" hidden="false" customHeight="false" outlineLevel="0" collapsed="false">
      <c r="T55" s="64"/>
      <c r="U55" s="65"/>
      <c r="V55" s="65"/>
    </row>
    <row r="56" customFormat="false" ht="12.8" hidden="false" customHeight="false" outlineLevel="0" collapsed="false">
      <c r="T56" s="64" t="n">
        <v>1.85835822729924</v>
      </c>
      <c r="U56" s="65" t="n">
        <v>0.4</v>
      </c>
      <c r="V56" s="65" t="n">
        <v>0.99</v>
      </c>
    </row>
    <row r="57" customFormat="false" ht="12.8" hidden="false" customHeight="false" outlineLevel="0" collapsed="false">
      <c r="T57" s="64" t="n">
        <v>-2.286895554592</v>
      </c>
      <c r="U57" s="65" t="n">
        <v>0.72</v>
      </c>
      <c r="V57" s="65" t="n">
        <v>0.87</v>
      </c>
    </row>
    <row r="58" customFormat="false" ht="12.8" hidden="false" customHeight="false" outlineLevel="0" collapsed="false">
      <c r="T58" s="64" t="n">
        <v>-2.07862945265178</v>
      </c>
      <c r="U58" s="65" t="n">
        <v>0.04</v>
      </c>
      <c r="V58" s="65" t="n">
        <v>0.11</v>
      </c>
    </row>
    <row r="59" customFormat="false" ht="12.8" hidden="false" customHeight="false" outlineLevel="0" collapsed="false">
      <c r="T59" s="64" t="n">
        <v>24.9635192224307</v>
      </c>
      <c r="U59" s="65" t="n">
        <v>0</v>
      </c>
      <c r="V59" s="65" t="n">
        <v>0.79</v>
      </c>
    </row>
    <row r="60" customFormat="false" ht="12.8" hidden="false" customHeight="false" outlineLevel="0" collapsed="false">
      <c r="T60" s="64" t="n">
        <v>7.4145034452855</v>
      </c>
      <c r="U60" s="65" t="n">
        <v>0.06</v>
      </c>
      <c r="V60" s="65" t="n">
        <v>0.81</v>
      </c>
    </row>
    <row r="61" customFormat="false" ht="12.8" hidden="false" customHeight="false" outlineLevel="0" collapsed="false">
      <c r="T61" s="64"/>
      <c r="U61" s="65"/>
      <c r="V61" s="65"/>
    </row>
    <row r="62" customFormat="false" ht="12.8" hidden="false" customHeight="false" outlineLevel="0" collapsed="false">
      <c r="T62" s="64" t="n">
        <v>-1.01952096704258</v>
      </c>
      <c r="U62" s="65" t="n">
        <v>0.3</v>
      </c>
      <c r="V62" s="65" t="n">
        <v>0.57</v>
      </c>
    </row>
    <row r="63" customFormat="false" ht="12.8" hidden="false" customHeight="false" outlineLevel="0" collapsed="false">
      <c r="T63" s="64" t="n">
        <v>-0.636018645305592</v>
      </c>
      <c r="U63" s="65" t="n">
        <v>0.76</v>
      </c>
      <c r="V63" s="65" t="n">
        <v>0.7</v>
      </c>
    </row>
    <row r="64" customFormat="false" ht="12.8" hidden="false" customHeight="false" outlineLevel="0" collapsed="false">
      <c r="T64" s="64" t="n">
        <v>7.86482399653118</v>
      </c>
      <c r="U64" s="65" t="n">
        <v>0.03</v>
      </c>
      <c r="V64" s="65" t="n">
        <v>0.22</v>
      </c>
    </row>
    <row r="65" customFormat="false" ht="12.8" hidden="false" customHeight="false" outlineLevel="0" collapsed="false">
      <c r="T65" s="64" t="n">
        <v>1.51951373507252</v>
      </c>
      <c r="U65" s="65" t="n">
        <v>0.02</v>
      </c>
      <c r="V65" s="65" t="n">
        <v>0.29</v>
      </c>
    </row>
    <row r="66" customFormat="false" ht="12.8" hidden="false" customHeight="false" outlineLevel="0" collapsed="false">
      <c r="T66" s="64" t="n">
        <v>4.9855870625194</v>
      </c>
      <c r="U66" s="65" t="n">
        <v>0.24</v>
      </c>
      <c r="V66" s="65" t="n">
        <v>0</v>
      </c>
    </row>
    <row r="67" customFormat="false" ht="12.8" hidden="false" customHeight="false" outlineLevel="0" collapsed="false">
      <c r="T67" s="64"/>
      <c r="U67" s="65"/>
      <c r="V67" s="65"/>
    </row>
    <row r="68" customFormat="false" ht="12.8" hidden="false" customHeight="false" outlineLevel="0" collapsed="false">
      <c r="T68" s="64" t="n">
        <v>0.441744752115268</v>
      </c>
      <c r="U68" s="65" t="n">
        <v>0.45</v>
      </c>
      <c r="V68" s="65" t="n">
        <v>0.36</v>
      </c>
    </row>
    <row r="69" customFormat="false" ht="12.8" hidden="false" customHeight="false" outlineLevel="0" collapsed="false">
      <c r="T69" s="64" t="n">
        <v>0.587844545185756</v>
      </c>
      <c r="U69" s="65" t="n">
        <v>0.35</v>
      </c>
      <c r="V69" s="65" t="n">
        <v>0.7</v>
      </c>
    </row>
    <row r="70" customFormat="false" ht="12.8" hidden="false" customHeight="false" outlineLevel="0" collapsed="false">
      <c r="T70" s="64" t="n">
        <v>0.606606259827512</v>
      </c>
      <c r="U70" s="65" t="n">
        <v>0.92</v>
      </c>
      <c r="V70" s="65" t="n">
        <v>0.84</v>
      </c>
    </row>
    <row r="71" customFormat="false" ht="12.8" hidden="false" customHeight="false" outlineLevel="0" collapsed="false">
      <c r="T71" s="64" t="n">
        <v>0.787054972730436</v>
      </c>
      <c r="U71" s="65" t="n">
        <v>0.77</v>
      </c>
      <c r="V71" s="65" t="n">
        <v>0.81</v>
      </c>
    </row>
    <row r="72" customFormat="false" ht="12.8" hidden="false" customHeight="false" outlineLevel="0" collapsed="false">
      <c r="T72" s="66" t="n">
        <v>0.539293891267805</v>
      </c>
      <c r="U72" s="67" t="n">
        <v>0.58</v>
      </c>
      <c r="V72" s="67" t="n">
        <v>0.77</v>
      </c>
    </row>
  </sheetData>
  <mergeCells count="48">
    <mergeCell ref="D4:H4"/>
    <mergeCell ref="K4:O4"/>
    <mergeCell ref="W4:AA4"/>
    <mergeCell ref="AD4:AH4"/>
    <mergeCell ref="AK4:AK6"/>
    <mergeCell ref="AL4:AL6"/>
    <mergeCell ref="C6:C11"/>
    <mergeCell ref="D6:H6"/>
    <mergeCell ref="J6:J11"/>
    <mergeCell ref="K6:O6"/>
    <mergeCell ref="V6:V11"/>
    <mergeCell ref="W6:AA6"/>
    <mergeCell ref="AC6:AC11"/>
    <mergeCell ref="AD6:AH6"/>
    <mergeCell ref="D12:H12"/>
    <mergeCell ref="K12:O12"/>
    <mergeCell ref="W12:AA12"/>
    <mergeCell ref="AD12:AH12"/>
    <mergeCell ref="C13:C17"/>
    <mergeCell ref="J13:J17"/>
    <mergeCell ref="V13:V17"/>
    <mergeCell ref="AC13:AC17"/>
    <mergeCell ref="D18:H18"/>
    <mergeCell ref="K18:O18"/>
    <mergeCell ref="W18:AA18"/>
    <mergeCell ref="AD18:AH18"/>
    <mergeCell ref="C19:C23"/>
    <mergeCell ref="J19:J23"/>
    <mergeCell ref="V19:V23"/>
    <mergeCell ref="AC19:AC23"/>
    <mergeCell ref="D24:H24"/>
    <mergeCell ref="K24:O24"/>
    <mergeCell ref="W24:AA24"/>
    <mergeCell ref="AD24:AH24"/>
    <mergeCell ref="C25:C29"/>
    <mergeCell ref="J25:J29"/>
    <mergeCell ref="V25:V29"/>
    <mergeCell ref="AC25:AC29"/>
    <mergeCell ref="D30:H30"/>
    <mergeCell ref="K30:O30"/>
    <mergeCell ref="W30:AA30"/>
    <mergeCell ref="AD30:AH30"/>
    <mergeCell ref="C31:C35"/>
    <mergeCell ref="J31:J35"/>
    <mergeCell ref="V31:V35"/>
    <mergeCell ref="AC31:AC35"/>
    <mergeCell ref="D37:I37"/>
    <mergeCell ref="D38:I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4:M31"/>
  <sheetViews>
    <sheetView windowProtection="false" showFormulas="false" showGridLines="true" showRowColHeaders="true" showZeros="true" rightToLeft="false" tabSelected="false" showOutlineSymbols="true" defaultGridColor="true" view="normal" topLeftCell="G4" colorId="64" zoomScale="75" zoomScaleNormal="75" zoomScalePageLayoutView="100" workbookViewId="0">
      <selection pane="topLeft" activeCell="M10" activeCellId="0" sqref="M10"/>
    </sheetView>
  </sheetViews>
  <sheetFormatPr defaultRowHeight="12.8"/>
  <cols>
    <col collapsed="false" hidden="false" max="1025" min="1" style="0" width="11.5204081632653"/>
  </cols>
  <sheetData>
    <row r="4" customFormat="false" ht="12.8" hidden="false" customHeight="false" outlineLevel="0" collapsed="false">
      <c r="H4" s="1" t="s">
        <v>31</v>
      </c>
      <c r="I4" s="1" t="s">
        <v>18</v>
      </c>
      <c r="J4" s="1"/>
      <c r="K4" s="1"/>
    </row>
    <row r="5" customFormat="false" ht="12.8" hidden="false" customHeight="false" outlineLevel="0" collapsed="false">
      <c r="H5" s="1"/>
      <c r="I5" s="16" t="s">
        <v>32</v>
      </c>
      <c r="J5" s="16"/>
      <c r="K5" s="1" t="s">
        <v>33</v>
      </c>
    </row>
    <row r="6" customFormat="false" ht="12.8" hidden="false" customHeight="false" outlineLevel="0" collapsed="false">
      <c r="H6" s="1"/>
      <c r="I6" s="68" t="s">
        <v>34</v>
      </c>
      <c r="J6" s="68" t="s">
        <v>35</v>
      </c>
      <c r="K6" s="1"/>
    </row>
    <row r="7" customFormat="false" ht="12.8" hidden="false" customHeight="false" outlineLevel="0" collapsed="false">
      <c r="H7" s="69" t="n">
        <v>0</v>
      </c>
      <c r="I7" s="70" t="n">
        <v>1.55594874060261</v>
      </c>
      <c r="J7" s="71" t="n">
        <v>0.372087415357432</v>
      </c>
      <c r="K7" s="71" t="n">
        <v>0.370708351400078</v>
      </c>
      <c r="M7" s="72" t="n">
        <f aca="false">36/75</f>
        <v>0.48</v>
      </c>
    </row>
    <row r="8" customFormat="false" ht="12.8" hidden="false" customHeight="false" outlineLevel="0" collapsed="false">
      <c r="H8" s="69" t="n">
        <v>0</v>
      </c>
      <c r="I8" s="71" t="n">
        <v>0.498442707580552</v>
      </c>
      <c r="J8" s="73" t="n">
        <v>-0.498442707580552</v>
      </c>
      <c r="K8" s="71" t="n">
        <v>0.0947565255095815</v>
      </c>
      <c r="M8" s="74" t="n">
        <f aca="false">16/75</f>
        <v>0.213333333333333</v>
      </c>
    </row>
    <row r="9" customFormat="false" ht="12.8" hidden="false" customHeight="false" outlineLevel="0" collapsed="false">
      <c r="H9" s="69" t="n">
        <v>0</v>
      </c>
      <c r="I9" s="70" t="n">
        <v>1.85835822729924</v>
      </c>
      <c r="J9" s="73" t="n">
        <v>-0.00646651882500415</v>
      </c>
      <c r="K9" s="70" t="n">
        <v>1.25735185988152</v>
      </c>
      <c r="M9" s="75" t="n">
        <f aca="false">23/75</f>
        <v>0.306666666666667</v>
      </c>
    </row>
    <row r="10" customFormat="false" ht="12.8" hidden="false" customHeight="false" outlineLevel="0" collapsed="false">
      <c r="H10" s="69" t="n">
        <v>0</v>
      </c>
      <c r="I10" s="73" t="n">
        <v>-1.01952096704258</v>
      </c>
      <c r="J10" s="71" t="n">
        <v>0.707422448269378</v>
      </c>
      <c r="K10" s="73" t="n">
        <v>-4.68970004336019</v>
      </c>
    </row>
    <row r="11" customFormat="false" ht="12.8" hidden="false" customHeight="false" outlineLevel="0" collapsed="false">
      <c r="H11" s="69" t="n">
        <v>0</v>
      </c>
      <c r="I11" s="71" t="n">
        <v>0.441744752115268</v>
      </c>
      <c r="J11" s="71" t="n">
        <v>0.0076434711628882</v>
      </c>
      <c r="K11" s="71" t="n">
        <v>0.360984368224971</v>
      </c>
    </row>
    <row r="12" customFormat="false" ht="12.8" hidden="false" customHeight="false" outlineLevel="0" collapsed="false">
      <c r="H12" s="11" t="n">
        <v>1</v>
      </c>
      <c r="I12" s="31" t="n">
        <v>0.124083835309681</v>
      </c>
      <c r="J12" s="70" t="n">
        <v>7.06087709739442</v>
      </c>
      <c r="K12" s="73" t="n">
        <v>-1.09191663053318</v>
      </c>
    </row>
    <row r="13" customFormat="false" ht="12.8" hidden="false" customHeight="false" outlineLevel="0" collapsed="false">
      <c r="H13" s="11" t="n">
        <v>1</v>
      </c>
      <c r="I13" s="31" t="n">
        <v>0.204279347058077</v>
      </c>
      <c r="J13" s="31" t="n">
        <v>0.204279347058077</v>
      </c>
      <c r="K13" s="31" t="n">
        <v>0.729613626509049</v>
      </c>
    </row>
    <row r="14" customFormat="false" ht="12.8" hidden="false" customHeight="false" outlineLevel="0" collapsed="false">
      <c r="H14" s="11" t="n">
        <v>1</v>
      </c>
      <c r="I14" s="73" t="n">
        <v>-2.286895554592</v>
      </c>
      <c r="J14" s="73" t="n">
        <v>-0.207095513120692</v>
      </c>
      <c r="K14" s="31" t="n">
        <v>0.88033334183533</v>
      </c>
    </row>
    <row r="15" customFormat="false" ht="12.8" hidden="false" customHeight="false" outlineLevel="0" collapsed="false">
      <c r="H15" s="11" t="n">
        <v>1</v>
      </c>
      <c r="I15" s="73" t="n">
        <v>-0.636018645305592</v>
      </c>
      <c r="J15" s="31" t="n">
        <v>0.591507115955219</v>
      </c>
      <c r="K15" s="31" t="n">
        <v>0.77788312251431</v>
      </c>
    </row>
    <row r="16" customFormat="false" ht="12.8" hidden="false" customHeight="false" outlineLevel="0" collapsed="false">
      <c r="H16" s="11" t="n">
        <v>1</v>
      </c>
      <c r="I16" s="31" t="n">
        <v>0.587844545185756</v>
      </c>
      <c r="J16" s="73" t="n">
        <v>-1.11649999944552</v>
      </c>
      <c r="K16" s="70" t="n">
        <v>1.50858329719984</v>
      </c>
    </row>
    <row r="17" customFormat="false" ht="12.8" hidden="false" customHeight="false" outlineLevel="0" collapsed="false">
      <c r="H17" s="69" t="n">
        <v>2</v>
      </c>
      <c r="I17" s="73" t="n">
        <v>-0.0759504820362689</v>
      </c>
      <c r="J17" s="70" t="n">
        <v>1.80345647369822</v>
      </c>
      <c r="K17" s="73" t="n">
        <v>-1.20686663775988</v>
      </c>
    </row>
    <row r="18" customFormat="false" ht="12.8" hidden="false" customHeight="false" outlineLevel="0" collapsed="false">
      <c r="F18" s="76"/>
      <c r="H18" s="69" t="n">
        <v>2</v>
      </c>
      <c r="I18" s="71" t="n">
        <v>0.160908022704958</v>
      </c>
      <c r="J18" s="71" t="n">
        <v>0.160908022704958</v>
      </c>
      <c r="K18" s="71" t="n">
        <v>0.491507048360589</v>
      </c>
    </row>
    <row r="19" customFormat="false" ht="12.8" hidden="false" customHeight="false" outlineLevel="0" collapsed="false">
      <c r="H19" s="69" t="n">
        <v>2</v>
      </c>
      <c r="I19" s="73" t="n">
        <v>-2.07862945265178</v>
      </c>
      <c r="J19" s="71" t="n">
        <v>0.755815398454595</v>
      </c>
      <c r="K19" s="71" t="n">
        <v>0.784757588897026</v>
      </c>
    </row>
    <row r="20" customFormat="false" ht="12.8" hidden="false" customHeight="false" outlineLevel="0" collapsed="false">
      <c r="H20" s="69" t="n">
        <v>2</v>
      </c>
      <c r="I20" s="70" t="n">
        <v>7.86482399653118</v>
      </c>
      <c r="J20" s="71" t="n">
        <v>0.938668786377805</v>
      </c>
      <c r="K20" s="71" t="n">
        <v>0.67730189497362</v>
      </c>
    </row>
    <row r="21" customFormat="false" ht="12.8" hidden="false" customHeight="false" outlineLevel="0" collapsed="false">
      <c r="H21" s="69" t="n">
        <v>2</v>
      </c>
      <c r="I21" s="71" t="n">
        <v>0.606606259827512</v>
      </c>
      <c r="J21" s="70" t="n">
        <v>1.00217296888403</v>
      </c>
      <c r="K21" s="71" t="n">
        <v>0</v>
      </c>
    </row>
    <row r="22" customFormat="false" ht="12.8" hidden="false" customHeight="false" outlineLevel="0" collapsed="false">
      <c r="H22" s="11" t="n">
        <v>3</v>
      </c>
      <c r="I22" s="31" t="n">
        <v>0.148556381308392</v>
      </c>
      <c r="J22" s="73" t="n">
        <v>-0.274562882917382</v>
      </c>
      <c r="K22" s="73" t="n">
        <v>-0.641045434836279</v>
      </c>
    </row>
    <row r="23" customFormat="false" ht="12.8" hidden="false" customHeight="false" outlineLevel="0" collapsed="false">
      <c r="H23" s="11" t="n">
        <v>3</v>
      </c>
      <c r="I23" s="73" t="n">
        <v>-0.424681870837892</v>
      </c>
      <c r="J23" s="73" t="n">
        <v>-0.424681870837892</v>
      </c>
      <c r="K23" s="73" t="n">
        <v>-0.202574989159954</v>
      </c>
    </row>
    <row r="24" customFormat="false" ht="12.8" hidden="false" customHeight="false" outlineLevel="0" collapsed="false">
      <c r="H24" s="11" t="n">
        <v>3</v>
      </c>
      <c r="I24" s="70" t="n">
        <v>24.9635192224307</v>
      </c>
      <c r="J24" s="73" t="n">
        <v>-0.321611330127007</v>
      </c>
      <c r="K24" s="31" t="n">
        <v>0.205149978319907</v>
      </c>
    </row>
    <row r="25" customFormat="false" ht="12.8" hidden="false" customHeight="false" outlineLevel="0" collapsed="false">
      <c r="H25" s="11" t="n">
        <v>3</v>
      </c>
      <c r="I25" s="70" t="n">
        <v>1.51951373507252</v>
      </c>
      <c r="J25" s="70" t="n">
        <v>1.83913679449812</v>
      </c>
      <c r="K25" s="31" t="n">
        <v>0.738612917212963</v>
      </c>
    </row>
    <row r="26" customFormat="false" ht="12.8" hidden="false" customHeight="false" outlineLevel="0" collapsed="false">
      <c r="H26" s="11" t="n">
        <v>3</v>
      </c>
      <c r="I26" s="31" t="n">
        <v>0.787054972730436</v>
      </c>
      <c r="J26" s="70" t="n">
        <v>1.69224606008048</v>
      </c>
      <c r="K26" s="31" t="n">
        <v>0.596566681120062</v>
      </c>
    </row>
    <row r="27" customFormat="false" ht="12.8" hidden="false" customHeight="false" outlineLevel="0" collapsed="false">
      <c r="H27" s="69" t="n">
        <v>4</v>
      </c>
      <c r="I27" s="73" t="n">
        <v>-0.661924750286852</v>
      </c>
      <c r="J27" s="73" t="n">
        <v>-3.43122921445753</v>
      </c>
      <c r="K27" s="73" t="n">
        <v>-1.00572219813323</v>
      </c>
    </row>
    <row r="28" customFormat="false" ht="12.8" hidden="false" customHeight="false" outlineLevel="0" collapsed="false">
      <c r="H28" s="69" t="n">
        <v>4</v>
      </c>
      <c r="I28" s="73" t="n">
        <v>-0.129079074898295</v>
      </c>
      <c r="J28" s="73" t="n">
        <v>-0.129079074898295</v>
      </c>
      <c r="K28" s="71" t="n">
        <v>0.123331285683424</v>
      </c>
    </row>
    <row r="29" customFormat="false" ht="12.8" hidden="false" customHeight="false" outlineLevel="0" collapsed="false">
      <c r="H29" s="69" t="n">
        <v>4</v>
      </c>
      <c r="I29" s="70" t="n">
        <v>7.4145034452855</v>
      </c>
      <c r="J29" s="71" t="n">
        <v>0.162202646456905</v>
      </c>
      <c r="K29" s="71" t="n">
        <v>0.641838723664576</v>
      </c>
    </row>
    <row r="30" customFormat="false" ht="12.8" hidden="false" customHeight="false" outlineLevel="0" collapsed="false">
      <c r="H30" s="69" t="n">
        <v>4</v>
      </c>
      <c r="I30" s="70" t="n">
        <v>4.9855870625194</v>
      </c>
      <c r="J30" s="71" t="n">
        <v>0.903088599198902</v>
      </c>
      <c r="K30" s="70" t="n">
        <v>1.16886208391731</v>
      </c>
    </row>
    <row r="31" customFormat="false" ht="12.8" hidden="false" customHeight="false" outlineLevel="0" collapsed="false">
      <c r="H31" s="77" t="n">
        <v>4</v>
      </c>
      <c r="I31" s="78" t="n">
        <v>0.539293891267805</v>
      </c>
      <c r="J31" s="79" t="n">
        <v>2.80324411637176</v>
      </c>
      <c r="K31" s="78" t="n">
        <v>0.0448500216800929</v>
      </c>
    </row>
  </sheetData>
  <mergeCells count="4">
    <mergeCell ref="H4:H6"/>
    <mergeCell ref="I4:K4"/>
    <mergeCell ref="I5:J5"/>
    <mergeCell ref="K5:K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368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2016-08-22T19:18:03Z</dcterms:created>
  <dc:creator/>
  <dc:description/>
  <dc:language>pt-BR</dc:language>
  <cp:lastModifiedBy/>
  <dcterms:modified xsi:type="dcterms:W3CDTF">2016-08-25T22:59:29Z</dcterms:modified>
  <cp:revision>14</cp:revision>
  <dc:subject/>
  <dc:title/>
</cp:coreProperties>
</file>