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EP\RBF\Banco de Dados\"/>
    </mc:Choice>
  </mc:AlternateContent>
  <bookViews>
    <workbookView xWindow="0" yWindow="0" windowWidth="16380" windowHeight="8190" tabRatio="987" activeTab="5"/>
  </bookViews>
  <sheets>
    <sheet name="IG (%)" sheetId="1" r:id="rId1"/>
    <sheet name="Área" sheetId="2" r:id="rId2"/>
    <sheet name="Biomassa" sheetId="3" r:id="rId3"/>
    <sheet name="Azzola" sheetId="5" r:id="rId4"/>
    <sheet name="MiniTab" sheetId="4" r:id="rId5"/>
    <sheet name="Lemna" sheetId="6" r:id="rId6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26" i="6" l="1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H26" i="5" l="1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K7" i="3"/>
  <c r="L7" i="3"/>
  <c r="M7" i="3"/>
  <c r="N7" i="3"/>
  <c r="O7" i="3"/>
  <c r="R7" i="3"/>
  <c r="AD7" i="3"/>
  <c r="AE7" i="3"/>
  <c r="AF7" i="3"/>
  <c r="AG7" i="3"/>
  <c r="AH7" i="3"/>
  <c r="AK7" i="3"/>
  <c r="K8" i="3"/>
  <c r="L8" i="3"/>
  <c r="M8" i="3"/>
  <c r="N8" i="3"/>
  <c r="O8" i="3"/>
  <c r="R8" i="3"/>
  <c r="AD8" i="3"/>
  <c r="AE8" i="3"/>
  <c r="AF8" i="3"/>
  <c r="AG8" i="3"/>
  <c r="AH8" i="3"/>
  <c r="AK8" i="3"/>
  <c r="K9" i="3"/>
  <c r="L9" i="3"/>
  <c r="M9" i="3"/>
  <c r="N9" i="3"/>
  <c r="O9" i="3"/>
  <c r="R9" i="3"/>
  <c r="AD9" i="3"/>
  <c r="AE9" i="3"/>
  <c r="AF9" i="3"/>
  <c r="AG9" i="3"/>
  <c r="AH9" i="3"/>
  <c r="AK9" i="3"/>
  <c r="K10" i="3"/>
  <c r="L10" i="3"/>
  <c r="M10" i="3"/>
  <c r="N10" i="3"/>
  <c r="O10" i="3"/>
  <c r="R10" i="3"/>
  <c r="AD10" i="3"/>
  <c r="AE10" i="3"/>
  <c r="AF10" i="3"/>
  <c r="AG10" i="3"/>
  <c r="AH10" i="3"/>
  <c r="AK10" i="3"/>
  <c r="K11" i="3"/>
  <c r="L11" i="3"/>
  <c r="M11" i="3"/>
  <c r="N11" i="3"/>
  <c r="O11" i="3"/>
  <c r="R11" i="3"/>
  <c r="AD11" i="3"/>
  <c r="AE11" i="3"/>
  <c r="AF11" i="3"/>
  <c r="AG11" i="3"/>
  <c r="AH11" i="3"/>
  <c r="AK11" i="3"/>
  <c r="K13" i="3"/>
  <c r="L13" i="3"/>
  <c r="M13" i="3"/>
  <c r="N13" i="3"/>
  <c r="O13" i="3"/>
  <c r="R13" i="3"/>
  <c r="AD13" i="3"/>
  <c r="AE13" i="3"/>
  <c r="AF13" i="3"/>
  <c r="AG13" i="3"/>
  <c r="AH13" i="3"/>
  <c r="AK13" i="3"/>
  <c r="K14" i="3"/>
  <c r="L14" i="3"/>
  <c r="M14" i="3"/>
  <c r="N14" i="3"/>
  <c r="O14" i="3"/>
  <c r="R14" i="3"/>
  <c r="AD14" i="3"/>
  <c r="AE14" i="3"/>
  <c r="AF14" i="3"/>
  <c r="AG14" i="3"/>
  <c r="AH14" i="3"/>
  <c r="AK14" i="3"/>
  <c r="K15" i="3"/>
  <c r="L15" i="3"/>
  <c r="M15" i="3"/>
  <c r="N15" i="3"/>
  <c r="O15" i="3"/>
  <c r="R15" i="3"/>
  <c r="AD15" i="3"/>
  <c r="AE15" i="3"/>
  <c r="AF15" i="3"/>
  <c r="AG15" i="3"/>
  <c r="AH15" i="3"/>
  <c r="AK15" i="3"/>
  <c r="K16" i="3"/>
  <c r="L16" i="3"/>
  <c r="M16" i="3"/>
  <c r="N16" i="3"/>
  <c r="O16" i="3"/>
  <c r="R16" i="3"/>
  <c r="AD16" i="3"/>
  <c r="AE16" i="3"/>
  <c r="AF16" i="3"/>
  <c r="AG16" i="3"/>
  <c r="AH16" i="3"/>
  <c r="AK16" i="3"/>
  <c r="K17" i="3"/>
  <c r="L17" i="3"/>
  <c r="M17" i="3"/>
  <c r="N17" i="3"/>
  <c r="O17" i="3"/>
  <c r="R17" i="3"/>
  <c r="AD17" i="3"/>
  <c r="AE17" i="3"/>
  <c r="AF17" i="3"/>
  <c r="AG17" i="3"/>
  <c r="AH17" i="3"/>
  <c r="AK17" i="3"/>
  <c r="K19" i="3"/>
  <c r="L19" i="3"/>
  <c r="M19" i="3"/>
  <c r="N19" i="3"/>
  <c r="O19" i="3"/>
  <c r="R19" i="3"/>
  <c r="AD19" i="3"/>
  <c r="AE19" i="3"/>
  <c r="AF19" i="3"/>
  <c r="AG19" i="3"/>
  <c r="AH19" i="3"/>
  <c r="AK19" i="3"/>
  <c r="K20" i="3"/>
  <c r="L20" i="3"/>
  <c r="M20" i="3"/>
  <c r="N20" i="3"/>
  <c r="O20" i="3"/>
  <c r="R20" i="3"/>
  <c r="AD20" i="3"/>
  <c r="AE20" i="3"/>
  <c r="AF20" i="3"/>
  <c r="AG20" i="3"/>
  <c r="AH20" i="3"/>
  <c r="AK20" i="3"/>
  <c r="K21" i="3"/>
  <c r="L21" i="3"/>
  <c r="M21" i="3"/>
  <c r="N21" i="3"/>
  <c r="O21" i="3"/>
  <c r="R21" i="3"/>
  <c r="AD21" i="3"/>
  <c r="AE21" i="3"/>
  <c r="AF21" i="3"/>
  <c r="AG21" i="3"/>
  <c r="AH21" i="3"/>
  <c r="AK21" i="3"/>
  <c r="K22" i="3"/>
  <c r="L22" i="3"/>
  <c r="M22" i="3"/>
  <c r="N22" i="3"/>
  <c r="O22" i="3"/>
  <c r="R22" i="3"/>
  <c r="AD22" i="3"/>
  <c r="AE22" i="3"/>
  <c r="AF22" i="3"/>
  <c r="AG22" i="3"/>
  <c r="AH22" i="3"/>
  <c r="AK22" i="3"/>
  <c r="K23" i="3"/>
  <c r="L23" i="3"/>
  <c r="M23" i="3"/>
  <c r="N23" i="3"/>
  <c r="O23" i="3"/>
  <c r="R23" i="3"/>
  <c r="AD23" i="3"/>
  <c r="AE23" i="3"/>
  <c r="AF23" i="3"/>
  <c r="AG23" i="3"/>
  <c r="AH23" i="3"/>
  <c r="AK23" i="3"/>
  <c r="K25" i="3"/>
  <c r="L25" i="3"/>
  <c r="M25" i="3"/>
  <c r="N25" i="3"/>
  <c r="O25" i="3"/>
  <c r="R25" i="3"/>
  <c r="AD25" i="3"/>
  <c r="AE25" i="3"/>
  <c r="AF25" i="3"/>
  <c r="AG25" i="3"/>
  <c r="AH25" i="3"/>
  <c r="AK25" i="3"/>
  <c r="K26" i="3"/>
  <c r="L26" i="3"/>
  <c r="M26" i="3"/>
  <c r="N26" i="3"/>
  <c r="O26" i="3"/>
  <c r="R26" i="3"/>
  <c r="AD26" i="3"/>
  <c r="AE26" i="3"/>
  <c r="AF26" i="3"/>
  <c r="AG26" i="3"/>
  <c r="AH26" i="3"/>
  <c r="AK26" i="3"/>
  <c r="K27" i="3"/>
  <c r="L27" i="3"/>
  <c r="M27" i="3"/>
  <c r="N27" i="3"/>
  <c r="O27" i="3"/>
  <c r="R27" i="3"/>
  <c r="AD27" i="3"/>
  <c r="AE27" i="3"/>
  <c r="AF27" i="3"/>
  <c r="AG27" i="3"/>
  <c r="AH27" i="3"/>
  <c r="AK27" i="3"/>
  <c r="K28" i="3"/>
  <c r="L28" i="3"/>
  <c r="M28" i="3"/>
  <c r="N28" i="3"/>
  <c r="O28" i="3"/>
  <c r="R28" i="3"/>
  <c r="AD28" i="3"/>
  <c r="AE28" i="3"/>
  <c r="AF28" i="3"/>
  <c r="AG28" i="3"/>
  <c r="AH28" i="3"/>
  <c r="AK28" i="3"/>
  <c r="K29" i="3"/>
  <c r="L29" i="3"/>
  <c r="M29" i="3"/>
  <c r="N29" i="3"/>
  <c r="O29" i="3"/>
  <c r="R29" i="3"/>
  <c r="AD29" i="3"/>
  <c r="AE29" i="3"/>
  <c r="AF29" i="3"/>
  <c r="AG29" i="3"/>
  <c r="AH29" i="3"/>
  <c r="AK29" i="3"/>
  <c r="K31" i="3"/>
  <c r="L31" i="3"/>
  <c r="M31" i="3"/>
  <c r="N31" i="3"/>
  <c r="O31" i="3"/>
  <c r="R31" i="3"/>
  <c r="AD31" i="3"/>
  <c r="AE31" i="3"/>
  <c r="AF31" i="3"/>
  <c r="AG31" i="3"/>
  <c r="AH31" i="3"/>
  <c r="AK31" i="3"/>
  <c r="K32" i="3"/>
  <c r="L32" i="3"/>
  <c r="M32" i="3"/>
  <c r="N32" i="3"/>
  <c r="O32" i="3"/>
  <c r="R32" i="3"/>
  <c r="AD32" i="3"/>
  <c r="AE32" i="3"/>
  <c r="AF32" i="3"/>
  <c r="AG32" i="3"/>
  <c r="AH32" i="3"/>
  <c r="AK32" i="3"/>
  <c r="K33" i="3"/>
  <c r="L33" i="3"/>
  <c r="M33" i="3"/>
  <c r="N33" i="3"/>
  <c r="O33" i="3"/>
  <c r="R33" i="3"/>
  <c r="AD33" i="3"/>
  <c r="AE33" i="3"/>
  <c r="AF33" i="3"/>
  <c r="AG33" i="3"/>
  <c r="AH33" i="3"/>
  <c r="AK33" i="3"/>
  <c r="K34" i="3"/>
  <c r="L34" i="3"/>
  <c r="M34" i="3"/>
  <c r="N34" i="3"/>
  <c r="O34" i="3"/>
  <c r="R34" i="3"/>
  <c r="AD34" i="3"/>
  <c r="AE34" i="3"/>
  <c r="AF34" i="3"/>
  <c r="AG34" i="3"/>
  <c r="AH34" i="3"/>
  <c r="AK34" i="3"/>
  <c r="K35" i="3"/>
  <c r="L35" i="3"/>
  <c r="M35" i="3"/>
  <c r="N35" i="3"/>
  <c r="O35" i="3"/>
  <c r="R35" i="3"/>
  <c r="AD35" i="3"/>
  <c r="AE35" i="3"/>
  <c r="AF35" i="3"/>
  <c r="AG35" i="3"/>
  <c r="AH35" i="3"/>
  <c r="AK35" i="3"/>
  <c r="M9" i="4"/>
  <c r="M8" i="4"/>
  <c r="M7" i="4"/>
  <c r="R46" i="2"/>
  <c r="Q46" i="2"/>
  <c r="P46" i="2"/>
  <c r="L46" i="2"/>
  <c r="K46" i="2"/>
  <c r="J46" i="2"/>
  <c r="I46" i="2"/>
  <c r="O46" i="2" s="1"/>
  <c r="H46" i="2"/>
  <c r="N46" i="2" s="1"/>
  <c r="R45" i="2"/>
  <c r="L45" i="2"/>
  <c r="K45" i="2"/>
  <c r="J45" i="2"/>
  <c r="P45" i="2" s="1"/>
  <c r="I45" i="2"/>
  <c r="H45" i="2"/>
  <c r="N45" i="2" s="1"/>
  <c r="O44" i="2"/>
  <c r="L44" i="2"/>
  <c r="K44" i="2"/>
  <c r="J44" i="2"/>
  <c r="I44" i="2"/>
  <c r="H44" i="2"/>
  <c r="N44" i="2" s="1"/>
  <c r="R43" i="2"/>
  <c r="Q43" i="2"/>
  <c r="L43" i="2"/>
  <c r="K43" i="2"/>
  <c r="J43" i="2"/>
  <c r="P43" i="2" s="1"/>
  <c r="I43" i="2"/>
  <c r="O43" i="2" s="1"/>
  <c r="H43" i="2"/>
  <c r="N43" i="2" s="1"/>
  <c r="L42" i="2"/>
  <c r="R42" i="2" s="1"/>
  <c r="K42" i="2"/>
  <c r="Q42" i="2" s="1"/>
  <c r="J42" i="2"/>
  <c r="I42" i="2"/>
  <c r="O42" i="2" s="1"/>
  <c r="H42" i="2"/>
  <c r="O37" i="2"/>
  <c r="L37" i="2"/>
  <c r="R37" i="2" s="1"/>
  <c r="K37" i="2"/>
  <c r="Q37" i="2" s="1"/>
  <c r="J37" i="2"/>
  <c r="P37" i="2" s="1"/>
  <c r="I37" i="2"/>
  <c r="H37" i="2"/>
  <c r="P36" i="2"/>
  <c r="L36" i="2"/>
  <c r="R36" i="2" s="1"/>
  <c r="K36" i="2"/>
  <c r="Q36" i="2" s="1"/>
  <c r="J36" i="2"/>
  <c r="I36" i="2"/>
  <c r="O36" i="2" s="1"/>
  <c r="H36" i="2"/>
  <c r="Q35" i="2"/>
  <c r="P35" i="2"/>
  <c r="O35" i="2"/>
  <c r="N35" i="2"/>
  <c r="L35" i="2"/>
  <c r="R35" i="2" s="1"/>
  <c r="K35" i="2"/>
  <c r="J35" i="2"/>
  <c r="I35" i="2"/>
  <c r="H35" i="2"/>
  <c r="U34" i="2"/>
  <c r="R34" i="2"/>
  <c r="Q34" i="2"/>
  <c r="L34" i="2"/>
  <c r="K34" i="2"/>
  <c r="J34" i="2"/>
  <c r="P34" i="2" s="1"/>
  <c r="I34" i="2"/>
  <c r="O34" i="2" s="1"/>
  <c r="H34" i="2"/>
  <c r="U33" i="2"/>
  <c r="R33" i="2"/>
  <c r="N33" i="2"/>
  <c r="L33" i="2"/>
  <c r="K33" i="2"/>
  <c r="Q33" i="2" s="1"/>
  <c r="J33" i="2"/>
  <c r="P33" i="2" s="1"/>
  <c r="I33" i="2"/>
  <c r="O33" i="2" s="1"/>
  <c r="H33" i="2"/>
  <c r="U31" i="2"/>
  <c r="U30" i="2"/>
  <c r="U28" i="2"/>
  <c r="R28" i="2"/>
  <c r="Q28" i="2"/>
  <c r="P28" i="2"/>
  <c r="O28" i="2"/>
  <c r="L28" i="2"/>
  <c r="K28" i="2"/>
  <c r="J28" i="2"/>
  <c r="I28" i="2"/>
  <c r="H28" i="2"/>
  <c r="N28" i="2" s="1"/>
  <c r="U27" i="2"/>
  <c r="R27" i="2"/>
  <c r="N27" i="2"/>
  <c r="L27" i="2"/>
  <c r="K27" i="2"/>
  <c r="Q27" i="2" s="1"/>
  <c r="J27" i="2"/>
  <c r="P27" i="2" s="1"/>
  <c r="I27" i="2"/>
  <c r="O27" i="2" s="1"/>
  <c r="H27" i="2"/>
  <c r="U26" i="2"/>
  <c r="P26" i="2"/>
  <c r="O26" i="2"/>
  <c r="N26" i="2"/>
  <c r="L26" i="2"/>
  <c r="R26" i="2" s="1"/>
  <c r="K26" i="2"/>
  <c r="J26" i="2"/>
  <c r="I26" i="2"/>
  <c r="H26" i="2"/>
  <c r="U25" i="2"/>
  <c r="R25" i="2"/>
  <c r="Q25" i="2"/>
  <c r="P25" i="2"/>
  <c r="O25" i="2"/>
  <c r="L25" i="2"/>
  <c r="K25" i="2"/>
  <c r="J25" i="2"/>
  <c r="I25" i="2"/>
  <c r="H25" i="2"/>
  <c r="N25" i="2" s="1"/>
  <c r="U24" i="2"/>
  <c r="R24" i="2"/>
  <c r="N24" i="2"/>
  <c r="L24" i="2"/>
  <c r="K24" i="2"/>
  <c r="Q24" i="2" s="1"/>
  <c r="J24" i="2"/>
  <c r="P24" i="2" s="1"/>
  <c r="I24" i="2"/>
  <c r="O24" i="2" s="1"/>
  <c r="H24" i="2"/>
  <c r="U22" i="2"/>
  <c r="U21" i="2"/>
  <c r="U20" i="2"/>
  <c r="U19" i="2"/>
  <c r="Q19" i="2"/>
  <c r="P19" i="2"/>
  <c r="L19" i="2"/>
  <c r="K19" i="2"/>
  <c r="J19" i="2"/>
  <c r="I19" i="2"/>
  <c r="H19" i="2"/>
  <c r="U18" i="2"/>
  <c r="Q18" i="2"/>
  <c r="N18" i="2"/>
  <c r="L18" i="2"/>
  <c r="K18" i="2"/>
  <c r="J18" i="2"/>
  <c r="I18" i="2"/>
  <c r="H18" i="2"/>
  <c r="R17" i="2"/>
  <c r="P17" i="2"/>
  <c r="O17" i="2"/>
  <c r="N17" i="2"/>
  <c r="L17" i="2"/>
  <c r="K17" i="2"/>
  <c r="J17" i="2"/>
  <c r="I17" i="2"/>
  <c r="H17" i="2"/>
  <c r="U16" i="2"/>
  <c r="R16" i="2"/>
  <c r="Q16" i="2"/>
  <c r="L16" i="2"/>
  <c r="K16" i="2"/>
  <c r="J16" i="2"/>
  <c r="I16" i="2"/>
  <c r="H16" i="2"/>
  <c r="N16" i="2" s="1"/>
  <c r="U15" i="2"/>
  <c r="L15" i="2"/>
  <c r="K15" i="2"/>
  <c r="Q15" i="2" s="1"/>
  <c r="J15" i="2"/>
  <c r="P15" i="2" s="1"/>
  <c r="I15" i="2"/>
  <c r="H15" i="2"/>
  <c r="N15" i="2" s="1"/>
  <c r="U14" i="2"/>
  <c r="U13" i="2"/>
  <c r="U12" i="2"/>
  <c r="U10" i="2"/>
  <c r="R10" i="2"/>
  <c r="P10" i="2"/>
  <c r="O10" i="2"/>
  <c r="L10" i="2"/>
  <c r="K10" i="2"/>
  <c r="Q10" i="2" s="1"/>
  <c r="J10" i="2"/>
  <c r="I10" i="2"/>
  <c r="H10" i="2"/>
  <c r="N10" i="2" s="1"/>
  <c r="U9" i="2"/>
  <c r="R9" i="2"/>
  <c r="L9" i="2"/>
  <c r="K9" i="2"/>
  <c r="Q9" i="2" s="1"/>
  <c r="J9" i="2"/>
  <c r="P9" i="2" s="1"/>
  <c r="I9" i="2"/>
  <c r="O9" i="2" s="1"/>
  <c r="H9" i="2"/>
  <c r="N9" i="2" s="1"/>
  <c r="U8" i="2"/>
  <c r="P8" i="2"/>
  <c r="O8" i="2"/>
  <c r="N8" i="2"/>
  <c r="L8" i="2"/>
  <c r="R8" i="2" s="1"/>
  <c r="K8" i="2"/>
  <c r="Q8" i="2" s="1"/>
  <c r="J8" i="2"/>
  <c r="I8" i="2"/>
  <c r="H8" i="2"/>
  <c r="U7" i="2"/>
  <c r="R7" i="2"/>
  <c r="Q7" i="2"/>
  <c r="P7" i="2"/>
  <c r="L7" i="2"/>
  <c r="K7" i="2"/>
  <c r="J7" i="2"/>
  <c r="I7" i="2"/>
  <c r="O7" i="2" s="1"/>
  <c r="H7" i="2"/>
  <c r="N7" i="2" s="1"/>
  <c r="U6" i="2"/>
  <c r="N6" i="2"/>
  <c r="L6" i="2"/>
  <c r="R6" i="2" s="1"/>
  <c r="K6" i="2"/>
  <c r="Q6" i="2" s="1"/>
  <c r="J6" i="2"/>
  <c r="P6" i="2" s="1"/>
  <c r="I6" i="2"/>
  <c r="O6" i="2" s="1"/>
  <c r="H6" i="2"/>
</calcChain>
</file>

<file path=xl/sharedStrings.xml><?xml version="1.0" encoding="utf-8"?>
<sst xmlns="http://schemas.openxmlformats.org/spreadsheetml/2006/main" count="106" uniqueCount="39">
  <si>
    <t>DATA</t>
  </si>
  <si>
    <t>ARCSEN(RAIZ(SORGO))</t>
  </si>
  <si>
    <t>ARCSEN(RAIZ(ALFACE))</t>
  </si>
  <si>
    <t>T0</t>
  </si>
  <si>
    <t>T1</t>
  </si>
  <si>
    <t>T2</t>
  </si>
  <si>
    <t>T3</t>
  </si>
  <si>
    <t>T4</t>
  </si>
  <si>
    <t>TANQUE</t>
  </si>
  <si>
    <t>SORGO</t>
  </si>
  <si>
    <t>ALFACE</t>
  </si>
  <si>
    <t>%IG &gt; 100. Para ajustar ao intervalo do arcsen (-1;1), adotou-se 100 em todos eles.</t>
  </si>
  <si>
    <t>A</t>
  </si>
  <si>
    <t>%Ia</t>
  </si>
  <si>
    <t>log(%Ia)</t>
  </si>
  <si>
    <t>Eq. da reta</t>
  </si>
  <si>
    <t>a</t>
  </si>
  <si>
    <t>b</t>
  </si>
  <si>
    <t>EC50</t>
  </si>
  <si>
    <t>R^2</t>
  </si>
  <si>
    <t>-13.67</t>
  </si>
  <si>
    <t>Valores &gt; Controle. (foram mais nutritivos que o meio de cultivo)</t>
  </si>
  <si>
    <t>Valores &lt; Controle. (foram menos nutritivos que o meio de cultivo)</t>
  </si>
  <si>
    <t>%Ib AZOLLA</t>
  </si>
  <si>
    <t>%Ib LEMNA</t>
  </si>
  <si>
    <t>R2</t>
  </si>
  <si>
    <t>--------------------------------------------------------------------------------------</t>
  </si>
  <si>
    <t>%Ib &gt; 0</t>
  </si>
  <si>
    <t>Ou seja, a Bc (biomassa no controle) é MAIOR que Bt (biomassa no efluente).</t>
  </si>
  <si>
    <t>%Ib &lt; 0</t>
  </si>
  <si>
    <t>Ou seja, a Bc (biomassa no controle) é MENOR que Bt (biomassa no efluente).</t>
  </si>
  <si>
    <t>Tanque</t>
  </si>
  <si>
    <t>Biomassa</t>
  </si>
  <si>
    <t>Área</t>
  </si>
  <si>
    <t>Lemna</t>
  </si>
  <si>
    <t>Azolla</t>
  </si>
  <si>
    <t>Lições</t>
  </si>
  <si>
    <t>T</t>
  </si>
  <si>
    <t>Espécie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</si>
</sst>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"/>
    <numFmt numFmtId="165" formatCode="0.000"/>
    <numFmt numFmtId="166" formatCode="0.0%"/>
  </numFmts>
  <fonts count="3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FF99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FF9999"/>
        <bgColor rgb="FFFF8080"/>
      </patternFill>
    </fill>
    <fill>
      <patternFill patternType="solid">
        <fgColor rgb="FFDDDDDD"/>
        <bgColor rgb="FFCCFFFF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2" fontId="0" fillId="0" borderId="0" xfId="0" applyNumberFormat="1" applyFont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2" borderId="2" xfId="0" applyNumberFormat="1" applyFont="1" applyFill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2" borderId="3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2" borderId="4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7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3" borderId="0" xfId="0" applyFill="1"/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3" borderId="3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8" xfId="0" applyBorder="1"/>
    <xf numFmtId="0" fontId="0" fillId="4" borderId="10" xfId="0" applyFill="1" applyBorder="1"/>
    <xf numFmtId="0" fontId="0" fillId="3" borderId="10" xfId="0" applyFill="1" applyBorder="1"/>
    <xf numFmtId="166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3" xfId="0" applyNumberFormat="1" applyFill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5" borderId="10" xfId="0" applyFont="1" applyFill="1" applyBorder="1"/>
    <xf numFmtId="0" fontId="0" fillId="0" borderId="2" xfId="0" applyFont="1" applyBorder="1"/>
    <xf numFmtId="10" fontId="0" fillId="0" borderId="3" xfId="0" applyNumberFormat="1" applyBorder="1"/>
    <xf numFmtId="0" fontId="0" fillId="0" borderId="3" xfId="0" applyBorder="1"/>
    <xf numFmtId="10" fontId="0" fillId="0" borderId="4" xfId="0" applyNumberFormat="1" applyBorder="1"/>
    <xf numFmtId="0" fontId="0" fillId="0" borderId="4" xfId="0" applyBorder="1"/>
    <xf numFmtId="0" fontId="2" fillId="0" borderId="1" xfId="0" applyFont="1" applyBorder="1"/>
    <xf numFmtId="0" fontId="0" fillId="6" borderId="3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/>
    </xf>
    <xf numFmtId="10" fontId="0" fillId="6" borderId="3" xfId="0" applyNumberFormat="1" applyFill="1" applyBorder="1" applyAlignment="1">
      <alignment horizontal="center"/>
    </xf>
    <xf numFmtId="10" fontId="0" fillId="0" borderId="0" xfId="0" applyNumberFormat="1"/>
    <xf numFmtId="10" fontId="0" fillId="4" borderId="3" xfId="0" applyNumberFormat="1" applyFill="1" applyBorder="1" applyAlignment="1">
      <alignment horizontal="center"/>
    </xf>
    <xf numFmtId="10" fontId="0" fillId="5" borderId="0" xfId="0" applyNumberFormat="1" applyFill="1"/>
    <xf numFmtId="10" fontId="0" fillId="4" borderId="0" xfId="0" applyNumberFormat="1" applyFill="1"/>
    <xf numFmtId="0" fontId="0" fillId="0" borderId="0" xfId="0"/>
    <xf numFmtId="0" fontId="0" fillId="6" borderId="4" xfId="0" applyFill="1" applyBorder="1" applyAlignment="1">
      <alignment horizontal="center"/>
    </xf>
    <xf numFmtId="10" fontId="0" fillId="6" borderId="4" xfId="0" applyNumberFormat="1" applyFill="1" applyBorder="1" applyAlignment="1">
      <alignment horizontal="center"/>
    </xf>
    <xf numFmtId="10" fontId="0" fillId="5" borderId="4" xfId="0" applyNumberForma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Área!$M$6</c:f>
              <c:strCache>
                <c:ptCount val="1"/>
                <c:pt idx="0">
                  <c:v>T0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Área!$N$4:$R$4</c:f>
              <c:numCache>
                <c:formatCode>0.00%</c:formatCode>
                <c:ptCount val="5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Área!$N$33:$R$33</c:f>
              <c:numCache>
                <c:formatCode>0.00</c:formatCode>
                <c:ptCount val="5"/>
                <c:pt idx="0">
                  <c:v>1.6385528539969594</c:v>
                </c:pt>
                <c:pt idx="1">
                  <c:v>0.9002703426188583</c:v>
                </c:pt>
                <c:pt idx="2">
                  <c:v>0.85283901890843172</c:v>
                </c:pt>
                <c:pt idx="3">
                  <c:v>1.4752405725853004</c:v>
                </c:pt>
                <c:pt idx="4">
                  <c:v>1.0839990371617658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2E-40BB-8D52-255934EAFD11}"/>
            </c:ext>
          </c:extLst>
        </c:ser>
        <c:ser>
          <c:idx val="1"/>
          <c:order val="1"/>
          <c:tx>
            <c:strRef>
              <c:f>Área!$M$7</c:f>
              <c:strCache>
                <c:ptCount val="1"/>
                <c:pt idx="0">
                  <c:v>T1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Área!$N$4:$R$4</c:f>
              <c:numCache>
                <c:formatCode>0.00%</c:formatCode>
                <c:ptCount val="5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Área!$N$34:$R$34</c:f>
              <c:numCache>
                <c:formatCode>0.00</c:formatCode>
                <c:ptCount val="5"/>
                <c:pt idx="1">
                  <c:v>1.3318062874780765</c:v>
                </c:pt>
                <c:pt idx="2">
                  <c:v>1.2806816962313721</c:v>
                </c:pt>
                <c:pt idx="3">
                  <c:v>1.2707374632581023</c:v>
                </c:pt>
                <c:pt idx="4">
                  <c:v>1.9679994149263151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2E-40BB-8D52-255934EAFD11}"/>
            </c:ext>
          </c:extLst>
        </c:ser>
        <c:ser>
          <c:idx val="2"/>
          <c:order val="2"/>
          <c:tx>
            <c:strRef>
              <c:f>Área!$M$8</c:f>
              <c:strCache>
                <c:ptCount val="1"/>
                <c:pt idx="0">
                  <c:v>T2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Área!$N$4:$R$4</c:f>
              <c:numCache>
                <c:formatCode>0.00%</c:formatCode>
                <c:ptCount val="5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Área!$N$35:$R$35</c:f>
              <c:numCache>
                <c:formatCode>0.00</c:formatCode>
                <c:ptCount val="5"/>
                <c:pt idx="0">
                  <c:v>1.1977767972928341</c:v>
                </c:pt>
                <c:pt idx="1">
                  <c:v>1.5083147030547726</c:v>
                </c:pt>
                <c:pt idx="2">
                  <c:v>1.4869959869652598</c:v>
                </c:pt>
                <c:pt idx="3">
                  <c:v>1.7138480165629828</c:v>
                </c:pt>
                <c:pt idx="4">
                  <c:v>1.8031624650587941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42E-40BB-8D52-255934EAFD11}"/>
            </c:ext>
          </c:extLst>
        </c:ser>
        <c:ser>
          <c:idx val="3"/>
          <c:order val="3"/>
          <c:tx>
            <c:strRef>
              <c:f>Área!$M$9</c:f>
              <c:strCache>
                <c:ptCount val="1"/>
                <c:pt idx="0">
                  <c:v>T3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Área!$N$4:$R$4</c:f>
              <c:numCache>
                <c:formatCode>0.00%</c:formatCode>
                <c:ptCount val="5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Área!$N$36:$R$36</c:f>
              <c:numCache>
                <c:formatCode>0.00</c:formatCode>
                <c:ptCount val="5"/>
                <c:pt idx="1">
                  <c:v>1.4412558531747168</c:v>
                </c:pt>
                <c:pt idx="2">
                  <c:v>1.51898248939491</c:v>
                </c:pt>
                <c:pt idx="3">
                  <c:v>1.7776475881527698</c:v>
                </c:pt>
                <c:pt idx="4">
                  <c:v>1.7161338387352474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42E-40BB-8D52-255934EAFD11}"/>
            </c:ext>
          </c:extLst>
        </c:ser>
        <c:ser>
          <c:idx val="4"/>
          <c:order val="4"/>
          <c:tx>
            <c:strRef>
              <c:f>Área!$M$10</c:f>
              <c:strCache>
                <c:ptCount val="1"/>
                <c:pt idx="0">
                  <c:v>T4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7E0021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Área!$N$4:$R$4</c:f>
              <c:numCache>
                <c:formatCode>0.00%</c:formatCode>
                <c:ptCount val="5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Área!$N$28:$R$28</c:f>
              <c:numCache>
                <c:formatCode>0.00</c:formatCode>
                <c:ptCount val="5"/>
                <c:pt idx="0">
                  <c:v>1.5477391261345042</c:v>
                </c:pt>
                <c:pt idx="1">
                  <c:v>1.5668303994489381</c:v>
                </c:pt>
                <c:pt idx="2">
                  <c:v>1.5676621012292085</c:v>
                </c:pt>
                <c:pt idx="3">
                  <c:v>1.5500354205781997</c:v>
                </c:pt>
                <c:pt idx="4">
                  <c:v>1.853516333936658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42E-40BB-8D52-255934EAF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37830"/>
        <c:axId val="38241618"/>
      </c:scatterChart>
      <c:valAx>
        <c:axId val="3443783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38241618"/>
        <c:crosses val="autoZero"/>
        <c:crossBetween val="midCat"/>
      </c:valAx>
      <c:valAx>
        <c:axId val="382416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344378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259200</xdr:colOff>
      <xdr:row>22</xdr:row>
      <xdr:rowOff>0</xdr:rowOff>
    </xdr:from>
    <xdr:to>
      <xdr:col>10</xdr:col>
      <xdr:colOff>405720</xdr:colOff>
      <xdr:row>50</xdr:row>
      <xdr:rowOff>115920</xdr:rowOff>
    </xdr:to>
    <xdr:pic>
      <xdr:nvPicPr>
        <xdr:cNvPr id="2" name="Figura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884600" y="3576240"/>
          <a:ext cx="6648840" cy="4667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32</xdr:col>
      <xdr:colOff>228240</xdr:colOff>
      <xdr:row>2</xdr:row>
      <xdr:rowOff>149040</xdr:rowOff>
    </xdr:from>
    <xdr:to>
      <xdr:col>43</xdr:col>
      <xdr:colOff>108000</xdr:colOff>
      <xdr:row>34</xdr:row>
      <xdr:rowOff>91080</xdr:rowOff>
    </xdr:to>
    <xdr:pic>
      <xdr:nvPicPr>
        <xdr:cNvPr id="2" name="Figura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26237520" y="474120"/>
          <a:ext cx="8820720" cy="5143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34</xdr:col>
      <xdr:colOff>778680</xdr:colOff>
      <xdr:row>37</xdr:row>
      <xdr:rowOff>38520</xdr:rowOff>
    </xdr:from>
    <xdr:to>
      <xdr:col>39</xdr:col>
      <xdr:colOff>195840</xdr:colOff>
      <xdr:row>42</xdr:row>
      <xdr:rowOff>20520</xdr:rowOff>
    </xdr:to>
    <xdr:pic>
      <xdr:nvPicPr>
        <xdr:cNvPr id="3" name="Figura 4"/>
        <xdr:cNvPicPr/>
      </xdr:nvPicPr>
      <xdr:blipFill>
        <a:blip xmlns:r="http://schemas.openxmlformats.org/officeDocument/2006/relationships" r:embed="rId2"/>
        <a:stretch/>
      </xdr:blipFill>
      <xdr:spPr>
        <a:xfrm>
          <a:off x="28413720" y="6053040"/>
          <a:ext cx="3481200" cy="794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33480</xdr:colOff>
      <xdr:row>0</xdr:row>
      <xdr:rowOff>32400</xdr:rowOff>
    </xdr:from>
    <xdr:to>
      <xdr:col>10</xdr:col>
      <xdr:colOff>696960</xdr:colOff>
      <xdr:row>33</xdr:row>
      <xdr:rowOff>65160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122040</xdr:colOff>
      <xdr:row>41</xdr:row>
      <xdr:rowOff>129240</xdr:rowOff>
    </xdr:from>
    <xdr:to>
      <xdr:col>8</xdr:col>
      <xdr:colOff>769740</xdr:colOff>
      <xdr:row>64</xdr:row>
      <xdr:rowOff>28800</xdr:rowOff>
    </xdr:to>
    <xdr:pic>
      <xdr:nvPicPr>
        <xdr:cNvPr id="4" name="Figura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747440" y="6793920"/>
          <a:ext cx="5562720" cy="3638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zoomScale="75" zoomScaleNormal="75" workbookViewId="0">
      <selection activeCell="R63" sqref="R63"/>
    </sheetView>
  </sheetViews>
  <sheetFormatPr defaultRowHeight="12.75" x14ac:dyDescent="0.2"/>
  <cols>
    <col min="1" max="27" width="11.5703125"/>
    <col min="28" max="28" width="13.140625"/>
    <col min="29" max="1025" width="11.5703125"/>
  </cols>
  <sheetData>
    <row r="2" spans="1:17" x14ac:dyDescent="0.2">
      <c r="A2" s="67" t="s">
        <v>0</v>
      </c>
      <c r="B2" s="68" t="s">
        <v>1</v>
      </c>
      <c r="C2" s="68"/>
      <c r="D2" s="68"/>
      <c r="E2" s="68"/>
      <c r="F2" s="68"/>
      <c r="G2" s="1"/>
      <c r="H2" s="67" t="s">
        <v>0</v>
      </c>
      <c r="I2" s="68" t="s">
        <v>2</v>
      </c>
      <c r="J2" s="68"/>
      <c r="K2" s="68"/>
      <c r="L2" s="68"/>
      <c r="M2" s="68"/>
    </row>
    <row r="3" spans="1:17" x14ac:dyDescent="0.2">
      <c r="A3" s="67"/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1"/>
      <c r="H3" s="67"/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O3" t="s">
        <v>8</v>
      </c>
      <c r="P3" t="s">
        <v>9</v>
      </c>
      <c r="Q3" t="s">
        <v>10</v>
      </c>
    </row>
    <row r="4" spans="1:17" x14ac:dyDescent="0.2">
      <c r="A4" s="3">
        <v>42508</v>
      </c>
      <c r="B4" s="4">
        <v>0.94517806568017104</v>
      </c>
      <c r="C4" s="4">
        <v>1.20626814827572</v>
      </c>
      <c r="D4" s="4">
        <v>1.0796179003531201</v>
      </c>
      <c r="E4" s="5">
        <v>1.5707963267949001</v>
      </c>
      <c r="F4" s="4">
        <v>0.95277534088541505</v>
      </c>
      <c r="G4" s="1"/>
      <c r="H4" s="3">
        <v>42508</v>
      </c>
      <c r="I4" s="6">
        <v>1.1774668380953</v>
      </c>
      <c r="J4" s="6">
        <v>0.98255834142746301</v>
      </c>
      <c r="K4" s="6">
        <v>0.77974832565303398</v>
      </c>
      <c r="L4" s="6">
        <v>1.0104329880591301</v>
      </c>
      <c r="M4" s="6">
        <v>1.2191461383056501</v>
      </c>
      <c r="O4" s="7">
        <v>0</v>
      </c>
      <c r="P4" s="4">
        <v>0.94517806568017104</v>
      </c>
      <c r="Q4" s="6">
        <v>1.1774668380953</v>
      </c>
    </row>
    <row r="5" spans="1:17" x14ac:dyDescent="0.2">
      <c r="A5" s="3">
        <v>42510</v>
      </c>
      <c r="B5" s="8">
        <v>1.5707963267949001</v>
      </c>
      <c r="C5" s="8">
        <v>1.5707963267949001</v>
      </c>
      <c r="D5" s="8">
        <v>1.5707963267949001</v>
      </c>
      <c r="E5" s="8">
        <v>1.5707963267949001</v>
      </c>
      <c r="F5" s="8">
        <v>1.5707963267949001</v>
      </c>
      <c r="G5" s="1"/>
      <c r="H5" s="3">
        <v>42510</v>
      </c>
      <c r="I5" s="6">
        <v>0.96132194322756304</v>
      </c>
      <c r="J5" s="6">
        <v>0.98869348538864599</v>
      </c>
      <c r="K5" s="6">
        <v>0.73162223231415502</v>
      </c>
      <c r="L5" s="6">
        <v>1.10644287652924</v>
      </c>
      <c r="M5" s="6">
        <v>1.0959425247457</v>
      </c>
      <c r="O5" s="9">
        <v>0</v>
      </c>
      <c r="P5" s="8">
        <v>1.5707963267949001</v>
      </c>
      <c r="Q5" s="6">
        <v>0.96132194322756304</v>
      </c>
    </row>
    <row r="6" spans="1:17" x14ac:dyDescent="0.2">
      <c r="A6" s="3">
        <v>42514</v>
      </c>
      <c r="B6" s="8">
        <v>1.5707963267949001</v>
      </c>
      <c r="C6" s="8">
        <v>1.5707963267949001</v>
      </c>
      <c r="D6" s="6">
        <v>1.3436596465683099</v>
      </c>
      <c r="E6" s="8">
        <v>1.5707963267949001</v>
      </c>
      <c r="F6" s="6">
        <v>1.2433419006486699</v>
      </c>
      <c r="G6" s="1"/>
      <c r="H6" s="3">
        <v>42514</v>
      </c>
      <c r="I6" s="6">
        <v>1.4716190657154999</v>
      </c>
      <c r="J6" s="6">
        <v>1.4033482475752099</v>
      </c>
      <c r="K6" s="6">
        <v>1.4562133697858199</v>
      </c>
      <c r="L6" s="6">
        <v>1.01750085722471</v>
      </c>
      <c r="M6" s="8">
        <v>1.5707963267949001</v>
      </c>
      <c r="O6" s="9">
        <v>0</v>
      </c>
      <c r="P6" s="8">
        <v>1.5707963267949001</v>
      </c>
      <c r="Q6" s="6">
        <v>1.4716190657154999</v>
      </c>
    </row>
    <row r="7" spans="1:17" x14ac:dyDescent="0.2">
      <c r="A7" s="3">
        <v>42516</v>
      </c>
      <c r="B7" s="6">
        <v>1.3263672784882601</v>
      </c>
      <c r="C7" s="6">
        <v>1.12873470257126</v>
      </c>
      <c r="D7" s="6"/>
      <c r="E7" s="6">
        <v>1.0450868291497999</v>
      </c>
      <c r="F7" s="6">
        <v>1.0333586481719601</v>
      </c>
      <c r="G7" s="1"/>
      <c r="H7" s="3">
        <v>42516</v>
      </c>
      <c r="I7" s="6">
        <v>0.48504978692948297</v>
      </c>
      <c r="J7" s="6">
        <v>0.41354611848672201</v>
      </c>
      <c r="K7" s="6">
        <v>0</v>
      </c>
      <c r="L7" s="6">
        <v>0.26445851958068001</v>
      </c>
      <c r="M7" s="6">
        <v>0.68851984656638199</v>
      </c>
      <c r="O7" s="9">
        <v>0</v>
      </c>
      <c r="P7" s="6">
        <v>1.3263672784882601</v>
      </c>
      <c r="Q7" s="6">
        <v>0.48504978692948297</v>
      </c>
    </row>
    <row r="8" spans="1:17" x14ac:dyDescent="0.2">
      <c r="A8" s="3">
        <v>42521</v>
      </c>
      <c r="B8" s="8">
        <v>1.5707963267949001</v>
      </c>
      <c r="C8" s="8">
        <v>1.5707963267949001</v>
      </c>
      <c r="D8" s="6"/>
      <c r="E8" s="6">
        <v>1.2090475856859799</v>
      </c>
      <c r="F8" s="8">
        <v>1.5707963267949001</v>
      </c>
      <c r="G8" s="1"/>
      <c r="H8" s="3">
        <v>42521</v>
      </c>
      <c r="I8" s="6">
        <v>1.1525719972156701</v>
      </c>
      <c r="J8" s="6">
        <v>1.5121416621153401</v>
      </c>
      <c r="K8" s="6">
        <v>0</v>
      </c>
      <c r="L8" s="6">
        <v>1.0703309681328601</v>
      </c>
      <c r="M8" s="6">
        <v>1.5121416621153301</v>
      </c>
      <c r="O8" s="9">
        <v>0</v>
      </c>
      <c r="P8" s="8">
        <v>1.5707963267949001</v>
      </c>
      <c r="Q8" s="6">
        <v>1.1525719972156701</v>
      </c>
    </row>
    <row r="9" spans="1:17" x14ac:dyDescent="0.2">
      <c r="A9" s="3">
        <v>42522</v>
      </c>
      <c r="B9" s="6">
        <v>0.68800934203027198</v>
      </c>
      <c r="C9" s="6">
        <v>1.05144077044045</v>
      </c>
      <c r="D9" s="6">
        <v>0.87085763632380497</v>
      </c>
      <c r="E9" s="6">
        <v>0.71922273141397997</v>
      </c>
      <c r="F9" s="6">
        <v>0.89477276211416601</v>
      </c>
      <c r="G9" s="1"/>
      <c r="H9" s="3">
        <v>42522</v>
      </c>
      <c r="I9" s="6"/>
      <c r="J9" s="6"/>
      <c r="K9" s="6">
        <v>1.09098665540641</v>
      </c>
      <c r="L9" s="6">
        <v>1.3619393237134301</v>
      </c>
      <c r="M9" s="6">
        <v>1.44820593299682</v>
      </c>
      <c r="O9" s="9">
        <v>0</v>
      </c>
      <c r="P9" s="6">
        <v>0.68800934203027198</v>
      </c>
      <c r="Q9" s="6"/>
    </row>
    <row r="10" spans="1:17" x14ac:dyDescent="0.2">
      <c r="A10" s="3">
        <v>42523</v>
      </c>
      <c r="B10" s="6">
        <v>0.68800934203027198</v>
      </c>
      <c r="C10" s="6">
        <v>1.05144077044045</v>
      </c>
      <c r="D10" s="6">
        <v>0.87085763632380497</v>
      </c>
      <c r="E10" s="6">
        <v>0.71922273141397997</v>
      </c>
      <c r="F10" s="6">
        <v>0.89477276211416601</v>
      </c>
      <c r="G10" s="1"/>
      <c r="H10" s="3">
        <v>42523</v>
      </c>
      <c r="I10" s="8">
        <v>1.5707963267949001</v>
      </c>
      <c r="J10" s="10">
        <v>1.20068451754009</v>
      </c>
      <c r="K10" s="8">
        <v>1.5707963267949001</v>
      </c>
      <c r="L10" s="6">
        <v>1.15319540118543</v>
      </c>
      <c r="M10" s="8">
        <v>1.5707963267949001</v>
      </c>
      <c r="O10" s="9">
        <v>0</v>
      </c>
      <c r="P10" s="6">
        <v>0.68800934203027198</v>
      </c>
      <c r="Q10" s="8">
        <v>1.5707963267949001</v>
      </c>
    </row>
    <row r="11" spans="1:17" x14ac:dyDescent="0.2">
      <c r="A11" s="3">
        <v>42528</v>
      </c>
      <c r="B11" s="8">
        <v>1.5707963267949001</v>
      </c>
      <c r="C11" s="8">
        <v>1.5707963267949001</v>
      </c>
      <c r="D11" s="8">
        <v>1.5707963267949001</v>
      </c>
      <c r="E11" s="8">
        <v>1.5707963267949001</v>
      </c>
      <c r="F11" s="8">
        <v>1.5707963267949001</v>
      </c>
      <c r="G11" s="1"/>
      <c r="H11" s="3">
        <v>42528</v>
      </c>
      <c r="I11" s="6">
        <v>0.680228781781826</v>
      </c>
      <c r="J11" s="6">
        <v>0.91088727242256196</v>
      </c>
      <c r="K11" s="6">
        <v>0.88159491966860104</v>
      </c>
      <c r="L11" s="6">
        <v>1.3490945330657</v>
      </c>
      <c r="M11" s="6">
        <v>0.78649706538102804</v>
      </c>
      <c r="O11" s="9">
        <v>0</v>
      </c>
      <c r="P11" s="8">
        <v>1.5707963267949001</v>
      </c>
      <c r="Q11" s="6">
        <v>0.680228781781826</v>
      </c>
    </row>
    <row r="12" spans="1:17" x14ac:dyDescent="0.2">
      <c r="A12" s="3">
        <v>42529</v>
      </c>
      <c r="B12" s="8">
        <v>1.5707963267949001</v>
      </c>
      <c r="C12" s="8">
        <v>1.5707963267949001</v>
      </c>
      <c r="D12" s="8">
        <v>1.5707963267949001</v>
      </c>
      <c r="E12" s="8">
        <v>1.5707963267949001</v>
      </c>
      <c r="F12" s="8">
        <v>1.5707963267949001</v>
      </c>
      <c r="G12" s="1"/>
      <c r="H12" s="3">
        <v>42529</v>
      </c>
      <c r="I12" s="8">
        <v>1.5707963267949001</v>
      </c>
      <c r="J12" s="8">
        <v>1.5707963267949001</v>
      </c>
      <c r="K12" s="8">
        <v>1.5707963267949001</v>
      </c>
      <c r="L12" s="6">
        <v>0.81288453275550498</v>
      </c>
      <c r="M12" s="6">
        <v>0.65309026275052096</v>
      </c>
      <c r="O12" s="9">
        <v>0</v>
      </c>
      <c r="P12" s="8">
        <v>1.5707963267949001</v>
      </c>
      <c r="Q12" s="8">
        <v>1.5707963267949001</v>
      </c>
    </row>
    <row r="13" spans="1:17" x14ac:dyDescent="0.2">
      <c r="A13" s="3">
        <v>42530</v>
      </c>
      <c r="B13" s="8">
        <v>1.5707963267949001</v>
      </c>
      <c r="C13" s="8">
        <v>1.5707963267949001</v>
      </c>
      <c r="D13" s="8">
        <v>1.5707963267949001</v>
      </c>
      <c r="E13" s="8">
        <v>1.5707963267949001</v>
      </c>
      <c r="F13" s="8">
        <v>1.5707963267949001</v>
      </c>
      <c r="G13" s="1"/>
      <c r="H13" s="3">
        <v>42530</v>
      </c>
      <c r="I13" s="8">
        <v>1.5707963267949001</v>
      </c>
      <c r="J13" s="8">
        <v>1.5707963267949001</v>
      </c>
      <c r="K13" s="8">
        <v>1.5707963267949001</v>
      </c>
      <c r="L13" s="8">
        <v>1.5707963267949001</v>
      </c>
      <c r="M13" s="8">
        <v>1.5707963267949001</v>
      </c>
      <c r="O13" s="9">
        <v>0</v>
      </c>
      <c r="P13" s="8">
        <v>1.5707963267949001</v>
      </c>
      <c r="Q13" s="8">
        <v>1.5707963267949001</v>
      </c>
    </row>
    <row r="14" spans="1:17" x14ac:dyDescent="0.2">
      <c r="A14" s="3">
        <v>42531</v>
      </c>
      <c r="B14" s="11">
        <v>0.98462528615552403</v>
      </c>
      <c r="C14" s="11">
        <v>0.919503920597735</v>
      </c>
      <c r="D14" s="11">
        <v>0.97670846530297395</v>
      </c>
      <c r="E14" s="11">
        <v>1.0673011823335099</v>
      </c>
      <c r="F14" s="11">
        <v>1.3263672784882601</v>
      </c>
      <c r="G14" s="1"/>
      <c r="H14" s="3">
        <v>42531</v>
      </c>
      <c r="I14" s="11">
        <v>0.87595453289330105</v>
      </c>
      <c r="J14" s="11">
        <v>1.22012392933902</v>
      </c>
      <c r="K14" s="12">
        <v>1.5707963267949001</v>
      </c>
      <c r="L14" s="12">
        <v>1.5707963267949001</v>
      </c>
      <c r="M14" s="11">
        <v>0</v>
      </c>
      <c r="O14" s="9">
        <v>0</v>
      </c>
      <c r="P14" s="11">
        <v>0.98462528615552403</v>
      </c>
      <c r="Q14" s="11">
        <v>0.87595453289330105</v>
      </c>
    </row>
    <row r="15" spans="1:17" x14ac:dyDescent="0.2">
      <c r="O15" s="9">
        <v>1</v>
      </c>
      <c r="P15" s="4">
        <v>1.20626814827572</v>
      </c>
      <c r="Q15" s="6">
        <v>0.98255834142746301</v>
      </c>
    </row>
    <row r="16" spans="1:17" x14ac:dyDescent="0.2">
      <c r="O16" s="9">
        <v>1</v>
      </c>
      <c r="P16" s="8">
        <v>1.5707963267949001</v>
      </c>
      <c r="Q16" s="6">
        <v>0.98869348538864599</v>
      </c>
    </row>
    <row r="17" spans="4:17" x14ac:dyDescent="0.2">
      <c r="D17" s="13"/>
      <c r="E17" s="69" t="s">
        <v>11</v>
      </c>
      <c r="F17" s="69"/>
      <c r="G17" s="69"/>
      <c r="H17" s="69"/>
      <c r="I17" s="69"/>
      <c r="J17" s="69"/>
      <c r="K17" s="69"/>
      <c r="O17" s="9">
        <v>1</v>
      </c>
      <c r="P17" s="8">
        <v>1.5707963267949001</v>
      </c>
      <c r="Q17" s="6">
        <v>1.4033482475752099</v>
      </c>
    </row>
    <row r="18" spans="4:17" x14ac:dyDescent="0.2">
      <c r="O18" s="9">
        <v>1</v>
      </c>
      <c r="P18" s="6">
        <v>1.12873470257126</v>
      </c>
      <c r="Q18" s="6">
        <v>0.41354611848672201</v>
      </c>
    </row>
    <row r="19" spans="4:17" x14ac:dyDescent="0.2">
      <c r="O19" s="9">
        <v>1</v>
      </c>
      <c r="P19" s="8">
        <v>1.5707963267949001</v>
      </c>
      <c r="Q19" s="6">
        <v>1.5121416621153401</v>
      </c>
    </row>
    <row r="20" spans="4:17" x14ac:dyDescent="0.2">
      <c r="O20" s="9">
        <v>1</v>
      </c>
      <c r="P20" s="6">
        <v>1.05144077044045</v>
      </c>
      <c r="Q20" s="6"/>
    </row>
    <row r="21" spans="4:17" x14ac:dyDescent="0.2">
      <c r="O21" s="9">
        <v>1</v>
      </c>
      <c r="P21" s="6">
        <v>1.05144077044045</v>
      </c>
      <c r="Q21" s="10">
        <v>1.20068451754009</v>
      </c>
    </row>
    <row r="22" spans="4:17" x14ac:dyDescent="0.2">
      <c r="O22" s="9">
        <v>1</v>
      </c>
      <c r="P22" s="8">
        <v>1.5707963267949001</v>
      </c>
      <c r="Q22" s="6">
        <v>0.91088727242256196</v>
      </c>
    </row>
    <row r="23" spans="4:17" x14ac:dyDescent="0.2">
      <c r="O23" s="9">
        <v>1</v>
      </c>
      <c r="P23" s="8">
        <v>1.5707963267949001</v>
      </c>
      <c r="Q23" s="8">
        <v>1.5707963267949001</v>
      </c>
    </row>
    <row r="24" spans="4:17" x14ac:dyDescent="0.2">
      <c r="O24" s="9">
        <v>1</v>
      </c>
      <c r="P24" s="8">
        <v>1.5707963267949001</v>
      </c>
      <c r="Q24" s="8">
        <v>1.5707963267949001</v>
      </c>
    </row>
    <row r="25" spans="4:17" x14ac:dyDescent="0.2">
      <c r="O25" s="9">
        <v>1</v>
      </c>
      <c r="P25" s="11">
        <v>0.919503920597735</v>
      </c>
      <c r="Q25" s="11">
        <v>1.22012392933902</v>
      </c>
    </row>
    <row r="26" spans="4:17" x14ac:dyDescent="0.2">
      <c r="O26" s="9">
        <v>2</v>
      </c>
      <c r="P26" s="4">
        <v>1.0796179003531201</v>
      </c>
      <c r="Q26" s="6">
        <v>0.77974832565303398</v>
      </c>
    </row>
    <row r="27" spans="4:17" x14ac:dyDescent="0.2">
      <c r="O27" s="9">
        <v>2</v>
      </c>
      <c r="P27" s="8">
        <v>1.5707963267949001</v>
      </c>
      <c r="Q27" s="6">
        <v>0.73162223231415502</v>
      </c>
    </row>
    <row r="28" spans="4:17" x14ac:dyDescent="0.2">
      <c r="O28" s="9">
        <v>2</v>
      </c>
      <c r="P28" s="6">
        <v>1.3436596465683099</v>
      </c>
      <c r="Q28" s="6">
        <v>1.4562133697858199</v>
      </c>
    </row>
    <row r="29" spans="4:17" x14ac:dyDescent="0.2">
      <c r="O29" s="9">
        <v>2</v>
      </c>
      <c r="P29" s="6"/>
      <c r="Q29" s="6">
        <v>0</v>
      </c>
    </row>
    <row r="30" spans="4:17" x14ac:dyDescent="0.2">
      <c r="O30" s="9">
        <v>2</v>
      </c>
      <c r="P30" s="6"/>
      <c r="Q30" s="6">
        <v>0</v>
      </c>
    </row>
    <row r="31" spans="4:17" x14ac:dyDescent="0.2">
      <c r="O31" s="9">
        <v>2</v>
      </c>
      <c r="P31" s="6">
        <v>0.87085763632380497</v>
      </c>
      <c r="Q31" s="6">
        <v>1.09098665540641</v>
      </c>
    </row>
    <row r="32" spans="4:17" x14ac:dyDescent="0.2">
      <c r="O32" s="9">
        <v>2</v>
      </c>
      <c r="P32" s="6">
        <v>0.87085763632380497</v>
      </c>
      <c r="Q32" s="8">
        <v>1.5707963267949001</v>
      </c>
    </row>
    <row r="33" spans="15:17" x14ac:dyDescent="0.2">
      <c r="O33" s="9">
        <v>2</v>
      </c>
      <c r="P33" s="8">
        <v>1.5707963267949001</v>
      </c>
      <c r="Q33" s="6">
        <v>0.88159491966860104</v>
      </c>
    </row>
    <row r="34" spans="15:17" x14ac:dyDescent="0.2">
      <c r="O34" s="9">
        <v>2</v>
      </c>
      <c r="P34" s="8">
        <v>1.5707963267949001</v>
      </c>
      <c r="Q34" s="8">
        <v>1.5707963267949001</v>
      </c>
    </row>
    <row r="35" spans="15:17" x14ac:dyDescent="0.2">
      <c r="O35" s="9">
        <v>2</v>
      </c>
      <c r="P35" s="8">
        <v>1.5707963267949001</v>
      </c>
      <c r="Q35" s="8">
        <v>1.5707963267949001</v>
      </c>
    </row>
    <row r="36" spans="15:17" x14ac:dyDescent="0.2">
      <c r="O36" s="9">
        <v>2</v>
      </c>
      <c r="P36" s="11">
        <v>0.97670846530297395</v>
      </c>
      <c r="Q36" s="12">
        <v>1.5707963267949001</v>
      </c>
    </row>
    <row r="37" spans="15:17" x14ac:dyDescent="0.2">
      <c r="O37" s="9">
        <v>3</v>
      </c>
      <c r="P37" s="5">
        <v>1.5707963267949001</v>
      </c>
      <c r="Q37" s="6">
        <v>1.0104329880591301</v>
      </c>
    </row>
    <row r="38" spans="15:17" x14ac:dyDescent="0.2">
      <c r="O38" s="9">
        <v>3</v>
      </c>
      <c r="P38" s="8">
        <v>1.5707963267949001</v>
      </c>
      <c r="Q38" s="6">
        <v>1.10644287652924</v>
      </c>
    </row>
    <row r="39" spans="15:17" x14ac:dyDescent="0.2">
      <c r="O39" s="9">
        <v>3</v>
      </c>
      <c r="P39" s="8">
        <v>1.5707963267949001</v>
      </c>
      <c r="Q39" s="6">
        <v>1.01750085722471</v>
      </c>
    </row>
    <row r="40" spans="15:17" x14ac:dyDescent="0.2">
      <c r="O40" s="9">
        <v>3</v>
      </c>
      <c r="P40" s="6">
        <v>1.0450868291497999</v>
      </c>
      <c r="Q40" s="6">
        <v>0.26445851958068001</v>
      </c>
    </row>
    <row r="41" spans="15:17" x14ac:dyDescent="0.2">
      <c r="O41" s="9">
        <v>3</v>
      </c>
      <c r="P41" s="6">
        <v>1.2090475856859799</v>
      </c>
      <c r="Q41" s="6">
        <v>1.0703309681328601</v>
      </c>
    </row>
    <row r="42" spans="15:17" x14ac:dyDescent="0.2">
      <c r="O42" s="9">
        <v>3</v>
      </c>
      <c r="P42" s="6">
        <v>0.71922273141397997</v>
      </c>
      <c r="Q42" s="6">
        <v>1.3619393237134301</v>
      </c>
    </row>
    <row r="43" spans="15:17" x14ac:dyDescent="0.2">
      <c r="O43" s="9">
        <v>3</v>
      </c>
      <c r="P43" s="6">
        <v>0.71922273141397997</v>
      </c>
      <c r="Q43" s="6">
        <v>1.15319540118543</v>
      </c>
    </row>
    <row r="44" spans="15:17" x14ac:dyDescent="0.2">
      <c r="O44" s="9">
        <v>3</v>
      </c>
      <c r="P44" s="8">
        <v>1.5707963267949001</v>
      </c>
      <c r="Q44" s="6">
        <v>1.3490945330657</v>
      </c>
    </row>
    <row r="45" spans="15:17" x14ac:dyDescent="0.2">
      <c r="O45" s="9">
        <v>3</v>
      </c>
      <c r="P45" s="8">
        <v>1.5707963267949001</v>
      </c>
      <c r="Q45" s="6">
        <v>0.81288453275550498</v>
      </c>
    </row>
    <row r="46" spans="15:17" x14ac:dyDescent="0.2">
      <c r="O46" s="9">
        <v>3</v>
      </c>
      <c r="P46" s="8">
        <v>1.5707963267949001</v>
      </c>
      <c r="Q46" s="8">
        <v>1.5707963267949001</v>
      </c>
    </row>
    <row r="47" spans="15:17" x14ac:dyDescent="0.2">
      <c r="O47" s="9">
        <v>3</v>
      </c>
      <c r="P47" s="11">
        <v>1.0673011823335099</v>
      </c>
      <c r="Q47" s="12">
        <v>1.5707963267949001</v>
      </c>
    </row>
    <row r="48" spans="15:17" x14ac:dyDescent="0.2">
      <c r="O48" s="9">
        <v>4</v>
      </c>
      <c r="P48" s="4">
        <v>0.95277534088541505</v>
      </c>
      <c r="Q48" s="6">
        <v>1.2191461383056501</v>
      </c>
    </row>
    <row r="49" spans="15:17" x14ac:dyDescent="0.2">
      <c r="O49" s="9">
        <v>4</v>
      </c>
      <c r="P49" s="8">
        <v>1.5707963267949001</v>
      </c>
      <c r="Q49" s="6">
        <v>1.0959425247457</v>
      </c>
    </row>
    <row r="50" spans="15:17" x14ac:dyDescent="0.2">
      <c r="O50" s="9">
        <v>4</v>
      </c>
      <c r="P50" s="6">
        <v>1.2433419006486699</v>
      </c>
      <c r="Q50" s="8">
        <v>1.5707963267949001</v>
      </c>
    </row>
    <row r="51" spans="15:17" x14ac:dyDescent="0.2">
      <c r="O51" s="9">
        <v>4</v>
      </c>
      <c r="P51" s="6">
        <v>1.0333586481719601</v>
      </c>
      <c r="Q51" s="6">
        <v>0.68851984656638199</v>
      </c>
    </row>
    <row r="52" spans="15:17" x14ac:dyDescent="0.2">
      <c r="O52" s="9">
        <v>4</v>
      </c>
      <c r="P52" s="8">
        <v>1.5707963267949001</v>
      </c>
      <c r="Q52" s="6">
        <v>1.5121416621153301</v>
      </c>
    </row>
    <row r="53" spans="15:17" x14ac:dyDescent="0.2">
      <c r="O53" s="9">
        <v>4</v>
      </c>
      <c r="P53" s="6">
        <v>0.89477276211416601</v>
      </c>
      <c r="Q53" s="6">
        <v>1.44820593299682</v>
      </c>
    </row>
    <row r="54" spans="15:17" x14ac:dyDescent="0.2">
      <c r="O54" s="9">
        <v>4</v>
      </c>
      <c r="P54" s="6">
        <v>0.89477276211416601</v>
      </c>
      <c r="Q54" s="8">
        <v>1.5707963267949001</v>
      </c>
    </row>
    <row r="55" spans="15:17" x14ac:dyDescent="0.2">
      <c r="O55" s="9">
        <v>4</v>
      </c>
      <c r="P55" s="8">
        <v>1.5707963267949001</v>
      </c>
      <c r="Q55" s="6">
        <v>0.78649706538102804</v>
      </c>
    </row>
    <row r="56" spans="15:17" x14ac:dyDescent="0.2">
      <c r="O56" s="9">
        <v>4</v>
      </c>
      <c r="P56" s="8">
        <v>1.5707963267949001</v>
      </c>
      <c r="Q56" s="6">
        <v>0.65309026275052096</v>
      </c>
    </row>
    <row r="57" spans="15:17" x14ac:dyDescent="0.2">
      <c r="O57" s="9">
        <v>4</v>
      </c>
      <c r="P57" s="8">
        <v>1.5707963267949001</v>
      </c>
      <c r="Q57" s="8">
        <v>1.5707963267949001</v>
      </c>
    </row>
    <row r="58" spans="15:17" x14ac:dyDescent="0.2">
      <c r="O58" s="14">
        <v>4</v>
      </c>
      <c r="P58" s="11">
        <v>1.3263672784882601</v>
      </c>
      <c r="Q58" s="11">
        <v>0</v>
      </c>
    </row>
  </sheetData>
  <mergeCells count="5">
    <mergeCell ref="A2:A3"/>
    <mergeCell ref="B2:F2"/>
    <mergeCell ref="H2:H3"/>
    <mergeCell ref="I2:M2"/>
    <mergeCell ref="E17:K1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1"/>
  <sheetViews>
    <sheetView topLeftCell="G1" zoomScale="75" zoomScaleNormal="75" workbookViewId="0">
      <selection activeCell="U4" sqref="U4"/>
    </sheetView>
  </sheetViews>
  <sheetFormatPr defaultRowHeight="12.75" x14ac:dyDescent="0.2"/>
  <cols>
    <col min="1" max="1025" width="11.5703125"/>
  </cols>
  <sheetData>
    <row r="2" spans="2:23" x14ac:dyDescent="0.2">
      <c r="B2" s="15"/>
      <c r="C2" s="75" t="s">
        <v>12</v>
      </c>
      <c r="D2" s="75"/>
      <c r="E2" s="75"/>
      <c r="F2" s="75"/>
      <c r="G2" s="75"/>
      <c r="H2" s="67" t="s">
        <v>13</v>
      </c>
      <c r="I2" s="67"/>
      <c r="J2" s="67"/>
      <c r="K2" s="67"/>
      <c r="L2" s="67"/>
      <c r="N2" s="69" t="s">
        <v>14</v>
      </c>
      <c r="O2" s="69"/>
      <c r="P2" s="69"/>
      <c r="Q2" s="69"/>
      <c r="R2" s="69"/>
    </row>
    <row r="3" spans="2:23" x14ac:dyDescent="0.2">
      <c r="B3" s="16"/>
      <c r="C3" s="75"/>
      <c r="D3" s="75"/>
      <c r="E3" s="75"/>
      <c r="F3" s="75"/>
      <c r="G3" s="75"/>
      <c r="H3" s="67"/>
      <c r="I3" s="67"/>
      <c r="J3" s="67"/>
      <c r="K3" s="67"/>
      <c r="L3" s="67"/>
      <c r="N3" s="69"/>
      <c r="O3" s="69"/>
      <c r="P3" s="69"/>
      <c r="Q3" s="69"/>
      <c r="R3" s="69"/>
      <c r="S3" s="69" t="s">
        <v>15</v>
      </c>
      <c r="T3" s="69"/>
    </row>
    <row r="4" spans="2:23" x14ac:dyDescent="0.2">
      <c r="B4" s="73">
        <v>42508</v>
      </c>
      <c r="C4" s="17">
        <v>6.25E-2</v>
      </c>
      <c r="D4" s="17">
        <v>0.125</v>
      </c>
      <c r="E4" s="17">
        <v>0.25</v>
      </c>
      <c r="F4" s="17">
        <v>0.5</v>
      </c>
      <c r="G4" s="17">
        <v>1</v>
      </c>
      <c r="H4" s="17">
        <v>6.25E-2</v>
      </c>
      <c r="I4" s="17">
        <v>0.125</v>
      </c>
      <c r="J4" s="17">
        <v>0.25</v>
      </c>
      <c r="K4" s="17">
        <v>0.5</v>
      </c>
      <c r="L4" s="17">
        <v>1</v>
      </c>
      <c r="M4" s="18"/>
      <c r="N4" s="19">
        <v>6.25E-2</v>
      </c>
      <c r="O4" s="19">
        <v>0.125</v>
      </c>
      <c r="P4" s="19">
        <v>0.25</v>
      </c>
      <c r="Q4" s="19">
        <v>0.5</v>
      </c>
      <c r="R4" s="19">
        <v>1</v>
      </c>
      <c r="S4" s="20" t="s">
        <v>16</v>
      </c>
      <c r="T4" s="20" t="s">
        <v>17</v>
      </c>
      <c r="U4" s="67" t="s">
        <v>18</v>
      </c>
      <c r="V4" s="67" t="s">
        <v>19</v>
      </c>
    </row>
    <row r="5" spans="2:23" x14ac:dyDescent="0.2">
      <c r="B5" s="73"/>
      <c r="C5" s="74">
        <v>2.1001751276600702</v>
      </c>
      <c r="D5" s="74"/>
      <c r="E5" s="74"/>
      <c r="F5" s="74"/>
      <c r="G5" s="74"/>
      <c r="M5" s="18"/>
      <c r="N5" s="18"/>
      <c r="O5" s="18"/>
      <c r="P5" s="18"/>
      <c r="Q5" s="18"/>
      <c r="R5" s="18"/>
      <c r="S5" s="18"/>
      <c r="U5" s="67"/>
      <c r="V5" s="67"/>
    </row>
    <row r="6" spans="2:23" x14ac:dyDescent="0.2">
      <c r="B6" s="73"/>
      <c r="C6" s="21">
        <v>1.8024427193547901</v>
      </c>
      <c r="D6" s="21">
        <v>0.98003828164569695</v>
      </c>
      <c r="E6" s="21">
        <v>0.70849887879912998</v>
      </c>
      <c r="F6" s="21">
        <v>0.731551680152567</v>
      </c>
      <c r="G6" s="22">
        <v>1.15721949557825</v>
      </c>
      <c r="H6" s="23">
        <f>100*((Área!$C$5-Área!C6)/Área!$C$6)</f>
        <v>16.518272958591311</v>
      </c>
      <c r="I6" s="23">
        <f>100*((Área!$C$5-Área!D6)/Área!$C$6)</f>
        <v>62.145489228936057</v>
      </c>
      <c r="J6" s="23">
        <f>100*((Área!$C$5-Área!E6)/Área!$C$6)</f>
        <v>77.210567299420788</v>
      </c>
      <c r="K6" s="23">
        <f>100*((Área!$C$5-Área!F6)/Área!$C$6)</f>
        <v>75.931591767721827</v>
      </c>
      <c r="L6" s="23">
        <f>100*((Área!$C$5-Área!G6)/Área!$C$6)</f>
        <v>52.315428499129482</v>
      </c>
      <c r="M6" s="20" t="s">
        <v>3</v>
      </c>
      <c r="N6" s="24">
        <f>LOG(Área!H6)</f>
        <v>1.2179646383982681</v>
      </c>
      <c r="O6" s="24">
        <f>LOG(Área!I6)</f>
        <v>1.7934096112708791</v>
      </c>
      <c r="P6" s="24">
        <f>LOG(Área!J6)</f>
        <v>1.8876767434155006</v>
      </c>
      <c r="Q6" s="24">
        <f>LOG(Área!K6)</f>
        <v>1.8804225041672902</v>
      </c>
      <c r="R6" s="24">
        <f>LOG(Área!L6)</f>
        <v>1.7186297868386862</v>
      </c>
      <c r="S6" s="18">
        <v>0.24</v>
      </c>
      <c r="T6" s="18">
        <v>1.61</v>
      </c>
      <c r="U6" s="25">
        <f>(LOG(50)-Área!T6)/Área!S6</f>
        <v>0.37070835140007774</v>
      </c>
      <c r="V6" s="9">
        <v>0.11</v>
      </c>
      <c r="W6" s="26">
        <v>0.92</v>
      </c>
    </row>
    <row r="7" spans="2:23" x14ac:dyDescent="0.2">
      <c r="B7" s="73"/>
      <c r="C7" s="21">
        <v>0.90581943200685999</v>
      </c>
      <c r="D7" s="21">
        <v>1.11934587464835</v>
      </c>
      <c r="E7" s="21">
        <v>0.50839210961528902</v>
      </c>
      <c r="F7" s="21">
        <v>0.447767487798854</v>
      </c>
      <c r="G7" s="22">
        <v>0.65963909856227998</v>
      </c>
      <c r="H7" s="23">
        <f>100*((Área!$C$5-Área!C7)/Área!$C$6)</f>
        <v>66.263170686541812</v>
      </c>
      <c r="I7" s="23">
        <f>100*((Área!$C$5-Área!D7)/Área!$C$6)</f>
        <v>54.416667030773766</v>
      </c>
      <c r="J7" s="23">
        <f>100*((Área!$C$5-Área!E7)/Área!$C$6)</f>
        <v>88.312543913438901</v>
      </c>
      <c r="K7" s="23">
        <f>100*((Área!$C$5-Área!F7)/Área!$C$6)</f>
        <v>91.676014006853933</v>
      </c>
      <c r="L7" s="23">
        <f>100*((Área!$C$5-Área!G7)/Área!$C$6)</f>
        <v>79.921320862471049</v>
      </c>
      <c r="M7" s="20" t="s">
        <v>4</v>
      </c>
      <c r="N7" s="24">
        <f>LOG(Área!H7)</f>
        <v>1.8212722129936243</v>
      </c>
      <c r="O7" s="24">
        <f>LOG(Área!I7)</f>
        <v>1.7357319381333549</v>
      </c>
      <c r="P7" s="24">
        <f>LOG(Área!J7)</f>
        <v>1.9460223951457487</v>
      </c>
      <c r="Q7" s="24">
        <f>LOG(Área!K7)</f>
        <v>1.962255722288444</v>
      </c>
      <c r="R7" s="24">
        <f>LOG(Área!L7)</f>
        <v>1.9026626528773627</v>
      </c>
      <c r="S7" s="18">
        <v>0.12</v>
      </c>
      <c r="T7" s="18">
        <v>1.83</v>
      </c>
      <c r="U7" s="25">
        <f>(LOG(50)-Área!T7)/Área!S7</f>
        <v>-1.0919166305331778</v>
      </c>
      <c r="V7" s="9">
        <v>0.24</v>
      </c>
      <c r="W7">
        <v>0.68</v>
      </c>
    </row>
    <row r="8" spans="2:23" x14ac:dyDescent="0.2">
      <c r="B8" s="73"/>
      <c r="C8" s="21">
        <v>0.73396917508019999</v>
      </c>
      <c r="D8" s="21">
        <v>0.22232391646116501</v>
      </c>
      <c r="E8" s="21">
        <v>0.79609020129013797</v>
      </c>
      <c r="F8" s="21">
        <v>0.73396917508019999</v>
      </c>
      <c r="G8" s="22">
        <v>-5.70059255431676E-2</v>
      </c>
      <c r="H8" s="23">
        <f>100*((Área!$C$5-Área!C8)/Área!$C$6)</f>
        <v>75.797468508121185</v>
      </c>
      <c r="I8" s="23">
        <f>100*((Área!$C$5-Área!D8)/Área!$C$6)</f>
        <v>104.18368312259648</v>
      </c>
      <c r="J8" s="23">
        <f>100*((Área!$C$5-Área!E8)/Área!$C$6)</f>
        <v>72.350977502172611</v>
      </c>
      <c r="K8" s="23">
        <f>100*((Área!$C$5-Área!F8)/Área!$C$6)</f>
        <v>75.797468508121185</v>
      </c>
      <c r="L8" s="23">
        <f>100*((Área!$C$5-Área!G8)/Área!$C$6)</f>
        <v>119.68097682324303</v>
      </c>
      <c r="M8" s="20" t="s">
        <v>5</v>
      </c>
      <c r="N8" s="24">
        <f>LOG(Área!H8)</f>
        <v>1.8796547012611708</v>
      </c>
      <c r="O8" s="24">
        <f>LOG(Área!I8)</f>
        <v>2.0177997066342623</v>
      </c>
      <c r="P8" s="24">
        <f>LOG(Área!J8)</f>
        <v>1.8594444030560491</v>
      </c>
      <c r="Q8" s="24">
        <f>LOG(Área!K8)</f>
        <v>1.8796547012611708</v>
      </c>
      <c r="R8" s="24">
        <f>LOG(Área!L8)</f>
        <v>2.0780251251996389</v>
      </c>
      <c r="S8" s="18">
        <v>0.15</v>
      </c>
      <c r="T8" s="18">
        <v>1.88</v>
      </c>
      <c r="U8" s="25">
        <f>(LOG(50)-Área!T8)/Área!S8</f>
        <v>-1.2068666377598745</v>
      </c>
      <c r="V8" s="9">
        <v>0.34</v>
      </c>
      <c r="W8" s="26">
        <v>0.94</v>
      </c>
    </row>
    <row r="9" spans="2:23" x14ac:dyDescent="0.2">
      <c r="B9" s="73"/>
      <c r="C9" s="21">
        <v>0.95711272639441003</v>
      </c>
      <c r="D9" s="21">
        <v>0.73396917508019999</v>
      </c>
      <c r="E9" s="21">
        <v>0.71376646776268005</v>
      </c>
      <c r="F9" s="21">
        <v>0.14017954012141001</v>
      </c>
      <c r="G9" s="22">
        <v>0.22314355131420999</v>
      </c>
      <c r="H9" s="23">
        <f>100*((Área!$C$5-Área!C9)/Área!$C$6)</f>
        <v>63.417405113147538</v>
      </c>
      <c r="I9" s="23">
        <f>100*((Área!$C$5-Área!D9)/Área!$C$6)</f>
        <v>75.797468508121185</v>
      </c>
      <c r="J9" s="23">
        <f>100*((Área!$C$5-Área!E9)/Área!$C$6)</f>
        <v>76.91832006698526</v>
      </c>
      <c r="K9" s="23">
        <f>100*((Área!$C$5-Área!F9)/Área!$C$6)</f>
        <v>108.74107490307753</v>
      </c>
      <c r="L9" s="23">
        <f>100*((Área!$C$5-Área!G9)/Área!$C$6)</f>
        <v>104.13820956361765</v>
      </c>
      <c r="M9" s="20" t="s">
        <v>6</v>
      </c>
      <c r="N9" s="24">
        <f>LOG(Área!H9)</f>
        <v>1.8022084677746901</v>
      </c>
      <c r="O9" s="24">
        <f>LOG(Área!I9)</f>
        <v>1.8796547012611708</v>
      </c>
      <c r="P9" s="24">
        <f>LOG(Área!J9)</f>
        <v>1.8860297904701675</v>
      </c>
      <c r="Q9" s="24">
        <f>LOG(Área!K9)</f>
        <v>2.0363936216780871</v>
      </c>
      <c r="R9" s="24">
        <f>LOG(Área!L9)</f>
        <v>2.0176101066282714</v>
      </c>
      <c r="S9" s="18">
        <v>0.22</v>
      </c>
      <c r="T9" s="18">
        <v>1.84</v>
      </c>
      <c r="U9" s="25">
        <f>(LOG(50)-Área!T9)/Área!S9</f>
        <v>-0.64104543483627874</v>
      </c>
      <c r="V9" s="9">
        <v>0.69</v>
      </c>
      <c r="W9">
        <v>0.46</v>
      </c>
    </row>
    <row r="10" spans="2:23" x14ac:dyDescent="0.2">
      <c r="B10" s="73"/>
      <c r="C10" s="21">
        <v>0.65660805392273203</v>
      </c>
      <c r="D10" s="21">
        <v>0.79850769621777096</v>
      </c>
      <c r="E10" s="21">
        <v>0.73396917508019999</v>
      </c>
      <c r="F10" s="21">
        <v>-5.7443027127001903E-2</v>
      </c>
      <c r="G10" s="22">
        <v>0.22314355131420999</v>
      </c>
      <c r="H10" s="23">
        <f>100*((Área!$C$5-Área!C10)/Área!$C$6)</f>
        <v>80.089484022775693</v>
      </c>
      <c r="I10" s="23">
        <f>100*((Área!$C$5-Área!D10)/Área!$C$6)</f>
        <v>72.216854242571969</v>
      </c>
      <c r="J10" s="23">
        <f>100*((Área!$C$5-Área!E10)/Área!$C$6)</f>
        <v>75.797468508121185</v>
      </c>
      <c r="K10" s="23">
        <f>100*((Área!$C$5-Área!F10)/Área!$C$6)</f>
        <v>119.7052273350147</v>
      </c>
      <c r="L10" s="23">
        <f>100*((Área!$C$5-Área!G10)/Área!$C$6)</f>
        <v>104.13820956361765</v>
      </c>
      <c r="M10" s="20" t="s">
        <v>7</v>
      </c>
      <c r="N10" s="24">
        <f>LOG(Área!H10)</f>
        <v>1.9035754957259443</v>
      </c>
      <c r="O10" s="24">
        <f>LOG(Área!I10)</f>
        <v>1.8586385666877698</v>
      </c>
      <c r="P10" s="24">
        <f>LOG(Área!J10)</f>
        <v>1.8796547012611708</v>
      </c>
      <c r="Q10" s="24">
        <f>LOG(Área!K10)</f>
        <v>2.0781131157629953</v>
      </c>
      <c r="R10" s="24">
        <f>LOG(Área!L10)</f>
        <v>2.0176101066282714</v>
      </c>
      <c r="S10" s="18">
        <v>0.18</v>
      </c>
      <c r="T10" s="18">
        <v>1.88</v>
      </c>
      <c r="U10" s="25">
        <f>(LOG(50)-Área!T10)/Área!S10</f>
        <v>-1.0057221981332287</v>
      </c>
      <c r="V10" s="9">
        <v>0.52</v>
      </c>
      <c r="W10">
        <v>0.28000000000000003</v>
      </c>
    </row>
    <row r="11" spans="2:23" x14ac:dyDescent="0.2">
      <c r="B11" s="16"/>
      <c r="C11" s="21"/>
      <c r="D11" s="21"/>
      <c r="E11" s="21"/>
      <c r="F11" s="21"/>
      <c r="G11" s="22"/>
      <c r="M11" s="18"/>
      <c r="N11" s="27"/>
      <c r="O11" s="27"/>
      <c r="P11" s="27"/>
      <c r="Q11" s="27"/>
      <c r="R11" s="27"/>
      <c r="S11" s="18"/>
      <c r="T11" s="18"/>
      <c r="U11" s="28"/>
      <c r="V11" s="9"/>
    </row>
    <row r="12" spans="2:23" x14ac:dyDescent="0.2">
      <c r="B12" s="16"/>
      <c r="C12" s="21"/>
      <c r="D12" s="21"/>
      <c r="E12" s="21"/>
      <c r="F12" s="21"/>
      <c r="G12" s="22"/>
      <c r="M12" s="18"/>
      <c r="N12" s="27"/>
      <c r="O12" s="27"/>
      <c r="P12" s="27"/>
      <c r="Q12" s="27"/>
      <c r="R12" s="27"/>
      <c r="S12" s="18"/>
      <c r="T12" s="18"/>
      <c r="U12" s="25">
        <f>(LOG(50)-Área!T15)/Área!S15</f>
        <v>9.4756525509581455E-2</v>
      </c>
      <c r="V12" s="29">
        <v>0.96</v>
      </c>
    </row>
    <row r="13" spans="2:23" x14ac:dyDescent="0.2">
      <c r="B13" s="73">
        <v>42510</v>
      </c>
      <c r="C13" s="30">
        <v>6.25E-2</v>
      </c>
      <c r="D13" s="30">
        <v>0.125</v>
      </c>
      <c r="E13" s="30">
        <v>0.25</v>
      </c>
      <c r="F13" s="30">
        <v>0.5</v>
      </c>
      <c r="G13" s="30">
        <v>1</v>
      </c>
      <c r="H13" s="17">
        <v>6.25E-2</v>
      </c>
      <c r="I13" s="17">
        <v>0.125</v>
      </c>
      <c r="J13" s="17">
        <v>0.25</v>
      </c>
      <c r="K13" s="17">
        <v>0.5</v>
      </c>
      <c r="L13" s="17">
        <v>1</v>
      </c>
      <c r="M13" s="18"/>
      <c r="N13" s="27"/>
      <c r="O13" s="27"/>
      <c r="P13" s="27"/>
      <c r="Q13" s="27"/>
      <c r="R13" s="27"/>
      <c r="S13" s="18"/>
      <c r="T13" s="18"/>
      <c r="U13" s="25">
        <f>(LOG(50)-Área!T16)/Área!S16</f>
        <v>0.72961362650904837</v>
      </c>
      <c r="V13" s="29">
        <v>0.9</v>
      </c>
    </row>
    <row r="14" spans="2:23" x14ac:dyDescent="0.2">
      <c r="B14" s="73"/>
      <c r="C14" s="74">
        <v>0.66943065394262902</v>
      </c>
      <c r="D14" s="74"/>
      <c r="E14" s="74"/>
      <c r="F14" s="74"/>
      <c r="G14" s="74"/>
      <c r="M14" s="18"/>
      <c r="N14" s="27"/>
      <c r="O14" s="27"/>
      <c r="P14" s="27"/>
      <c r="Q14" s="27"/>
      <c r="R14" s="27"/>
      <c r="S14" s="18"/>
      <c r="T14" s="18"/>
      <c r="U14" s="25">
        <f>(LOG(50)-Área!T17)/Área!S17</f>
        <v>0.49150704836058967</v>
      </c>
      <c r="V14" s="9">
        <v>0.5</v>
      </c>
    </row>
    <row r="15" spans="2:23" x14ac:dyDescent="0.2">
      <c r="B15" s="73"/>
      <c r="C15" s="21">
        <v>0.38322896666128198</v>
      </c>
      <c r="D15" s="21">
        <v>1.71709578877007</v>
      </c>
      <c r="E15" s="21">
        <v>8.0042707673536398E-2</v>
      </c>
      <c r="F15" s="21">
        <v>-0.261034130968889</v>
      </c>
      <c r="G15" s="22">
        <v>1.53868813129725</v>
      </c>
      <c r="H15" s="23">
        <f>100*((Área!$C$14-Área!C15)/Área!$C$14)</f>
        <v>42.752999970311315</v>
      </c>
      <c r="I15" s="31">
        <f>100*((Área!$C$14-Área!D15)/Área!$C$14)</f>
        <v>-156.50092039514328</v>
      </c>
      <c r="J15" s="23">
        <f>100*((Área!$C$14-Área!E15)/Área!$C$14)</f>
        <v>88.04316665182229</v>
      </c>
      <c r="K15" s="23">
        <f>100*((Área!$C$14-Área!F15)/Área!$C$14)</f>
        <v>138.99345353122413</v>
      </c>
      <c r="L15" s="31">
        <f>100*((Área!$C$14-Área!G15)/Área!$C$14)</f>
        <v>-129.85026488331641</v>
      </c>
      <c r="M15" s="20" t="s">
        <v>3</v>
      </c>
      <c r="N15" s="24">
        <f>LOG(Área!H15)</f>
        <v>1.6309665944990432</v>
      </c>
      <c r="O15" s="24"/>
      <c r="P15" s="24">
        <f>LOG(Área!J15)</f>
        <v>1.9446956544478735</v>
      </c>
      <c r="Q15" s="24">
        <f>LOG(Área!K15)</f>
        <v>2.1429943458496497</v>
      </c>
      <c r="R15" s="24"/>
      <c r="S15" s="18">
        <v>1.1499999999999999</v>
      </c>
      <c r="T15" s="18">
        <v>1.59</v>
      </c>
      <c r="U15" s="25">
        <f>(LOG(50)-Área!T18)/Área!S18</f>
        <v>-0.2025749891599532</v>
      </c>
      <c r="V15" s="29">
        <v>1</v>
      </c>
    </row>
    <row r="16" spans="2:23" x14ac:dyDescent="0.2">
      <c r="B16" s="73"/>
      <c r="C16" s="21">
        <v>8.0042707673536398E-2</v>
      </c>
      <c r="D16" s="21">
        <v>1.11934587464835</v>
      </c>
      <c r="E16" s="21">
        <v>0.99861446540161203</v>
      </c>
      <c r="F16" s="21">
        <v>0.16570052418720799</v>
      </c>
      <c r="G16" s="22">
        <v>0.44023489220445</v>
      </c>
      <c r="H16" s="23">
        <f>100*((Área!$C$14-Área!C16)/Área!$C$14)</f>
        <v>88.04316665182229</v>
      </c>
      <c r="I16" s="31">
        <f>100*((Área!$C$14-Área!D16)/Área!$C$14)</f>
        <v>-67.208637378036656</v>
      </c>
      <c r="J16" s="31">
        <f>100*((Área!$C$14-Área!E16)/Área!$C$14)</f>
        <v>-49.173698503384408</v>
      </c>
      <c r="K16" s="23">
        <f>100*((Área!$C$14-Área!F16)/Área!$C$14)</f>
        <v>75.247544579664762</v>
      </c>
      <c r="L16" s="23">
        <f>100*((Área!$C$14-Área!G16)/Área!$C$14)</f>
        <v>34.237416585022615</v>
      </c>
      <c r="M16" s="20" t="s">
        <v>4</v>
      </c>
      <c r="N16" s="24">
        <f>LOG(Área!H16)</f>
        <v>1.9446956544478735</v>
      </c>
      <c r="O16" s="24"/>
      <c r="P16" s="24"/>
      <c r="Q16" s="24">
        <f>LOG(Área!K16)</f>
        <v>1.8764923329316519</v>
      </c>
      <c r="R16" s="24">
        <f>LOG(Área!L16)</f>
        <v>1.5345009871617326</v>
      </c>
      <c r="S16" s="18">
        <v>-0.44</v>
      </c>
      <c r="T16" s="18">
        <v>2.02</v>
      </c>
      <c r="U16" s="25">
        <f>(LOG(50)-Área!T19)/Área!S19</f>
        <v>0.12333128568342404</v>
      </c>
      <c r="V16" s="29">
        <v>1</v>
      </c>
    </row>
    <row r="17" spans="2:23" x14ac:dyDescent="0.2">
      <c r="B17" s="73"/>
      <c r="C17" s="21">
        <v>0.514342864358172</v>
      </c>
      <c r="D17" s="21">
        <v>0.58333573584512299</v>
      </c>
      <c r="E17" s="21">
        <v>7.4107972153721696E-2</v>
      </c>
      <c r="F17" s="21">
        <v>1.9962754507901901</v>
      </c>
      <c r="G17" s="22">
        <v>0</v>
      </c>
      <c r="H17" s="23">
        <f>100*((Área!$C$14-Área!C17)/Área!$C$14)</f>
        <v>23.167118008573929</v>
      </c>
      <c r="I17" s="23">
        <f>100*((Área!$C$14-Área!D17)/Área!$C$14)</f>
        <v>12.860916599867037</v>
      </c>
      <c r="J17" s="23">
        <f>100*((Área!$C$14-Área!E17)/Área!$C$14)</f>
        <v>88.929701423551364</v>
      </c>
      <c r="K17" s="31">
        <f>100*((Área!$C$14-Área!F17)/Área!$C$14)</f>
        <v>-198.20496552302686</v>
      </c>
      <c r="L17" s="23">
        <f>100*((Área!$C$14-Área!G17)/Área!$C$14)</f>
        <v>100</v>
      </c>
      <c r="M17" s="20" t="s">
        <v>5</v>
      </c>
      <c r="N17" s="24">
        <f>LOG(Área!H17)</f>
        <v>1.364872010880108</v>
      </c>
      <c r="O17" s="24">
        <f>LOG(Área!I17)</f>
        <v>1.109271921938018</v>
      </c>
      <c r="P17" s="24">
        <f>LOG(Área!J17)</f>
        <v>1.9490468341989231</v>
      </c>
      <c r="Q17" s="24"/>
      <c r="R17" s="24">
        <f>LOG(Área!L17)</f>
        <v>2</v>
      </c>
      <c r="S17" s="18">
        <v>0.71</v>
      </c>
      <c r="T17" s="18">
        <v>1.35</v>
      </c>
      <c r="U17" s="25"/>
      <c r="V17" s="9"/>
    </row>
    <row r="18" spans="2:23" x14ac:dyDescent="0.2">
      <c r="B18" s="73"/>
      <c r="C18" s="21">
        <v>0.24012812302060901</v>
      </c>
      <c r="D18" s="21">
        <v>1.1411213821085799</v>
      </c>
      <c r="E18" s="21">
        <v>0.91170650987010105</v>
      </c>
      <c r="F18" s="21">
        <v>2.6084015204580702E-2</v>
      </c>
      <c r="G18" s="22">
        <v>1.24289668538736</v>
      </c>
      <c r="H18" s="23">
        <f>100*((Área!$C$14-Área!C18)/Área!$C$14)</f>
        <v>64.129499955466883</v>
      </c>
      <c r="I18" s="31">
        <f>100*((Área!$C$14-Área!D18)/Área!$C$14)</f>
        <v>-70.461477284901179</v>
      </c>
      <c r="J18" s="31">
        <f>100*((Área!$C$14-Área!E18)/Área!$C$14)</f>
        <v>-36.191329826410275</v>
      </c>
      <c r="K18" s="23">
        <f>100*((Área!$C$14-Área!F18)/Área!$C$14)</f>
        <v>96.103552317038634</v>
      </c>
      <c r="L18" s="31">
        <f>100*((Área!$C$14-Área!G18)/Área!$C$14)</f>
        <v>-85.664740338269254</v>
      </c>
      <c r="M18" s="20" t="s">
        <v>6</v>
      </c>
      <c r="N18" s="24">
        <f>LOG(Área!H18)</f>
        <v>1.8070578535547239</v>
      </c>
      <c r="O18" s="24"/>
      <c r="P18" s="24"/>
      <c r="Q18" s="24">
        <f>LOG(Área!K18)</f>
        <v>1.9827394409794175</v>
      </c>
      <c r="R18" s="24"/>
      <c r="S18" s="18">
        <v>0.4</v>
      </c>
      <c r="T18" s="18">
        <v>1.78</v>
      </c>
      <c r="U18" s="25">
        <f>((LOG(50)-Área!T24)/Área!S24)</f>
        <v>1.2573518598815161</v>
      </c>
      <c r="V18" s="9">
        <v>0.13</v>
      </c>
      <c r="W18">
        <v>0.16</v>
      </c>
    </row>
    <row r="19" spans="2:23" x14ac:dyDescent="0.2">
      <c r="B19" s="73"/>
      <c r="C19" s="21">
        <v>1.11934587464835</v>
      </c>
      <c r="D19" s="21">
        <v>1.93560050545394</v>
      </c>
      <c r="E19" s="21">
        <v>0.46245203948177399</v>
      </c>
      <c r="F19" s="21">
        <v>0.58845083651189301</v>
      </c>
      <c r="G19" s="22">
        <v>0.72643657948579698</v>
      </c>
      <c r="H19" s="31">
        <f>100*((Área!$C$14-Área!C19)/Área!$C$14)</f>
        <v>-67.208637378036656</v>
      </c>
      <c r="I19" s="31">
        <f>100*((Área!$C$14-Área!D19)/Área!$C$14)</f>
        <v>-189.14130150063656</v>
      </c>
      <c r="J19" s="23">
        <f>100*((Área!$C$14-Área!E19)/Área!$C$14)</f>
        <v>30.918604226120983</v>
      </c>
      <c r="K19" s="23">
        <f>100*((Área!$C$14-Área!F19)/Área!$C$14)</f>
        <v>12.096819432125388</v>
      </c>
      <c r="L19" s="31">
        <f>100*((Área!$C$14-Área!G19)/Área!$C$14)</f>
        <v>-8.5155833852886946</v>
      </c>
      <c r="M19" s="20" t="s">
        <v>7</v>
      </c>
      <c r="N19" s="24"/>
      <c r="O19" s="24"/>
      <c r="P19" s="24">
        <f>LOG(Área!J19)</f>
        <v>1.4902198801177005</v>
      </c>
      <c r="Q19" s="24">
        <f>LOG(Área!K19)</f>
        <v>1.0826711980311965</v>
      </c>
      <c r="R19" s="24"/>
      <c r="S19" s="18">
        <v>-1.63</v>
      </c>
      <c r="T19" s="18">
        <v>1.9</v>
      </c>
      <c r="U19" s="25">
        <f>((LOG(50)-Área!T25)/Área!S25)</f>
        <v>0.88033334183533085</v>
      </c>
      <c r="V19" s="9">
        <v>0.1</v>
      </c>
      <c r="W19">
        <v>0.49</v>
      </c>
    </row>
    <row r="20" spans="2:23" x14ac:dyDescent="0.2">
      <c r="B20" s="16"/>
      <c r="C20" s="32"/>
      <c r="D20" s="32"/>
      <c r="E20" s="32"/>
      <c r="F20" s="32"/>
      <c r="G20" s="33"/>
      <c r="M20" s="18"/>
      <c r="N20" s="27"/>
      <c r="O20" s="27"/>
      <c r="P20" s="27"/>
      <c r="Q20" s="27"/>
      <c r="R20" s="27"/>
      <c r="S20" s="18"/>
      <c r="T20" s="18"/>
      <c r="U20" s="25">
        <f>((LOG(50)-Área!T26)/Área!S26)</f>
        <v>0.78475758889702663</v>
      </c>
      <c r="V20" s="9">
        <v>0.24</v>
      </c>
      <c r="W20" s="26">
        <v>1</v>
      </c>
    </row>
    <row r="21" spans="2:23" x14ac:dyDescent="0.2">
      <c r="B21" s="16"/>
      <c r="C21" s="32"/>
      <c r="D21" s="32"/>
      <c r="E21" s="32"/>
      <c r="F21" s="32"/>
      <c r="G21" s="33"/>
      <c r="M21" s="18"/>
      <c r="N21" s="27"/>
      <c r="O21" s="27"/>
      <c r="P21" s="27"/>
      <c r="Q21" s="27"/>
      <c r="R21" s="27"/>
      <c r="S21" s="18"/>
      <c r="T21" s="18"/>
      <c r="U21" s="25">
        <f>((LOG(50)-Área!T27)/Área!S27)</f>
        <v>0.20514997831990622</v>
      </c>
      <c r="V21" s="9">
        <v>0.4</v>
      </c>
      <c r="W21">
        <v>0.56000000000000005</v>
      </c>
    </row>
    <row r="22" spans="2:23" x14ac:dyDescent="0.2">
      <c r="B22" s="73">
        <v>42528</v>
      </c>
      <c r="C22" s="30">
        <v>6.25E-2</v>
      </c>
      <c r="D22" s="30">
        <v>0.125</v>
      </c>
      <c r="E22" s="30">
        <v>0.25</v>
      </c>
      <c r="F22" s="30">
        <v>0.5</v>
      </c>
      <c r="G22" s="30">
        <v>1</v>
      </c>
      <c r="H22" s="17">
        <v>6.25E-2</v>
      </c>
      <c r="I22" s="17">
        <v>0.125</v>
      </c>
      <c r="J22" s="17">
        <v>0.25</v>
      </c>
      <c r="K22" s="17">
        <v>0.5</v>
      </c>
      <c r="L22" s="17">
        <v>1</v>
      </c>
      <c r="M22" s="18"/>
      <c r="N22" s="27"/>
      <c r="O22" s="27"/>
      <c r="P22" s="27"/>
      <c r="Q22" s="27"/>
      <c r="R22" s="27"/>
      <c r="S22" s="18"/>
      <c r="T22" s="18"/>
      <c r="U22" s="25">
        <f>((LOG(50)-Área!T28)/Área!S28)</f>
        <v>0.64183872366457662</v>
      </c>
      <c r="V22" s="9">
        <v>0.79</v>
      </c>
      <c r="W22" s="26">
        <v>0.86</v>
      </c>
    </row>
    <row r="23" spans="2:23" x14ac:dyDescent="0.2">
      <c r="B23" s="73"/>
      <c r="C23" s="74">
        <v>3.0346343840074899</v>
      </c>
      <c r="D23" s="74"/>
      <c r="E23" s="74"/>
      <c r="F23" s="74"/>
      <c r="G23" s="74"/>
      <c r="M23" s="18"/>
      <c r="N23" s="27"/>
      <c r="O23" s="27"/>
      <c r="P23" s="27"/>
      <c r="Q23" s="27"/>
      <c r="R23" s="27"/>
      <c r="S23" s="18"/>
      <c r="T23" s="18"/>
      <c r="U23" s="25"/>
      <c r="V23" s="9"/>
    </row>
    <row r="24" spans="2:23" x14ac:dyDescent="0.2">
      <c r="B24" s="73"/>
      <c r="C24" s="21">
        <v>2.87652194355219</v>
      </c>
      <c r="D24" s="21">
        <v>1.9156868184751901</v>
      </c>
      <c r="E24" s="21">
        <v>2.9156536853908901</v>
      </c>
      <c r="F24" s="21">
        <v>0.52770556601234697</v>
      </c>
      <c r="G24" s="22">
        <v>2.36305860855671</v>
      </c>
      <c r="H24" s="23">
        <f>100*((Área!$C$23-Área!C24)/Área!$C$23)</f>
        <v>5.2102632623077003</v>
      </c>
      <c r="I24" s="23">
        <f>100*((Área!$C$23-Área!D24)/Área!$C$23)</f>
        <v>36.872565981231496</v>
      </c>
      <c r="J24" s="23">
        <f>100*((Área!$C$23-Área!E24)/Área!$C$23)</f>
        <v>3.9207589304209938</v>
      </c>
      <c r="K24" s="23">
        <f>100*((Área!$C$23-Área!F24)/Área!$C$23)</f>
        <v>82.610571843733368</v>
      </c>
      <c r="L24" s="23">
        <f>100*((Área!$C$23-Área!G24)/Área!$C$23)</f>
        <v>22.130368620021617</v>
      </c>
      <c r="M24" s="20" t="s">
        <v>3</v>
      </c>
      <c r="N24" s="24">
        <f>LOG(Área!H24)</f>
        <v>0.71685966772927134</v>
      </c>
      <c r="O24" s="24">
        <f>LOG(Área!I24)</f>
        <v>1.5667033614388548</v>
      </c>
      <c r="P24" s="24">
        <f>LOG(Área!J24)</f>
        <v>0.59337014033477298</v>
      </c>
      <c r="Q24" s="24">
        <f>LOG(Área!K24)</f>
        <v>1.9170356284294114</v>
      </c>
      <c r="R24" s="24">
        <f>LOG(Área!L24)</f>
        <v>1.3449886479221975</v>
      </c>
      <c r="S24" s="18">
        <v>0.54</v>
      </c>
      <c r="T24" s="18">
        <v>1.02</v>
      </c>
      <c r="U24" s="25">
        <f>(LOG(50)-Área!T33)/Área!S33</f>
        <v>-4.6897000433601876</v>
      </c>
      <c r="V24" s="9">
        <v>0.01</v>
      </c>
      <c r="W24">
        <v>0.03</v>
      </c>
    </row>
    <row r="25" spans="2:23" x14ac:dyDescent="0.2">
      <c r="B25" s="73"/>
      <c r="C25" s="21">
        <v>2.1133808408269701</v>
      </c>
      <c r="D25" s="21">
        <v>1.4351160068398701</v>
      </c>
      <c r="E25" s="21">
        <v>2.95990355249124</v>
      </c>
      <c r="F25" s="21">
        <v>0.74492661351760703</v>
      </c>
      <c r="G25" s="22">
        <v>1.32389037172965</v>
      </c>
      <c r="H25" s="23">
        <f>100*((Área!$C$23-Área!C25)/Área!$C$23)</f>
        <v>30.357974853099996</v>
      </c>
      <c r="I25" s="23">
        <f>100*((Área!$C$23-Área!D25)/Área!$C$23)</f>
        <v>52.708767342684673</v>
      </c>
      <c r="J25" s="23">
        <f>100*((Área!$C$23-Área!E25)/Área!$C$23)</f>
        <v>2.4625975343217945</v>
      </c>
      <c r="K25" s="23">
        <f>100*((Área!$C$23-Área!F25)/Área!$C$23)</f>
        <v>75.45250863025322</v>
      </c>
      <c r="L25" s="23">
        <f>100*((Área!$C$23-Área!G25)/Área!$C$23)</f>
        <v>56.373974449556542</v>
      </c>
      <c r="M25" s="20" t="s">
        <v>4</v>
      </c>
      <c r="N25" s="24">
        <f>LOG(Área!H25)</f>
        <v>1.4822727968855429</v>
      </c>
      <c r="O25" s="24">
        <f>LOG(Área!I25)</f>
        <v>1.7218828598398899</v>
      </c>
      <c r="P25" s="24">
        <f>LOG(Área!J25)</f>
        <v>0.39139344029813944</v>
      </c>
      <c r="Q25" s="24">
        <f>LOG(Área!K25)</f>
        <v>1.8776736836896659</v>
      </c>
      <c r="R25" s="24">
        <f>LOG(Área!L25)</f>
        <v>1.7510786543104118</v>
      </c>
      <c r="S25" s="18">
        <v>0.51</v>
      </c>
      <c r="T25" s="18">
        <v>1.25</v>
      </c>
      <c r="U25" s="25">
        <f>(LOG(50)-Área!T34)/Área!S34</f>
        <v>0.77788312251430991</v>
      </c>
      <c r="V25" s="9">
        <v>0.78</v>
      </c>
      <c r="W25" s="26">
        <v>0.89</v>
      </c>
    </row>
    <row r="26" spans="2:23" x14ac:dyDescent="0.2">
      <c r="B26" s="73"/>
      <c r="C26" s="21">
        <v>2.6246239688300301</v>
      </c>
      <c r="D26" s="21">
        <v>1.8761770701727101</v>
      </c>
      <c r="E26" s="21">
        <v>1.0801217402026799</v>
      </c>
      <c r="F26" s="21">
        <v>3.6779080362152898</v>
      </c>
      <c r="G26" s="22">
        <v>1.4911935161159799</v>
      </c>
      <c r="H26" s="23">
        <f>100*((Área!$C$23-Área!C26)/Área!$C$23)</f>
        <v>13.511031751904376</v>
      </c>
      <c r="I26" s="23">
        <f>100*((Área!$C$23-Área!D26)/Área!$C$23)</f>
        <v>38.174526721895887</v>
      </c>
      <c r="J26" s="23">
        <f>100*((Área!$C$23-Área!E26)/Área!$C$23)</f>
        <v>64.406857514865152</v>
      </c>
      <c r="K26" s="31">
        <f>100*((Área!$C$23-Área!F26)/Área!$C$23)</f>
        <v>-21.197731614650163</v>
      </c>
      <c r="L26" s="23">
        <f>100*((Área!$C$23-Área!G26)/Área!$C$23)</f>
        <v>50.86085084995532</v>
      </c>
      <c r="M26" s="20" t="s">
        <v>5</v>
      </c>
      <c r="N26" s="24">
        <f>LOG(Área!H26)</f>
        <v>1.1306885146067569</v>
      </c>
      <c r="O26" s="24">
        <f>LOG(Área!I26)</f>
        <v>1.5817736614889526</v>
      </c>
      <c r="P26" s="24">
        <f>LOG(Área!J26)</f>
        <v>1.8089321099423232</v>
      </c>
      <c r="Q26" s="24"/>
      <c r="R26" s="24">
        <f>LOG(Área!L26)</f>
        <v>1.7063836212024439</v>
      </c>
      <c r="S26" s="18">
        <v>0.33</v>
      </c>
      <c r="T26" s="18">
        <v>1.44</v>
      </c>
      <c r="U26" s="25">
        <f>(LOG(50)-Área!T35)/Área!S35</f>
        <v>0.67730189497362014</v>
      </c>
      <c r="V26" s="9">
        <v>0.74</v>
      </c>
      <c r="W26">
        <v>0.82</v>
      </c>
    </row>
    <row r="27" spans="2:23" x14ac:dyDescent="0.2">
      <c r="B27" s="73"/>
      <c r="C27" s="21">
        <v>1.6047806487531999</v>
      </c>
      <c r="D27" s="21">
        <v>1.5494328345197701</v>
      </c>
      <c r="E27" s="21">
        <v>1.6027789610901699</v>
      </c>
      <c r="F27" s="21">
        <v>1.0984532390927999</v>
      </c>
      <c r="G27" s="22">
        <v>2.1546026998062202</v>
      </c>
      <c r="H27" s="23">
        <f>100*((Área!$C$23-Área!C27)/Área!$C$23)</f>
        <v>47.117825553866162</v>
      </c>
      <c r="I27" s="23">
        <f>100*((Área!$C$23-Área!D27)/Área!$C$23)</f>
        <v>48.941696479639383</v>
      </c>
      <c r="J27" s="23">
        <f>100*((Área!$C$23-Área!E27)/Área!$C$23)</f>
        <v>47.183786965019308</v>
      </c>
      <c r="K27" s="23">
        <f>100*((Área!$C$23-Área!F27)/Área!$C$23)</f>
        <v>63.802781485583772</v>
      </c>
      <c r="L27" s="23">
        <f>100*((Área!$C$23-Área!G27)/Área!$C$23)</f>
        <v>28.999595102429236</v>
      </c>
      <c r="M27" s="20" t="s">
        <v>6</v>
      </c>
      <c r="N27" s="24">
        <f>LOG(Área!H27)</f>
        <v>1.673185239933815</v>
      </c>
      <c r="O27" s="24">
        <f>LOG(Área!I27)</f>
        <v>1.6896790193471238</v>
      </c>
      <c r="P27" s="24">
        <f>LOG(Área!J27)</f>
        <v>1.6737927943708835</v>
      </c>
      <c r="Q27" s="24">
        <f>LOG(Área!K27)</f>
        <v>1.8048396122244394</v>
      </c>
      <c r="R27" s="24">
        <f>LOG(Área!L27)</f>
        <v>1.4623919342434974</v>
      </c>
      <c r="S27" s="18">
        <v>-0.2</v>
      </c>
      <c r="T27" s="18">
        <v>1.74</v>
      </c>
      <c r="U27" s="25">
        <f>(LOG(50)-Área!T36)/Área!S36</f>
        <v>0.73861291721296374</v>
      </c>
      <c r="V27" s="9">
        <v>0.56999999999999995</v>
      </c>
      <c r="W27">
        <v>0.34</v>
      </c>
    </row>
    <row r="28" spans="2:23" x14ac:dyDescent="0.2">
      <c r="B28" s="73"/>
      <c r="C28" s="21">
        <v>1.96349620224855</v>
      </c>
      <c r="D28" s="21">
        <v>1.91535946072495</v>
      </c>
      <c r="E28" s="21">
        <v>1.9132139237130099</v>
      </c>
      <c r="F28" s="21">
        <v>1.9578176527312701</v>
      </c>
      <c r="G28" s="22">
        <v>0.86881264653547197</v>
      </c>
      <c r="H28" s="23">
        <f>100*((Área!$C$23-Área!C28)/Área!$C$23)</f>
        <v>35.297108192137856</v>
      </c>
      <c r="I28" s="23">
        <f>100*((Área!$C$23-Área!D28)/Área!$C$23)</f>
        <v>36.883353368073394</v>
      </c>
      <c r="J28" s="23">
        <f>100*((Área!$C$23-Área!E28)/Área!$C$23)</f>
        <v>36.95405503227542</v>
      </c>
      <c r="K28" s="23">
        <f>100*((Área!$C$23-Área!F28)/Área!$C$23)</f>
        <v>35.484232860177137</v>
      </c>
      <c r="L28" s="23">
        <f>100*((Área!$C$23-Área!G28)/Área!$C$23)</f>
        <v>71.370104711324998</v>
      </c>
      <c r="M28" s="20" t="s">
        <v>7</v>
      </c>
      <c r="N28" s="24">
        <f>LOG(Área!H28)</f>
        <v>1.5477391261345042</v>
      </c>
      <c r="O28" s="24">
        <f>LOG(Área!I28)</f>
        <v>1.5668303994489381</v>
      </c>
      <c r="P28" s="24">
        <f>LOG(Área!J28)</f>
        <v>1.5676621012292085</v>
      </c>
      <c r="Q28" s="24">
        <f>LOG(Área!K28)</f>
        <v>1.5500354205781997</v>
      </c>
      <c r="R28" s="24">
        <f>LOG(Área!L28)</f>
        <v>1.853516333936658</v>
      </c>
      <c r="S28" s="18">
        <v>0.31</v>
      </c>
      <c r="T28" s="18">
        <v>1.5</v>
      </c>
      <c r="U28" s="25">
        <f>(LOG(50)-Área!T37)/Área!S37</f>
        <v>1.1688620839173058</v>
      </c>
      <c r="V28" s="9">
        <v>0.11</v>
      </c>
      <c r="W28" s="26">
        <v>0.97</v>
      </c>
    </row>
    <row r="29" spans="2:23" x14ac:dyDescent="0.2">
      <c r="B29" s="16"/>
      <c r="C29" s="21"/>
      <c r="D29" s="21"/>
      <c r="E29" s="21"/>
      <c r="F29" s="21"/>
      <c r="G29" s="22"/>
      <c r="M29" s="18"/>
      <c r="N29" s="27"/>
      <c r="O29" s="27"/>
      <c r="P29" s="27"/>
      <c r="Q29" s="27"/>
      <c r="R29" s="27"/>
      <c r="S29" s="18"/>
      <c r="T29" s="18"/>
      <c r="U29" s="25"/>
      <c r="V29" s="9"/>
    </row>
    <row r="30" spans="2:23" x14ac:dyDescent="0.2">
      <c r="B30" s="16"/>
      <c r="C30" s="21"/>
      <c r="D30" s="21"/>
      <c r="E30" s="21"/>
      <c r="F30" s="21"/>
      <c r="G30" s="22"/>
      <c r="M30" s="18"/>
      <c r="N30" s="27"/>
      <c r="O30" s="27"/>
      <c r="P30" s="27"/>
      <c r="Q30" s="27"/>
      <c r="R30" s="27"/>
      <c r="S30" s="18"/>
      <c r="T30" s="18"/>
      <c r="U30" s="25">
        <f>(LOG(50)-Área!T42)/Área!S42</f>
        <v>0.3609843682249706</v>
      </c>
      <c r="V30" s="29">
        <v>0.91</v>
      </c>
      <c r="W30" s="26">
        <v>1</v>
      </c>
    </row>
    <row r="31" spans="2:23" x14ac:dyDescent="0.2">
      <c r="B31" s="73">
        <v>42529</v>
      </c>
      <c r="C31" s="30">
        <v>6.25E-2</v>
      </c>
      <c r="D31" s="30">
        <v>0.125</v>
      </c>
      <c r="E31" s="30">
        <v>0.25</v>
      </c>
      <c r="F31" s="30">
        <v>0.5</v>
      </c>
      <c r="G31" s="30">
        <v>1</v>
      </c>
      <c r="H31" s="17">
        <v>6.25E-2</v>
      </c>
      <c r="I31" s="17">
        <v>0.125</v>
      </c>
      <c r="J31" s="17">
        <v>0.25</v>
      </c>
      <c r="K31" s="17">
        <v>0.5</v>
      </c>
      <c r="L31" s="17">
        <v>1</v>
      </c>
      <c r="M31" s="18"/>
      <c r="N31" s="27"/>
      <c r="O31" s="27"/>
      <c r="P31" s="27"/>
      <c r="Q31" s="27"/>
      <c r="R31" s="27"/>
      <c r="S31" s="18"/>
      <c r="T31" s="18"/>
      <c r="U31" s="25">
        <f>(LOG(50)-Área!T43)/Área!S43</f>
        <v>1.508583297199843</v>
      </c>
      <c r="V31" s="9">
        <v>0.01</v>
      </c>
      <c r="W31">
        <v>0.03</v>
      </c>
    </row>
    <row r="32" spans="2:23" x14ac:dyDescent="0.2">
      <c r="B32" s="73"/>
      <c r="C32" s="74">
        <v>2.1700707176023499</v>
      </c>
      <c r="D32" s="74"/>
      <c r="E32" s="74"/>
      <c r="F32" s="74"/>
      <c r="G32" s="74"/>
      <c r="M32" s="18"/>
      <c r="N32" s="27"/>
      <c r="O32" s="27"/>
      <c r="P32" s="27"/>
      <c r="Q32" s="27"/>
      <c r="R32" s="27"/>
      <c r="S32" s="18"/>
      <c r="T32" s="18"/>
      <c r="U32" s="25">
        <v>0</v>
      </c>
      <c r="V32" s="29">
        <v>1</v>
      </c>
      <c r="W32">
        <v>0</v>
      </c>
    </row>
    <row r="33" spans="2:23" x14ac:dyDescent="0.2">
      <c r="B33" s="73"/>
      <c r="C33" s="21">
        <v>1.22595171104471</v>
      </c>
      <c r="D33" s="21">
        <v>1.9975885388849699</v>
      </c>
      <c r="E33" s="21">
        <v>2.0154338992049801</v>
      </c>
      <c r="F33" s="21">
        <v>1.52186260916616</v>
      </c>
      <c r="G33" s="22">
        <v>1.9067573400272999</v>
      </c>
      <c r="H33" s="23">
        <f>100*((Área!$C$32-Área!C33)/Área!$C$32)</f>
        <v>43.506370502099138</v>
      </c>
      <c r="I33" s="23">
        <f>100*((Área!$C$32-Área!D33)/Área!$C$32)</f>
        <v>7.948228475611649</v>
      </c>
      <c r="J33" s="23">
        <f>100*((Área!$C$32-Área!E33)/Área!$C$32)</f>
        <v>7.1258884396276141</v>
      </c>
      <c r="K33" s="23">
        <f>100*((Área!$C$32-Área!F33)/Área!$C$32)</f>
        <v>29.870367964430983</v>
      </c>
      <c r="L33" s="23">
        <f>100*((Área!$C$32-Área!G33)/Área!$C$32)</f>
        <v>12.133861603642924</v>
      </c>
      <c r="M33" s="20" t="s">
        <v>3</v>
      </c>
      <c r="N33" s="24">
        <f>LOG(Área!H33)</f>
        <v>1.6385528539969594</v>
      </c>
      <c r="O33" s="24">
        <f>LOG(Área!I33)</f>
        <v>0.9002703426188583</v>
      </c>
      <c r="P33" s="24">
        <f>LOG(Área!J33)</f>
        <v>0.85283901890843172</v>
      </c>
      <c r="Q33" s="24">
        <f>LOG(Área!K33)</f>
        <v>1.4752405725853004</v>
      </c>
      <c r="R33" s="24">
        <f>LOG(Área!L33)</f>
        <v>1.0839990371617658</v>
      </c>
      <c r="S33" s="18">
        <v>-0.1</v>
      </c>
      <c r="T33" s="18">
        <v>1.23</v>
      </c>
      <c r="U33" s="25">
        <f>(LOG(50)-Área!T45)/Área!S45</f>
        <v>0.5965666811200625</v>
      </c>
      <c r="V33" s="9">
        <v>0.19</v>
      </c>
      <c r="W33" s="26">
        <v>1</v>
      </c>
    </row>
    <row r="34" spans="2:23" x14ac:dyDescent="0.2">
      <c r="B34" s="73"/>
      <c r="C34" s="21">
        <v>2.4340036092213801</v>
      </c>
      <c r="D34" s="21">
        <v>1.70418416596012</v>
      </c>
      <c r="E34" s="21">
        <v>1.7559227037198999</v>
      </c>
      <c r="F34" s="21">
        <v>1.7652978905879499</v>
      </c>
      <c r="G34" s="22">
        <v>0.154150679827258</v>
      </c>
      <c r="H34" s="31">
        <f>100*((Área!$C$32-Área!C34)/Área!$C$32)</f>
        <v>-12.162409707580508</v>
      </c>
      <c r="I34" s="23">
        <f>100*((Área!$C$32-Área!D34)/Área!$C$32)</f>
        <v>21.468726703845618</v>
      </c>
      <c r="J34" s="23">
        <f>100*((Área!$C$32-Área!E34)/Área!$C$32)</f>
        <v>19.084539988633669</v>
      </c>
      <c r="K34" s="23">
        <f>100*((Área!$C$32-Área!F34)/Área!$C$32)</f>
        <v>18.652517806499048</v>
      </c>
      <c r="L34" s="23">
        <f>100*((Área!$C$32-Área!G34)/Área!$C$32)</f>
        <v>92.896513529403563</v>
      </c>
      <c r="M34" s="20" t="s">
        <v>4</v>
      </c>
      <c r="N34" s="24"/>
      <c r="O34" s="24">
        <f>LOG(Área!I34)</f>
        <v>1.3318062874780765</v>
      </c>
      <c r="P34" s="24">
        <f>LOG(Área!J34)</f>
        <v>1.2806816962313721</v>
      </c>
      <c r="Q34" s="24">
        <f>LOG(Área!K34)</f>
        <v>1.2707374632581023</v>
      </c>
      <c r="R34" s="24">
        <f>LOG(Área!L34)</f>
        <v>1.9679994149263151</v>
      </c>
      <c r="S34" s="18">
        <v>0.77</v>
      </c>
      <c r="T34" s="18">
        <v>1.1000000000000001</v>
      </c>
      <c r="U34" s="34">
        <f>(LOG(50)-Área!T46)/Área!S46</f>
        <v>4.4850021680093999E-2</v>
      </c>
      <c r="V34" s="14">
        <v>0.13</v>
      </c>
      <c r="W34" s="26">
        <v>0.99</v>
      </c>
    </row>
    <row r="35" spans="2:23" x14ac:dyDescent="0.2">
      <c r="B35" s="73"/>
      <c r="C35" s="21">
        <v>1.8278938202861399</v>
      </c>
      <c r="D35" s="21">
        <v>1.4705693147786101</v>
      </c>
      <c r="E35" s="21">
        <v>1.5040773967762699</v>
      </c>
      <c r="F35" s="21">
        <v>1.0472203040082899</v>
      </c>
      <c r="G35" s="22">
        <v>0.79084180767630996</v>
      </c>
      <c r="H35" s="23">
        <f>100*((Área!$C$32-Área!C35)/Área!$C$32)</f>
        <v>15.768006753912225</v>
      </c>
      <c r="I35" s="23">
        <f>100*((Área!$C$32-Área!D35)/Área!$C$32)</f>
        <v>32.23403722052889</v>
      </c>
      <c r="J35" s="23">
        <f>100*((Área!$C$32-Área!E35)/Área!$C$32)</f>
        <v>30.689936296726643</v>
      </c>
      <c r="K35" s="23">
        <f>100*((Área!$C$32-Área!F35)/Área!$C$32)</f>
        <v>51.742572464858007</v>
      </c>
      <c r="L35" s="23">
        <f>100*((Área!$C$32-Área!G35)/Área!$C$32)</f>
        <v>63.55686470208267</v>
      </c>
      <c r="M35" s="20" t="s">
        <v>5</v>
      </c>
      <c r="N35" s="24">
        <f>LOG(Área!H35)</f>
        <v>1.1977767972928341</v>
      </c>
      <c r="O35" s="24">
        <f>LOG(Área!I35)</f>
        <v>1.5083147030547726</v>
      </c>
      <c r="P35" s="24">
        <f>LOG(Área!J35)</f>
        <v>1.4869959869652598</v>
      </c>
      <c r="Q35" s="24">
        <f>LOG(Área!K35)</f>
        <v>1.7138480165629828</v>
      </c>
      <c r="R35" s="24">
        <f>LOG(Área!L35)</f>
        <v>1.8031624650587941</v>
      </c>
      <c r="S35" s="18">
        <v>0.53</v>
      </c>
      <c r="T35" s="18">
        <v>1.34</v>
      </c>
    </row>
    <row r="36" spans="2:23" x14ac:dyDescent="0.2">
      <c r="B36" s="73"/>
      <c r="C36" s="21">
        <v>2.3527000140509902</v>
      </c>
      <c r="D36" s="21">
        <v>1.5706527733355899</v>
      </c>
      <c r="E36" s="21">
        <v>1.45317435620965</v>
      </c>
      <c r="F36" s="21">
        <v>0.86953742312646998</v>
      </c>
      <c r="G36" s="22">
        <v>1.04129482525285</v>
      </c>
      <c r="H36" s="31">
        <f>100*((Área!$C$32-Área!C36)/Área!$C$32)</f>
        <v>-8.4158223493482378</v>
      </c>
      <c r="I36" s="23">
        <f>100*((Área!$C$32-Área!D36)/Área!$C$32)</f>
        <v>27.622046572244429</v>
      </c>
      <c r="J36" s="23">
        <f>100*((Área!$C$32-Área!E36)/Área!$C$32)</f>
        <v>33.035622091835727</v>
      </c>
      <c r="K36" s="23">
        <f>100*((Área!$C$32-Área!F36)/Área!$C$32)</f>
        <v>59.930456824596135</v>
      </c>
      <c r="L36" s="23">
        <f>100*((Área!$C$32-Área!G36)/Área!$C$32)</f>
        <v>52.015627103463821</v>
      </c>
      <c r="M36" s="20" t="s">
        <v>6</v>
      </c>
      <c r="N36" s="24"/>
      <c r="O36" s="24">
        <f>LOG(Área!I36)</f>
        <v>1.4412558531747168</v>
      </c>
      <c r="P36" s="24">
        <f>LOG(Área!J36)</f>
        <v>1.51898248939491</v>
      </c>
      <c r="Q36" s="24">
        <f>LOG(Área!K36)</f>
        <v>1.7776475881527698</v>
      </c>
      <c r="R36" s="24">
        <f>LOG(Área!L36)</f>
        <v>1.7161338387352474</v>
      </c>
      <c r="S36" s="18">
        <v>0.31</v>
      </c>
      <c r="T36" s="18">
        <v>1.47</v>
      </c>
    </row>
    <row r="37" spans="2:23" x14ac:dyDescent="0.2">
      <c r="B37" s="73"/>
      <c r="C37" s="21">
        <v>2.3033252855792599</v>
      </c>
      <c r="D37" s="21">
        <v>1.9476194473819</v>
      </c>
      <c r="E37" s="21">
        <v>0.86304621735534204</v>
      </c>
      <c r="F37" s="21">
        <v>1.1799704964647799</v>
      </c>
      <c r="G37" s="22">
        <v>1.4302967823727899</v>
      </c>
      <c r="H37" s="31">
        <f>100*((Área!$C$32-Área!C37)/Área!$C$32)</f>
        <v>-6.1405633879129597</v>
      </c>
      <c r="I37" s="23">
        <f>100*((Área!$C$32-Área!D37)/Área!$C$32)</f>
        <v>10.25087654591414</v>
      </c>
      <c r="J37" s="23">
        <f>100*((Área!$C$32-Área!E37)/Área!$C$32)</f>
        <v>60.229580983015275</v>
      </c>
      <c r="K37" s="23">
        <f>100*((Área!$C$32-Área!F37)/Área!$C$32)</f>
        <v>45.625251431045704</v>
      </c>
      <c r="L37" s="23">
        <f>100*((Área!$C$32-Área!G37)/Área!$C$32)</f>
        <v>34.089853811165902</v>
      </c>
      <c r="M37" s="20" t="s">
        <v>7</v>
      </c>
      <c r="N37" s="24"/>
      <c r="O37" s="24">
        <f>LOG(Área!I37)</f>
        <v>1.0107610032237118</v>
      </c>
      <c r="P37" s="24">
        <f>LOG(Área!J37)</f>
        <v>1.7798098417958952</v>
      </c>
      <c r="Q37" s="24">
        <f>LOG(Área!K37)</f>
        <v>1.6592052707755416</v>
      </c>
      <c r="R37" s="24">
        <f>LOG(Área!L37)</f>
        <v>1.5326251388311178</v>
      </c>
      <c r="S37" s="18">
        <v>0.28999999999999998</v>
      </c>
      <c r="T37" s="18">
        <v>1.36</v>
      </c>
    </row>
    <row r="38" spans="2:23" x14ac:dyDescent="0.2">
      <c r="B38" s="16"/>
      <c r="C38" s="21"/>
      <c r="D38" s="21"/>
      <c r="E38" s="21"/>
      <c r="F38" s="21"/>
      <c r="G38" s="22"/>
      <c r="M38" s="18"/>
      <c r="N38" s="27"/>
      <c r="O38" s="27"/>
      <c r="P38" s="27"/>
      <c r="Q38" s="27"/>
      <c r="R38" s="27"/>
      <c r="S38" s="18"/>
      <c r="T38" s="18"/>
    </row>
    <row r="39" spans="2:23" x14ac:dyDescent="0.2">
      <c r="B39" s="16"/>
      <c r="C39" s="21"/>
      <c r="D39" s="21"/>
      <c r="E39" s="21"/>
      <c r="F39" s="21"/>
      <c r="G39" s="22"/>
      <c r="M39" s="18"/>
      <c r="N39" s="27"/>
      <c r="O39" s="27"/>
      <c r="P39" s="27"/>
      <c r="Q39" s="27"/>
      <c r="R39" s="27"/>
      <c r="S39" s="18"/>
      <c r="T39" s="18"/>
    </row>
    <row r="40" spans="2:23" x14ac:dyDescent="0.2">
      <c r="B40" s="73">
        <v>42530</v>
      </c>
      <c r="C40" s="30">
        <v>6.25E-2</v>
      </c>
      <c r="D40" s="30">
        <v>0.125</v>
      </c>
      <c r="E40" s="30">
        <v>0.25</v>
      </c>
      <c r="F40" s="30">
        <v>0.5</v>
      </c>
      <c r="G40" s="30">
        <v>1</v>
      </c>
      <c r="H40" s="17">
        <v>6.25E-2</v>
      </c>
      <c r="I40" s="17">
        <v>0.125</v>
      </c>
      <c r="J40" s="17">
        <v>0.25</v>
      </c>
      <c r="K40" s="17">
        <v>0.5</v>
      </c>
      <c r="L40" s="17">
        <v>1</v>
      </c>
      <c r="M40" s="18"/>
      <c r="N40" s="27"/>
      <c r="O40" s="27"/>
      <c r="P40" s="27"/>
      <c r="Q40" s="27"/>
      <c r="R40" s="27"/>
      <c r="S40" s="18"/>
      <c r="T40" s="18"/>
    </row>
    <row r="41" spans="2:23" x14ac:dyDescent="0.2">
      <c r="B41" s="73"/>
      <c r="C41" s="74">
        <v>0.98003828164569695</v>
      </c>
      <c r="D41" s="74"/>
      <c r="E41" s="74"/>
      <c r="F41" s="74"/>
      <c r="G41" s="74"/>
      <c r="M41" s="18"/>
      <c r="N41" s="27"/>
      <c r="O41" s="27"/>
      <c r="P41" s="27"/>
      <c r="Q41" s="27"/>
      <c r="R41" s="27"/>
      <c r="S41" s="18"/>
      <c r="T41" s="18"/>
    </row>
    <row r="42" spans="2:23" x14ac:dyDescent="0.2">
      <c r="B42" s="73"/>
      <c r="C42" s="21">
        <v>1.69495789776746</v>
      </c>
      <c r="D42" s="21">
        <v>0.187067735232083</v>
      </c>
      <c r="E42" s="21">
        <v>1.16254406888572</v>
      </c>
      <c r="F42" s="21">
        <v>0.66255880866561501</v>
      </c>
      <c r="G42" s="22">
        <v>0.77010822169607396</v>
      </c>
      <c r="H42" s="31">
        <f>100*((Área!$C$41-Área!C42)/Área!$C$41)</f>
        <v>-72.948131671066747</v>
      </c>
      <c r="I42" s="23">
        <f>100*((Área!$C$41-Área!D42)/Área!$C$41)</f>
        <v>80.912201213410185</v>
      </c>
      <c r="J42" s="31">
        <f>100*((Área!$C$41-Área!E42)/Área!$C$41)</f>
        <v>-18.622312072703554</v>
      </c>
      <c r="K42" s="23">
        <f>100*((Área!$C$41-Área!F42)/Área!$C$41)</f>
        <v>32.394599162694441</v>
      </c>
      <c r="L42" s="23">
        <f>100*((Área!$C$41-Área!G42)/Área!$C$41)</f>
        <v>21.420597937981043</v>
      </c>
      <c r="M42" s="20" t="s">
        <v>3</v>
      </c>
      <c r="N42" s="24"/>
      <c r="O42" s="24">
        <f>LOG(Área!I42)</f>
        <v>1.9080140162984192</v>
      </c>
      <c r="P42" s="24"/>
      <c r="Q42" s="24">
        <f>LOG(Área!K42)</f>
        <v>1.5104726105351827</v>
      </c>
      <c r="R42" s="24">
        <f>LOG(Área!L42)</f>
        <v>1.3308315896303495</v>
      </c>
      <c r="S42" s="18">
        <v>-0.64</v>
      </c>
      <c r="T42" s="18">
        <v>1.93</v>
      </c>
    </row>
    <row r="43" spans="2:23" x14ac:dyDescent="0.2">
      <c r="B43" s="73"/>
      <c r="C43" s="21">
        <v>0.26826398659467998</v>
      </c>
      <c r="D43" s="21">
        <v>-0.286084212377192</v>
      </c>
      <c r="E43" s="21">
        <v>-0.20992715309085899</v>
      </c>
      <c r="F43" s="21">
        <v>0.86953742312646998</v>
      </c>
      <c r="G43" s="22">
        <v>-0.12631842370979801</v>
      </c>
      <c r="H43" s="23">
        <f>100*((Área!$C$41-Área!C43)/Área!$C$41)</f>
        <v>72.62719307819215</v>
      </c>
      <c r="I43" s="23">
        <f>100*((Área!$C$41-Área!D43)/Área!$C$41)</f>
        <v>129.19112627894438</v>
      </c>
      <c r="J43" s="23">
        <f>100*((Área!$C$41-Área!E43)/Área!$C$41)</f>
        <v>121.42030133132616</v>
      </c>
      <c r="K43" s="23">
        <f>100*((Área!$C$41-Área!F43)/Área!$C$41)</f>
        <v>11.275157367697112</v>
      </c>
      <c r="L43" s="23">
        <f>100*((Área!$C$41-Área!G43)/Área!$C$41)</f>
        <v>112.88913158552154</v>
      </c>
      <c r="M43" s="20" t="s">
        <v>4</v>
      </c>
      <c r="N43" s="24">
        <f>LOG(Área!H43)</f>
        <v>1.8610992597168303</v>
      </c>
      <c r="O43" s="24">
        <f>LOG(Área!I43)</f>
        <v>2.1112326843987077</v>
      </c>
      <c r="P43" s="24">
        <f>LOG(Área!J43)</f>
        <v>2.0842913063360555</v>
      </c>
      <c r="Q43" s="24">
        <f>LOG(Área!K43)</f>
        <v>1.052122612052929</v>
      </c>
      <c r="R43" s="24">
        <f>LOG(Área!L43)</f>
        <v>2.052652132185008</v>
      </c>
      <c r="S43" s="18">
        <v>-0.12</v>
      </c>
      <c r="T43" s="18">
        <v>1.88</v>
      </c>
    </row>
    <row r="44" spans="2:23" x14ac:dyDescent="0.2">
      <c r="B44" s="73"/>
      <c r="C44" s="21">
        <v>0.59598343210629701</v>
      </c>
      <c r="D44" s="21">
        <v>0.92633006124181705</v>
      </c>
      <c r="E44" s="21">
        <v>1.18470497014067</v>
      </c>
      <c r="F44" s="21">
        <v>1.11934587464835</v>
      </c>
      <c r="G44" s="22">
        <v>1.35625248709871</v>
      </c>
      <c r="H44" s="23">
        <f>100*((Área!$C$41-Área!C44)/Área!$C$41)</f>
        <v>39.187739574263212</v>
      </c>
      <c r="I44" s="23">
        <f>100*((Área!$C$41-Área!D44)/Área!$C$41)</f>
        <v>5.480216580284206</v>
      </c>
      <c r="J44" s="31">
        <f>100*((Área!$C$41-Área!E44)/Área!$C$41)</f>
        <v>-20.883540197153653</v>
      </c>
      <c r="K44" s="31">
        <f>100*((Área!$C$41-Área!F44)/Área!$C$41)</f>
        <v>-14.214505250624024</v>
      </c>
      <c r="L44" s="31">
        <f>100*((Área!$C$41-Área!G44)/Área!$C$41)</f>
        <v>-38.387705102832086</v>
      </c>
      <c r="M44" s="20" t="s">
        <v>5</v>
      </c>
      <c r="N44" s="24">
        <f>LOG(Área!H44)</f>
        <v>1.5931502132424147</v>
      </c>
      <c r="O44" s="24">
        <f>LOG(Área!I44)</f>
        <v>0.7387977223098543</v>
      </c>
      <c r="P44" s="24"/>
      <c r="Q44" s="24"/>
      <c r="R44" s="24"/>
      <c r="S44" s="18" t="s">
        <v>20</v>
      </c>
      <c r="T44" s="18">
        <v>2.4500000000000002</v>
      </c>
    </row>
    <row r="45" spans="2:23" x14ac:dyDescent="0.2">
      <c r="B45" s="73"/>
      <c r="C45" s="21">
        <v>0.79459379689663501</v>
      </c>
      <c r="D45" s="21">
        <v>0.98082925301172497</v>
      </c>
      <c r="E45" s="21">
        <v>0.16570052418720799</v>
      </c>
      <c r="F45" s="21">
        <v>1.2484229169234899</v>
      </c>
      <c r="G45" s="22">
        <v>0.42930253092201998</v>
      </c>
      <c r="H45" s="23">
        <f>100*((Área!$C$41-Área!C45)/Área!$C$41)</f>
        <v>18.922167452240785</v>
      </c>
      <c r="I45" s="31">
        <f>100*((Área!$C$41-Área!D45)/Área!$C$41)</f>
        <v>-8.0708211183322581E-2</v>
      </c>
      <c r="J45" s="23">
        <f>100*((Área!$C$41-Área!E45)/Área!$C$41)</f>
        <v>83.092443704447859</v>
      </c>
      <c r="K45" s="31">
        <f>100*((Área!$C$41-Área!F45)/Área!$C$41)</f>
        <v>-27.38511753103327</v>
      </c>
      <c r="L45" s="23">
        <f>100*((Área!$C$41-Área!G45)/Área!$C$41)</f>
        <v>56.195330431263578</v>
      </c>
      <c r="M45" s="20" t="s">
        <v>6</v>
      </c>
      <c r="N45" s="24">
        <f>LOG(Área!H45)</f>
        <v>1.2769708814650482</v>
      </c>
      <c r="O45" s="24"/>
      <c r="P45" s="24">
        <f>LOG(Área!J45)</f>
        <v>1.9195615315257262</v>
      </c>
      <c r="Q45" s="24"/>
      <c r="R45" s="24">
        <f>LOG(Área!L45)</f>
        <v>1.7497002292311592</v>
      </c>
      <c r="S45" s="18">
        <v>0.3</v>
      </c>
      <c r="T45" s="18">
        <v>1.52</v>
      </c>
    </row>
    <row r="46" spans="2:23" x14ac:dyDescent="0.2">
      <c r="B46" s="73"/>
      <c r="C46" s="35">
        <v>0.66943065394262902</v>
      </c>
      <c r="D46" s="35">
        <v>-7.4730266788305397E-2</v>
      </c>
      <c r="E46" s="35">
        <v>0.54059436080727497</v>
      </c>
      <c r="F46" s="35">
        <v>0.41647993090212199</v>
      </c>
      <c r="G46" s="36">
        <v>0.20010676918384099</v>
      </c>
      <c r="H46" s="23">
        <f>100*((Área!$C$41-Área!C46)/Área!$C$41)</f>
        <v>31.693417851136417</v>
      </c>
      <c r="I46" s="23">
        <f>100*((Área!$C$41-Área!D46)/Área!$C$41)</f>
        <v>107.6252395633788</v>
      </c>
      <c r="J46" s="23">
        <f>100*((Área!$C$41-Área!E46)/Área!$C$41)</f>
        <v>44.839464852383145</v>
      </c>
      <c r="K46" s="23">
        <f>100*((Área!$C$41-Área!F46)/Área!$C$41)</f>
        <v>57.503707895699563</v>
      </c>
      <c r="L46" s="23">
        <f>100*((Área!$C$41-Área!G46)/Área!$C$41)</f>
        <v>79.581739516560688</v>
      </c>
      <c r="M46" s="20" t="s">
        <v>7</v>
      </c>
      <c r="N46" s="24">
        <f>LOG(Área!H46)</f>
        <v>1.5009690764843524</v>
      </c>
      <c r="O46" s="24">
        <f>LOG(Área!I46)</f>
        <v>2.031914131160319</v>
      </c>
      <c r="P46" s="24">
        <f>LOG(Área!J46)</f>
        <v>1.6516604207596017</v>
      </c>
      <c r="Q46" s="24">
        <f>LOG(Área!K46)</f>
        <v>1.759695849328295</v>
      </c>
      <c r="R46" s="24">
        <f>LOG(Área!L46)</f>
        <v>1.9008134278260378</v>
      </c>
      <c r="S46" s="18">
        <v>0.2</v>
      </c>
      <c r="T46" s="18">
        <v>1.69</v>
      </c>
    </row>
    <row r="49" spans="3:9" x14ac:dyDescent="0.2">
      <c r="C49" s="37"/>
      <c r="D49" s="70"/>
      <c r="E49" s="70"/>
      <c r="F49" s="70"/>
      <c r="G49" s="70"/>
      <c r="H49" s="70"/>
      <c r="I49" s="70"/>
    </row>
    <row r="50" spans="3:9" x14ac:dyDescent="0.2">
      <c r="C50" s="38"/>
      <c r="D50" s="71" t="s">
        <v>21</v>
      </c>
      <c r="E50" s="71"/>
      <c r="F50" s="71"/>
      <c r="G50" s="71"/>
      <c r="H50" s="71"/>
      <c r="I50" s="71"/>
    </row>
    <row r="51" spans="3:9" x14ac:dyDescent="0.2">
      <c r="C51" s="39"/>
      <c r="D51" s="72" t="s">
        <v>22</v>
      </c>
      <c r="E51" s="72"/>
      <c r="F51" s="72"/>
      <c r="G51" s="72"/>
      <c r="H51" s="72"/>
      <c r="I51" s="72"/>
    </row>
  </sheetData>
  <mergeCells count="19">
    <mergeCell ref="C2:G3"/>
    <mergeCell ref="H2:L3"/>
    <mergeCell ref="N2:R3"/>
    <mergeCell ref="S3:T3"/>
    <mergeCell ref="B4:B10"/>
    <mergeCell ref="U4:U5"/>
    <mergeCell ref="V4:V5"/>
    <mergeCell ref="C5:G5"/>
    <mergeCell ref="B13:B19"/>
    <mergeCell ref="C14:G14"/>
    <mergeCell ref="D49:I49"/>
    <mergeCell ref="D50:I50"/>
    <mergeCell ref="D51:I51"/>
    <mergeCell ref="B22:B28"/>
    <mergeCell ref="C23:G23"/>
    <mergeCell ref="B31:B37"/>
    <mergeCell ref="C32:G32"/>
    <mergeCell ref="B40:B46"/>
    <mergeCell ref="C41:G41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Q72"/>
  <sheetViews>
    <sheetView topLeftCell="T1" zoomScale="75" zoomScaleNormal="75" workbookViewId="0">
      <selection activeCell="V1" sqref="V1:AM1048576"/>
    </sheetView>
  </sheetViews>
  <sheetFormatPr defaultRowHeight="12.75" x14ac:dyDescent="0.2"/>
  <cols>
    <col min="1" max="1025" width="11.5703125"/>
  </cols>
  <sheetData>
    <row r="4" spans="3:39" x14ac:dyDescent="0.2">
      <c r="D4" s="85" t="s">
        <v>23</v>
      </c>
      <c r="E4" s="85"/>
      <c r="F4" s="85"/>
      <c r="G4" s="85"/>
      <c r="H4" s="85"/>
      <c r="K4" s="82" t="s">
        <v>23</v>
      </c>
      <c r="L4" s="83"/>
      <c r="M4" s="83"/>
      <c r="N4" s="83"/>
      <c r="O4" s="84"/>
      <c r="W4" s="82" t="s">
        <v>24</v>
      </c>
      <c r="X4" s="83"/>
      <c r="Y4" s="83"/>
      <c r="Z4" s="83"/>
      <c r="AA4" s="84"/>
      <c r="AD4" s="82" t="s">
        <v>24</v>
      </c>
      <c r="AE4" s="83"/>
      <c r="AF4" s="83"/>
      <c r="AG4" s="83"/>
      <c r="AH4" s="84"/>
      <c r="AI4" t="s">
        <v>16</v>
      </c>
      <c r="AJ4" t="s">
        <v>17</v>
      </c>
      <c r="AK4" s="80" t="s">
        <v>18</v>
      </c>
      <c r="AL4" s="80" t="s">
        <v>19</v>
      </c>
      <c r="AM4" t="s">
        <v>25</v>
      </c>
    </row>
    <row r="5" spans="3:39" x14ac:dyDescent="0.2">
      <c r="D5" s="19">
        <v>6.25E-2</v>
      </c>
      <c r="E5" s="40">
        <v>0.125</v>
      </c>
      <c r="F5" s="41">
        <v>0.25</v>
      </c>
      <c r="G5" s="41">
        <v>0.5</v>
      </c>
      <c r="H5" s="41">
        <v>1</v>
      </c>
      <c r="K5" s="19">
        <v>6.25E-2</v>
      </c>
      <c r="L5" s="40">
        <v>0.125</v>
      </c>
      <c r="M5" s="41">
        <v>0.25</v>
      </c>
      <c r="N5" s="41">
        <v>0.5</v>
      </c>
      <c r="O5" s="41">
        <v>1</v>
      </c>
      <c r="P5" t="s">
        <v>16</v>
      </c>
      <c r="Q5" t="s">
        <v>17</v>
      </c>
      <c r="R5" t="s">
        <v>18</v>
      </c>
      <c r="S5" t="s">
        <v>25</v>
      </c>
      <c r="T5" t="s">
        <v>25</v>
      </c>
      <c r="W5" s="19">
        <v>6.25E-2</v>
      </c>
      <c r="X5" s="40">
        <v>0.125</v>
      </c>
      <c r="Y5" s="41">
        <v>0.25</v>
      </c>
      <c r="Z5" s="41">
        <v>0.5</v>
      </c>
      <c r="AA5" s="41">
        <v>1</v>
      </c>
      <c r="AD5" s="19">
        <v>6.25E-2</v>
      </c>
      <c r="AE5" s="40">
        <v>0.125</v>
      </c>
      <c r="AF5" s="41">
        <v>0.25</v>
      </c>
      <c r="AG5" s="41">
        <v>0.5</v>
      </c>
      <c r="AH5" s="41">
        <v>1</v>
      </c>
      <c r="AK5" s="81"/>
      <c r="AL5" s="81"/>
    </row>
    <row r="6" spans="3:39" x14ac:dyDescent="0.2">
      <c r="C6" s="73">
        <v>42508</v>
      </c>
      <c r="D6" s="67" t="s">
        <v>26</v>
      </c>
      <c r="E6" s="67"/>
      <c r="F6" s="67"/>
      <c r="G6" s="67"/>
      <c r="H6" s="67"/>
      <c r="J6" s="76">
        <v>42508</v>
      </c>
      <c r="K6" s="79" t="s">
        <v>26</v>
      </c>
      <c r="L6" s="71"/>
      <c r="M6" s="71"/>
      <c r="N6" s="71"/>
      <c r="O6" s="72"/>
      <c r="P6" s="18"/>
      <c r="Q6" s="18"/>
      <c r="R6" s="18"/>
      <c r="S6" s="18"/>
      <c r="T6" s="18"/>
      <c r="V6" s="76">
        <v>42508</v>
      </c>
      <c r="W6" s="79" t="s">
        <v>26</v>
      </c>
      <c r="X6" s="71"/>
      <c r="Y6" s="71"/>
      <c r="Z6" s="71"/>
      <c r="AA6" s="72"/>
      <c r="AC6" s="76">
        <v>42508</v>
      </c>
      <c r="AD6" s="79" t="s">
        <v>26</v>
      </c>
      <c r="AE6" s="71"/>
      <c r="AF6" s="71"/>
      <c r="AG6" s="71"/>
      <c r="AH6" s="72"/>
      <c r="AK6" s="81"/>
      <c r="AL6" s="81"/>
    </row>
    <row r="7" spans="3:39" x14ac:dyDescent="0.2">
      <c r="C7" s="73"/>
      <c r="D7" s="42">
        <v>-183.85854705872001</v>
      </c>
      <c r="E7" s="42">
        <v>-328.96742628558599</v>
      </c>
      <c r="F7" s="42">
        <v>-166.50850228338899</v>
      </c>
      <c r="G7" s="42">
        <v>-77.661378883051597</v>
      </c>
      <c r="H7" s="42">
        <v>-28.380448519424199</v>
      </c>
      <c r="J7" s="77"/>
      <c r="K7" s="42">
        <f>-SQRT(ABS(Biomassa!D7))</f>
        <v>-13.559444939182431</v>
      </c>
      <c r="L7" s="42">
        <f>-SQRT(ABS(Biomassa!E7))</f>
        <v>-18.137459201486465</v>
      </c>
      <c r="M7" s="42">
        <f>-SQRT(ABS(Biomassa!F7))</f>
        <v>-12.90381735314744</v>
      </c>
      <c r="N7" s="42">
        <f>-SQRT(ABS(Biomassa!G7))</f>
        <v>-8.8125693689781297</v>
      </c>
      <c r="O7" s="42">
        <f>-SQRT(ABS(Biomassa!H7))</f>
        <v>-5.3273303369909586</v>
      </c>
      <c r="P7" s="18">
        <v>11.51</v>
      </c>
      <c r="Q7" s="18">
        <v>-16.21</v>
      </c>
      <c r="R7" s="43">
        <f>(LOG(50)-Biomassa!Q7)/Biomassa!P7</f>
        <v>1.5559487406026082</v>
      </c>
      <c r="S7" s="18">
        <v>0.81</v>
      </c>
      <c r="T7" s="44">
        <v>0.95</v>
      </c>
      <c r="V7" s="77"/>
      <c r="W7" s="31">
        <v>712.02469038786501</v>
      </c>
      <c r="X7" s="42">
        <v>-59.274661363071097</v>
      </c>
      <c r="Y7" s="31">
        <v>42.427372328572901</v>
      </c>
      <c r="Z7" s="42">
        <v>-113.769645465965</v>
      </c>
      <c r="AA7" s="42">
        <v>-67.170146452327003</v>
      </c>
      <c r="AC7" s="77"/>
      <c r="AD7" s="45">
        <f>SQRT(ABS(Biomassa!W7))</f>
        <v>26.683790779944761</v>
      </c>
      <c r="AE7" s="42">
        <f>-SQRT(ABS(Biomassa!X7))</f>
        <v>-7.6990039201880585</v>
      </c>
      <c r="AF7" s="45">
        <f>SQRT(ABS(Biomassa!Y7))</f>
        <v>6.513629735299121</v>
      </c>
      <c r="AG7" s="42">
        <f>-SQRT(ABS(Biomassa!Z7))</f>
        <v>-10.666285457738557</v>
      </c>
      <c r="AH7" s="42">
        <f>-SQRT(ABS(Biomassa!AA7))</f>
        <v>-8.1957395305321299</v>
      </c>
      <c r="AI7" s="27">
        <v>-23.68</v>
      </c>
      <c r="AJ7" s="27">
        <v>10.51</v>
      </c>
      <c r="AK7" s="25">
        <f>(LOG(50)-Biomassa!AJ7)/Biomassa!AI7</f>
        <v>0.37208741535743162</v>
      </c>
      <c r="AL7" s="28">
        <v>0.33</v>
      </c>
      <c r="AM7" s="27">
        <v>0.44</v>
      </c>
    </row>
    <row r="8" spans="3:39" x14ac:dyDescent="0.2">
      <c r="C8" s="73"/>
      <c r="D8" s="42">
        <v>-44.685880139835298</v>
      </c>
      <c r="E8" s="31">
        <v>14.2581621848756</v>
      </c>
      <c r="F8" s="31">
        <v>-50.035125864609903</v>
      </c>
      <c r="G8" s="31">
        <v>239.66619649881</v>
      </c>
      <c r="H8" s="31">
        <v>299.47546930252003</v>
      </c>
      <c r="J8" s="77"/>
      <c r="K8" s="42">
        <f>-SQRT(ABS(Biomassa!D8))</f>
        <v>-6.6847498187916727</v>
      </c>
      <c r="L8" s="45">
        <f>SQRT(ABS(Biomassa!E8))</f>
        <v>3.7759981706663472</v>
      </c>
      <c r="M8" s="45">
        <f>SQRT(ABS(Biomassa!F8))</f>
        <v>7.0735511495012107</v>
      </c>
      <c r="N8" s="45">
        <f>SQRT(ABS(Biomassa!G8))</f>
        <v>15.481156174485482</v>
      </c>
      <c r="O8" s="45">
        <f>SQRT(ABS(Biomassa!H8))</f>
        <v>17.30535955426873</v>
      </c>
      <c r="P8" s="18">
        <v>21.59</v>
      </c>
      <c r="Q8" s="18">
        <v>-0.98</v>
      </c>
      <c r="R8" s="43">
        <f>(LOG(50)-Biomassa!Q8)/Biomassa!P8</f>
        <v>0.12408383530968127</v>
      </c>
      <c r="S8" s="18">
        <v>0.72</v>
      </c>
      <c r="T8" s="18">
        <v>0.73</v>
      </c>
      <c r="V8" s="77"/>
      <c r="W8" s="42">
        <v>-47.194968266875001</v>
      </c>
      <c r="X8" s="42">
        <v>-166.31442122492601</v>
      </c>
      <c r="Y8" s="42">
        <v>-193.29624846101299</v>
      </c>
      <c r="Z8" s="42">
        <v>-72.420934428952805</v>
      </c>
      <c r="AA8" s="42">
        <v>-81.550733723301505</v>
      </c>
      <c r="AC8" s="77"/>
      <c r="AD8" s="42">
        <f>-SQRT(ABS(Biomassa!W8))</f>
        <v>-6.869859406630896</v>
      </c>
      <c r="AE8" s="42">
        <f>-SQRT(ABS(Biomassa!X8))</f>
        <v>-12.896294864220732</v>
      </c>
      <c r="AF8" s="42">
        <f>-SQRT(ABS(Biomassa!Y8))</f>
        <v>-13.903102116470734</v>
      </c>
      <c r="AG8" s="42">
        <f>-SQRT(ABS(Biomassa!Z8))</f>
        <v>-8.5100490262367359</v>
      </c>
      <c r="AH8" s="42">
        <f>-SQRT(ABS(Biomassa!AA8))</f>
        <v>-9.0305444865357654</v>
      </c>
      <c r="AI8" s="27">
        <v>1.79</v>
      </c>
      <c r="AJ8" s="27">
        <v>-10.94</v>
      </c>
      <c r="AK8" s="25">
        <f>(LOG(50)-Biomassa!AJ8)/Biomassa!AI8</f>
        <v>7.0608770973944237</v>
      </c>
      <c r="AL8" s="28">
        <v>0.06</v>
      </c>
      <c r="AM8" s="27">
        <v>0.48</v>
      </c>
    </row>
    <row r="9" spans="3:39" x14ac:dyDescent="0.2">
      <c r="C9" s="73"/>
      <c r="D9" s="42">
        <v>-90.688662783063094</v>
      </c>
      <c r="E9" s="31">
        <v>284.07147938441301</v>
      </c>
      <c r="F9" s="31">
        <v>61.728350725258998</v>
      </c>
      <c r="G9" s="31">
        <v>170.00463137614099</v>
      </c>
      <c r="H9" s="31">
        <v>265.50422435029202</v>
      </c>
      <c r="J9" s="77"/>
      <c r="K9" s="42">
        <f>-SQRT(ABS(Biomassa!D9))</f>
        <v>-9.5230595284846924</v>
      </c>
      <c r="L9" s="45">
        <f>SQRT(ABS(Biomassa!E9))</f>
        <v>16.854420173486034</v>
      </c>
      <c r="M9" s="45">
        <f>SQRT(ABS(Biomassa!F9))</f>
        <v>7.8567391916277201</v>
      </c>
      <c r="N9" s="45">
        <f>SQRT(ABS(Biomassa!G9))</f>
        <v>13.038582414363189</v>
      </c>
      <c r="O9" s="45">
        <f>SQRT(ABS(Biomassa!H9))</f>
        <v>16.2943003639399</v>
      </c>
      <c r="P9" s="18">
        <v>15.55</v>
      </c>
      <c r="Q9" s="18">
        <v>2.88</v>
      </c>
      <c r="R9" s="43">
        <f>(LOG(50)-Biomassa!Q9)/Biomassa!P9</f>
        <v>-7.5950482036268877E-2</v>
      </c>
      <c r="S9" s="18">
        <v>0.3</v>
      </c>
      <c r="T9" s="44">
        <v>0.9</v>
      </c>
      <c r="V9" s="77"/>
      <c r="W9" s="42">
        <v>-211.83942944188999</v>
      </c>
      <c r="X9" s="42">
        <v>-238.03143412500501</v>
      </c>
      <c r="Y9" s="42">
        <v>-412.372237672729</v>
      </c>
      <c r="Z9" s="31">
        <v>49.142519694553698</v>
      </c>
      <c r="AA9" s="42">
        <v>-136.483345807284</v>
      </c>
      <c r="AC9" s="77"/>
      <c r="AD9" s="42">
        <f>-SQRT(ABS(Biomassa!W9))</f>
        <v>-14.554704718471275</v>
      </c>
      <c r="AE9" s="42">
        <f>-SQRT(ABS(Biomassa!X9))</f>
        <v>-15.428267372748147</v>
      </c>
      <c r="AF9" s="42">
        <f>-SQRT(ABS(Biomassa!Y9))</f>
        <v>-20.306950476935945</v>
      </c>
      <c r="AG9" s="45">
        <f>SQRT(ABS(Biomassa!Z9))</f>
        <v>7.0101725866453313</v>
      </c>
      <c r="AH9" s="42">
        <f>-SQRT(ABS(Biomassa!AA9))</f>
        <v>-11.682608690154952</v>
      </c>
      <c r="AI9" s="27">
        <v>8.9600000000000009</v>
      </c>
      <c r="AJ9" s="27">
        <v>-14.46</v>
      </c>
      <c r="AK9" s="25">
        <f>(LOG(50)-Biomassa!AJ9)/Biomassa!AI9</f>
        <v>1.8034564736982164</v>
      </c>
      <c r="AL9" s="28">
        <v>0.11</v>
      </c>
      <c r="AM9" s="27">
        <v>0.02</v>
      </c>
    </row>
    <row r="10" spans="3:39" x14ac:dyDescent="0.2">
      <c r="C10" s="73"/>
      <c r="D10" s="42">
        <v>-67.170146452327103</v>
      </c>
      <c r="E10" s="42">
        <v>-34.420836462419103</v>
      </c>
      <c r="F10" s="31">
        <v>145.285746583925</v>
      </c>
      <c r="G10" s="31">
        <v>617.16006541364004</v>
      </c>
      <c r="H10" s="31">
        <v>168.87908578955799</v>
      </c>
      <c r="J10" s="77"/>
      <c r="K10" s="42">
        <f>-SQRT(ABS(Biomassa!D10))</f>
        <v>-8.1957395305321352</v>
      </c>
      <c r="L10" s="42">
        <f>-SQRT(ABS(Biomassa!E10))</f>
        <v>-5.8669273442253491</v>
      </c>
      <c r="M10" s="45">
        <f>SQRT(ABS(Biomassa!F10))</f>
        <v>12.053453720155273</v>
      </c>
      <c r="N10" s="45">
        <f>SQRT(ABS(Biomassa!G10))</f>
        <v>24.84270648326466</v>
      </c>
      <c r="O10" s="45">
        <f>SQRT(ABS(Biomassa!H10))</f>
        <v>12.995348621316705</v>
      </c>
      <c r="P10" s="18">
        <v>22.88</v>
      </c>
      <c r="Q10" s="18">
        <v>-1.7</v>
      </c>
      <c r="R10" s="43">
        <f>(LOG(50)-Biomassa!Q10)/Biomassa!P10</f>
        <v>0.14855638130839244</v>
      </c>
      <c r="S10" s="18">
        <v>0.39</v>
      </c>
      <c r="T10" s="18">
        <v>0.02</v>
      </c>
      <c r="V10" s="77"/>
      <c r="W10" s="31">
        <v>39.917875617982197</v>
      </c>
      <c r="X10" s="42">
        <v>-219.41463129032601</v>
      </c>
      <c r="Y10" s="42">
        <v>-220.891870666952</v>
      </c>
      <c r="Z10" s="42">
        <v>-214.76370637167099</v>
      </c>
      <c r="AA10" s="42">
        <v>-565.970198419393</v>
      </c>
      <c r="AC10" s="77"/>
      <c r="AD10" s="45">
        <f>SQRT(ABS(Biomassa!W10))</f>
        <v>6.3180594819914599</v>
      </c>
      <c r="AE10" s="42">
        <f>-SQRT(ABS(Biomassa!X10))</f>
        <v>-14.812651055443316</v>
      </c>
      <c r="AF10" s="42">
        <f>-SQRT(ABS(Biomassa!Y10))</f>
        <v>-14.862431519335994</v>
      </c>
      <c r="AG10" s="42">
        <f>-SQRT(ABS(Biomassa!Z10))</f>
        <v>-14.654818537657537</v>
      </c>
      <c r="AH10" s="42">
        <f>-SQRT(ABS(Biomassa!AA10))</f>
        <v>-23.790128171562948</v>
      </c>
      <c r="AI10" s="27">
        <v>-21.23</v>
      </c>
      <c r="AJ10" s="27">
        <v>-4.13</v>
      </c>
      <c r="AK10" s="25">
        <f>(LOG(50)-Biomassa!AJ10)/Biomassa!AI10</f>
        <v>-0.27456288291738196</v>
      </c>
      <c r="AL10" s="28">
        <v>0.53</v>
      </c>
      <c r="AM10" s="46">
        <v>0.88</v>
      </c>
    </row>
    <row r="11" spans="3:39" x14ac:dyDescent="0.2">
      <c r="C11" s="73"/>
      <c r="D11" s="31">
        <v>13.194376437047699</v>
      </c>
      <c r="E11" s="31">
        <v>419.30555876962302</v>
      </c>
      <c r="F11" s="31">
        <v>13.0595339138423</v>
      </c>
      <c r="G11" s="31">
        <v>417.17660905165798</v>
      </c>
      <c r="H11" s="31">
        <v>332.21556523426102</v>
      </c>
      <c r="J11" s="78"/>
      <c r="K11" s="45">
        <f>SQRT(ABS(Biomassa!D11))</f>
        <v>3.6324064250917325</v>
      </c>
      <c r="L11" s="45">
        <f>SQRT(ABS(Biomassa!E11))</f>
        <v>20.476951891568799</v>
      </c>
      <c r="M11" s="45">
        <f>SQRT(ABS(Biomassa!F11))</f>
        <v>3.6137977134646455</v>
      </c>
      <c r="N11" s="45">
        <f>SQRT(ABS(Biomassa!G11))</f>
        <v>20.424901690134472</v>
      </c>
      <c r="O11" s="45">
        <f>SQRT(ABS(Biomassa!H11))</f>
        <v>18.226781538007774</v>
      </c>
      <c r="P11" s="18">
        <v>11.03</v>
      </c>
      <c r="Q11" s="18">
        <v>9</v>
      </c>
      <c r="R11" s="43">
        <f>(LOG(50)-Biomassa!Q11)/Biomassa!P11</f>
        <v>-0.66192475028685238</v>
      </c>
      <c r="S11" s="18">
        <v>0.23</v>
      </c>
      <c r="T11" s="18">
        <v>0.45</v>
      </c>
      <c r="V11" s="78"/>
      <c r="W11" s="42">
        <v>-364.43113046852199</v>
      </c>
      <c r="X11" s="42">
        <v>-141.56546261446101</v>
      </c>
      <c r="Y11" s="42">
        <v>-209.126732479797</v>
      </c>
      <c r="Z11" s="42">
        <v>-69.706239141528002</v>
      </c>
      <c r="AA11" s="42">
        <v>-448.00457078227498</v>
      </c>
      <c r="AC11" s="78"/>
      <c r="AD11" s="42">
        <f>-SQRT(ABS(Biomassa!W11))</f>
        <v>-19.090079373028338</v>
      </c>
      <c r="AE11" s="42">
        <f>-SQRT(ABS(Biomassa!X11))</f>
        <v>-11.898128534120861</v>
      </c>
      <c r="AF11" s="42">
        <f>-SQRT(ABS(Biomassa!Y11))</f>
        <v>-14.461214765011858</v>
      </c>
      <c r="AG11" s="42">
        <f>-SQRT(ABS(Biomassa!Z11))</f>
        <v>-8.349026239120823</v>
      </c>
      <c r="AH11" s="42">
        <f>-SQRT(ABS(Biomassa!AA11))</f>
        <v>-21.166118462823434</v>
      </c>
      <c r="AI11" s="27">
        <v>-4.45</v>
      </c>
      <c r="AJ11" s="27">
        <v>-13.57</v>
      </c>
      <c r="AK11" s="25">
        <f>(LOG(50)-Biomassa!AJ11)/Biomassa!AI11</f>
        <v>-3.4312292144575323</v>
      </c>
      <c r="AL11" s="28">
        <v>0.11</v>
      </c>
      <c r="AM11" s="27">
        <v>0.46</v>
      </c>
    </row>
    <row r="12" spans="3:39" x14ac:dyDescent="0.2">
      <c r="D12" s="67" t="s">
        <v>26</v>
      </c>
      <c r="E12" s="67"/>
      <c r="F12" s="67"/>
      <c r="G12" s="67"/>
      <c r="H12" s="67"/>
      <c r="K12" s="79" t="s">
        <v>26</v>
      </c>
      <c r="L12" s="71"/>
      <c r="M12" s="71"/>
      <c r="N12" s="71"/>
      <c r="O12" s="72"/>
      <c r="P12" s="18"/>
      <c r="Q12" s="18"/>
      <c r="R12" s="43"/>
      <c r="S12" s="18"/>
      <c r="T12" s="18"/>
      <c r="W12" s="79" t="s">
        <v>26</v>
      </c>
      <c r="X12" s="71"/>
      <c r="Y12" s="71"/>
      <c r="Z12" s="71"/>
      <c r="AA12" s="72"/>
      <c r="AD12" s="79" t="s">
        <v>26</v>
      </c>
      <c r="AE12" s="71"/>
      <c r="AF12" s="71"/>
      <c r="AG12" s="71"/>
      <c r="AH12" s="72"/>
      <c r="AI12" s="27"/>
      <c r="AJ12" s="27"/>
      <c r="AK12" s="25"/>
      <c r="AL12" s="28"/>
      <c r="AM12" s="27"/>
    </row>
    <row r="13" spans="3:39" x14ac:dyDescent="0.2">
      <c r="C13" s="73">
        <v>42510</v>
      </c>
      <c r="D13" s="42">
        <v>-61.562338082010001</v>
      </c>
      <c r="E13" s="31">
        <v>79.204728076641999</v>
      </c>
      <c r="F13" s="31">
        <v>29.694256599534398</v>
      </c>
      <c r="G13" s="31">
        <v>143.396011684744</v>
      </c>
      <c r="H13" s="42">
        <v>-46.111273370603499</v>
      </c>
      <c r="J13" s="76">
        <v>42510</v>
      </c>
      <c r="K13" s="42">
        <f>-SQRT(ABS(Biomassa!D13))</f>
        <v>-7.8461670949585312</v>
      </c>
      <c r="L13" s="45">
        <f>SQRT(ABS(Biomassa!E13))</f>
        <v>8.8997038196022</v>
      </c>
      <c r="M13" s="45">
        <f>SQRT(ABS(Biomassa!F13))</f>
        <v>5.4492436722479569</v>
      </c>
      <c r="N13" s="45">
        <f>SQRT(ABS(Biomassa!G13))</f>
        <v>11.974807375684337</v>
      </c>
      <c r="O13" s="42">
        <f>-SQRT(ABS(Biomassa!H13))</f>
        <v>-6.7905282099851041</v>
      </c>
      <c r="P13" s="18">
        <v>-5.76</v>
      </c>
      <c r="Q13" s="18">
        <v>4.57</v>
      </c>
      <c r="R13" s="43">
        <f>(LOG(50)-Biomassa!Q13)/Biomassa!P13</f>
        <v>0.49844270758055237</v>
      </c>
      <c r="S13" s="18">
        <v>0.06</v>
      </c>
      <c r="T13" s="18">
        <v>0.6</v>
      </c>
      <c r="V13" s="76">
        <v>42510</v>
      </c>
      <c r="W13" s="42">
        <v>-61.562338082010001</v>
      </c>
      <c r="X13" s="31">
        <v>79.204728076641999</v>
      </c>
      <c r="Y13" s="31">
        <v>29.694256599534398</v>
      </c>
      <c r="Z13" s="31">
        <v>143.396011684744</v>
      </c>
      <c r="AA13" s="42">
        <v>-46.111273370603499</v>
      </c>
      <c r="AC13" s="76">
        <v>42510</v>
      </c>
      <c r="AD13" s="42">
        <f>-SQRT(ABS(Biomassa!W13))</f>
        <v>-7.8461670949585312</v>
      </c>
      <c r="AE13" s="45">
        <f>SQRT(ABS(Biomassa!X13))</f>
        <v>8.8997038196022</v>
      </c>
      <c r="AF13" s="45">
        <f>SQRT(ABS(Biomassa!Y13))</f>
        <v>5.4492436722479569</v>
      </c>
      <c r="AG13" s="45">
        <f>SQRT(ABS(Biomassa!Z13))</f>
        <v>11.974807375684337</v>
      </c>
      <c r="AH13" s="42">
        <f>-SQRT(ABS(Biomassa!AA13))</f>
        <v>-6.7905282099851041</v>
      </c>
      <c r="AI13" s="27">
        <v>5.76</v>
      </c>
      <c r="AJ13" s="27">
        <v>4.57</v>
      </c>
      <c r="AK13" s="25">
        <f>(LOG(50)-Biomassa!AJ13)/Biomassa!AI13</f>
        <v>-0.49844270758055237</v>
      </c>
      <c r="AL13" s="28">
        <v>0.06</v>
      </c>
      <c r="AM13" s="27">
        <v>0.6</v>
      </c>
    </row>
    <row r="14" spans="3:39" x14ac:dyDescent="0.2">
      <c r="C14" s="73"/>
      <c r="D14" s="31">
        <v>45.240565522057999</v>
      </c>
      <c r="E14" s="42">
        <v>-99.919624949089396</v>
      </c>
      <c r="F14" s="42">
        <v>-2.8209861358576598</v>
      </c>
      <c r="G14" s="31">
        <v>286.16055024257298</v>
      </c>
      <c r="H14" s="31">
        <v>299.58224009702502</v>
      </c>
      <c r="J14" s="77"/>
      <c r="K14" s="45">
        <f>SQRT(ABS(Biomassa!D14))</f>
        <v>6.7261107277577583</v>
      </c>
      <c r="L14" s="42">
        <f>-SQRT(ABS(Biomassa!E14))</f>
        <v>-9.9959804396111842</v>
      </c>
      <c r="M14" s="42">
        <f>-SQRT(ABS(Biomassa!F14))</f>
        <v>-1.6795791543888783</v>
      </c>
      <c r="N14" s="45">
        <f>SQRT(ABS(Biomassa!G14))</f>
        <v>16.91628062673864</v>
      </c>
      <c r="O14" s="45">
        <f>SQRT(ABS(Biomassa!H14))</f>
        <v>17.308444184762102</v>
      </c>
      <c r="P14" s="18">
        <v>22.66</v>
      </c>
      <c r="Q14" s="18">
        <v>-2.93</v>
      </c>
      <c r="R14" s="43">
        <f>(LOG(50)-Biomassa!Q14)/Biomassa!P14</f>
        <v>0.20427934705807671</v>
      </c>
      <c r="S14" s="18">
        <v>0.53</v>
      </c>
      <c r="T14" s="18">
        <v>0.59</v>
      </c>
      <c r="V14" s="77"/>
      <c r="W14" s="31">
        <v>45.240565522057999</v>
      </c>
      <c r="X14" s="42">
        <v>-99.919624949089396</v>
      </c>
      <c r="Y14" s="42">
        <v>-2.8209861358576598</v>
      </c>
      <c r="Z14" s="31">
        <v>286.16055024257298</v>
      </c>
      <c r="AA14" s="31">
        <v>299.58224009702502</v>
      </c>
      <c r="AC14" s="77"/>
      <c r="AD14" s="45">
        <f>SQRT(ABS(Biomassa!W14))</f>
        <v>6.7261107277577583</v>
      </c>
      <c r="AE14" s="42">
        <f>-SQRT(ABS(Biomassa!X14))</f>
        <v>-9.9959804396111842</v>
      </c>
      <c r="AF14" s="42">
        <f>-SQRT(ABS(Biomassa!Y14))</f>
        <v>-1.6795791543888783</v>
      </c>
      <c r="AG14" s="45">
        <f>SQRT(ABS(Biomassa!Z14))</f>
        <v>16.91628062673864</v>
      </c>
      <c r="AH14" s="45">
        <f>SQRT(ABS(Biomassa!AA14))</f>
        <v>17.308444184762102</v>
      </c>
      <c r="AI14" s="27">
        <v>22.66</v>
      </c>
      <c r="AJ14" s="27">
        <v>-2.93</v>
      </c>
      <c r="AK14" s="25">
        <f>(LOG(50)-Biomassa!AJ14)/Biomassa!AI14</f>
        <v>0.20427934705807671</v>
      </c>
      <c r="AL14" s="28">
        <v>0.53</v>
      </c>
      <c r="AM14" s="27">
        <v>0.59</v>
      </c>
    </row>
    <row r="15" spans="3:39" x14ac:dyDescent="0.2">
      <c r="C15" s="73"/>
      <c r="D15" s="42">
        <v>-156.417013963523</v>
      </c>
      <c r="E15" s="31">
        <v>-45.548693482933899</v>
      </c>
      <c r="F15" s="31">
        <v>102.061644933152</v>
      </c>
      <c r="G15" s="31">
        <v>128.14135595582999</v>
      </c>
      <c r="H15" s="31">
        <v>225.421546030017</v>
      </c>
      <c r="J15" s="77"/>
      <c r="K15" s="42">
        <f>-SQRT(ABS(Biomassa!D15))</f>
        <v>-12.506678774299875</v>
      </c>
      <c r="L15" s="45">
        <f>SQRT(ABS(Biomassa!E15))</f>
        <v>6.7489772175444402</v>
      </c>
      <c r="M15" s="45">
        <f>SQRT(ABS(Biomassa!F15))</f>
        <v>10.102556356346248</v>
      </c>
      <c r="N15" s="45">
        <f>SQRT(ABS(Biomassa!G15))</f>
        <v>11.319953884880892</v>
      </c>
      <c r="O15" s="45">
        <f>SQRT(ABS(Biomassa!H15))</f>
        <v>15.014044958971484</v>
      </c>
      <c r="P15" s="18">
        <v>19.57</v>
      </c>
      <c r="Q15" s="18">
        <v>-1.45</v>
      </c>
      <c r="R15" s="43">
        <f>(LOG(50)-Biomassa!Q15)/Biomassa!P15</f>
        <v>0.16090802270495752</v>
      </c>
      <c r="S15" s="18">
        <v>0.47</v>
      </c>
      <c r="T15" s="44">
        <v>0.99</v>
      </c>
      <c r="V15" s="77"/>
      <c r="W15" s="42">
        <v>-156.417013963523</v>
      </c>
      <c r="X15" s="31">
        <v>-45.548693482933899</v>
      </c>
      <c r="Y15" s="31">
        <v>102.061644933152</v>
      </c>
      <c r="Z15" s="31">
        <v>128.14135595582999</v>
      </c>
      <c r="AA15" s="31">
        <v>225.421546030017</v>
      </c>
      <c r="AC15" s="77"/>
      <c r="AD15" s="42">
        <f>-SQRT(ABS(Biomassa!W15))</f>
        <v>-12.506678774299875</v>
      </c>
      <c r="AE15" s="45">
        <f>SQRT(ABS(Biomassa!X15))</f>
        <v>6.7489772175444402</v>
      </c>
      <c r="AF15" s="45">
        <f>SQRT(ABS(Biomassa!Y15))</f>
        <v>10.102556356346248</v>
      </c>
      <c r="AG15" s="45">
        <f>SQRT(ABS(Biomassa!Z15))</f>
        <v>11.319953884880892</v>
      </c>
      <c r="AH15" s="45">
        <f>SQRT(ABS(Biomassa!AA15))</f>
        <v>15.014044958971484</v>
      </c>
      <c r="AI15" s="27">
        <v>19.57</v>
      </c>
      <c r="AJ15" s="27">
        <v>-1.45</v>
      </c>
      <c r="AK15" s="25">
        <f>(LOG(50)-Biomassa!AJ15)/Biomassa!AI15</f>
        <v>0.16090802270495752</v>
      </c>
      <c r="AL15" s="28">
        <v>0.47</v>
      </c>
      <c r="AM15" s="46">
        <v>0.99</v>
      </c>
    </row>
    <row r="16" spans="3:39" x14ac:dyDescent="0.2">
      <c r="C16" s="73"/>
      <c r="D16" s="31">
        <v>120.916896990724</v>
      </c>
      <c r="E16" s="31">
        <v>92.596024748326599</v>
      </c>
      <c r="F16" s="42">
        <v>-2.5254270126908298</v>
      </c>
      <c r="G16" s="31">
        <v>62.881770798110999</v>
      </c>
      <c r="H16" s="31">
        <v>264.44613821413401</v>
      </c>
      <c r="J16" s="77"/>
      <c r="K16" s="45">
        <f>SQRT(ABS(Biomassa!D16))</f>
        <v>10.996221941681789</v>
      </c>
      <c r="L16" s="45">
        <f>SQRT(ABS(Biomassa!E16))</f>
        <v>9.6226828248844711</v>
      </c>
      <c r="M16" s="42">
        <f>-SQRT(ABS(Biomassa!F16))</f>
        <v>-1.5891592156517325</v>
      </c>
      <c r="N16" s="45">
        <f>SQRT(ABS(Biomassa!G16))</f>
        <v>7.9298026960392276</v>
      </c>
      <c r="O16" s="45">
        <f>SQRT(ABS(Biomassa!H16))</f>
        <v>16.261799968457797</v>
      </c>
      <c r="P16" s="18">
        <v>8.5500000000000007</v>
      </c>
      <c r="Q16" s="18">
        <v>5.33</v>
      </c>
      <c r="R16" s="43">
        <f>(LOG(50)-Biomassa!Q16)/Biomassa!P16</f>
        <v>-0.42468187083789249</v>
      </c>
      <c r="S16" s="18">
        <v>0.25</v>
      </c>
      <c r="T16" s="44">
        <v>0.95</v>
      </c>
      <c r="V16" s="77"/>
      <c r="W16" s="31">
        <v>120.916896990724</v>
      </c>
      <c r="X16" s="31">
        <v>92.596024748326599</v>
      </c>
      <c r="Y16" s="42">
        <v>-2.5254270126908298</v>
      </c>
      <c r="Z16" s="31">
        <v>62.881770798110999</v>
      </c>
      <c r="AA16" s="31">
        <v>264.44613821413401</v>
      </c>
      <c r="AC16" s="77"/>
      <c r="AD16" s="45">
        <f>SQRT(ABS(Biomassa!W16))</f>
        <v>10.996221941681789</v>
      </c>
      <c r="AE16" s="45">
        <f>SQRT(ABS(Biomassa!X16))</f>
        <v>9.6226828248844711</v>
      </c>
      <c r="AF16" s="42">
        <f>-SQRT(ABS(Biomassa!Y16))</f>
        <v>-1.5891592156517325</v>
      </c>
      <c r="AG16" s="45">
        <f>SQRT(ABS(Biomassa!Z16))</f>
        <v>7.9298026960392276</v>
      </c>
      <c r="AH16" s="45">
        <f>SQRT(ABS(Biomassa!AA16))</f>
        <v>16.261799968457797</v>
      </c>
      <c r="AI16" s="27">
        <v>8.5500000000000007</v>
      </c>
      <c r="AJ16" s="27">
        <v>5.33</v>
      </c>
      <c r="AK16" s="25">
        <f>(LOG(50)-Biomassa!AJ16)/Biomassa!AI16</f>
        <v>-0.42468187083789249</v>
      </c>
      <c r="AL16" s="28">
        <v>0.25</v>
      </c>
      <c r="AM16" s="46">
        <v>0.95</v>
      </c>
    </row>
    <row r="17" spans="3:39" x14ac:dyDescent="0.2">
      <c r="C17" s="73"/>
      <c r="D17" s="31">
        <v>144.49716345548501</v>
      </c>
      <c r="E17" s="42">
        <v>-38.3098535757861</v>
      </c>
      <c r="F17" s="31">
        <v>67.317058052791296</v>
      </c>
      <c r="G17" s="31">
        <v>8.1704258071024896</v>
      </c>
      <c r="H17" s="31">
        <v>165.04541878193399</v>
      </c>
      <c r="J17" s="78"/>
      <c r="K17" s="45">
        <f>SQRT(ABS(Biomassa!D17))</f>
        <v>12.020697294894545</v>
      </c>
      <c r="L17" s="42">
        <f>-SQRT(ABS(Biomassa!E17))</f>
        <v>-6.1894954217436897</v>
      </c>
      <c r="M17" s="45">
        <f>SQRT(ABS(Biomassa!F17))</f>
        <v>8.2046973163421022</v>
      </c>
      <c r="N17" s="45">
        <f>SQRT(ABS(Biomassa!G17))</f>
        <v>2.858395670144791</v>
      </c>
      <c r="O17" s="45">
        <f>SQRT(ABS(Biomassa!H17))</f>
        <v>12.847000380708876</v>
      </c>
      <c r="P17" s="18">
        <v>8.2200000000000006</v>
      </c>
      <c r="Q17" s="18">
        <v>2.76</v>
      </c>
      <c r="R17" s="43">
        <f>(LOG(50)-Biomassa!Q17)/Biomassa!P17</f>
        <v>-0.12907907489829451</v>
      </c>
      <c r="S17" s="18">
        <v>0.16</v>
      </c>
      <c r="T17" s="18">
        <v>0.39</v>
      </c>
      <c r="V17" s="78"/>
      <c r="W17" s="31">
        <v>144.49716345548501</v>
      </c>
      <c r="X17" s="42">
        <v>-38.3098535757861</v>
      </c>
      <c r="Y17" s="31">
        <v>67.317058052791296</v>
      </c>
      <c r="Z17" s="31">
        <v>8.1704258071024896</v>
      </c>
      <c r="AA17" s="31">
        <v>165.04541878193399</v>
      </c>
      <c r="AC17" s="78"/>
      <c r="AD17" s="45">
        <f>SQRT(ABS(Biomassa!W17))</f>
        <v>12.020697294894545</v>
      </c>
      <c r="AE17" s="42">
        <f>-SQRT(ABS(Biomassa!X17))</f>
        <v>-6.1894954217436897</v>
      </c>
      <c r="AF17" s="45">
        <f>SQRT(ABS(Biomassa!Y17))</f>
        <v>8.2046973163421022</v>
      </c>
      <c r="AG17" s="45">
        <f>SQRT(ABS(Biomassa!Z17))</f>
        <v>2.858395670144791</v>
      </c>
      <c r="AH17" s="45">
        <f>SQRT(ABS(Biomassa!AA17))</f>
        <v>12.847000380708876</v>
      </c>
      <c r="AI17" s="27">
        <v>8.2200000000000006</v>
      </c>
      <c r="AJ17" s="27">
        <v>2.76</v>
      </c>
      <c r="AK17" s="25">
        <f>(LOG(50)-Biomassa!AJ17)/Biomassa!AI17</f>
        <v>-0.12907907489829451</v>
      </c>
      <c r="AL17" s="28">
        <v>0.16</v>
      </c>
      <c r="AM17" s="27">
        <v>0.39</v>
      </c>
    </row>
    <row r="18" spans="3:39" x14ac:dyDescent="0.2">
      <c r="D18" s="67" t="s">
        <v>26</v>
      </c>
      <c r="E18" s="67"/>
      <c r="F18" s="67"/>
      <c r="G18" s="67"/>
      <c r="H18" s="67"/>
      <c r="K18" s="79" t="s">
        <v>26</v>
      </c>
      <c r="L18" s="71"/>
      <c r="M18" s="71"/>
      <c r="N18" s="71"/>
      <c r="O18" s="72"/>
      <c r="P18" s="18"/>
      <c r="Q18" s="18"/>
      <c r="R18" s="43"/>
      <c r="S18" s="18"/>
      <c r="T18" s="18"/>
      <c r="W18" s="79" t="s">
        <v>26</v>
      </c>
      <c r="X18" s="71"/>
      <c r="Y18" s="71"/>
      <c r="Z18" s="71"/>
      <c r="AA18" s="72"/>
      <c r="AD18" s="79" t="s">
        <v>26</v>
      </c>
      <c r="AE18" s="71"/>
      <c r="AF18" s="71"/>
      <c r="AG18" s="71"/>
      <c r="AH18" s="72"/>
      <c r="AI18" s="27"/>
      <c r="AJ18" s="27"/>
      <c r="AK18" s="25"/>
      <c r="AL18" s="28"/>
      <c r="AM18" s="27"/>
    </row>
    <row r="19" spans="3:39" x14ac:dyDescent="0.2">
      <c r="C19" s="73">
        <v>42528</v>
      </c>
      <c r="D19" s="31">
        <v>191.720718424784</v>
      </c>
      <c r="E19" s="31">
        <v>137.01993661319</v>
      </c>
      <c r="F19" s="31">
        <v>362.10225156612199</v>
      </c>
      <c r="G19" s="31">
        <v>249.44098526134201</v>
      </c>
      <c r="H19" s="31">
        <v>38.919316773247502</v>
      </c>
      <c r="J19" s="76">
        <v>42528</v>
      </c>
      <c r="K19" s="45">
        <f>SQRT(ABS(Biomassa!D19))</f>
        <v>13.846325087357439</v>
      </c>
      <c r="L19" s="45">
        <f>SQRT(ABS(Biomassa!E19))</f>
        <v>11.705551529645666</v>
      </c>
      <c r="M19" s="45">
        <f>SQRT(ABS(Biomassa!F19))</f>
        <v>19.028984512215096</v>
      </c>
      <c r="N19" s="45">
        <f>SQRT(ABS(Biomassa!G19))</f>
        <v>15.793700809542456</v>
      </c>
      <c r="O19" s="45">
        <f>SQRT(ABS(Biomassa!H19))</f>
        <v>6.238534825842323</v>
      </c>
      <c r="P19" s="18">
        <v>-7.9</v>
      </c>
      <c r="Q19" s="18">
        <v>16.38</v>
      </c>
      <c r="R19" s="43">
        <f>(LOG(50)-Biomassa!Q19)/Biomassa!P19</f>
        <v>1.8583582272992378</v>
      </c>
      <c r="S19" s="18">
        <v>0.4</v>
      </c>
      <c r="T19" s="44">
        <v>0.99</v>
      </c>
      <c r="V19" s="76">
        <v>42528</v>
      </c>
      <c r="W19" s="42">
        <v>-17.6255095933051</v>
      </c>
      <c r="X19" s="31">
        <v>85.941311619398405</v>
      </c>
      <c r="Y19" s="42">
        <v>-68.509863724213602</v>
      </c>
      <c r="Z19" s="31">
        <v>78.378547030606796</v>
      </c>
      <c r="AA19" s="42">
        <v>-35.837397745810001</v>
      </c>
      <c r="AC19" s="76">
        <v>42528</v>
      </c>
      <c r="AD19" s="42">
        <f>-SQRT(ABS(Biomassa!W19))</f>
        <v>-4.1982745971774049</v>
      </c>
      <c r="AE19" s="45">
        <f>SQRT(ABS(Biomassa!X19))</f>
        <v>9.2704536900519816</v>
      </c>
      <c r="AF19" s="42">
        <f>-SQRT(ABS(Biomassa!Y19))</f>
        <v>-8.2770685465455465</v>
      </c>
      <c r="AG19" s="45">
        <f>SQRT(ABS(Biomassa!Z19))</f>
        <v>8.8531659326258421</v>
      </c>
      <c r="AH19" s="42">
        <f>-SQRT(ABS(Biomassa!AA19))</f>
        <v>-5.9864344768660089</v>
      </c>
      <c r="AI19" s="27">
        <v>-4.4800000000000004</v>
      </c>
      <c r="AJ19" s="27">
        <v>1.67</v>
      </c>
      <c r="AK19" s="25">
        <f>(LOG(50)-Biomassa!AJ19)/Biomassa!AI19</f>
        <v>-6.4665188250041996E-3</v>
      </c>
      <c r="AL19" s="28">
        <v>0.04</v>
      </c>
      <c r="AM19" s="27">
        <v>0</v>
      </c>
    </row>
    <row r="20" spans="3:39" x14ac:dyDescent="0.2">
      <c r="C20" s="73"/>
      <c r="D20" s="31">
        <v>185.30927966028599</v>
      </c>
      <c r="E20" s="31">
        <v>124.93006148187099</v>
      </c>
      <c r="F20" s="31">
        <v>156.58375336683301</v>
      </c>
      <c r="G20" s="31">
        <v>225.222133639465</v>
      </c>
      <c r="H20" s="31">
        <v>266.83422931118099</v>
      </c>
      <c r="J20" s="77"/>
      <c r="K20" s="45">
        <f>SQRT(ABS(Biomassa!D20))</f>
        <v>13.612835107364152</v>
      </c>
      <c r="L20" s="45">
        <f>SQRT(ABS(Biomassa!E20))</f>
        <v>11.177211704261085</v>
      </c>
      <c r="M20" s="45">
        <f>SQRT(ABS(Biomassa!F20))</f>
        <v>12.513343013233234</v>
      </c>
      <c r="N20" s="45">
        <f>SQRT(ABS(Biomassa!G20))</f>
        <v>15.007402628018781</v>
      </c>
      <c r="O20" s="45">
        <f>SQRT(ABS(Biomassa!H20))</f>
        <v>16.33506135008929</v>
      </c>
      <c r="P20" s="18">
        <v>4.5</v>
      </c>
      <c r="Q20" s="18">
        <v>11.99</v>
      </c>
      <c r="R20" s="43">
        <f>(LOG(50)-Biomassa!Q20)/Biomassa!P20</f>
        <v>-2.2868955545919958</v>
      </c>
      <c r="S20" s="18">
        <v>0.72</v>
      </c>
      <c r="T20" s="44">
        <v>0.87</v>
      </c>
      <c r="V20" s="77"/>
      <c r="W20" s="31">
        <v>20.948146593063001</v>
      </c>
      <c r="X20" s="31">
        <v>146.68636324915499</v>
      </c>
      <c r="Y20" s="42">
        <v>-116.63060430772801</v>
      </c>
      <c r="Z20" s="31">
        <v>194.27774528291599</v>
      </c>
      <c r="AA20" s="31">
        <v>84.415039073467</v>
      </c>
      <c r="AC20" s="77"/>
      <c r="AD20" s="45">
        <f>SQRT(ABS(Biomassa!W20))</f>
        <v>4.5769145276116969</v>
      </c>
      <c r="AE20" s="45">
        <f>SQRT(ABS(Biomassa!X20))</f>
        <v>12.111414584975407</v>
      </c>
      <c r="AF20" s="42">
        <f>-SQRT(ABS(Biomassa!Y20))</f>
        <v>-10.799565005486471</v>
      </c>
      <c r="AG20" s="45">
        <f>SQRT(ABS(Biomassa!Z20))</f>
        <v>13.938355185706669</v>
      </c>
      <c r="AH20" s="45">
        <f>SQRT(ABS(Biomassa!AA20))</f>
        <v>9.1877657280465641</v>
      </c>
      <c r="AI20" s="27">
        <v>6.91</v>
      </c>
      <c r="AJ20" s="27">
        <v>3.13</v>
      </c>
      <c r="AK20" s="25">
        <f>(LOG(50)-Biomassa!AJ20)/Biomassa!AI20</f>
        <v>-0.20709551312069191</v>
      </c>
      <c r="AL20" s="28">
        <v>7.0000000000000007E-2</v>
      </c>
      <c r="AM20" s="27">
        <v>0.39</v>
      </c>
    </row>
    <row r="21" spans="3:39" x14ac:dyDescent="0.2">
      <c r="C21" s="73"/>
      <c r="D21" s="31">
        <v>276.81928127557399</v>
      </c>
      <c r="E21" s="42">
        <v>-0.875097348370376</v>
      </c>
      <c r="F21" s="31">
        <v>379.32357094989499</v>
      </c>
      <c r="G21" s="31">
        <v>107.271955929977</v>
      </c>
      <c r="H21" s="31">
        <v>221.86103811032501</v>
      </c>
      <c r="J21" s="77"/>
      <c r="K21" s="45">
        <f>SQRT(ABS(Biomassa!D21))</f>
        <v>16.637886923391864</v>
      </c>
      <c r="L21" s="42">
        <f>-SQRT(ABS(Biomassa!E21))</f>
        <v>-0.9354663801390064</v>
      </c>
      <c r="M21" s="45">
        <f>SQRT(ABS(Biomassa!F21))</f>
        <v>19.476230922585998</v>
      </c>
      <c r="N21" s="45">
        <f>SQRT(ABS(Biomassa!G21))</f>
        <v>10.35721757664562</v>
      </c>
      <c r="O21" s="45">
        <f>SQRT(ABS(Biomassa!H21))</f>
        <v>14.895000440091467</v>
      </c>
      <c r="P21" s="18">
        <v>4.21</v>
      </c>
      <c r="Q21" s="18">
        <v>10.45</v>
      </c>
      <c r="R21" s="43">
        <f>(LOG(50)-Biomassa!Q21)/Biomassa!P21</f>
        <v>-2.0786294526517768</v>
      </c>
      <c r="S21" s="18">
        <v>0.04</v>
      </c>
      <c r="T21" s="18">
        <v>0.11</v>
      </c>
      <c r="V21" s="77"/>
      <c r="W21" s="31">
        <v>35.552291000842899</v>
      </c>
      <c r="X21" s="42">
        <v>-36.675987030679998</v>
      </c>
      <c r="Y21" s="42">
        <v>-134.13543435303299</v>
      </c>
      <c r="Z21" s="42">
        <v>-140.84306976191999</v>
      </c>
      <c r="AA21" s="31">
        <v>120.872813005612</v>
      </c>
      <c r="AC21" s="77"/>
      <c r="AD21" s="45">
        <f>SQRT(ABS(Biomassa!W21))</f>
        <v>5.9625741924812052</v>
      </c>
      <c r="AE21" s="42">
        <f>-SQRT(ABS(Biomassa!X21))</f>
        <v>-6.0560702630237042</v>
      </c>
      <c r="AF21" s="42">
        <f>-SQRT(ABS(Biomassa!Y21))</f>
        <v>-11.581685298480226</v>
      </c>
      <c r="AG21" s="42">
        <f>-SQRT(ABS(Biomassa!Z21))</f>
        <v>-11.86773229230926</v>
      </c>
      <c r="AH21" s="45">
        <f>SQRT(ABS(Biomassa!AA21))</f>
        <v>10.994217252974948</v>
      </c>
      <c r="AI21" s="27">
        <v>11.43</v>
      </c>
      <c r="AJ21" s="27">
        <v>-6.94</v>
      </c>
      <c r="AK21" s="25">
        <f>(LOG(50)-Biomassa!AJ21)/Biomassa!AI21</f>
        <v>0.755815398454595</v>
      </c>
      <c r="AL21" s="28">
        <v>0.17</v>
      </c>
      <c r="AM21" s="46">
        <v>0.89</v>
      </c>
    </row>
    <row r="22" spans="3:39" x14ac:dyDescent="0.2">
      <c r="C22" s="73"/>
      <c r="D22" s="31">
        <v>371.67479549161999</v>
      </c>
      <c r="E22" s="31">
        <v>120.081890786453</v>
      </c>
      <c r="F22" s="31">
        <v>187.04563521098299</v>
      </c>
      <c r="G22" s="31">
        <v>180.26395488094499</v>
      </c>
      <c r="H22" s="31">
        <v>226.237421579201</v>
      </c>
      <c r="J22" s="77"/>
      <c r="K22" s="45">
        <f>SQRT(ABS(Biomassa!D22))</f>
        <v>19.278869144522456</v>
      </c>
      <c r="L22" s="45">
        <f>SQRT(ABS(Biomassa!E22))</f>
        <v>10.958188298548853</v>
      </c>
      <c r="M22" s="45">
        <f>SQRT(ABS(Biomassa!F22))</f>
        <v>13.676462817957828</v>
      </c>
      <c r="N22" s="45">
        <f>SQRT(ABS(Biomassa!G22))</f>
        <v>13.426241278963557</v>
      </c>
      <c r="O22" s="45">
        <f>SQRT(ABS(Biomassa!H22))</f>
        <v>15.041190829824645</v>
      </c>
      <c r="P22" s="18">
        <v>-0.52</v>
      </c>
      <c r="Q22" s="18">
        <v>14.68</v>
      </c>
      <c r="R22" s="43">
        <f>(LOG(50)-Biomassa!Q22)/Biomassa!P22</f>
        <v>24.963519222430733</v>
      </c>
      <c r="S22" s="18">
        <v>0</v>
      </c>
      <c r="T22" s="18">
        <v>0.79</v>
      </c>
      <c r="V22" s="77"/>
      <c r="W22" s="31">
        <v>34.191619730529702</v>
      </c>
      <c r="X22" s="31">
        <v>131.595609641447</v>
      </c>
      <c r="Y22" s="42">
        <v>-40.657858528392097</v>
      </c>
      <c r="Z22" s="31">
        <v>171.21153599351501</v>
      </c>
      <c r="AA22" s="31">
        <v>129.57945765252501</v>
      </c>
      <c r="AC22" s="77"/>
      <c r="AD22" s="45">
        <f>SQRT(ABS(Biomassa!W22))</f>
        <v>5.8473600650660895</v>
      </c>
      <c r="AE22" s="45">
        <f>SQRT(ABS(Biomassa!X22))</f>
        <v>11.47151296217927</v>
      </c>
      <c r="AF22" s="42">
        <f>-SQRT(ABS(Biomassa!Y22))</f>
        <v>-6.3763515060253777</v>
      </c>
      <c r="AG22" s="45">
        <f>SQRT(ABS(Biomassa!Z22))</f>
        <v>13.084782611626187</v>
      </c>
      <c r="AH22" s="45">
        <f>SQRT(ABS(Biomassa!AA22))</f>
        <v>11.383297310205203</v>
      </c>
      <c r="AI22" s="27">
        <v>7.59</v>
      </c>
      <c r="AJ22" s="27">
        <v>4.1399999999999997</v>
      </c>
      <c r="AK22" s="25">
        <f>(LOG(50)-Biomassa!AJ22)/Biomassa!AI22</f>
        <v>-0.32161133012700671</v>
      </c>
      <c r="AL22" s="28">
        <v>0.62</v>
      </c>
      <c r="AM22" s="27">
        <v>0</v>
      </c>
    </row>
    <row r="23" spans="3:39" x14ac:dyDescent="0.2">
      <c r="C23" s="73"/>
      <c r="D23" s="31">
        <v>231.340467885891</v>
      </c>
      <c r="E23" s="31">
        <v>146.90358316536299</v>
      </c>
      <c r="F23" s="31">
        <v>82.777496061061697</v>
      </c>
      <c r="G23" s="31">
        <v>123.905733641193</v>
      </c>
      <c r="H23" s="31">
        <v>141.19417066701601</v>
      </c>
      <c r="J23" s="78"/>
      <c r="K23" s="45">
        <f>SQRT(ABS(Biomassa!D23))</f>
        <v>15.209880600645457</v>
      </c>
      <c r="L23" s="45">
        <f>SQRT(ABS(Biomassa!E23))</f>
        <v>12.120378837534865</v>
      </c>
      <c r="M23" s="45">
        <f>SQRT(ABS(Biomassa!F23))</f>
        <v>9.0982138940047843</v>
      </c>
      <c r="N23" s="45">
        <f>SQRT(ABS(Biomassa!G23))</f>
        <v>11.131295236458019</v>
      </c>
      <c r="O23" s="45">
        <f>SQRT(ABS(Biomassa!H23))</f>
        <v>11.882515334179713</v>
      </c>
      <c r="P23" s="18">
        <v>-1.45</v>
      </c>
      <c r="Q23" s="18">
        <v>12.45</v>
      </c>
      <c r="R23" s="43">
        <f>(LOG(50)-Biomassa!Q23)/Biomassa!P23</f>
        <v>7.4145034452855043</v>
      </c>
      <c r="S23" s="18">
        <v>0.06</v>
      </c>
      <c r="T23" s="32">
        <v>0.81</v>
      </c>
      <c r="V23" s="78"/>
      <c r="W23" s="31">
        <v>19.2067934380824</v>
      </c>
      <c r="X23" s="31">
        <v>37.520499524413701</v>
      </c>
      <c r="Y23" s="42">
        <v>-11.8602206444373</v>
      </c>
      <c r="Z23" s="42">
        <v>-35.837397745810101</v>
      </c>
      <c r="AA23" s="42">
        <v>-38.424408627126603</v>
      </c>
      <c r="AC23" s="78"/>
      <c r="AD23" s="45">
        <f>SQRT(ABS(Biomassa!W23))</f>
        <v>4.382555582999764</v>
      </c>
      <c r="AE23" s="45">
        <f>SQRT(ABS(Biomassa!X23))</f>
        <v>6.125397907435377</v>
      </c>
      <c r="AF23" s="42">
        <f>-SQRT(ABS(Biomassa!Y23))</f>
        <v>-3.4438671060941508</v>
      </c>
      <c r="AG23" s="42">
        <f>-SQRT(ABS(Biomassa!Z23))</f>
        <v>-5.9864344768660169</v>
      </c>
      <c r="AH23" s="42">
        <f>-SQRT(ABS(Biomassa!AA23))</f>
        <v>-6.1987425036959394</v>
      </c>
      <c r="AI23" s="27">
        <v>-12.09</v>
      </c>
      <c r="AJ23" s="27">
        <v>3.66</v>
      </c>
      <c r="AK23" s="25">
        <f>(LOG(50)-Biomassa!AJ23)/Biomassa!AI23</f>
        <v>0.16220264645690499</v>
      </c>
      <c r="AL23" s="28">
        <v>0.62</v>
      </c>
      <c r="AM23" s="27">
        <v>0.64</v>
      </c>
    </row>
    <row r="24" spans="3:39" x14ac:dyDescent="0.2">
      <c r="D24" s="67" t="s">
        <v>26</v>
      </c>
      <c r="E24" s="67"/>
      <c r="F24" s="67"/>
      <c r="G24" s="67"/>
      <c r="H24" s="67"/>
      <c r="K24" s="79" t="s">
        <v>26</v>
      </c>
      <c r="L24" s="71"/>
      <c r="M24" s="71"/>
      <c r="N24" s="71"/>
      <c r="O24" s="72"/>
      <c r="P24" s="18"/>
      <c r="Q24" s="18"/>
      <c r="R24" s="43"/>
      <c r="S24" s="18"/>
      <c r="T24" s="18"/>
      <c r="W24" s="79" t="s">
        <v>26</v>
      </c>
      <c r="X24" s="71"/>
      <c r="Y24" s="71"/>
      <c r="Z24" s="71"/>
      <c r="AA24" s="72"/>
      <c r="AD24" s="79" t="s">
        <v>26</v>
      </c>
      <c r="AE24" s="71"/>
      <c r="AF24" s="71"/>
      <c r="AG24" s="71"/>
      <c r="AH24" s="72"/>
      <c r="AI24" s="27"/>
      <c r="AJ24" s="27"/>
      <c r="AK24" s="25"/>
      <c r="AL24" s="28"/>
      <c r="AM24" s="27"/>
    </row>
    <row r="25" spans="3:39" x14ac:dyDescent="0.2">
      <c r="C25" s="73">
        <v>42529</v>
      </c>
      <c r="D25" s="31">
        <v>25.594271625545701</v>
      </c>
      <c r="E25" s="31">
        <v>45.207606080408098</v>
      </c>
      <c r="F25" s="31">
        <v>231.226196120689</v>
      </c>
      <c r="G25" s="31">
        <v>157.30478302114099</v>
      </c>
      <c r="H25" s="31">
        <v>157.71187545778699</v>
      </c>
      <c r="J25" s="76">
        <v>42529</v>
      </c>
      <c r="K25" s="45">
        <f>SQRT(ABS(Biomassa!D25))</f>
        <v>5.0590781398932458</v>
      </c>
      <c r="L25" s="45">
        <f>SQRT(ABS(Biomassa!E25))</f>
        <v>6.7236601699080616</v>
      </c>
      <c r="M25" s="45">
        <f>SQRT(ABS(Biomassa!F25))</f>
        <v>15.206123638872894</v>
      </c>
      <c r="N25" s="45">
        <f>SQRT(ABS(Biomassa!G25))</f>
        <v>12.542120355870493</v>
      </c>
      <c r="O25" s="45">
        <f>SQRT(ABS(Biomassa!H25))</f>
        <v>12.558338881308586</v>
      </c>
      <c r="P25" s="18">
        <v>6.2</v>
      </c>
      <c r="Q25" s="18">
        <v>8.02</v>
      </c>
      <c r="R25" s="43">
        <f>(LOG(50)-Biomassa!Q25)/Biomassa!P25</f>
        <v>-1.0195209670425776</v>
      </c>
      <c r="S25" s="18">
        <v>0.3</v>
      </c>
      <c r="T25" s="18">
        <v>0.56999999999999995</v>
      </c>
      <c r="V25" s="76">
        <v>42529</v>
      </c>
      <c r="W25" s="42">
        <v>-96.704081447955602</v>
      </c>
      <c r="X25" s="42">
        <v>-208.106007550615</v>
      </c>
      <c r="Y25" s="42">
        <v>-43.875250446903003</v>
      </c>
      <c r="Z25" s="42">
        <v>-43.934861289171998</v>
      </c>
      <c r="AA25" s="31">
        <v>96.171201247000397</v>
      </c>
      <c r="AC25" s="76">
        <v>42529</v>
      </c>
      <c r="AD25" s="42">
        <f>-SQRT(ABS(Biomassa!W25))</f>
        <v>-9.8338233382522997</v>
      </c>
      <c r="AE25" s="42">
        <f>-SQRT(ABS(Biomassa!X25))</f>
        <v>-14.425879784284042</v>
      </c>
      <c r="AF25" s="42">
        <f>-SQRT(ABS(Biomassa!Y25))</f>
        <v>-6.6238395547373434</v>
      </c>
      <c r="AG25" s="42">
        <f>-SQRT(ABS(Biomassa!Z25))</f>
        <v>-6.6283377470653981</v>
      </c>
      <c r="AH25" s="45">
        <f>SQRT(ABS(Biomassa!AA25))</f>
        <v>9.8066916565679989</v>
      </c>
      <c r="AI25" s="27">
        <v>22.63</v>
      </c>
      <c r="AJ25" s="27">
        <v>-14.31</v>
      </c>
      <c r="AK25" s="25">
        <f>(LOG(50)-Biomassa!AJ25)/Biomassa!AI25</f>
        <v>0.70742244826937795</v>
      </c>
      <c r="AL25" s="47">
        <v>0.89</v>
      </c>
      <c r="AM25" s="46">
        <v>0.89</v>
      </c>
    </row>
    <row r="26" spans="3:39" x14ac:dyDescent="0.2">
      <c r="C26" s="73"/>
      <c r="D26" s="31">
        <v>93.569548367282295</v>
      </c>
      <c r="E26" s="31">
        <v>44.329154533960299</v>
      </c>
      <c r="F26" s="31">
        <v>119.89421885315799</v>
      </c>
      <c r="G26" s="31">
        <v>263.78673285795702</v>
      </c>
      <c r="H26" s="31">
        <v>293.41002541723702</v>
      </c>
      <c r="J26" s="77"/>
      <c r="K26" s="45">
        <f>SQRT(ABS(Biomassa!D26))</f>
        <v>9.673135394859429</v>
      </c>
      <c r="L26" s="45">
        <f>SQRT(ABS(Biomassa!E26))</f>
        <v>6.6580143086328896</v>
      </c>
      <c r="M26" s="45">
        <f>SQRT(ABS(Biomassa!F26))</f>
        <v>10.949621858911749</v>
      </c>
      <c r="N26" s="45">
        <f>SQRT(ABS(Biomassa!G26))</f>
        <v>16.241512640698126</v>
      </c>
      <c r="O26" s="45">
        <f>SQRT(ABS(Biomassa!H26))</f>
        <v>17.129215551718563</v>
      </c>
      <c r="P26" s="18">
        <v>10.19</v>
      </c>
      <c r="Q26" s="18">
        <v>8.18</v>
      </c>
      <c r="R26" s="43">
        <f>(LOG(50)-Biomassa!Q26)/Biomassa!P26</f>
        <v>-0.63601864530559193</v>
      </c>
      <c r="S26" s="18">
        <v>0.76</v>
      </c>
      <c r="T26" s="18">
        <v>0.7</v>
      </c>
      <c r="V26" s="77"/>
      <c r="W26" s="42">
        <v>-135.58259100666601</v>
      </c>
      <c r="X26" s="42">
        <v>-167.63353726722099</v>
      </c>
      <c r="Y26" s="31">
        <v>59.7497038629689</v>
      </c>
      <c r="Z26" s="42">
        <v>-56.817261797030099</v>
      </c>
      <c r="AA26" s="31">
        <v>129.916326704922</v>
      </c>
      <c r="AC26" s="77"/>
      <c r="AD26" s="42">
        <f>-SQRT(ABS(Biomassa!W26))</f>
        <v>-11.643993773901892</v>
      </c>
      <c r="AE26" s="42">
        <f>-SQRT(ABS(Biomassa!X26))</f>
        <v>-12.947337072433891</v>
      </c>
      <c r="AF26" s="45">
        <f>SQRT(ABS(Biomassa!Y26))</f>
        <v>7.7297932613342839</v>
      </c>
      <c r="AG26" s="42">
        <f>-SQRT(ABS(Biomassa!Z26))</f>
        <v>-7.5377225868978552</v>
      </c>
      <c r="AH26" s="45">
        <f>SQRT(ABS(Biomassa!AA26))</f>
        <v>11.398084343648366</v>
      </c>
      <c r="AI26" s="27">
        <v>21.08</v>
      </c>
      <c r="AJ26" s="27">
        <v>-10.77</v>
      </c>
      <c r="AK26" s="25">
        <f>(LOG(50)-Biomassa!AJ26)/Biomassa!AI26</f>
        <v>0.5915071159552191</v>
      </c>
      <c r="AL26" s="28">
        <v>0.5</v>
      </c>
      <c r="AM26" s="27">
        <v>0.13</v>
      </c>
    </row>
    <row r="27" spans="3:39" x14ac:dyDescent="0.2">
      <c r="C27" s="73"/>
      <c r="D27" s="31">
        <v>78.023844780023396</v>
      </c>
      <c r="E27" s="31">
        <v>158.342311928415</v>
      </c>
      <c r="F27" s="31">
        <v>220.352756102668</v>
      </c>
      <c r="G27" s="31">
        <v>68.753547497381106</v>
      </c>
      <c r="H27" s="31">
        <v>114.61361711942099</v>
      </c>
      <c r="J27" s="77"/>
      <c r="K27" s="45">
        <f>SQRT(ABS(Biomassa!D27))</f>
        <v>8.8331107080135354</v>
      </c>
      <c r="L27" s="45">
        <f>SQRT(ABS(Biomassa!E27))</f>
        <v>12.583414160251383</v>
      </c>
      <c r="M27" s="45">
        <f>SQRT(ABS(Biomassa!F27))</f>
        <v>14.844283617024702</v>
      </c>
      <c r="N27" s="45">
        <f>SQRT(ABS(Biomassa!G27))</f>
        <v>8.29177589527003</v>
      </c>
      <c r="O27" s="45">
        <f>SQRT(ABS(Biomassa!H27))</f>
        <v>10.705774942498138</v>
      </c>
      <c r="P27" s="18">
        <v>-1.25</v>
      </c>
      <c r="Q27" s="18">
        <v>11.53</v>
      </c>
      <c r="R27" s="43">
        <f>(LOG(50)-Biomassa!Q27)/Biomassa!P27</f>
        <v>7.8648239965311841</v>
      </c>
      <c r="S27" s="18">
        <v>0.03</v>
      </c>
      <c r="T27" s="18">
        <v>0.22</v>
      </c>
      <c r="V27" s="77"/>
      <c r="W27" s="42">
        <v>-170.91425885539201</v>
      </c>
      <c r="X27" s="42">
        <v>-163.64637225975099</v>
      </c>
      <c r="Y27" s="42">
        <v>-88.318968855138905</v>
      </c>
      <c r="Z27" s="42">
        <v>-50.999091093133401</v>
      </c>
      <c r="AA27" s="31">
        <v>10.212528559009</v>
      </c>
      <c r="AC27" s="77"/>
      <c r="AD27" s="42">
        <f>-SQRT(ABS(Biomassa!W27))</f>
        <v>-13.073418024961644</v>
      </c>
      <c r="AE27" s="42">
        <f>-SQRT(ABS(Biomassa!X27))</f>
        <v>-12.792434180395496</v>
      </c>
      <c r="AF27" s="42">
        <f>-SQRT(ABS(Biomassa!Y27))</f>
        <v>-9.3978172388666348</v>
      </c>
      <c r="AG27" s="42">
        <f>-SQRT(ABS(Biomassa!Z27))</f>
        <v>-7.141364792050144</v>
      </c>
      <c r="AH27" s="45">
        <f>SQRT(ABS(Biomassa!AA27))</f>
        <v>3.1957047046010056</v>
      </c>
      <c r="AI27" s="27">
        <v>17.3</v>
      </c>
      <c r="AJ27" s="27">
        <v>-14.54</v>
      </c>
      <c r="AK27" s="25">
        <f>(LOG(50)-Biomassa!AJ27)/Biomassa!AI27</f>
        <v>0.93866878637780449</v>
      </c>
      <c r="AL27" s="47">
        <v>0.98</v>
      </c>
      <c r="AM27" s="46">
        <v>0.97</v>
      </c>
    </row>
    <row r="28" spans="3:39" x14ac:dyDescent="0.2">
      <c r="C28" s="73"/>
      <c r="D28" s="31">
        <v>111.454662608219</v>
      </c>
      <c r="E28" s="31">
        <v>173.498758206351</v>
      </c>
      <c r="F28" s="42">
        <v>-100.456572880783</v>
      </c>
      <c r="G28" s="31">
        <v>145.146837869438</v>
      </c>
      <c r="H28" s="31">
        <v>11.0898977283144</v>
      </c>
      <c r="J28" s="77"/>
      <c r="K28" s="45">
        <f>SQRT(ABS(Biomassa!D28))</f>
        <v>10.5572090349779</v>
      </c>
      <c r="L28" s="45">
        <f>SQRT(ABS(Biomassa!E28))</f>
        <v>13.171892734392845</v>
      </c>
      <c r="M28" s="42">
        <f>-SQRT(ABS(Biomassa!F28))</f>
        <v>-10.022802646005907</v>
      </c>
      <c r="N28" s="45">
        <f>SQRT(ABS(Biomassa!G28))</f>
        <v>12.047690146639646</v>
      </c>
      <c r="O28" s="45">
        <f>SQRT(ABS(Biomassa!H28))</f>
        <v>3.330149805686585</v>
      </c>
      <c r="P28" s="18">
        <v>-3.64</v>
      </c>
      <c r="Q28" s="18">
        <v>7.23</v>
      </c>
      <c r="R28" s="43">
        <f>(LOG(50)-Biomassa!Q28)/Biomassa!P28</f>
        <v>1.5195137350725223</v>
      </c>
      <c r="S28" s="18">
        <v>0.02</v>
      </c>
      <c r="T28" s="18">
        <v>0.28999999999999998</v>
      </c>
      <c r="V28" s="77"/>
      <c r="W28" s="42">
        <v>-333.89367292332997</v>
      </c>
      <c r="X28" s="31">
        <v>6.9095551129405797</v>
      </c>
      <c r="Y28" s="42">
        <v>-87.318968855138905</v>
      </c>
      <c r="Z28" s="31">
        <v>22.708472043642399</v>
      </c>
      <c r="AA28" s="42">
        <v>-28.450913618185002</v>
      </c>
      <c r="AC28" s="77"/>
      <c r="AD28" s="42">
        <f>-SQRT(ABS(Biomassa!W28))</f>
        <v>-18.272757671553848</v>
      </c>
      <c r="AE28" s="45">
        <f>SQRT(ABS(Biomassa!X28))</f>
        <v>2.6286032627501208</v>
      </c>
      <c r="AF28" s="45">
        <f>SQRT(ABS(Biomassa!Y28))</f>
        <v>9.3444619350254143</v>
      </c>
      <c r="AG28" s="45">
        <f>SQRT(ABS(Biomassa!Z28))</f>
        <v>4.765340705935138</v>
      </c>
      <c r="AH28" s="42">
        <f>-SQRT(ABS(Biomassa!AA28))</f>
        <v>-5.333939783891922</v>
      </c>
      <c r="AI28" s="27">
        <v>2.12</v>
      </c>
      <c r="AJ28" s="27">
        <v>-2.2000000000000002</v>
      </c>
      <c r="AK28" s="25">
        <f>(LOG(50)-Biomassa!AJ28)/Biomassa!AI28</f>
        <v>1.8391367944981221</v>
      </c>
      <c r="AL28" s="28">
        <v>0.02</v>
      </c>
      <c r="AM28" s="27">
        <v>0.75</v>
      </c>
    </row>
    <row r="29" spans="3:39" x14ac:dyDescent="0.2">
      <c r="C29" s="73"/>
      <c r="D29" s="31">
        <v>185.81246419767299</v>
      </c>
      <c r="E29" s="31">
        <v>108.157320253343</v>
      </c>
      <c r="F29" s="31">
        <v>113.59944739795399</v>
      </c>
      <c r="G29" s="31">
        <v>91.926928771213099</v>
      </c>
      <c r="H29" s="31">
        <v>108.460455786038</v>
      </c>
      <c r="J29" s="78"/>
      <c r="K29" s="45">
        <f>SQRT(ABS(Biomassa!D29))</f>
        <v>13.631304566976448</v>
      </c>
      <c r="L29" s="45">
        <f>SQRT(ABS(Biomassa!E29))</f>
        <v>10.399871165228106</v>
      </c>
      <c r="M29" s="45">
        <f>SQRT(ABS(Biomassa!F29))</f>
        <v>10.658304152066313</v>
      </c>
      <c r="N29" s="45">
        <f>SQRT(ABS(Biomassa!G29))</f>
        <v>9.5878531888641838</v>
      </c>
      <c r="O29" s="45">
        <f>SQRT(ABS(Biomassa!H29))</f>
        <v>10.414434972001025</v>
      </c>
      <c r="P29" s="18">
        <v>-2.0099999999999998</v>
      </c>
      <c r="Q29" s="18">
        <v>11.72</v>
      </c>
      <c r="R29" s="43">
        <f>(LOG(50)-Biomassa!Q29)/Biomassa!P29</f>
        <v>4.9855870625193948</v>
      </c>
      <c r="S29" s="18">
        <v>0.24</v>
      </c>
      <c r="T29" s="18">
        <v>0</v>
      </c>
      <c r="V29" s="78"/>
      <c r="W29" s="42">
        <v>-136.967648377177</v>
      </c>
      <c r="X29" s="42">
        <v>-23.193774803300901</v>
      </c>
      <c r="Y29" s="42">
        <v>-86.318968855138905</v>
      </c>
      <c r="Z29" s="42">
        <v>-67.391644803787898</v>
      </c>
      <c r="AA29" s="31">
        <v>24.617671397399398</v>
      </c>
      <c r="AC29" s="78"/>
      <c r="AD29" s="42">
        <f>-SQRT(ABS(Biomassa!W29))</f>
        <v>-11.703317836288008</v>
      </c>
      <c r="AE29" s="42">
        <f>-SQRT(ABS(Biomassa!X29))</f>
        <v>-4.8159915701027654</v>
      </c>
      <c r="AF29" s="42">
        <f>-SQRT(ABS(Biomassa!Y29))</f>
        <v>-9.2908002268447749</v>
      </c>
      <c r="AG29" s="42">
        <f>-SQRT(ABS(Biomassa!Z29))</f>
        <v>-8.2092414268181866</v>
      </c>
      <c r="AH29" s="45">
        <f>SQRT(ABS(Biomassa!AA29))</f>
        <v>4.9616198360413906</v>
      </c>
      <c r="AI29" s="27">
        <v>14.56</v>
      </c>
      <c r="AJ29" s="27">
        <v>-11.45</v>
      </c>
      <c r="AK29" s="25">
        <f>(LOG(50)-Biomassa!AJ29)/Biomassa!AI29</f>
        <v>0.90308859919890228</v>
      </c>
      <c r="AL29" s="28">
        <v>0.73</v>
      </c>
      <c r="AM29" s="27">
        <v>0.93</v>
      </c>
    </row>
    <row r="30" spans="3:39" x14ac:dyDescent="0.2">
      <c r="D30" s="67" t="s">
        <v>26</v>
      </c>
      <c r="E30" s="67"/>
      <c r="F30" s="67"/>
      <c r="G30" s="67"/>
      <c r="H30" s="67"/>
      <c r="K30" s="79" t="s">
        <v>26</v>
      </c>
      <c r="L30" s="71"/>
      <c r="M30" s="71"/>
      <c r="N30" s="71"/>
      <c r="O30" s="72"/>
      <c r="P30" s="18"/>
      <c r="Q30" s="18"/>
      <c r="R30" s="43"/>
      <c r="S30" s="18"/>
      <c r="T30" s="18"/>
      <c r="W30" s="79" t="s">
        <v>26</v>
      </c>
      <c r="X30" s="71"/>
      <c r="Y30" s="71"/>
      <c r="Z30" s="71"/>
      <c r="AA30" s="72"/>
      <c r="AD30" s="79" t="s">
        <v>26</v>
      </c>
      <c r="AE30" s="71"/>
      <c r="AF30" s="71"/>
      <c r="AG30" s="71"/>
      <c r="AH30" s="72"/>
      <c r="AI30" s="27"/>
      <c r="AJ30" s="27"/>
      <c r="AK30" s="25"/>
      <c r="AL30" s="28"/>
      <c r="AM30" s="27"/>
    </row>
    <row r="31" spans="3:39" x14ac:dyDescent="0.2">
      <c r="C31" s="73">
        <v>42530</v>
      </c>
      <c r="D31" s="42">
        <v>-46.323365879686598</v>
      </c>
      <c r="E31" s="42">
        <v>-283.318302723785</v>
      </c>
      <c r="F31" s="31">
        <v>78.902419294323096</v>
      </c>
      <c r="G31" s="31">
        <v>63.416463316857303</v>
      </c>
      <c r="H31" s="31">
        <v>92.054578322911894</v>
      </c>
      <c r="J31" s="76">
        <v>42530</v>
      </c>
      <c r="K31" s="42">
        <f>-SQRT(ABS(Biomassa!D31))</f>
        <v>-6.8061270837155687</v>
      </c>
      <c r="L31" s="42">
        <f>-SQRT(ABS(Biomassa!E31))</f>
        <v>-16.832061749048599</v>
      </c>
      <c r="M31" s="45">
        <f>SQRT(ABS(Biomassa!F31))</f>
        <v>8.8827033775941828</v>
      </c>
      <c r="N31" s="45">
        <f>SQRT(ABS(Biomassa!G31))</f>
        <v>7.9634454425742947</v>
      </c>
      <c r="O31" s="45">
        <f>SQRT(ABS(Biomassa!H31))</f>
        <v>9.5945077165486659</v>
      </c>
      <c r="P31" s="18">
        <v>20.96</v>
      </c>
      <c r="Q31" s="18">
        <v>-7.56</v>
      </c>
      <c r="R31" s="43">
        <f>(LOG(50)-Biomassa!Q31)/Biomassa!P31</f>
        <v>0.44174475211526798</v>
      </c>
      <c r="S31" s="18">
        <v>0.45</v>
      </c>
      <c r="T31" s="18">
        <v>0.36</v>
      </c>
      <c r="V31" s="76">
        <v>42530</v>
      </c>
      <c r="W31" s="42">
        <v>-0.14666891633635901</v>
      </c>
      <c r="X31" s="31">
        <v>162.581318409413</v>
      </c>
      <c r="Y31" s="42">
        <v>-11.9316641046175</v>
      </c>
      <c r="Z31" s="31">
        <v>56.711970989641301</v>
      </c>
      <c r="AA31" s="31">
        <v>200.12140469217101</v>
      </c>
      <c r="AC31" s="76">
        <v>42530</v>
      </c>
      <c r="AD31" s="42">
        <f>-SQRT(ABS(Biomassa!W31))</f>
        <v>-0.38297378022047279</v>
      </c>
      <c r="AE31" s="45">
        <f>SQRT(ABS(Biomassa!X31))</f>
        <v>12.750737955483714</v>
      </c>
      <c r="AF31" s="42">
        <f>-SQRT(ABS(Biomassa!Y31))</f>
        <v>-3.4542240958886121</v>
      </c>
      <c r="AG31" s="45">
        <f>SQRT(ABS(Biomassa!Z31))</f>
        <v>7.5307350895939305</v>
      </c>
      <c r="AH31" s="45">
        <f>SQRT(ABS(Biomassa!AA31))</f>
        <v>14.146427276601361</v>
      </c>
      <c r="AI31" s="27">
        <v>11.64</v>
      </c>
      <c r="AJ31" s="27">
        <v>1.61</v>
      </c>
      <c r="AK31" s="25">
        <f>(LOG(50)-Biomassa!AJ31)/Biomassa!AI31</f>
        <v>7.6434711628882001E-3</v>
      </c>
      <c r="AL31" s="28">
        <v>0.32</v>
      </c>
      <c r="AM31" s="46">
        <v>0.89</v>
      </c>
    </row>
    <row r="32" spans="3:39" x14ac:dyDescent="0.2">
      <c r="C32" s="73"/>
      <c r="D32" s="42">
        <v>-173.58996094459701</v>
      </c>
      <c r="E32" s="42">
        <v>-231.883607713907</v>
      </c>
      <c r="F32" s="31">
        <v>90.641395810771797</v>
      </c>
      <c r="G32" s="31">
        <v>27.114414329841001</v>
      </c>
      <c r="H32" s="31">
        <v>19.8541680248026</v>
      </c>
      <c r="J32" s="77"/>
      <c r="K32" s="42">
        <f>-SQRT(ABS(Biomassa!D32))</f>
        <v>-13.175354300533895</v>
      </c>
      <c r="L32" s="42">
        <f>-SQRT(ABS(Biomassa!E32))</f>
        <v>-15.227724968422137</v>
      </c>
      <c r="M32" s="45">
        <f>SQRT(ABS(Biomassa!F32))</f>
        <v>9.5205774935542546</v>
      </c>
      <c r="N32" s="45">
        <f>SQRT(ABS(Biomassa!G32))</f>
        <v>5.2071503079746986</v>
      </c>
      <c r="O32" s="45">
        <f>SQRT(ABS(Biomassa!H32))</f>
        <v>4.4558016141658054</v>
      </c>
      <c r="P32" s="18">
        <v>17.690000000000001</v>
      </c>
      <c r="Q32" s="18">
        <v>-8.6999999999999993</v>
      </c>
      <c r="R32" s="43">
        <f>(LOG(50)-Biomassa!Q32)/Biomassa!P32</f>
        <v>0.58784454518575568</v>
      </c>
      <c r="S32" s="18">
        <v>0.35</v>
      </c>
      <c r="T32" s="18">
        <v>0.7</v>
      </c>
      <c r="V32" s="77"/>
      <c r="W32" s="31">
        <v>713.84193544567802</v>
      </c>
      <c r="X32" s="42">
        <v>-40.325720783691999</v>
      </c>
      <c r="Y32" s="31">
        <v>168.04066666739101</v>
      </c>
      <c r="Z32" s="31">
        <v>222.633078029107</v>
      </c>
      <c r="AA32" s="31">
        <v>362.86270817286999</v>
      </c>
      <c r="AC32" s="77"/>
      <c r="AD32" s="45">
        <f>SQRT(ABS(Biomassa!W32))</f>
        <v>26.717820559425839</v>
      </c>
      <c r="AE32" s="42">
        <f>-SQRT(ABS(Biomassa!X32))</f>
        <v>-6.3502535999511069</v>
      </c>
      <c r="AF32" s="45">
        <f>SQRT(ABS(Biomassa!Y32))</f>
        <v>12.963050052645443</v>
      </c>
      <c r="AG32" s="45">
        <f>SQRT(ABS(Biomassa!Z32))</f>
        <v>14.920894009043392</v>
      </c>
      <c r="AH32" s="45">
        <f>SQRT(ABS(Biomassa!AA32))</f>
        <v>19.048955566457444</v>
      </c>
      <c r="AI32" s="27">
        <v>7.82</v>
      </c>
      <c r="AJ32" s="27">
        <v>10.43</v>
      </c>
      <c r="AK32" s="25">
        <f>(LOG(50)-Biomassa!AJ32)/Biomassa!AI32</f>
        <v>-1.1164999994455218</v>
      </c>
      <c r="AL32" s="28">
        <v>0.06</v>
      </c>
      <c r="AM32" s="46">
        <v>1</v>
      </c>
    </row>
    <row r="33" spans="3:43" x14ac:dyDescent="0.2">
      <c r="C33" s="73"/>
      <c r="D33" s="42">
        <v>-153.239792749619</v>
      </c>
      <c r="E33" s="42">
        <v>-135.64462530818199</v>
      </c>
      <c r="F33" s="42">
        <v>-13.762475943637799</v>
      </c>
      <c r="G33" s="42">
        <v>-27.764326517023001</v>
      </c>
      <c r="H33" s="31">
        <v>172.397435442024</v>
      </c>
      <c r="J33" s="77"/>
      <c r="K33" s="42">
        <f>-SQRT(ABS(Biomassa!D33))</f>
        <v>-12.379006129315027</v>
      </c>
      <c r="L33" s="42">
        <f>-SQRT(ABS(Biomassa!E33))</f>
        <v>-11.646657258981307</v>
      </c>
      <c r="M33" s="42">
        <f>-SQRT(ABS(Biomassa!F33))</f>
        <v>-3.7097811180227063</v>
      </c>
      <c r="N33" s="42">
        <f>-SQRT(ABS(Biomassa!G33))</f>
        <v>-5.2691865137820848</v>
      </c>
      <c r="O33" s="45">
        <f>SQRT(ABS(Biomassa!H33))</f>
        <v>13.13002039000793</v>
      </c>
      <c r="P33" s="18">
        <v>25.88</v>
      </c>
      <c r="Q33" s="18">
        <v>-14</v>
      </c>
      <c r="R33" s="43">
        <f>(LOG(50)-Biomassa!Q33)/Biomassa!P33</f>
        <v>0.60660625982751237</v>
      </c>
      <c r="S33" s="44">
        <v>0.92</v>
      </c>
      <c r="T33" s="18">
        <v>0.84</v>
      </c>
      <c r="V33" s="77"/>
      <c r="W33" s="31">
        <v>100.84493422941399</v>
      </c>
      <c r="X33" s="31">
        <v>298.72498836241101</v>
      </c>
      <c r="Y33" s="31">
        <v>195.56403283656201</v>
      </c>
      <c r="Z33" s="31">
        <v>115.187472751313</v>
      </c>
      <c r="AA33" s="31">
        <v>0.12376685482089</v>
      </c>
      <c r="AC33" s="77"/>
      <c r="AD33" s="45">
        <f>SQRT(ABS(Biomassa!W33))</f>
        <v>10.042157847266393</v>
      </c>
      <c r="AE33" s="45">
        <f>SQRT(ABS(Biomassa!X33))</f>
        <v>17.283662469581238</v>
      </c>
      <c r="AF33" s="45">
        <f>SQRT(ABS(Biomassa!Y33))</f>
        <v>13.984421076203406</v>
      </c>
      <c r="AG33" s="45">
        <f>SQRT(ABS(Biomassa!Z33))</f>
        <v>10.732542697390633</v>
      </c>
      <c r="AH33" s="45">
        <f>SQRT(ABS(Biomassa!AA33))</f>
        <v>0.35180513757034593</v>
      </c>
      <c r="AI33" s="27">
        <v>-14.28</v>
      </c>
      <c r="AJ33" s="27">
        <v>16.010000000000002</v>
      </c>
      <c r="AK33" s="25">
        <f>(LOG(50)-Biomassa!AJ33)/Biomassa!AI33</f>
        <v>1.0021729688840324</v>
      </c>
      <c r="AL33" s="28">
        <v>0.73</v>
      </c>
      <c r="AM33" s="46">
        <v>0.99</v>
      </c>
    </row>
    <row r="34" spans="3:43" x14ac:dyDescent="0.2">
      <c r="C34" s="73"/>
      <c r="D34" s="42">
        <v>-319.69594480452997</v>
      </c>
      <c r="E34" s="42">
        <v>-48.335866334063802</v>
      </c>
      <c r="F34" s="42">
        <v>-32.436188386377097</v>
      </c>
      <c r="G34" s="42">
        <v>-57.821226352893703</v>
      </c>
      <c r="H34" s="31">
        <v>44.034167947691301</v>
      </c>
      <c r="J34" s="77"/>
      <c r="K34" s="42">
        <f>-SQRT(ABS(Biomassa!D34))</f>
        <v>-17.880043199179635</v>
      </c>
      <c r="L34" s="42">
        <f>-SQRT(ABS(Biomassa!E34))</f>
        <v>-6.9524000412852969</v>
      </c>
      <c r="M34" s="42">
        <f>-SQRT(ABS(Biomassa!F34))</f>
        <v>-5.6952777268871708</v>
      </c>
      <c r="N34" s="42">
        <f>-SQRT(ABS(Biomassa!G34))</f>
        <v>-7.6040269826516074</v>
      </c>
      <c r="O34" s="45">
        <f>SQRT(ABS(Biomassa!H34))</f>
        <v>6.6358245868687114</v>
      </c>
      <c r="P34" s="18">
        <v>20.010000000000002</v>
      </c>
      <c r="Q34" s="18">
        <v>-14.05</v>
      </c>
      <c r="R34" s="43">
        <f>(LOG(50)-Biomassa!Q34)/Biomassa!P34</f>
        <v>0.78705497273043568</v>
      </c>
      <c r="S34" s="18">
        <v>0.77</v>
      </c>
      <c r="T34" s="18">
        <v>0.81</v>
      </c>
      <c r="V34" s="77"/>
      <c r="W34" s="31">
        <v>237.22176436189099</v>
      </c>
      <c r="X34" s="31">
        <v>253.81819423023001</v>
      </c>
      <c r="Y34" s="31">
        <v>145.429520097775</v>
      </c>
      <c r="Z34" s="31">
        <v>123.11373269459899</v>
      </c>
      <c r="AA34" s="31">
        <v>61.421233440962098</v>
      </c>
      <c r="AC34" s="77"/>
      <c r="AD34" s="45">
        <f>SQRT(ABS(Biomassa!W34))</f>
        <v>15.402005205877934</v>
      </c>
      <c r="AE34" s="45">
        <f>SQRT(ABS(Biomassa!X34))</f>
        <v>15.931672675216184</v>
      </c>
      <c r="AF34" s="45">
        <f>SQRT(ABS(Biomassa!Y34))</f>
        <v>12.059416241998408</v>
      </c>
      <c r="AG34" s="45">
        <f>SQRT(ABS(Biomassa!Z34))</f>
        <v>11.095662787530946</v>
      </c>
      <c r="AH34" s="45">
        <f>SQRT(ABS(Biomassa!AA34))</f>
        <v>7.8371699892858073</v>
      </c>
      <c r="AI34" s="27">
        <v>-8.25</v>
      </c>
      <c r="AJ34" s="27">
        <v>15.66</v>
      </c>
      <c r="AK34" s="25">
        <f>(LOG(50)-Biomassa!AJ34)/Biomassa!AI34</f>
        <v>1.6922460600804825</v>
      </c>
      <c r="AL34" s="47">
        <v>0.9</v>
      </c>
      <c r="AM34" s="46">
        <v>0.99</v>
      </c>
    </row>
    <row r="35" spans="3:43" x14ac:dyDescent="0.2">
      <c r="C35" s="73"/>
      <c r="D35" s="42">
        <v>-224.15636660094901</v>
      </c>
      <c r="E35" s="31">
        <v>62.147565361759199</v>
      </c>
      <c r="F35" s="42">
        <v>-77.962232437158207</v>
      </c>
      <c r="G35" s="31">
        <v>145.16662969577899</v>
      </c>
      <c r="H35" s="31">
        <v>323.14300418896499</v>
      </c>
      <c r="J35" s="78"/>
      <c r="K35" s="42">
        <f>-SQRT(ABS(Biomassa!D35))</f>
        <v>-14.971852477263761</v>
      </c>
      <c r="L35" s="45">
        <f>SQRT(ABS(Biomassa!E35))</f>
        <v>7.8833727148828379</v>
      </c>
      <c r="M35" s="42">
        <f>-SQRT(ABS(Biomassa!F35))</f>
        <v>-8.8296224402382126</v>
      </c>
      <c r="N35" s="45">
        <f>SQRT(ABS(Biomassa!G35))</f>
        <v>12.048511513700728</v>
      </c>
      <c r="O35" s="45">
        <f>SQRT(ABS(Biomassa!H35))</f>
        <v>17.976178798314312</v>
      </c>
      <c r="P35" s="18">
        <v>18.170000000000002</v>
      </c>
      <c r="Q35" s="18">
        <v>-8.1</v>
      </c>
      <c r="R35" s="43">
        <f>(LOG(50)-Biomassa!Q35)/Biomassa!P35</f>
        <v>0.53929389126780503</v>
      </c>
      <c r="S35" s="18">
        <v>0.57999999999999996</v>
      </c>
      <c r="T35" s="32">
        <v>0.77</v>
      </c>
      <c r="V35" s="78"/>
      <c r="W35" s="31">
        <v>139.21584757728999</v>
      </c>
      <c r="X35" s="31">
        <v>157.08096085681601</v>
      </c>
      <c r="Y35" s="31">
        <v>84.4150390734669</v>
      </c>
      <c r="Z35" s="31">
        <v>46.243344007250997</v>
      </c>
      <c r="AA35" s="31">
        <v>84.964696693700205</v>
      </c>
      <c r="AC35" s="78"/>
      <c r="AD35" s="45">
        <f>SQRT(ABS(Biomassa!W35))</f>
        <v>11.798976547874396</v>
      </c>
      <c r="AE35" s="45">
        <f>SQRT(ABS(Biomassa!X35))</f>
        <v>12.533194359652132</v>
      </c>
      <c r="AF35" s="45">
        <f>SQRT(ABS(Biomassa!Y35))</f>
        <v>9.1877657280465588</v>
      </c>
      <c r="AG35" s="45">
        <f>SQRT(ABS(Biomassa!Z35))</f>
        <v>6.8002458784407933</v>
      </c>
      <c r="AH35" s="45">
        <f>SQRT(ABS(Biomassa!AA35))</f>
        <v>9.21762966785389</v>
      </c>
      <c r="AI35" s="27">
        <v>-3.4</v>
      </c>
      <c r="AJ35" s="27">
        <v>11.23</v>
      </c>
      <c r="AK35" s="48">
        <f>(LOG(50)-Biomassa!AJ35)/Biomassa!AI35</f>
        <v>2.8032441163717592</v>
      </c>
      <c r="AL35" s="34">
        <v>0.32</v>
      </c>
      <c r="AM35" s="27">
        <v>0.04</v>
      </c>
    </row>
    <row r="36" spans="3:43" x14ac:dyDescent="0.2">
      <c r="P36" s="18"/>
      <c r="Q36" s="18"/>
      <c r="R36" s="18"/>
      <c r="S36" s="18"/>
      <c r="T36" s="18"/>
      <c r="AI36" s="27"/>
      <c r="AJ36" s="27"/>
      <c r="AK36" s="27"/>
      <c r="AL36" s="27"/>
      <c r="AM36" s="27"/>
    </row>
    <row r="37" spans="3:43" x14ac:dyDescent="0.2">
      <c r="C37" s="38" t="s">
        <v>27</v>
      </c>
      <c r="D37" s="72" t="s">
        <v>28</v>
      </c>
      <c r="E37" s="72"/>
      <c r="F37" s="72"/>
      <c r="G37" s="72"/>
      <c r="H37" s="72"/>
      <c r="I37" s="72"/>
    </row>
    <row r="38" spans="3:43" x14ac:dyDescent="0.2">
      <c r="C38" s="49" t="s">
        <v>29</v>
      </c>
      <c r="D38" s="72" t="s">
        <v>30</v>
      </c>
      <c r="E38" s="72"/>
      <c r="F38" s="72"/>
      <c r="G38" s="72"/>
      <c r="H38" s="72"/>
      <c r="I38" s="72"/>
      <c r="AQ38" t="e">
        <v>#VALUE!</v>
      </c>
    </row>
    <row r="43" spans="3:43" x14ac:dyDescent="0.2">
      <c r="T43" s="50" t="s">
        <v>18</v>
      </c>
      <c r="U43" s="50"/>
      <c r="V43" s="50"/>
    </row>
    <row r="44" spans="3:43" x14ac:dyDescent="0.2">
      <c r="T44" s="51">
        <v>1.55594874060261</v>
      </c>
      <c r="U44" s="52">
        <v>0.81</v>
      </c>
      <c r="V44" s="52">
        <v>0.95</v>
      </c>
    </row>
    <row r="45" spans="3:43" x14ac:dyDescent="0.2">
      <c r="T45" s="51">
        <v>0.12408383530968101</v>
      </c>
      <c r="U45" s="52">
        <v>0.72</v>
      </c>
      <c r="V45" s="52">
        <v>0.73</v>
      </c>
    </row>
    <row r="46" spans="3:43" x14ac:dyDescent="0.2">
      <c r="T46" s="51">
        <v>-7.5950482036268904E-2</v>
      </c>
      <c r="U46" s="52">
        <v>0.3</v>
      </c>
      <c r="V46" s="52">
        <v>0.9</v>
      </c>
    </row>
    <row r="47" spans="3:43" x14ac:dyDescent="0.2">
      <c r="T47" s="51">
        <v>0.14855638130839199</v>
      </c>
      <c r="U47" s="52">
        <v>0.39</v>
      </c>
      <c r="V47" s="52">
        <v>0.02</v>
      </c>
    </row>
    <row r="48" spans="3:43" x14ac:dyDescent="0.2">
      <c r="T48" s="51">
        <v>-0.66192475028685205</v>
      </c>
      <c r="U48" s="52">
        <v>0.23</v>
      </c>
      <c r="V48" s="52">
        <v>0.45</v>
      </c>
    </row>
    <row r="49" spans="20:22" x14ac:dyDescent="0.2">
      <c r="T49" s="51"/>
      <c r="U49" s="52"/>
      <c r="V49" s="52"/>
    </row>
    <row r="50" spans="20:22" x14ac:dyDescent="0.2">
      <c r="T50" s="51">
        <v>0.49844270758055198</v>
      </c>
      <c r="U50" s="52">
        <v>0.06</v>
      </c>
      <c r="V50" s="52">
        <v>0.6</v>
      </c>
    </row>
    <row r="51" spans="20:22" x14ac:dyDescent="0.2">
      <c r="T51" s="51">
        <v>0.20427934705807699</v>
      </c>
      <c r="U51" s="52">
        <v>0.53</v>
      </c>
      <c r="V51" s="52">
        <v>0.59</v>
      </c>
    </row>
    <row r="52" spans="20:22" x14ac:dyDescent="0.2">
      <c r="T52" s="51">
        <v>0.16090802270495799</v>
      </c>
      <c r="U52" s="52">
        <v>0.47</v>
      </c>
      <c r="V52" s="52">
        <v>0.99</v>
      </c>
    </row>
    <row r="53" spans="20:22" x14ac:dyDescent="0.2">
      <c r="T53" s="51">
        <v>-0.42468187083789199</v>
      </c>
      <c r="U53" s="52">
        <v>0.25</v>
      </c>
      <c r="V53" s="52">
        <v>0.95</v>
      </c>
    </row>
    <row r="54" spans="20:22" x14ac:dyDescent="0.2">
      <c r="T54" s="51">
        <v>-0.12907907489829501</v>
      </c>
      <c r="U54" s="52">
        <v>0.16</v>
      </c>
      <c r="V54" s="52">
        <v>0.39</v>
      </c>
    </row>
    <row r="55" spans="20:22" x14ac:dyDescent="0.2">
      <c r="T55" s="51"/>
      <c r="U55" s="52"/>
      <c r="V55" s="52"/>
    </row>
    <row r="56" spans="20:22" x14ac:dyDescent="0.2">
      <c r="T56" s="51">
        <v>1.8583582272992401</v>
      </c>
      <c r="U56" s="52">
        <v>0.4</v>
      </c>
      <c r="V56" s="52">
        <v>0.99</v>
      </c>
    </row>
    <row r="57" spans="20:22" x14ac:dyDescent="0.2">
      <c r="T57" s="51">
        <v>-2.2868955545919998</v>
      </c>
      <c r="U57" s="52">
        <v>0.72</v>
      </c>
      <c r="V57" s="52">
        <v>0.87</v>
      </c>
    </row>
    <row r="58" spans="20:22" x14ac:dyDescent="0.2">
      <c r="T58" s="51">
        <v>-2.0786294526517799</v>
      </c>
      <c r="U58" s="52">
        <v>0.04</v>
      </c>
      <c r="V58" s="52">
        <v>0.11</v>
      </c>
    </row>
    <row r="59" spans="20:22" x14ac:dyDescent="0.2">
      <c r="T59" s="51">
        <v>24.963519222430701</v>
      </c>
      <c r="U59" s="52">
        <v>0</v>
      </c>
      <c r="V59" s="52">
        <v>0.79</v>
      </c>
    </row>
    <row r="60" spans="20:22" x14ac:dyDescent="0.2">
      <c r="T60" s="51">
        <v>7.4145034452854999</v>
      </c>
      <c r="U60" s="52">
        <v>0.06</v>
      </c>
      <c r="V60" s="52">
        <v>0.81</v>
      </c>
    </row>
    <row r="61" spans="20:22" x14ac:dyDescent="0.2">
      <c r="T61" s="51"/>
      <c r="U61" s="52"/>
      <c r="V61" s="52"/>
    </row>
    <row r="62" spans="20:22" x14ac:dyDescent="0.2">
      <c r="T62" s="51">
        <v>-1.01952096704258</v>
      </c>
      <c r="U62" s="52">
        <v>0.3</v>
      </c>
      <c r="V62" s="52">
        <v>0.56999999999999995</v>
      </c>
    </row>
    <row r="63" spans="20:22" x14ac:dyDescent="0.2">
      <c r="T63" s="51">
        <v>-0.63601864530559205</v>
      </c>
      <c r="U63" s="52">
        <v>0.76</v>
      </c>
      <c r="V63" s="52">
        <v>0.7</v>
      </c>
    </row>
    <row r="64" spans="20:22" x14ac:dyDescent="0.2">
      <c r="T64" s="51">
        <v>7.8648239965311797</v>
      </c>
      <c r="U64" s="52">
        <v>0.03</v>
      </c>
      <c r="V64" s="52">
        <v>0.22</v>
      </c>
    </row>
    <row r="65" spans="20:22" x14ac:dyDescent="0.2">
      <c r="T65" s="51">
        <v>1.5195137350725201</v>
      </c>
      <c r="U65" s="52">
        <v>0.02</v>
      </c>
      <c r="V65" s="52">
        <v>0.28999999999999998</v>
      </c>
    </row>
    <row r="66" spans="20:22" x14ac:dyDescent="0.2">
      <c r="T66" s="51">
        <v>4.9855870625194001</v>
      </c>
      <c r="U66" s="52">
        <v>0.24</v>
      </c>
      <c r="V66" s="52">
        <v>0</v>
      </c>
    </row>
    <row r="67" spans="20:22" x14ac:dyDescent="0.2">
      <c r="T67" s="51"/>
      <c r="U67" s="52"/>
      <c r="V67" s="52"/>
    </row>
    <row r="68" spans="20:22" x14ac:dyDescent="0.2">
      <c r="T68" s="51">
        <v>0.44174475211526798</v>
      </c>
      <c r="U68" s="52">
        <v>0.45</v>
      </c>
      <c r="V68" s="52">
        <v>0.36</v>
      </c>
    </row>
    <row r="69" spans="20:22" x14ac:dyDescent="0.2">
      <c r="T69" s="51">
        <v>0.58784454518575602</v>
      </c>
      <c r="U69" s="52">
        <v>0.35</v>
      </c>
      <c r="V69" s="52">
        <v>0.7</v>
      </c>
    </row>
    <row r="70" spans="20:22" x14ac:dyDescent="0.2">
      <c r="T70" s="51">
        <v>0.60660625982751204</v>
      </c>
      <c r="U70" s="52">
        <v>0.92</v>
      </c>
      <c r="V70" s="52">
        <v>0.84</v>
      </c>
    </row>
    <row r="71" spans="20:22" x14ac:dyDescent="0.2">
      <c r="T71" s="51">
        <v>0.78705497273043601</v>
      </c>
      <c r="U71" s="52">
        <v>0.77</v>
      </c>
      <c r="V71" s="52">
        <v>0.81</v>
      </c>
    </row>
    <row r="72" spans="20:22" x14ac:dyDescent="0.2">
      <c r="T72" s="53">
        <v>0.53929389126780503</v>
      </c>
      <c r="U72" s="54">
        <v>0.57999999999999996</v>
      </c>
      <c r="V72" s="54">
        <v>0.77</v>
      </c>
    </row>
  </sheetData>
  <mergeCells count="48">
    <mergeCell ref="D12:H12"/>
    <mergeCell ref="C13:C17"/>
    <mergeCell ref="AL4:AL6"/>
    <mergeCell ref="C6:C11"/>
    <mergeCell ref="D6:H6"/>
    <mergeCell ref="J6:J11"/>
    <mergeCell ref="K6:O6"/>
    <mergeCell ref="V6:V11"/>
    <mergeCell ref="W6:AA6"/>
    <mergeCell ref="AC6:AC11"/>
    <mergeCell ref="AD6:AH6"/>
    <mergeCell ref="D4:H4"/>
    <mergeCell ref="D30:H30"/>
    <mergeCell ref="C31:C35"/>
    <mergeCell ref="D24:H24"/>
    <mergeCell ref="C25:C29"/>
    <mergeCell ref="D18:H18"/>
    <mergeCell ref="C19:C23"/>
    <mergeCell ref="D37:I37"/>
    <mergeCell ref="D38:I38"/>
    <mergeCell ref="AC31:AC35"/>
    <mergeCell ref="V31:V35"/>
    <mergeCell ref="J31:J35"/>
    <mergeCell ref="AD30:AH30"/>
    <mergeCell ref="W30:AA30"/>
    <mergeCell ref="K30:O30"/>
    <mergeCell ref="AC25:AC29"/>
    <mergeCell ref="V25:V29"/>
    <mergeCell ref="J25:J29"/>
    <mergeCell ref="AD24:AH24"/>
    <mergeCell ref="W24:AA24"/>
    <mergeCell ref="K24:O24"/>
    <mergeCell ref="AC19:AC23"/>
    <mergeCell ref="V19:V23"/>
    <mergeCell ref="J19:J23"/>
    <mergeCell ref="AD18:AH18"/>
    <mergeCell ref="W18:AA18"/>
    <mergeCell ref="K18:O18"/>
    <mergeCell ref="AC13:AC17"/>
    <mergeCell ref="V13:V17"/>
    <mergeCell ref="J13:J17"/>
    <mergeCell ref="AD12:AH12"/>
    <mergeCell ref="W12:AA12"/>
    <mergeCell ref="K12:O12"/>
    <mergeCell ref="AK4:AK6"/>
    <mergeCell ref="AD4:AH4"/>
    <mergeCell ref="W4:AA4"/>
    <mergeCell ref="K4:O4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sqref="A1:H1"/>
    </sheetView>
  </sheetViews>
  <sheetFormatPr defaultRowHeight="12.75" x14ac:dyDescent="0.2"/>
  <sheetData>
    <row r="1" spans="1:8" x14ac:dyDescent="0.2">
      <c r="A1" t="s">
        <v>36</v>
      </c>
      <c r="B1" t="s">
        <v>37</v>
      </c>
      <c r="C1">
        <v>6.25E-2</v>
      </c>
      <c r="D1">
        <v>0.125</v>
      </c>
      <c r="E1">
        <v>0.25</v>
      </c>
      <c r="F1">
        <v>0.5</v>
      </c>
      <c r="G1">
        <v>1</v>
      </c>
      <c r="H1" t="s">
        <v>18</v>
      </c>
    </row>
    <row r="2" spans="1:8" x14ac:dyDescent="0.2">
      <c r="A2">
        <v>1</v>
      </c>
      <c r="B2">
        <v>0</v>
      </c>
      <c r="C2">
        <v>-183.85854705872001</v>
      </c>
      <c r="D2">
        <v>-328.96742628558599</v>
      </c>
      <c r="E2">
        <v>-166.50850228338899</v>
      </c>
      <c r="F2">
        <v>-77.661378883051597</v>
      </c>
      <c r="G2">
        <v>-28.380448519424199</v>
      </c>
      <c r="H2" s="59">
        <f>(LOG(50)-Biomassa!O7)/Biomassa!N7</f>
        <v>-0.79730440092316901</v>
      </c>
    </row>
    <row r="3" spans="1:8" x14ac:dyDescent="0.2">
      <c r="A3">
        <v>2</v>
      </c>
      <c r="B3">
        <v>1</v>
      </c>
      <c r="C3">
        <v>-44.685880139835298</v>
      </c>
      <c r="D3">
        <v>14.2581621848756</v>
      </c>
      <c r="E3">
        <v>-50.035125864609903</v>
      </c>
      <c r="F3">
        <v>239.66619649881</v>
      </c>
      <c r="G3">
        <v>299.47546930252003</v>
      </c>
      <c r="H3" s="59">
        <f>(LOG(50)-Biomassa!O8)/Biomassa!N8</f>
        <v>-1.0080894071499404</v>
      </c>
    </row>
    <row r="4" spans="1:8" x14ac:dyDescent="0.2">
      <c r="A4">
        <v>3</v>
      </c>
      <c r="B4">
        <v>2</v>
      </c>
      <c r="C4">
        <v>-90.688662783063094</v>
      </c>
      <c r="D4">
        <v>284.07147938441301</v>
      </c>
      <c r="E4">
        <v>61.728350725258998</v>
      </c>
      <c r="F4">
        <v>170.00463137614099</v>
      </c>
      <c r="G4">
        <v>265.50422435029202</v>
      </c>
      <c r="H4" s="59">
        <f>(LOG(50)-Biomassa!O9)/Biomassa!N9</f>
        <v>-1.1193954906881436</v>
      </c>
    </row>
    <row r="5" spans="1:8" x14ac:dyDescent="0.2">
      <c r="A5">
        <v>4</v>
      </c>
      <c r="B5">
        <v>3</v>
      </c>
      <c r="C5">
        <v>-67.170146452327103</v>
      </c>
      <c r="D5">
        <v>-34.420836462419103</v>
      </c>
      <c r="E5">
        <v>145.285746583925</v>
      </c>
      <c r="F5">
        <v>617.16006541364004</v>
      </c>
      <c r="G5">
        <v>168.87908578955799</v>
      </c>
      <c r="H5" s="59">
        <f>(LOG(50)-Biomassa!O10)/Biomassa!N10</f>
        <v>-0.45471610046153843</v>
      </c>
    </row>
    <row r="6" spans="1:8" x14ac:dyDescent="0.2">
      <c r="A6">
        <v>5</v>
      </c>
      <c r="B6">
        <v>4</v>
      </c>
      <c r="C6">
        <v>13.194376437047699</v>
      </c>
      <c r="D6">
        <v>419.30555876962302</v>
      </c>
      <c r="E6">
        <v>13.0595339138423</v>
      </c>
      <c r="F6">
        <v>417.17660905165798</v>
      </c>
      <c r="G6">
        <v>332.21556523426102</v>
      </c>
      <c r="H6" s="59">
        <f>(LOG(50)-Biomassa!O11)/Biomassa!N11</f>
        <v>-0.80919907397424251</v>
      </c>
    </row>
    <row r="7" spans="1:8" x14ac:dyDescent="0.2">
      <c r="A7">
        <v>6</v>
      </c>
      <c r="B7">
        <v>0</v>
      </c>
      <c r="C7">
        <v>-61.562338082010001</v>
      </c>
      <c r="D7">
        <v>79.204728076641999</v>
      </c>
      <c r="E7">
        <v>29.694256599534398</v>
      </c>
      <c r="F7">
        <v>143.396011684744</v>
      </c>
      <c r="G7">
        <v>-46.111273370603499</v>
      </c>
      <c r="H7" s="59">
        <f>(LOG(50)-Biomassa!O13)/Biomassa!N13</f>
        <v>0.70894653650626804</v>
      </c>
    </row>
    <row r="8" spans="1:8" x14ac:dyDescent="0.2">
      <c r="A8">
        <v>7</v>
      </c>
      <c r="B8">
        <v>1</v>
      </c>
      <c r="C8">
        <v>45.240565522057999</v>
      </c>
      <c r="D8">
        <v>-99.919624949089396</v>
      </c>
      <c r="E8">
        <v>-2.8209861358576598</v>
      </c>
      <c r="F8">
        <v>286.16055024257298</v>
      </c>
      <c r="G8">
        <v>299.58224009702502</v>
      </c>
      <c r="H8" s="59">
        <f>(LOG(50)-Biomassa!O14)/Biomassa!N14</f>
        <v>-0.92274859496909978</v>
      </c>
    </row>
    <row r="9" spans="1:8" x14ac:dyDescent="0.2">
      <c r="A9">
        <v>8</v>
      </c>
      <c r="B9">
        <v>2</v>
      </c>
      <c r="C9">
        <v>-156.417013963523</v>
      </c>
      <c r="D9">
        <v>-45.548693482933899</v>
      </c>
      <c r="E9">
        <v>102.061644933152</v>
      </c>
      <c r="F9">
        <v>128.14135595582999</v>
      </c>
      <c r="G9">
        <v>225.421546030017</v>
      </c>
      <c r="H9" s="59">
        <f>(LOG(50)-Biomassa!O15)/Biomassa!N15</f>
        <v>-1.17624816231975</v>
      </c>
    </row>
    <row r="10" spans="1:8" x14ac:dyDescent="0.2">
      <c r="A10">
        <v>9</v>
      </c>
      <c r="B10">
        <v>3</v>
      </c>
      <c r="C10">
        <v>120.916896990724</v>
      </c>
      <c r="D10">
        <v>92.596024748326599</v>
      </c>
      <c r="E10">
        <v>-2.5254270126908298</v>
      </c>
      <c r="F10">
        <v>62.881770798110999</v>
      </c>
      <c r="G10">
        <v>264.44613821413401</v>
      </c>
      <c r="H10" s="59">
        <f>(LOG(50)-Biomassa!O16)/Biomassa!N16</f>
        <v>-1.8364681344966642</v>
      </c>
    </row>
    <row r="11" spans="1:8" x14ac:dyDescent="0.2">
      <c r="A11">
        <v>10</v>
      </c>
      <c r="B11">
        <v>4</v>
      </c>
      <c r="C11">
        <v>144.49716345548501</v>
      </c>
      <c r="D11">
        <v>-38.3098535757861</v>
      </c>
      <c r="E11">
        <v>67.317058052791296</v>
      </c>
      <c r="F11">
        <v>8.1704258071024896</v>
      </c>
      <c r="G11">
        <v>165.04541878193399</v>
      </c>
      <c r="H11" s="59">
        <f>(LOG(50)-Biomassa!O17)/Biomassa!N17</f>
        <v>-3.9001004979160765</v>
      </c>
    </row>
    <row r="12" spans="1:8" x14ac:dyDescent="0.2">
      <c r="A12">
        <v>11</v>
      </c>
      <c r="B12">
        <v>0</v>
      </c>
      <c r="C12">
        <v>191.720718424784</v>
      </c>
      <c r="D12">
        <v>137.01993661319</v>
      </c>
      <c r="E12">
        <v>362.10225156612199</v>
      </c>
      <c r="F12">
        <v>249.44098526134201</v>
      </c>
      <c r="G12">
        <v>38.919316773247502</v>
      </c>
      <c r="H12" s="59">
        <f>(LOG(50)-Biomassa!O19)/Biomassa!N19</f>
        <v>-0.28742882217722698</v>
      </c>
    </row>
    <row r="13" spans="1:8" x14ac:dyDescent="0.2">
      <c r="A13">
        <v>12</v>
      </c>
      <c r="B13">
        <v>1</v>
      </c>
      <c r="C13">
        <v>185.30927966028599</v>
      </c>
      <c r="D13">
        <v>124.93006148187099</v>
      </c>
      <c r="E13">
        <v>156.58375336683301</v>
      </c>
      <c r="F13">
        <v>225.222133639465</v>
      </c>
      <c r="G13">
        <v>266.83422931118099</v>
      </c>
      <c r="H13" s="59">
        <f>(LOG(50)-Biomassa!O20)/Biomassa!N20</f>
        <v>-0.97525812484218477</v>
      </c>
    </row>
    <row r="14" spans="1:8" x14ac:dyDescent="0.2">
      <c r="A14">
        <v>13</v>
      </c>
      <c r="B14">
        <v>2</v>
      </c>
      <c r="C14">
        <v>276.81928127557399</v>
      </c>
      <c r="D14">
        <v>-0.875097348370376</v>
      </c>
      <c r="E14">
        <v>379.32357094989499</v>
      </c>
      <c r="F14">
        <v>107.271955929977</v>
      </c>
      <c r="G14">
        <v>221.86103811032501</v>
      </c>
      <c r="H14" s="59">
        <f>(LOG(50)-Biomassa!O21)/Biomassa!N21</f>
        <v>-1.2740902986832137</v>
      </c>
    </row>
    <row r="15" spans="1:8" x14ac:dyDescent="0.2">
      <c r="A15">
        <v>14</v>
      </c>
      <c r="B15">
        <v>3</v>
      </c>
      <c r="C15">
        <v>371.67479549161999</v>
      </c>
      <c r="D15">
        <v>120.081890786453</v>
      </c>
      <c r="E15">
        <v>187.04563521098299</v>
      </c>
      <c r="F15">
        <v>180.26395488094499</v>
      </c>
      <c r="G15">
        <v>226.237421579201</v>
      </c>
      <c r="H15" s="59">
        <f>(LOG(50)-Biomassa!O22)/Biomassa!N22</f>
        <v>-0.99374207183312158</v>
      </c>
    </row>
    <row r="16" spans="1:8" x14ac:dyDescent="0.2">
      <c r="A16">
        <v>15</v>
      </c>
      <c r="B16">
        <v>4</v>
      </c>
      <c r="C16">
        <v>231.340467885891</v>
      </c>
      <c r="D16">
        <v>146.90358316536299</v>
      </c>
      <c r="E16">
        <v>82.777496061061697</v>
      </c>
      <c r="F16">
        <v>123.905733641193</v>
      </c>
      <c r="G16">
        <v>141.19417066701601</v>
      </c>
      <c r="H16" s="59">
        <f>(LOG(50)-Biomassa!O23)/Biomassa!N23</f>
        <v>-0.91485717641284137</v>
      </c>
    </row>
    <row r="17" spans="1:8" x14ac:dyDescent="0.2">
      <c r="A17">
        <v>16</v>
      </c>
      <c r="B17">
        <v>0</v>
      </c>
      <c r="C17">
        <v>25.594271625545701</v>
      </c>
      <c r="D17">
        <v>45.207606080408098</v>
      </c>
      <c r="E17">
        <v>231.226196120689</v>
      </c>
      <c r="F17">
        <v>157.30478302114099</v>
      </c>
      <c r="G17">
        <v>157.71187545778699</v>
      </c>
      <c r="H17" s="59">
        <f>(LOG(50)-Biomassa!O25)/Biomassa!N25</f>
        <v>-0.86583197807456114</v>
      </c>
    </row>
    <row r="18" spans="1:8" x14ac:dyDescent="0.2">
      <c r="A18">
        <v>17</v>
      </c>
      <c r="B18">
        <v>1</v>
      </c>
      <c r="C18">
        <v>93.569548367282295</v>
      </c>
      <c r="D18">
        <v>44.329154533960299</v>
      </c>
      <c r="E18">
        <v>119.89421885315799</v>
      </c>
      <c r="F18">
        <v>263.78673285795702</v>
      </c>
      <c r="G18">
        <v>293.41002541723702</v>
      </c>
      <c r="H18" s="59">
        <f>(LOG(50)-Biomassa!O26)/Biomassa!N26</f>
        <v>-0.95004978223009218</v>
      </c>
    </row>
    <row r="19" spans="1:8" x14ac:dyDescent="0.2">
      <c r="A19">
        <v>18</v>
      </c>
      <c r="B19">
        <v>2</v>
      </c>
      <c r="C19">
        <v>78.023844780023396</v>
      </c>
      <c r="D19">
        <v>158.342311928415</v>
      </c>
      <c r="E19">
        <v>220.352756102668</v>
      </c>
      <c r="F19">
        <v>68.753547497381106</v>
      </c>
      <c r="G19">
        <v>114.61361711942099</v>
      </c>
      <c r="H19" s="59">
        <f>(LOG(50)-Biomassa!O27)/Biomassa!N27</f>
        <v>-1.0862335224592805</v>
      </c>
    </row>
    <row r="20" spans="1:8" x14ac:dyDescent="0.2">
      <c r="A20">
        <v>19</v>
      </c>
      <c r="B20">
        <v>3</v>
      </c>
      <c r="C20">
        <v>111.454662608219</v>
      </c>
      <c r="D20">
        <v>173.498758206351</v>
      </c>
      <c r="E20">
        <v>-100.456572880783</v>
      </c>
      <c r="F20">
        <v>145.146837869438</v>
      </c>
      <c r="G20">
        <v>11.0898977283144</v>
      </c>
      <c r="H20" s="59">
        <f>(LOG(50)-Biomassa!O28)/Biomassa!N28</f>
        <v>-0.13539357183796238</v>
      </c>
    </row>
    <row r="21" spans="1:8" x14ac:dyDescent="0.2">
      <c r="A21">
        <v>20</v>
      </c>
      <c r="B21">
        <v>4</v>
      </c>
      <c r="C21">
        <v>185.81246419767299</v>
      </c>
      <c r="D21">
        <v>108.157320253343</v>
      </c>
      <c r="E21">
        <v>113.59944739795399</v>
      </c>
      <c r="F21">
        <v>91.926928771213099</v>
      </c>
      <c r="G21">
        <v>108.460455786038</v>
      </c>
      <c r="H21" s="59">
        <f>(LOG(50)-Biomassa!O29)/Biomassa!N29</f>
        <v>-0.90901109935512858</v>
      </c>
    </row>
    <row r="22" spans="1:8" x14ac:dyDescent="0.2">
      <c r="A22">
        <v>21</v>
      </c>
      <c r="B22">
        <v>0</v>
      </c>
      <c r="C22">
        <v>-46.323365879686598</v>
      </c>
      <c r="D22">
        <v>-283.318302723785</v>
      </c>
      <c r="E22">
        <v>78.902419294323096</v>
      </c>
      <c r="F22">
        <v>63.416463316857303</v>
      </c>
      <c r="G22">
        <v>92.054578322911894</v>
      </c>
      <c r="H22" s="59">
        <f>(LOG(50)-Biomassa!O31)/Biomassa!N31</f>
        <v>-0.99147256914719373</v>
      </c>
    </row>
    <row r="23" spans="1:8" x14ac:dyDescent="0.2">
      <c r="A23">
        <v>22</v>
      </c>
      <c r="B23">
        <v>1</v>
      </c>
      <c r="C23">
        <v>-173.58996094459701</v>
      </c>
      <c r="D23">
        <v>-231.883607713907</v>
      </c>
      <c r="E23">
        <v>90.641395810771797</v>
      </c>
      <c r="F23">
        <v>27.114414329841001</v>
      </c>
      <c r="G23">
        <v>19.8541680248026</v>
      </c>
      <c r="H23" s="59">
        <f>(LOG(50)-Biomassa!O32)/Biomassa!N32</f>
        <v>-0.5294319247146998</v>
      </c>
    </row>
    <row r="24" spans="1:8" x14ac:dyDescent="0.2">
      <c r="A24">
        <v>23</v>
      </c>
      <c r="B24">
        <v>2</v>
      </c>
      <c r="C24">
        <v>-153.239792749619</v>
      </c>
      <c r="D24">
        <v>-135.64462530818199</v>
      </c>
      <c r="E24">
        <v>-13.762475943637799</v>
      </c>
      <c r="F24">
        <v>-27.764326517023001</v>
      </c>
      <c r="G24">
        <v>172.397435442024</v>
      </c>
      <c r="H24" s="59">
        <f>(LOG(50)-Biomassa!O33)/Biomassa!N33</f>
        <v>2.1694146441339388</v>
      </c>
    </row>
    <row r="25" spans="1:8" x14ac:dyDescent="0.2">
      <c r="A25">
        <v>24</v>
      </c>
      <c r="B25">
        <v>3</v>
      </c>
      <c r="C25">
        <v>-319.69594480452997</v>
      </c>
      <c r="D25">
        <v>-48.335866334063802</v>
      </c>
      <c r="E25">
        <v>-32.436188386377097</v>
      </c>
      <c r="F25">
        <v>-57.821226352893703</v>
      </c>
      <c r="G25">
        <v>44.034167947691301</v>
      </c>
      <c r="H25" s="59">
        <f>(LOG(50)-Biomassa!O34)/Biomassa!N34</f>
        <v>0.64924211786675667</v>
      </c>
    </row>
    <row r="26" spans="1:8" x14ac:dyDescent="0.2">
      <c r="A26">
        <v>25</v>
      </c>
      <c r="B26">
        <v>4</v>
      </c>
      <c r="C26">
        <v>-224.15636660094901</v>
      </c>
      <c r="D26">
        <v>62.147565361759199</v>
      </c>
      <c r="E26">
        <v>-77.962232437158207</v>
      </c>
      <c r="F26">
        <v>145.16662969577899</v>
      </c>
      <c r="G26">
        <v>323.14300418896499</v>
      </c>
      <c r="H26" s="59">
        <f>(LOG(50)-Biomassa!O35)/Biomassa!N35</f>
        <v>-1.3509725890595685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M31"/>
  <sheetViews>
    <sheetView topLeftCell="G4" zoomScale="75" zoomScaleNormal="75" workbookViewId="0">
      <selection activeCell="K9" sqref="K9"/>
    </sheetView>
  </sheetViews>
  <sheetFormatPr defaultRowHeight="12.75" x14ac:dyDescent="0.2"/>
  <cols>
    <col min="1" max="1025" width="11.5703125"/>
  </cols>
  <sheetData>
    <row r="4" spans="8:13" x14ac:dyDescent="0.2">
      <c r="H4" s="67" t="s">
        <v>31</v>
      </c>
      <c r="I4" s="67" t="s">
        <v>18</v>
      </c>
      <c r="J4" s="67"/>
      <c r="K4" s="67"/>
    </row>
    <row r="5" spans="8:13" x14ac:dyDescent="0.2">
      <c r="H5" s="67"/>
      <c r="I5" s="69" t="s">
        <v>32</v>
      </c>
      <c r="J5" s="69"/>
      <c r="K5" s="67" t="s">
        <v>33</v>
      </c>
    </row>
    <row r="6" spans="8:13" x14ac:dyDescent="0.2">
      <c r="H6" s="67"/>
      <c r="I6" s="55" t="s">
        <v>34</v>
      </c>
      <c r="J6" s="55" t="s">
        <v>35</v>
      </c>
      <c r="K6" s="67"/>
    </row>
    <row r="7" spans="8:13" x14ac:dyDescent="0.2">
      <c r="H7" s="56">
        <v>0</v>
      </c>
      <c r="I7" s="57">
        <v>1.55594874060261</v>
      </c>
      <c r="J7" s="58">
        <v>0.37208741535743201</v>
      </c>
      <c r="K7" s="58">
        <v>0.37070835140007802</v>
      </c>
      <c r="M7" s="59">
        <f>36/75</f>
        <v>0.48</v>
      </c>
    </row>
    <row r="8" spans="8:13" x14ac:dyDescent="0.2">
      <c r="H8" s="56">
        <v>0</v>
      </c>
      <c r="I8" s="58">
        <v>0.49844270758055198</v>
      </c>
      <c r="J8" s="60">
        <v>-0.49844270758055198</v>
      </c>
      <c r="K8" s="58">
        <v>9.4756525509581496E-2</v>
      </c>
      <c r="M8" s="61">
        <f>16/75</f>
        <v>0.21333333333333335</v>
      </c>
    </row>
    <row r="9" spans="8:13" x14ac:dyDescent="0.2">
      <c r="H9" s="56">
        <v>0</v>
      </c>
      <c r="I9" s="57">
        <v>1.8583582272992401</v>
      </c>
      <c r="J9" s="60">
        <v>-6.4665188250041502E-3</v>
      </c>
      <c r="K9" s="57">
        <v>1.2573518598815201</v>
      </c>
      <c r="M9" s="62">
        <f>23/75</f>
        <v>0.30666666666666664</v>
      </c>
    </row>
    <row r="10" spans="8:13" x14ac:dyDescent="0.2">
      <c r="H10" s="56">
        <v>0</v>
      </c>
      <c r="I10" s="60">
        <v>-1.01952096704258</v>
      </c>
      <c r="J10" s="58">
        <v>0.70742244826937795</v>
      </c>
      <c r="K10" s="60">
        <v>-4.6897000433601903</v>
      </c>
    </row>
    <row r="11" spans="8:13" x14ac:dyDescent="0.2">
      <c r="H11" s="56">
        <v>0</v>
      </c>
      <c r="I11" s="58">
        <v>0.44174475211526798</v>
      </c>
      <c r="J11" s="58">
        <v>7.6434711628882001E-3</v>
      </c>
      <c r="K11" s="58">
        <v>0.36098436822497099</v>
      </c>
    </row>
    <row r="12" spans="8:13" x14ac:dyDescent="0.2">
      <c r="H12" s="9">
        <v>1</v>
      </c>
      <c r="I12" s="25">
        <v>0.12408383530968101</v>
      </c>
      <c r="J12" s="57">
        <v>7.0608770973944202</v>
      </c>
      <c r="K12" s="60">
        <v>-1.09191663053318</v>
      </c>
    </row>
    <row r="13" spans="8:13" x14ac:dyDescent="0.2">
      <c r="H13" s="9">
        <v>1</v>
      </c>
      <c r="I13" s="25">
        <v>0.20427934705807699</v>
      </c>
      <c r="J13" s="25">
        <v>0.20427934705807699</v>
      </c>
      <c r="K13" s="25">
        <v>0.72961362650904904</v>
      </c>
    </row>
    <row r="14" spans="8:13" x14ac:dyDescent="0.2">
      <c r="H14" s="9">
        <v>1</v>
      </c>
      <c r="I14" s="60">
        <v>-2.2868955545919998</v>
      </c>
      <c r="J14" s="60">
        <v>-0.20709551312069199</v>
      </c>
      <c r="K14" s="25">
        <v>0.88033334183532996</v>
      </c>
    </row>
    <row r="15" spans="8:13" x14ac:dyDescent="0.2">
      <c r="H15" s="9">
        <v>1</v>
      </c>
      <c r="I15" s="60">
        <v>-0.63601864530559205</v>
      </c>
      <c r="J15" s="25">
        <v>0.59150711595521899</v>
      </c>
      <c r="K15" s="25">
        <v>0.77788312251431002</v>
      </c>
    </row>
    <row r="16" spans="8:13" x14ac:dyDescent="0.2">
      <c r="H16" s="9">
        <v>1</v>
      </c>
      <c r="I16" s="25">
        <v>0.58784454518575602</v>
      </c>
      <c r="J16" s="60">
        <v>-1.11649999944552</v>
      </c>
      <c r="K16" s="57">
        <v>1.5085832971998401</v>
      </c>
    </row>
    <row r="17" spans="6:11" x14ac:dyDescent="0.2">
      <c r="H17" s="56">
        <v>2</v>
      </c>
      <c r="I17" s="60">
        <v>-7.5950482036268904E-2</v>
      </c>
      <c r="J17" s="57">
        <v>1.8034564736982199</v>
      </c>
      <c r="K17" s="60">
        <v>-1.20686663775988</v>
      </c>
    </row>
    <row r="18" spans="6:11" x14ac:dyDescent="0.2">
      <c r="F18" s="63"/>
      <c r="H18" s="56">
        <v>2</v>
      </c>
      <c r="I18" s="58">
        <v>0.16090802270495799</v>
      </c>
      <c r="J18" s="58">
        <v>0.16090802270495799</v>
      </c>
      <c r="K18" s="58">
        <v>0.49150704836058901</v>
      </c>
    </row>
    <row r="19" spans="6:11" x14ac:dyDescent="0.2">
      <c r="H19" s="56">
        <v>2</v>
      </c>
      <c r="I19" s="60">
        <v>-2.0786294526517799</v>
      </c>
      <c r="J19" s="58">
        <v>0.755815398454595</v>
      </c>
      <c r="K19" s="58">
        <v>0.78475758889702596</v>
      </c>
    </row>
    <row r="20" spans="6:11" x14ac:dyDescent="0.2">
      <c r="H20" s="56">
        <v>2</v>
      </c>
      <c r="I20" s="57">
        <v>7.8648239965311797</v>
      </c>
      <c r="J20" s="58">
        <v>0.93866878637780504</v>
      </c>
      <c r="K20" s="58">
        <v>0.67730189497362003</v>
      </c>
    </row>
    <row r="21" spans="6:11" x14ac:dyDescent="0.2">
      <c r="H21" s="56">
        <v>2</v>
      </c>
      <c r="I21" s="58">
        <v>0.60660625982751204</v>
      </c>
      <c r="J21" s="57">
        <v>1.00217296888403</v>
      </c>
      <c r="K21" s="58">
        <v>0</v>
      </c>
    </row>
    <row r="22" spans="6:11" x14ac:dyDescent="0.2">
      <c r="H22" s="9">
        <v>3</v>
      </c>
      <c r="I22" s="25">
        <v>0.14855638130839199</v>
      </c>
      <c r="J22" s="60">
        <v>-0.27456288291738201</v>
      </c>
      <c r="K22" s="60">
        <v>-0.64104543483627896</v>
      </c>
    </row>
    <row r="23" spans="6:11" x14ac:dyDescent="0.2">
      <c r="H23" s="9">
        <v>3</v>
      </c>
      <c r="I23" s="60">
        <v>-0.42468187083789199</v>
      </c>
      <c r="J23" s="60">
        <v>-0.42468187083789199</v>
      </c>
      <c r="K23" s="60">
        <v>-0.20257498915995401</v>
      </c>
    </row>
    <row r="24" spans="6:11" x14ac:dyDescent="0.2">
      <c r="H24" s="9">
        <v>3</v>
      </c>
      <c r="I24" s="57">
        <v>24.963519222430701</v>
      </c>
      <c r="J24" s="60">
        <v>-0.32161133012700699</v>
      </c>
      <c r="K24" s="25">
        <v>0.205149978319907</v>
      </c>
    </row>
    <row r="25" spans="6:11" x14ac:dyDescent="0.2">
      <c r="H25" s="9">
        <v>3</v>
      </c>
      <c r="I25" s="57">
        <v>1.5195137350725201</v>
      </c>
      <c r="J25" s="57">
        <v>1.8391367944981201</v>
      </c>
      <c r="K25" s="25">
        <v>0.73861291721296296</v>
      </c>
    </row>
    <row r="26" spans="6:11" x14ac:dyDescent="0.2">
      <c r="H26" s="9">
        <v>3</v>
      </c>
      <c r="I26" s="25">
        <v>0.78705497273043601</v>
      </c>
      <c r="J26" s="57">
        <v>1.6922460600804801</v>
      </c>
      <c r="K26" s="25">
        <v>0.59656668112006195</v>
      </c>
    </row>
    <row r="27" spans="6:11" x14ac:dyDescent="0.2">
      <c r="H27" s="56">
        <v>4</v>
      </c>
      <c r="I27" s="60">
        <v>-0.66192475028685205</v>
      </c>
      <c r="J27" s="60">
        <v>-3.43122921445753</v>
      </c>
      <c r="K27" s="60">
        <v>-1.00572219813323</v>
      </c>
    </row>
    <row r="28" spans="6:11" x14ac:dyDescent="0.2">
      <c r="H28" s="56">
        <v>4</v>
      </c>
      <c r="I28" s="60">
        <v>-0.12907907489829501</v>
      </c>
      <c r="J28" s="60">
        <v>-0.12907907489829501</v>
      </c>
      <c r="K28" s="58">
        <v>0.123331285683424</v>
      </c>
    </row>
    <row r="29" spans="6:11" x14ac:dyDescent="0.2">
      <c r="H29" s="56">
        <v>4</v>
      </c>
      <c r="I29" s="57">
        <v>7.4145034452854999</v>
      </c>
      <c r="J29" s="58">
        <v>0.16220264645690499</v>
      </c>
      <c r="K29" s="58">
        <v>0.64183872366457595</v>
      </c>
    </row>
    <row r="30" spans="6:11" x14ac:dyDescent="0.2">
      <c r="H30" s="56">
        <v>4</v>
      </c>
      <c r="I30" s="57">
        <v>4.9855870625194001</v>
      </c>
      <c r="J30" s="58">
        <v>0.90308859919890205</v>
      </c>
      <c r="K30" s="57">
        <v>1.1688620839173101</v>
      </c>
    </row>
    <row r="31" spans="6:11" x14ac:dyDescent="0.2">
      <c r="H31" s="64">
        <v>4</v>
      </c>
      <c r="I31" s="65">
        <v>0.53929389126780503</v>
      </c>
      <c r="J31" s="66">
        <v>2.8032441163717601</v>
      </c>
      <c r="K31" s="65">
        <v>4.4850021680092902E-2</v>
      </c>
    </row>
  </sheetData>
  <mergeCells count="4">
    <mergeCell ref="H4:H6"/>
    <mergeCell ref="I4:K4"/>
    <mergeCell ref="I5:J5"/>
    <mergeCell ref="K5:K6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D8" sqref="D8"/>
    </sheetView>
  </sheetViews>
  <sheetFormatPr defaultRowHeight="12.75" x14ac:dyDescent="0.2"/>
  <cols>
    <col min="1" max="16384" width="9.140625" style="63"/>
  </cols>
  <sheetData>
    <row r="1" spans="1:9" x14ac:dyDescent="0.2">
      <c r="A1" s="63" t="s">
        <v>36</v>
      </c>
      <c r="B1" s="63" t="s">
        <v>38</v>
      </c>
      <c r="C1" s="63" t="s">
        <v>37</v>
      </c>
      <c r="D1" s="63">
        <v>6.25E-2</v>
      </c>
      <c r="E1" s="63">
        <v>0.125</v>
      </c>
      <c r="F1" s="63">
        <v>0.25</v>
      </c>
      <c r="G1" s="63">
        <v>0.5</v>
      </c>
      <c r="H1" s="63">
        <v>1</v>
      </c>
      <c r="I1" s="63" t="s">
        <v>18</v>
      </c>
    </row>
    <row r="2" spans="1:9" x14ac:dyDescent="0.2">
      <c r="A2" s="63">
        <v>1</v>
      </c>
      <c r="B2" s="63">
        <v>10</v>
      </c>
      <c r="C2" s="63">
        <v>0</v>
      </c>
      <c r="D2" s="31">
        <v>712.02469038786501</v>
      </c>
      <c r="E2" s="42">
        <v>-59.274661363071097</v>
      </c>
      <c r="F2" s="31">
        <v>42.427372328572901</v>
      </c>
      <c r="G2" s="42">
        <v>-113.769645465965</v>
      </c>
      <c r="H2" s="42">
        <v>-67.170146452327003</v>
      </c>
      <c r="I2" s="25">
        <f>(LOG(50)-Biomassa!O7)/Biomassa!N7</f>
        <v>-0.79730440092316901</v>
      </c>
    </row>
    <row r="3" spans="1:9" x14ac:dyDescent="0.2">
      <c r="A3" s="63">
        <v>2</v>
      </c>
      <c r="B3" s="63">
        <v>10</v>
      </c>
      <c r="C3" s="63">
        <v>1</v>
      </c>
      <c r="D3" s="42">
        <v>-47.194968266875001</v>
      </c>
      <c r="E3" s="42">
        <v>-166.31442122492601</v>
      </c>
      <c r="F3" s="42">
        <v>-193.29624846101299</v>
      </c>
      <c r="G3" s="42">
        <v>-72.420934428952805</v>
      </c>
      <c r="H3" s="42">
        <v>-81.550733723301505</v>
      </c>
      <c r="I3" s="25">
        <f>(LOG(50)-Biomassa!O8)/Biomassa!N8</f>
        <v>-1.0080894071499404</v>
      </c>
    </row>
    <row r="4" spans="1:9" x14ac:dyDescent="0.2">
      <c r="A4" s="63">
        <v>3</v>
      </c>
      <c r="B4" s="63">
        <v>10</v>
      </c>
      <c r="C4" s="63">
        <v>2</v>
      </c>
      <c r="D4" s="42">
        <v>-211.83942944188999</v>
      </c>
      <c r="E4" s="42">
        <v>-238.03143412500501</v>
      </c>
      <c r="F4" s="42">
        <v>-412.372237672729</v>
      </c>
      <c r="G4" s="31">
        <v>49.142519694553698</v>
      </c>
      <c r="H4" s="42">
        <v>-136.483345807284</v>
      </c>
      <c r="I4" s="25">
        <f>(LOG(50)-Biomassa!O9)/Biomassa!N9</f>
        <v>-1.1193954906881436</v>
      </c>
    </row>
    <row r="5" spans="1:9" x14ac:dyDescent="0.2">
      <c r="A5" s="63">
        <v>4</v>
      </c>
      <c r="B5" s="63">
        <v>10</v>
      </c>
      <c r="C5" s="63">
        <v>3</v>
      </c>
      <c r="D5" s="31">
        <v>39.917875617982197</v>
      </c>
      <c r="E5" s="42">
        <v>-219.41463129032601</v>
      </c>
      <c r="F5" s="42">
        <v>-220.891870666952</v>
      </c>
      <c r="G5" s="42">
        <v>-214.76370637167099</v>
      </c>
      <c r="H5" s="42">
        <v>-565.970198419393</v>
      </c>
      <c r="I5" s="25">
        <f>(LOG(50)-Biomassa!O10)/Biomassa!N10</f>
        <v>-0.45471610046153843</v>
      </c>
    </row>
    <row r="6" spans="1:9" x14ac:dyDescent="0.2">
      <c r="A6" s="63">
        <v>5</v>
      </c>
      <c r="B6" s="63">
        <v>10</v>
      </c>
      <c r="C6" s="63">
        <v>4</v>
      </c>
      <c r="D6" s="42">
        <v>-364.43113046852199</v>
      </c>
      <c r="E6" s="42">
        <v>-141.56546261446101</v>
      </c>
      <c r="F6" s="42">
        <v>-209.126732479797</v>
      </c>
      <c r="G6" s="42">
        <v>-69.706239141528002</v>
      </c>
      <c r="H6" s="42">
        <v>-448.00457078227498</v>
      </c>
      <c r="I6" s="25">
        <f>(LOG(50)-Biomassa!O11)/Biomassa!N11</f>
        <v>-0.80919907397424251</v>
      </c>
    </row>
    <row r="7" spans="1:9" x14ac:dyDescent="0.2">
      <c r="A7" s="63">
        <v>6</v>
      </c>
      <c r="B7" s="63">
        <v>10</v>
      </c>
      <c r="C7" s="63">
        <v>0</v>
      </c>
      <c r="D7" s="42">
        <v>-61.562338082010001</v>
      </c>
      <c r="E7" s="31">
        <v>79.204728076641999</v>
      </c>
      <c r="F7" s="31">
        <v>29.694256599534398</v>
      </c>
      <c r="G7" s="31">
        <v>143.396011684744</v>
      </c>
      <c r="H7" s="42">
        <v>-46.111273370603499</v>
      </c>
      <c r="I7" s="25">
        <f>(LOG(50)-Biomassa!O13)/Biomassa!N13</f>
        <v>0.70894653650626804</v>
      </c>
    </row>
    <row r="8" spans="1:9" x14ac:dyDescent="0.2">
      <c r="A8" s="63">
        <v>7</v>
      </c>
      <c r="B8" s="63">
        <v>10</v>
      </c>
      <c r="C8" s="63">
        <v>1</v>
      </c>
      <c r="D8" s="31">
        <v>45.240565522057999</v>
      </c>
      <c r="E8" s="42">
        <v>-99.919624949089396</v>
      </c>
      <c r="F8" s="42">
        <v>-2.8209861358576598</v>
      </c>
      <c r="G8" s="31">
        <v>286.16055024257298</v>
      </c>
      <c r="H8" s="31">
        <v>299.58224009702502</v>
      </c>
      <c r="I8" s="25">
        <f>(LOG(50)-Biomassa!O14)/Biomassa!N14</f>
        <v>-0.92274859496909978</v>
      </c>
    </row>
    <row r="9" spans="1:9" x14ac:dyDescent="0.2">
      <c r="A9" s="63">
        <v>8</v>
      </c>
      <c r="B9" s="63">
        <v>10</v>
      </c>
      <c r="C9" s="63">
        <v>2</v>
      </c>
      <c r="D9" s="42">
        <v>-156.417013963523</v>
      </c>
      <c r="E9" s="31">
        <v>-45.548693482933899</v>
      </c>
      <c r="F9" s="31">
        <v>102.061644933152</v>
      </c>
      <c r="G9" s="31">
        <v>128.14135595582999</v>
      </c>
      <c r="H9" s="31">
        <v>225.421546030017</v>
      </c>
      <c r="I9" s="25">
        <f>(LOG(50)-Biomassa!O15)/Biomassa!N15</f>
        <v>-1.17624816231975</v>
      </c>
    </row>
    <row r="10" spans="1:9" x14ac:dyDescent="0.2">
      <c r="A10" s="63">
        <v>9</v>
      </c>
      <c r="B10" s="63">
        <v>10</v>
      </c>
      <c r="C10" s="63">
        <v>3</v>
      </c>
      <c r="D10" s="31">
        <v>120.916896990724</v>
      </c>
      <c r="E10" s="31">
        <v>92.596024748326599</v>
      </c>
      <c r="F10" s="42">
        <v>-2.5254270126908298</v>
      </c>
      <c r="G10" s="31">
        <v>62.881770798110999</v>
      </c>
      <c r="H10" s="31">
        <v>264.44613821413401</v>
      </c>
      <c r="I10" s="25">
        <f>(LOG(50)-Biomassa!O16)/Biomassa!N16</f>
        <v>-1.8364681344966642</v>
      </c>
    </row>
    <row r="11" spans="1:9" x14ac:dyDescent="0.2">
      <c r="A11" s="63">
        <v>10</v>
      </c>
      <c r="B11" s="63">
        <v>10</v>
      </c>
      <c r="C11" s="63">
        <v>4</v>
      </c>
      <c r="D11" s="31">
        <v>144.49716345548501</v>
      </c>
      <c r="E11" s="42">
        <v>-38.3098535757861</v>
      </c>
      <c r="F11" s="31">
        <v>67.317058052791296</v>
      </c>
      <c r="G11" s="31">
        <v>8.1704258071024896</v>
      </c>
      <c r="H11" s="31">
        <v>165.04541878193399</v>
      </c>
      <c r="I11" s="25">
        <f>(LOG(50)-Biomassa!O17)/Biomassa!N17</f>
        <v>-3.9001004979160765</v>
      </c>
    </row>
    <row r="12" spans="1:9" x14ac:dyDescent="0.2">
      <c r="A12" s="63">
        <v>11</v>
      </c>
      <c r="B12" s="63">
        <v>10</v>
      </c>
      <c r="C12" s="63">
        <v>0</v>
      </c>
      <c r="D12" s="42">
        <v>-17.6255095933051</v>
      </c>
      <c r="E12" s="31">
        <v>85.941311619398405</v>
      </c>
      <c r="F12" s="42">
        <v>-68.509863724213602</v>
      </c>
      <c r="G12" s="31">
        <v>78.378547030606796</v>
      </c>
      <c r="H12" s="42">
        <v>-35.837397745810001</v>
      </c>
      <c r="I12" s="25">
        <f>(LOG(50)-Biomassa!O19)/Biomassa!N19</f>
        <v>-0.28742882217722698</v>
      </c>
    </row>
    <row r="13" spans="1:9" x14ac:dyDescent="0.2">
      <c r="A13" s="63">
        <v>12</v>
      </c>
      <c r="B13" s="63">
        <v>10</v>
      </c>
      <c r="C13" s="63">
        <v>1</v>
      </c>
      <c r="D13" s="31">
        <v>20.948146593063001</v>
      </c>
      <c r="E13" s="31">
        <v>146.68636324915499</v>
      </c>
      <c r="F13" s="42">
        <v>-116.63060430772801</v>
      </c>
      <c r="G13" s="31">
        <v>194.27774528291599</v>
      </c>
      <c r="H13" s="31">
        <v>84.415039073467</v>
      </c>
      <c r="I13" s="25">
        <f>(LOG(50)-Biomassa!O20)/Biomassa!N20</f>
        <v>-0.97525812484218477</v>
      </c>
    </row>
    <row r="14" spans="1:9" x14ac:dyDescent="0.2">
      <c r="A14" s="63">
        <v>13</v>
      </c>
      <c r="B14" s="63">
        <v>10</v>
      </c>
      <c r="C14" s="63">
        <v>2</v>
      </c>
      <c r="D14" s="31">
        <v>35.552291000842899</v>
      </c>
      <c r="E14" s="42">
        <v>-36.675987030679998</v>
      </c>
      <c r="F14" s="42">
        <v>-134.13543435303299</v>
      </c>
      <c r="G14" s="42">
        <v>-140.84306976191999</v>
      </c>
      <c r="H14" s="31">
        <v>120.872813005612</v>
      </c>
      <c r="I14" s="25">
        <f>(LOG(50)-Biomassa!O21)/Biomassa!N21</f>
        <v>-1.2740902986832137</v>
      </c>
    </row>
    <row r="15" spans="1:9" x14ac:dyDescent="0.2">
      <c r="A15" s="63">
        <v>14</v>
      </c>
      <c r="B15" s="63">
        <v>10</v>
      </c>
      <c r="C15" s="63">
        <v>3</v>
      </c>
      <c r="D15" s="31">
        <v>34.191619730529702</v>
      </c>
      <c r="E15" s="31">
        <v>131.595609641447</v>
      </c>
      <c r="F15" s="42">
        <v>-40.657858528392097</v>
      </c>
      <c r="G15" s="31">
        <v>171.21153599351501</v>
      </c>
      <c r="H15" s="31">
        <v>129.57945765252501</v>
      </c>
      <c r="I15" s="25">
        <f>(LOG(50)-Biomassa!O22)/Biomassa!N22</f>
        <v>-0.99374207183312158</v>
      </c>
    </row>
    <row r="16" spans="1:9" x14ac:dyDescent="0.2">
      <c r="A16" s="63">
        <v>15</v>
      </c>
      <c r="B16" s="63">
        <v>10</v>
      </c>
      <c r="C16" s="63">
        <v>4</v>
      </c>
      <c r="D16" s="31">
        <v>19.2067934380824</v>
      </c>
      <c r="E16" s="31">
        <v>37.520499524413701</v>
      </c>
      <c r="F16" s="42">
        <v>-11.8602206444373</v>
      </c>
      <c r="G16" s="42">
        <v>-35.837397745810101</v>
      </c>
      <c r="H16" s="42">
        <v>-38.424408627126603</v>
      </c>
      <c r="I16" s="25">
        <f>(LOG(50)-Biomassa!O23)/Biomassa!N23</f>
        <v>-0.91485717641284137</v>
      </c>
    </row>
    <row r="17" spans="1:9" x14ac:dyDescent="0.2">
      <c r="A17" s="63">
        <v>16</v>
      </c>
      <c r="B17" s="63">
        <v>10</v>
      </c>
      <c r="C17" s="63">
        <v>0</v>
      </c>
      <c r="D17" s="42">
        <v>-96.704081447955602</v>
      </c>
      <c r="E17" s="42">
        <v>-208.106007550615</v>
      </c>
      <c r="F17" s="42">
        <v>-43.875250446903003</v>
      </c>
      <c r="G17" s="42">
        <v>-43.934861289171998</v>
      </c>
      <c r="H17" s="31">
        <v>96.171201247000397</v>
      </c>
      <c r="I17" s="25">
        <f>(LOG(50)-Biomassa!O25)/Biomassa!N25</f>
        <v>-0.86583197807456114</v>
      </c>
    </row>
    <row r="18" spans="1:9" x14ac:dyDescent="0.2">
      <c r="A18" s="63">
        <v>17</v>
      </c>
      <c r="B18" s="63">
        <v>10</v>
      </c>
      <c r="C18" s="63">
        <v>1</v>
      </c>
      <c r="D18" s="42">
        <v>-135.58259100666601</v>
      </c>
      <c r="E18" s="42">
        <v>-167.63353726722099</v>
      </c>
      <c r="F18" s="31">
        <v>59.7497038629689</v>
      </c>
      <c r="G18" s="42">
        <v>-56.817261797030099</v>
      </c>
      <c r="H18" s="31">
        <v>129.916326704922</v>
      </c>
      <c r="I18" s="25">
        <f>(LOG(50)-Biomassa!O26)/Biomassa!N26</f>
        <v>-0.95004978223009218</v>
      </c>
    </row>
    <row r="19" spans="1:9" x14ac:dyDescent="0.2">
      <c r="A19" s="63">
        <v>18</v>
      </c>
      <c r="B19" s="63">
        <v>10</v>
      </c>
      <c r="C19" s="63">
        <v>2</v>
      </c>
      <c r="D19" s="42">
        <v>-170.91425885539201</v>
      </c>
      <c r="E19" s="42">
        <v>-163.64637225975099</v>
      </c>
      <c r="F19" s="42">
        <v>-88.318968855138905</v>
      </c>
      <c r="G19" s="42">
        <v>-50.999091093133401</v>
      </c>
      <c r="H19" s="31">
        <v>10.212528559009</v>
      </c>
      <c r="I19" s="25">
        <f>(LOG(50)-Biomassa!O27)/Biomassa!N27</f>
        <v>-1.0862335224592805</v>
      </c>
    </row>
    <row r="20" spans="1:9" x14ac:dyDescent="0.2">
      <c r="A20" s="63">
        <v>19</v>
      </c>
      <c r="B20" s="63">
        <v>10</v>
      </c>
      <c r="C20" s="63">
        <v>3</v>
      </c>
      <c r="D20" s="42">
        <v>-333.89367292332997</v>
      </c>
      <c r="E20" s="31">
        <v>6.9095551129405797</v>
      </c>
      <c r="F20" s="42">
        <v>-87.318968855138905</v>
      </c>
      <c r="G20" s="31">
        <v>22.708472043642399</v>
      </c>
      <c r="H20" s="42">
        <v>-28.450913618185002</v>
      </c>
      <c r="I20" s="25">
        <f>(LOG(50)-Biomassa!O28)/Biomassa!N28</f>
        <v>-0.13539357183796238</v>
      </c>
    </row>
    <row r="21" spans="1:9" x14ac:dyDescent="0.2">
      <c r="A21" s="63">
        <v>20</v>
      </c>
      <c r="B21" s="63">
        <v>10</v>
      </c>
      <c r="C21" s="63">
        <v>4</v>
      </c>
      <c r="D21" s="42">
        <v>-136.967648377177</v>
      </c>
      <c r="E21" s="42">
        <v>-23.193774803300901</v>
      </c>
      <c r="F21" s="42">
        <v>-86.318968855138905</v>
      </c>
      <c r="G21" s="42">
        <v>-67.391644803787898</v>
      </c>
      <c r="H21" s="31">
        <v>24.617671397399398</v>
      </c>
      <c r="I21" s="25">
        <f>(LOG(50)-Biomassa!O29)/Biomassa!N29</f>
        <v>-0.90901109935512858</v>
      </c>
    </row>
    <row r="22" spans="1:9" x14ac:dyDescent="0.2">
      <c r="A22" s="63">
        <v>21</v>
      </c>
      <c r="B22" s="63">
        <v>10</v>
      </c>
      <c r="C22" s="63">
        <v>0</v>
      </c>
      <c r="D22" s="42">
        <v>-0.14666891633635901</v>
      </c>
      <c r="E22" s="31">
        <v>162.581318409413</v>
      </c>
      <c r="F22" s="42">
        <v>-11.9316641046175</v>
      </c>
      <c r="G22" s="31">
        <v>56.711970989641301</v>
      </c>
      <c r="H22" s="31">
        <v>200.12140469217101</v>
      </c>
      <c r="I22" s="25">
        <f>(LOG(50)-Biomassa!O31)/Biomassa!N31</f>
        <v>-0.99147256914719373</v>
      </c>
    </row>
    <row r="23" spans="1:9" x14ac:dyDescent="0.2">
      <c r="A23" s="63">
        <v>22</v>
      </c>
      <c r="B23" s="63">
        <v>10</v>
      </c>
      <c r="C23" s="63">
        <v>1</v>
      </c>
      <c r="D23" s="31">
        <v>713.84193544567802</v>
      </c>
      <c r="E23" s="42">
        <v>-40.325720783691999</v>
      </c>
      <c r="F23" s="31">
        <v>168.04066666739101</v>
      </c>
      <c r="G23" s="31">
        <v>222.633078029107</v>
      </c>
      <c r="H23" s="31">
        <v>362.86270817286999</v>
      </c>
      <c r="I23" s="25">
        <f>(LOG(50)-Biomassa!O32)/Biomassa!N32</f>
        <v>-0.5294319247146998</v>
      </c>
    </row>
    <row r="24" spans="1:9" x14ac:dyDescent="0.2">
      <c r="A24" s="63">
        <v>23</v>
      </c>
      <c r="B24" s="63">
        <v>10</v>
      </c>
      <c r="C24" s="63">
        <v>2</v>
      </c>
      <c r="D24" s="31">
        <v>100.84493422941399</v>
      </c>
      <c r="E24" s="31">
        <v>298.72498836241101</v>
      </c>
      <c r="F24" s="31">
        <v>195.56403283656201</v>
      </c>
      <c r="G24" s="31">
        <v>115.187472751313</v>
      </c>
      <c r="H24" s="31">
        <v>0.12376685482089</v>
      </c>
      <c r="I24" s="25">
        <f>(LOG(50)-Biomassa!O33)/Biomassa!N33</f>
        <v>2.1694146441339388</v>
      </c>
    </row>
    <row r="25" spans="1:9" x14ac:dyDescent="0.2">
      <c r="A25" s="63">
        <v>24</v>
      </c>
      <c r="B25" s="63">
        <v>10</v>
      </c>
      <c r="C25" s="63">
        <v>3</v>
      </c>
      <c r="D25" s="31">
        <v>237.22176436189099</v>
      </c>
      <c r="E25" s="31">
        <v>253.81819423023001</v>
      </c>
      <c r="F25" s="31">
        <v>145.429520097775</v>
      </c>
      <c r="G25" s="31">
        <v>123.11373269459899</v>
      </c>
      <c r="H25" s="31">
        <v>61.421233440962098</v>
      </c>
      <c r="I25" s="25">
        <f>(LOG(50)-Biomassa!O34)/Biomassa!N34</f>
        <v>0.64924211786675667</v>
      </c>
    </row>
    <row r="26" spans="1:9" x14ac:dyDescent="0.2">
      <c r="A26" s="63">
        <v>25</v>
      </c>
      <c r="B26" s="63">
        <v>10</v>
      </c>
      <c r="C26" s="63">
        <v>4</v>
      </c>
      <c r="D26" s="31">
        <v>139.21584757728999</v>
      </c>
      <c r="E26" s="31">
        <v>157.08096085681601</v>
      </c>
      <c r="F26" s="31">
        <v>84.4150390734669</v>
      </c>
      <c r="G26" s="31">
        <v>46.243344007250997</v>
      </c>
      <c r="H26" s="31">
        <v>84.964696693700205</v>
      </c>
      <c r="I26" s="48">
        <f>(LOG(50)-Biomassa!O35)/Biomassa!N35</f>
        <v>-1.3509725890595685</v>
      </c>
    </row>
    <row r="27" spans="1:9" x14ac:dyDescent="0.2">
      <c r="I27" s="2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IG (%)</vt:lpstr>
      <vt:lpstr>Área</vt:lpstr>
      <vt:lpstr>Biomassa</vt:lpstr>
      <vt:lpstr>Azzola</vt:lpstr>
      <vt:lpstr>MiniTab</vt:lpstr>
      <vt:lpstr>Lemna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Eden Denis</dc:creator>
  <dc:description/>
  <cp:lastModifiedBy>Eden Denis</cp:lastModifiedBy>
  <cp:revision>14</cp:revision>
  <dcterms:created xsi:type="dcterms:W3CDTF">2016-08-22T19:18:03Z</dcterms:created>
  <dcterms:modified xsi:type="dcterms:W3CDTF">2016-08-26T02:23:02Z</dcterms:modified>
  <dc:language>pt-BR</dc:language>
</cp:coreProperties>
</file>