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isual_memory_project\visual-memory-project\projects\birds\experiment 1\"/>
    </mc:Choice>
  </mc:AlternateContent>
  <xr:revisionPtr revIDLastSave="0" documentId="13_ncr:1_{D44EA30B-425A-420C-AE8D-1C7CDCA39404}" xr6:coauthVersionLast="47" xr6:coauthVersionMax="47" xr10:uidLastSave="{00000000-0000-0000-0000-000000000000}"/>
  <bookViews>
    <workbookView xWindow="-108" yWindow="-108" windowWidth="23256" windowHeight="12576" xr2:uid="{119CDECA-BD96-4292-937F-7198C2C8B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37" i="1"/>
  <c r="M37" i="1" s="1"/>
  <c r="F36" i="1"/>
  <c r="L36" i="1" s="1"/>
  <c r="M36" i="1"/>
  <c r="G4" i="1"/>
  <c r="O31" i="1"/>
  <c r="F30" i="1"/>
  <c r="M30" i="1" s="1"/>
  <c r="F23" i="1"/>
  <c r="F29" i="1"/>
  <c r="M29" i="1" s="1"/>
  <c r="F21" i="1"/>
  <c r="F4" i="1"/>
  <c r="F5" i="1"/>
  <c r="F2" i="1"/>
  <c r="F14" i="1" s="1"/>
  <c r="M14" i="1" s="1"/>
  <c r="F3" i="1"/>
  <c r="N36" i="1" l="1"/>
  <c r="O36" i="1" s="1"/>
  <c r="J37" i="1"/>
  <c r="K37" i="1"/>
  <c r="L21" i="1"/>
  <c r="N21" i="1" s="1"/>
  <c r="O21" i="1" s="1"/>
  <c r="M21" i="1"/>
  <c r="F15" i="1"/>
  <c r="M15" i="1" s="1"/>
  <c r="F13" i="1"/>
  <c r="L13" i="1" s="1"/>
  <c r="L29" i="1"/>
  <c r="N29" i="1" s="1"/>
  <c r="F22" i="1"/>
  <c r="M22" i="1" s="1"/>
  <c r="J23" i="1"/>
  <c r="J30" i="1"/>
  <c r="K30" i="1"/>
  <c r="K23" i="1"/>
  <c r="K15" i="1"/>
  <c r="J14" i="1"/>
  <c r="K14" i="1"/>
  <c r="J15" i="1"/>
  <c r="M13" i="1"/>
  <c r="O13" i="1" s="1"/>
  <c r="N13" i="1"/>
  <c r="L37" i="1" l="1"/>
  <c r="N37" i="1"/>
  <c r="N23" i="1"/>
  <c r="K22" i="1"/>
  <c r="O29" i="1"/>
  <c r="J22" i="1"/>
  <c r="N22" i="1" s="1"/>
  <c r="M23" i="1"/>
  <c r="L30" i="1"/>
  <c r="N30" i="1"/>
  <c r="L23" i="1"/>
  <c r="L22" i="1"/>
  <c r="N15" i="1"/>
  <c r="L15" i="1"/>
  <c r="L14" i="1"/>
  <c r="N14" i="1"/>
  <c r="O37" i="1" l="1"/>
  <c r="O38" i="1" s="1"/>
  <c r="O23" i="1"/>
  <c r="O22" i="1"/>
  <c r="O24" i="1" s="1"/>
  <c r="G3" i="1" s="1"/>
  <c r="O30" i="1"/>
  <c r="O14" i="1"/>
  <c r="O15" i="1"/>
  <c r="O16" i="1" l="1"/>
  <c r="G2" i="1" s="1"/>
</calcChain>
</file>

<file path=xl/sharedStrings.xml><?xml version="1.0" encoding="utf-8"?>
<sst xmlns="http://schemas.openxmlformats.org/spreadsheetml/2006/main" count="61" uniqueCount="23">
  <si>
    <t>full design</t>
  </si>
  <si>
    <t>no lvl2 layer</t>
  </si>
  <si>
    <t>no 24h gap</t>
  </si>
  <si>
    <t>no lvl2 and no 24h gap</t>
  </si>
  <si>
    <t>design</t>
  </si>
  <si>
    <t>int partial eta squared</t>
  </si>
  <si>
    <t>totall num participants for 80 power</t>
  </si>
  <si>
    <t>groups</t>
  </si>
  <si>
    <t>within</t>
  </si>
  <si>
    <t>num per group</t>
  </si>
  <si>
    <t>total cost</t>
  </si>
  <si>
    <t>total subjects</t>
  </si>
  <si>
    <t>mturk fee</t>
  </si>
  <si>
    <t>cost</t>
  </si>
  <si>
    <t>per-worker</t>
  </si>
  <si>
    <t>SAME DAY</t>
  </si>
  <si>
    <t>24 HOURS</t>
  </si>
  <si>
    <t>ONE WEEK</t>
  </si>
  <si>
    <t>per-worker encoding</t>
  </si>
  <si>
    <t>per-worker testing</t>
  </si>
  <si>
    <t>pavlovia fee</t>
  </si>
  <si>
    <t>cost encoding</t>
  </si>
  <si>
    <t>cost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</si>
</sst>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17CD-6995-4CF5-BCEF-61E0DEA62747}">
  <dimension ref="A1:O39"/>
  <sheetViews>
    <sheetView tabSelected="1" workbookViewId="0">
      <selection activeCell="B17" sqref="B17"/>
    </sheetView>
  </sheetViews>
  <sheetFormatPr defaultRowHeight="14.4" x14ac:dyDescent="0.3"/>
  <cols>
    <col min="1" max="1" width="36.44140625" customWidth="1"/>
    <col min="2" max="2" width="25" customWidth="1"/>
    <col min="5" max="5" width="23.5546875" customWidth="1"/>
    <col min="6" max="8" width="20.44140625" customWidth="1"/>
    <col min="9" max="11" width="19.5546875" customWidth="1"/>
    <col min="13" max="13" width="14.88671875" customWidth="1"/>
  </cols>
  <sheetData>
    <row r="1" spans="1:15" x14ac:dyDescent="0.3">
      <c r="A1" s="7" t="s">
        <v>4</v>
      </c>
      <c r="B1" s="7" t="s">
        <v>5</v>
      </c>
      <c r="C1" s="7" t="s">
        <v>7</v>
      </c>
      <c r="D1" s="7" t="s">
        <v>8</v>
      </c>
      <c r="E1" s="7" t="s">
        <v>6</v>
      </c>
      <c r="F1" s="7" t="s">
        <v>9</v>
      </c>
      <c r="G1" s="7" t="s">
        <v>10</v>
      </c>
    </row>
    <row r="2" spans="1:15" ht="16.8" x14ac:dyDescent="0.4">
      <c r="A2" s="5" t="s">
        <v>0</v>
      </c>
      <c r="B2" s="6">
        <v>1.627E-2</v>
      </c>
      <c r="C2" s="5">
        <v>3</v>
      </c>
      <c r="D2" s="5">
        <v>3</v>
      </c>
      <c r="E2" s="5">
        <v>123</v>
      </c>
      <c r="F2" s="5">
        <f>E2/C2</f>
        <v>41</v>
      </c>
      <c r="G2" s="5">
        <f>O16</f>
        <v>2602.5749999999998</v>
      </c>
    </row>
    <row r="3" spans="1:15" ht="16.8" x14ac:dyDescent="0.4">
      <c r="A3" s="5" t="s">
        <v>1</v>
      </c>
      <c r="B3" s="6">
        <v>2.7493E-2</v>
      </c>
      <c r="C3" s="5">
        <v>3</v>
      </c>
      <c r="D3" s="5">
        <v>2</v>
      </c>
      <c r="E3" s="5">
        <v>90</v>
      </c>
      <c r="F3" s="5">
        <f>E3/C3</f>
        <v>30</v>
      </c>
      <c r="G3" s="5">
        <f>O24</f>
        <v>1903</v>
      </c>
    </row>
    <row r="4" spans="1:15" ht="16.8" x14ac:dyDescent="0.4">
      <c r="A4" s="5" t="s">
        <v>2</v>
      </c>
      <c r="B4" s="6">
        <v>1.4487999999999999E-2</v>
      </c>
      <c r="C4" s="5">
        <v>2</v>
      </c>
      <c r="D4" s="5">
        <v>3</v>
      </c>
      <c r="E4" s="5">
        <v>112</v>
      </c>
      <c r="F4" s="5">
        <f>E4/C4</f>
        <v>56</v>
      </c>
      <c r="G4" s="5">
        <f>O31</f>
        <v>2539.6</v>
      </c>
    </row>
    <row r="5" spans="1:15" ht="16.8" x14ac:dyDescent="0.4">
      <c r="A5" s="5" t="s">
        <v>3</v>
      </c>
      <c r="B5" s="6">
        <v>2.2598E-2</v>
      </c>
      <c r="C5" s="5">
        <v>2</v>
      </c>
      <c r="D5" s="5">
        <v>2</v>
      </c>
      <c r="E5" s="5">
        <v>88</v>
      </c>
      <c r="F5" s="5">
        <f>E5/C5</f>
        <v>44</v>
      </c>
      <c r="G5" s="5">
        <f>O38</f>
        <v>1995.4</v>
      </c>
    </row>
    <row r="12" spans="1:15" x14ac:dyDescent="0.3">
      <c r="E12" s="2"/>
      <c r="F12" s="3" t="s">
        <v>11</v>
      </c>
      <c r="G12" s="3" t="s">
        <v>18</v>
      </c>
      <c r="H12" s="3" t="s">
        <v>19</v>
      </c>
      <c r="I12" s="3" t="s">
        <v>14</v>
      </c>
      <c r="J12" s="3" t="s">
        <v>21</v>
      </c>
      <c r="K12" s="3" t="s">
        <v>22</v>
      </c>
      <c r="L12" s="3" t="s">
        <v>13</v>
      </c>
      <c r="M12" s="3" t="s">
        <v>20</v>
      </c>
      <c r="N12" s="3" t="s">
        <v>12</v>
      </c>
      <c r="O12" s="3" t="s">
        <v>10</v>
      </c>
    </row>
    <row r="13" spans="1:15" x14ac:dyDescent="0.3">
      <c r="E13" s="1" t="s">
        <v>15</v>
      </c>
      <c r="F13" s="4">
        <f>F2*2</f>
        <v>82</v>
      </c>
      <c r="G13" s="4">
        <v>0</v>
      </c>
      <c r="H13" s="4">
        <v>0</v>
      </c>
      <c r="I13" s="4">
        <v>2</v>
      </c>
      <c r="J13" s="4"/>
      <c r="K13" s="4"/>
      <c r="L13" s="4">
        <f>F13*I13</f>
        <v>164</v>
      </c>
      <c r="M13" s="4">
        <f>0.5*F13</f>
        <v>41</v>
      </c>
      <c r="N13" s="4">
        <f>0.4*L13</f>
        <v>65.600000000000009</v>
      </c>
      <c r="O13" s="4">
        <f>L13+N13+M13</f>
        <v>270.60000000000002</v>
      </c>
    </row>
    <row r="14" spans="1:15" x14ac:dyDescent="0.3">
      <c r="B14" s="8"/>
      <c r="E14" s="1" t="s">
        <v>16</v>
      </c>
      <c r="F14" s="4">
        <f>ROUNDUP((F2*2*1.6666),0)</f>
        <v>137</v>
      </c>
      <c r="G14" s="4">
        <v>1</v>
      </c>
      <c r="H14" s="4">
        <v>3</v>
      </c>
      <c r="I14" s="4">
        <v>0</v>
      </c>
      <c r="J14" s="4">
        <f>F14*G14</f>
        <v>137</v>
      </c>
      <c r="K14" s="4">
        <f>0.75*F14*H14</f>
        <v>308.25</v>
      </c>
      <c r="L14" s="4">
        <f>J14+K14</f>
        <v>445.25</v>
      </c>
      <c r="M14" s="4">
        <f>F14*0.5+0.75*F14*0.5</f>
        <v>119.875</v>
      </c>
      <c r="N14" s="4">
        <f>0.4*J14+0.4*K14</f>
        <v>178.10000000000002</v>
      </c>
      <c r="O14" s="4">
        <f t="shared" ref="O14:O15" si="0">L14+N14+M14</f>
        <v>743.22500000000002</v>
      </c>
    </row>
    <row r="15" spans="1:15" x14ac:dyDescent="0.3">
      <c r="B15" s="8"/>
      <c r="E15" s="1" t="s">
        <v>17</v>
      </c>
      <c r="F15" s="4">
        <f>ROUNDUP((F2*3*1.6666),0)</f>
        <v>205</v>
      </c>
      <c r="G15" s="4">
        <v>1</v>
      </c>
      <c r="H15" s="4">
        <v>8</v>
      </c>
      <c r="I15" s="4">
        <v>0</v>
      </c>
      <c r="J15" s="4">
        <f>F15*G15</f>
        <v>205</v>
      </c>
      <c r="K15" s="4">
        <f>0.5*F15*H15</f>
        <v>820</v>
      </c>
      <c r="L15" s="4">
        <f>J15+K15</f>
        <v>1025</v>
      </c>
      <c r="M15" s="4">
        <f>F15*0.5+0.5*F15*0.5</f>
        <v>153.75</v>
      </c>
      <c r="N15" s="4">
        <f>0.4*J15+0.4*K15</f>
        <v>410</v>
      </c>
      <c r="O15" s="4">
        <f t="shared" si="0"/>
        <v>1588.75</v>
      </c>
    </row>
    <row r="16" spans="1:15" x14ac:dyDescent="0.3">
      <c r="E16" s="1"/>
      <c r="F16" s="4"/>
      <c r="G16" s="4"/>
      <c r="H16" s="4"/>
      <c r="I16" s="4"/>
      <c r="J16" s="4"/>
      <c r="K16" s="4"/>
      <c r="L16" s="4"/>
      <c r="M16" s="4"/>
      <c r="N16" s="4"/>
      <c r="O16" s="4">
        <f>O13+O14+O15</f>
        <v>2602.5749999999998</v>
      </c>
    </row>
    <row r="17" spans="5:15" x14ac:dyDescent="0.3">
      <c r="E17" s="1"/>
      <c r="F17" s="4"/>
      <c r="G17" s="4"/>
      <c r="H17" s="4"/>
      <c r="I17" s="4"/>
      <c r="J17" s="4"/>
      <c r="K17" s="4"/>
      <c r="L17" s="4"/>
      <c r="M17" s="4"/>
      <c r="N17" s="4"/>
      <c r="O17" s="4"/>
    </row>
    <row r="20" spans="5:15" x14ac:dyDescent="0.3">
      <c r="E20" s="2"/>
      <c r="F20" s="3" t="s">
        <v>11</v>
      </c>
      <c r="G20" s="3" t="s">
        <v>18</v>
      </c>
      <c r="H20" s="3" t="s">
        <v>19</v>
      </c>
      <c r="I20" s="3" t="s">
        <v>14</v>
      </c>
      <c r="J20" s="3" t="s">
        <v>21</v>
      </c>
      <c r="K20" s="3" t="s">
        <v>22</v>
      </c>
      <c r="L20" s="3" t="s">
        <v>13</v>
      </c>
      <c r="M20" s="3" t="s">
        <v>20</v>
      </c>
      <c r="N20" s="3" t="s">
        <v>12</v>
      </c>
      <c r="O20" s="3" t="s">
        <v>10</v>
      </c>
    </row>
    <row r="21" spans="5:15" x14ac:dyDescent="0.3">
      <c r="E21" s="1" t="s">
        <v>15</v>
      </c>
      <c r="F21" s="4">
        <f>F3*2</f>
        <v>60</v>
      </c>
      <c r="G21" s="4">
        <v>0</v>
      </c>
      <c r="H21" s="4">
        <v>0</v>
      </c>
      <c r="I21" s="4">
        <v>2</v>
      </c>
      <c r="J21" s="4"/>
      <c r="K21" s="4"/>
      <c r="L21" s="4">
        <f>F21*I21</f>
        <v>120</v>
      </c>
      <c r="M21" s="4">
        <f>0.5*F21</f>
        <v>30</v>
      </c>
      <c r="N21" s="4">
        <f>0.4*L21</f>
        <v>48</v>
      </c>
      <c r="O21" s="4">
        <f>L21+N21+M21</f>
        <v>198</v>
      </c>
    </row>
    <row r="22" spans="5:15" x14ac:dyDescent="0.3">
      <c r="E22" s="1" t="s">
        <v>16</v>
      </c>
      <c r="F22" s="4">
        <f>ROUNDUP((F3*2*1.6666),1)</f>
        <v>100</v>
      </c>
      <c r="G22" s="4">
        <v>1</v>
      </c>
      <c r="H22" s="4">
        <v>3</v>
      </c>
      <c r="I22" s="4">
        <v>0</v>
      </c>
      <c r="J22" s="4">
        <f>F22*G22</f>
        <v>100</v>
      </c>
      <c r="K22" s="4">
        <f>0.75*F22*H22</f>
        <v>225</v>
      </c>
      <c r="L22" s="4">
        <f>J22+K22</f>
        <v>325</v>
      </c>
      <c r="M22" s="4">
        <f>F22*0.5+0.75*F22*0.5</f>
        <v>87.5</v>
      </c>
      <c r="N22" s="4">
        <f>0.4*J22+0.4*K22</f>
        <v>130</v>
      </c>
      <c r="O22" s="4">
        <f t="shared" ref="O22:O23" si="1">L22+N22+M22</f>
        <v>542.5</v>
      </c>
    </row>
    <row r="23" spans="5:15" x14ac:dyDescent="0.3">
      <c r="E23" s="1" t="s">
        <v>17</v>
      </c>
      <c r="F23" s="4">
        <f>ROUNDUP((F3*3*1.6666),0)</f>
        <v>150</v>
      </c>
      <c r="G23" s="4">
        <v>1</v>
      </c>
      <c r="H23" s="4">
        <v>8</v>
      </c>
      <c r="I23" s="4">
        <v>0</v>
      </c>
      <c r="J23" s="4">
        <f>F23*G23</f>
        <v>150</v>
      </c>
      <c r="K23" s="4">
        <f>0.5*F23*H23</f>
        <v>600</v>
      </c>
      <c r="L23" s="4">
        <f>J23+K23</f>
        <v>750</v>
      </c>
      <c r="M23" s="4">
        <f>F23*0.5+0.5*F23*0.5</f>
        <v>112.5</v>
      </c>
      <c r="N23" s="4">
        <f>0.4*J23+0.4*K23</f>
        <v>300</v>
      </c>
      <c r="O23" s="4">
        <f t="shared" si="1"/>
        <v>1162.5</v>
      </c>
    </row>
    <row r="24" spans="5:15" x14ac:dyDescent="0.3">
      <c r="E24" s="1"/>
      <c r="F24" s="4"/>
      <c r="G24" s="4"/>
      <c r="H24" s="4"/>
      <c r="I24" s="4"/>
      <c r="J24" s="4"/>
      <c r="K24" s="4"/>
      <c r="L24" s="4"/>
      <c r="M24" s="4"/>
      <c r="N24" s="4"/>
      <c r="O24" s="4">
        <f>O21+O22+O23</f>
        <v>1903</v>
      </c>
    </row>
    <row r="25" spans="5:15" x14ac:dyDescent="0.3">
      <c r="E25" s="1"/>
      <c r="F25" s="4"/>
      <c r="G25" s="4"/>
      <c r="H25" s="4"/>
      <c r="I25" s="4"/>
      <c r="J25" s="4"/>
      <c r="K25" s="4"/>
      <c r="L25" s="4"/>
      <c r="M25" s="4"/>
      <c r="N25" s="4"/>
      <c r="O25" s="4"/>
    </row>
    <row r="28" spans="5:15" x14ac:dyDescent="0.3">
      <c r="E28" s="2"/>
      <c r="F28" s="3" t="s">
        <v>11</v>
      </c>
      <c r="G28" s="3" t="s">
        <v>18</v>
      </c>
      <c r="H28" s="3" t="s">
        <v>19</v>
      </c>
      <c r="I28" s="3" t="s">
        <v>14</v>
      </c>
      <c r="J28" s="3" t="s">
        <v>21</v>
      </c>
      <c r="K28" s="3" t="s">
        <v>22</v>
      </c>
      <c r="L28" s="3" t="s">
        <v>13</v>
      </c>
      <c r="M28" s="3" t="s">
        <v>20</v>
      </c>
      <c r="N28" s="3" t="s">
        <v>12</v>
      </c>
      <c r="O28" s="3" t="s">
        <v>10</v>
      </c>
    </row>
    <row r="29" spans="5:15" x14ac:dyDescent="0.3">
      <c r="E29" s="1" t="s">
        <v>15</v>
      </c>
      <c r="F29" s="4">
        <f>F4*2</f>
        <v>112</v>
      </c>
      <c r="G29" s="4">
        <v>0</v>
      </c>
      <c r="H29" s="4">
        <v>0</v>
      </c>
      <c r="I29" s="4">
        <v>2</v>
      </c>
      <c r="J29" s="4"/>
      <c r="K29" s="4"/>
      <c r="L29" s="4">
        <f>F29*I29</f>
        <v>224</v>
      </c>
      <c r="M29" s="4">
        <f>0.5*F29</f>
        <v>56</v>
      </c>
      <c r="N29" s="4">
        <f>0.4*L29</f>
        <v>89.600000000000009</v>
      </c>
      <c r="O29" s="4">
        <f>L29+N29+M29</f>
        <v>369.6</v>
      </c>
    </row>
    <row r="30" spans="5:15" x14ac:dyDescent="0.3">
      <c r="E30" s="1" t="s">
        <v>17</v>
      </c>
      <c r="F30" s="4">
        <f>ROUNDUP((F4*3*1.6666),0)</f>
        <v>280</v>
      </c>
      <c r="G30" s="4">
        <v>1</v>
      </c>
      <c r="H30" s="4">
        <v>8</v>
      </c>
      <c r="I30" s="4">
        <v>0</v>
      </c>
      <c r="J30" s="4">
        <f>F30*G30</f>
        <v>280</v>
      </c>
      <c r="K30" s="4">
        <f>0.5*F30*H30</f>
        <v>1120</v>
      </c>
      <c r="L30" s="4">
        <f>J30+K30</f>
        <v>1400</v>
      </c>
      <c r="M30" s="4">
        <f>F30*0.5+0.5*F30*0.5</f>
        <v>210</v>
      </c>
      <c r="N30" s="4">
        <f>0.4*J30+0.4*K30</f>
        <v>560</v>
      </c>
      <c r="O30" s="4">
        <f t="shared" ref="O30" si="2">L30+N30+M30</f>
        <v>2170</v>
      </c>
    </row>
    <row r="31" spans="5:15" x14ac:dyDescent="0.3">
      <c r="E31" s="1"/>
      <c r="F31" s="4"/>
      <c r="G31" s="4"/>
      <c r="H31" s="4"/>
      <c r="I31" s="4"/>
      <c r="J31" s="4"/>
      <c r="K31" s="4"/>
      <c r="L31" s="4"/>
      <c r="M31" s="4"/>
      <c r="N31" s="4"/>
      <c r="O31" s="4">
        <f>O29+O30</f>
        <v>2539.6</v>
      </c>
    </row>
    <row r="32" spans="5:15" x14ac:dyDescent="0.3">
      <c r="E32" s="1"/>
      <c r="F32" s="4"/>
      <c r="G32" s="4"/>
      <c r="H32" s="4"/>
      <c r="I32" s="4"/>
      <c r="J32" s="4"/>
      <c r="K32" s="4"/>
      <c r="L32" s="4"/>
      <c r="M32" s="4"/>
      <c r="N32" s="4"/>
      <c r="O32" s="4"/>
    </row>
    <row r="35" spans="5:15" x14ac:dyDescent="0.3">
      <c r="E35" s="2"/>
      <c r="F35" s="3" t="s">
        <v>11</v>
      </c>
      <c r="G35" s="3" t="s">
        <v>18</v>
      </c>
      <c r="H35" s="3" t="s">
        <v>19</v>
      </c>
      <c r="I35" s="3" t="s">
        <v>14</v>
      </c>
      <c r="J35" s="3" t="s">
        <v>21</v>
      </c>
      <c r="K35" s="3" t="s">
        <v>22</v>
      </c>
      <c r="L35" s="3" t="s">
        <v>13</v>
      </c>
      <c r="M35" s="3" t="s">
        <v>20</v>
      </c>
      <c r="N35" s="3" t="s">
        <v>12</v>
      </c>
      <c r="O35" s="3" t="s">
        <v>10</v>
      </c>
    </row>
    <row r="36" spans="5:15" x14ac:dyDescent="0.3">
      <c r="E36" s="1" t="s">
        <v>15</v>
      </c>
      <c r="F36" s="4">
        <f>F5*2</f>
        <v>88</v>
      </c>
      <c r="G36" s="4">
        <v>0</v>
      </c>
      <c r="H36" s="4">
        <v>0</v>
      </c>
      <c r="I36" s="4">
        <v>2</v>
      </c>
      <c r="J36" s="4"/>
      <c r="K36" s="4"/>
      <c r="L36" s="4">
        <f>F36*I36</f>
        <v>176</v>
      </c>
      <c r="M36" s="4">
        <f>0.5*F36</f>
        <v>44</v>
      </c>
      <c r="N36" s="4">
        <f>0.4*L36</f>
        <v>70.400000000000006</v>
      </c>
      <c r="O36" s="4">
        <f>L36+N36+M36</f>
        <v>290.39999999999998</v>
      </c>
    </row>
    <row r="37" spans="5:15" x14ac:dyDescent="0.3">
      <c r="E37" s="1" t="s">
        <v>17</v>
      </c>
      <c r="F37" s="4">
        <f>ROUNDUP((F5*3*1.6666),0)</f>
        <v>220</v>
      </c>
      <c r="G37" s="4">
        <v>1</v>
      </c>
      <c r="H37" s="4">
        <v>8</v>
      </c>
      <c r="I37" s="4">
        <v>0</v>
      </c>
      <c r="J37" s="4">
        <f>F37*G37</f>
        <v>220</v>
      </c>
      <c r="K37" s="4">
        <f>0.5*F37*H37</f>
        <v>880</v>
      </c>
      <c r="L37" s="4">
        <f>J37+K37</f>
        <v>1100</v>
      </c>
      <c r="M37" s="4">
        <f>F37*0.5+0.5*F37*0.5</f>
        <v>165</v>
      </c>
      <c r="N37" s="4">
        <f>0.4*J37+0.4*K37</f>
        <v>440</v>
      </c>
      <c r="O37" s="4">
        <f t="shared" ref="O37" si="3">L37+N37+M37</f>
        <v>1705</v>
      </c>
    </row>
    <row r="38" spans="5:15" x14ac:dyDescent="0.3">
      <c r="E38" s="1"/>
      <c r="F38" s="4"/>
      <c r="G38" s="4"/>
      <c r="H38" s="4"/>
      <c r="I38" s="4"/>
      <c r="J38" s="4"/>
      <c r="K38" s="4"/>
      <c r="L38" s="4"/>
      <c r="M38" s="4"/>
      <c r="N38" s="4"/>
      <c r="O38" s="4">
        <f>O36+O37</f>
        <v>1995.4</v>
      </c>
    </row>
    <row r="39" spans="5:15" x14ac:dyDescent="0.3">
      <c r="E39" s="1"/>
      <c r="F39" s="4"/>
      <c r="G39" s="4"/>
      <c r="H39" s="4"/>
      <c r="I39" s="4"/>
      <c r="J39" s="4"/>
      <c r="K39" s="4"/>
      <c r="L39" s="4"/>
      <c r="M39" s="4"/>
      <c r="N39" s="4"/>
      <c r="O39" s="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dekel abeles</dc:creator>
  <cp:lastModifiedBy>User</cp:lastModifiedBy>
  <dcterms:created xsi:type="dcterms:W3CDTF">2023-01-22T12:24:04Z</dcterms:created>
  <dcterms:modified xsi:type="dcterms:W3CDTF">2023-01-24T09:19:14Z</dcterms:modified>
</cp:coreProperties>
</file>