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deck/IdeaProjects/pheno_paper/docs/"/>
    </mc:Choice>
  </mc:AlternateContent>
  <bookViews>
    <workbookView xWindow="7840" yWindow="2600" windowWidth="20600" windowHeight="15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H22" i="1"/>
  <c r="I22" i="1"/>
  <c r="G23" i="1"/>
  <c r="G16" i="1"/>
  <c r="H16" i="1"/>
  <c r="I16" i="1"/>
  <c r="G10" i="1"/>
  <c r="G17" i="1"/>
  <c r="H17" i="1"/>
  <c r="I17" i="1"/>
  <c r="G11" i="1"/>
  <c r="H23" i="1"/>
  <c r="I23" i="1"/>
  <c r="H24" i="1"/>
  <c r="I24" i="1"/>
  <c r="H25" i="1"/>
  <c r="I25" i="1"/>
  <c r="H18" i="1"/>
  <c r="I18" i="1"/>
  <c r="H19" i="1"/>
  <c r="I19" i="1"/>
  <c r="H10" i="1"/>
  <c r="I10" i="1"/>
  <c r="H11" i="1"/>
  <c r="I11" i="1"/>
  <c r="H12" i="1"/>
  <c r="I12" i="1"/>
  <c r="H13" i="1"/>
  <c r="I13" i="1"/>
  <c r="E9" i="1"/>
</calcChain>
</file>

<file path=xl/sharedStrings.xml><?xml version="1.0" encoding="utf-8"?>
<sst xmlns="http://schemas.openxmlformats.org/spreadsheetml/2006/main" count="59" uniqueCount="22">
  <si>
    <t>Reasoner</t>
  </si>
  <si>
    <t>Hermit</t>
  </si>
  <si>
    <t>Records</t>
  </si>
  <si>
    <t>Test of loading sample recordset through OntoPilot</t>
  </si>
  <si>
    <t>short</t>
  </si>
  <si>
    <t>full</t>
  </si>
  <si>
    <t>seconds consistency</t>
  </si>
  <si>
    <t>mini</t>
  </si>
  <si>
    <t>plantStructure/measurementDatum instances and all annotations</t>
  </si>
  <si>
    <t>plantStructure/measurementDatum instances and minimal annotations</t>
  </si>
  <si>
    <t>all class instances and all annotations</t>
  </si>
  <si>
    <t>seconds inferred</t>
  </si>
  <si>
    <t>seconds (using results from unix "time" command, real time)</t>
  </si>
  <si>
    <t>overall seconds / record</t>
  </si>
  <si>
    <t># of triples</t>
  </si>
  <si>
    <t>?</t>
  </si>
  <si>
    <t>notes</t>
  </si>
  <si>
    <t>timed out at 4 hours</t>
  </si>
  <si>
    <t>timed out at 18 hours</t>
  </si>
  <si>
    <t>months to return 500,000 records (Betula)</t>
  </si>
  <si>
    <t>type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</si>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</sst>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28" sqref="E28"/>
    </sheetView>
  </sheetViews>
  <sheetFormatPr baseColWidth="10" defaultRowHeight="16" x14ac:dyDescent="0.2"/>
  <cols>
    <col min="5" max="5" width="16.83203125" bestFit="1" customWidth="1"/>
    <col min="6" max="6" width="14.6640625" bestFit="1" customWidth="1"/>
    <col min="7" max="7" width="19.83203125" customWidth="1"/>
    <col min="9" max="9" width="14.5" customWidth="1"/>
  </cols>
  <sheetData>
    <row r="1" spans="1:10" x14ac:dyDescent="0.2">
      <c r="A1" t="s">
        <v>3</v>
      </c>
    </row>
    <row r="3" spans="1:10" x14ac:dyDescent="0.2">
      <c r="A3" t="s">
        <v>20</v>
      </c>
      <c r="B3" t="s">
        <v>21</v>
      </c>
    </row>
    <row r="4" spans="1:10" x14ac:dyDescent="0.2">
      <c r="A4" t="s">
        <v>4</v>
      </c>
      <c r="B4" t="s">
        <v>8</v>
      </c>
    </row>
    <row r="5" spans="1:10" x14ac:dyDescent="0.2">
      <c r="A5" t="s">
        <v>5</v>
      </c>
      <c r="B5" t="s">
        <v>10</v>
      </c>
    </row>
    <row r="6" spans="1:10" x14ac:dyDescent="0.2">
      <c r="A6" t="s">
        <v>7</v>
      </c>
      <c r="B6" t="s">
        <v>9</v>
      </c>
    </row>
    <row r="8" spans="1:10" s="1" customFormat="1" ht="48" x14ac:dyDescent="0.2">
      <c r="A8" s="1" t="s">
        <v>20</v>
      </c>
      <c r="B8" s="1" t="s">
        <v>0</v>
      </c>
      <c r="C8" s="1" t="s">
        <v>2</v>
      </c>
      <c r="D8" s="1" t="s">
        <v>14</v>
      </c>
      <c r="E8" s="1" t="s">
        <v>6</v>
      </c>
      <c r="F8" s="1" t="s">
        <v>11</v>
      </c>
      <c r="G8" s="1" t="s">
        <v>12</v>
      </c>
      <c r="H8" s="1" t="s">
        <v>13</v>
      </c>
      <c r="I8" s="1" t="s">
        <v>19</v>
      </c>
      <c r="J8" s="1" t="s">
        <v>16</v>
      </c>
    </row>
    <row r="9" spans="1:10" x14ac:dyDescent="0.2">
      <c r="A9" t="s">
        <v>4</v>
      </c>
      <c r="B9" t="s">
        <v>1</v>
      </c>
      <c r="C9">
        <v>1000</v>
      </c>
      <c r="D9">
        <v>9902</v>
      </c>
      <c r="E9">
        <f>96*60</f>
        <v>5760</v>
      </c>
      <c r="F9" t="s">
        <v>15</v>
      </c>
      <c r="G9" t="s">
        <v>15</v>
      </c>
      <c r="H9" t="s">
        <v>15</v>
      </c>
      <c r="I9" t="s">
        <v>15</v>
      </c>
      <c r="J9" t="s">
        <v>17</v>
      </c>
    </row>
    <row r="10" spans="1:10" x14ac:dyDescent="0.2">
      <c r="A10" t="s">
        <v>4</v>
      </c>
      <c r="B10" t="s">
        <v>1</v>
      </c>
      <c r="C10">
        <v>100</v>
      </c>
      <c r="D10">
        <v>1023</v>
      </c>
      <c r="E10">
        <v>345</v>
      </c>
      <c r="F10">
        <v>1523</v>
      </c>
      <c r="G10">
        <f>(31*60)+27</f>
        <v>1887</v>
      </c>
      <c r="H10">
        <f>G10/C10</f>
        <v>18.87</v>
      </c>
      <c r="I10">
        <f>(H10*500000)/60/60/24/30</f>
        <v>3.6400462962962967</v>
      </c>
    </row>
    <row r="11" spans="1:10" x14ac:dyDescent="0.2">
      <c r="A11" t="s">
        <v>4</v>
      </c>
      <c r="B11" t="s">
        <v>1</v>
      </c>
      <c r="C11">
        <v>50</v>
      </c>
      <c r="D11">
        <v>538</v>
      </c>
      <c r="E11">
        <v>264</v>
      </c>
      <c r="F11">
        <v>1166</v>
      </c>
      <c r="G11">
        <f>(24*60)+10</f>
        <v>1450</v>
      </c>
      <c r="H11">
        <f>G11/C11</f>
        <v>29</v>
      </c>
      <c r="I11">
        <f>(H11*500000)/60/60/24/30</f>
        <v>5.5941358024691361</v>
      </c>
    </row>
    <row r="12" spans="1:10" x14ac:dyDescent="0.2">
      <c r="A12" t="s">
        <v>4</v>
      </c>
      <c r="B12" t="s">
        <v>1</v>
      </c>
      <c r="C12">
        <v>10</v>
      </c>
      <c r="D12">
        <v>144</v>
      </c>
      <c r="E12">
        <v>64</v>
      </c>
      <c r="F12">
        <v>1.89</v>
      </c>
      <c r="G12">
        <v>83</v>
      </c>
      <c r="H12">
        <f>G12/C12</f>
        <v>8.3000000000000007</v>
      </c>
      <c r="I12">
        <f>(H12*500000)/60/60/24/30</f>
        <v>1.6010802469135803</v>
      </c>
    </row>
    <row r="13" spans="1:10" x14ac:dyDescent="0.2">
      <c r="A13" t="s">
        <v>4</v>
      </c>
      <c r="B13" t="s">
        <v>1</v>
      </c>
      <c r="C13">
        <v>1</v>
      </c>
      <c r="D13">
        <v>45</v>
      </c>
      <c r="E13">
        <v>18</v>
      </c>
      <c r="F13">
        <v>0.41899999999999998</v>
      </c>
      <c r="G13">
        <v>36</v>
      </c>
      <c r="H13">
        <f>G13/C13</f>
        <v>36</v>
      </c>
      <c r="I13">
        <f>(H13*500000)/60/60/24/30</f>
        <v>6.9444444444444446</v>
      </c>
    </row>
    <row r="15" spans="1:10" x14ac:dyDescent="0.2">
      <c r="A15" t="s">
        <v>5</v>
      </c>
      <c r="B15" t="s">
        <v>1</v>
      </c>
      <c r="C15">
        <v>1000</v>
      </c>
      <c r="D15">
        <v>9050</v>
      </c>
      <c r="E15">
        <v>7500</v>
      </c>
      <c r="F15" t="s">
        <v>15</v>
      </c>
      <c r="G15" t="s">
        <v>15</v>
      </c>
      <c r="H15" t="s">
        <v>15</v>
      </c>
      <c r="I15" t="s">
        <v>15</v>
      </c>
      <c r="J15" t="s">
        <v>18</v>
      </c>
    </row>
    <row r="16" spans="1:10" x14ac:dyDescent="0.2">
      <c r="A16" t="s">
        <v>5</v>
      </c>
      <c r="B16" t="s">
        <v>1</v>
      </c>
      <c r="C16">
        <v>100</v>
      </c>
      <c r="D16">
        <v>1362</v>
      </c>
      <c r="E16">
        <v>306</v>
      </c>
      <c r="F16">
        <v>754</v>
      </c>
      <c r="G16">
        <f>18*60</f>
        <v>1080</v>
      </c>
      <c r="H16">
        <f>G16/C16</f>
        <v>10.8</v>
      </c>
      <c r="I16">
        <f>(H16*500000)/60/60/24/30</f>
        <v>2.0833333333333335</v>
      </c>
    </row>
    <row r="17" spans="1:9" x14ac:dyDescent="0.2">
      <c r="A17" t="s">
        <v>5</v>
      </c>
      <c r="B17" t="s">
        <v>1</v>
      </c>
      <c r="C17">
        <v>50</v>
      </c>
      <c r="D17">
        <v>719</v>
      </c>
      <c r="E17">
        <v>260</v>
      </c>
      <c r="F17">
        <v>682</v>
      </c>
      <c r="G17">
        <f>16*60</f>
        <v>960</v>
      </c>
      <c r="H17">
        <f>G17/C17</f>
        <v>19.2</v>
      </c>
      <c r="I17">
        <f>(H17*500000)/60/60/24/30</f>
        <v>3.7037037037037033</v>
      </c>
    </row>
    <row r="18" spans="1:9" x14ac:dyDescent="0.2">
      <c r="A18" t="s">
        <v>5</v>
      </c>
      <c r="B18" t="s">
        <v>1</v>
      </c>
      <c r="C18">
        <v>10</v>
      </c>
      <c r="D18">
        <v>205</v>
      </c>
      <c r="E18">
        <v>55</v>
      </c>
      <c r="F18">
        <v>2.5499999999999998</v>
      </c>
      <c r="G18">
        <v>74</v>
      </c>
      <c r="H18">
        <f>G18/C18</f>
        <v>7.4</v>
      </c>
      <c r="I18">
        <f>(H18*500000)/60/60/24/30</f>
        <v>1.4274691358024691</v>
      </c>
    </row>
    <row r="19" spans="1:9" x14ac:dyDescent="0.2">
      <c r="A19" t="s">
        <v>5</v>
      </c>
      <c r="B19" t="s">
        <v>1</v>
      </c>
      <c r="C19">
        <v>1</v>
      </c>
      <c r="D19">
        <v>79</v>
      </c>
      <c r="E19">
        <v>22</v>
      </c>
      <c r="F19">
        <v>0.48499999999999999</v>
      </c>
      <c r="G19">
        <v>40</v>
      </c>
      <c r="H19">
        <f>G19/C19</f>
        <v>40</v>
      </c>
      <c r="I19">
        <f>(H19*500000)/60/60/24/30</f>
        <v>7.7160493827160499</v>
      </c>
    </row>
    <row r="21" spans="1:9" x14ac:dyDescent="0.2">
      <c r="A21" t="s">
        <v>7</v>
      </c>
      <c r="B21" t="s">
        <v>1</v>
      </c>
      <c r="C21">
        <v>1000</v>
      </c>
      <c r="D21">
        <v>3449</v>
      </c>
    </row>
    <row r="22" spans="1:9" x14ac:dyDescent="0.2">
      <c r="A22" t="s">
        <v>7</v>
      </c>
      <c r="B22" t="s">
        <v>1</v>
      </c>
      <c r="C22">
        <v>100</v>
      </c>
      <c r="D22">
        <v>355</v>
      </c>
      <c r="E22">
        <v>297</v>
      </c>
      <c r="F22">
        <v>243</v>
      </c>
      <c r="G22">
        <f>(9*60)+21</f>
        <v>561</v>
      </c>
      <c r="H22">
        <f>G22/C22</f>
        <v>5.61</v>
      </c>
      <c r="I22">
        <f>(H22*500000)/60/60/24/30</f>
        <v>1.082175925925926</v>
      </c>
    </row>
    <row r="23" spans="1:9" x14ac:dyDescent="0.2">
      <c r="A23" t="s">
        <v>7</v>
      </c>
      <c r="B23" t="s">
        <v>1</v>
      </c>
      <c r="C23">
        <v>50</v>
      </c>
      <c r="D23">
        <v>189</v>
      </c>
      <c r="E23">
        <v>227</v>
      </c>
      <c r="F23">
        <v>95</v>
      </c>
      <c r="G23">
        <f>(5*60)+40</f>
        <v>340</v>
      </c>
      <c r="H23">
        <f>G23/C23</f>
        <v>6.8</v>
      </c>
      <c r="I23">
        <f>(H23*500000)/60/60/24/30</f>
        <v>1.3117283950617284</v>
      </c>
    </row>
    <row r="24" spans="1:9" x14ac:dyDescent="0.2">
      <c r="A24" t="s">
        <v>7</v>
      </c>
      <c r="B24" t="s">
        <v>1</v>
      </c>
      <c r="C24">
        <v>10</v>
      </c>
      <c r="D24">
        <v>52</v>
      </c>
      <c r="E24">
        <v>55</v>
      </c>
      <c r="F24">
        <v>2</v>
      </c>
      <c r="G24">
        <v>74</v>
      </c>
      <c r="H24">
        <f>G24/C24</f>
        <v>7.4</v>
      </c>
      <c r="I24">
        <f>(H24*500000)/60/60/24/30</f>
        <v>1.4274691358024691</v>
      </c>
    </row>
    <row r="25" spans="1:9" x14ac:dyDescent="0.2">
      <c r="A25" t="s">
        <v>7</v>
      </c>
      <c r="B25" t="s">
        <v>1</v>
      </c>
      <c r="C25">
        <v>1</v>
      </c>
      <c r="D25">
        <v>16</v>
      </c>
      <c r="E25">
        <v>22</v>
      </c>
      <c r="F25">
        <v>0.44900000000000001</v>
      </c>
      <c r="G25">
        <v>46</v>
      </c>
      <c r="H25">
        <f>G25/C25</f>
        <v>46</v>
      </c>
      <c r="I25">
        <f>(H25*500000)/60/60/24/30</f>
        <v>8.8734567901234573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2017-04-03T21:00:41Z</dcterms:created>
  <dcterms:modified xsi:type="dcterms:W3CDTF">2017-04-04T11:13:03Z</dcterms:modified>
</cp:coreProperties>
</file>