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deck/IdeaProjects/pheno_paper/docs/"/>
    </mc:Choice>
  </mc:AlternateContent>
  <bookViews>
    <workbookView xWindow="7840" yWindow="2600" windowWidth="20600" windowHeight="154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J23" i="1"/>
  <c r="J15" i="1"/>
  <c r="J14" i="1"/>
  <c r="J13" i="1"/>
  <c r="J12" i="1"/>
  <c r="J20" i="1"/>
  <c r="J19" i="1"/>
  <c r="J18" i="1"/>
  <c r="J27" i="1"/>
  <c r="J26" i="1"/>
  <c r="J25" i="1"/>
  <c r="J24" i="1"/>
  <c r="I23" i="1"/>
  <c r="K23" i="1"/>
  <c r="H23" i="1"/>
  <c r="E15" i="1"/>
  <c r="E14" i="1"/>
  <c r="E13" i="1"/>
  <c r="E12" i="1"/>
  <c r="E11" i="1"/>
  <c r="E21" i="1"/>
  <c r="E20" i="1"/>
  <c r="E19" i="1"/>
  <c r="E18" i="1"/>
  <c r="E17" i="1"/>
  <c r="E26" i="1"/>
  <c r="E25" i="1"/>
  <c r="E24" i="1"/>
  <c r="E23" i="1"/>
  <c r="E27" i="1"/>
  <c r="H24" i="1"/>
  <c r="I24" i="1"/>
  <c r="K24" i="1"/>
  <c r="H25" i="1"/>
  <c r="H18" i="1"/>
  <c r="I18" i="1"/>
  <c r="K18" i="1"/>
  <c r="H12" i="1"/>
  <c r="H19" i="1"/>
  <c r="I19" i="1"/>
  <c r="K19" i="1"/>
  <c r="H13" i="1"/>
  <c r="I25" i="1"/>
  <c r="K25" i="1"/>
  <c r="I26" i="1"/>
  <c r="K26" i="1"/>
  <c r="I27" i="1"/>
  <c r="K27" i="1"/>
  <c r="I20" i="1"/>
  <c r="K20" i="1"/>
  <c r="I21" i="1"/>
  <c r="K21" i="1"/>
  <c r="I12" i="1"/>
  <c r="K12" i="1"/>
  <c r="I13" i="1"/>
  <c r="K13" i="1"/>
  <c r="I14" i="1"/>
  <c r="K14" i="1"/>
  <c r="I15" i="1"/>
  <c r="K15" i="1"/>
  <c r="F11" i="1"/>
</calcChain>
</file>

<file path=xl/sharedStrings.xml><?xml version="1.0" encoding="utf-8"?>
<sst xmlns="http://schemas.openxmlformats.org/spreadsheetml/2006/main" count="62" uniqueCount="25">
  <si>
    <t>Reasoner</t>
  </si>
  <si>
    <t>Hermit</t>
  </si>
  <si>
    <t>Records</t>
  </si>
  <si>
    <t>Test of loading sample recordset through OntoPilot</t>
  </si>
  <si>
    <t>short</t>
  </si>
  <si>
    <t>full</t>
  </si>
  <si>
    <t>seconds consistency</t>
  </si>
  <si>
    <t>mini</t>
  </si>
  <si>
    <t>seconds inferred</t>
  </si>
  <si>
    <t>seconds (using results from unix "time" command, real time)</t>
  </si>
  <si>
    <t>overall seconds / record</t>
  </si>
  <si>
    <t># of triples</t>
  </si>
  <si>
    <t>?</t>
  </si>
  <si>
    <t>notes</t>
  </si>
  <si>
    <t>timed out at 4 hours</t>
  </si>
  <si>
    <t>timed out at 18 hours</t>
  </si>
  <si>
    <t>months to return 500,000 records (Betula)</t>
  </si>
  <si>
    <t>type</t>
  </si>
  <si>
    <t>description</t>
  </si>
  <si>
    <t>Contains only two classes: plantStructurePresence and measurementDatum. Only the Datatype properties are included here that are absolutely necessary for inferencing to happen (counts and percents) are contained these classes.</t>
  </si>
  <si>
    <t>overall seconds / triple</t>
  </si>
  <si>
    <t>Contains only two classes: plantStructurePresence and measurementDatum. Most of the Annotation properties from the source data are contained these classes.</t>
  </si>
  <si>
    <t xml:space="preserve">Contains a full set of classes, relations between classes, and all of the annotations needed to describe the data. </t>
  </si>
  <si>
    <t>triples / record</t>
  </si>
  <si>
    <t>NOTE: tests conducted on a Mac OS X with 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</si>
</sst>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23" sqref="L23"/>
    </sheetView>
  </sheetViews>
  <sheetFormatPr baseColWidth="10" defaultRowHeight="16" x14ac:dyDescent="0.2"/>
  <cols>
    <col min="6" max="6" width="16.83203125" bestFit="1" customWidth="1"/>
    <col min="7" max="7" width="14.6640625" bestFit="1" customWidth="1"/>
    <col min="8" max="8" width="19.83203125" customWidth="1"/>
    <col min="10" max="10" width="14.5" customWidth="1"/>
  </cols>
  <sheetData>
    <row r="1" spans="1:12" x14ac:dyDescent="0.2">
      <c r="A1" t="s">
        <v>3</v>
      </c>
    </row>
    <row r="3" spans="1:12" s="2" customFormat="1" x14ac:dyDescent="0.2">
      <c r="A3" s="2" t="s">
        <v>17</v>
      </c>
      <c r="B3" s="2" t="s">
        <v>18</v>
      </c>
    </row>
    <row r="4" spans="1:12" x14ac:dyDescent="0.2">
      <c r="A4" t="s">
        <v>4</v>
      </c>
      <c r="B4" t="s">
        <v>21</v>
      </c>
    </row>
    <row r="5" spans="1:12" x14ac:dyDescent="0.2">
      <c r="A5" t="s">
        <v>5</v>
      </c>
      <c r="B5" t="s">
        <v>22</v>
      </c>
    </row>
    <row r="6" spans="1:12" x14ac:dyDescent="0.2">
      <c r="A6" t="s">
        <v>7</v>
      </c>
      <c r="B6" t="s">
        <v>19</v>
      </c>
    </row>
    <row r="8" spans="1:12" x14ac:dyDescent="0.2">
      <c r="A8" t="s">
        <v>24</v>
      </c>
    </row>
    <row r="10" spans="1:12" s="3" customFormat="1" ht="80" x14ac:dyDescent="0.2">
      <c r="A10" s="3" t="s">
        <v>17</v>
      </c>
      <c r="B10" s="3" t="s">
        <v>0</v>
      </c>
      <c r="C10" s="3" t="s">
        <v>2</v>
      </c>
      <c r="D10" s="3" t="s">
        <v>11</v>
      </c>
      <c r="E10" s="3" t="s">
        <v>23</v>
      </c>
      <c r="F10" s="3" t="s">
        <v>6</v>
      </c>
      <c r="G10" s="3" t="s">
        <v>8</v>
      </c>
      <c r="H10" s="3" t="s">
        <v>9</v>
      </c>
      <c r="I10" s="3" t="s">
        <v>10</v>
      </c>
      <c r="J10" s="3" t="s">
        <v>20</v>
      </c>
      <c r="K10" s="3" t="s">
        <v>16</v>
      </c>
      <c r="L10" s="3" t="s">
        <v>13</v>
      </c>
    </row>
    <row r="11" spans="1:12" x14ac:dyDescent="0.2">
      <c r="A11" t="s">
        <v>4</v>
      </c>
      <c r="B11" t="s">
        <v>1</v>
      </c>
      <c r="C11">
        <v>1000</v>
      </c>
      <c r="D11">
        <v>9902</v>
      </c>
      <c r="E11">
        <f t="shared" ref="E11:E15" si="0">D11/C11</f>
        <v>9.9019999999999992</v>
      </c>
      <c r="F11">
        <f>96*60</f>
        <v>5760</v>
      </c>
      <c r="G11" t="s">
        <v>12</v>
      </c>
      <c r="H11" t="s">
        <v>12</v>
      </c>
      <c r="I11" t="s">
        <v>12</v>
      </c>
      <c r="J11" s="1"/>
      <c r="K11" t="s">
        <v>12</v>
      </c>
      <c r="L11" t="s">
        <v>14</v>
      </c>
    </row>
    <row r="12" spans="1:12" x14ac:dyDescent="0.2">
      <c r="A12" t="s">
        <v>4</v>
      </c>
      <c r="B12" t="s">
        <v>1</v>
      </c>
      <c r="C12">
        <v>100</v>
      </c>
      <c r="D12">
        <v>1023</v>
      </c>
      <c r="E12">
        <f t="shared" si="0"/>
        <v>10.23</v>
      </c>
      <c r="F12">
        <v>345</v>
      </c>
      <c r="G12">
        <v>1523</v>
      </c>
      <c r="H12">
        <f>(31*60)+27</f>
        <v>1887</v>
      </c>
      <c r="I12">
        <f>H12/C12</f>
        <v>18.87</v>
      </c>
      <c r="J12" s="1">
        <f t="shared" ref="J12:J15" si="1">H12/D12</f>
        <v>1.8445747800586509</v>
      </c>
      <c r="K12">
        <f>(I12*500000)/60/60/24/30</f>
        <v>3.6400462962962967</v>
      </c>
    </row>
    <row r="13" spans="1:12" x14ac:dyDescent="0.2">
      <c r="A13" t="s">
        <v>4</v>
      </c>
      <c r="B13" t="s">
        <v>1</v>
      </c>
      <c r="C13">
        <v>50</v>
      </c>
      <c r="D13">
        <v>538</v>
      </c>
      <c r="E13">
        <f t="shared" si="0"/>
        <v>10.76</v>
      </c>
      <c r="F13">
        <v>264</v>
      </c>
      <c r="G13">
        <v>1166</v>
      </c>
      <c r="H13">
        <f>(24*60)+10</f>
        <v>1450</v>
      </c>
      <c r="I13">
        <f>H13/C13</f>
        <v>29</v>
      </c>
      <c r="J13" s="1">
        <f t="shared" si="1"/>
        <v>2.6951672862453533</v>
      </c>
      <c r="K13">
        <f>(I13*500000)/60/60/24/30</f>
        <v>5.5941358024691361</v>
      </c>
    </row>
    <row r="14" spans="1:12" x14ac:dyDescent="0.2">
      <c r="A14" t="s">
        <v>4</v>
      </c>
      <c r="B14" t="s">
        <v>1</v>
      </c>
      <c r="C14">
        <v>10</v>
      </c>
      <c r="D14">
        <v>144</v>
      </c>
      <c r="E14">
        <f t="shared" si="0"/>
        <v>14.4</v>
      </c>
      <c r="F14">
        <v>64</v>
      </c>
      <c r="G14">
        <v>1.89</v>
      </c>
      <c r="H14">
        <v>83</v>
      </c>
      <c r="I14">
        <f>H14/C14</f>
        <v>8.3000000000000007</v>
      </c>
      <c r="J14" s="1">
        <f t="shared" si="1"/>
        <v>0.57638888888888884</v>
      </c>
      <c r="K14">
        <f>(I14*500000)/60/60/24/30</f>
        <v>1.6010802469135803</v>
      </c>
    </row>
    <row r="15" spans="1:12" x14ac:dyDescent="0.2">
      <c r="A15" t="s">
        <v>4</v>
      </c>
      <c r="B15" t="s">
        <v>1</v>
      </c>
      <c r="C15">
        <v>1</v>
      </c>
      <c r="D15">
        <v>45</v>
      </c>
      <c r="E15">
        <f t="shared" si="0"/>
        <v>45</v>
      </c>
      <c r="F15">
        <v>18</v>
      </c>
      <c r="G15">
        <v>0.41899999999999998</v>
      </c>
      <c r="H15">
        <v>36</v>
      </c>
      <c r="I15">
        <f>H15/C15</f>
        <v>36</v>
      </c>
      <c r="J15" s="1">
        <f t="shared" si="1"/>
        <v>0.8</v>
      </c>
      <c r="K15">
        <f>(I15*500000)/60/60/24/30</f>
        <v>6.9444444444444446</v>
      </c>
    </row>
    <row r="16" spans="1:12" x14ac:dyDescent="0.2">
      <c r="J16" s="1"/>
    </row>
    <row r="17" spans="1:12" x14ac:dyDescent="0.2">
      <c r="A17" t="s">
        <v>5</v>
      </c>
      <c r="B17" t="s">
        <v>1</v>
      </c>
      <c r="C17">
        <v>1000</v>
      </c>
      <c r="D17">
        <v>9050</v>
      </c>
      <c r="E17">
        <f t="shared" ref="E17:E21" si="2">D17/C17</f>
        <v>9.0500000000000007</v>
      </c>
      <c r="F17">
        <v>7500</v>
      </c>
      <c r="G17" t="s">
        <v>12</v>
      </c>
      <c r="H17" t="s">
        <v>12</v>
      </c>
      <c r="I17" t="s">
        <v>12</v>
      </c>
      <c r="J17" s="1"/>
      <c r="K17" t="s">
        <v>12</v>
      </c>
      <c r="L17" t="s">
        <v>15</v>
      </c>
    </row>
    <row r="18" spans="1:12" x14ac:dyDescent="0.2">
      <c r="A18" t="s">
        <v>5</v>
      </c>
      <c r="B18" t="s">
        <v>1</v>
      </c>
      <c r="C18">
        <v>100</v>
      </c>
      <c r="D18">
        <v>1362</v>
      </c>
      <c r="E18">
        <f t="shared" si="2"/>
        <v>13.62</v>
      </c>
      <c r="F18">
        <v>306</v>
      </c>
      <c r="G18">
        <v>754</v>
      </c>
      <c r="H18">
        <f>18*60</f>
        <v>1080</v>
      </c>
      <c r="I18">
        <f>H18/C18</f>
        <v>10.8</v>
      </c>
      <c r="J18" s="1">
        <f t="shared" ref="J18:J21" si="3">H18/D18</f>
        <v>0.79295154185022021</v>
      </c>
      <c r="K18">
        <f>(I18*500000)/60/60/24/30</f>
        <v>2.0833333333333335</v>
      </c>
    </row>
    <row r="19" spans="1:12" x14ac:dyDescent="0.2">
      <c r="A19" t="s">
        <v>5</v>
      </c>
      <c r="B19" t="s">
        <v>1</v>
      </c>
      <c r="C19">
        <v>50</v>
      </c>
      <c r="D19">
        <v>719</v>
      </c>
      <c r="E19">
        <f t="shared" si="2"/>
        <v>14.38</v>
      </c>
      <c r="F19">
        <v>260</v>
      </c>
      <c r="G19">
        <v>682</v>
      </c>
      <c r="H19">
        <f>16*60</f>
        <v>960</v>
      </c>
      <c r="I19">
        <f>H19/C19</f>
        <v>19.2</v>
      </c>
      <c r="J19" s="1">
        <f t="shared" si="3"/>
        <v>1.3351877607788596</v>
      </c>
      <c r="K19">
        <f>(I19*500000)/60/60/24/30</f>
        <v>3.7037037037037033</v>
      </c>
    </row>
    <row r="20" spans="1:12" x14ac:dyDescent="0.2">
      <c r="A20" t="s">
        <v>5</v>
      </c>
      <c r="B20" t="s">
        <v>1</v>
      </c>
      <c r="C20">
        <v>10</v>
      </c>
      <c r="D20">
        <v>205</v>
      </c>
      <c r="E20">
        <f t="shared" si="2"/>
        <v>20.5</v>
      </c>
      <c r="F20">
        <v>55</v>
      </c>
      <c r="G20">
        <v>2.5499999999999998</v>
      </c>
      <c r="H20">
        <v>74</v>
      </c>
      <c r="I20">
        <f>H20/C20</f>
        <v>7.4</v>
      </c>
      <c r="J20" s="1">
        <f t="shared" si="3"/>
        <v>0.36097560975609755</v>
      </c>
      <c r="K20">
        <f>(I20*500000)/60/60/24/30</f>
        <v>1.4274691358024691</v>
      </c>
    </row>
    <row r="21" spans="1:12" x14ac:dyDescent="0.2">
      <c r="A21" t="s">
        <v>5</v>
      </c>
      <c r="B21" t="s">
        <v>1</v>
      </c>
      <c r="C21">
        <v>1</v>
      </c>
      <c r="D21">
        <v>79</v>
      </c>
      <c r="E21">
        <f t="shared" si="2"/>
        <v>79</v>
      </c>
      <c r="F21">
        <v>22</v>
      </c>
      <c r="G21">
        <v>0.48499999999999999</v>
      </c>
      <c r="H21">
        <v>40</v>
      </c>
      <c r="I21">
        <f>H21/C21</f>
        <v>40</v>
      </c>
      <c r="J21" s="1">
        <f>H21/D21</f>
        <v>0.50632911392405067</v>
      </c>
      <c r="K21">
        <f>(I21*500000)/60/60/24/30</f>
        <v>7.7160493827160499</v>
      </c>
    </row>
    <row r="23" spans="1:12" x14ac:dyDescent="0.2">
      <c r="A23" t="s">
        <v>7</v>
      </c>
      <c r="B23" t="s">
        <v>1</v>
      </c>
      <c r="C23">
        <v>1000</v>
      </c>
      <c r="D23">
        <v>3449</v>
      </c>
      <c r="E23">
        <f t="shared" ref="E23:E26" si="4">D23/C23</f>
        <v>3.4489999999999998</v>
      </c>
      <c r="F23">
        <v>5443</v>
      </c>
      <c r="G23">
        <v>30828</v>
      </c>
      <c r="H23">
        <f>605*60</f>
        <v>36300</v>
      </c>
      <c r="I23">
        <f>H23/C23</f>
        <v>36.299999999999997</v>
      </c>
      <c r="J23" s="1">
        <f>H23/D23</f>
        <v>10.52478979414323</v>
      </c>
      <c r="K23">
        <f>(I23*500000)/60/60/24/30</f>
        <v>7.0023148148148149</v>
      </c>
    </row>
    <row r="24" spans="1:12" x14ac:dyDescent="0.2">
      <c r="A24" t="s">
        <v>7</v>
      </c>
      <c r="B24" t="s">
        <v>1</v>
      </c>
      <c r="C24">
        <v>100</v>
      </c>
      <c r="D24">
        <v>355</v>
      </c>
      <c r="E24">
        <f t="shared" si="4"/>
        <v>3.55</v>
      </c>
      <c r="F24">
        <v>297</v>
      </c>
      <c r="G24">
        <v>243</v>
      </c>
      <c r="H24">
        <f>(9*60)+21</f>
        <v>561</v>
      </c>
      <c r="I24">
        <f>H24/C24</f>
        <v>5.61</v>
      </c>
      <c r="J24" s="1">
        <f t="shared" ref="J24:J27" si="5">H24/D24</f>
        <v>1.580281690140845</v>
      </c>
      <c r="K24">
        <f>(I24*500000)/60/60/24/30</f>
        <v>1.082175925925926</v>
      </c>
    </row>
    <row r="25" spans="1:12" x14ac:dyDescent="0.2">
      <c r="A25" t="s">
        <v>7</v>
      </c>
      <c r="B25" t="s">
        <v>1</v>
      </c>
      <c r="C25">
        <v>50</v>
      </c>
      <c r="D25">
        <v>189</v>
      </c>
      <c r="E25">
        <f t="shared" si="4"/>
        <v>3.78</v>
      </c>
      <c r="F25">
        <v>227</v>
      </c>
      <c r="G25">
        <v>95</v>
      </c>
      <c r="H25">
        <f>(5*60)+40</f>
        <v>340</v>
      </c>
      <c r="I25">
        <f>H25/C25</f>
        <v>6.8</v>
      </c>
      <c r="J25" s="1">
        <f t="shared" si="5"/>
        <v>1.7989417989417988</v>
      </c>
      <c r="K25">
        <f>(I25*500000)/60/60/24/30</f>
        <v>1.3117283950617284</v>
      </c>
    </row>
    <row r="26" spans="1:12" x14ac:dyDescent="0.2">
      <c r="A26" t="s">
        <v>7</v>
      </c>
      <c r="B26" t="s">
        <v>1</v>
      </c>
      <c r="C26">
        <v>10</v>
      </c>
      <c r="D26">
        <v>52</v>
      </c>
      <c r="E26">
        <f t="shared" si="4"/>
        <v>5.2</v>
      </c>
      <c r="F26">
        <v>55</v>
      </c>
      <c r="G26">
        <v>2</v>
      </c>
      <c r="H26">
        <v>74</v>
      </c>
      <c r="I26">
        <f>H26/C26</f>
        <v>7.4</v>
      </c>
      <c r="J26" s="1">
        <f t="shared" si="5"/>
        <v>1.4230769230769231</v>
      </c>
      <c r="K26">
        <f>(I26*500000)/60/60/24/30</f>
        <v>1.4274691358024691</v>
      </c>
    </row>
    <row r="27" spans="1:12" x14ac:dyDescent="0.2">
      <c r="A27" t="s">
        <v>7</v>
      </c>
      <c r="B27" t="s">
        <v>1</v>
      </c>
      <c r="C27">
        <v>1</v>
      </c>
      <c r="D27">
        <v>16</v>
      </c>
      <c r="E27">
        <f>D27/C27</f>
        <v>16</v>
      </c>
      <c r="F27">
        <v>22</v>
      </c>
      <c r="G27">
        <v>0.44900000000000001</v>
      </c>
      <c r="H27">
        <v>46</v>
      </c>
      <c r="I27">
        <f>H27/C27</f>
        <v>46</v>
      </c>
      <c r="J27" s="1">
        <f t="shared" si="5"/>
        <v>2.875</v>
      </c>
      <c r="K27">
        <f>(I27*500000)/60/60/24/30</f>
        <v>8.8734567901234573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2017-04-03T21:00:41Z</dcterms:created>
  <dcterms:modified xsi:type="dcterms:W3CDTF">2017-04-04T20:47:11Z</dcterms:modified>
</cp:coreProperties>
</file>