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projects-2025\typst\ivp\src\informes\docs\59_cambio_cronograma_mr_sibayo\xlsx\"/>
    </mc:Choice>
  </mc:AlternateContent>
  <xr:revisionPtr revIDLastSave="0" documentId="13_ncr:1_{B881F532-DE1C-4EB0-9DBF-0207ABFC5E81}" xr6:coauthVersionLast="47" xr6:coauthVersionMax="47" xr10:uidLastSave="{00000000-0000-0000-0000-000000000000}"/>
  <bookViews>
    <workbookView xWindow="-28920" yWindow="-45" windowWidth="29040" windowHeight="16440" xr2:uid="{00000000-000D-0000-FFFF-FFFF00000000}"/>
  </bookViews>
  <sheets>
    <sheet name="programacion" sheetId="1" r:id="rId1"/>
    <sheet name="num_dias" sheetId="2" r:id="rId2"/>
    <sheet name="4" sheetId="3" r:id="rId3"/>
    <sheet name="5" sheetId="4" r:id="rId4"/>
    <sheet name="6" sheetId="5" r:id="rId5"/>
    <sheet name="7" sheetId="6" r:id="rId6"/>
    <sheet name="8" sheetId="7" r:id="rId7"/>
    <sheet name="9" sheetId="8" r:id="rId8"/>
    <sheet name="10" sheetId="9" r:id="rId9"/>
    <sheet name="11" sheetId="10" r:id="rId10"/>
    <sheet name="12" sheetId="11" r:id="rId11"/>
    <sheet name="resumen" sheetId="12" r:id="rId12"/>
    <sheet name="desembolso" sheetId="14" r:id="rId13"/>
  </sheets>
  <definedNames>
    <definedName name="_xlnm.Print_Area" localSheetId="1">num_dias!$A$1:$I$35</definedName>
    <definedName name="_xlnm.Print_Area" localSheetId="11">resumen!$A$1:$P$39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" i="14" l="1"/>
  <c r="AA6" i="14"/>
  <c r="Y6" i="14"/>
  <c r="W6" i="14"/>
  <c r="U6" i="14"/>
  <c r="S6" i="14"/>
  <c r="Q6" i="14"/>
  <c r="O6" i="14"/>
  <c r="M6" i="14"/>
  <c r="M25" i="10"/>
  <c r="T25" i="10"/>
  <c r="AH25" i="10"/>
  <c r="AG25" i="10"/>
  <c r="AF25" i="10"/>
  <c r="AE25" i="10"/>
  <c r="AD25" i="10"/>
  <c r="AC25" i="10"/>
  <c r="W25" i="10"/>
  <c r="S25" i="10"/>
  <c r="Y25" i="10"/>
  <c r="Z25" i="10"/>
  <c r="AA25" i="10"/>
  <c r="V25" i="10"/>
  <c r="AG25" i="3"/>
  <c r="AC25" i="3"/>
  <c r="AB25" i="3"/>
  <c r="Q40" i="12"/>
  <c r="AA16" i="12"/>
  <c r="AA17" i="12"/>
  <c r="AA18" i="12"/>
  <c r="AA19" i="12"/>
  <c r="AA20" i="12"/>
  <c r="AA21" i="12"/>
  <c r="Y17" i="12"/>
  <c r="Y18" i="12"/>
  <c r="Y19" i="12"/>
  <c r="Y20" i="12"/>
  <c r="Y21" i="12"/>
  <c r="Y16" i="12"/>
  <c r="X17" i="12"/>
  <c r="X18" i="12"/>
  <c r="X19" i="12"/>
  <c r="X20" i="12"/>
  <c r="X21" i="12"/>
  <c r="X16" i="12"/>
  <c r="W17" i="12"/>
  <c r="W18" i="12"/>
  <c r="W19" i="12"/>
  <c r="W20" i="12"/>
  <c r="W21" i="12"/>
  <c r="W16" i="12"/>
  <c r="V17" i="12"/>
  <c r="V18" i="12"/>
  <c r="V19" i="12"/>
  <c r="V20" i="12"/>
  <c r="V21" i="12"/>
  <c r="V16" i="12"/>
  <c r="U17" i="12"/>
  <c r="U18" i="12"/>
  <c r="U19" i="12"/>
  <c r="U20" i="12"/>
  <c r="U21" i="12"/>
  <c r="U16" i="12"/>
  <c r="T17" i="12"/>
  <c r="T18" i="12"/>
  <c r="T19" i="12"/>
  <c r="T20" i="12"/>
  <c r="T21" i="12"/>
  <c r="T22" i="12"/>
  <c r="U22" i="12"/>
  <c r="V22" i="12"/>
  <c r="W22" i="12"/>
  <c r="X22" i="12"/>
  <c r="Y22" i="12"/>
  <c r="AA22" i="12"/>
  <c r="T23" i="12"/>
  <c r="U23" i="12"/>
  <c r="V23" i="12"/>
  <c r="W23" i="12"/>
  <c r="X23" i="12"/>
  <c r="Y23" i="12"/>
  <c r="AA23" i="12"/>
  <c r="T24" i="12"/>
  <c r="U24" i="12"/>
  <c r="V24" i="12"/>
  <c r="W24" i="12"/>
  <c r="X24" i="12"/>
  <c r="Y24" i="12"/>
  <c r="AA24" i="12"/>
  <c r="T25" i="12"/>
  <c r="U25" i="12"/>
  <c r="V25" i="12"/>
  <c r="W25" i="12"/>
  <c r="X25" i="12"/>
  <c r="Y25" i="12"/>
  <c r="AA25" i="12"/>
  <c r="T26" i="12"/>
  <c r="U26" i="12"/>
  <c r="V26" i="12"/>
  <c r="W26" i="12"/>
  <c r="X26" i="12"/>
  <c r="Y26" i="12"/>
  <c r="AA26" i="12"/>
  <c r="T27" i="12"/>
  <c r="U27" i="12"/>
  <c r="V27" i="12"/>
  <c r="W27" i="12"/>
  <c r="X27" i="12"/>
  <c r="Y27" i="12"/>
  <c r="AA27" i="12"/>
  <c r="T28" i="12"/>
  <c r="U28" i="12"/>
  <c r="V28" i="12"/>
  <c r="W28" i="12"/>
  <c r="X28" i="12"/>
  <c r="Y28" i="12"/>
  <c r="AA28" i="12"/>
  <c r="T29" i="12"/>
  <c r="U29" i="12"/>
  <c r="V29" i="12"/>
  <c r="W29" i="12"/>
  <c r="X29" i="12"/>
  <c r="Y29" i="12"/>
  <c r="AA29" i="12"/>
  <c r="T30" i="12"/>
  <c r="U30" i="12"/>
  <c r="V30" i="12"/>
  <c r="W30" i="12"/>
  <c r="X30" i="12"/>
  <c r="Y30" i="12"/>
  <c r="AA30" i="12"/>
  <c r="T31" i="12"/>
  <c r="U31" i="12"/>
  <c r="V31" i="12"/>
  <c r="W31" i="12"/>
  <c r="X31" i="12"/>
  <c r="Y31" i="12"/>
  <c r="AA31" i="12"/>
  <c r="T32" i="12"/>
  <c r="U32" i="12"/>
  <c r="V32" i="12"/>
  <c r="W32" i="12"/>
  <c r="X32" i="12"/>
  <c r="Y32" i="12"/>
  <c r="AA32" i="12"/>
  <c r="T33" i="12"/>
  <c r="U33" i="12"/>
  <c r="V33" i="12"/>
  <c r="W33" i="12"/>
  <c r="X33" i="12"/>
  <c r="Y33" i="12"/>
  <c r="AA33" i="12"/>
  <c r="T34" i="12"/>
  <c r="U34" i="12"/>
  <c r="V34" i="12"/>
  <c r="W34" i="12"/>
  <c r="X34" i="12"/>
  <c r="Y34" i="12"/>
  <c r="AA34" i="12"/>
  <c r="T35" i="12"/>
  <c r="U35" i="12"/>
  <c r="V35" i="12"/>
  <c r="W35" i="12"/>
  <c r="X35" i="12"/>
  <c r="Y35" i="12"/>
  <c r="AA35" i="12"/>
  <c r="T36" i="12"/>
  <c r="U36" i="12"/>
  <c r="V36" i="12"/>
  <c r="W36" i="12"/>
  <c r="X36" i="12"/>
  <c r="Y36" i="12"/>
  <c r="AA36" i="12"/>
  <c r="T37" i="12"/>
  <c r="U37" i="12"/>
  <c r="V37" i="12"/>
  <c r="W37" i="12"/>
  <c r="X37" i="12"/>
  <c r="Y37" i="12"/>
  <c r="AA37" i="12"/>
  <c r="T38" i="12"/>
  <c r="U38" i="12"/>
  <c r="V38" i="12"/>
  <c r="W38" i="12"/>
  <c r="X38" i="12"/>
  <c r="Y38" i="12"/>
  <c r="AA38" i="12"/>
  <c r="T39" i="12"/>
  <c r="U39" i="12"/>
  <c r="V39" i="12"/>
  <c r="W39" i="12"/>
  <c r="X39" i="12"/>
  <c r="Y39" i="12"/>
  <c r="AA39" i="12"/>
  <c r="AD6" i="14" l="1"/>
  <c r="AD7" i="14" s="1"/>
  <c r="AB6" i="14"/>
  <c r="AB7" i="14" s="1"/>
  <c r="AA8" i="14" s="1"/>
  <c r="Z6" i="14"/>
  <c r="Z7" i="14" s="1"/>
  <c r="X6" i="14"/>
  <c r="X7" i="14" s="1"/>
  <c r="W8" i="14" s="1"/>
  <c r="V6" i="14"/>
  <c r="V7" i="14" s="1"/>
  <c r="T6" i="14"/>
  <c r="T7" i="14" s="1"/>
  <c r="R6" i="14"/>
  <c r="R7" i="14" s="1"/>
  <c r="P6" i="14"/>
  <c r="N6" i="14"/>
  <c r="N7" i="14" s="1"/>
  <c r="O7" i="14"/>
  <c r="P7" i="14"/>
  <c r="Q7" i="14"/>
  <c r="S7" i="14"/>
  <c r="U7" i="14"/>
  <c r="W7" i="14"/>
  <c r="Y7" i="14"/>
  <c r="AA7" i="14"/>
  <c r="AC7" i="14"/>
  <c r="M7" i="14"/>
  <c r="AE6" i="14"/>
  <c r="M37" i="12"/>
  <c r="Z37" i="12" s="1"/>
  <c r="AB37" i="12" s="1"/>
  <c r="L37" i="12"/>
  <c r="K37" i="12"/>
  <c r="J37" i="12"/>
  <c r="I37" i="12"/>
  <c r="H37" i="12"/>
  <c r="G37" i="12"/>
  <c r="F37" i="12"/>
  <c r="M35" i="12"/>
  <c r="Z35" i="12" s="1"/>
  <c r="AB35" i="12" s="1"/>
  <c r="L35" i="12"/>
  <c r="K35" i="12"/>
  <c r="J35" i="12"/>
  <c r="I35" i="12"/>
  <c r="H35" i="12"/>
  <c r="G35" i="12"/>
  <c r="F35" i="12"/>
  <c r="M33" i="12"/>
  <c r="Z33" i="12" s="1"/>
  <c r="AB33" i="12" s="1"/>
  <c r="L33" i="12"/>
  <c r="K33" i="12"/>
  <c r="J33" i="12"/>
  <c r="I33" i="12"/>
  <c r="H33" i="12"/>
  <c r="G33" i="12"/>
  <c r="F33" i="12"/>
  <c r="M31" i="12"/>
  <c r="Z31" i="12" s="1"/>
  <c r="AB31" i="12" s="1"/>
  <c r="L31" i="12"/>
  <c r="K31" i="12"/>
  <c r="J31" i="12"/>
  <c r="I31" i="12"/>
  <c r="H31" i="12"/>
  <c r="G31" i="12"/>
  <c r="F31" i="12"/>
  <c r="M29" i="12"/>
  <c r="Z29" i="12" s="1"/>
  <c r="AB29" i="12" s="1"/>
  <c r="L29" i="12"/>
  <c r="K29" i="12"/>
  <c r="J29" i="12"/>
  <c r="I29" i="12"/>
  <c r="H29" i="12"/>
  <c r="G29" i="12"/>
  <c r="F29" i="12"/>
  <c r="M22" i="12"/>
  <c r="Z22" i="12" s="1"/>
  <c r="AB22" i="12" s="1"/>
  <c r="L22" i="12"/>
  <c r="K22" i="12"/>
  <c r="J22" i="12"/>
  <c r="I22" i="12"/>
  <c r="H22" i="12"/>
  <c r="G22" i="12"/>
  <c r="F22" i="12"/>
  <c r="M15" i="12"/>
  <c r="L15" i="12"/>
  <c r="K15" i="12"/>
  <c r="J15" i="12"/>
  <c r="I15" i="12"/>
  <c r="H15" i="12"/>
  <c r="G15" i="12"/>
  <c r="F15" i="12"/>
  <c r="AK41" i="11"/>
  <c r="N39" i="12" s="1"/>
  <c r="AK40" i="11"/>
  <c r="N38" i="12" s="1"/>
  <c r="AK38" i="11"/>
  <c r="N36" i="12" s="1"/>
  <c r="AK36" i="11"/>
  <c r="N34" i="12" s="1"/>
  <c r="AK34" i="11"/>
  <c r="N32" i="12" s="1"/>
  <c r="AK32" i="11"/>
  <c r="N30" i="12" s="1"/>
  <c r="AK30" i="11"/>
  <c r="N28" i="12" s="1"/>
  <c r="AK29" i="11"/>
  <c r="N27" i="12" s="1"/>
  <c r="AK28" i="11"/>
  <c r="N26" i="12" s="1"/>
  <c r="AK27" i="11"/>
  <c r="N25" i="12" s="1"/>
  <c r="AK26" i="11"/>
  <c r="N24" i="12" s="1"/>
  <c r="AK25" i="11"/>
  <c r="N23" i="12" s="1"/>
  <c r="AK23" i="11"/>
  <c r="N21" i="12" s="1"/>
  <c r="AK22" i="11"/>
  <c r="N20" i="12" s="1"/>
  <c r="AK21" i="11"/>
  <c r="N19" i="12" s="1"/>
  <c r="AK20" i="11"/>
  <c r="N18" i="12" s="1"/>
  <c r="AK19" i="11"/>
  <c r="N17" i="12" s="1"/>
  <c r="AK18" i="11"/>
  <c r="N16" i="12" s="1"/>
  <c r="AJ41" i="10"/>
  <c r="M39" i="12" s="1"/>
  <c r="Z39" i="12" s="1"/>
  <c r="AB39" i="12" s="1"/>
  <c r="AJ40" i="10"/>
  <c r="M38" i="12" s="1"/>
  <c r="Z38" i="12" s="1"/>
  <c r="AB38" i="12" s="1"/>
  <c r="AJ38" i="10"/>
  <c r="M36" i="12" s="1"/>
  <c r="Z36" i="12" s="1"/>
  <c r="AB36" i="12" s="1"/>
  <c r="AJ36" i="10"/>
  <c r="M34" i="12" s="1"/>
  <c r="Z34" i="12" s="1"/>
  <c r="AB34" i="12" s="1"/>
  <c r="AJ34" i="10"/>
  <c r="M32" i="12" s="1"/>
  <c r="Z32" i="12" s="1"/>
  <c r="AB32" i="12" s="1"/>
  <c r="AJ32" i="10"/>
  <c r="M30" i="12" s="1"/>
  <c r="Z30" i="12" s="1"/>
  <c r="AB30" i="12" s="1"/>
  <c r="AJ30" i="10"/>
  <c r="M28" i="12" s="1"/>
  <c r="Z28" i="12" s="1"/>
  <c r="AB28" i="12" s="1"/>
  <c r="AJ29" i="10"/>
  <c r="M27" i="12" s="1"/>
  <c r="Z27" i="12" s="1"/>
  <c r="AB27" i="12" s="1"/>
  <c r="AJ28" i="10"/>
  <c r="M26" i="12" s="1"/>
  <c r="Z26" i="12" s="1"/>
  <c r="AB26" i="12" s="1"/>
  <c r="AJ27" i="10"/>
  <c r="M25" i="12" s="1"/>
  <c r="Z25" i="12" s="1"/>
  <c r="AB25" i="12" s="1"/>
  <c r="AJ26" i="10"/>
  <c r="M24" i="12" s="1"/>
  <c r="AJ25" i="10"/>
  <c r="M23" i="12" s="1"/>
  <c r="Z23" i="12" s="1"/>
  <c r="AB23" i="12" s="1"/>
  <c r="AJ23" i="10"/>
  <c r="M21" i="12" s="1"/>
  <c r="Z21" i="12" s="1"/>
  <c r="AB21" i="12" s="1"/>
  <c r="AJ22" i="10"/>
  <c r="M20" i="12" s="1"/>
  <c r="Z20" i="12" s="1"/>
  <c r="AB20" i="12" s="1"/>
  <c r="AJ21" i="10"/>
  <c r="M19" i="12" s="1"/>
  <c r="Z19" i="12" s="1"/>
  <c r="AB19" i="12" s="1"/>
  <c r="AJ20" i="10"/>
  <c r="M18" i="12" s="1"/>
  <c r="Z18" i="12" s="1"/>
  <c r="AB18" i="12" s="1"/>
  <c r="AJ19" i="10"/>
  <c r="M17" i="12" s="1"/>
  <c r="Z17" i="12" s="1"/>
  <c r="AB17" i="12" s="1"/>
  <c r="AJ18" i="10"/>
  <c r="M16" i="12" s="1"/>
  <c r="Z16" i="12" s="1"/>
  <c r="AK41" i="9"/>
  <c r="L39" i="12" s="1"/>
  <c r="AK40" i="9"/>
  <c r="L38" i="12" s="1"/>
  <c r="AK38" i="9"/>
  <c r="L36" i="12" s="1"/>
  <c r="AK36" i="9"/>
  <c r="L34" i="12" s="1"/>
  <c r="AK34" i="9"/>
  <c r="L32" i="12" s="1"/>
  <c r="AK32" i="9"/>
  <c r="L30" i="12" s="1"/>
  <c r="AK30" i="9"/>
  <c r="L28" i="12" s="1"/>
  <c r="AK29" i="9"/>
  <c r="L27" i="12" s="1"/>
  <c r="AK28" i="9"/>
  <c r="L26" i="12" s="1"/>
  <c r="AK27" i="9"/>
  <c r="L25" i="12" s="1"/>
  <c r="AK26" i="9"/>
  <c r="L24" i="12" s="1"/>
  <c r="AK25" i="9"/>
  <c r="L23" i="12" s="1"/>
  <c r="AK23" i="9"/>
  <c r="L21" i="12" s="1"/>
  <c r="AK22" i="9"/>
  <c r="L20" i="12" s="1"/>
  <c r="AK21" i="9"/>
  <c r="L19" i="12" s="1"/>
  <c r="AK20" i="9"/>
  <c r="L18" i="12" s="1"/>
  <c r="AK19" i="9"/>
  <c r="L17" i="12" s="1"/>
  <c r="AK18" i="9"/>
  <c r="L16" i="12" s="1"/>
  <c r="AJ41" i="8"/>
  <c r="K39" i="12" s="1"/>
  <c r="AJ40" i="8"/>
  <c r="K38" i="12" s="1"/>
  <c r="AJ38" i="8"/>
  <c r="K36" i="12" s="1"/>
  <c r="AJ36" i="8"/>
  <c r="K34" i="12" s="1"/>
  <c r="AJ34" i="8"/>
  <c r="K32" i="12" s="1"/>
  <c r="AJ32" i="8"/>
  <c r="K30" i="12" s="1"/>
  <c r="AJ30" i="8"/>
  <c r="K28" i="12" s="1"/>
  <c r="AJ29" i="8"/>
  <c r="K27" i="12" s="1"/>
  <c r="AJ28" i="8"/>
  <c r="K26" i="12" s="1"/>
  <c r="AJ27" i="8"/>
  <c r="K25" i="12" s="1"/>
  <c r="AJ26" i="8"/>
  <c r="K24" i="12" s="1"/>
  <c r="AJ25" i="8"/>
  <c r="K23" i="12" s="1"/>
  <c r="AJ23" i="8"/>
  <c r="K21" i="12" s="1"/>
  <c r="AJ22" i="8"/>
  <c r="K20" i="12" s="1"/>
  <c r="AJ21" i="8"/>
  <c r="K19" i="12" s="1"/>
  <c r="AJ20" i="8"/>
  <c r="K18" i="12" s="1"/>
  <c r="AJ19" i="8"/>
  <c r="K17" i="12" s="1"/>
  <c r="AJ18" i="8"/>
  <c r="K16" i="12" s="1"/>
  <c r="AK41" i="7"/>
  <c r="J39" i="12" s="1"/>
  <c r="AK40" i="7"/>
  <c r="J38" i="12" s="1"/>
  <c r="AK38" i="7"/>
  <c r="J36" i="12" s="1"/>
  <c r="AK36" i="7"/>
  <c r="J34" i="12" s="1"/>
  <c r="AK34" i="7"/>
  <c r="J32" i="12" s="1"/>
  <c r="AK32" i="7"/>
  <c r="J30" i="12" s="1"/>
  <c r="AK30" i="7"/>
  <c r="J28" i="12" s="1"/>
  <c r="AK29" i="7"/>
  <c r="J27" i="12" s="1"/>
  <c r="AK28" i="7"/>
  <c r="J26" i="12" s="1"/>
  <c r="AK27" i="7"/>
  <c r="J25" i="12" s="1"/>
  <c r="AK26" i="7"/>
  <c r="J24" i="12" s="1"/>
  <c r="AK25" i="7"/>
  <c r="J23" i="12" s="1"/>
  <c r="AK23" i="7"/>
  <c r="J21" i="12" s="1"/>
  <c r="AK22" i="7"/>
  <c r="J20" i="12" s="1"/>
  <c r="AK21" i="7"/>
  <c r="J19" i="12" s="1"/>
  <c r="AK20" i="7"/>
  <c r="J18" i="12" s="1"/>
  <c r="AK19" i="7"/>
  <c r="J17" i="12" s="1"/>
  <c r="AK18" i="7"/>
  <c r="J16" i="12" s="1"/>
  <c r="AK41" i="6"/>
  <c r="I39" i="12" s="1"/>
  <c r="AK40" i="6"/>
  <c r="I38" i="12" s="1"/>
  <c r="AK38" i="6"/>
  <c r="I36" i="12" s="1"/>
  <c r="AK36" i="6"/>
  <c r="I34" i="12" s="1"/>
  <c r="AK34" i="6"/>
  <c r="I32" i="12" s="1"/>
  <c r="AK32" i="6"/>
  <c r="I30" i="12" s="1"/>
  <c r="AK30" i="6"/>
  <c r="I28" i="12" s="1"/>
  <c r="AK29" i="6"/>
  <c r="I27" i="12" s="1"/>
  <c r="AK28" i="6"/>
  <c r="I26" i="12" s="1"/>
  <c r="AK27" i="6"/>
  <c r="I25" i="12" s="1"/>
  <c r="AK26" i="6"/>
  <c r="I24" i="12" s="1"/>
  <c r="AK25" i="6"/>
  <c r="I23" i="12" s="1"/>
  <c r="AK23" i="6"/>
  <c r="I21" i="12" s="1"/>
  <c r="AK22" i="6"/>
  <c r="I20" i="12" s="1"/>
  <c r="AK21" i="6"/>
  <c r="I19" i="12" s="1"/>
  <c r="AK20" i="6"/>
  <c r="I18" i="12" s="1"/>
  <c r="AK19" i="6"/>
  <c r="I17" i="12" s="1"/>
  <c r="AK18" i="6"/>
  <c r="I16" i="12" s="1"/>
  <c r="AJ41" i="5"/>
  <c r="H39" i="12" s="1"/>
  <c r="AJ40" i="5"/>
  <c r="H38" i="12" s="1"/>
  <c r="AJ38" i="5"/>
  <c r="H36" i="12" s="1"/>
  <c r="AJ36" i="5"/>
  <c r="H34" i="12" s="1"/>
  <c r="AJ34" i="5"/>
  <c r="H32" i="12" s="1"/>
  <c r="AJ32" i="5"/>
  <c r="H30" i="12" s="1"/>
  <c r="AJ30" i="5"/>
  <c r="H28" i="12" s="1"/>
  <c r="AJ29" i="5"/>
  <c r="H27" i="12" s="1"/>
  <c r="AJ28" i="5"/>
  <c r="H26" i="12" s="1"/>
  <c r="AJ27" i="5"/>
  <c r="H25" i="12" s="1"/>
  <c r="AJ26" i="5"/>
  <c r="H24" i="12" s="1"/>
  <c r="AJ25" i="5"/>
  <c r="H23" i="12" s="1"/>
  <c r="AJ23" i="5"/>
  <c r="H21" i="12" s="1"/>
  <c r="AJ22" i="5"/>
  <c r="H20" i="12" s="1"/>
  <c r="AJ21" i="5"/>
  <c r="H19" i="12" s="1"/>
  <c r="AJ20" i="5"/>
  <c r="H18" i="12" s="1"/>
  <c r="AJ19" i="5"/>
  <c r="H17" i="12" s="1"/>
  <c r="AJ18" i="5"/>
  <c r="H16" i="12" s="1"/>
  <c r="AK41" i="4"/>
  <c r="G39" i="12" s="1"/>
  <c r="AK40" i="4"/>
  <c r="G38" i="12" s="1"/>
  <c r="AK38" i="4"/>
  <c r="G36" i="12" s="1"/>
  <c r="AK36" i="4"/>
  <c r="G34" i="12" s="1"/>
  <c r="AK34" i="4"/>
  <c r="G32" i="12" s="1"/>
  <c r="AK32" i="4"/>
  <c r="G30" i="12" s="1"/>
  <c r="AK30" i="4"/>
  <c r="G28" i="12" s="1"/>
  <c r="AK29" i="4"/>
  <c r="G27" i="12" s="1"/>
  <c r="AK28" i="4"/>
  <c r="G26" i="12" s="1"/>
  <c r="AK27" i="4"/>
  <c r="G25" i="12" s="1"/>
  <c r="AK26" i="4"/>
  <c r="G24" i="12" s="1"/>
  <c r="AK25" i="4"/>
  <c r="G23" i="12" s="1"/>
  <c r="AK23" i="4"/>
  <c r="G21" i="12" s="1"/>
  <c r="AK22" i="4"/>
  <c r="G20" i="12" s="1"/>
  <c r="AK21" i="4"/>
  <c r="G19" i="12" s="1"/>
  <c r="AK20" i="4"/>
  <c r="G18" i="12" s="1"/>
  <c r="AK19" i="4"/>
  <c r="G17" i="12" s="1"/>
  <c r="AK18" i="4"/>
  <c r="G16" i="12" s="1"/>
  <c r="AJ41" i="3"/>
  <c r="F39" i="12" s="1"/>
  <c r="AJ40" i="3"/>
  <c r="F38" i="12" s="1"/>
  <c r="AJ38" i="3"/>
  <c r="F36" i="12" s="1"/>
  <c r="AJ36" i="3"/>
  <c r="F34" i="12" s="1"/>
  <c r="AJ34" i="3"/>
  <c r="F32" i="12" s="1"/>
  <c r="AJ32" i="3"/>
  <c r="F30" i="12" s="1"/>
  <c r="AJ30" i="3"/>
  <c r="F28" i="12" s="1"/>
  <c r="AJ29" i="3"/>
  <c r="F27" i="12" s="1"/>
  <c r="AJ28" i="3"/>
  <c r="F26" i="12" s="1"/>
  <c r="AJ27" i="3"/>
  <c r="F25" i="12" s="1"/>
  <c r="AJ26" i="3"/>
  <c r="F24" i="12" s="1"/>
  <c r="AJ25" i="3"/>
  <c r="F23" i="12" s="1"/>
  <c r="AJ23" i="3"/>
  <c r="F21" i="12" s="1"/>
  <c r="AJ22" i="3"/>
  <c r="F20" i="12" s="1"/>
  <c r="AJ21" i="3"/>
  <c r="F19" i="12" s="1"/>
  <c r="AJ20" i="3"/>
  <c r="F18" i="12" s="1"/>
  <c r="AJ19" i="3"/>
  <c r="F17" i="12" s="1"/>
  <c r="AJ18" i="3"/>
  <c r="F16" i="12" s="1"/>
  <c r="S16" i="12" s="1"/>
  <c r="S36" i="1"/>
  <c r="R36" i="1"/>
  <c r="Q36" i="1"/>
  <c r="P36" i="1"/>
  <c r="O36" i="1"/>
  <c r="N36" i="1"/>
  <c r="M36" i="1"/>
  <c r="L36" i="1"/>
  <c r="K36" i="1"/>
  <c r="J36" i="1"/>
  <c r="I36" i="1"/>
  <c r="H36" i="1"/>
  <c r="T35" i="1"/>
  <c r="T34" i="1"/>
  <c r="T32" i="1"/>
  <c r="T30" i="1"/>
  <c r="T28" i="1"/>
  <c r="T26" i="1"/>
  <c r="T24" i="1"/>
  <c r="T23" i="1"/>
  <c r="T22" i="1"/>
  <c r="T21" i="1"/>
  <c r="T20" i="1"/>
  <c r="T19" i="1"/>
  <c r="T17" i="1"/>
  <c r="T16" i="1"/>
  <c r="T15" i="1"/>
  <c r="T14" i="1"/>
  <c r="T13" i="1"/>
  <c r="T12" i="1"/>
  <c r="T36" i="1" l="1"/>
  <c r="Y8" i="14"/>
  <c r="AE7" i="14"/>
  <c r="Z24" i="12"/>
  <c r="AB24" i="12" s="1"/>
  <c r="O24" i="12"/>
  <c r="Q24" i="12" s="1"/>
  <c r="S27" i="12"/>
  <c r="O27" i="12"/>
  <c r="Q27" i="12" s="1"/>
  <c r="S22" i="12"/>
  <c r="O22" i="12"/>
  <c r="Q22" i="12" s="1"/>
  <c r="S29" i="12"/>
  <c r="O29" i="12"/>
  <c r="Q29" i="12" s="1"/>
  <c r="O31" i="12"/>
  <c r="Q31" i="12" s="1"/>
  <c r="S31" i="12"/>
  <c r="O33" i="12"/>
  <c r="Q33" i="12" s="1"/>
  <c r="S33" i="12"/>
  <c r="S35" i="12"/>
  <c r="O35" i="12"/>
  <c r="Q35" i="12" s="1"/>
  <c r="S37" i="12"/>
  <c r="O37" i="12"/>
  <c r="Q37" i="12" s="1"/>
  <c r="S28" i="12"/>
  <c r="O28" i="12"/>
  <c r="Q28" i="12" s="1"/>
  <c r="O25" i="12"/>
  <c r="Q25" i="12" s="1"/>
  <c r="S25" i="12"/>
  <c r="S38" i="12"/>
  <c r="O38" i="12"/>
  <c r="Q38" i="12" s="1"/>
  <c r="O17" i="12"/>
  <c r="Q17" i="12" s="1"/>
  <c r="S17" i="12"/>
  <c r="O39" i="12"/>
  <c r="Q39" i="12" s="1"/>
  <c r="S39" i="12"/>
  <c r="S18" i="12"/>
  <c r="O18" i="12"/>
  <c r="Q18" i="12" s="1"/>
  <c r="S19" i="12"/>
  <c r="O19" i="12"/>
  <c r="Q19" i="12" s="1"/>
  <c r="S30" i="12"/>
  <c r="O30" i="12"/>
  <c r="Q30" i="12" s="1"/>
  <c r="O26" i="12"/>
  <c r="Q26" i="12" s="1"/>
  <c r="S26" i="12"/>
  <c r="S20" i="12"/>
  <c r="O20" i="12"/>
  <c r="Q20" i="12" s="1"/>
  <c r="S21" i="12"/>
  <c r="O21" i="12"/>
  <c r="Q21" i="12" s="1"/>
  <c r="S32" i="12"/>
  <c r="O32" i="12"/>
  <c r="Q32" i="12" s="1"/>
  <c r="O34" i="12"/>
  <c r="Q34" i="12" s="1"/>
  <c r="S34" i="12"/>
  <c r="S36" i="12"/>
  <c r="O36" i="12"/>
  <c r="Q36" i="12" s="1"/>
  <c r="S24" i="12"/>
  <c r="O23" i="12"/>
  <c r="Q23" i="12" s="1"/>
  <c r="S23" i="12"/>
  <c r="O16" i="12"/>
  <c r="T16" i="12"/>
  <c r="AB16" i="12" s="1"/>
  <c r="AC8" i="14"/>
  <c r="AF6" i="14"/>
  <c r="U8" i="14"/>
  <c r="S8" i="14"/>
  <c r="O8" i="14"/>
  <c r="AF7" i="14"/>
  <c r="M8" i="14"/>
  <c r="Q8" i="14"/>
  <c r="AE8" i="14" l="1"/>
  <c r="T40" i="12" l="1"/>
  <c r="T41" i="12" s="1"/>
  <c r="Q16" i="12"/>
  <c r="X40" i="12"/>
  <c r="X42" i="12" s="1"/>
  <c r="W40" i="12"/>
  <c r="W41" i="12" s="1"/>
  <c r="AA40" i="12"/>
  <c r="AA41" i="12" s="1"/>
  <c r="S40" i="12"/>
  <c r="S42" i="12" s="1"/>
  <c r="U40" i="12"/>
  <c r="U41" i="12" s="1"/>
  <c r="Y40" i="12"/>
  <c r="Y41" i="12" s="1"/>
  <c r="Z40" i="12"/>
  <c r="Z42" i="12" s="1"/>
  <c r="V40" i="12"/>
  <c r="V42" i="12" s="1"/>
  <c r="Z41" i="12" l="1"/>
  <c r="Z43" i="12" s="1"/>
  <c r="T42" i="12"/>
  <c r="T43" i="12" s="1"/>
  <c r="AA43" i="12"/>
  <c r="V41" i="12"/>
  <c r="V43" i="12" s="1"/>
  <c r="Y42" i="12"/>
  <c r="Y43" i="12" s="1"/>
  <c r="S41" i="12"/>
  <c r="S43" i="12" s="1"/>
  <c r="AA42" i="12"/>
  <c r="W42" i="12"/>
  <c r="W43" i="12" s="1"/>
  <c r="U42" i="12"/>
  <c r="U43" i="12" s="1"/>
  <c r="X41" i="12"/>
  <c r="X43" i="12" s="1"/>
  <c r="AB40" i="12"/>
  <c r="Z44" i="12" l="1"/>
  <c r="Z45" i="12" s="1"/>
  <c r="S44" i="12"/>
  <c r="S45" i="12" s="1"/>
  <c r="V44" i="12"/>
  <c r="V45" i="12" s="1"/>
  <c r="X44" i="12"/>
  <c r="X45" i="12" s="1"/>
  <c r="U44" i="12"/>
  <c r="U45" i="12" s="1"/>
  <c r="W44" i="12"/>
  <c r="W45" i="12" s="1"/>
  <c r="T44" i="12"/>
  <c r="T45" i="12" s="1"/>
  <c r="Y44" i="12"/>
  <c r="Y45" i="12" s="1"/>
  <c r="AA44" i="12"/>
  <c r="AA45" i="12" s="1"/>
  <c r="AB45" i="12" l="1"/>
</calcChain>
</file>

<file path=xl/sharedStrings.xml><?xml version="1.0" encoding="utf-8"?>
<sst xmlns="http://schemas.openxmlformats.org/spreadsheetml/2006/main" count="1499" uniqueCount="208">
  <si>
    <t>Programación inicial base de actividades 2025 - 240 días calendarios</t>
  </si>
  <si>
    <t>Ruta: EMP. AR-111 (NUEVO SIBAYO) - TUTI - EMP.AR-681 (DV. CHIVAY)</t>
  </si>
  <si>
    <t>Tramo: EMP. AR-111 (NUEVO SIBAYO) - TUTI - EMP.AR-681 (DV. CHIVAY)</t>
  </si>
  <si>
    <t>Longitud: 32+252 Km</t>
  </si>
  <si>
    <t>Fecha de inicio: 15/04/2025</t>
  </si>
  <si>
    <t>Fecha de fin: 10/12/2025</t>
  </si>
  <si>
    <t>Tiempo de ejecución: 240 días calendarios</t>
  </si>
  <si>
    <t>Código</t>
  </si>
  <si>
    <t>Actividad</t>
  </si>
  <si>
    <t>Unid.</t>
  </si>
  <si>
    <t>Tab./Cuad.</t>
  </si>
  <si>
    <t>Nº Cuad.</t>
  </si>
  <si>
    <t>Tab. / Act.</t>
  </si>
  <si>
    <t>Nº Dias</t>
  </si>
  <si>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</si>
  <si>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</si>
  <si>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</si>
  <si>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</si>
  <si>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</si>
  <si>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</si>
  <si>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</si>
  <si>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</si>
  <si>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</si>
  <si>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</si>
  <si>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</si>
  <si>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</si>
  <si>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</si>
  <si>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ÉPOCA DE LLUVIAS</t>
  </si>
  <si>
    <t>DESPUES DE LLUVIAS</t>
  </si>
  <si>
    <t>ÉPOCA SECA</t>
  </si>
  <si>
    <t>ANTES DE LLUVIAS</t>
  </si>
  <si>
    <t>N° días para ejecutar según contrato</t>
  </si>
  <si>
    <t>1º mes</t>
  </si>
  <si>
    <t>2º mes</t>
  </si>
  <si>
    <t>3º mes</t>
  </si>
  <si>
    <t>4º mes</t>
  </si>
  <si>
    <t>5º mes</t>
  </si>
  <si>
    <t>6º mes</t>
  </si>
  <si>
    <t>7º mes</t>
  </si>
  <si>
    <t>8º mes</t>
  </si>
  <si>
    <t>9º mes</t>
  </si>
  <si>
    <t>MR100</t>
  </si>
  <si>
    <t>CONSERVACION DE CALZADA</t>
  </si>
  <si>
    <t>MR101</t>
  </si>
  <si>
    <t>Limpieza de Calzada</t>
  </si>
  <si>
    <t>Km</t>
  </si>
  <si>
    <t>MR102</t>
  </si>
  <si>
    <t>Bacheo</t>
  </si>
  <si>
    <t>m2</t>
  </si>
  <si>
    <t>MR103</t>
  </si>
  <si>
    <t>Desquinche</t>
  </si>
  <si>
    <t>m3</t>
  </si>
  <si>
    <t>MR104</t>
  </si>
  <si>
    <t>Remoción de Derrumbes</t>
  </si>
  <si>
    <t>MR111</t>
  </si>
  <si>
    <t>Parchado superficial</t>
  </si>
  <si>
    <t>MR112</t>
  </si>
  <si>
    <t>Parchado profundo</t>
  </si>
  <si>
    <t>MR200</t>
  </si>
  <si>
    <t>LIMPIEZA DE OBRAS DE ARTE</t>
  </si>
  <si>
    <t>MR201</t>
  </si>
  <si>
    <t>Limpieza de Cunetas</t>
  </si>
  <si>
    <t>m</t>
  </si>
  <si>
    <t>MR202</t>
  </si>
  <si>
    <t>Limpieza de Alcantarillas</t>
  </si>
  <si>
    <t>Und</t>
  </si>
  <si>
    <t>MR203</t>
  </si>
  <si>
    <t>Limpieza de Badén</t>
  </si>
  <si>
    <t>MR204</t>
  </si>
  <si>
    <t>Limpieza de Zanjas de Coronación</t>
  </si>
  <si>
    <t>MR205</t>
  </si>
  <si>
    <t>Limpieza de Pontones</t>
  </si>
  <si>
    <t>MR206</t>
  </si>
  <si>
    <t>Encauzamiento Pequeños cursos Agua</t>
  </si>
  <si>
    <t>MR300</t>
  </si>
  <si>
    <t>CONTROL DE VEGETACION</t>
  </si>
  <si>
    <t>MR301</t>
  </si>
  <si>
    <t>Roce y limpieza</t>
  </si>
  <si>
    <t>MR400</t>
  </si>
  <si>
    <t>SEGURIDAD VIAL</t>
  </si>
  <si>
    <t>MR401</t>
  </si>
  <si>
    <t>Conservación de Señales</t>
  </si>
  <si>
    <t>MR500</t>
  </si>
  <si>
    <t>MEDIO AMBIENTE</t>
  </si>
  <si>
    <t>MR501</t>
  </si>
  <si>
    <t>Reforestación</t>
  </si>
  <si>
    <t>MR600</t>
  </si>
  <si>
    <t>VIGILANCIA Y CONTROL VIAL</t>
  </si>
  <si>
    <t>MR601</t>
  </si>
  <si>
    <t>Vigilancia y Control</t>
  </si>
  <si>
    <t>MR700</t>
  </si>
  <si>
    <t>ACTIVIDADES COMPLEMENTARIAS</t>
  </si>
  <si>
    <t>MR701</t>
  </si>
  <si>
    <t>Reparación de muros secos</t>
  </si>
  <si>
    <t>MR702</t>
  </si>
  <si>
    <t>Reparación de Pontones</t>
  </si>
  <si>
    <t>Cronograma de ejecución de actividades</t>
  </si>
  <si>
    <t>Servicio: Mantenimiento rutinario</t>
  </si>
  <si>
    <t>Longitud: 32+252</t>
  </si>
  <si>
    <t>Plazo de ejecución: 240 días calendarios</t>
  </si>
  <si>
    <t>Número de cuadrillas: 1</t>
  </si>
  <si>
    <t>Número de trabajadores: 3</t>
  </si>
  <si>
    <t>Unidad</t>
  </si>
  <si>
    <t>Rend. Unitario</t>
  </si>
  <si>
    <t>Rend. Diario por cuadrilla</t>
  </si>
  <si>
    <t>Carga anual</t>
  </si>
  <si>
    <t>Carga 8 meses</t>
  </si>
  <si>
    <t>N.º de dias para ejecutar una actividad</t>
  </si>
  <si>
    <t>N.º de días para ejecutar según contrato</t>
  </si>
  <si>
    <t>Formato N° 3</t>
  </si>
  <si>
    <t>Cronograma de ejecución de actividades mes Abril 2025</t>
  </si>
  <si>
    <t>Contratista: PLATERS MANAGEMENT S.A.C.</t>
  </si>
  <si>
    <t>Código de ruta: EMP. AR-111 (NUEVO SIBAYO) - TUTI - EMP.AR-681 (DV. CHIVAY)</t>
  </si>
  <si>
    <t>Código de tramo: EMP. AR-111 (NUEVO SIBAYO) - TUTI - EMP.AR-681 (DV. CHIVAY)</t>
  </si>
  <si>
    <t>Categoría: Vecinal</t>
  </si>
  <si>
    <t>Jefe de mantenimiento: Gerber Frank Platero Sandoval</t>
  </si>
  <si>
    <t>Meta: 32+252 Km</t>
  </si>
  <si>
    <t>Sector: EMP. AR-111 (NUEVO SIBAYO) - TUTI - EMP.AR-681 (DV. CHIVAY)</t>
  </si>
  <si>
    <t>Cuadrilla: Única</t>
  </si>
  <si>
    <t>N.º</t>
  </si>
  <si>
    <t>Rend Unit.</t>
  </si>
  <si>
    <t>Mes: Abril</t>
  </si>
  <si>
    <t>Semana 1</t>
  </si>
  <si>
    <t>Semana 2</t>
  </si>
  <si>
    <t>Semana 3</t>
  </si>
  <si>
    <t>Semana 4</t>
  </si>
  <si>
    <t>Total</t>
  </si>
  <si>
    <t>M</t>
  </si>
  <si>
    <t>X</t>
  </si>
  <si>
    <t>J</t>
  </si>
  <si>
    <t>V</t>
  </si>
  <si>
    <t>S</t>
  </si>
  <si>
    <t>D</t>
  </si>
  <si>
    <t>L</t>
  </si>
  <si>
    <t>Cronograma de ejecución de actividades mes Mayo 2025</t>
  </si>
  <si>
    <t>Mes: Mayo</t>
  </si>
  <si>
    <t>Cronograma de ejecución de actividades mes Junio 2025</t>
  </si>
  <si>
    <t>Mes: Junio</t>
  </si>
  <si>
    <t>Cronograma de ejecución de actividades mes Julio 2025</t>
  </si>
  <si>
    <t>Mes: Julio</t>
  </si>
  <si>
    <t>Cronograma de ejecución de actividades mes Agosto 2025</t>
  </si>
  <si>
    <t>Mes: Agosto</t>
  </si>
  <si>
    <t>Cronograma de ejecución de actividades mes Septiembre 2025</t>
  </si>
  <si>
    <t>Mes: Septiembre</t>
  </si>
  <si>
    <t>Cronograma de ejecución de actividades mes Octubre 2025</t>
  </si>
  <si>
    <t>Mes: Octubre</t>
  </si>
  <si>
    <t>Cronograma de ejecución de actividades mes Noviembre 2025</t>
  </si>
  <si>
    <t>Mes: Noviembre</t>
  </si>
  <si>
    <t>Cronograma de ejecución de actividades mes Diciembre 2025</t>
  </si>
  <si>
    <t>Mes: Diciembre</t>
  </si>
  <si>
    <t>Resumen de programación mensual 2025</t>
  </si>
  <si>
    <t>Formato N° 03.02</t>
  </si>
  <si>
    <t>Rend. Unit./Cuadrilla</t>
  </si>
  <si>
    <t>Abril</t>
  </si>
  <si>
    <t>1.º mes</t>
  </si>
  <si>
    <t>Mayo</t>
  </si>
  <si>
    <t>2.º mes</t>
  </si>
  <si>
    <t>Junio</t>
  </si>
  <si>
    <t>3.º mes</t>
  </si>
  <si>
    <t>Julio</t>
  </si>
  <si>
    <t>4.º mes</t>
  </si>
  <si>
    <t>Agosto</t>
  </si>
  <si>
    <t>5.º mes</t>
  </si>
  <si>
    <t>Septiembre</t>
  </si>
  <si>
    <t>6.º mes</t>
  </si>
  <si>
    <t>Octubre</t>
  </si>
  <si>
    <t>7.º mes</t>
  </si>
  <si>
    <t>Noviembre</t>
  </si>
  <si>
    <t>8.º mes</t>
  </si>
  <si>
    <t>Total de cargas de trabajo programado</t>
  </si>
  <si>
    <t>Progresivas</t>
  </si>
  <si>
    <t>00+000 - 32+252</t>
  </si>
  <si>
    <t>Cronograma de desembolso 2025</t>
  </si>
  <si>
    <t>Datos generales</t>
  </si>
  <si>
    <t>ST</t>
  </si>
  <si>
    <t>Departamento</t>
  </si>
  <si>
    <t>Provincia</t>
  </si>
  <si>
    <t>Distrito</t>
  </si>
  <si>
    <t>Camino Vecinal</t>
  </si>
  <si>
    <t>Contrato</t>
  </si>
  <si>
    <t>Longitud</t>
  </si>
  <si>
    <t>Plazo de ejecución</t>
  </si>
  <si>
    <t>Fecha de inicio</t>
  </si>
  <si>
    <t>Monto contratado</t>
  </si>
  <si>
    <t>Adenda</t>
  </si>
  <si>
    <t>Monto adenda</t>
  </si>
  <si>
    <t>1</t>
  </si>
  <si>
    <t>Arequipa</t>
  </si>
  <si>
    <t>Caylloma</t>
  </si>
  <si>
    <t>Chivay Tuti Sibayo</t>
  </si>
  <si>
    <t>EMP. AR-111 (NUEVO SIBAYO) - TUTI - EMP.AR-681 (DV. CHIVAY)</t>
  </si>
  <si>
    <t>004-2025</t>
  </si>
  <si>
    <t>32+252</t>
  </si>
  <si>
    <t>15/04/2025</t>
  </si>
  <si>
    <t>-</t>
  </si>
  <si>
    <t>Mant.</t>
  </si>
  <si>
    <t>G.O.</t>
  </si>
  <si>
    <t>Diciembre</t>
  </si>
  <si>
    <t>S/. 33382.67</t>
  </si>
  <si>
    <t>T</t>
  </si>
  <si>
    <t>9.º mes</t>
  </si>
  <si>
    <t>P.U.</t>
  </si>
  <si>
    <t>TOTALES</t>
  </si>
  <si>
    <t>GG (10%)</t>
  </si>
  <si>
    <t>UT (5%)</t>
  </si>
  <si>
    <t>SUB TOT</t>
  </si>
  <si>
    <t>IGV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</si>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</sst>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S/.&quot;\ #,##0.00"/>
    <numFmt numFmtId="165" formatCode="_ &quot;S/.&quot;* #,##0.00_ ;_ &quot;S/.&quot;* \-#,##0.00_ ;_ &quot;S/.&quot;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left" indent="1"/>
    </xf>
    <xf numFmtId="4" fontId="0" fillId="0" borderId="1" xfId="0" applyNumberFormat="1" applyBorder="1" applyAlignment="1">
      <alignment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4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4" fontId="3" fillId="0" borderId="0" xfId="0" applyNumberFormat="1" applyFont="1"/>
    <xf numFmtId="2" fontId="0" fillId="0" borderId="1" xfId="0" applyNumberFormat="1" applyBorder="1"/>
    <xf numFmtId="2" fontId="1" fillId="0" borderId="1" xfId="0" applyNumberFormat="1" applyFont="1" applyBorder="1"/>
    <xf numFmtId="4" fontId="0" fillId="0" borderId="4" xfId="0" applyNumberFormat="1" applyBorder="1" applyAlignment="1">
      <alignment vertical="center"/>
    </xf>
    <xf numFmtId="0" fontId="0" fillId="4" borderId="0" xfId="0" applyFill="1"/>
    <xf numFmtId="4" fontId="2" fillId="4" borderId="1" xfId="0" applyNumberFormat="1" applyFont="1" applyFill="1" applyBorder="1" applyAlignment="1">
      <alignment vertical="center"/>
    </xf>
    <xf numFmtId="0" fontId="0" fillId="5" borderId="0" xfId="0" applyFill="1"/>
    <xf numFmtId="0" fontId="1" fillId="0" borderId="0" xfId="0" applyFont="1"/>
    <xf numFmtId="2" fontId="0" fillId="0" borderId="0" xfId="0" applyNumberFormat="1"/>
    <xf numFmtId="2" fontId="0" fillId="5" borderId="0" xfId="0" applyNumberFormat="1" applyFill="1"/>
    <xf numFmtId="0" fontId="0" fillId="4" borderId="1" xfId="0" applyFill="1" applyBorder="1"/>
    <xf numFmtId="3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1" fontId="0" fillId="4" borderId="1" xfId="0" applyNumberFormat="1" applyFill="1" applyBorder="1"/>
    <xf numFmtId="1" fontId="0" fillId="0" borderId="1" xfId="0" applyNumberFormat="1" applyBorder="1"/>
    <xf numFmtId="3" fontId="5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6">
    <cellStyle name="Moneda 2" xfId="2" xr:uid="{F23B49C2-EACC-421D-A512-9FBB43F210DE}"/>
    <cellStyle name="Normal" xfId="0" builtinId="0"/>
    <cellStyle name="Normal 2" xfId="3" xr:uid="{259B29FC-F3B3-4F53-A267-B7D5FE420685}"/>
    <cellStyle name="Normal 2 3" xfId="4" xr:uid="{9BCCE7C8-D4CE-4A3D-81F7-F45C0EFF6AD5}"/>
    <cellStyle name="Normal 3" xfId="1" xr:uid="{215D8F07-8489-4144-80D0-4B6C4832BDB5}"/>
    <cellStyle name="Porcentaje 2" xfId="5" xr:uid="{9C802964-45AD-46C4-89B6-B7F1CFF8373A}"/>
  </cellStyles>
  <dxfs count="8"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T36"/>
  <sheetViews>
    <sheetView tabSelected="1" view="pageBreakPreview" topLeftCell="A4" zoomScale="60" zoomScaleNormal="100" workbookViewId="0">
      <selection activeCell="F51" sqref="F51"/>
    </sheetView>
  </sheetViews>
  <sheetFormatPr baseColWidth="10" defaultColWidth="8.88671875" defaultRowHeight="14.4" x14ac:dyDescent="0.3"/>
  <cols>
    <col min="1" max="1" width="12.6640625" customWidth="1"/>
    <col min="2" max="2" width="40.6640625" customWidth="1"/>
    <col min="3" max="7" width="12.6640625" customWidth="1"/>
    <col min="8" max="19" width="8.6640625" customWidth="1"/>
    <col min="20" max="20" width="10.6640625" customWidth="1"/>
  </cols>
  <sheetData>
    <row r="2" spans="1:20" x14ac:dyDescent="0.3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0" x14ac:dyDescent="0.3">
      <c r="B3" s="31" t="s">
        <v>1</v>
      </c>
      <c r="C3" s="31"/>
      <c r="D3" s="31"/>
      <c r="E3" s="31"/>
      <c r="F3" s="31"/>
      <c r="G3" s="31"/>
      <c r="H3" s="31"/>
      <c r="I3" s="31"/>
      <c r="J3" s="31" t="s">
        <v>4</v>
      </c>
      <c r="K3" s="31"/>
      <c r="L3" s="31"/>
      <c r="M3" s="31"/>
      <c r="N3" s="31"/>
    </row>
    <row r="4" spans="1:20" x14ac:dyDescent="0.3">
      <c r="B4" s="31" t="s">
        <v>2</v>
      </c>
      <c r="C4" s="31"/>
      <c r="D4" s="31"/>
      <c r="E4" s="31"/>
      <c r="F4" s="31"/>
      <c r="G4" s="31"/>
      <c r="H4" s="31"/>
      <c r="I4" s="31"/>
      <c r="J4" s="31" t="s">
        <v>5</v>
      </c>
      <c r="K4" s="31"/>
      <c r="L4" s="31"/>
      <c r="M4" s="31"/>
      <c r="N4" s="31"/>
    </row>
    <row r="5" spans="1:20" x14ac:dyDescent="0.3">
      <c r="B5" s="31" t="s">
        <v>3</v>
      </c>
      <c r="C5" s="31"/>
      <c r="D5" s="31"/>
      <c r="E5" s="31"/>
      <c r="F5" s="31"/>
      <c r="G5" s="31"/>
      <c r="H5" s="31"/>
      <c r="I5" s="31"/>
      <c r="J5" s="31" t="s">
        <v>6</v>
      </c>
      <c r="K5" s="31"/>
      <c r="L5" s="31"/>
      <c r="M5" s="31"/>
      <c r="N5" s="31"/>
    </row>
    <row r="7" spans="1:20" x14ac:dyDescent="0.3">
      <c r="A7" s="29" t="s">
        <v>7</v>
      </c>
      <c r="B7" s="29" t="s">
        <v>8</v>
      </c>
      <c r="C7" s="29" t="s">
        <v>9</v>
      </c>
      <c r="D7" s="29" t="s">
        <v>10</v>
      </c>
      <c r="E7" s="29" t="s">
        <v>11</v>
      </c>
      <c r="F7" s="29" t="s">
        <v>12</v>
      </c>
      <c r="G7" s="29" t="s">
        <v>13</v>
      </c>
      <c r="H7" s="29" t="s">
        <v>14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8" t="s">
        <v>31</v>
      </c>
    </row>
    <row r="8" spans="1:20" x14ac:dyDescent="0.3">
      <c r="A8" s="29"/>
      <c r="B8" s="29"/>
      <c r="C8" s="29"/>
      <c r="D8" s="29"/>
      <c r="E8" s="29"/>
      <c r="F8" s="29"/>
      <c r="G8" s="29"/>
      <c r="H8" s="1" t="s">
        <v>15</v>
      </c>
      <c r="I8" s="1" t="s">
        <v>16</v>
      </c>
      <c r="J8" s="1" t="s">
        <v>17</v>
      </c>
      <c r="K8" s="1" t="s">
        <v>18</v>
      </c>
      <c r="L8" s="1" t="s">
        <v>19</v>
      </c>
      <c r="M8" s="1" t="s">
        <v>20</v>
      </c>
      <c r="N8" s="1" t="s">
        <v>21</v>
      </c>
      <c r="O8" s="1" t="s">
        <v>22</v>
      </c>
      <c r="P8" s="1" t="s">
        <v>23</v>
      </c>
      <c r="Q8" s="1" t="s">
        <v>24</v>
      </c>
      <c r="R8" s="1" t="s">
        <v>25</v>
      </c>
      <c r="S8" s="1" t="s">
        <v>26</v>
      </c>
      <c r="T8" s="28"/>
    </row>
    <row r="9" spans="1:20" x14ac:dyDescent="0.3">
      <c r="A9" s="29"/>
      <c r="B9" s="29"/>
      <c r="C9" s="29"/>
      <c r="D9" s="29"/>
      <c r="E9" s="29"/>
      <c r="F9" s="29"/>
      <c r="G9" s="29"/>
      <c r="H9" s="29" t="s">
        <v>27</v>
      </c>
      <c r="I9" s="29"/>
      <c r="J9" s="29"/>
      <c r="K9" s="29" t="s">
        <v>28</v>
      </c>
      <c r="L9" s="29"/>
      <c r="M9" s="29" t="s">
        <v>29</v>
      </c>
      <c r="N9" s="29"/>
      <c r="O9" s="29"/>
      <c r="P9" s="29"/>
      <c r="Q9" s="29" t="s">
        <v>30</v>
      </c>
      <c r="R9" s="29"/>
      <c r="S9" s="29"/>
      <c r="T9" s="28"/>
    </row>
    <row r="10" spans="1:20" x14ac:dyDescent="0.3">
      <c r="A10" s="29"/>
      <c r="B10" s="29"/>
      <c r="C10" s="29"/>
      <c r="D10" s="29"/>
      <c r="E10" s="29"/>
      <c r="F10" s="29"/>
      <c r="G10" s="29"/>
      <c r="H10" s="1"/>
      <c r="I10" s="1"/>
      <c r="J10" s="1"/>
      <c r="K10" s="1" t="s">
        <v>32</v>
      </c>
      <c r="L10" s="1" t="s">
        <v>33</v>
      </c>
      <c r="M10" s="1" t="s">
        <v>34</v>
      </c>
      <c r="N10" s="1" t="s">
        <v>35</v>
      </c>
      <c r="O10" s="1" t="s">
        <v>36</v>
      </c>
      <c r="P10" s="1" t="s">
        <v>37</v>
      </c>
      <c r="Q10" s="1" t="s">
        <v>38</v>
      </c>
      <c r="R10" s="1" t="s">
        <v>39</v>
      </c>
      <c r="S10" s="1" t="s">
        <v>40</v>
      </c>
      <c r="T10" s="28"/>
    </row>
    <row r="11" spans="1:20" x14ac:dyDescent="0.3">
      <c r="A11" s="2" t="s">
        <v>41</v>
      </c>
      <c r="B11" s="2" t="s">
        <v>42</v>
      </c>
      <c r="C11" s="2"/>
      <c r="D11" s="2"/>
      <c r="E11" s="2"/>
      <c r="F11" s="2"/>
      <c r="G11" s="2"/>
    </row>
    <row r="12" spans="1:20" x14ac:dyDescent="0.3">
      <c r="A12" t="s">
        <v>43</v>
      </c>
      <c r="B12" s="3" t="s">
        <v>44</v>
      </c>
      <c r="C12" t="s">
        <v>45</v>
      </c>
      <c r="D12">
        <v>1</v>
      </c>
      <c r="E12">
        <v>1</v>
      </c>
      <c r="F12">
        <v>1</v>
      </c>
      <c r="G12">
        <v>12</v>
      </c>
      <c r="H12">
        <v>0</v>
      </c>
      <c r="I12">
        <v>0</v>
      </c>
      <c r="J12">
        <v>0</v>
      </c>
      <c r="K12">
        <v>1</v>
      </c>
      <c r="L12">
        <v>2</v>
      </c>
      <c r="M12">
        <v>1</v>
      </c>
      <c r="N12">
        <v>2</v>
      </c>
      <c r="O12">
        <v>2</v>
      </c>
      <c r="P12">
        <v>1</v>
      </c>
      <c r="Q12">
        <v>1</v>
      </c>
      <c r="R12">
        <v>1</v>
      </c>
      <c r="S12">
        <v>1</v>
      </c>
      <c r="T12" s="4">
        <f t="shared" ref="T12:T17" si="0">SUM(H12:S12)</f>
        <v>12</v>
      </c>
    </row>
    <row r="13" spans="1:20" x14ac:dyDescent="0.3">
      <c r="A13" t="s">
        <v>46</v>
      </c>
      <c r="B13" s="3" t="s">
        <v>47</v>
      </c>
      <c r="C13" t="s">
        <v>48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4">
        <f t="shared" si="0"/>
        <v>0</v>
      </c>
    </row>
    <row r="14" spans="1:20" x14ac:dyDescent="0.3">
      <c r="A14" t="s">
        <v>49</v>
      </c>
      <c r="B14" s="3" t="s">
        <v>50</v>
      </c>
      <c r="C14" t="s">
        <v>51</v>
      </c>
      <c r="D14">
        <v>1</v>
      </c>
      <c r="E14">
        <v>1</v>
      </c>
      <c r="F14">
        <v>1</v>
      </c>
      <c r="G14">
        <v>4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 s="4">
        <f t="shared" si="0"/>
        <v>4</v>
      </c>
    </row>
    <row r="15" spans="1:20" x14ac:dyDescent="0.3">
      <c r="A15" t="s">
        <v>52</v>
      </c>
      <c r="B15" s="3" t="s">
        <v>53</v>
      </c>
      <c r="C15" t="s">
        <v>51</v>
      </c>
      <c r="D15">
        <v>1</v>
      </c>
      <c r="E15">
        <v>1</v>
      </c>
      <c r="F15">
        <v>1</v>
      </c>
      <c r="G15">
        <v>6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 s="4">
        <f t="shared" si="0"/>
        <v>6</v>
      </c>
    </row>
    <row r="16" spans="1:20" x14ac:dyDescent="0.3">
      <c r="A16" t="s">
        <v>54</v>
      </c>
      <c r="B16" s="3" t="s">
        <v>55</v>
      </c>
      <c r="C16" t="s">
        <v>48</v>
      </c>
      <c r="D16">
        <v>1</v>
      </c>
      <c r="E16">
        <v>1</v>
      </c>
      <c r="F16">
        <v>1</v>
      </c>
      <c r="G16">
        <v>82</v>
      </c>
      <c r="H16">
        <v>0</v>
      </c>
      <c r="I16">
        <v>0</v>
      </c>
      <c r="J16">
        <v>0</v>
      </c>
      <c r="K16">
        <v>5</v>
      </c>
      <c r="L16">
        <v>11</v>
      </c>
      <c r="M16">
        <v>10</v>
      </c>
      <c r="N16">
        <v>11</v>
      </c>
      <c r="O16">
        <v>11</v>
      </c>
      <c r="P16">
        <v>10</v>
      </c>
      <c r="Q16">
        <v>11</v>
      </c>
      <c r="R16">
        <v>10</v>
      </c>
      <c r="S16">
        <v>3</v>
      </c>
      <c r="T16" s="4">
        <f t="shared" si="0"/>
        <v>82</v>
      </c>
    </row>
    <row r="17" spans="1:20" x14ac:dyDescent="0.3">
      <c r="A17" t="s">
        <v>56</v>
      </c>
      <c r="B17" s="3" t="s">
        <v>57</v>
      </c>
      <c r="C17" t="s">
        <v>48</v>
      </c>
      <c r="D17">
        <v>1</v>
      </c>
      <c r="E17">
        <v>1</v>
      </c>
      <c r="F17">
        <v>1</v>
      </c>
      <c r="G17">
        <v>40</v>
      </c>
      <c r="H17">
        <v>0</v>
      </c>
      <c r="I17">
        <v>0</v>
      </c>
      <c r="J17">
        <v>0</v>
      </c>
      <c r="K17">
        <v>3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2</v>
      </c>
      <c r="T17" s="4">
        <f t="shared" si="0"/>
        <v>40</v>
      </c>
    </row>
    <row r="18" spans="1:20" x14ac:dyDescent="0.3">
      <c r="A18" s="2" t="s">
        <v>58</v>
      </c>
      <c r="B18" s="2" t="s">
        <v>59</v>
      </c>
      <c r="C18" s="2"/>
      <c r="D18" s="2"/>
      <c r="E18" s="2"/>
      <c r="F18" s="2"/>
      <c r="G18" s="2"/>
    </row>
    <row r="19" spans="1:20" x14ac:dyDescent="0.3">
      <c r="A19" t="s">
        <v>60</v>
      </c>
      <c r="B19" s="3" t="s">
        <v>61</v>
      </c>
      <c r="C19" t="s">
        <v>62</v>
      </c>
      <c r="D19">
        <v>1</v>
      </c>
      <c r="E19">
        <v>1</v>
      </c>
      <c r="F19">
        <v>1</v>
      </c>
      <c r="G19">
        <v>44</v>
      </c>
      <c r="H19">
        <v>0</v>
      </c>
      <c r="I19">
        <v>0</v>
      </c>
      <c r="J19">
        <v>0</v>
      </c>
      <c r="K19">
        <v>3</v>
      </c>
      <c r="L19">
        <v>6</v>
      </c>
      <c r="M19">
        <v>5</v>
      </c>
      <c r="N19">
        <v>6</v>
      </c>
      <c r="O19">
        <v>6</v>
      </c>
      <c r="P19">
        <v>5</v>
      </c>
      <c r="Q19">
        <v>6</v>
      </c>
      <c r="R19">
        <v>5</v>
      </c>
      <c r="S19">
        <v>2</v>
      </c>
      <c r="T19" s="4">
        <f t="shared" ref="T19:T24" si="1">SUM(H19:S19)</f>
        <v>44</v>
      </c>
    </row>
    <row r="20" spans="1:20" x14ac:dyDescent="0.3">
      <c r="A20" t="s">
        <v>63</v>
      </c>
      <c r="B20" s="3" t="s">
        <v>64</v>
      </c>
      <c r="C20" t="s">
        <v>65</v>
      </c>
      <c r="D20">
        <v>1</v>
      </c>
      <c r="E20">
        <v>1</v>
      </c>
      <c r="F20">
        <v>1</v>
      </c>
      <c r="G20">
        <v>34</v>
      </c>
      <c r="H20">
        <v>0</v>
      </c>
      <c r="I20">
        <v>0</v>
      </c>
      <c r="J20">
        <v>0</v>
      </c>
      <c r="K20">
        <v>3</v>
      </c>
      <c r="L20">
        <v>5</v>
      </c>
      <c r="M20">
        <v>4</v>
      </c>
      <c r="N20">
        <v>4</v>
      </c>
      <c r="O20">
        <v>4</v>
      </c>
      <c r="P20">
        <v>4</v>
      </c>
      <c r="Q20">
        <v>4</v>
      </c>
      <c r="R20">
        <v>4</v>
      </c>
      <c r="S20">
        <v>2</v>
      </c>
      <c r="T20" s="4">
        <f t="shared" si="1"/>
        <v>34</v>
      </c>
    </row>
    <row r="21" spans="1:20" x14ac:dyDescent="0.3">
      <c r="A21" t="s">
        <v>66</v>
      </c>
      <c r="B21" s="3" t="s">
        <v>67</v>
      </c>
      <c r="C21" t="s">
        <v>48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4">
        <f t="shared" si="1"/>
        <v>0</v>
      </c>
    </row>
    <row r="22" spans="1:20" x14ac:dyDescent="0.3">
      <c r="A22" t="s">
        <v>68</v>
      </c>
      <c r="B22" s="3" t="s">
        <v>69</v>
      </c>
      <c r="C22" t="s">
        <v>62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4">
        <f t="shared" si="1"/>
        <v>0</v>
      </c>
    </row>
    <row r="23" spans="1:20" x14ac:dyDescent="0.3">
      <c r="A23" t="s">
        <v>70</v>
      </c>
      <c r="B23" s="3" t="s">
        <v>71</v>
      </c>
      <c r="C23" t="s">
        <v>65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4">
        <f t="shared" si="1"/>
        <v>0</v>
      </c>
    </row>
    <row r="24" spans="1:20" x14ac:dyDescent="0.3">
      <c r="A24" t="s">
        <v>72</v>
      </c>
      <c r="B24" s="3" t="s">
        <v>73</v>
      </c>
      <c r="C24" t="s">
        <v>62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4">
        <f t="shared" si="1"/>
        <v>0</v>
      </c>
    </row>
    <row r="25" spans="1:20" x14ac:dyDescent="0.3">
      <c r="A25" s="2" t="s">
        <v>74</v>
      </c>
      <c r="B25" s="2" t="s">
        <v>75</v>
      </c>
      <c r="C25" s="2"/>
      <c r="D25" s="2"/>
      <c r="E25" s="2"/>
      <c r="F25" s="2"/>
      <c r="G25" s="2"/>
    </row>
    <row r="26" spans="1:20" x14ac:dyDescent="0.3">
      <c r="A26" t="s">
        <v>76</v>
      </c>
      <c r="B26" s="3" t="s">
        <v>77</v>
      </c>
      <c r="C26" t="s">
        <v>48</v>
      </c>
      <c r="D26">
        <v>1</v>
      </c>
      <c r="E26">
        <v>1</v>
      </c>
      <c r="F26">
        <v>1</v>
      </c>
      <c r="G26">
        <v>8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 s="4">
        <f>SUM(H26:S26)</f>
        <v>8</v>
      </c>
    </row>
    <row r="27" spans="1:20" x14ac:dyDescent="0.3">
      <c r="A27" s="2" t="s">
        <v>78</v>
      </c>
      <c r="B27" s="2" t="s">
        <v>79</v>
      </c>
      <c r="C27" s="2"/>
      <c r="D27" s="2"/>
      <c r="E27" s="2"/>
      <c r="F27" s="2"/>
      <c r="G27" s="2"/>
    </row>
    <row r="28" spans="1:20" x14ac:dyDescent="0.3">
      <c r="A28" t="s">
        <v>80</v>
      </c>
      <c r="B28" s="3" t="s">
        <v>81</v>
      </c>
      <c r="C28" t="s">
        <v>65</v>
      </c>
      <c r="D28">
        <v>1</v>
      </c>
      <c r="E28">
        <v>1</v>
      </c>
      <c r="F28">
        <v>1</v>
      </c>
      <c r="G28">
        <v>4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1</v>
      </c>
      <c r="R28">
        <v>1</v>
      </c>
      <c r="S28">
        <v>0</v>
      </c>
      <c r="T28" s="4">
        <f>SUM(H28:S28)</f>
        <v>4</v>
      </c>
    </row>
    <row r="29" spans="1:20" x14ac:dyDescent="0.3">
      <c r="A29" s="2" t="s">
        <v>82</v>
      </c>
      <c r="B29" s="2" t="s">
        <v>83</v>
      </c>
      <c r="C29" s="2"/>
      <c r="D29" s="2"/>
      <c r="E29" s="2"/>
      <c r="F29" s="2"/>
      <c r="G29" s="2"/>
    </row>
    <row r="30" spans="1:20" x14ac:dyDescent="0.3">
      <c r="A30" t="s">
        <v>84</v>
      </c>
      <c r="B30" s="3" t="s">
        <v>85</v>
      </c>
      <c r="C30" t="s">
        <v>65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4">
        <f>SUM(H30:S30)</f>
        <v>0</v>
      </c>
    </row>
    <row r="31" spans="1:20" x14ac:dyDescent="0.3">
      <c r="A31" s="2" t="s">
        <v>86</v>
      </c>
      <c r="B31" s="2" t="s">
        <v>87</v>
      </c>
      <c r="C31" s="2"/>
      <c r="D31" s="2"/>
      <c r="E31" s="2"/>
      <c r="F31" s="2"/>
      <c r="G31" s="2"/>
    </row>
    <row r="32" spans="1:20" x14ac:dyDescent="0.3">
      <c r="A32" t="s">
        <v>88</v>
      </c>
      <c r="B32" s="3" t="s">
        <v>89</v>
      </c>
      <c r="C32" t="s">
        <v>45</v>
      </c>
      <c r="D32">
        <v>1</v>
      </c>
      <c r="E32">
        <v>1</v>
      </c>
      <c r="F32">
        <v>1</v>
      </c>
      <c r="G32">
        <v>6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 s="4">
        <f>SUM(H32:S32)</f>
        <v>6</v>
      </c>
    </row>
    <row r="33" spans="1:20" x14ac:dyDescent="0.3">
      <c r="A33" s="2" t="s">
        <v>90</v>
      </c>
      <c r="B33" s="2" t="s">
        <v>91</v>
      </c>
      <c r="C33" s="2"/>
      <c r="D33" s="2"/>
      <c r="E33" s="2"/>
      <c r="F33" s="2"/>
      <c r="G33" s="2"/>
    </row>
    <row r="34" spans="1:20" x14ac:dyDescent="0.3">
      <c r="A34" t="s">
        <v>92</v>
      </c>
      <c r="B34" s="3" t="s">
        <v>93</v>
      </c>
      <c r="C34" t="s">
        <v>51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4">
        <f>SUM(H34:S34)</f>
        <v>0</v>
      </c>
    </row>
    <row r="35" spans="1:20" x14ac:dyDescent="0.3">
      <c r="A35" t="s">
        <v>94</v>
      </c>
      <c r="B35" s="3" t="s">
        <v>95</v>
      </c>
      <c r="C35" t="s">
        <v>65</v>
      </c>
      <c r="D35">
        <v>1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4">
        <f>SUM(H35:S35)</f>
        <v>0</v>
      </c>
    </row>
    <row r="36" spans="1:20" x14ac:dyDescent="0.3">
      <c r="H36" s="4">
        <f t="shared" ref="H36:T36" si="2">SUM(H11:H35)</f>
        <v>0</v>
      </c>
      <c r="I36" s="4">
        <f t="shared" si="2"/>
        <v>0</v>
      </c>
      <c r="J36" s="4">
        <f t="shared" si="2"/>
        <v>0</v>
      </c>
      <c r="K36" s="4">
        <f t="shared" si="2"/>
        <v>16</v>
      </c>
      <c r="L36" s="4">
        <f t="shared" si="2"/>
        <v>31</v>
      </c>
      <c r="M36" s="4">
        <f t="shared" si="2"/>
        <v>30</v>
      </c>
      <c r="N36" s="4">
        <f t="shared" si="2"/>
        <v>31</v>
      </c>
      <c r="O36" s="4">
        <f t="shared" si="2"/>
        <v>31</v>
      </c>
      <c r="P36" s="4">
        <f t="shared" si="2"/>
        <v>30</v>
      </c>
      <c r="Q36" s="4">
        <f t="shared" si="2"/>
        <v>31</v>
      </c>
      <c r="R36" s="4">
        <f t="shared" si="2"/>
        <v>30</v>
      </c>
      <c r="S36" s="4">
        <f t="shared" si="2"/>
        <v>10</v>
      </c>
      <c r="T36" s="4">
        <f t="shared" si="2"/>
        <v>240</v>
      </c>
    </row>
  </sheetData>
  <mergeCells count="20">
    <mergeCell ref="A2:T2"/>
    <mergeCell ref="B3:I3"/>
    <mergeCell ref="B4:I4"/>
    <mergeCell ref="B5:I5"/>
    <mergeCell ref="J3:N3"/>
    <mergeCell ref="J4:N4"/>
    <mergeCell ref="J5:N5"/>
    <mergeCell ref="A7:A10"/>
    <mergeCell ref="B7:B10"/>
    <mergeCell ref="C7:C10"/>
    <mergeCell ref="D7:D10"/>
    <mergeCell ref="E7:E10"/>
    <mergeCell ref="T7:T10"/>
    <mergeCell ref="F7:F10"/>
    <mergeCell ref="G7:G10"/>
    <mergeCell ref="H7:S7"/>
    <mergeCell ref="H9:J9"/>
    <mergeCell ref="K9:L9"/>
    <mergeCell ref="M9:P9"/>
    <mergeCell ref="Q9:S9"/>
  </mergeCells>
  <conditionalFormatting sqref="A11:T35">
    <cfRule type="notContainsErrors" dxfId="7" priority="1">
      <formula>NOT(ISERROR(A11))</formula>
    </cfRule>
  </conditionalFormatting>
  <pageMargins left="0.25" right="0.25" top="0.75" bottom="0.75" header="0.3" footer="0.3"/>
  <pageSetup paperSize="9" scale="6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4:AJ41"/>
  <sheetViews>
    <sheetView view="pageBreakPreview" topLeftCell="C7" zoomScaleNormal="70" zoomScaleSheetLayoutView="100" workbookViewId="0">
      <selection activeCell="P31" sqref="P31"/>
    </sheetView>
  </sheetViews>
  <sheetFormatPr baseColWidth="10" defaultColWidth="8.88671875" defaultRowHeight="14.4" x14ac:dyDescent="0.3"/>
  <cols>
    <col min="1" max="1" width="6.6640625" customWidth="1"/>
    <col min="2" max="2" width="10.6640625" customWidth="1"/>
    <col min="3" max="3" width="35.6640625" customWidth="1"/>
    <col min="4" max="5" width="8.6640625" customWidth="1"/>
    <col min="6" max="18" width="5.6640625" customWidth="1"/>
    <col min="19" max="19" width="5.5546875" customWidth="1"/>
    <col min="20" max="22" width="5.6640625" customWidth="1"/>
    <col min="23" max="23" width="6.88671875" customWidth="1"/>
    <col min="24" max="35" width="5.6640625" customWidth="1"/>
    <col min="36" max="36" width="12.6640625" customWidth="1"/>
  </cols>
  <sheetData>
    <row r="4" spans="1:36" x14ac:dyDescent="0.3">
      <c r="A4" s="32" t="s">
        <v>109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</row>
    <row r="5" spans="1:36" x14ac:dyDescent="0.3">
      <c r="A5" s="30" t="s">
        <v>146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7" spans="1:36" x14ac:dyDescent="0.3">
      <c r="A7" s="31" t="s">
        <v>111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W7" s="31" t="s">
        <v>101</v>
      </c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</row>
    <row r="8" spans="1:36" x14ac:dyDescent="0.3">
      <c r="A8" s="31" t="s">
        <v>112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W8" s="31" t="s">
        <v>117</v>
      </c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</row>
    <row r="9" spans="1:36" x14ac:dyDescent="0.3">
      <c r="A9" s="31" t="s">
        <v>113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P9" s="31" t="s">
        <v>3</v>
      </c>
      <c r="Q9" s="31"/>
      <c r="R9" s="31"/>
      <c r="S9" s="31"/>
      <c r="T9" s="31"/>
      <c r="U9" s="31"/>
      <c r="W9" s="31" t="s">
        <v>118</v>
      </c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6" x14ac:dyDescent="0.3">
      <c r="A10" s="31" t="s">
        <v>114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P10" s="31" t="s">
        <v>116</v>
      </c>
      <c r="Q10" s="31"/>
      <c r="R10" s="31"/>
      <c r="S10" s="31"/>
      <c r="T10" s="31"/>
      <c r="U10" s="31"/>
    </row>
    <row r="11" spans="1:36" x14ac:dyDescent="0.3">
      <c r="A11" s="31" t="s">
        <v>115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 spans="1:36" x14ac:dyDescent="0.3">
      <c r="E12">
        <v>13.942983838383846</v>
      </c>
    </row>
    <row r="13" spans="1:36" x14ac:dyDescent="0.3">
      <c r="A13" s="29" t="s">
        <v>119</v>
      </c>
      <c r="B13" s="29" t="s">
        <v>7</v>
      </c>
      <c r="C13" s="29" t="s">
        <v>8</v>
      </c>
      <c r="D13" s="29" t="s">
        <v>120</v>
      </c>
      <c r="E13" s="29" t="s">
        <v>9</v>
      </c>
      <c r="F13" s="29" t="s">
        <v>147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</row>
    <row r="14" spans="1:36" x14ac:dyDescent="0.3">
      <c r="A14" s="29"/>
      <c r="B14" s="29"/>
      <c r="C14" s="29"/>
      <c r="D14" s="29"/>
      <c r="E14" s="29"/>
      <c r="F14" s="29" t="s">
        <v>122</v>
      </c>
      <c r="G14" s="29"/>
      <c r="H14" s="29"/>
      <c r="I14" s="29"/>
      <c r="J14" s="29"/>
      <c r="K14" s="29"/>
      <c r="L14" s="29"/>
      <c r="M14" s="29"/>
      <c r="N14" s="29" t="s">
        <v>123</v>
      </c>
      <c r="O14" s="29"/>
      <c r="P14" s="29"/>
      <c r="Q14" s="29"/>
      <c r="R14" s="29"/>
      <c r="S14" s="29"/>
      <c r="T14" s="29"/>
      <c r="U14" s="29"/>
      <c r="V14" s="29" t="s">
        <v>124</v>
      </c>
      <c r="W14" s="29"/>
      <c r="X14" s="29"/>
      <c r="Y14" s="29"/>
      <c r="Z14" s="29"/>
      <c r="AA14" s="29"/>
      <c r="AB14" s="29"/>
      <c r="AC14" s="29" t="s">
        <v>125</v>
      </c>
      <c r="AD14" s="29"/>
      <c r="AE14" s="29"/>
      <c r="AF14" s="29"/>
      <c r="AG14" s="29"/>
      <c r="AH14" s="29"/>
      <c r="AI14" s="29"/>
      <c r="AJ14" s="29" t="s">
        <v>126</v>
      </c>
    </row>
    <row r="15" spans="1:36" x14ac:dyDescent="0.3">
      <c r="A15" s="29"/>
      <c r="B15" s="29"/>
      <c r="C15" s="29"/>
      <c r="D15" s="29"/>
      <c r="E15" s="29"/>
      <c r="F15" s="1" t="s">
        <v>131</v>
      </c>
      <c r="G15" s="1" t="s">
        <v>132</v>
      </c>
      <c r="H15" s="1" t="s">
        <v>133</v>
      </c>
      <c r="I15" s="1" t="s">
        <v>127</v>
      </c>
      <c r="J15" s="1" t="s">
        <v>128</v>
      </c>
      <c r="K15" s="1" t="s">
        <v>129</v>
      </c>
      <c r="L15" s="1" t="s">
        <v>130</v>
      </c>
      <c r="M15" s="1" t="s">
        <v>131</v>
      </c>
      <c r="N15" s="1" t="s">
        <v>132</v>
      </c>
      <c r="O15" s="1" t="s">
        <v>133</v>
      </c>
      <c r="P15" s="1" t="s">
        <v>127</v>
      </c>
      <c r="Q15" s="1" t="s">
        <v>128</v>
      </c>
      <c r="R15" s="1" t="s">
        <v>129</v>
      </c>
      <c r="S15" s="1" t="s">
        <v>130</v>
      </c>
      <c r="T15" s="1" t="s">
        <v>131</v>
      </c>
      <c r="U15" s="1" t="s">
        <v>132</v>
      </c>
      <c r="V15" s="1" t="s">
        <v>133</v>
      </c>
      <c r="W15" s="1" t="s">
        <v>127</v>
      </c>
      <c r="X15" s="1" t="s">
        <v>128</v>
      </c>
      <c r="Y15" s="1" t="s">
        <v>129</v>
      </c>
      <c r="Z15" s="1" t="s">
        <v>130</v>
      </c>
      <c r="AA15" s="1" t="s">
        <v>131</v>
      </c>
      <c r="AB15" s="1" t="s">
        <v>132</v>
      </c>
      <c r="AC15" s="1" t="s">
        <v>133</v>
      </c>
      <c r="AD15" s="1" t="s">
        <v>127</v>
      </c>
      <c r="AE15" s="1" t="s">
        <v>128</v>
      </c>
      <c r="AF15" s="1" t="s">
        <v>129</v>
      </c>
      <c r="AG15" s="1" t="s">
        <v>130</v>
      </c>
      <c r="AH15" s="1" t="s">
        <v>131</v>
      </c>
      <c r="AI15" s="1" t="s">
        <v>132</v>
      </c>
      <c r="AJ15" s="29"/>
    </row>
    <row r="16" spans="1:36" x14ac:dyDescent="0.3">
      <c r="A16" s="29"/>
      <c r="B16" s="29"/>
      <c r="C16" s="29"/>
      <c r="D16" s="29"/>
      <c r="E16" s="29"/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  <c r="Q16" s="6">
        <v>12</v>
      </c>
      <c r="R16" s="6">
        <v>13</v>
      </c>
      <c r="S16" s="6">
        <v>14</v>
      </c>
      <c r="T16" s="6">
        <v>15</v>
      </c>
      <c r="U16" s="6">
        <v>16</v>
      </c>
      <c r="V16" s="6">
        <v>17</v>
      </c>
      <c r="W16" s="6">
        <v>18</v>
      </c>
      <c r="X16" s="6">
        <v>19</v>
      </c>
      <c r="Y16" s="6">
        <v>20</v>
      </c>
      <c r="Z16" s="6">
        <v>21</v>
      </c>
      <c r="AA16" s="6">
        <v>22</v>
      </c>
      <c r="AB16" s="6">
        <v>23</v>
      </c>
      <c r="AC16" s="6">
        <v>24</v>
      </c>
      <c r="AD16" s="6">
        <v>25</v>
      </c>
      <c r="AE16" s="6">
        <v>26</v>
      </c>
      <c r="AF16" s="6">
        <v>27</v>
      </c>
      <c r="AG16" s="6">
        <v>28</v>
      </c>
      <c r="AH16" s="6">
        <v>29</v>
      </c>
      <c r="AI16" s="6">
        <v>30</v>
      </c>
      <c r="AJ16" s="29"/>
    </row>
    <row r="17" spans="1:36" x14ac:dyDescent="0.3">
      <c r="A17" s="2">
        <v>1</v>
      </c>
      <c r="B17" s="2" t="s">
        <v>41</v>
      </c>
      <c r="C17" s="2" t="s">
        <v>42</v>
      </c>
      <c r="D17" s="2"/>
      <c r="E17" s="2"/>
      <c r="F17" s="5"/>
      <c r="G17" s="22"/>
      <c r="H17" s="5"/>
      <c r="I17" s="5"/>
      <c r="J17" s="5"/>
      <c r="K17" s="5"/>
      <c r="L17" s="5"/>
      <c r="M17" s="5"/>
      <c r="N17" s="22"/>
      <c r="O17" s="5"/>
      <c r="P17" s="5"/>
      <c r="Q17" s="5"/>
      <c r="R17" s="5"/>
      <c r="S17" s="5"/>
      <c r="T17" s="5"/>
      <c r="U17" s="22"/>
      <c r="V17" s="5"/>
      <c r="W17" s="5"/>
      <c r="X17" s="5"/>
      <c r="Y17" s="5"/>
      <c r="Z17" s="5"/>
      <c r="AA17" s="5"/>
      <c r="AB17" s="22"/>
      <c r="AC17" s="5"/>
      <c r="AD17" s="5"/>
      <c r="AE17" s="5"/>
      <c r="AF17" s="5"/>
      <c r="AG17" s="5"/>
      <c r="AH17" s="5"/>
      <c r="AI17" s="22"/>
      <c r="AJ17" s="5"/>
    </row>
    <row r="18" spans="1:36" x14ac:dyDescent="0.3">
      <c r="A18" s="5">
        <v>2</v>
      </c>
      <c r="B18" s="5" t="s">
        <v>43</v>
      </c>
      <c r="C18" s="3" t="s">
        <v>44</v>
      </c>
      <c r="D18" s="5">
        <v>0.2</v>
      </c>
      <c r="E18" s="5" t="s">
        <v>45</v>
      </c>
      <c r="F18" s="5"/>
      <c r="G18" s="22"/>
      <c r="H18" s="5"/>
      <c r="I18" s="5"/>
      <c r="J18" s="5"/>
      <c r="K18" s="5"/>
      <c r="L18" s="5"/>
      <c r="M18" s="5"/>
      <c r="N18" s="22"/>
      <c r="O18" s="5"/>
      <c r="P18" s="5"/>
      <c r="Q18" s="5"/>
      <c r="R18" s="5"/>
      <c r="S18" s="5"/>
      <c r="T18" s="5"/>
      <c r="U18" s="22"/>
      <c r="V18" s="5"/>
      <c r="W18" s="5"/>
      <c r="X18" s="5"/>
      <c r="Y18" s="5"/>
      <c r="Z18" s="7">
        <v>0.85666666666666658</v>
      </c>
      <c r="AA18" s="5"/>
      <c r="AB18" s="22"/>
      <c r="AC18" s="5"/>
      <c r="AD18" s="5"/>
      <c r="AE18" s="5"/>
      <c r="AF18" s="5"/>
      <c r="AG18" s="5"/>
      <c r="AH18" s="5"/>
      <c r="AI18" s="22"/>
      <c r="AJ18" s="4">
        <f t="shared" ref="AJ18:AJ23" si="0">SUM(F18:AI18)</f>
        <v>0.85666666666666658</v>
      </c>
    </row>
    <row r="19" spans="1:36" x14ac:dyDescent="0.3">
      <c r="A19" s="5">
        <v>3</v>
      </c>
      <c r="B19" s="5" t="s">
        <v>46</v>
      </c>
      <c r="C19" s="3" t="s">
        <v>47</v>
      </c>
      <c r="D19" s="5">
        <v>10</v>
      </c>
      <c r="E19" s="5" t="s">
        <v>48</v>
      </c>
      <c r="F19" s="5"/>
      <c r="G19" s="22"/>
      <c r="H19" s="5"/>
      <c r="I19" s="5"/>
      <c r="J19" s="5"/>
      <c r="K19" s="5"/>
      <c r="L19" s="5"/>
      <c r="M19" s="5"/>
      <c r="N19" s="22"/>
      <c r="O19" s="5"/>
      <c r="P19" s="5"/>
      <c r="Q19" s="5"/>
      <c r="R19" s="5"/>
      <c r="S19" s="5"/>
      <c r="T19" s="5"/>
      <c r="U19" s="22"/>
      <c r="V19" s="5"/>
      <c r="W19" s="5"/>
      <c r="X19" s="5"/>
      <c r="Y19" s="5"/>
      <c r="Z19" s="5"/>
      <c r="AA19" s="5"/>
      <c r="AB19" s="22"/>
      <c r="AC19" s="5"/>
      <c r="AD19" s="5"/>
      <c r="AE19" s="5"/>
      <c r="AF19" s="5"/>
      <c r="AG19" s="5"/>
      <c r="AH19" s="5"/>
      <c r="AI19" s="22"/>
      <c r="AJ19" s="4">
        <f t="shared" si="0"/>
        <v>0</v>
      </c>
    </row>
    <row r="20" spans="1:36" x14ac:dyDescent="0.3">
      <c r="A20" s="5">
        <v>4</v>
      </c>
      <c r="B20" s="5" t="s">
        <v>49</v>
      </c>
      <c r="C20" s="3" t="s">
        <v>50</v>
      </c>
      <c r="D20" s="5">
        <v>2.5</v>
      </c>
      <c r="E20" s="5" t="s">
        <v>51</v>
      </c>
      <c r="F20" s="5"/>
      <c r="G20" s="22"/>
      <c r="H20" s="5"/>
      <c r="I20" s="5"/>
      <c r="J20" s="5"/>
      <c r="K20" s="5"/>
      <c r="L20" s="5"/>
      <c r="M20" s="5"/>
      <c r="N20" s="22"/>
      <c r="O20" s="5"/>
      <c r="P20" s="5"/>
      <c r="Q20" s="5"/>
      <c r="R20" s="5"/>
      <c r="S20" s="5"/>
      <c r="T20" s="5"/>
      <c r="U20" s="22"/>
      <c r="V20" s="5"/>
      <c r="W20" s="5"/>
      <c r="X20" s="7">
        <v>13.3325</v>
      </c>
      <c r="Y20" s="5"/>
      <c r="Z20" s="5"/>
      <c r="AA20" s="5"/>
      <c r="AB20" s="22"/>
      <c r="AC20" s="5"/>
      <c r="AD20" s="5"/>
      <c r="AE20" s="5"/>
      <c r="AF20" s="5"/>
      <c r="AG20" s="5"/>
      <c r="AH20" s="5"/>
      <c r="AI20" s="22"/>
      <c r="AJ20" s="4">
        <f t="shared" si="0"/>
        <v>13.3325</v>
      </c>
    </row>
    <row r="21" spans="1:36" x14ac:dyDescent="0.3">
      <c r="A21" s="5">
        <v>5</v>
      </c>
      <c r="B21" s="5" t="s">
        <v>52</v>
      </c>
      <c r="C21" s="3" t="s">
        <v>53</v>
      </c>
      <c r="D21" s="5">
        <v>3</v>
      </c>
      <c r="E21" s="5" t="s">
        <v>51</v>
      </c>
      <c r="F21" s="5"/>
      <c r="G21" s="22"/>
      <c r="H21" s="5"/>
      <c r="I21" s="5"/>
      <c r="J21" s="5"/>
      <c r="K21" s="5"/>
      <c r="L21" s="5"/>
      <c r="M21" s="5"/>
      <c r="N21" s="22"/>
      <c r="O21" s="5"/>
      <c r="P21" s="5"/>
      <c r="Q21" s="5"/>
      <c r="R21" s="5"/>
      <c r="S21" s="5"/>
      <c r="T21" s="5"/>
      <c r="U21" s="22"/>
      <c r="V21" s="5"/>
      <c r="W21" s="5"/>
      <c r="X21" s="5"/>
      <c r="Y21" s="7">
        <v>14.221666666666669</v>
      </c>
      <c r="Z21" s="5"/>
      <c r="AA21" s="5"/>
      <c r="AB21" s="22"/>
      <c r="AC21" s="5"/>
      <c r="AD21" s="5"/>
      <c r="AE21" s="5"/>
      <c r="AF21" s="5"/>
      <c r="AG21" s="5"/>
      <c r="AH21" s="5"/>
      <c r="AI21" s="22"/>
      <c r="AJ21" s="4">
        <f t="shared" si="0"/>
        <v>14.221666666666669</v>
      </c>
    </row>
    <row r="22" spans="1:36" x14ac:dyDescent="0.3">
      <c r="A22" s="5">
        <v>6</v>
      </c>
      <c r="B22" s="5" t="s">
        <v>54</v>
      </c>
      <c r="C22" s="3" t="s">
        <v>55</v>
      </c>
      <c r="D22" s="5">
        <v>0.67</v>
      </c>
      <c r="E22" s="5" t="s">
        <v>48</v>
      </c>
      <c r="F22" s="5"/>
      <c r="G22" s="22"/>
      <c r="H22" s="7"/>
      <c r="I22" s="7"/>
      <c r="J22" s="7"/>
      <c r="K22" s="7"/>
      <c r="L22" s="7"/>
      <c r="M22" s="5"/>
      <c r="N22" s="22"/>
      <c r="O22" s="7"/>
      <c r="P22" s="7"/>
      <c r="Q22" s="7"/>
      <c r="R22" s="7"/>
      <c r="S22" s="7"/>
      <c r="T22" s="5"/>
      <c r="U22" s="22"/>
      <c r="V22" s="5"/>
      <c r="W22" s="5"/>
      <c r="X22" s="5"/>
      <c r="Y22" s="5"/>
      <c r="Z22" s="5"/>
      <c r="AA22" s="5"/>
      <c r="AB22" s="22"/>
      <c r="AC22" s="5"/>
      <c r="AD22" s="5"/>
      <c r="AE22" s="5"/>
      <c r="AF22" s="5"/>
      <c r="AG22" s="5"/>
      <c r="AH22" s="5"/>
      <c r="AI22" s="22"/>
      <c r="AJ22" s="4">
        <f t="shared" si="0"/>
        <v>0</v>
      </c>
    </row>
    <row r="23" spans="1:36" x14ac:dyDescent="0.3">
      <c r="A23" s="5">
        <v>7</v>
      </c>
      <c r="B23" s="5" t="s">
        <v>56</v>
      </c>
      <c r="C23" s="3" t="s">
        <v>57</v>
      </c>
      <c r="D23" s="5">
        <v>0.67</v>
      </c>
      <c r="E23" s="5" t="s">
        <v>48</v>
      </c>
      <c r="F23" s="5"/>
      <c r="G23" s="22"/>
      <c r="H23" s="7"/>
      <c r="I23" s="7"/>
      <c r="J23" s="7"/>
      <c r="K23" s="7"/>
      <c r="L23" s="7"/>
      <c r="M23" s="5"/>
      <c r="N23" s="22"/>
      <c r="O23" s="5"/>
      <c r="P23" s="5"/>
      <c r="Q23" s="5"/>
      <c r="R23" s="5"/>
      <c r="S23" s="5"/>
      <c r="T23" s="5"/>
      <c r="U23" s="22"/>
      <c r="V23" s="5"/>
      <c r="W23" s="5"/>
      <c r="X23" s="5"/>
      <c r="Y23" s="5"/>
      <c r="Z23" s="5"/>
      <c r="AA23" s="5"/>
      <c r="AB23" s="22"/>
      <c r="AC23" s="5"/>
      <c r="AD23" s="5"/>
      <c r="AE23" s="5"/>
      <c r="AF23" s="5"/>
      <c r="AG23" s="5"/>
      <c r="AH23" s="5"/>
      <c r="AI23" s="22"/>
      <c r="AJ23" s="4">
        <f t="shared" si="0"/>
        <v>0</v>
      </c>
    </row>
    <row r="24" spans="1:36" x14ac:dyDescent="0.3">
      <c r="A24" s="2">
        <v>8</v>
      </c>
      <c r="B24" s="2" t="s">
        <v>58</v>
      </c>
      <c r="C24" s="2" t="s">
        <v>59</v>
      </c>
      <c r="D24" s="2"/>
      <c r="E24" s="2"/>
      <c r="F24" s="5"/>
      <c r="G24" s="22"/>
      <c r="H24" s="5"/>
      <c r="I24" s="5"/>
      <c r="J24" s="5"/>
      <c r="K24" s="5"/>
      <c r="L24" s="5"/>
      <c r="M24" s="5"/>
      <c r="N24" s="22"/>
      <c r="O24" s="5"/>
      <c r="P24" s="5"/>
      <c r="Q24" s="5"/>
      <c r="R24" s="5"/>
      <c r="S24" s="5"/>
      <c r="T24" s="5"/>
      <c r="U24" s="22"/>
      <c r="V24" s="5"/>
      <c r="W24" s="5"/>
      <c r="X24" s="5"/>
      <c r="Y24" s="5"/>
      <c r="Z24" s="5"/>
      <c r="AA24" s="5"/>
      <c r="AB24" s="22"/>
      <c r="AC24" s="5"/>
      <c r="AD24" s="5"/>
      <c r="AE24" s="5"/>
      <c r="AF24" s="5"/>
      <c r="AG24" s="5"/>
      <c r="AH24" s="5"/>
      <c r="AI24" s="22"/>
      <c r="AJ24" s="5"/>
    </row>
    <row r="25" spans="1:36" x14ac:dyDescent="0.3">
      <c r="A25" s="5">
        <v>9</v>
      </c>
      <c r="B25" s="5" t="s">
        <v>60</v>
      </c>
      <c r="C25" s="3" t="s">
        <v>61</v>
      </c>
      <c r="D25" s="5">
        <v>120</v>
      </c>
      <c r="E25" s="5" t="s">
        <v>62</v>
      </c>
      <c r="F25" s="5"/>
      <c r="G25" s="22"/>
      <c r="H25" s="5"/>
      <c r="I25" s="5"/>
      <c r="J25" s="5"/>
      <c r="K25" s="5"/>
      <c r="L25" s="5"/>
      <c r="M25" s="5">
        <f>$D$25*3*0.94298</f>
        <v>339.47280000000001</v>
      </c>
      <c r="N25" s="22"/>
      <c r="O25" s="5"/>
      <c r="P25" s="5"/>
      <c r="Q25" s="5"/>
      <c r="R25" s="5"/>
      <c r="S25" s="5">
        <f t="shared" ref="S25:AA25" si="1">$D$25*3</f>
        <v>360</v>
      </c>
      <c r="T25" s="5">
        <f>$D$25*3</f>
        <v>360</v>
      </c>
      <c r="U25" s="22"/>
      <c r="V25" s="5">
        <f>$D$25*3</f>
        <v>360</v>
      </c>
      <c r="W25" s="5">
        <f t="shared" si="1"/>
        <v>360</v>
      </c>
      <c r="Y25" s="5">
        <f t="shared" si="1"/>
        <v>360</v>
      </c>
      <c r="Z25" s="5">
        <f t="shared" si="1"/>
        <v>360</v>
      </c>
      <c r="AA25" s="5">
        <f t="shared" si="1"/>
        <v>360</v>
      </c>
      <c r="AB25" s="22"/>
      <c r="AC25" s="5">
        <f>$D$25*3</f>
        <v>360</v>
      </c>
      <c r="AD25" s="5">
        <f t="shared" ref="AD25:AH25" si="2">$D$25*3</f>
        <v>360</v>
      </c>
      <c r="AE25" s="5">
        <f t="shared" si="2"/>
        <v>360</v>
      </c>
      <c r="AF25" s="5">
        <f t="shared" si="2"/>
        <v>360</v>
      </c>
      <c r="AG25" s="5">
        <f t="shared" si="2"/>
        <v>360</v>
      </c>
      <c r="AH25" s="5">
        <f t="shared" si="2"/>
        <v>360</v>
      </c>
      <c r="AI25" s="22"/>
      <c r="AJ25" s="4">
        <f t="shared" ref="AJ25:AJ30" si="3">SUM(F25:AI25)</f>
        <v>5019.4727999999996</v>
      </c>
    </row>
    <row r="26" spans="1:36" x14ac:dyDescent="0.3">
      <c r="A26" s="5">
        <v>10</v>
      </c>
      <c r="B26" s="5" t="s">
        <v>63</v>
      </c>
      <c r="C26" s="3" t="s">
        <v>64</v>
      </c>
      <c r="D26" s="5">
        <v>0.67</v>
      </c>
      <c r="E26" s="5" t="s">
        <v>65</v>
      </c>
      <c r="F26" s="5"/>
      <c r="G26" s="22"/>
      <c r="H26" s="7">
        <v>1</v>
      </c>
      <c r="I26" s="7">
        <v>1</v>
      </c>
      <c r="J26" s="7">
        <v>1</v>
      </c>
      <c r="K26" s="7">
        <v>1</v>
      </c>
      <c r="L26" s="7"/>
      <c r="M26" s="5"/>
      <c r="N26" s="22"/>
      <c r="O26" s="7">
        <v>1</v>
      </c>
      <c r="P26" s="7">
        <v>1</v>
      </c>
      <c r="Q26" s="7">
        <v>1</v>
      </c>
      <c r="R26" s="7">
        <v>1.1576470588235352</v>
      </c>
      <c r="S26" s="7"/>
      <c r="T26" s="5"/>
      <c r="U26" s="22"/>
      <c r="V26" s="7"/>
      <c r="W26" s="7"/>
      <c r="X26" s="7"/>
      <c r="Y26" s="7"/>
      <c r="Z26" s="5"/>
      <c r="AA26" s="5"/>
      <c r="AB26" s="22"/>
      <c r="AC26" s="5"/>
      <c r="AD26" s="5"/>
      <c r="AE26" s="5"/>
      <c r="AF26" s="5"/>
      <c r="AG26" s="5"/>
      <c r="AH26" s="5"/>
      <c r="AI26" s="22"/>
      <c r="AJ26" s="4">
        <f t="shared" si="3"/>
        <v>8.1576470588235352</v>
      </c>
    </row>
    <row r="27" spans="1:36" x14ac:dyDescent="0.3">
      <c r="A27" s="5">
        <v>11</v>
      </c>
      <c r="B27" s="5" t="s">
        <v>66</v>
      </c>
      <c r="C27" s="3" t="s">
        <v>67</v>
      </c>
      <c r="D27" s="5">
        <v>10</v>
      </c>
      <c r="E27" s="5" t="s">
        <v>48</v>
      </c>
      <c r="F27" s="5"/>
      <c r="G27" s="22"/>
      <c r="H27" s="5"/>
      <c r="I27" s="5"/>
      <c r="J27" s="5"/>
      <c r="K27" s="5"/>
      <c r="L27" s="5"/>
      <c r="M27" s="5"/>
      <c r="N27" s="22"/>
      <c r="O27" s="5"/>
      <c r="P27" s="5"/>
      <c r="Q27" s="5"/>
      <c r="R27" s="5"/>
      <c r="S27" s="5"/>
      <c r="T27" s="5"/>
      <c r="U27" s="22"/>
      <c r="V27" s="5"/>
      <c r="W27" s="5"/>
      <c r="X27" s="5"/>
      <c r="Y27" s="5"/>
      <c r="Z27" s="5"/>
      <c r="AA27" s="5"/>
      <c r="AB27" s="22"/>
      <c r="AC27" s="5"/>
      <c r="AD27" s="5"/>
      <c r="AE27" s="5"/>
      <c r="AF27" s="5"/>
      <c r="AG27" s="5"/>
      <c r="AH27" s="5"/>
      <c r="AI27" s="22"/>
      <c r="AJ27" s="4">
        <f t="shared" si="3"/>
        <v>0</v>
      </c>
    </row>
    <row r="28" spans="1:36" x14ac:dyDescent="0.3">
      <c r="A28" s="5">
        <v>12</v>
      </c>
      <c r="B28" s="5" t="s">
        <v>68</v>
      </c>
      <c r="C28" s="3" t="s">
        <v>69</v>
      </c>
      <c r="D28" s="5">
        <v>40</v>
      </c>
      <c r="E28" s="5" t="s">
        <v>62</v>
      </c>
      <c r="F28" s="5"/>
      <c r="G28" s="22"/>
      <c r="H28" s="5"/>
      <c r="I28" s="5"/>
      <c r="J28" s="5"/>
      <c r="K28" s="5"/>
      <c r="L28" s="5"/>
      <c r="M28" s="5"/>
      <c r="N28" s="22"/>
      <c r="O28" s="5"/>
      <c r="P28" s="5"/>
      <c r="Q28" s="5"/>
      <c r="R28" s="5"/>
      <c r="S28" s="5"/>
      <c r="T28" s="5"/>
      <c r="U28" s="22"/>
      <c r="V28" s="5"/>
      <c r="W28" s="5"/>
      <c r="X28" s="5"/>
      <c r="Y28" s="5"/>
      <c r="Z28" s="5"/>
      <c r="AA28" s="5"/>
      <c r="AB28" s="22"/>
      <c r="AC28" s="5"/>
      <c r="AD28" s="5"/>
      <c r="AE28" s="5"/>
      <c r="AF28" s="5"/>
      <c r="AG28" s="5"/>
      <c r="AH28" s="5"/>
      <c r="AI28" s="22"/>
      <c r="AJ28" s="4">
        <f t="shared" si="3"/>
        <v>0</v>
      </c>
    </row>
    <row r="29" spans="1:36" x14ac:dyDescent="0.3">
      <c r="A29" s="5">
        <v>13</v>
      </c>
      <c r="B29" s="5" t="s">
        <v>70</v>
      </c>
      <c r="C29" s="3" t="s">
        <v>71</v>
      </c>
      <c r="D29" s="5">
        <v>0.67</v>
      </c>
      <c r="E29" s="5" t="s">
        <v>65</v>
      </c>
      <c r="F29" s="5"/>
      <c r="G29" s="22"/>
      <c r="H29" s="5"/>
      <c r="I29" s="5"/>
      <c r="J29" s="5"/>
      <c r="K29" s="5"/>
      <c r="L29" s="5"/>
      <c r="M29" s="5"/>
      <c r="N29" s="22"/>
      <c r="O29" s="5"/>
      <c r="P29" s="5"/>
      <c r="Q29" s="5"/>
      <c r="R29" s="5"/>
      <c r="S29" s="5"/>
      <c r="T29" s="5"/>
      <c r="U29" s="22"/>
      <c r="V29" s="5"/>
      <c r="W29" s="5"/>
      <c r="X29" s="5"/>
      <c r="Y29" s="5"/>
      <c r="Z29" s="5"/>
      <c r="AA29" s="5"/>
      <c r="AB29" s="22"/>
      <c r="AC29" s="5"/>
      <c r="AD29" s="5"/>
      <c r="AE29" s="5"/>
      <c r="AF29" s="5"/>
      <c r="AG29" s="5"/>
      <c r="AH29" s="5"/>
      <c r="AI29" s="22"/>
      <c r="AJ29" s="4">
        <f t="shared" si="3"/>
        <v>0</v>
      </c>
    </row>
    <row r="30" spans="1:36" x14ac:dyDescent="0.3">
      <c r="A30" s="5">
        <v>14</v>
      </c>
      <c r="B30" s="5" t="s">
        <v>72</v>
      </c>
      <c r="C30" s="3" t="s">
        <v>73</v>
      </c>
      <c r="D30" s="5">
        <v>40</v>
      </c>
      <c r="E30" s="5" t="s">
        <v>62</v>
      </c>
      <c r="F30" s="5"/>
      <c r="G30" s="22"/>
      <c r="H30" s="5"/>
      <c r="I30" s="5"/>
      <c r="J30" s="5"/>
      <c r="K30" s="5"/>
      <c r="L30" s="5"/>
      <c r="M30" s="5"/>
      <c r="N30" s="22"/>
      <c r="O30" s="5"/>
      <c r="P30" s="5"/>
      <c r="Q30" s="5"/>
      <c r="R30" s="5"/>
      <c r="S30" s="5"/>
      <c r="T30" s="5"/>
      <c r="U30" s="22"/>
      <c r="V30" s="5"/>
      <c r="W30" s="5"/>
      <c r="X30" s="5"/>
      <c r="Y30" s="5"/>
      <c r="Z30" s="5"/>
      <c r="AA30" s="5"/>
      <c r="AB30" s="22"/>
      <c r="AC30" s="5"/>
      <c r="AD30" s="5"/>
      <c r="AE30" s="5"/>
      <c r="AF30" s="5"/>
      <c r="AG30" s="5"/>
      <c r="AH30" s="5"/>
      <c r="AI30" s="22"/>
      <c r="AJ30" s="4">
        <f t="shared" si="3"/>
        <v>0</v>
      </c>
    </row>
    <row r="31" spans="1:36" x14ac:dyDescent="0.3">
      <c r="A31" s="2">
        <v>15</v>
      </c>
      <c r="B31" s="2" t="s">
        <v>74</v>
      </c>
      <c r="C31" s="2" t="s">
        <v>75</v>
      </c>
      <c r="D31" s="2"/>
      <c r="E31" s="2"/>
      <c r="F31" s="5"/>
      <c r="G31" s="22"/>
      <c r="H31" s="5"/>
      <c r="I31" s="5"/>
      <c r="J31" s="5"/>
      <c r="K31" s="5"/>
      <c r="L31" s="5"/>
      <c r="M31" s="5"/>
      <c r="N31" s="22"/>
      <c r="O31" s="5"/>
      <c r="P31" s="5"/>
      <c r="Q31" s="5"/>
      <c r="R31" s="5"/>
      <c r="S31" s="5"/>
      <c r="T31" s="5"/>
      <c r="U31" s="22"/>
      <c r="V31" s="5"/>
      <c r="W31" s="5"/>
      <c r="X31" s="5"/>
      <c r="Y31" s="5"/>
      <c r="Z31" s="5"/>
      <c r="AA31" s="5"/>
      <c r="AB31" s="22"/>
      <c r="AC31" s="5"/>
      <c r="AD31" s="5"/>
      <c r="AE31" s="5"/>
      <c r="AF31" s="5"/>
      <c r="AG31" s="5"/>
      <c r="AH31" s="5"/>
      <c r="AI31" s="22"/>
      <c r="AJ31" s="5"/>
    </row>
    <row r="32" spans="1:36" x14ac:dyDescent="0.3">
      <c r="A32" s="5">
        <v>16</v>
      </c>
      <c r="B32" s="5" t="s">
        <v>76</v>
      </c>
      <c r="C32" s="3" t="s">
        <v>77</v>
      </c>
      <c r="D32" s="5">
        <v>400</v>
      </c>
      <c r="E32" s="5" t="s">
        <v>48</v>
      </c>
      <c r="F32" s="5"/>
      <c r="G32" s="22"/>
      <c r="H32" s="5"/>
      <c r="I32" s="5"/>
      <c r="J32" s="5"/>
      <c r="K32" s="5"/>
      <c r="L32" s="5"/>
      <c r="M32" s="5"/>
      <c r="N32" s="22"/>
      <c r="O32" s="5"/>
      <c r="P32" s="5"/>
      <c r="Q32" s="5"/>
      <c r="R32" s="5"/>
      <c r="S32" s="7"/>
      <c r="T32" s="5"/>
      <c r="U32" s="22"/>
      <c r="V32" s="5"/>
      <c r="W32" s="27">
        <v>1999.875</v>
      </c>
      <c r="X32" s="5"/>
      <c r="Y32" s="5"/>
      <c r="Z32" s="5"/>
      <c r="AA32" s="5"/>
      <c r="AB32" s="22"/>
      <c r="AC32" s="5"/>
      <c r="AD32" s="5"/>
      <c r="AE32" s="5"/>
      <c r="AF32" s="5"/>
      <c r="AG32" s="5"/>
      <c r="AH32" s="5"/>
      <c r="AI32" s="22"/>
      <c r="AJ32" s="4">
        <f>SUM(F32:AI32)</f>
        <v>1999.875</v>
      </c>
    </row>
    <row r="33" spans="1:36" x14ac:dyDescent="0.3">
      <c r="A33" s="2">
        <v>17</v>
      </c>
      <c r="B33" s="2" t="s">
        <v>78</v>
      </c>
      <c r="C33" s="2" t="s">
        <v>79</v>
      </c>
      <c r="D33" s="2"/>
      <c r="E33" s="2"/>
      <c r="F33" s="5"/>
      <c r="G33" s="22"/>
      <c r="H33" s="5"/>
      <c r="I33" s="5"/>
      <c r="J33" s="5"/>
      <c r="K33" s="5"/>
      <c r="L33" s="5"/>
      <c r="M33" s="5"/>
      <c r="N33" s="22"/>
      <c r="O33" s="5"/>
      <c r="P33" s="5"/>
      <c r="Q33" s="5"/>
      <c r="R33" s="5"/>
      <c r="S33" s="5"/>
      <c r="T33" s="5"/>
      <c r="U33" s="22"/>
      <c r="V33" s="5"/>
      <c r="W33" s="5"/>
      <c r="X33" s="5"/>
      <c r="Y33" s="5"/>
      <c r="Z33" s="5"/>
      <c r="AA33" s="5"/>
      <c r="AB33" s="22"/>
      <c r="AC33" s="5"/>
      <c r="AD33" s="5"/>
      <c r="AE33" s="5"/>
      <c r="AF33" s="5"/>
      <c r="AG33" s="5"/>
      <c r="AH33" s="5"/>
      <c r="AI33" s="22"/>
      <c r="AJ33" s="5"/>
    </row>
    <row r="34" spans="1:36" x14ac:dyDescent="0.3">
      <c r="A34" s="5">
        <v>18</v>
      </c>
      <c r="B34" s="5" t="s">
        <v>80</v>
      </c>
      <c r="C34" s="3" t="s">
        <v>81</v>
      </c>
      <c r="D34" s="5">
        <v>50</v>
      </c>
      <c r="E34" s="5" t="s">
        <v>65</v>
      </c>
      <c r="F34" s="5"/>
      <c r="G34" s="22"/>
      <c r="H34" s="5"/>
      <c r="I34" s="5"/>
      <c r="J34" s="5"/>
      <c r="K34" s="5"/>
      <c r="L34" s="5"/>
      <c r="M34" s="5"/>
      <c r="N34" s="22"/>
      <c r="O34" s="5"/>
      <c r="P34" s="5"/>
      <c r="Q34" s="5"/>
      <c r="R34" s="5"/>
      <c r="S34" s="5"/>
      <c r="T34" s="5"/>
      <c r="U34" s="22"/>
      <c r="V34" s="7">
        <v>16.1675</v>
      </c>
      <c r="W34" s="5"/>
      <c r="X34" s="5"/>
      <c r="Y34" s="5"/>
      <c r="Z34" s="5"/>
      <c r="AA34" s="5"/>
      <c r="AB34" s="22"/>
      <c r="AC34" s="5"/>
      <c r="AD34" s="5"/>
      <c r="AE34" s="5"/>
      <c r="AF34" s="5"/>
      <c r="AG34" s="5"/>
      <c r="AH34" s="5"/>
      <c r="AI34" s="22"/>
      <c r="AJ34" s="4">
        <f>SUM(F34:AI34)</f>
        <v>16.1675</v>
      </c>
    </row>
    <row r="35" spans="1:36" x14ac:dyDescent="0.3">
      <c r="A35" s="2">
        <v>19</v>
      </c>
      <c r="B35" s="2" t="s">
        <v>82</v>
      </c>
      <c r="C35" s="2" t="s">
        <v>83</v>
      </c>
      <c r="D35" s="2"/>
      <c r="E35" s="2"/>
      <c r="F35" s="5"/>
      <c r="G35" s="22"/>
      <c r="H35" s="5"/>
      <c r="I35" s="5"/>
      <c r="J35" s="5"/>
      <c r="K35" s="5"/>
      <c r="L35" s="5"/>
      <c r="M35" s="5"/>
      <c r="N35" s="22"/>
      <c r="O35" s="5"/>
      <c r="P35" s="5"/>
      <c r="Q35" s="5"/>
      <c r="R35" s="5"/>
      <c r="S35" s="5"/>
      <c r="T35" s="5"/>
      <c r="U35" s="22"/>
      <c r="V35" s="5"/>
      <c r="W35" s="5"/>
      <c r="X35" s="5"/>
      <c r="Y35" s="5"/>
      <c r="Z35" s="5"/>
      <c r="AA35" s="5"/>
      <c r="AB35" s="22"/>
      <c r="AC35" s="5"/>
      <c r="AD35" s="5"/>
      <c r="AE35" s="5"/>
      <c r="AF35" s="5"/>
      <c r="AG35" s="5"/>
      <c r="AH35" s="5"/>
      <c r="AI35" s="22"/>
      <c r="AJ35" s="5"/>
    </row>
    <row r="36" spans="1:36" x14ac:dyDescent="0.3">
      <c r="A36" s="5">
        <v>20</v>
      </c>
      <c r="B36" s="5" t="s">
        <v>84</v>
      </c>
      <c r="C36" s="3" t="s">
        <v>85</v>
      </c>
      <c r="D36" s="5">
        <v>0.67</v>
      </c>
      <c r="E36" s="5" t="s">
        <v>65</v>
      </c>
      <c r="F36" s="5"/>
      <c r="G36" s="22"/>
      <c r="H36" s="5"/>
      <c r="I36" s="5"/>
      <c r="J36" s="5"/>
      <c r="K36" s="5"/>
      <c r="L36" s="5"/>
      <c r="M36" s="5"/>
      <c r="N36" s="22"/>
      <c r="O36" s="5"/>
      <c r="P36" s="5"/>
      <c r="Q36" s="5"/>
      <c r="R36" s="5"/>
      <c r="S36" s="5"/>
      <c r="T36" s="5"/>
      <c r="U36" s="22"/>
      <c r="V36" s="5"/>
      <c r="W36" s="5"/>
      <c r="X36" s="5"/>
      <c r="Y36" s="5"/>
      <c r="Z36" s="5"/>
      <c r="AA36" s="5"/>
      <c r="AB36" s="22"/>
      <c r="AC36" s="5"/>
      <c r="AD36" s="5"/>
      <c r="AE36" s="5"/>
      <c r="AF36" s="5"/>
      <c r="AG36" s="5"/>
      <c r="AH36" s="5"/>
      <c r="AI36" s="22"/>
      <c r="AJ36" s="4">
        <f>SUM(F36:AI36)</f>
        <v>0</v>
      </c>
    </row>
    <row r="37" spans="1:36" x14ac:dyDescent="0.3">
      <c r="A37" s="2">
        <v>21</v>
      </c>
      <c r="B37" s="2" t="s">
        <v>86</v>
      </c>
      <c r="C37" s="2" t="s">
        <v>87</v>
      </c>
      <c r="D37" s="2"/>
      <c r="E37" s="2"/>
      <c r="F37" s="5"/>
      <c r="G37" s="22"/>
      <c r="H37" s="5"/>
      <c r="I37" s="5"/>
      <c r="J37" s="5"/>
      <c r="K37" s="5"/>
      <c r="L37" s="5"/>
      <c r="M37" s="5"/>
      <c r="N37" s="22"/>
      <c r="O37" s="5"/>
      <c r="P37" s="5"/>
      <c r="Q37" s="5"/>
      <c r="R37" s="5"/>
      <c r="S37" s="5"/>
      <c r="T37" s="5"/>
      <c r="U37" s="22"/>
      <c r="V37" s="5"/>
      <c r="W37" s="5"/>
      <c r="X37" s="5"/>
      <c r="Y37" s="5"/>
      <c r="Z37" s="5"/>
      <c r="AA37" s="5"/>
      <c r="AB37" s="22"/>
      <c r="AC37" s="5"/>
      <c r="AD37" s="5"/>
      <c r="AE37" s="5"/>
      <c r="AF37" s="5"/>
      <c r="AG37" s="5"/>
      <c r="AH37" s="5"/>
      <c r="AI37" s="22"/>
      <c r="AJ37" s="5"/>
    </row>
    <row r="38" spans="1:36" x14ac:dyDescent="0.3">
      <c r="A38" s="5">
        <v>22</v>
      </c>
      <c r="B38" s="5" t="s">
        <v>88</v>
      </c>
      <c r="C38" s="3" t="s">
        <v>89</v>
      </c>
      <c r="D38" s="5">
        <v>25</v>
      </c>
      <c r="E38" s="5" t="s">
        <v>45</v>
      </c>
      <c r="F38" s="5"/>
      <c r="G38" s="22"/>
      <c r="H38" s="5"/>
      <c r="I38" s="5"/>
      <c r="J38" s="5"/>
      <c r="K38" s="5"/>
      <c r="L38" s="23">
        <v>43.00333333333333</v>
      </c>
      <c r="M38" s="5"/>
      <c r="N38" s="22"/>
      <c r="O38" s="5"/>
      <c r="P38" s="5"/>
      <c r="Q38" s="5"/>
      <c r="R38" s="5"/>
      <c r="S38" s="5"/>
      <c r="T38" s="5"/>
      <c r="U38" s="22"/>
      <c r="V38" s="5"/>
      <c r="W38" s="5"/>
      <c r="X38" s="5"/>
      <c r="Y38" s="5"/>
      <c r="Z38" s="5"/>
      <c r="AA38" s="5"/>
      <c r="AB38" s="22"/>
      <c r="AC38" s="5"/>
      <c r="AD38" s="5"/>
      <c r="AE38" s="5"/>
      <c r="AF38" s="5"/>
      <c r="AG38" s="7"/>
      <c r="AH38" s="5"/>
      <c r="AI38" s="22"/>
      <c r="AJ38" s="4">
        <f>SUM(F38:AI38)</f>
        <v>43.00333333333333</v>
      </c>
    </row>
    <row r="39" spans="1:36" x14ac:dyDescent="0.3">
      <c r="A39" s="2">
        <v>23</v>
      </c>
      <c r="B39" s="2" t="s">
        <v>90</v>
      </c>
      <c r="C39" s="2" t="s">
        <v>91</v>
      </c>
      <c r="D39" s="2"/>
      <c r="E39" s="2"/>
      <c r="F39" s="5"/>
      <c r="G39" s="22"/>
      <c r="H39" s="5"/>
      <c r="I39" s="5"/>
      <c r="J39" s="5"/>
      <c r="K39" s="5"/>
      <c r="L39" s="5"/>
      <c r="M39" s="5"/>
      <c r="N39" s="22"/>
      <c r="O39" s="5"/>
      <c r="P39" s="5"/>
      <c r="Q39" s="5"/>
      <c r="R39" s="5"/>
      <c r="S39" s="5"/>
      <c r="T39" s="5"/>
      <c r="U39" s="22"/>
      <c r="V39" s="5"/>
      <c r="W39" s="5"/>
      <c r="X39" s="5"/>
      <c r="Y39" s="5"/>
      <c r="Z39" s="5"/>
      <c r="AA39" s="5"/>
      <c r="AB39" s="22"/>
      <c r="AC39" s="5"/>
      <c r="AD39" s="5"/>
      <c r="AE39" s="5"/>
      <c r="AF39" s="5"/>
      <c r="AG39" s="5"/>
      <c r="AH39" s="5"/>
      <c r="AI39" s="22"/>
      <c r="AJ39" s="5"/>
    </row>
    <row r="40" spans="1:36" x14ac:dyDescent="0.3">
      <c r="A40" s="5">
        <v>24</v>
      </c>
      <c r="B40" s="5" t="s">
        <v>92</v>
      </c>
      <c r="C40" s="3" t="s">
        <v>93</v>
      </c>
      <c r="D40" s="5">
        <v>1.2</v>
      </c>
      <c r="E40" s="5" t="s">
        <v>51</v>
      </c>
      <c r="F40" s="5"/>
      <c r="G40" s="22"/>
      <c r="H40" s="5"/>
      <c r="I40" s="5"/>
      <c r="J40" s="5"/>
      <c r="K40" s="5"/>
      <c r="L40" s="5"/>
      <c r="M40" s="5"/>
      <c r="N40" s="22"/>
      <c r="O40" s="5"/>
      <c r="P40" s="5"/>
      <c r="Q40" s="5"/>
      <c r="R40" s="5"/>
      <c r="S40" s="5"/>
      <c r="T40" s="5"/>
      <c r="U40" s="22"/>
      <c r="V40" s="5"/>
      <c r="W40" s="5"/>
      <c r="X40" s="5"/>
      <c r="Y40" s="5"/>
      <c r="Z40" s="5"/>
      <c r="AA40" s="5"/>
      <c r="AB40" s="22"/>
      <c r="AC40" s="5"/>
      <c r="AD40" s="5"/>
      <c r="AE40" s="5"/>
      <c r="AF40" s="5"/>
      <c r="AG40" s="5"/>
      <c r="AH40" s="5"/>
      <c r="AI40" s="22"/>
      <c r="AJ40" s="4">
        <f>SUM(F40:AI40)</f>
        <v>0</v>
      </c>
    </row>
    <row r="41" spans="1:36" x14ac:dyDescent="0.3">
      <c r="A41" s="5">
        <v>25</v>
      </c>
      <c r="B41" s="5" t="s">
        <v>94</v>
      </c>
      <c r="C41" s="3" t="s">
        <v>95</v>
      </c>
      <c r="D41" s="5">
        <v>0.67</v>
      </c>
      <c r="E41" s="5" t="s">
        <v>65</v>
      </c>
      <c r="F41" s="5"/>
      <c r="G41" s="22"/>
      <c r="H41" s="5"/>
      <c r="I41" s="5"/>
      <c r="J41" s="5"/>
      <c r="K41" s="5"/>
      <c r="L41" s="5"/>
      <c r="M41" s="5"/>
      <c r="N41" s="22"/>
      <c r="O41" s="5"/>
      <c r="P41" s="5"/>
      <c r="Q41" s="5"/>
      <c r="R41" s="5"/>
      <c r="S41" s="5"/>
      <c r="T41" s="5"/>
      <c r="U41" s="22"/>
      <c r="V41" s="5"/>
      <c r="W41" s="5"/>
      <c r="X41" s="5"/>
      <c r="Y41" s="5"/>
      <c r="Z41" s="5"/>
      <c r="AA41" s="5"/>
      <c r="AB41" s="22"/>
      <c r="AC41" s="5"/>
      <c r="AD41" s="5"/>
      <c r="AE41" s="5"/>
      <c r="AF41" s="5"/>
      <c r="AG41" s="5"/>
      <c r="AH41" s="5"/>
      <c r="AI41" s="22"/>
      <c r="AJ41" s="4">
        <f>SUM(F41:AI41)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pageMargins left="0.25" right="0.25" top="0.75" bottom="0.75" header="0.3" footer="0.3"/>
  <pageSetup paperSize="9" scale="5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AK41"/>
  <sheetViews>
    <sheetView view="pageBreakPreview" topLeftCell="A7" zoomScale="85" zoomScaleNormal="70" zoomScaleSheetLayoutView="85" workbookViewId="0">
      <selection activeCell="R19" sqref="R19"/>
    </sheetView>
  </sheetViews>
  <sheetFormatPr baseColWidth="10" defaultColWidth="8.88671875" defaultRowHeight="14.4" x14ac:dyDescent="0.3"/>
  <cols>
    <col min="1" max="1" width="6.6640625" customWidth="1"/>
    <col min="2" max="2" width="10.6640625" customWidth="1"/>
    <col min="3" max="3" width="35.6640625" customWidth="1"/>
    <col min="4" max="5" width="8.6640625" customWidth="1"/>
    <col min="6" max="36" width="5.6640625" customWidth="1"/>
    <col min="37" max="37" width="12.6640625" customWidth="1"/>
  </cols>
  <sheetData>
    <row r="4" spans="1:37" x14ac:dyDescent="0.3">
      <c r="A4" s="32" t="s">
        <v>109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</row>
    <row r="5" spans="1:37" x14ac:dyDescent="0.3">
      <c r="A5" s="30" t="s">
        <v>148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</row>
    <row r="7" spans="1:37" x14ac:dyDescent="0.3">
      <c r="A7" s="31" t="s">
        <v>111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W7" s="31" t="s">
        <v>101</v>
      </c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</row>
    <row r="8" spans="1:37" x14ac:dyDescent="0.3">
      <c r="A8" s="31" t="s">
        <v>112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W8" s="31" t="s">
        <v>117</v>
      </c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</row>
    <row r="9" spans="1:37" x14ac:dyDescent="0.3">
      <c r="A9" s="31" t="s">
        <v>113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P9" s="31" t="s">
        <v>3</v>
      </c>
      <c r="Q9" s="31"/>
      <c r="R9" s="31"/>
      <c r="S9" s="31"/>
      <c r="T9" s="31"/>
      <c r="U9" s="31"/>
      <c r="W9" s="31" t="s">
        <v>118</v>
      </c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7" x14ac:dyDescent="0.3">
      <c r="A10" s="31" t="s">
        <v>114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P10" s="31" t="s">
        <v>116</v>
      </c>
      <c r="Q10" s="31"/>
      <c r="R10" s="31"/>
      <c r="S10" s="31"/>
      <c r="T10" s="31"/>
      <c r="U10" s="31"/>
    </row>
    <row r="11" spans="1:37" x14ac:dyDescent="0.3">
      <c r="A11" s="31" t="s">
        <v>115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3" spans="1:37" x14ac:dyDescent="0.3">
      <c r="A13" s="29" t="s">
        <v>119</v>
      </c>
      <c r="B13" s="29" t="s">
        <v>7</v>
      </c>
      <c r="C13" s="29" t="s">
        <v>8</v>
      </c>
      <c r="D13" s="29" t="s">
        <v>120</v>
      </c>
      <c r="E13" s="29" t="s">
        <v>9</v>
      </c>
      <c r="F13" s="29" t="s">
        <v>149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</row>
    <row r="14" spans="1:37" x14ac:dyDescent="0.3">
      <c r="A14" s="29"/>
      <c r="B14" s="29"/>
      <c r="C14" s="29"/>
      <c r="D14" s="29"/>
      <c r="E14" s="29"/>
      <c r="F14" s="29" t="s">
        <v>122</v>
      </c>
      <c r="G14" s="29"/>
      <c r="H14" s="29"/>
      <c r="I14" s="29"/>
      <c r="J14" s="29"/>
      <c r="K14" s="29"/>
      <c r="L14" s="29"/>
      <c r="M14" s="29"/>
      <c r="N14" s="29" t="s">
        <v>123</v>
      </c>
      <c r="O14" s="29"/>
      <c r="P14" s="29"/>
      <c r="Q14" s="29"/>
      <c r="R14" s="29"/>
      <c r="S14" s="29"/>
      <c r="T14" s="29"/>
      <c r="U14" s="29"/>
      <c r="V14" s="29" t="s">
        <v>124</v>
      </c>
      <c r="W14" s="29"/>
      <c r="X14" s="29"/>
      <c r="Y14" s="29"/>
      <c r="Z14" s="29"/>
      <c r="AA14" s="29"/>
      <c r="AB14" s="29"/>
      <c r="AC14" s="29"/>
      <c r="AD14" s="29" t="s">
        <v>125</v>
      </c>
      <c r="AE14" s="29"/>
      <c r="AF14" s="29"/>
      <c r="AG14" s="29"/>
      <c r="AH14" s="29"/>
      <c r="AI14" s="29"/>
      <c r="AJ14" s="29"/>
      <c r="AK14" s="29" t="s">
        <v>126</v>
      </c>
    </row>
    <row r="15" spans="1:37" x14ac:dyDescent="0.3">
      <c r="A15" s="29"/>
      <c r="B15" s="29"/>
      <c r="C15" s="29"/>
      <c r="D15" s="29"/>
      <c r="E15" s="29"/>
      <c r="F15" s="1" t="s">
        <v>133</v>
      </c>
      <c r="G15" s="1" t="s">
        <v>127</v>
      </c>
      <c r="H15" s="1" t="s">
        <v>128</v>
      </c>
      <c r="I15" s="1" t="s">
        <v>129</v>
      </c>
      <c r="J15" s="1" t="s">
        <v>130</v>
      </c>
      <c r="K15" s="1" t="s">
        <v>131</v>
      </c>
      <c r="L15" s="1" t="s">
        <v>132</v>
      </c>
      <c r="M15" s="1" t="s">
        <v>133</v>
      </c>
      <c r="N15" s="1" t="s">
        <v>127</v>
      </c>
      <c r="O15" s="1" t="s">
        <v>128</v>
      </c>
      <c r="P15" s="1" t="s">
        <v>129</v>
      </c>
      <c r="Q15" s="1" t="s">
        <v>130</v>
      </c>
      <c r="R15" s="1" t="s">
        <v>131</v>
      </c>
      <c r="S15" s="1" t="s">
        <v>132</v>
      </c>
      <c r="T15" s="1" t="s">
        <v>133</v>
      </c>
      <c r="U15" s="1" t="s">
        <v>127</v>
      </c>
      <c r="V15" s="1" t="s">
        <v>128</v>
      </c>
      <c r="W15" s="1" t="s">
        <v>129</v>
      </c>
      <c r="X15" s="1" t="s">
        <v>130</v>
      </c>
      <c r="Y15" s="1" t="s">
        <v>131</v>
      </c>
      <c r="Z15" s="1" t="s">
        <v>132</v>
      </c>
      <c r="AA15" s="1" t="s">
        <v>133</v>
      </c>
      <c r="AB15" s="1" t="s">
        <v>127</v>
      </c>
      <c r="AC15" s="1" t="s">
        <v>128</v>
      </c>
      <c r="AD15" s="1" t="s">
        <v>129</v>
      </c>
      <c r="AE15" s="1" t="s">
        <v>130</v>
      </c>
      <c r="AF15" s="1" t="s">
        <v>131</v>
      </c>
      <c r="AG15" s="1" t="s">
        <v>132</v>
      </c>
      <c r="AH15" s="1" t="s">
        <v>133</v>
      </c>
      <c r="AI15" s="1" t="s">
        <v>127</v>
      </c>
      <c r="AJ15" s="1" t="s">
        <v>128</v>
      </c>
      <c r="AK15" s="29"/>
    </row>
    <row r="16" spans="1:37" x14ac:dyDescent="0.3">
      <c r="A16" s="29"/>
      <c r="B16" s="29"/>
      <c r="C16" s="29"/>
      <c r="D16" s="29"/>
      <c r="E16" s="29"/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  <c r="Q16" s="6">
        <v>12</v>
      </c>
      <c r="R16" s="6">
        <v>13</v>
      </c>
      <c r="S16" s="6">
        <v>14</v>
      </c>
      <c r="T16" s="6">
        <v>15</v>
      </c>
      <c r="U16" s="6">
        <v>16</v>
      </c>
      <c r="V16" s="6">
        <v>17</v>
      </c>
      <c r="W16" s="6">
        <v>18</v>
      </c>
      <c r="X16" s="6">
        <v>19</v>
      </c>
      <c r="Y16" s="6">
        <v>20</v>
      </c>
      <c r="Z16" s="6">
        <v>21</v>
      </c>
      <c r="AA16" s="6">
        <v>22</v>
      </c>
      <c r="AB16" s="6">
        <v>23</v>
      </c>
      <c r="AC16" s="6">
        <v>24</v>
      </c>
      <c r="AD16" s="6">
        <v>25</v>
      </c>
      <c r="AE16" s="6">
        <v>26</v>
      </c>
      <c r="AF16" s="6">
        <v>27</v>
      </c>
      <c r="AG16" s="6">
        <v>28</v>
      </c>
      <c r="AH16" s="6">
        <v>29</v>
      </c>
      <c r="AI16" s="6">
        <v>30</v>
      </c>
      <c r="AJ16" s="6">
        <v>31</v>
      </c>
      <c r="AK16" s="29"/>
    </row>
    <row r="17" spans="1:37" x14ac:dyDescent="0.3">
      <c r="A17" s="2">
        <v>1</v>
      </c>
      <c r="B17" s="2" t="s">
        <v>41</v>
      </c>
      <c r="C17" s="2" t="s">
        <v>42</v>
      </c>
      <c r="D17" s="2"/>
      <c r="E17" s="2"/>
      <c r="K17" s="16"/>
      <c r="L17" s="16"/>
      <c r="R17" s="16"/>
      <c r="S17" s="16"/>
      <c r="Y17" s="16"/>
      <c r="Z17" s="16"/>
      <c r="AF17" s="16"/>
      <c r="AG17" s="16"/>
    </row>
    <row r="18" spans="1:37" x14ac:dyDescent="0.3">
      <c r="A18" s="5">
        <v>2</v>
      </c>
      <c r="B18" s="5" t="s">
        <v>43</v>
      </c>
      <c r="C18" s="3" t="s">
        <v>44</v>
      </c>
      <c r="D18" s="5">
        <v>0.2</v>
      </c>
      <c r="E18" s="5" t="s">
        <v>45</v>
      </c>
      <c r="H18" s="7">
        <v>0.85666666666666658</v>
      </c>
      <c r="K18" s="16"/>
      <c r="L18" s="16"/>
      <c r="R18" s="16"/>
      <c r="S18" s="16"/>
      <c r="Y18" s="16"/>
      <c r="Z18" s="16"/>
      <c r="AF18" s="16"/>
      <c r="AG18" s="16"/>
      <c r="AK18" s="4">
        <f t="shared" ref="AK18:AK23" si="0">SUM(F18:AJ18)</f>
        <v>0.85666666666666658</v>
      </c>
    </row>
    <row r="19" spans="1:37" x14ac:dyDescent="0.3">
      <c r="A19" s="5">
        <v>3</v>
      </c>
      <c r="B19" s="5" t="s">
        <v>46</v>
      </c>
      <c r="C19" s="3" t="s">
        <v>47</v>
      </c>
      <c r="D19" s="5">
        <v>10</v>
      </c>
      <c r="E19" s="5" t="s">
        <v>48</v>
      </c>
      <c r="K19" s="16"/>
      <c r="L19" s="16"/>
      <c r="R19" s="16"/>
      <c r="S19" s="16"/>
      <c r="Y19" s="16"/>
      <c r="Z19" s="16"/>
      <c r="AF19" s="16"/>
      <c r="AG19" s="16"/>
      <c r="AK19" s="4">
        <f t="shared" si="0"/>
        <v>0</v>
      </c>
    </row>
    <row r="20" spans="1:37" x14ac:dyDescent="0.3">
      <c r="A20" s="5">
        <v>4</v>
      </c>
      <c r="B20" s="5" t="s">
        <v>49</v>
      </c>
      <c r="C20" s="3" t="s">
        <v>50</v>
      </c>
      <c r="D20" s="5">
        <v>2.5</v>
      </c>
      <c r="E20" s="5" t="s">
        <v>51</v>
      </c>
      <c r="K20" s="16"/>
      <c r="L20" s="16"/>
      <c r="R20" s="16"/>
      <c r="S20" s="16"/>
      <c r="Y20" s="16"/>
      <c r="Z20" s="16"/>
      <c r="AF20" s="16"/>
      <c r="AG20" s="16"/>
      <c r="AK20" s="4">
        <f t="shared" si="0"/>
        <v>0</v>
      </c>
    </row>
    <row r="21" spans="1:37" x14ac:dyDescent="0.3">
      <c r="A21" s="5">
        <v>5</v>
      </c>
      <c r="B21" s="5" t="s">
        <v>52</v>
      </c>
      <c r="C21" s="3" t="s">
        <v>53</v>
      </c>
      <c r="D21" s="5">
        <v>3</v>
      </c>
      <c r="E21" s="5" t="s">
        <v>51</v>
      </c>
      <c r="K21" s="16"/>
      <c r="L21" s="16"/>
      <c r="R21" s="16"/>
      <c r="S21" s="16"/>
      <c r="Y21" s="16"/>
      <c r="Z21" s="16"/>
      <c r="AF21" s="16"/>
      <c r="AG21" s="16"/>
      <c r="AK21" s="4">
        <f t="shared" si="0"/>
        <v>0</v>
      </c>
    </row>
    <row r="22" spans="1:37" x14ac:dyDescent="0.3">
      <c r="A22" s="5">
        <v>6</v>
      </c>
      <c r="B22" s="5" t="s">
        <v>54</v>
      </c>
      <c r="C22" s="3" t="s">
        <v>55</v>
      </c>
      <c r="D22" s="5">
        <v>0.67</v>
      </c>
      <c r="E22" s="5" t="s">
        <v>48</v>
      </c>
      <c r="F22" s="7"/>
      <c r="G22" s="7"/>
      <c r="H22" s="7"/>
      <c r="K22" s="16"/>
      <c r="L22" s="16"/>
      <c r="R22" s="16"/>
      <c r="S22" s="16"/>
      <c r="Y22" s="16"/>
      <c r="Z22" s="16"/>
      <c r="AF22" s="16"/>
      <c r="AG22" s="16"/>
      <c r="AK22" s="4">
        <f t="shared" si="0"/>
        <v>0</v>
      </c>
    </row>
    <row r="23" spans="1:37" x14ac:dyDescent="0.3">
      <c r="A23" s="5">
        <v>7</v>
      </c>
      <c r="B23" s="5" t="s">
        <v>56</v>
      </c>
      <c r="C23" s="3" t="s">
        <v>57</v>
      </c>
      <c r="D23" s="5">
        <v>0.67</v>
      </c>
      <c r="E23" s="5" t="s">
        <v>48</v>
      </c>
      <c r="J23" s="7"/>
      <c r="K23" s="16"/>
      <c r="L23" s="16"/>
      <c r="O23" s="7"/>
      <c r="R23" s="16"/>
      <c r="S23" s="16"/>
      <c r="Y23" s="16"/>
      <c r="Z23" s="16"/>
      <c r="AF23" s="16"/>
      <c r="AG23" s="16"/>
      <c r="AK23" s="4">
        <f t="shared" si="0"/>
        <v>0</v>
      </c>
    </row>
    <row r="24" spans="1:37" x14ac:dyDescent="0.3">
      <c r="A24" s="2">
        <v>8</v>
      </c>
      <c r="B24" s="2" t="s">
        <v>58</v>
      </c>
      <c r="C24" s="2" t="s">
        <v>59</v>
      </c>
      <c r="D24" s="2"/>
      <c r="E24" s="2"/>
      <c r="K24" s="16"/>
      <c r="L24" s="16"/>
      <c r="R24" s="16"/>
      <c r="S24" s="16"/>
      <c r="Y24" s="16"/>
      <c r="Z24" s="16"/>
      <c r="AF24" s="16"/>
      <c r="AG24" s="16"/>
    </row>
    <row r="25" spans="1:37" x14ac:dyDescent="0.3">
      <c r="A25" s="5">
        <v>9</v>
      </c>
      <c r="B25" s="5" t="s">
        <v>60</v>
      </c>
      <c r="C25" s="3" t="s">
        <v>61</v>
      </c>
      <c r="D25" s="5">
        <v>120</v>
      </c>
      <c r="E25" s="5" t="s">
        <v>62</v>
      </c>
      <c r="I25" s="7">
        <v>735.22727272727275</v>
      </c>
      <c r="J25" s="7">
        <v>735.22727272727275</v>
      </c>
      <c r="K25" s="16"/>
      <c r="L25" s="16"/>
      <c r="M25" s="7">
        <v>735.22727272727275</v>
      </c>
      <c r="N25" s="7">
        <v>735.22727272727275</v>
      </c>
      <c r="O25" s="7">
        <v>735.22727272727275</v>
      </c>
      <c r="R25" s="16"/>
      <c r="S25" s="16"/>
      <c r="Y25" s="16"/>
      <c r="Z25" s="16"/>
      <c r="AF25" s="16"/>
      <c r="AG25" s="16"/>
      <c r="AK25" s="4">
        <f t="shared" ref="AK25:AK30" si="1">SUM(F25:AJ25)</f>
        <v>3676.136363636364</v>
      </c>
    </row>
    <row r="26" spans="1:37" x14ac:dyDescent="0.3">
      <c r="A26" s="5">
        <v>10</v>
      </c>
      <c r="B26" s="5" t="s">
        <v>63</v>
      </c>
      <c r="C26" s="3" t="s">
        <v>64</v>
      </c>
      <c r="D26" s="5">
        <v>0.67</v>
      </c>
      <c r="E26" s="5" t="s">
        <v>65</v>
      </c>
      <c r="F26" s="7">
        <v>1.019705882352941</v>
      </c>
      <c r="G26" s="7">
        <v>1.019705882352941</v>
      </c>
      <c r="K26" s="16"/>
      <c r="L26" s="16"/>
      <c r="R26" s="16"/>
      <c r="S26" s="16"/>
      <c r="Y26" s="16"/>
      <c r="Z26" s="16"/>
      <c r="AF26" s="16"/>
      <c r="AG26" s="16"/>
      <c r="AK26" s="4">
        <f t="shared" si="1"/>
        <v>2.039411764705882</v>
      </c>
    </row>
    <row r="27" spans="1:37" x14ac:dyDescent="0.3">
      <c r="A27" s="5">
        <v>11</v>
      </c>
      <c r="B27" s="5" t="s">
        <v>66</v>
      </c>
      <c r="C27" s="3" t="s">
        <v>67</v>
      </c>
      <c r="D27" s="5">
        <v>10</v>
      </c>
      <c r="E27" s="5" t="s">
        <v>48</v>
      </c>
      <c r="K27" s="16"/>
      <c r="L27" s="16"/>
      <c r="R27" s="16"/>
      <c r="S27" s="16"/>
      <c r="Y27" s="16"/>
      <c r="Z27" s="16"/>
      <c r="AF27" s="16"/>
      <c r="AG27" s="16"/>
      <c r="AK27" s="4">
        <f t="shared" si="1"/>
        <v>0</v>
      </c>
    </row>
    <row r="28" spans="1:37" x14ac:dyDescent="0.3">
      <c r="A28" s="5">
        <v>12</v>
      </c>
      <c r="B28" s="5" t="s">
        <v>68</v>
      </c>
      <c r="C28" s="3" t="s">
        <v>69</v>
      </c>
      <c r="D28" s="5">
        <v>40</v>
      </c>
      <c r="E28" s="5" t="s">
        <v>62</v>
      </c>
      <c r="K28" s="16"/>
      <c r="L28" s="16"/>
      <c r="R28" s="16"/>
      <c r="S28" s="16"/>
      <c r="Y28" s="16"/>
      <c r="Z28" s="16"/>
      <c r="AF28" s="16"/>
      <c r="AG28" s="16"/>
      <c r="AK28" s="4">
        <f t="shared" si="1"/>
        <v>0</v>
      </c>
    </row>
    <row r="29" spans="1:37" x14ac:dyDescent="0.3">
      <c r="A29" s="5">
        <v>13</v>
      </c>
      <c r="B29" s="5" t="s">
        <v>70</v>
      </c>
      <c r="C29" s="3" t="s">
        <v>71</v>
      </c>
      <c r="D29" s="5">
        <v>0.67</v>
      </c>
      <c r="E29" s="5" t="s">
        <v>65</v>
      </c>
      <c r="K29" s="16"/>
      <c r="L29" s="16"/>
      <c r="R29" s="16"/>
      <c r="S29" s="16"/>
      <c r="Y29" s="16"/>
      <c r="Z29" s="16"/>
      <c r="AF29" s="16"/>
      <c r="AG29" s="16"/>
      <c r="AK29" s="4">
        <f t="shared" si="1"/>
        <v>0</v>
      </c>
    </row>
    <row r="30" spans="1:37" x14ac:dyDescent="0.3">
      <c r="A30" s="5">
        <v>14</v>
      </c>
      <c r="B30" s="5" t="s">
        <v>72</v>
      </c>
      <c r="C30" s="3" t="s">
        <v>73</v>
      </c>
      <c r="D30" s="5">
        <v>40</v>
      </c>
      <c r="E30" s="5" t="s">
        <v>62</v>
      </c>
      <c r="K30" s="16"/>
      <c r="L30" s="16"/>
      <c r="R30" s="16"/>
      <c r="S30" s="16"/>
      <c r="Y30" s="16"/>
      <c r="Z30" s="16"/>
      <c r="AF30" s="16"/>
      <c r="AG30" s="16"/>
      <c r="AK30" s="4">
        <f t="shared" si="1"/>
        <v>0</v>
      </c>
    </row>
    <row r="31" spans="1:37" x14ac:dyDescent="0.3">
      <c r="A31" s="2">
        <v>15</v>
      </c>
      <c r="B31" s="2" t="s">
        <v>74</v>
      </c>
      <c r="C31" s="2" t="s">
        <v>75</v>
      </c>
      <c r="D31" s="2"/>
      <c r="E31" s="2"/>
      <c r="K31" s="16"/>
      <c r="L31" s="16"/>
      <c r="R31" s="16"/>
      <c r="S31" s="16"/>
      <c r="Y31" s="16"/>
      <c r="Z31" s="16"/>
      <c r="AF31" s="16"/>
      <c r="AG31" s="16"/>
    </row>
    <row r="32" spans="1:37" x14ac:dyDescent="0.3">
      <c r="A32" s="5">
        <v>16</v>
      </c>
      <c r="B32" s="5" t="s">
        <v>76</v>
      </c>
      <c r="C32" s="3" t="s">
        <v>77</v>
      </c>
      <c r="D32" s="5">
        <v>400</v>
      </c>
      <c r="E32" s="5" t="s">
        <v>48</v>
      </c>
      <c r="K32" s="16"/>
      <c r="L32" s="16"/>
      <c r="R32" s="16"/>
      <c r="S32" s="16"/>
      <c r="Y32" s="16"/>
      <c r="Z32" s="16"/>
      <c r="AF32" s="16"/>
      <c r="AG32" s="16"/>
      <c r="AK32" s="4">
        <f>SUM(F32:AJ32)</f>
        <v>0</v>
      </c>
    </row>
    <row r="33" spans="1:37" x14ac:dyDescent="0.3">
      <c r="A33" s="2">
        <v>17</v>
      </c>
      <c r="B33" s="2" t="s">
        <v>78</v>
      </c>
      <c r="C33" s="2" t="s">
        <v>79</v>
      </c>
      <c r="D33" s="2"/>
      <c r="E33" s="2"/>
      <c r="K33" s="16"/>
      <c r="L33" s="16"/>
      <c r="R33" s="16"/>
      <c r="S33" s="16"/>
      <c r="Y33" s="16"/>
      <c r="Z33" s="16"/>
      <c r="AF33" s="16"/>
      <c r="AG33" s="16"/>
    </row>
    <row r="34" spans="1:37" x14ac:dyDescent="0.3">
      <c r="A34" s="5">
        <v>18</v>
      </c>
      <c r="B34" s="5" t="s">
        <v>80</v>
      </c>
      <c r="C34" s="3" t="s">
        <v>81</v>
      </c>
      <c r="D34" s="5">
        <v>50</v>
      </c>
      <c r="E34" s="5" t="s">
        <v>65</v>
      </c>
      <c r="K34" s="16"/>
      <c r="L34" s="16"/>
      <c r="R34" s="16"/>
      <c r="S34" s="16"/>
      <c r="Y34" s="16"/>
      <c r="Z34" s="16"/>
      <c r="AF34" s="16"/>
      <c r="AG34" s="16"/>
      <c r="AK34" s="4">
        <f>SUM(F34:AJ34)</f>
        <v>0</v>
      </c>
    </row>
    <row r="35" spans="1:37" x14ac:dyDescent="0.3">
      <c r="A35" s="2">
        <v>19</v>
      </c>
      <c r="B35" s="2" t="s">
        <v>82</v>
      </c>
      <c r="C35" s="2" t="s">
        <v>83</v>
      </c>
      <c r="D35" s="2"/>
      <c r="E35" s="2"/>
      <c r="K35" s="16"/>
      <c r="L35" s="16"/>
      <c r="R35" s="16"/>
      <c r="S35" s="16"/>
      <c r="Y35" s="16"/>
      <c r="Z35" s="16"/>
      <c r="AF35" s="16"/>
      <c r="AG35" s="16"/>
    </row>
    <row r="36" spans="1:37" x14ac:dyDescent="0.3">
      <c r="A36" s="5">
        <v>20</v>
      </c>
      <c r="B36" s="5" t="s">
        <v>84</v>
      </c>
      <c r="C36" s="3" t="s">
        <v>85</v>
      </c>
      <c r="D36" s="5">
        <v>0.67</v>
      </c>
      <c r="E36" s="5" t="s">
        <v>65</v>
      </c>
      <c r="K36" s="16"/>
      <c r="L36" s="16"/>
      <c r="R36" s="16"/>
      <c r="S36" s="16"/>
      <c r="Y36" s="16"/>
      <c r="Z36" s="16"/>
      <c r="AF36" s="16"/>
      <c r="AG36" s="16"/>
      <c r="AK36" s="4">
        <f>SUM(F36:AJ36)</f>
        <v>0</v>
      </c>
    </row>
    <row r="37" spans="1:37" x14ac:dyDescent="0.3">
      <c r="A37" s="2">
        <v>21</v>
      </c>
      <c r="B37" s="2" t="s">
        <v>86</v>
      </c>
      <c r="C37" s="2" t="s">
        <v>87</v>
      </c>
      <c r="D37" s="2"/>
      <c r="E37" s="2"/>
      <c r="K37" s="16"/>
      <c r="L37" s="16"/>
      <c r="R37" s="16"/>
      <c r="S37" s="16"/>
      <c r="Y37" s="16"/>
      <c r="Z37" s="16"/>
      <c r="AF37" s="16"/>
      <c r="AG37" s="16"/>
    </row>
    <row r="38" spans="1:37" x14ac:dyDescent="0.3">
      <c r="A38" s="5">
        <v>22</v>
      </c>
      <c r="B38" s="5" t="s">
        <v>88</v>
      </c>
      <c r="C38" s="3" t="s">
        <v>89</v>
      </c>
      <c r="D38" s="5">
        <v>25</v>
      </c>
      <c r="E38" s="5" t="s">
        <v>45</v>
      </c>
      <c r="K38" s="16"/>
      <c r="L38" s="16"/>
      <c r="R38" s="16"/>
      <c r="S38" s="16"/>
      <c r="Y38" s="16"/>
      <c r="Z38" s="16"/>
      <c r="AF38" s="16"/>
      <c r="AG38" s="16"/>
      <c r="AK38" s="4">
        <f>SUM(F38:AJ38)</f>
        <v>0</v>
      </c>
    </row>
    <row r="39" spans="1:37" x14ac:dyDescent="0.3">
      <c r="A39" s="2">
        <v>23</v>
      </c>
      <c r="B39" s="2" t="s">
        <v>90</v>
      </c>
      <c r="C39" s="2" t="s">
        <v>91</v>
      </c>
      <c r="D39" s="2"/>
      <c r="E39" s="2"/>
      <c r="K39" s="16"/>
      <c r="L39" s="16"/>
      <c r="R39" s="16"/>
      <c r="S39" s="16"/>
      <c r="Y39" s="16"/>
      <c r="Z39" s="16"/>
      <c r="AF39" s="16"/>
      <c r="AG39" s="16"/>
    </row>
    <row r="40" spans="1:37" x14ac:dyDescent="0.3">
      <c r="A40" s="5">
        <v>24</v>
      </c>
      <c r="B40" s="5" t="s">
        <v>92</v>
      </c>
      <c r="C40" s="3" t="s">
        <v>93</v>
      </c>
      <c r="D40" s="5">
        <v>1.2</v>
      </c>
      <c r="E40" s="5" t="s">
        <v>51</v>
      </c>
      <c r="K40" s="16"/>
      <c r="L40" s="16"/>
      <c r="R40" s="16"/>
      <c r="S40" s="16"/>
      <c r="Y40" s="16"/>
      <c r="Z40" s="16"/>
      <c r="AF40" s="16"/>
      <c r="AG40" s="16"/>
      <c r="AK40" s="4">
        <f>SUM(F40:AJ40)</f>
        <v>0</v>
      </c>
    </row>
    <row r="41" spans="1:37" x14ac:dyDescent="0.3">
      <c r="A41" s="5">
        <v>25</v>
      </c>
      <c r="B41" s="5" t="s">
        <v>94</v>
      </c>
      <c r="C41" s="3" t="s">
        <v>95</v>
      </c>
      <c r="D41" s="5">
        <v>0.67</v>
      </c>
      <c r="E41" s="5" t="s">
        <v>65</v>
      </c>
      <c r="K41" s="16"/>
      <c r="L41" s="16"/>
      <c r="R41" s="16"/>
      <c r="S41" s="16"/>
      <c r="Y41" s="16"/>
      <c r="Z41" s="16"/>
      <c r="AF41" s="16"/>
      <c r="AG41" s="16"/>
      <c r="AK41" s="4">
        <f>SUM(F41:AJ41)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41">
    <cfRule type="notContainsErrors" dxfId="0" priority="1">
      <formula>NOT(ISERROR(F17))</formula>
    </cfRule>
  </conditionalFormatting>
  <pageMargins left="0.25" right="0.25" top="0.75" bottom="0.75" header="0.3" footer="0.3"/>
  <pageSetup paperSize="9" scale="5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B45"/>
  <sheetViews>
    <sheetView view="pageBreakPreview" topLeftCell="C4" zoomScale="85" zoomScaleNormal="85" zoomScaleSheetLayoutView="85" workbookViewId="0">
      <selection activeCell="S45" sqref="S45"/>
    </sheetView>
  </sheetViews>
  <sheetFormatPr baseColWidth="10" defaultColWidth="8.88671875" defaultRowHeight="14.4" x14ac:dyDescent="0.3"/>
  <cols>
    <col min="1" max="1" width="8.6640625" customWidth="1"/>
    <col min="2" max="2" width="10.6640625" customWidth="1"/>
    <col min="3" max="3" width="35.6640625" customWidth="1"/>
    <col min="4" max="5" width="8.6640625" customWidth="1"/>
    <col min="6" max="14" width="10.6640625" customWidth="1"/>
    <col min="15" max="16" width="22.6640625" customWidth="1"/>
  </cols>
  <sheetData>
    <row r="1" spans="1:28" x14ac:dyDescent="0.3">
      <c r="A1" s="30" t="s">
        <v>150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28" x14ac:dyDescent="0.3">
      <c r="A2" s="32" t="s">
        <v>151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4" spans="1:28" x14ac:dyDescent="0.3">
      <c r="A4" s="31" t="s">
        <v>97</v>
      </c>
      <c r="B4" s="31"/>
      <c r="C4" s="31"/>
      <c r="D4" s="31"/>
      <c r="E4" s="31"/>
      <c r="F4" s="31"/>
      <c r="G4" s="31"/>
      <c r="H4" s="31"/>
      <c r="I4" s="31"/>
      <c r="J4" s="31"/>
    </row>
    <row r="5" spans="1:28" x14ac:dyDescent="0.3">
      <c r="A5" s="31" t="s">
        <v>2</v>
      </c>
      <c r="B5" s="31"/>
      <c r="C5" s="31"/>
      <c r="D5" s="31"/>
      <c r="E5" s="31"/>
      <c r="F5" s="31"/>
      <c r="G5" s="31"/>
      <c r="H5" s="31"/>
      <c r="I5" s="31"/>
      <c r="J5" s="31"/>
    </row>
    <row r="6" spans="1:28" x14ac:dyDescent="0.3">
      <c r="A6" s="31" t="s">
        <v>98</v>
      </c>
      <c r="B6" s="31"/>
      <c r="C6" s="31"/>
      <c r="D6" s="31"/>
      <c r="E6" s="31"/>
      <c r="F6" s="31"/>
      <c r="G6" s="31"/>
      <c r="H6" s="31"/>
      <c r="I6" s="31"/>
      <c r="J6" s="31"/>
    </row>
    <row r="7" spans="1:28" x14ac:dyDescent="0.3">
      <c r="A7" s="31" t="s">
        <v>99</v>
      </c>
      <c r="B7" s="31"/>
      <c r="C7" s="31"/>
      <c r="D7" s="31"/>
      <c r="E7" s="31"/>
      <c r="F7" s="31"/>
      <c r="G7" s="31"/>
      <c r="H7" s="31"/>
      <c r="I7" s="31"/>
      <c r="J7" s="31"/>
    </row>
    <row r="8" spans="1:28" x14ac:dyDescent="0.3">
      <c r="A8" s="31" t="s">
        <v>100</v>
      </c>
      <c r="B8" s="31"/>
      <c r="C8" s="31"/>
      <c r="D8" s="31"/>
      <c r="E8" s="31"/>
      <c r="F8" s="31"/>
      <c r="G8" s="31"/>
      <c r="H8" s="31"/>
      <c r="I8" s="31"/>
      <c r="J8" s="31"/>
    </row>
    <row r="9" spans="1:28" x14ac:dyDescent="0.3">
      <c r="A9" s="31" t="s">
        <v>101</v>
      </c>
      <c r="B9" s="31"/>
      <c r="C9" s="31"/>
      <c r="D9" s="31"/>
      <c r="E9" s="31"/>
      <c r="F9" s="31"/>
      <c r="G9" s="31"/>
      <c r="H9" s="31"/>
      <c r="I9" s="31"/>
      <c r="J9" s="31"/>
    </row>
    <row r="10" spans="1:28" x14ac:dyDescent="0.3">
      <c r="A10" s="31" t="s">
        <v>112</v>
      </c>
      <c r="B10" s="31"/>
      <c r="C10" s="31"/>
      <c r="D10" s="31"/>
      <c r="E10" s="31"/>
      <c r="F10" s="31"/>
      <c r="G10" s="31"/>
      <c r="H10" s="31"/>
      <c r="I10" s="31"/>
      <c r="J10" s="31"/>
    </row>
    <row r="12" spans="1:28" x14ac:dyDescent="0.3">
      <c r="A12" s="29" t="s">
        <v>119</v>
      </c>
      <c r="B12" s="29" t="s">
        <v>7</v>
      </c>
      <c r="C12" s="29" t="s">
        <v>8</v>
      </c>
      <c r="D12" s="29" t="s">
        <v>102</v>
      </c>
      <c r="E12" s="29" t="s">
        <v>152</v>
      </c>
      <c r="F12" s="35" t="s">
        <v>14</v>
      </c>
      <c r="G12" s="36"/>
      <c r="H12" s="36"/>
      <c r="I12" s="36"/>
      <c r="J12" s="36"/>
      <c r="K12" s="36"/>
      <c r="L12" s="36"/>
      <c r="M12" s="36"/>
      <c r="N12" s="37"/>
      <c r="O12" s="29" t="s">
        <v>169</v>
      </c>
      <c r="P12" s="29" t="s">
        <v>170</v>
      </c>
      <c r="R12" s="33" t="s">
        <v>201</v>
      </c>
    </row>
    <row r="13" spans="1:28" ht="28.8" x14ac:dyDescent="0.3">
      <c r="A13" s="29"/>
      <c r="B13" s="29"/>
      <c r="C13" s="29"/>
      <c r="D13" s="29"/>
      <c r="E13" s="29"/>
      <c r="F13" s="1" t="s">
        <v>153</v>
      </c>
      <c r="G13" s="1" t="s">
        <v>155</v>
      </c>
      <c r="H13" s="1" t="s">
        <v>157</v>
      </c>
      <c r="I13" s="1" t="s">
        <v>159</v>
      </c>
      <c r="J13" s="1" t="s">
        <v>161</v>
      </c>
      <c r="K13" s="1" t="s">
        <v>163</v>
      </c>
      <c r="L13" s="1" t="s">
        <v>165</v>
      </c>
      <c r="M13" s="1" t="s">
        <v>167</v>
      </c>
      <c r="N13" s="1" t="s">
        <v>197</v>
      </c>
      <c r="O13" s="29"/>
      <c r="P13" s="29"/>
      <c r="Q13" s="34" t="s">
        <v>202</v>
      </c>
      <c r="R13" s="33"/>
      <c r="S13" s="1" t="s">
        <v>153</v>
      </c>
      <c r="T13" s="1" t="s">
        <v>155</v>
      </c>
      <c r="U13" s="1" t="s">
        <v>157</v>
      </c>
      <c r="V13" s="1" t="s">
        <v>159</v>
      </c>
      <c r="W13" s="1" t="s">
        <v>161</v>
      </c>
      <c r="X13" s="1" t="s">
        <v>163</v>
      </c>
      <c r="Y13" s="1" t="s">
        <v>165</v>
      </c>
      <c r="Z13" s="1" t="s">
        <v>167</v>
      </c>
      <c r="AA13" s="1" t="s">
        <v>197</v>
      </c>
    </row>
    <row r="14" spans="1:28" x14ac:dyDescent="0.3">
      <c r="A14" s="29"/>
      <c r="B14" s="29"/>
      <c r="C14" s="29"/>
      <c r="D14" s="29"/>
      <c r="E14" s="29"/>
      <c r="F14" s="1" t="s">
        <v>154</v>
      </c>
      <c r="G14" s="1" t="s">
        <v>156</v>
      </c>
      <c r="H14" s="1" t="s">
        <v>158</v>
      </c>
      <c r="I14" s="1" t="s">
        <v>160</v>
      </c>
      <c r="J14" s="1" t="s">
        <v>162</v>
      </c>
      <c r="K14" s="1" t="s">
        <v>164</v>
      </c>
      <c r="L14" s="1" t="s">
        <v>166</v>
      </c>
      <c r="M14" s="1" t="s">
        <v>168</v>
      </c>
      <c r="N14" s="1" t="s">
        <v>200</v>
      </c>
      <c r="O14" s="29"/>
      <c r="P14" s="29"/>
      <c r="Q14" s="34"/>
      <c r="R14" s="33"/>
      <c r="S14" s="1" t="s">
        <v>154</v>
      </c>
      <c r="T14" s="1" t="s">
        <v>156</v>
      </c>
      <c r="U14" s="1" t="s">
        <v>158</v>
      </c>
      <c r="V14" s="1" t="s">
        <v>160</v>
      </c>
      <c r="W14" s="1" t="s">
        <v>162</v>
      </c>
      <c r="X14" s="1" t="s">
        <v>164</v>
      </c>
      <c r="Y14" s="1" t="s">
        <v>166</v>
      </c>
      <c r="Z14" s="1" t="s">
        <v>168</v>
      </c>
      <c r="AA14" s="1" t="s">
        <v>200</v>
      </c>
    </row>
    <row r="15" spans="1:28" x14ac:dyDescent="0.3">
      <c r="A15" s="2">
        <v>1</v>
      </c>
      <c r="B15" s="2" t="s">
        <v>41</v>
      </c>
      <c r="C15" s="2" t="s">
        <v>42</v>
      </c>
      <c r="D15" s="2"/>
      <c r="E15" s="2"/>
      <c r="F15" s="7">
        <f>'4'!AJ17</f>
        <v>0</v>
      </c>
      <c r="G15" s="7">
        <f>'5'!AK17</f>
        <v>0</v>
      </c>
      <c r="H15" s="7">
        <f>'6'!AJ17</f>
        <v>0</v>
      </c>
      <c r="I15" s="7">
        <f>'7'!AK17</f>
        <v>0</v>
      </c>
      <c r="J15" s="7">
        <f>'8'!AK17</f>
        <v>0</v>
      </c>
      <c r="K15" s="7">
        <f>'9'!AJ17</f>
        <v>0</v>
      </c>
      <c r="L15" s="7">
        <f>'10'!AK17</f>
        <v>0</v>
      </c>
      <c r="M15" s="7">
        <f>'11'!AJ17</f>
        <v>0</v>
      </c>
      <c r="N15" s="7">
        <v>0</v>
      </c>
      <c r="P15" s="8" t="s">
        <v>171</v>
      </c>
      <c r="Q15" s="18"/>
    </row>
    <row r="16" spans="1:28" x14ac:dyDescent="0.3">
      <c r="A16" s="5">
        <v>2</v>
      </c>
      <c r="B16" s="5" t="s">
        <v>43</v>
      </c>
      <c r="C16" s="3" t="s">
        <v>44</v>
      </c>
      <c r="D16" s="5" t="s">
        <v>45</v>
      </c>
      <c r="E16" s="5">
        <v>0.60000000000000009</v>
      </c>
      <c r="F16" s="7">
        <f>'4'!AJ18</f>
        <v>1.7133333333333332</v>
      </c>
      <c r="G16" s="7">
        <f>'5'!AK18</f>
        <v>0.85666666666666491</v>
      </c>
      <c r="H16" s="7">
        <f>'6'!AJ18</f>
        <v>0.85666666666666658</v>
      </c>
      <c r="I16" s="7">
        <f>'7'!AK18</f>
        <v>1.7133333333333332</v>
      </c>
      <c r="J16" s="7">
        <f>'8'!AK18</f>
        <v>1.7133333333333332</v>
      </c>
      <c r="K16" s="7">
        <f>'9'!AJ18</f>
        <v>0.85666666666666658</v>
      </c>
      <c r="L16" s="7">
        <f>'10'!AK18</f>
        <v>0.85666666666666658</v>
      </c>
      <c r="M16" s="7">
        <f>'11'!AJ18</f>
        <v>0.85666666666666658</v>
      </c>
      <c r="N16" s="7">
        <f>+'12'!AK18</f>
        <v>0.85666666666666658</v>
      </c>
      <c r="O16" s="15">
        <f>SUM(F16:N16)</f>
        <v>10.28</v>
      </c>
      <c r="P16" s="8" t="s">
        <v>171</v>
      </c>
      <c r="Q16" s="21">
        <f>+O16*R16</f>
        <v>2613.5869342197598</v>
      </c>
      <c r="R16">
        <v>254.23997414589104</v>
      </c>
      <c r="S16" s="20">
        <f>F16*R$16</f>
        <v>435.59782236995994</v>
      </c>
      <c r="T16" s="20">
        <f>$R16*G16</f>
        <v>217.79891118497954</v>
      </c>
      <c r="U16" s="20">
        <f t="shared" ref="U16:AA16" si="0">+H16*$R16</f>
        <v>217.79891118497997</v>
      </c>
      <c r="V16" s="20">
        <f t="shared" si="0"/>
        <v>435.59782236995994</v>
      </c>
      <c r="W16" s="20">
        <f t="shared" si="0"/>
        <v>435.59782236995994</v>
      </c>
      <c r="X16" s="20">
        <f t="shared" si="0"/>
        <v>217.79891118497997</v>
      </c>
      <c r="Y16" s="20">
        <f t="shared" si="0"/>
        <v>217.79891118497997</v>
      </c>
      <c r="Z16" s="20">
        <f t="shared" si="0"/>
        <v>217.79891118497997</v>
      </c>
      <c r="AA16" s="20">
        <f t="shared" si="0"/>
        <v>217.79891118497997</v>
      </c>
      <c r="AB16" s="20">
        <f>SUM(S16:AA16)</f>
        <v>2613.5869342197598</v>
      </c>
    </row>
    <row r="17" spans="1:28" x14ac:dyDescent="0.3">
      <c r="A17" s="5">
        <v>3</v>
      </c>
      <c r="B17" s="5" t="s">
        <v>46</v>
      </c>
      <c r="C17" s="3" t="s">
        <v>47</v>
      </c>
      <c r="D17" s="5" t="s">
        <v>48</v>
      </c>
      <c r="E17" s="5">
        <v>30</v>
      </c>
      <c r="F17" s="7">
        <f>'4'!AJ19</f>
        <v>0</v>
      </c>
      <c r="G17" s="7">
        <f>'5'!AK19</f>
        <v>0</v>
      </c>
      <c r="H17" s="7">
        <f>'6'!AJ19</f>
        <v>0</v>
      </c>
      <c r="I17" s="7">
        <f>'7'!AK19</f>
        <v>0</v>
      </c>
      <c r="J17" s="7">
        <f>'8'!AK19</f>
        <v>0</v>
      </c>
      <c r="K17" s="7">
        <f>'9'!AJ19</f>
        <v>0</v>
      </c>
      <c r="L17" s="7">
        <f>'10'!AK19</f>
        <v>0</v>
      </c>
      <c r="M17" s="7">
        <f>'11'!AJ19</f>
        <v>0</v>
      </c>
      <c r="N17" s="7">
        <f>+'12'!AK19</f>
        <v>0</v>
      </c>
      <c r="O17" s="15">
        <f t="shared" ref="O17:O39" si="1">SUM(F17:N17)</f>
        <v>0</v>
      </c>
      <c r="P17" s="8" t="s">
        <v>171</v>
      </c>
      <c r="Q17" s="21">
        <f t="shared" ref="Q17:Q40" si="2">+O17*R17</f>
        <v>0</v>
      </c>
      <c r="S17" s="20">
        <f>+F17*R$16</f>
        <v>0</v>
      </c>
      <c r="T17" s="20">
        <f t="shared" ref="T17:T21" si="3">$R17*G17</f>
        <v>0</v>
      </c>
      <c r="U17" s="20">
        <f t="shared" ref="U17:U21" si="4">+H17*$R17</f>
        <v>0</v>
      </c>
      <c r="V17" s="20">
        <f t="shared" ref="V17:V21" si="5">+I17*$R17</f>
        <v>0</v>
      </c>
      <c r="W17" s="20">
        <f t="shared" ref="W17:W21" si="6">+J17*$R17</f>
        <v>0</v>
      </c>
      <c r="X17" s="20">
        <f t="shared" ref="X17:X21" si="7">+K17*$R17</f>
        <v>0</v>
      </c>
      <c r="Y17" s="20">
        <f t="shared" ref="Y17:Y21" si="8">+L17*$R17</f>
        <v>0</v>
      </c>
      <c r="Z17" s="20">
        <f t="shared" ref="Z17:Z21" si="9">+M17*$R17</f>
        <v>0</v>
      </c>
      <c r="AA17" s="20">
        <f t="shared" ref="AA17:AA21" si="10">+N17*$R17</f>
        <v>0</v>
      </c>
      <c r="AB17" s="20">
        <f t="shared" ref="AB17:AB39" si="11">SUM(S17:AA17)</f>
        <v>0</v>
      </c>
    </row>
    <row r="18" spans="1:28" x14ac:dyDescent="0.3">
      <c r="A18" s="5">
        <v>4</v>
      </c>
      <c r="B18" s="5" t="s">
        <v>49</v>
      </c>
      <c r="C18" s="3" t="s">
        <v>50</v>
      </c>
      <c r="D18" s="5" t="s">
        <v>51</v>
      </c>
      <c r="E18" s="5">
        <v>7.5</v>
      </c>
      <c r="F18" s="7">
        <f>'4'!AJ20</f>
        <v>0</v>
      </c>
      <c r="G18" s="7">
        <f>'5'!AK20</f>
        <v>13.3325</v>
      </c>
      <c r="H18" s="7">
        <f>'6'!AJ20</f>
        <v>13.3325</v>
      </c>
      <c r="I18" s="7">
        <f>'7'!AK20</f>
        <v>0</v>
      </c>
      <c r="J18" s="7">
        <f>'8'!AK20</f>
        <v>0</v>
      </c>
      <c r="K18" s="7">
        <f>'9'!AJ20</f>
        <v>13.3325</v>
      </c>
      <c r="L18" s="7">
        <f>'10'!AK20</f>
        <v>0</v>
      </c>
      <c r="M18" s="7">
        <f>'11'!AJ20</f>
        <v>13.3325</v>
      </c>
      <c r="N18" s="7">
        <f>+'12'!AK20</f>
        <v>0</v>
      </c>
      <c r="O18" s="15">
        <f t="shared" si="1"/>
        <v>53.33</v>
      </c>
      <c r="P18" s="8" t="s">
        <v>171</v>
      </c>
      <c r="Q18" s="21">
        <f t="shared" si="2"/>
        <v>813.60239726334498</v>
      </c>
      <c r="R18">
        <v>15.255998448590756</v>
      </c>
      <c r="S18" s="20">
        <f t="shared" ref="S18:S21" si="12">+F18*R$16</f>
        <v>0</v>
      </c>
      <c r="T18" s="20">
        <f t="shared" si="3"/>
        <v>203.40059931583625</v>
      </c>
      <c r="U18" s="20">
        <f t="shared" si="4"/>
        <v>203.40059931583625</v>
      </c>
      <c r="V18" s="20">
        <f t="shared" si="5"/>
        <v>0</v>
      </c>
      <c r="W18" s="20">
        <f t="shared" si="6"/>
        <v>0</v>
      </c>
      <c r="X18" s="20">
        <f t="shared" si="7"/>
        <v>203.40059931583625</v>
      </c>
      <c r="Y18" s="20">
        <f t="shared" si="8"/>
        <v>0</v>
      </c>
      <c r="Z18" s="20">
        <f t="shared" si="9"/>
        <v>203.40059931583625</v>
      </c>
      <c r="AA18" s="20">
        <f t="shared" si="10"/>
        <v>0</v>
      </c>
      <c r="AB18" s="20">
        <f t="shared" si="11"/>
        <v>813.60239726334498</v>
      </c>
    </row>
    <row r="19" spans="1:28" x14ac:dyDescent="0.3">
      <c r="A19" s="5">
        <v>5</v>
      </c>
      <c r="B19" s="5" t="s">
        <v>52</v>
      </c>
      <c r="C19" s="3" t="s">
        <v>53</v>
      </c>
      <c r="D19" s="5" t="s">
        <v>51</v>
      </c>
      <c r="E19" s="5">
        <v>9</v>
      </c>
      <c r="F19" s="7">
        <f>'4'!AJ21</f>
        <v>0</v>
      </c>
      <c r="G19" s="7">
        <f>'5'!AK21</f>
        <v>0</v>
      </c>
      <c r="H19" s="7">
        <f>'6'!AJ21</f>
        <v>14.221666666666669</v>
      </c>
      <c r="I19" s="7">
        <f>'7'!AK21</f>
        <v>14.221666666666669</v>
      </c>
      <c r="J19" s="7">
        <f>'8'!AK21</f>
        <v>14.221666666666669</v>
      </c>
      <c r="K19" s="7">
        <f>'9'!AJ21</f>
        <v>14.221666666666669</v>
      </c>
      <c r="L19" s="7">
        <f>'10'!AK21</f>
        <v>14.221666666666669</v>
      </c>
      <c r="M19" s="7">
        <f>'11'!AJ21</f>
        <v>14.221666666666669</v>
      </c>
      <c r="N19" s="7">
        <f>+'12'!AK21</f>
        <v>0</v>
      </c>
      <c r="O19" s="15">
        <f t="shared" si="1"/>
        <v>85.330000000000013</v>
      </c>
      <c r="P19" s="8" t="s">
        <v>171</v>
      </c>
      <c r="Q19" s="21">
        <f t="shared" si="2"/>
        <v>1445.8313729708716</v>
      </c>
      <c r="R19">
        <v>16.943998276935091</v>
      </c>
      <c r="S19" s="20">
        <f t="shared" si="12"/>
        <v>0</v>
      </c>
      <c r="T19" s="20">
        <f t="shared" si="3"/>
        <v>0</v>
      </c>
      <c r="U19" s="20">
        <f t="shared" si="4"/>
        <v>240.97189549514525</v>
      </c>
      <c r="V19" s="20">
        <f t="shared" si="5"/>
        <v>240.97189549514525</v>
      </c>
      <c r="W19" s="20">
        <f t="shared" si="6"/>
        <v>240.97189549514525</v>
      </c>
      <c r="X19" s="20">
        <f t="shared" si="7"/>
        <v>240.97189549514525</v>
      </c>
      <c r="Y19" s="20">
        <f t="shared" si="8"/>
        <v>240.97189549514525</v>
      </c>
      <c r="Z19" s="20">
        <f t="shared" si="9"/>
        <v>240.97189549514525</v>
      </c>
      <c r="AA19" s="20">
        <f t="shared" si="10"/>
        <v>0</v>
      </c>
      <c r="AB19" s="20">
        <f t="shared" si="11"/>
        <v>1445.8313729708714</v>
      </c>
    </row>
    <row r="20" spans="1:28" x14ac:dyDescent="0.3">
      <c r="A20" s="5">
        <v>6</v>
      </c>
      <c r="B20" s="5" t="s">
        <v>54</v>
      </c>
      <c r="C20" s="3" t="s">
        <v>55</v>
      </c>
      <c r="D20" s="5" t="s">
        <v>48</v>
      </c>
      <c r="E20" s="5">
        <v>2.0099999999999998</v>
      </c>
      <c r="F20" s="7">
        <f>'4'!AJ22</f>
        <v>0</v>
      </c>
      <c r="G20" s="7">
        <f>'5'!AK22</f>
        <v>242.50000000000003</v>
      </c>
      <c r="H20" s="7">
        <f>'6'!AJ22</f>
        <v>317.52000000000004</v>
      </c>
      <c r="I20" s="7">
        <f>'7'!AK22</f>
        <v>302.40000000000003</v>
      </c>
      <c r="J20" s="7">
        <f>'8'!AK22</f>
        <v>317.52000000000004</v>
      </c>
      <c r="K20" s="7">
        <f>'9'!AJ22</f>
        <v>332.64000000000004</v>
      </c>
      <c r="L20" s="7">
        <f>'10'!AK22</f>
        <v>0</v>
      </c>
      <c r="M20" s="7">
        <f>'11'!AJ22</f>
        <v>0</v>
      </c>
      <c r="N20" s="7">
        <f>+'12'!AK22</f>
        <v>0</v>
      </c>
      <c r="O20" s="15">
        <f t="shared" si="1"/>
        <v>1512.5800000000002</v>
      </c>
      <c r="P20" s="8" t="s">
        <v>171</v>
      </c>
      <c r="Q20" s="21">
        <f t="shared" si="2"/>
        <v>56885.102855254103</v>
      </c>
      <c r="R20">
        <v>37.607996175576893</v>
      </c>
      <c r="S20" s="20">
        <f t="shared" si="12"/>
        <v>0</v>
      </c>
      <c r="T20" s="20">
        <f t="shared" si="3"/>
        <v>9119.9390725773974</v>
      </c>
      <c r="U20" s="20">
        <f t="shared" si="4"/>
        <v>11941.290945669176</v>
      </c>
      <c r="V20" s="20">
        <f t="shared" si="5"/>
        <v>11372.658043494454</v>
      </c>
      <c r="W20" s="20">
        <f t="shared" si="6"/>
        <v>11941.290945669176</v>
      </c>
      <c r="X20" s="20">
        <f t="shared" si="7"/>
        <v>12509.9238478439</v>
      </c>
      <c r="Y20" s="20">
        <f t="shared" si="8"/>
        <v>0</v>
      </c>
      <c r="Z20" s="20">
        <f t="shared" si="9"/>
        <v>0</v>
      </c>
      <c r="AA20" s="20">
        <f t="shared" si="10"/>
        <v>0</v>
      </c>
      <c r="AB20" s="20">
        <f t="shared" si="11"/>
        <v>56885.102855254103</v>
      </c>
    </row>
    <row r="21" spans="1:28" x14ac:dyDescent="0.3">
      <c r="A21" s="5">
        <v>7</v>
      </c>
      <c r="B21" s="5" t="s">
        <v>56</v>
      </c>
      <c r="C21" s="3" t="s">
        <v>57</v>
      </c>
      <c r="D21" s="5" t="s">
        <v>48</v>
      </c>
      <c r="E21" s="5">
        <v>2.0099999999999998</v>
      </c>
      <c r="F21" s="7">
        <f>'4'!AJ23</f>
        <v>0</v>
      </c>
      <c r="G21" s="7">
        <f>'5'!AK23</f>
        <v>112</v>
      </c>
      <c r="H21" s="7">
        <f>'6'!AJ23</f>
        <v>147</v>
      </c>
      <c r="I21" s="7">
        <f>'7'!AK23</f>
        <v>140</v>
      </c>
      <c r="J21" s="7">
        <f>'8'!AK23</f>
        <v>147</v>
      </c>
      <c r="K21" s="7">
        <f>'9'!AJ23</f>
        <v>154</v>
      </c>
      <c r="L21" s="7">
        <f>'10'!AK23</f>
        <v>0</v>
      </c>
      <c r="M21" s="7">
        <f>'11'!AJ23</f>
        <v>0</v>
      </c>
      <c r="N21" s="7">
        <f>+'12'!AK23</f>
        <v>0</v>
      </c>
      <c r="O21" s="15">
        <f t="shared" si="1"/>
        <v>700</v>
      </c>
      <c r="P21" s="8" t="s">
        <v>171</v>
      </c>
      <c r="Q21" s="21">
        <f t="shared" si="2"/>
        <v>40202.395911747844</v>
      </c>
      <c r="R21">
        <v>57.431994159639778</v>
      </c>
      <c r="S21" s="20">
        <f t="shared" si="12"/>
        <v>0</v>
      </c>
      <c r="T21" s="20">
        <f t="shared" si="3"/>
        <v>6432.3833458796553</v>
      </c>
      <c r="U21" s="20">
        <f t="shared" si="4"/>
        <v>8442.5031414670466</v>
      </c>
      <c r="V21" s="20">
        <f t="shared" si="5"/>
        <v>8040.4791823495689</v>
      </c>
      <c r="W21" s="20">
        <f t="shared" si="6"/>
        <v>8442.5031414670466</v>
      </c>
      <c r="X21" s="20">
        <f t="shared" si="7"/>
        <v>8844.5271005845261</v>
      </c>
      <c r="Y21" s="20">
        <f t="shared" si="8"/>
        <v>0</v>
      </c>
      <c r="Z21" s="20">
        <f t="shared" si="9"/>
        <v>0</v>
      </c>
      <c r="AA21" s="20">
        <f t="shared" si="10"/>
        <v>0</v>
      </c>
      <c r="AB21" s="20">
        <f t="shared" si="11"/>
        <v>40202.395911747844</v>
      </c>
    </row>
    <row r="22" spans="1:28" x14ac:dyDescent="0.3">
      <c r="A22" s="2">
        <v>8</v>
      </c>
      <c r="B22" s="2" t="s">
        <v>58</v>
      </c>
      <c r="C22" s="2" t="s">
        <v>59</v>
      </c>
      <c r="D22" s="2"/>
      <c r="E22" s="2"/>
      <c r="F22" s="7">
        <f>'4'!AJ24</f>
        <v>0</v>
      </c>
      <c r="G22" s="7">
        <f>'5'!AK24</f>
        <v>0</v>
      </c>
      <c r="H22" s="7">
        <f>'6'!AJ24</f>
        <v>0</v>
      </c>
      <c r="I22" s="7">
        <f>'7'!AK24</f>
        <v>0</v>
      </c>
      <c r="J22" s="7">
        <f>'8'!AK24</f>
        <v>0</v>
      </c>
      <c r="K22" s="7">
        <f>'9'!AJ24</f>
        <v>0</v>
      </c>
      <c r="L22" s="7">
        <f>'10'!AK24</f>
        <v>0</v>
      </c>
      <c r="M22" s="7">
        <f>'11'!AJ24</f>
        <v>0</v>
      </c>
      <c r="N22" s="7">
        <v>0</v>
      </c>
      <c r="O22" s="15">
        <f t="shared" si="1"/>
        <v>0</v>
      </c>
      <c r="P22" s="8" t="s">
        <v>171</v>
      </c>
      <c r="Q22" s="21">
        <f t="shared" si="2"/>
        <v>0</v>
      </c>
      <c r="S22" s="20">
        <f t="shared" ref="S22:S39" si="13">+F22*R22</f>
        <v>0</v>
      </c>
      <c r="T22" s="20">
        <f t="shared" ref="T22:T39" si="14">+G22*R22</f>
        <v>0</v>
      </c>
      <c r="U22" s="20">
        <f t="shared" ref="U22:U39" si="15">+H22*R22</f>
        <v>0</v>
      </c>
      <c r="V22" s="20">
        <f t="shared" ref="V22:V39" si="16">+R22*I22</f>
        <v>0</v>
      </c>
      <c r="W22" s="20">
        <f t="shared" ref="W22:W39" si="17">+R22*J22</f>
        <v>0</v>
      </c>
      <c r="X22" s="20">
        <f t="shared" ref="X22:X39" si="18">+R22*K22</f>
        <v>0</v>
      </c>
      <c r="Y22" s="20">
        <f t="shared" ref="Y22:Y39" si="19">+R22*L22</f>
        <v>0</v>
      </c>
      <c r="Z22" s="20">
        <f t="shared" ref="Z22:Z39" si="20">+R22*M22</f>
        <v>0</v>
      </c>
      <c r="AA22" s="20">
        <f t="shared" ref="AA22:AA39" si="21">+R22*N22</f>
        <v>0</v>
      </c>
      <c r="AB22" s="20">
        <f t="shared" si="11"/>
        <v>0</v>
      </c>
    </row>
    <row r="23" spans="1:28" x14ac:dyDescent="0.3">
      <c r="A23" s="5">
        <v>9</v>
      </c>
      <c r="B23" s="5" t="s">
        <v>60</v>
      </c>
      <c r="C23" s="3" t="s">
        <v>61</v>
      </c>
      <c r="D23" s="5" t="s">
        <v>62</v>
      </c>
      <c r="E23" s="5">
        <v>360</v>
      </c>
      <c r="F23" s="7">
        <f>'4'!AJ25</f>
        <v>862.34400000000005</v>
      </c>
      <c r="G23" s="7">
        <f>'5'!AK25</f>
        <v>5146.590909090909</v>
      </c>
      <c r="H23" s="7">
        <f>'6'!AJ25</f>
        <v>1470.4545454545455</v>
      </c>
      <c r="I23" s="7">
        <f>'7'!AK25</f>
        <v>2940.9090909090905</v>
      </c>
      <c r="J23" s="7">
        <f>'8'!AK25</f>
        <v>2940.9090909090905</v>
      </c>
      <c r="K23" s="7">
        <f>'9'!AJ25</f>
        <v>1470.4545454545455</v>
      </c>
      <c r="L23" s="7">
        <f>'10'!AK25</f>
        <v>8822.7272727272739</v>
      </c>
      <c r="M23" s="7">
        <f>'11'!AJ25</f>
        <v>5019.4727999999996</v>
      </c>
      <c r="N23" s="7">
        <f>+'12'!AK25</f>
        <v>3676.136363636364</v>
      </c>
      <c r="O23" s="15">
        <f t="shared" si="1"/>
        <v>32349.998618181817</v>
      </c>
      <c r="P23" s="8" t="s">
        <v>171</v>
      </c>
      <c r="Q23" s="21">
        <f t="shared" si="2"/>
        <v>13716.398019264514</v>
      </c>
      <c r="R23">
        <v>0.42399995688270059</v>
      </c>
      <c r="S23" s="20">
        <f t="shared" si="13"/>
        <v>365.6338188180556</v>
      </c>
      <c r="T23" s="20">
        <f t="shared" si="14"/>
        <v>2182.1543235474442</v>
      </c>
      <c r="U23" s="20">
        <f t="shared" si="15"/>
        <v>623.4726638706984</v>
      </c>
      <c r="V23" s="20">
        <f t="shared" si="16"/>
        <v>1246.9453277413966</v>
      </c>
      <c r="W23" s="20">
        <f t="shared" si="17"/>
        <v>1246.9453277413966</v>
      </c>
      <c r="X23" s="20">
        <f t="shared" si="18"/>
        <v>623.4726638706984</v>
      </c>
      <c r="Y23" s="20">
        <f t="shared" si="19"/>
        <v>3740.8359832241908</v>
      </c>
      <c r="Z23" s="20">
        <f t="shared" si="20"/>
        <v>2128.256250773888</v>
      </c>
      <c r="AA23" s="20">
        <f t="shared" si="21"/>
        <v>1558.681659676746</v>
      </c>
      <c r="AB23" s="20">
        <f t="shared" si="11"/>
        <v>13716.398019264514</v>
      </c>
    </row>
    <row r="24" spans="1:28" x14ac:dyDescent="0.3">
      <c r="A24" s="5">
        <v>10</v>
      </c>
      <c r="B24" s="5" t="s">
        <v>63</v>
      </c>
      <c r="C24" s="3" t="s">
        <v>64</v>
      </c>
      <c r="D24" s="5" t="s">
        <v>65</v>
      </c>
      <c r="E24" s="5">
        <v>2.0099999999999998</v>
      </c>
      <c r="F24" s="7">
        <f>'4'!AJ26</f>
        <v>4.0788235294117641</v>
      </c>
      <c r="G24" s="7">
        <f>'5'!AK26</f>
        <v>5.0985294117647051</v>
      </c>
      <c r="H24" s="7">
        <f>'6'!AJ26</f>
        <v>0</v>
      </c>
      <c r="I24" s="7">
        <f>'7'!AK26</f>
        <v>2.039411764705882</v>
      </c>
      <c r="J24" s="7">
        <f>'8'!AK26</f>
        <v>3.0591176470588231</v>
      </c>
      <c r="K24" s="7">
        <f>'9'!AJ26</f>
        <v>4.0788235294117641</v>
      </c>
      <c r="L24" s="7">
        <f>'10'!AK26</f>
        <v>6.1182352941176461</v>
      </c>
      <c r="M24" s="7">
        <f>'11'!AJ26</f>
        <v>8.1576470588235352</v>
      </c>
      <c r="N24" s="7">
        <f>+'12'!AK26</f>
        <v>2.039411764705882</v>
      </c>
      <c r="O24" s="15">
        <f t="shared" si="1"/>
        <v>34.67</v>
      </c>
      <c r="P24" s="8" t="s">
        <v>171</v>
      </c>
      <c r="Q24" s="21">
        <f t="shared" si="2"/>
        <v>2644.349971091413</v>
      </c>
      <c r="R24">
        <v>76.271992243767315</v>
      </c>
      <c r="S24" s="20">
        <f t="shared" si="13"/>
        <v>311.09999659898972</v>
      </c>
      <c r="T24" s="20">
        <f t="shared" si="14"/>
        <v>388.87499574873709</v>
      </c>
      <c r="U24" s="20">
        <f t="shared" si="15"/>
        <v>0</v>
      </c>
      <c r="V24" s="20">
        <f t="shared" si="16"/>
        <v>155.54999829949486</v>
      </c>
      <c r="W24" s="20">
        <f t="shared" si="17"/>
        <v>233.32499744924226</v>
      </c>
      <c r="X24" s="20">
        <f t="shared" si="18"/>
        <v>311.09999659898972</v>
      </c>
      <c r="Y24" s="20">
        <f t="shared" si="19"/>
        <v>466.64999489848452</v>
      </c>
      <c r="Z24" s="20">
        <f t="shared" si="20"/>
        <v>622.19999319797989</v>
      </c>
      <c r="AA24" s="20">
        <f t="shared" si="21"/>
        <v>155.54999829949486</v>
      </c>
      <c r="AB24" s="20">
        <f t="shared" si="11"/>
        <v>2644.3499710914125</v>
      </c>
    </row>
    <row r="25" spans="1:28" x14ac:dyDescent="0.3">
      <c r="A25" s="5">
        <v>11</v>
      </c>
      <c r="B25" s="5" t="s">
        <v>66</v>
      </c>
      <c r="C25" s="3" t="s">
        <v>67</v>
      </c>
      <c r="D25" s="5" t="s">
        <v>48</v>
      </c>
      <c r="E25" s="5">
        <v>30</v>
      </c>
      <c r="F25" s="7">
        <f>'4'!AJ27</f>
        <v>0</v>
      </c>
      <c r="G25" s="7">
        <f>'5'!AK27</f>
        <v>0</v>
      </c>
      <c r="H25" s="7">
        <f>'6'!AJ27</f>
        <v>0</v>
      </c>
      <c r="I25" s="7">
        <f>'7'!AK27</f>
        <v>0</v>
      </c>
      <c r="J25" s="7">
        <f>'8'!AK27</f>
        <v>0</v>
      </c>
      <c r="K25" s="7">
        <f>'9'!AJ27</f>
        <v>0</v>
      </c>
      <c r="L25" s="7">
        <f>'10'!AK27</f>
        <v>0</v>
      </c>
      <c r="M25" s="7">
        <f>'11'!AJ27</f>
        <v>0</v>
      </c>
      <c r="N25" s="7">
        <f>+'12'!AK27</f>
        <v>0</v>
      </c>
      <c r="O25" s="15">
        <f t="shared" si="1"/>
        <v>0</v>
      </c>
      <c r="P25" s="8" t="s">
        <v>171</v>
      </c>
      <c r="Q25" s="21">
        <f t="shared" si="2"/>
        <v>0</v>
      </c>
      <c r="R25">
        <v>0</v>
      </c>
      <c r="S25" s="20">
        <f t="shared" si="13"/>
        <v>0</v>
      </c>
      <c r="T25" s="20">
        <f t="shared" si="14"/>
        <v>0</v>
      </c>
      <c r="U25" s="20">
        <f t="shared" si="15"/>
        <v>0</v>
      </c>
      <c r="V25" s="20">
        <f t="shared" si="16"/>
        <v>0</v>
      </c>
      <c r="W25" s="20">
        <f t="shared" si="17"/>
        <v>0</v>
      </c>
      <c r="X25" s="20">
        <f t="shared" si="18"/>
        <v>0</v>
      </c>
      <c r="Y25" s="20">
        <f t="shared" si="19"/>
        <v>0</v>
      </c>
      <c r="Z25" s="20">
        <f t="shared" si="20"/>
        <v>0</v>
      </c>
      <c r="AA25" s="20">
        <f t="shared" si="21"/>
        <v>0</v>
      </c>
      <c r="AB25" s="20">
        <f t="shared" si="11"/>
        <v>0</v>
      </c>
    </row>
    <row r="26" spans="1:28" x14ac:dyDescent="0.3">
      <c r="A26" s="5">
        <v>12</v>
      </c>
      <c r="B26" s="5" t="s">
        <v>68</v>
      </c>
      <c r="C26" s="3" t="s">
        <v>69</v>
      </c>
      <c r="D26" s="5" t="s">
        <v>62</v>
      </c>
      <c r="E26" s="5">
        <v>120</v>
      </c>
      <c r="F26" s="7">
        <f>'4'!AJ28</f>
        <v>0</v>
      </c>
      <c r="G26" s="7">
        <f>'5'!AK28</f>
        <v>0</v>
      </c>
      <c r="H26" s="7">
        <f>'6'!AJ28</f>
        <v>0</v>
      </c>
      <c r="I26" s="7">
        <f>'7'!AK28</f>
        <v>0</v>
      </c>
      <c r="J26" s="7">
        <f>'8'!AK28</f>
        <v>0</v>
      </c>
      <c r="K26" s="7">
        <f>'9'!AJ28</f>
        <v>0</v>
      </c>
      <c r="L26" s="7">
        <f>'10'!AK28</f>
        <v>0</v>
      </c>
      <c r="M26" s="7">
        <f>'11'!AJ28</f>
        <v>0</v>
      </c>
      <c r="N26" s="7">
        <f>+'12'!AK28</f>
        <v>0</v>
      </c>
      <c r="O26" s="15">
        <f t="shared" si="1"/>
        <v>0</v>
      </c>
      <c r="P26" s="8" t="s">
        <v>171</v>
      </c>
      <c r="Q26" s="21">
        <f t="shared" si="2"/>
        <v>0</v>
      </c>
      <c r="R26">
        <v>0</v>
      </c>
      <c r="S26" s="20">
        <f t="shared" si="13"/>
        <v>0</v>
      </c>
      <c r="T26" s="20">
        <f t="shared" si="14"/>
        <v>0</v>
      </c>
      <c r="U26" s="20">
        <f t="shared" si="15"/>
        <v>0</v>
      </c>
      <c r="V26" s="20">
        <f t="shared" si="16"/>
        <v>0</v>
      </c>
      <c r="W26" s="20">
        <f t="shared" si="17"/>
        <v>0</v>
      </c>
      <c r="X26" s="20">
        <f t="shared" si="18"/>
        <v>0</v>
      </c>
      <c r="Y26" s="20">
        <f t="shared" si="19"/>
        <v>0</v>
      </c>
      <c r="Z26" s="20">
        <f t="shared" si="20"/>
        <v>0</v>
      </c>
      <c r="AA26" s="20">
        <f t="shared" si="21"/>
        <v>0</v>
      </c>
      <c r="AB26" s="20">
        <f t="shared" si="11"/>
        <v>0</v>
      </c>
    </row>
    <row r="27" spans="1:28" x14ac:dyDescent="0.3">
      <c r="A27" s="5">
        <v>13</v>
      </c>
      <c r="B27" s="5" t="s">
        <v>70</v>
      </c>
      <c r="C27" s="3" t="s">
        <v>71</v>
      </c>
      <c r="D27" s="5" t="s">
        <v>65</v>
      </c>
      <c r="E27" s="5">
        <v>2.0099999999999998</v>
      </c>
      <c r="F27" s="7">
        <f>'4'!AJ29</f>
        <v>0</v>
      </c>
      <c r="G27" s="7">
        <f>'5'!AK29</f>
        <v>0</v>
      </c>
      <c r="H27" s="7">
        <f>'6'!AJ29</f>
        <v>0</v>
      </c>
      <c r="I27" s="7">
        <f>'7'!AK29</f>
        <v>0</v>
      </c>
      <c r="J27" s="7">
        <f>'8'!AK29</f>
        <v>0</v>
      </c>
      <c r="K27" s="7">
        <f>'9'!AJ29</f>
        <v>0</v>
      </c>
      <c r="L27" s="7">
        <f>'10'!AK29</f>
        <v>0</v>
      </c>
      <c r="M27" s="7">
        <f>'11'!AJ29</f>
        <v>0</v>
      </c>
      <c r="N27" s="7">
        <f>+'12'!AK29</f>
        <v>0</v>
      </c>
      <c r="O27" s="15">
        <f t="shared" si="1"/>
        <v>0</v>
      </c>
      <c r="P27" s="8" t="s">
        <v>171</v>
      </c>
      <c r="Q27" s="21">
        <f t="shared" si="2"/>
        <v>0</v>
      </c>
      <c r="R27">
        <v>0</v>
      </c>
      <c r="S27" s="20">
        <f t="shared" si="13"/>
        <v>0</v>
      </c>
      <c r="T27" s="20">
        <f t="shared" si="14"/>
        <v>0</v>
      </c>
      <c r="U27" s="20">
        <f t="shared" si="15"/>
        <v>0</v>
      </c>
      <c r="V27" s="20">
        <f t="shared" si="16"/>
        <v>0</v>
      </c>
      <c r="W27" s="20">
        <f t="shared" si="17"/>
        <v>0</v>
      </c>
      <c r="X27" s="20">
        <f t="shared" si="18"/>
        <v>0</v>
      </c>
      <c r="Y27" s="20">
        <f t="shared" si="19"/>
        <v>0</v>
      </c>
      <c r="Z27" s="20">
        <f t="shared" si="20"/>
        <v>0</v>
      </c>
      <c r="AA27" s="20">
        <f t="shared" si="21"/>
        <v>0</v>
      </c>
      <c r="AB27" s="20">
        <f t="shared" si="11"/>
        <v>0</v>
      </c>
    </row>
    <row r="28" spans="1:28" x14ac:dyDescent="0.3">
      <c r="A28" s="5">
        <v>14</v>
      </c>
      <c r="B28" s="5" t="s">
        <v>72</v>
      </c>
      <c r="C28" s="3" t="s">
        <v>73</v>
      </c>
      <c r="D28" s="5" t="s">
        <v>62</v>
      </c>
      <c r="E28" s="5">
        <v>120</v>
      </c>
      <c r="F28" s="7">
        <f>'4'!AJ30</f>
        <v>0</v>
      </c>
      <c r="G28" s="7">
        <f>'5'!AK30</f>
        <v>0</v>
      </c>
      <c r="H28" s="7">
        <f>'6'!AJ30</f>
        <v>0</v>
      </c>
      <c r="I28" s="7">
        <f>'7'!AK30</f>
        <v>0</v>
      </c>
      <c r="J28" s="7">
        <f>'8'!AK30</f>
        <v>0</v>
      </c>
      <c r="K28" s="7">
        <f>'9'!AJ30</f>
        <v>0</v>
      </c>
      <c r="L28" s="7">
        <f>'10'!AK30</f>
        <v>0</v>
      </c>
      <c r="M28" s="7">
        <f>'11'!AJ30</f>
        <v>0</v>
      </c>
      <c r="N28" s="7">
        <f>+'12'!AK30</f>
        <v>0</v>
      </c>
      <c r="O28" s="15">
        <f t="shared" si="1"/>
        <v>0</v>
      </c>
      <c r="P28" s="8" t="s">
        <v>171</v>
      </c>
      <c r="Q28" s="21">
        <f t="shared" si="2"/>
        <v>0</v>
      </c>
      <c r="R28">
        <v>0</v>
      </c>
      <c r="S28" s="20">
        <f t="shared" si="13"/>
        <v>0</v>
      </c>
      <c r="T28" s="20">
        <f t="shared" si="14"/>
        <v>0</v>
      </c>
      <c r="U28" s="20">
        <f t="shared" si="15"/>
        <v>0</v>
      </c>
      <c r="V28" s="20">
        <f t="shared" si="16"/>
        <v>0</v>
      </c>
      <c r="W28" s="20">
        <f t="shared" si="17"/>
        <v>0</v>
      </c>
      <c r="X28" s="20">
        <f t="shared" si="18"/>
        <v>0</v>
      </c>
      <c r="Y28" s="20">
        <f t="shared" si="19"/>
        <v>0</v>
      </c>
      <c r="Z28" s="20">
        <f t="shared" si="20"/>
        <v>0</v>
      </c>
      <c r="AA28" s="20">
        <f t="shared" si="21"/>
        <v>0</v>
      </c>
      <c r="AB28" s="20">
        <f t="shared" si="11"/>
        <v>0</v>
      </c>
    </row>
    <row r="29" spans="1:28" x14ac:dyDescent="0.3">
      <c r="A29" s="2">
        <v>15</v>
      </c>
      <c r="B29" s="2" t="s">
        <v>74</v>
      </c>
      <c r="C29" s="2" t="s">
        <v>75</v>
      </c>
      <c r="D29" s="2"/>
      <c r="E29" s="2"/>
      <c r="F29" s="7">
        <f>'4'!AJ31</f>
        <v>0</v>
      </c>
      <c r="G29" s="7">
        <f>'5'!AK31</f>
        <v>0</v>
      </c>
      <c r="H29" s="7">
        <f>'6'!AJ31</f>
        <v>0</v>
      </c>
      <c r="I29" s="7">
        <f>'7'!AK31</f>
        <v>0</v>
      </c>
      <c r="J29" s="7">
        <f>'8'!AK31</f>
        <v>0</v>
      </c>
      <c r="K29" s="7">
        <f>'9'!AJ31</f>
        <v>0</v>
      </c>
      <c r="L29" s="7">
        <f>'10'!AK31</f>
        <v>0</v>
      </c>
      <c r="M29" s="7">
        <f>'11'!AJ31</f>
        <v>0</v>
      </c>
      <c r="N29" s="7">
        <v>0</v>
      </c>
      <c r="O29" s="15">
        <f t="shared" si="1"/>
        <v>0</v>
      </c>
      <c r="P29" s="8" t="s">
        <v>171</v>
      </c>
      <c r="Q29" s="21">
        <f t="shared" si="2"/>
        <v>0</v>
      </c>
      <c r="S29" s="20">
        <f t="shared" si="13"/>
        <v>0</v>
      </c>
      <c r="T29" s="20">
        <f t="shared" si="14"/>
        <v>0</v>
      </c>
      <c r="U29" s="20">
        <f t="shared" si="15"/>
        <v>0</v>
      </c>
      <c r="V29" s="20">
        <f t="shared" si="16"/>
        <v>0</v>
      </c>
      <c r="W29" s="20">
        <f t="shared" si="17"/>
        <v>0</v>
      </c>
      <c r="X29" s="20">
        <f t="shared" si="18"/>
        <v>0</v>
      </c>
      <c r="Y29" s="20">
        <f t="shared" si="19"/>
        <v>0</v>
      </c>
      <c r="Z29" s="20">
        <f t="shared" si="20"/>
        <v>0</v>
      </c>
      <c r="AA29" s="20">
        <f t="shared" si="21"/>
        <v>0</v>
      </c>
      <c r="AB29" s="20">
        <f t="shared" si="11"/>
        <v>0</v>
      </c>
    </row>
    <row r="30" spans="1:28" x14ac:dyDescent="0.3">
      <c r="A30" s="5">
        <v>16</v>
      </c>
      <c r="B30" s="5" t="s">
        <v>76</v>
      </c>
      <c r="C30" s="3" t="s">
        <v>77</v>
      </c>
      <c r="D30" s="5" t="s">
        <v>48</v>
      </c>
      <c r="E30" s="5">
        <v>1200</v>
      </c>
      <c r="F30" s="7">
        <f>'4'!AJ32</f>
        <v>1999.875</v>
      </c>
      <c r="G30" s="7">
        <f>'5'!AK32</f>
        <v>1999.875</v>
      </c>
      <c r="H30" s="7">
        <f>'6'!AJ32</f>
        <v>1999.875</v>
      </c>
      <c r="I30" s="7">
        <f>'7'!AK32</f>
        <v>1999.875</v>
      </c>
      <c r="J30" s="7">
        <f>'8'!AK32</f>
        <v>1999.875</v>
      </c>
      <c r="K30" s="7">
        <f>'9'!AJ32</f>
        <v>1999.875</v>
      </c>
      <c r="L30" s="7">
        <f>'10'!AK32</f>
        <v>1999.875</v>
      </c>
      <c r="M30" s="7">
        <f>'11'!AJ32</f>
        <v>1999.875</v>
      </c>
      <c r="N30" s="7">
        <f>+'12'!AK32</f>
        <v>0</v>
      </c>
      <c r="O30" s="15">
        <f t="shared" si="1"/>
        <v>15999</v>
      </c>
      <c r="P30" s="8" t="s">
        <v>171</v>
      </c>
      <c r="Q30" s="21">
        <f t="shared" si="2"/>
        <v>2175.8637787325961</v>
      </c>
      <c r="R30">
        <v>0.13599998616992287</v>
      </c>
      <c r="S30" s="20">
        <f t="shared" si="13"/>
        <v>271.98297234157451</v>
      </c>
      <c r="T30" s="20">
        <f t="shared" si="14"/>
        <v>271.98297234157451</v>
      </c>
      <c r="U30" s="20">
        <f t="shared" si="15"/>
        <v>271.98297234157451</v>
      </c>
      <c r="V30" s="20">
        <f t="shared" si="16"/>
        <v>271.98297234157451</v>
      </c>
      <c r="W30" s="20">
        <f t="shared" si="17"/>
        <v>271.98297234157451</v>
      </c>
      <c r="X30" s="20">
        <f t="shared" si="18"/>
        <v>271.98297234157451</v>
      </c>
      <c r="Y30" s="20">
        <f t="shared" si="19"/>
        <v>271.98297234157451</v>
      </c>
      <c r="Z30" s="20">
        <f t="shared" si="20"/>
        <v>271.98297234157451</v>
      </c>
      <c r="AA30" s="20">
        <f t="shared" si="21"/>
        <v>0</v>
      </c>
      <c r="AB30" s="20">
        <f t="shared" si="11"/>
        <v>2175.8637787325965</v>
      </c>
    </row>
    <row r="31" spans="1:28" x14ac:dyDescent="0.3">
      <c r="A31" s="2">
        <v>17</v>
      </c>
      <c r="B31" s="2" t="s">
        <v>78</v>
      </c>
      <c r="C31" s="2" t="s">
        <v>79</v>
      </c>
      <c r="D31" s="2"/>
      <c r="E31" s="2"/>
      <c r="F31" s="7">
        <f>'4'!AJ33</f>
        <v>0</v>
      </c>
      <c r="G31" s="7">
        <f>'5'!AK33</f>
        <v>0</v>
      </c>
      <c r="H31" s="7">
        <f>'6'!AJ33</f>
        <v>0</v>
      </c>
      <c r="I31" s="7">
        <f>'7'!AK33</f>
        <v>0</v>
      </c>
      <c r="J31" s="7">
        <f>'8'!AK33</f>
        <v>0</v>
      </c>
      <c r="K31" s="7">
        <f>'9'!AJ33</f>
        <v>0</v>
      </c>
      <c r="L31" s="7">
        <f>'10'!AK33</f>
        <v>0</v>
      </c>
      <c r="M31" s="7">
        <f>'11'!AJ33</f>
        <v>0</v>
      </c>
      <c r="N31" s="7">
        <v>0</v>
      </c>
      <c r="O31" s="15">
        <f t="shared" si="1"/>
        <v>0</v>
      </c>
      <c r="P31" s="8" t="s">
        <v>171</v>
      </c>
      <c r="Q31" s="21">
        <f t="shared" si="2"/>
        <v>0</v>
      </c>
      <c r="S31" s="20">
        <f t="shared" si="13"/>
        <v>0</v>
      </c>
      <c r="T31" s="20">
        <f t="shared" si="14"/>
        <v>0</v>
      </c>
      <c r="U31" s="20">
        <f t="shared" si="15"/>
        <v>0</v>
      </c>
      <c r="V31" s="20">
        <f t="shared" si="16"/>
        <v>0</v>
      </c>
      <c r="W31" s="20">
        <f t="shared" si="17"/>
        <v>0</v>
      </c>
      <c r="X31" s="20">
        <f t="shared" si="18"/>
        <v>0</v>
      </c>
      <c r="Y31" s="20">
        <f t="shared" si="19"/>
        <v>0</v>
      </c>
      <c r="Z31" s="20">
        <f t="shared" si="20"/>
        <v>0</v>
      </c>
      <c r="AA31" s="20">
        <f t="shared" si="21"/>
        <v>0</v>
      </c>
      <c r="AB31" s="20">
        <f t="shared" si="11"/>
        <v>0</v>
      </c>
    </row>
    <row r="32" spans="1:28" x14ac:dyDescent="0.3">
      <c r="A32" s="5">
        <v>18</v>
      </c>
      <c r="B32" s="5" t="s">
        <v>80</v>
      </c>
      <c r="C32" s="3" t="s">
        <v>81</v>
      </c>
      <c r="D32" s="5" t="s">
        <v>65</v>
      </c>
      <c r="E32" s="5">
        <v>150</v>
      </c>
      <c r="F32" s="7">
        <f>'4'!AJ34</f>
        <v>16.1675</v>
      </c>
      <c r="G32" s="7">
        <f>'5'!AK34</f>
        <v>0</v>
      </c>
      <c r="H32" s="7">
        <f>'6'!AJ34</f>
        <v>0</v>
      </c>
      <c r="I32" s="7">
        <f>'7'!AK34</f>
        <v>0</v>
      </c>
      <c r="J32" s="7">
        <f>'8'!AK34</f>
        <v>0</v>
      </c>
      <c r="K32" s="7">
        <f>'9'!AJ34</f>
        <v>16.1675</v>
      </c>
      <c r="L32" s="7">
        <f>'10'!AK34</f>
        <v>16.1675</v>
      </c>
      <c r="M32" s="7">
        <f>'11'!AJ34</f>
        <v>16.1675</v>
      </c>
      <c r="N32" s="7">
        <f>+'12'!AK34</f>
        <v>0</v>
      </c>
      <c r="O32" s="15">
        <f t="shared" si="1"/>
        <v>64.67</v>
      </c>
      <c r="P32" s="8" t="s">
        <v>171</v>
      </c>
      <c r="Q32" s="21">
        <f t="shared" si="2"/>
        <v>687.05401013227242</v>
      </c>
      <c r="R32">
        <v>10.623998919626912</v>
      </c>
      <c r="S32" s="20">
        <f t="shared" si="13"/>
        <v>171.76350253306811</v>
      </c>
      <c r="T32" s="20">
        <f t="shared" si="14"/>
        <v>0</v>
      </c>
      <c r="U32" s="20">
        <f t="shared" si="15"/>
        <v>0</v>
      </c>
      <c r="V32" s="20">
        <f t="shared" si="16"/>
        <v>0</v>
      </c>
      <c r="W32" s="20">
        <f t="shared" si="17"/>
        <v>0</v>
      </c>
      <c r="X32" s="20">
        <f t="shared" si="18"/>
        <v>171.76350253306811</v>
      </c>
      <c r="Y32" s="20">
        <f t="shared" si="19"/>
        <v>171.76350253306811</v>
      </c>
      <c r="Z32" s="20">
        <f t="shared" si="20"/>
        <v>171.76350253306811</v>
      </c>
      <c r="AA32" s="20">
        <f t="shared" si="21"/>
        <v>0</v>
      </c>
      <c r="AB32" s="20">
        <f t="shared" si="11"/>
        <v>687.05401013227242</v>
      </c>
    </row>
    <row r="33" spans="1:28" x14ac:dyDescent="0.3">
      <c r="A33" s="2">
        <v>19</v>
      </c>
      <c r="B33" s="2" t="s">
        <v>82</v>
      </c>
      <c r="C33" s="2" t="s">
        <v>83</v>
      </c>
      <c r="D33" s="2"/>
      <c r="E33" s="2"/>
      <c r="F33" s="7">
        <f>'4'!AJ35</f>
        <v>0</v>
      </c>
      <c r="G33" s="7">
        <f>'5'!AK35</f>
        <v>0</v>
      </c>
      <c r="H33" s="7">
        <f>'6'!AJ35</f>
        <v>0</v>
      </c>
      <c r="I33" s="7">
        <f>'7'!AK35</f>
        <v>0</v>
      </c>
      <c r="J33" s="7">
        <f>'8'!AK35</f>
        <v>0</v>
      </c>
      <c r="K33" s="7">
        <f>'9'!AJ35</f>
        <v>0</v>
      </c>
      <c r="L33" s="7">
        <f>'10'!AK35</f>
        <v>0</v>
      </c>
      <c r="M33" s="7">
        <f>'11'!AJ35</f>
        <v>0</v>
      </c>
      <c r="N33" s="7">
        <v>0</v>
      </c>
      <c r="O33" s="15">
        <f t="shared" si="1"/>
        <v>0</v>
      </c>
      <c r="P33" s="8" t="s">
        <v>171</v>
      </c>
      <c r="Q33" s="21">
        <f t="shared" si="2"/>
        <v>0</v>
      </c>
      <c r="S33" s="20">
        <f t="shared" si="13"/>
        <v>0</v>
      </c>
      <c r="T33" s="20">
        <f t="shared" si="14"/>
        <v>0</v>
      </c>
      <c r="U33" s="20">
        <f t="shared" si="15"/>
        <v>0</v>
      </c>
      <c r="V33" s="20">
        <f t="shared" si="16"/>
        <v>0</v>
      </c>
      <c r="W33" s="20">
        <f t="shared" si="17"/>
        <v>0</v>
      </c>
      <c r="X33" s="20">
        <f t="shared" si="18"/>
        <v>0</v>
      </c>
      <c r="Y33" s="20">
        <f t="shared" si="19"/>
        <v>0</v>
      </c>
      <c r="Z33" s="20">
        <f t="shared" si="20"/>
        <v>0</v>
      </c>
      <c r="AA33" s="20">
        <f t="shared" si="21"/>
        <v>0</v>
      </c>
      <c r="AB33" s="20">
        <f t="shared" si="11"/>
        <v>0</v>
      </c>
    </row>
    <row r="34" spans="1:28" x14ac:dyDescent="0.3">
      <c r="A34" s="5">
        <v>20</v>
      </c>
      <c r="B34" s="5" t="s">
        <v>84</v>
      </c>
      <c r="C34" s="3" t="s">
        <v>85</v>
      </c>
      <c r="D34" s="5" t="s">
        <v>65</v>
      </c>
      <c r="E34" s="5">
        <v>2.0099999999999998</v>
      </c>
      <c r="F34" s="7">
        <f>'4'!AJ36</f>
        <v>0</v>
      </c>
      <c r="G34" s="7">
        <f>'5'!AK36</f>
        <v>0</v>
      </c>
      <c r="H34" s="7">
        <f>'6'!AJ36</f>
        <v>0</v>
      </c>
      <c r="I34" s="7">
        <f>'7'!AK36</f>
        <v>0</v>
      </c>
      <c r="J34" s="7">
        <f>'8'!AK36</f>
        <v>0</v>
      </c>
      <c r="K34" s="7">
        <f>'9'!AJ36</f>
        <v>0</v>
      </c>
      <c r="L34" s="7">
        <f>'10'!AK36</f>
        <v>0</v>
      </c>
      <c r="M34" s="7">
        <f>'11'!AJ36</f>
        <v>0</v>
      </c>
      <c r="N34" s="7">
        <f>+'12'!AK36</f>
        <v>0</v>
      </c>
      <c r="O34" s="15">
        <f t="shared" si="1"/>
        <v>0</v>
      </c>
      <c r="P34" s="8" t="s">
        <v>171</v>
      </c>
      <c r="Q34" s="21">
        <f t="shared" si="2"/>
        <v>0</v>
      </c>
      <c r="S34" s="20">
        <f t="shared" si="13"/>
        <v>0</v>
      </c>
      <c r="T34" s="20">
        <f t="shared" si="14"/>
        <v>0</v>
      </c>
      <c r="U34" s="20">
        <f t="shared" si="15"/>
        <v>0</v>
      </c>
      <c r="V34" s="20">
        <f t="shared" si="16"/>
        <v>0</v>
      </c>
      <c r="W34" s="20">
        <f t="shared" si="17"/>
        <v>0</v>
      </c>
      <c r="X34" s="20">
        <f t="shared" si="18"/>
        <v>0</v>
      </c>
      <c r="Y34" s="20">
        <f t="shared" si="19"/>
        <v>0</v>
      </c>
      <c r="Z34" s="20">
        <f t="shared" si="20"/>
        <v>0</v>
      </c>
      <c r="AA34" s="20">
        <f t="shared" si="21"/>
        <v>0</v>
      </c>
      <c r="AB34" s="20">
        <f t="shared" si="11"/>
        <v>0</v>
      </c>
    </row>
    <row r="35" spans="1:28" x14ac:dyDescent="0.3">
      <c r="A35" s="2">
        <v>21</v>
      </c>
      <c r="B35" s="2" t="s">
        <v>86</v>
      </c>
      <c r="C35" s="2" t="s">
        <v>87</v>
      </c>
      <c r="D35" s="2"/>
      <c r="E35" s="2"/>
      <c r="F35" s="7">
        <f>'4'!AJ37</f>
        <v>0</v>
      </c>
      <c r="G35" s="7">
        <f>'5'!AK37</f>
        <v>0</v>
      </c>
      <c r="H35" s="7">
        <f>'6'!AJ37</f>
        <v>0</v>
      </c>
      <c r="I35" s="7">
        <f>'7'!AK37</f>
        <v>0</v>
      </c>
      <c r="J35" s="7">
        <f>'8'!AK37</f>
        <v>0</v>
      </c>
      <c r="K35" s="7">
        <f>'9'!AJ37</f>
        <v>0</v>
      </c>
      <c r="L35" s="7">
        <f>'10'!AK37</f>
        <v>0</v>
      </c>
      <c r="M35" s="7">
        <f>'11'!AJ37</f>
        <v>0</v>
      </c>
      <c r="N35" s="7">
        <v>0</v>
      </c>
      <c r="O35" s="15">
        <f t="shared" si="1"/>
        <v>0</v>
      </c>
      <c r="P35" s="8" t="s">
        <v>171</v>
      </c>
      <c r="Q35" s="21">
        <f t="shared" si="2"/>
        <v>0</v>
      </c>
      <c r="S35" s="20">
        <f t="shared" si="13"/>
        <v>0</v>
      </c>
      <c r="T35" s="20">
        <f t="shared" si="14"/>
        <v>0</v>
      </c>
      <c r="U35" s="20">
        <f t="shared" si="15"/>
        <v>0</v>
      </c>
      <c r="V35" s="20">
        <f t="shared" si="16"/>
        <v>0</v>
      </c>
      <c r="W35" s="20">
        <f t="shared" si="17"/>
        <v>0</v>
      </c>
      <c r="X35" s="20">
        <f t="shared" si="18"/>
        <v>0</v>
      </c>
      <c r="Y35" s="20">
        <f t="shared" si="19"/>
        <v>0</v>
      </c>
      <c r="Z35" s="20">
        <f t="shared" si="20"/>
        <v>0</v>
      </c>
      <c r="AA35" s="20">
        <f t="shared" si="21"/>
        <v>0</v>
      </c>
      <c r="AB35" s="20">
        <f t="shared" si="11"/>
        <v>0</v>
      </c>
    </row>
    <row r="36" spans="1:28" x14ac:dyDescent="0.3">
      <c r="A36" s="5">
        <v>22</v>
      </c>
      <c r="B36" s="5" t="s">
        <v>88</v>
      </c>
      <c r="C36" s="3" t="s">
        <v>89</v>
      </c>
      <c r="D36" s="5" t="s">
        <v>45</v>
      </c>
      <c r="E36" s="5">
        <v>75</v>
      </c>
      <c r="F36" s="7">
        <f>'4'!AJ38</f>
        <v>43.003333333333302</v>
      </c>
      <c r="G36" s="7">
        <f>'5'!AK38</f>
        <v>0</v>
      </c>
      <c r="H36" s="7">
        <f>'6'!AJ38</f>
        <v>43.00333333333333</v>
      </c>
      <c r="I36" s="7">
        <f>'7'!AK38</f>
        <v>0</v>
      </c>
      <c r="J36" s="7">
        <f>'8'!AK38</f>
        <v>43.00333333333333</v>
      </c>
      <c r="K36" s="7">
        <f>'9'!AJ38</f>
        <v>43.00333333333333</v>
      </c>
      <c r="L36" s="7">
        <f>'10'!AK38</f>
        <v>43.00333333333333</v>
      </c>
      <c r="M36" s="7">
        <f>'11'!AJ38</f>
        <v>43.00333333333333</v>
      </c>
      <c r="N36" s="7">
        <f>+'12'!AK38</f>
        <v>0</v>
      </c>
      <c r="O36" s="15">
        <f t="shared" si="1"/>
        <v>258.02</v>
      </c>
      <c r="P36" s="8" t="s">
        <v>171</v>
      </c>
      <c r="Q36" s="21">
        <f t="shared" si="2"/>
        <v>503.65498878244057</v>
      </c>
      <c r="R36">
        <v>1.9519998014977158</v>
      </c>
      <c r="S36" s="20">
        <f t="shared" si="13"/>
        <v>83.942498130406705</v>
      </c>
      <c r="T36" s="20">
        <f t="shared" si="14"/>
        <v>0</v>
      </c>
      <c r="U36" s="20">
        <f t="shared" si="15"/>
        <v>83.942498130406761</v>
      </c>
      <c r="V36" s="20">
        <f t="shared" si="16"/>
        <v>0</v>
      </c>
      <c r="W36" s="20">
        <f t="shared" si="17"/>
        <v>83.942498130406761</v>
      </c>
      <c r="X36" s="20">
        <f t="shared" si="18"/>
        <v>83.942498130406761</v>
      </c>
      <c r="Y36" s="20">
        <f t="shared" si="19"/>
        <v>83.942498130406761</v>
      </c>
      <c r="Z36" s="20">
        <f t="shared" si="20"/>
        <v>83.942498130406761</v>
      </c>
      <c r="AA36" s="20">
        <f t="shared" si="21"/>
        <v>0</v>
      </c>
      <c r="AB36" s="20">
        <f t="shared" si="11"/>
        <v>503.65498878244051</v>
      </c>
    </row>
    <row r="37" spans="1:28" x14ac:dyDescent="0.3">
      <c r="A37" s="2">
        <v>23</v>
      </c>
      <c r="B37" s="2" t="s">
        <v>90</v>
      </c>
      <c r="C37" s="2" t="s">
        <v>91</v>
      </c>
      <c r="D37" s="2"/>
      <c r="E37" s="2"/>
      <c r="F37" s="7">
        <f>'4'!AJ39</f>
        <v>0</v>
      </c>
      <c r="G37" s="7">
        <f>'5'!AK39</f>
        <v>0</v>
      </c>
      <c r="H37" s="7">
        <f>'6'!AJ39</f>
        <v>0</v>
      </c>
      <c r="I37" s="7">
        <f>'7'!AK39</f>
        <v>0</v>
      </c>
      <c r="J37" s="7">
        <f>'8'!AK39</f>
        <v>0</v>
      </c>
      <c r="K37" s="7">
        <f>'9'!AJ39</f>
        <v>0</v>
      </c>
      <c r="L37" s="7">
        <f>'10'!AK39</f>
        <v>0</v>
      </c>
      <c r="M37" s="7">
        <f>'11'!AJ39</f>
        <v>0</v>
      </c>
      <c r="N37" s="7">
        <v>0</v>
      </c>
      <c r="O37" s="15">
        <f t="shared" si="1"/>
        <v>0</v>
      </c>
      <c r="P37" s="8" t="s">
        <v>171</v>
      </c>
      <c r="Q37" s="21">
        <f t="shared" si="2"/>
        <v>0</v>
      </c>
      <c r="S37" s="20">
        <f t="shared" si="13"/>
        <v>0</v>
      </c>
      <c r="T37" s="20">
        <f t="shared" si="14"/>
        <v>0</v>
      </c>
      <c r="U37" s="20">
        <f t="shared" si="15"/>
        <v>0</v>
      </c>
      <c r="V37" s="20">
        <f t="shared" si="16"/>
        <v>0</v>
      </c>
      <c r="W37" s="20">
        <f t="shared" si="17"/>
        <v>0</v>
      </c>
      <c r="X37" s="20">
        <f t="shared" si="18"/>
        <v>0</v>
      </c>
      <c r="Y37" s="20">
        <f t="shared" si="19"/>
        <v>0</v>
      </c>
      <c r="Z37" s="20">
        <f t="shared" si="20"/>
        <v>0</v>
      </c>
      <c r="AA37" s="20">
        <f t="shared" si="21"/>
        <v>0</v>
      </c>
      <c r="AB37" s="20">
        <f t="shared" si="11"/>
        <v>0</v>
      </c>
    </row>
    <row r="38" spans="1:28" x14ac:dyDescent="0.3">
      <c r="A38" s="5">
        <v>24</v>
      </c>
      <c r="B38" s="5" t="s">
        <v>92</v>
      </c>
      <c r="C38" s="3" t="s">
        <v>93</v>
      </c>
      <c r="D38" s="5" t="s">
        <v>51</v>
      </c>
      <c r="E38" s="5">
        <v>3.6</v>
      </c>
      <c r="F38" s="7">
        <f>'4'!AJ40</f>
        <v>0</v>
      </c>
      <c r="G38" s="7">
        <f>'5'!AK40</f>
        <v>0</v>
      </c>
      <c r="H38" s="7">
        <f>'6'!AJ40</f>
        <v>0</v>
      </c>
      <c r="I38" s="7">
        <f>'7'!AK40</f>
        <v>0</v>
      </c>
      <c r="J38" s="7">
        <f>'8'!AK40</f>
        <v>0</v>
      </c>
      <c r="K38" s="7">
        <f>'9'!AJ40</f>
        <v>0</v>
      </c>
      <c r="L38" s="7">
        <f>'10'!AK40</f>
        <v>0</v>
      </c>
      <c r="M38" s="7">
        <f>'11'!AJ40</f>
        <v>0</v>
      </c>
      <c r="N38" s="7">
        <f>+'12'!AK40</f>
        <v>0</v>
      </c>
      <c r="O38" s="15">
        <f t="shared" si="1"/>
        <v>0</v>
      </c>
      <c r="P38" s="8" t="s">
        <v>171</v>
      </c>
      <c r="Q38" s="21">
        <f t="shared" si="2"/>
        <v>0</v>
      </c>
      <c r="S38" s="20">
        <f t="shared" si="13"/>
        <v>0</v>
      </c>
      <c r="T38" s="20">
        <f t="shared" si="14"/>
        <v>0</v>
      </c>
      <c r="U38" s="20">
        <f t="shared" si="15"/>
        <v>0</v>
      </c>
      <c r="V38" s="20">
        <f t="shared" si="16"/>
        <v>0</v>
      </c>
      <c r="W38" s="20">
        <f t="shared" si="17"/>
        <v>0</v>
      </c>
      <c r="X38" s="20">
        <f t="shared" si="18"/>
        <v>0</v>
      </c>
      <c r="Y38" s="20">
        <f t="shared" si="19"/>
        <v>0</v>
      </c>
      <c r="Z38" s="20">
        <f t="shared" si="20"/>
        <v>0</v>
      </c>
      <c r="AA38" s="20">
        <f t="shared" si="21"/>
        <v>0</v>
      </c>
      <c r="AB38" s="20">
        <f t="shared" si="11"/>
        <v>0</v>
      </c>
    </row>
    <row r="39" spans="1:28" x14ac:dyDescent="0.3">
      <c r="A39" s="5">
        <v>25</v>
      </c>
      <c r="B39" s="5" t="s">
        <v>94</v>
      </c>
      <c r="C39" s="3" t="s">
        <v>95</v>
      </c>
      <c r="D39" s="5" t="s">
        <v>65</v>
      </c>
      <c r="E39" s="5">
        <v>2.0099999999999998</v>
      </c>
      <c r="F39" s="7">
        <f>'4'!AJ41</f>
        <v>0</v>
      </c>
      <c r="G39" s="7">
        <f>'5'!AK41</f>
        <v>0</v>
      </c>
      <c r="H39" s="7">
        <f>'6'!AJ41</f>
        <v>0</v>
      </c>
      <c r="I39" s="7">
        <f>'7'!AK41</f>
        <v>0</v>
      </c>
      <c r="J39" s="7">
        <f>'8'!AK41</f>
        <v>0</v>
      </c>
      <c r="K39" s="7">
        <f>'9'!AJ41</f>
        <v>0</v>
      </c>
      <c r="L39" s="7">
        <f>'10'!AK41</f>
        <v>0</v>
      </c>
      <c r="M39" s="7">
        <f>'11'!AJ41</f>
        <v>0</v>
      </c>
      <c r="N39" s="7">
        <f>+'12'!AK41</f>
        <v>0</v>
      </c>
      <c r="O39" s="15">
        <f t="shared" si="1"/>
        <v>0</v>
      </c>
      <c r="P39" s="8" t="s">
        <v>171</v>
      </c>
      <c r="Q39" s="21">
        <f t="shared" si="2"/>
        <v>0</v>
      </c>
      <c r="S39" s="20">
        <f t="shared" si="13"/>
        <v>0</v>
      </c>
      <c r="T39" s="20">
        <f t="shared" si="14"/>
        <v>0</v>
      </c>
      <c r="U39" s="20">
        <f t="shared" si="15"/>
        <v>0</v>
      </c>
      <c r="V39" s="20">
        <f t="shared" si="16"/>
        <v>0</v>
      </c>
      <c r="W39" s="20">
        <f t="shared" si="17"/>
        <v>0</v>
      </c>
      <c r="X39" s="20">
        <f t="shared" si="18"/>
        <v>0</v>
      </c>
      <c r="Y39" s="20">
        <f t="shared" si="19"/>
        <v>0</v>
      </c>
      <c r="Z39" s="20">
        <f t="shared" si="20"/>
        <v>0</v>
      </c>
      <c r="AA39" s="20">
        <f t="shared" si="21"/>
        <v>0</v>
      </c>
      <c r="AB39" s="20">
        <f t="shared" si="11"/>
        <v>0</v>
      </c>
    </row>
    <row r="40" spans="1:28" x14ac:dyDescent="0.3">
      <c r="Q40" s="21">
        <f t="shared" si="2"/>
        <v>0</v>
      </c>
      <c r="S40">
        <f>SUM(S16:S39)</f>
        <v>1640.0206107920544</v>
      </c>
      <c r="T40">
        <f t="shared" ref="T40:AA40" si="22">SUM(T16:T39)</f>
        <v>18816.534220595626</v>
      </c>
      <c r="U40">
        <f t="shared" si="22"/>
        <v>22025.363627474868</v>
      </c>
      <c r="V40">
        <f t="shared" si="22"/>
        <v>21764.185242091593</v>
      </c>
      <c r="W40">
        <f t="shared" si="22"/>
        <v>22896.559600663946</v>
      </c>
      <c r="X40">
        <f t="shared" si="22"/>
        <v>23478.883987899128</v>
      </c>
      <c r="Y40">
        <f t="shared" si="22"/>
        <v>5193.94575780785</v>
      </c>
      <c r="Z40">
        <f t="shared" si="22"/>
        <v>3940.3166229728795</v>
      </c>
      <c r="AA40">
        <f t="shared" si="22"/>
        <v>1932.0305691612207</v>
      </c>
      <c r="AB40">
        <f>SUM(S40:AA40)</f>
        <v>121687.84023945917</v>
      </c>
    </row>
    <row r="41" spans="1:28" x14ac:dyDescent="0.3">
      <c r="R41" t="s">
        <v>203</v>
      </c>
      <c r="S41">
        <f>+S40*0.1</f>
        <v>164.00206107920545</v>
      </c>
      <c r="T41">
        <f t="shared" ref="T41:AA41" si="23">+T40*0.1</f>
        <v>1881.6534220595627</v>
      </c>
      <c r="U41">
        <f t="shared" si="23"/>
        <v>2202.5363627474867</v>
      </c>
      <c r="V41">
        <f t="shared" si="23"/>
        <v>2176.4185242091594</v>
      </c>
      <c r="W41">
        <f t="shared" si="23"/>
        <v>2289.6559600663945</v>
      </c>
      <c r="X41">
        <f t="shared" si="23"/>
        <v>2347.888398789913</v>
      </c>
      <c r="Y41">
        <f t="shared" si="23"/>
        <v>519.39457578078498</v>
      </c>
      <c r="Z41">
        <f t="shared" si="23"/>
        <v>394.03166229728799</v>
      </c>
      <c r="AA41">
        <f t="shared" si="23"/>
        <v>193.20305691612208</v>
      </c>
    </row>
    <row r="42" spans="1:28" x14ac:dyDescent="0.3">
      <c r="R42" t="s">
        <v>204</v>
      </c>
      <c r="S42">
        <f>+S40*0.05</f>
        <v>82.001030539602723</v>
      </c>
      <c r="T42">
        <f t="shared" ref="T42:AA42" si="24">+T40*0.05</f>
        <v>940.82671102978134</v>
      </c>
      <c r="U42">
        <f t="shared" si="24"/>
        <v>1101.2681813737433</v>
      </c>
      <c r="V42">
        <f t="shared" si="24"/>
        <v>1088.2092621045797</v>
      </c>
      <c r="W42">
        <f t="shared" si="24"/>
        <v>1144.8279800331973</v>
      </c>
      <c r="X42">
        <f t="shared" si="24"/>
        <v>1173.9441993949565</v>
      </c>
      <c r="Y42">
        <f t="shared" si="24"/>
        <v>259.69728789039249</v>
      </c>
      <c r="Z42">
        <f t="shared" si="24"/>
        <v>197.015831148644</v>
      </c>
      <c r="AA42">
        <f t="shared" si="24"/>
        <v>96.60152845806104</v>
      </c>
    </row>
    <row r="43" spans="1:28" x14ac:dyDescent="0.3">
      <c r="R43" s="19" t="s">
        <v>205</v>
      </c>
      <c r="S43" s="19">
        <f>+S40+S41+S42</f>
        <v>1886.0237024108626</v>
      </c>
      <c r="T43" s="19">
        <f t="shared" ref="T43:AA43" si="25">+T40+T41+T42</f>
        <v>21639.014353684972</v>
      </c>
      <c r="U43" s="19">
        <f t="shared" si="25"/>
        <v>25329.168171596099</v>
      </c>
      <c r="V43" s="19">
        <f t="shared" si="25"/>
        <v>25028.813028405333</v>
      </c>
      <c r="W43" s="19">
        <f t="shared" si="25"/>
        <v>26331.043540763538</v>
      </c>
      <c r="X43" s="19">
        <f t="shared" si="25"/>
        <v>27000.716586083996</v>
      </c>
      <c r="Y43" s="19">
        <f t="shared" si="25"/>
        <v>5973.0376214790276</v>
      </c>
      <c r="Z43" s="19">
        <f t="shared" si="25"/>
        <v>4531.3641164188111</v>
      </c>
      <c r="AA43" s="19">
        <f t="shared" si="25"/>
        <v>2221.8351545354039</v>
      </c>
    </row>
    <row r="44" spans="1:28" x14ac:dyDescent="0.3">
      <c r="R44" t="s">
        <v>206</v>
      </c>
      <c r="S44">
        <f>+S43*0.18</f>
        <v>339.48426643395527</v>
      </c>
      <c r="T44">
        <f t="shared" ref="T44:AA44" si="26">+T43*0.18</f>
        <v>3895.0225836632949</v>
      </c>
      <c r="U44">
        <f t="shared" si="26"/>
        <v>4559.2502708872971</v>
      </c>
      <c r="V44">
        <f t="shared" si="26"/>
        <v>4505.1863451129602</v>
      </c>
      <c r="W44">
        <f t="shared" si="26"/>
        <v>4739.5878373374362</v>
      </c>
      <c r="X44">
        <f t="shared" si="26"/>
        <v>4860.1289854951192</v>
      </c>
      <c r="Y44">
        <f t="shared" si="26"/>
        <v>1075.146771866225</v>
      </c>
      <c r="Z44">
        <f t="shared" si="26"/>
        <v>815.64554095538597</v>
      </c>
      <c r="AA44">
        <f t="shared" si="26"/>
        <v>399.93032781637271</v>
      </c>
    </row>
    <row r="45" spans="1:28" x14ac:dyDescent="0.3">
      <c r="R45" s="19" t="s">
        <v>207</v>
      </c>
      <c r="S45" s="19">
        <f>+S43+S44</f>
        <v>2225.5079688448177</v>
      </c>
      <c r="T45" s="19">
        <f t="shared" ref="T45:AA45" si="27">+T43+T44</f>
        <v>25534.036937348268</v>
      </c>
      <c r="U45" s="19">
        <f t="shared" si="27"/>
        <v>29888.418442483395</v>
      </c>
      <c r="V45" s="19">
        <f t="shared" si="27"/>
        <v>29533.999373518294</v>
      </c>
      <c r="W45" s="19">
        <f t="shared" si="27"/>
        <v>31070.631378100974</v>
      </c>
      <c r="X45" s="19">
        <f t="shared" si="27"/>
        <v>31860.845571579113</v>
      </c>
      <c r="Y45" s="19">
        <f t="shared" si="27"/>
        <v>7048.1843933452528</v>
      </c>
      <c r="Z45" s="19">
        <f t="shared" si="27"/>
        <v>5347.0096573741976</v>
      </c>
      <c r="AA45" s="19">
        <f t="shared" si="27"/>
        <v>2621.7654823517769</v>
      </c>
      <c r="AB45" s="19">
        <f>SUM(S45:AA45)</f>
        <v>165130.39920494609</v>
      </c>
    </row>
  </sheetData>
  <mergeCells count="19">
    <mergeCell ref="D12:D14"/>
    <mergeCell ref="E12:E14"/>
    <mergeCell ref="F12:N12"/>
    <mergeCell ref="R12:R14"/>
    <mergeCell ref="Q13:Q14"/>
    <mergeCell ref="O12:O14"/>
    <mergeCell ref="P12:P14"/>
    <mergeCell ref="A1:P1"/>
    <mergeCell ref="A2:P2"/>
    <mergeCell ref="A4:J4"/>
    <mergeCell ref="A5:J5"/>
    <mergeCell ref="A6:J6"/>
    <mergeCell ref="A7:J7"/>
    <mergeCell ref="A8:J8"/>
    <mergeCell ref="A9:J9"/>
    <mergeCell ref="A10:J10"/>
    <mergeCell ref="A12:A14"/>
    <mergeCell ref="B12:B14"/>
    <mergeCell ref="C12:C14"/>
  </mergeCells>
  <pageMargins left="0.25" right="0.25" top="0.75" bottom="0.75" header="0.3" footer="0.3"/>
  <pageSetup paperSize="9" scale="6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0FBA-6461-4797-9F4C-9658B178EABD}">
  <sheetPr>
    <pageSetUpPr fitToPage="1"/>
  </sheetPr>
  <dimension ref="A1:AF8"/>
  <sheetViews>
    <sheetView zoomScale="85" zoomScaleNormal="85" workbookViewId="0">
      <selection activeCell="AC13" sqref="AC13"/>
    </sheetView>
  </sheetViews>
  <sheetFormatPr baseColWidth="10" defaultColWidth="8.88671875" defaultRowHeight="14.4" x14ac:dyDescent="0.3"/>
  <cols>
    <col min="1" max="1" width="8.6640625" customWidth="1"/>
    <col min="2" max="4" width="15.6640625" customWidth="1"/>
    <col min="5" max="5" width="25.6640625" customWidth="1"/>
    <col min="6" max="12" width="15.6640625" customWidth="1"/>
    <col min="13" max="13" width="12.21875" bestFit="1" customWidth="1"/>
    <col min="14" max="14" width="11" bestFit="1" customWidth="1"/>
    <col min="15" max="15" width="14" bestFit="1" customWidth="1"/>
    <col min="16" max="16" width="12.77734375" bestFit="1" customWidth="1"/>
    <col min="17" max="17" width="14.5546875" bestFit="1" customWidth="1"/>
    <col min="18" max="18" width="13.33203125" bestFit="1" customWidth="1"/>
    <col min="19" max="19" width="14.33203125" bestFit="1" customWidth="1"/>
    <col min="20" max="20" width="13" bestFit="1" customWidth="1"/>
    <col min="21" max="21" width="13.77734375" bestFit="1" customWidth="1"/>
    <col min="22" max="22" width="12.44140625" bestFit="1" customWidth="1"/>
    <col min="23" max="23" width="13.77734375" bestFit="1" customWidth="1"/>
    <col min="24" max="24" width="12.77734375" bestFit="1" customWidth="1"/>
    <col min="25" max="25" width="12.44140625" bestFit="1" customWidth="1"/>
    <col min="26" max="26" width="11.21875" bestFit="1" customWidth="1"/>
    <col min="27" max="27" width="12.21875" bestFit="1" customWidth="1"/>
    <col min="28" max="28" width="11" bestFit="1" customWidth="1"/>
    <col min="29" max="29" width="12.21875" bestFit="1" customWidth="1"/>
    <col min="30" max="30" width="11" bestFit="1" customWidth="1"/>
    <col min="31" max="31" width="18" bestFit="1" customWidth="1"/>
    <col min="32" max="32" width="17.109375" bestFit="1" customWidth="1"/>
  </cols>
  <sheetData>
    <row r="1" spans="1:32" ht="30" customHeight="1" x14ac:dyDescent="0.3">
      <c r="A1" s="39" t="s">
        <v>172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  <c r="M1" s="39" t="s">
        <v>172</v>
      </c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1"/>
    </row>
    <row r="3" spans="1:32" ht="40.049999999999997" customHeight="1" x14ac:dyDescent="0.3">
      <c r="A3" s="29" t="s">
        <v>173</v>
      </c>
      <c r="B3" s="29"/>
      <c r="C3" s="29"/>
      <c r="D3" s="29"/>
      <c r="E3" s="29"/>
      <c r="F3" s="29" t="s">
        <v>179</v>
      </c>
      <c r="G3" s="29"/>
      <c r="H3" s="29"/>
      <c r="I3" s="29"/>
      <c r="J3" s="29"/>
      <c r="K3" s="29" t="s">
        <v>184</v>
      </c>
      <c r="L3" s="29"/>
      <c r="M3" s="29" t="s">
        <v>199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</row>
    <row r="4" spans="1:32" ht="40.049999999999997" customHeight="1" x14ac:dyDescent="0.3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 t="s">
        <v>153</v>
      </c>
      <c r="N4" s="29"/>
      <c r="O4" s="29" t="s">
        <v>155</v>
      </c>
      <c r="P4" s="29"/>
      <c r="Q4" s="29" t="s">
        <v>157</v>
      </c>
      <c r="R4" s="29"/>
      <c r="S4" s="29" t="s">
        <v>159</v>
      </c>
      <c r="T4" s="29"/>
      <c r="U4" s="29" t="s">
        <v>161</v>
      </c>
      <c r="V4" s="29"/>
      <c r="W4" s="29" t="s">
        <v>163</v>
      </c>
      <c r="X4" s="29"/>
      <c r="Y4" s="29" t="s">
        <v>165</v>
      </c>
      <c r="Z4" s="29"/>
      <c r="AA4" s="29" t="s">
        <v>167</v>
      </c>
      <c r="AB4" s="29"/>
      <c r="AC4" s="29" t="s">
        <v>197</v>
      </c>
      <c r="AD4" s="29"/>
      <c r="AE4" s="29" t="s">
        <v>126</v>
      </c>
      <c r="AF4" s="29"/>
    </row>
    <row r="5" spans="1:32" ht="40.049999999999997" customHeight="1" x14ac:dyDescent="0.3">
      <c r="A5" s="1" t="s">
        <v>174</v>
      </c>
      <c r="B5" s="1" t="s">
        <v>175</v>
      </c>
      <c r="C5" s="1" t="s">
        <v>176</v>
      </c>
      <c r="D5" s="1" t="s">
        <v>177</v>
      </c>
      <c r="E5" s="1" t="s">
        <v>178</v>
      </c>
      <c r="F5" s="1" t="s">
        <v>179</v>
      </c>
      <c r="G5" s="1" t="s">
        <v>180</v>
      </c>
      <c r="H5" s="1" t="s">
        <v>181</v>
      </c>
      <c r="I5" s="1" t="s">
        <v>182</v>
      </c>
      <c r="J5" s="1" t="s">
        <v>183</v>
      </c>
      <c r="K5" s="1" t="s">
        <v>184</v>
      </c>
      <c r="L5" s="1" t="s">
        <v>185</v>
      </c>
      <c r="M5" s="1" t="s">
        <v>195</v>
      </c>
      <c r="N5" s="1" t="s">
        <v>196</v>
      </c>
      <c r="O5" s="1" t="s">
        <v>195</v>
      </c>
      <c r="P5" s="1" t="s">
        <v>196</v>
      </c>
      <c r="Q5" s="1" t="s">
        <v>195</v>
      </c>
      <c r="R5" s="1" t="s">
        <v>196</v>
      </c>
      <c r="S5" s="1" t="s">
        <v>195</v>
      </c>
      <c r="T5" s="1" t="s">
        <v>196</v>
      </c>
      <c r="U5" s="1" t="s">
        <v>195</v>
      </c>
      <c r="V5" s="1" t="s">
        <v>196</v>
      </c>
      <c r="W5" s="1" t="s">
        <v>195</v>
      </c>
      <c r="X5" s="1" t="s">
        <v>196</v>
      </c>
      <c r="Y5" s="1" t="s">
        <v>195</v>
      </c>
      <c r="Z5" s="1" t="s">
        <v>196</v>
      </c>
      <c r="AA5" s="1" t="s">
        <v>195</v>
      </c>
      <c r="AB5" s="1" t="s">
        <v>196</v>
      </c>
      <c r="AC5" s="1" t="s">
        <v>195</v>
      </c>
      <c r="AD5" s="1" t="s">
        <v>196</v>
      </c>
      <c r="AE5" s="1" t="s">
        <v>195</v>
      </c>
      <c r="AF5" s="1" t="s">
        <v>196</v>
      </c>
    </row>
    <row r="6" spans="1:32" ht="60" customHeight="1" x14ac:dyDescent="0.3">
      <c r="A6" s="9" t="s">
        <v>186</v>
      </c>
      <c r="B6" s="9" t="s">
        <v>187</v>
      </c>
      <c r="C6" s="9" t="s">
        <v>188</v>
      </c>
      <c r="D6" s="9" t="s">
        <v>189</v>
      </c>
      <c r="E6" s="9" t="s">
        <v>190</v>
      </c>
      <c r="F6" s="9" t="s">
        <v>191</v>
      </c>
      <c r="G6" s="9" t="s">
        <v>192</v>
      </c>
      <c r="H6" s="9">
        <v>240</v>
      </c>
      <c r="I6" s="9" t="s">
        <v>193</v>
      </c>
      <c r="J6" s="9" t="s">
        <v>198</v>
      </c>
      <c r="K6" s="9" t="s">
        <v>194</v>
      </c>
      <c r="L6" s="9" t="s">
        <v>194</v>
      </c>
      <c r="M6" s="10">
        <f>ROUND(resumen!S45,2)</f>
        <v>2225.5100000000002</v>
      </c>
      <c r="N6" s="10">
        <f>M6*0.1</f>
        <v>222.55100000000004</v>
      </c>
      <c r="O6" s="10">
        <f>ROUND(resumen!T45,2)</f>
        <v>25534.04</v>
      </c>
      <c r="P6" s="10">
        <f>O6*0.1</f>
        <v>2553.4040000000005</v>
      </c>
      <c r="Q6" s="10">
        <f>ROUND(resumen!U45,2)</f>
        <v>29888.42</v>
      </c>
      <c r="R6" s="10">
        <f>Q6*0.1</f>
        <v>2988.8420000000001</v>
      </c>
      <c r="S6" s="10">
        <f>ROUND(resumen!V45,2)</f>
        <v>29534</v>
      </c>
      <c r="T6" s="10">
        <f>S6*0.1</f>
        <v>2953.4</v>
      </c>
      <c r="U6" s="10">
        <f>ROUND(resumen!W45,2)</f>
        <v>31070.63</v>
      </c>
      <c r="V6" s="10">
        <f>U6*0.1</f>
        <v>3107.0630000000001</v>
      </c>
      <c r="W6" s="10">
        <f>ROUND(resumen!X45,2)</f>
        <v>31860.85</v>
      </c>
      <c r="X6" s="10">
        <f>W6*0.1</f>
        <v>3186.085</v>
      </c>
      <c r="Y6" s="10">
        <f>ROUND(resumen!Y45,2)</f>
        <v>7048.18</v>
      </c>
      <c r="Z6" s="10">
        <f>Y6*0.1</f>
        <v>704.8180000000001</v>
      </c>
      <c r="AA6" s="10">
        <f>ROUND(resumen!Z45,2)</f>
        <v>5347.01</v>
      </c>
      <c r="AB6" s="10">
        <f>AA6*0.1</f>
        <v>534.70100000000002</v>
      </c>
      <c r="AC6" s="10">
        <f>ROUND(resumen!AA45,2)</f>
        <v>2621.77</v>
      </c>
      <c r="AD6" s="10">
        <f>AC6*0.1</f>
        <v>262.17700000000002</v>
      </c>
      <c r="AE6" s="11">
        <f>M6+O6+Q6+S6+U6+W6+Y6+AA6+AC6</f>
        <v>165130.41</v>
      </c>
      <c r="AF6" s="11">
        <f>N6+P6+R6+T6+V6+X6+Z6+AB6+AD6</f>
        <v>16513.041000000001</v>
      </c>
    </row>
    <row r="7" spans="1:32" x14ac:dyDescent="0.3">
      <c r="M7" s="10">
        <f>M6</f>
        <v>2225.5100000000002</v>
      </c>
      <c r="N7" s="10">
        <f t="shared" ref="N7:AD7" si="0">N6</f>
        <v>222.55100000000004</v>
      </c>
      <c r="O7" s="10">
        <f t="shared" si="0"/>
        <v>25534.04</v>
      </c>
      <c r="P7" s="10">
        <f t="shared" si="0"/>
        <v>2553.4040000000005</v>
      </c>
      <c r="Q7" s="10">
        <f t="shared" si="0"/>
        <v>29888.42</v>
      </c>
      <c r="R7" s="10">
        <f t="shared" si="0"/>
        <v>2988.8420000000001</v>
      </c>
      <c r="S7" s="10">
        <f t="shared" si="0"/>
        <v>29534</v>
      </c>
      <c r="T7" s="10">
        <f t="shared" si="0"/>
        <v>2953.4</v>
      </c>
      <c r="U7" s="10">
        <f t="shared" si="0"/>
        <v>31070.63</v>
      </c>
      <c r="V7" s="10">
        <f t="shared" si="0"/>
        <v>3107.0630000000001</v>
      </c>
      <c r="W7" s="10">
        <f t="shared" si="0"/>
        <v>31860.85</v>
      </c>
      <c r="X7" s="10">
        <f t="shared" si="0"/>
        <v>3186.085</v>
      </c>
      <c r="Y7" s="10">
        <f t="shared" si="0"/>
        <v>7048.18</v>
      </c>
      <c r="Z7" s="10">
        <f t="shared" si="0"/>
        <v>704.8180000000001</v>
      </c>
      <c r="AA7" s="10">
        <f t="shared" si="0"/>
        <v>5347.01</v>
      </c>
      <c r="AB7" s="10">
        <f t="shared" si="0"/>
        <v>534.70100000000002</v>
      </c>
      <c r="AC7" s="10">
        <f t="shared" si="0"/>
        <v>2621.77</v>
      </c>
      <c r="AD7" s="10">
        <f t="shared" si="0"/>
        <v>262.17700000000002</v>
      </c>
      <c r="AE7" s="11">
        <f>M7+O7+Q7+S7+U7+W7+Y7+AA7+AC7</f>
        <v>165130.41</v>
      </c>
      <c r="AF7" s="11">
        <f>N7+P7+R7+T7+V7+X7+Z7+AB7+AD7</f>
        <v>16513.041000000001</v>
      </c>
    </row>
    <row r="8" spans="1:32" x14ac:dyDescent="0.3">
      <c r="M8" s="38">
        <f>M7+N7</f>
        <v>2448.0610000000001</v>
      </c>
      <c r="N8" s="38"/>
      <c r="O8" s="38">
        <f t="shared" ref="O8" si="1">O7+P7</f>
        <v>28087.444000000003</v>
      </c>
      <c r="P8" s="38"/>
      <c r="Q8" s="38">
        <f t="shared" ref="Q8" si="2">Q7+R7</f>
        <v>32877.261999999995</v>
      </c>
      <c r="R8" s="38"/>
      <c r="S8" s="38">
        <f t="shared" ref="S8" si="3">S7+T7</f>
        <v>32487.4</v>
      </c>
      <c r="T8" s="38"/>
      <c r="U8" s="38">
        <f t="shared" ref="U8" si="4">U7+V7</f>
        <v>34177.692999999999</v>
      </c>
      <c r="V8" s="38"/>
      <c r="W8" s="38">
        <f t="shared" ref="W8" si="5">W7+X7</f>
        <v>35046.934999999998</v>
      </c>
      <c r="X8" s="38"/>
      <c r="Y8" s="38">
        <f t="shared" ref="Y8" si="6">Y7+Z7</f>
        <v>7752.9980000000005</v>
      </c>
      <c r="Z8" s="38"/>
      <c r="AA8" s="38">
        <f t="shared" ref="AA8" si="7">AA7+AB7</f>
        <v>5881.7110000000002</v>
      </c>
      <c r="AB8" s="38"/>
      <c r="AC8" s="38">
        <f t="shared" ref="AC8" si="8">AC7+AD7</f>
        <v>2883.9470000000001</v>
      </c>
      <c r="AD8" s="38"/>
      <c r="AE8" s="38">
        <f>M8+O8+Q8+S8+U8+W8+Y8+AA8+AC8</f>
        <v>181643.451</v>
      </c>
      <c r="AF8" s="38"/>
    </row>
  </sheetData>
  <mergeCells count="26">
    <mergeCell ref="AE8:AF8"/>
    <mergeCell ref="Y8:Z8"/>
    <mergeCell ref="AA4:AB4"/>
    <mergeCell ref="AA8:AB8"/>
    <mergeCell ref="AC4:AD4"/>
    <mergeCell ref="AC8:AD8"/>
    <mergeCell ref="M8:N8"/>
    <mergeCell ref="O4:P4"/>
    <mergeCell ref="O8:P8"/>
    <mergeCell ref="Q4:R4"/>
    <mergeCell ref="Q8:R8"/>
    <mergeCell ref="S8:T8"/>
    <mergeCell ref="U4:V4"/>
    <mergeCell ref="U8:V8"/>
    <mergeCell ref="W4:X4"/>
    <mergeCell ref="W8:X8"/>
    <mergeCell ref="A3:E4"/>
    <mergeCell ref="F3:J4"/>
    <mergeCell ref="K3:L4"/>
    <mergeCell ref="M3:AF3"/>
    <mergeCell ref="M4:N4"/>
    <mergeCell ref="S4:T4"/>
    <mergeCell ref="Y4:Z4"/>
    <mergeCell ref="AE4:AF4"/>
    <mergeCell ref="A1:L1"/>
    <mergeCell ref="M1:AF1"/>
  </mergeCells>
  <pageMargins left="0.7" right="0.7" top="0.75" bottom="0.75" header="0.3" footer="0.3"/>
  <pageSetup paperSize="9" scale="2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35"/>
  <sheetViews>
    <sheetView view="pageBreakPreview" zoomScale="60" zoomScaleNormal="100" workbookViewId="0">
      <selection activeCell="K17" sqref="K17"/>
    </sheetView>
  </sheetViews>
  <sheetFormatPr baseColWidth="10" defaultColWidth="8.88671875" defaultRowHeight="14.4" x14ac:dyDescent="0.3"/>
  <cols>
    <col min="1" max="1" width="10.6640625" customWidth="1"/>
    <col min="2" max="2" width="40.6640625" customWidth="1"/>
    <col min="3" max="3" width="10.6640625" customWidth="1"/>
    <col min="4" max="9" width="12.6640625" customWidth="1"/>
  </cols>
  <sheetData>
    <row r="1" spans="1:10" x14ac:dyDescent="0.3">
      <c r="A1" s="30" t="s">
        <v>96</v>
      </c>
      <c r="B1" s="30"/>
      <c r="C1" s="30"/>
      <c r="D1" s="30"/>
      <c r="E1" s="30"/>
      <c r="F1" s="30"/>
      <c r="G1" s="30"/>
      <c r="H1" s="30"/>
      <c r="I1" s="30"/>
      <c r="J1" s="30"/>
    </row>
    <row r="3" spans="1:10" x14ac:dyDescent="0.3">
      <c r="A3" s="31" t="s">
        <v>97</v>
      </c>
      <c r="B3" s="31"/>
      <c r="C3" s="31"/>
      <c r="D3" s="31"/>
      <c r="E3" s="31"/>
      <c r="F3" s="31"/>
      <c r="G3" s="31"/>
    </row>
    <row r="4" spans="1:10" x14ac:dyDescent="0.3">
      <c r="A4" s="31" t="s">
        <v>2</v>
      </c>
      <c r="B4" s="31"/>
      <c r="C4" s="31"/>
      <c r="D4" s="31"/>
      <c r="E4" s="31"/>
      <c r="F4" s="31"/>
      <c r="G4" s="31"/>
    </row>
    <row r="5" spans="1:10" x14ac:dyDescent="0.3">
      <c r="A5" s="31" t="s">
        <v>98</v>
      </c>
      <c r="B5" s="31"/>
      <c r="C5" s="31"/>
      <c r="D5" s="31"/>
      <c r="E5" s="31"/>
      <c r="F5" s="31"/>
      <c r="G5" s="31"/>
    </row>
    <row r="6" spans="1:10" x14ac:dyDescent="0.3">
      <c r="A6" s="31" t="s">
        <v>99</v>
      </c>
      <c r="B6" s="31"/>
      <c r="C6" s="31"/>
      <c r="D6" s="31"/>
      <c r="E6" s="31"/>
      <c r="F6" s="31"/>
      <c r="G6" s="31"/>
    </row>
    <row r="7" spans="1:10" x14ac:dyDescent="0.3">
      <c r="A7" s="31" t="s">
        <v>100</v>
      </c>
      <c r="B7" s="31"/>
      <c r="C7" s="31"/>
      <c r="D7" s="31"/>
      <c r="E7" s="31"/>
      <c r="F7" s="31"/>
      <c r="G7" s="31"/>
    </row>
    <row r="8" spans="1:10" x14ac:dyDescent="0.3">
      <c r="A8" s="31" t="s">
        <v>101</v>
      </c>
      <c r="B8" s="31"/>
      <c r="C8" s="31"/>
      <c r="D8" s="31"/>
      <c r="E8" s="31"/>
      <c r="F8" s="31"/>
      <c r="G8" s="31"/>
    </row>
    <row r="10" spans="1:10" ht="60" customHeight="1" x14ac:dyDescent="0.3">
      <c r="A10" s="1" t="s">
        <v>7</v>
      </c>
      <c r="B10" s="1" t="s">
        <v>8</v>
      </c>
      <c r="C10" s="1" t="s">
        <v>102</v>
      </c>
      <c r="D10" s="1" t="s">
        <v>103</v>
      </c>
      <c r="E10" s="1" t="s">
        <v>104</v>
      </c>
      <c r="F10" s="1" t="s">
        <v>105</v>
      </c>
      <c r="G10" s="1" t="s">
        <v>106</v>
      </c>
      <c r="H10" s="1" t="s">
        <v>107</v>
      </c>
      <c r="I10" s="1" t="s">
        <v>108</v>
      </c>
    </row>
    <row r="11" spans="1:10" x14ac:dyDescent="0.3">
      <c r="A11" s="2" t="s">
        <v>41</v>
      </c>
      <c r="B11" s="2" t="s">
        <v>42</v>
      </c>
      <c r="C11" s="2"/>
      <c r="D11" s="2"/>
      <c r="E11" s="2"/>
      <c r="F11" s="2"/>
      <c r="G11" s="2"/>
      <c r="H11" s="2"/>
      <c r="I11" s="2"/>
    </row>
    <row r="12" spans="1:10" x14ac:dyDescent="0.3">
      <c r="A12" s="5" t="s">
        <v>43</v>
      </c>
      <c r="B12" s="3" t="s">
        <v>44</v>
      </c>
      <c r="C12" s="5" t="s">
        <v>45</v>
      </c>
      <c r="D12" s="5">
        <v>0.2</v>
      </c>
      <c r="E12" s="5">
        <v>0.60000000000000009</v>
      </c>
      <c r="F12" s="5">
        <v>15.42</v>
      </c>
      <c r="G12" s="5">
        <v>10.28</v>
      </c>
      <c r="H12" s="13">
        <v>17.133333333333329</v>
      </c>
      <c r="I12" s="5">
        <v>12</v>
      </c>
    </row>
    <row r="13" spans="1:10" x14ac:dyDescent="0.3">
      <c r="A13" s="5" t="s">
        <v>46</v>
      </c>
      <c r="B13" s="3" t="s">
        <v>47</v>
      </c>
      <c r="C13" s="5" t="s">
        <v>48</v>
      </c>
      <c r="D13" s="5">
        <v>10</v>
      </c>
      <c r="E13" s="5">
        <v>30</v>
      </c>
      <c r="F13" s="5">
        <v>0</v>
      </c>
      <c r="G13" s="5">
        <v>0</v>
      </c>
      <c r="H13" s="13">
        <v>0</v>
      </c>
      <c r="I13" s="5">
        <v>0</v>
      </c>
    </row>
    <row r="14" spans="1:10" x14ac:dyDescent="0.3">
      <c r="A14" s="5" t="s">
        <v>49</v>
      </c>
      <c r="B14" s="3" t="s">
        <v>50</v>
      </c>
      <c r="C14" s="5" t="s">
        <v>51</v>
      </c>
      <c r="D14" s="5">
        <v>2.5</v>
      </c>
      <c r="E14" s="5">
        <v>7.5</v>
      </c>
      <c r="F14" s="5">
        <v>79.995000000000005</v>
      </c>
      <c r="G14" s="5">
        <v>53.33</v>
      </c>
      <c r="H14" s="13">
        <v>7.110666666666666</v>
      </c>
      <c r="I14" s="5">
        <v>4</v>
      </c>
    </row>
    <row r="15" spans="1:10" x14ac:dyDescent="0.3">
      <c r="A15" s="5" t="s">
        <v>52</v>
      </c>
      <c r="B15" s="3" t="s">
        <v>53</v>
      </c>
      <c r="C15" s="5" t="s">
        <v>51</v>
      </c>
      <c r="D15" s="5">
        <v>3</v>
      </c>
      <c r="E15" s="5">
        <v>9</v>
      </c>
      <c r="F15" s="5">
        <v>127.995</v>
      </c>
      <c r="G15" s="5">
        <v>85.33</v>
      </c>
      <c r="H15" s="13">
        <v>9.4811111111111117</v>
      </c>
      <c r="I15" s="5">
        <v>6</v>
      </c>
    </row>
    <row r="16" spans="1:10" x14ac:dyDescent="0.3">
      <c r="A16" s="5" t="s">
        <v>54</v>
      </c>
      <c r="B16" s="3" t="s">
        <v>55</v>
      </c>
      <c r="C16" s="5" t="s">
        <v>48</v>
      </c>
      <c r="D16" s="5">
        <v>0.67</v>
      </c>
      <c r="E16" s="5">
        <v>15.03</v>
      </c>
      <c r="F16" s="5">
        <v>1280.3249999999998</v>
      </c>
      <c r="G16" s="5">
        <v>853.55</v>
      </c>
      <c r="H16" s="13">
        <v>75.239999999999995</v>
      </c>
      <c r="I16" s="5">
        <v>82</v>
      </c>
    </row>
    <row r="17" spans="1:9" x14ac:dyDescent="0.3">
      <c r="A17" s="5" t="s">
        <v>56</v>
      </c>
      <c r="B17" s="3" t="s">
        <v>57</v>
      </c>
      <c r="C17" s="5" t="s">
        <v>48</v>
      </c>
      <c r="D17" s="5">
        <v>0.67</v>
      </c>
      <c r="E17" s="5">
        <v>15.03</v>
      </c>
      <c r="F17" s="5">
        <v>278.34000000000003</v>
      </c>
      <c r="G17" s="5">
        <v>185.56</v>
      </c>
      <c r="H17" s="13">
        <v>348.25870646766163</v>
      </c>
      <c r="I17" s="5">
        <v>40</v>
      </c>
    </row>
    <row r="18" spans="1:9" x14ac:dyDescent="0.3">
      <c r="A18" s="2" t="s">
        <v>58</v>
      </c>
      <c r="B18" s="2" t="s">
        <v>59</v>
      </c>
      <c r="C18" s="2"/>
      <c r="D18" s="2"/>
      <c r="E18" s="2"/>
      <c r="F18" s="2"/>
      <c r="G18" s="2"/>
      <c r="H18" s="14"/>
      <c r="I18" s="2"/>
    </row>
    <row r="19" spans="1:9" x14ac:dyDescent="0.3">
      <c r="A19" s="5" t="s">
        <v>60</v>
      </c>
      <c r="B19" s="3" t="s">
        <v>61</v>
      </c>
      <c r="C19" s="5" t="s">
        <v>62</v>
      </c>
      <c r="D19" s="5">
        <v>120</v>
      </c>
      <c r="E19" s="5">
        <v>360</v>
      </c>
      <c r="F19" s="5">
        <v>48525</v>
      </c>
      <c r="G19" s="5">
        <v>32350</v>
      </c>
      <c r="H19" s="13">
        <v>89.861111111111114</v>
      </c>
      <c r="I19" s="5">
        <v>44</v>
      </c>
    </row>
    <row r="20" spans="1:9" x14ac:dyDescent="0.3">
      <c r="A20" s="5" t="s">
        <v>63</v>
      </c>
      <c r="B20" s="3" t="s">
        <v>64</v>
      </c>
      <c r="C20" s="5" t="s">
        <v>65</v>
      </c>
      <c r="D20" s="5">
        <v>0.67</v>
      </c>
      <c r="E20" s="5">
        <v>2.0099999999999998</v>
      </c>
      <c r="F20" s="5">
        <v>52.005000000000003</v>
      </c>
      <c r="G20" s="5">
        <v>34.67</v>
      </c>
      <c r="H20" s="13">
        <v>17.24875621890547</v>
      </c>
      <c r="I20" s="5">
        <v>34</v>
      </c>
    </row>
    <row r="21" spans="1:9" x14ac:dyDescent="0.3">
      <c r="A21" s="5" t="s">
        <v>66</v>
      </c>
      <c r="B21" s="3" t="s">
        <v>67</v>
      </c>
      <c r="C21" s="5" t="s">
        <v>48</v>
      </c>
      <c r="D21" s="5">
        <v>10</v>
      </c>
      <c r="E21" s="5">
        <v>30</v>
      </c>
      <c r="F21" s="5">
        <v>0</v>
      </c>
      <c r="G21" s="5">
        <v>0</v>
      </c>
      <c r="H21" s="13">
        <v>0</v>
      </c>
      <c r="I21" s="5">
        <v>0</v>
      </c>
    </row>
    <row r="22" spans="1:9" x14ac:dyDescent="0.3">
      <c r="A22" s="5" t="s">
        <v>68</v>
      </c>
      <c r="B22" s="3" t="s">
        <v>69</v>
      </c>
      <c r="C22" s="5" t="s">
        <v>62</v>
      </c>
      <c r="D22" s="5">
        <v>40</v>
      </c>
      <c r="E22" s="5">
        <v>120</v>
      </c>
      <c r="F22" s="5">
        <v>0</v>
      </c>
      <c r="G22" s="5">
        <v>0</v>
      </c>
      <c r="H22" s="13">
        <v>0</v>
      </c>
      <c r="I22" s="5">
        <v>0</v>
      </c>
    </row>
    <row r="23" spans="1:9" x14ac:dyDescent="0.3">
      <c r="A23" s="5" t="s">
        <v>70</v>
      </c>
      <c r="B23" s="3" t="s">
        <v>71</v>
      </c>
      <c r="C23" s="5" t="s">
        <v>65</v>
      </c>
      <c r="D23" s="5">
        <v>0.67</v>
      </c>
      <c r="E23" s="5">
        <v>2.0099999999999998</v>
      </c>
      <c r="F23" s="5">
        <v>0</v>
      </c>
      <c r="G23" s="5">
        <v>0</v>
      </c>
      <c r="H23" s="13">
        <v>0</v>
      </c>
      <c r="I23" s="5">
        <v>0</v>
      </c>
    </row>
    <row r="24" spans="1:9" x14ac:dyDescent="0.3">
      <c r="A24" s="5" t="s">
        <v>72</v>
      </c>
      <c r="B24" s="3" t="s">
        <v>73</v>
      </c>
      <c r="C24" s="5" t="s">
        <v>62</v>
      </c>
      <c r="D24" s="5">
        <v>40</v>
      </c>
      <c r="E24" s="5">
        <v>120</v>
      </c>
      <c r="F24" s="5">
        <v>0</v>
      </c>
      <c r="G24" s="5">
        <v>0</v>
      </c>
      <c r="H24" s="13">
        <v>0</v>
      </c>
      <c r="I24" s="5">
        <v>0</v>
      </c>
    </row>
    <row r="25" spans="1:9" x14ac:dyDescent="0.3">
      <c r="A25" s="2" t="s">
        <v>74</v>
      </c>
      <c r="B25" s="2" t="s">
        <v>75</v>
      </c>
      <c r="C25" s="2"/>
      <c r="D25" s="2"/>
      <c r="E25" s="2"/>
      <c r="F25" s="2"/>
      <c r="G25" s="2"/>
      <c r="H25" s="14"/>
      <c r="I25" s="2"/>
    </row>
    <row r="26" spans="1:9" x14ac:dyDescent="0.3">
      <c r="A26" s="5" t="s">
        <v>76</v>
      </c>
      <c r="B26" s="3" t="s">
        <v>77</v>
      </c>
      <c r="C26" s="5" t="s">
        <v>48</v>
      </c>
      <c r="D26" s="5">
        <v>400</v>
      </c>
      <c r="E26" s="5">
        <v>1200</v>
      </c>
      <c r="F26" s="5">
        <v>23998.5</v>
      </c>
      <c r="G26" s="5">
        <v>15999</v>
      </c>
      <c r="H26" s="13">
        <v>13.3325</v>
      </c>
      <c r="I26" s="5">
        <v>8</v>
      </c>
    </row>
    <row r="27" spans="1:9" x14ac:dyDescent="0.3">
      <c r="A27" s="2" t="s">
        <v>78</v>
      </c>
      <c r="B27" s="2" t="s">
        <v>79</v>
      </c>
      <c r="C27" s="2"/>
      <c r="D27" s="2"/>
      <c r="E27" s="2"/>
      <c r="F27" s="2"/>
      <c r="G27" s="2"/>
      <c r="H27" s="14"/>
      <c r="I27" s="2"/>
    </row>
    <row r="28" spans="1:9" x14ac:dyDescent="0.3">
      <c r="A28" s="5" t="s">
        <v>80</v>
      </c>
      <c r="B28" s="3" t="s">
        <v>81</v>
      </c>
      <c r="C28" s="5" t="s">
        <v>65</v>
      </c>
      <c r="D28" s="5">
        <v>50</v>
      </c>
      <c r="E28" s="5">
        <v>150</v>
      </c>
      <c r="F28" s="5">
        <v>97.004999999999995</v>
      </c>
      <c r="G28" s="5">
        <v>64.67</v>
      </c>
      <c r="H28" s="13">
        <v>0.43113333333333342</v>
      </c>
      <c r="I28" s="5">
        <v>4</v>
      </c>
    </row>
    <row r="29" spans="1:9" x14ac:dyDescent="0.3">
      <c r="A29" s="2" t="s">
        <v>82</v>
      </c>
      <c r="B29" s="2" t="s">
        <v>83</v>
      </c>
      <c r="C29" s="2"/>
      <c r="D29" s="2"/>
      <c r="E29" s="2"/>
      <c r="F29" s="2"/>
      <c r="G29" s="2"/>
      <c r="H29" s="14"/>
      <c r="I29" s="2"/>
    </row>
    <row r="30" spans="1:9" x14ac:dyDescent="0.3">
      <c r="A30" s="5" t="s">
        <v>84</v>
      </c>
      <c r="B30" s="3" t="s">
        <v>85</v>
      </c>
      <c r="C30" s="5" t="s">
        <v>65</v>
      </c>
      <c r="D30" s="5">
        <v>0.67</v>
      </c>
      <c r="E30" s="5">
        <v>2.0099999999999998</v>
      </c>
      <c r="F30" s="5">
        <v>0</v>
      </c>
      <c r="G30" s="5">
        <v>0</v>
      </c>
      <c r="H30" s="13">
        <v>0</v>
      </c>
      <c r="I30" s="5">
        <v>0</v>
      </c>
    </row>
    <row r="31" spans="1:9" x14ac:dyDescent="0.3">
      <c r="A31" s="2" t="s">
        <v>86</v>
      </c>
      <c r="B31" s="2" t="s">
        <v>87</v>
      </c>
      <c r="C31" s="2"/>
      <c r="D31" s="2"/>
      <c r="E31" s="2"/>
      <c r="F31" s="2"/>
      <c r="G31" s="2"/>
      <c r="H31" s="14"/>
      <c r="I31" s="2"/>
    </row>
    <row r="32" spans="1:9" x14ac:dyDescent="0.3">
      <c r="A32" s="5" t="s">
        <v>88</v>
      </c>
      <c r="B32" s="3" t="s">
        <v>89</v>
      </c>
      <c r="C32" s="5" t="s">
        <v>45</v>
      </c>
      <c r="D32" s="5">
        <v>25</v>
      </c>
      <c r="E32" s="5">
        <v>75</v>
      </c>
      <c r="F32" s="5">
        <v>387.03</v>
      </c>
      <c r="G32" s="5">
        <v>258.02</v>
      </c>
      <c r="H32" s="13">
        <v>3.440266666666667</v>
      </c>
      <c r="I32" s="5">
        <v>6</v>
      </c>
    </row>
    <row r="33" spans="1:9" x14ac:dyDescent="0.3">
      <c r="A33" s="2" t="s">
        <v>90</v>
      </c>
      <c r="B33" s="2" t="s">
        <v>91</v>
      </c>
      <c r="C33" s="2"/>
      <c r="D33" s="2"/>
      <c r="E33" s="2"/>
      <c r="F33" s="2"/>
      <c r="G33" s="2"/>
      <c r="H33" s="14"/>
      <c r="I33" s="2"/>
    </row>
    <row r="34" spans="1:9" x14ac:dyDescent="0.3">
      <c r="A34" s="5" t="s">
        <v>92</v>
      </c>
      <c r="B34" s="3" t="s">
        <v>93</v>
      </c>
      <c r="C34" s="5" t="s">
        <v>51</v>
      </c>
      <c r="D34" s="5">
        <v>1.2</v>
      </c>
      <c r="E34" s="5">
        <v>3.6</v>
      </c>
      <c r="F34" s="5">
        <v>0</v>
      </c>
      <c r="G34" s="5">
        <v>0</v>
      </c>
      <c r="H34" s="13">
        <v>0</v>
      </c>
      <c r="I34" s="5">
        <v>0</v>
      </c>
    </row>
    <row r="35" spans="1:9" x14ac:dyDescent="0.3">
      <c r="A35" s="5" t="s">
        <v>94</v>
      </c>
      <c r="B35" s="3" t="s">
        <v>95</v>
      </c>
      <c r="C35" s="5" t="s">
        <v>65</v>
      </c>
      <c r="D35" s="5">
        <v>0.67</v>
      </c>
      <c r="E35" s="5">
        <v>2.0099999999999998</v>
      </c>
      <c r="F35" s="5">
        <v>0</v>
      </c>
      <c r="G35" s="5">
        <v>0</v>
      </c>
      <c r="H35" s="13">
        <v>0</v>
      </c>
      <c r="I35" s="5">
        <v>0</v>
      </c>
    </row>
  </sheetData>
  <mergeCells count="7">
    <mergeCell ref="A7:G7"/>
    <mergeCell ref="A8:G8"/>
    <mergeCell ref="A1:J1"/>
    <mergeCell ref="A3:G3"/>
    <mergeCell ref="A4:G4"/>
    <mergeCell ref="A5:G5"/>
    <mergeCell ref="A6:G6"/>
  </mergeCells>
  <pageMargins left="0.7" right="0.7" top="0.75" bottom="0.75" header="0.3" footer="0.3"/>
  <pageSetup paperSize="9" scale="88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4:AJ41"/>
  <sheetViews>
    <sheetView view="pageBreakPreview" topLeftCell="C1" zoomScale="85" zoomScaleNormal="85" zoomScaleSheetLayoutView="85" workbookViewId="0">
      <selection activeCell="I23" sqref="I23"/>
    </sheetView>
  </sheetViews>
  <sheetFormatPr baseColWidth="10" defaultColWidth="8.88671875" defaultRowHeight="14.4" x14ac:dyDescent="0.3"/>
  <cols>
    <col min="1" max="1" width="6.6640625" customWidth="1"/>
    <col min="2" max="2" width="10.6640625" customWidth="1"/>
    <col min="3" max="3" width="35.6640625" customWidth="1"/>
    <col min="4" max="5" width="8.6640625" customWidth="1"/>
    <col min="6" max="25" width="5.6640625" customWidth="1"/>
    <col min="26" max="26" width="7.21875" customWidth="1"/>
    <col min="27" max="35" width="5.6640625" customWidth="1"/>
    <col min="36" max="36" width="12.6640625" customWidth="1"/>
  </cols>
  <sheetData>
    <row r="4" spans="1:36" x14ac:dyDescent="0.3">
      <c r="A4" s="32" t="s">
        <v>109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</row>
    <row r="5" spans="1:36" x14ac:dyDescent="0.3">
      <c r="A5" s="30" t="s">
        <v>110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7" spans="1:36" x14ac:dyDescent="0.3">
      <c r="A7" s="31" t="s">
        <v>111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W7" s="31" t="s">
        <v>101</v>
      </c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</row>
    <row r="8" spans="1:36" x14ac:dyDescent="0.3">
      <c r="A8" s="31" t="s">
        <v>112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W8" s="31" t="s">
        <v>117</v>
      </c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</row>
    <row r="9" spans="1:36" x14ac:dyDescent="0.3">
      <c r="A9" s="31" t="s">
        <v>113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P9" s="31" t="s">
        <v>3</v>
      </c>
      <c r="Q9" s="31"/>
      <c r="R9" s="31"/>
      <c r="S9" s="31"/>
      <c r="T9" s="31"/>
      <c r="U9" s="31"/>
      <c r="W9" s="31" t="s">
        <v>118</v>
      </c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6" x14ac:dyDescent="0.3">
      <c r="A10" s="31" t="s">
        <v>114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P10" s="31" t="s">
        <v>116</v>
      </c>
      <c r="Q10" s="31"/>
      <c r="R10" s="31"/>
      <c r="S10" s="31"/>
      <c r="T10" s="31"/>
      <c r="U10" s="31"/>
    </row>
    <row r="11" spans="1:36" x14ac:dyDescent="0.3">
      <c r="A11" s="31" t="s">
        <v>115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3" spans="1:36" x14ac:dyDescent="0.3">
      <c r="A13" s="29" t="s">
        <v>119</v>
      </c>
      <c r="B13" s="29" t="s">
        <v>7</v>
      </c>
      <c r="C13" s="29" t="s">
        <v>8</v>
      </c>
      <c r="D13" s="29" t="s">
        <v>120</v>
      </c>
      <c r="E13" s="29" t="s">
        <v>9</v>
      </c>
      <c r="F13" s="29" t="s">
        <v>121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</row>
    <row r="14" spans="1:36" x14ac:dyDescent="0.3">
      <c r="A14" s="29"/>
      <c r="B14" s="29"/>
      <c r="C14" s="29"/>
      <c r="D14" s="29"/>
      <c r="E14" s="29"/>
      <c r="F14" s="29" t="s">
        <v>122</v>
      </c>
      <c r="G14" s="29"/>
      <c r="H14" s="29"/>
      <c r="I14" s="29"/>
      <c r="J14" s="29"/>
      <c r="K14" s="29"/>
      <c r="L14" s="29"/>
      <c r="M14" s="29"/>
      <c r="N14" s="29" t="s">
        <v>123</v>
      </c>
      <c r="O14" s="29"/>
      <c r="P14" s="29"/>
      <c r="Q14" s="29"/>
      <c r="R14" s="29"/>
      <c r="S14" s="29"/>
      <c r="T14" s="29"/>
      <c r="U14" s="29"/>
      <c r="V14" s="29" t="s">
        <v>124</v>
      </c>
      <c r="W14" s="29"/>
      <c r="X14" s="29"/>
      <c r="Y14" s="29"/>
      <c r="Z14" s="29"/>
      <c r="AA14" s="29"/>
      <c r="AB14" s="29"/>
      <c r="AC14" s="29" t="s">
        <v>125</v>
      </c>
      <c r="AD14" s="29"/>
      <c r="AE14" s="29"/>
      <c r="AF14" s="29"/>
      <c r="AG14" s="29"/>
      <c r="AH14" s="29"/>
      <c r="AI14" s="29"/>
      <c r="AJ14" s="29" t="s">
        <v>126</v>
      </c>
    </row>
    <row r="15" spans="1:36" x14ac:dyDescent="0.3">
      <c r="A15" s="29"/>
      <c r="B15" s="29"/>
      <c r="C15" s="29"/>
      <c r="D15" s="29"/>
      <c r="E15" s="29"/>
      <c r="F15" s="1" t="s">
        <v>127</v>
      </c>
      <c r="G15" s="1" t="s">
        <v>128</v>
      </c>
      <c r="H15" s="1" t="s">
        <v>129</v>
      </c>
      <c r="I15" s="1" t="s">
        <v>130</v>
      </c>
      <c r="J15" s="1" t="s">
        <v>131</v>
      </c>
      <c r="K15" s="1" t="s">
        <v>132</v>
      </c>
      <c r="L15" s="1" t="s">
        <v>133</v>
      </c>
      <c r="M15" s="1" t="s">
        <v>127</v>
      </c>
      <c r="N15" s="1" t="s">
        <v>128</v>
      </c>
      <c r="O15" s="1" t="s">
        <v>129</v>
      </c>
      <c r="P15" s="1" t="s">
        <v>130</v>
      </c>
      <c r="Q15" s="1" t="s">
        <v>131</v>
      </c>
      <c r="R15" s="1" t="s">
        <v>132</v>
      </c>
      <c r="S15" s="1" t="s">
        <v>133</v>
      </c>
      <c r="T15" s="1" t="s">
        <v>127</v>
      </c>
      <c r="U15" s="1" t="s">
        <v>128</v>
      </c>
      <c r="V15" s="1" t="s">
        <v>129</v>
      </c>
      <c r="W15" s="1" t="s">
        <v>130</v>
      </c>
      <c r="X15" s="1" t="s">
        <v>131</v>
      </c>
      <c r="Y15" s="1" t="s">
        <v>132</v>
      </c>
      <c r="Z15" s="1" t="s">
        <v>133</v>
      </c>
      <c r="AA15" s="1" t="s">
        <v>127</v>
      </c>
      <c r="AB15" s="1" t="s">
        <v>128</v>
      </c>
      <c r="AC15" s="1" t="s">
        <v>129</v>
      </c>
      <c r="AD15" s="1" t="s">
        <v>130</v>
      </c>
      <c r="AE15" s="1" t="s">
        <v>131</v>
      </c>
      <c r="AF15" s="1" t="s">
        <v>132</v>
      </c>
      <c r="AG15" s="1" t="s">
        <v>133</v>
      </c>
      <c r="AH15" s="1" t="s">
        <v>127</v>
      </c>
      <c r="AI15" s="1" t="s">
        <v>128</v>
      </c>
      <c r="AJ15" s="29"/>
    </row>
    <row r="16" spans="1:36" x14ac:dyDescent="0.3">
      <c r="A16" s="29"/>
      <c r="B16" s="29"/>
      <c r="C16" s="29"/>
      <c r="D16" s="29"/>
      <c r="E16" s="29"/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  <c r="Q16" s="6">
        <v>12</v>
      </c>
      <c r="R16" s="6">
        <v>13</v>
      </c>
      <c r="S16" s="6">
        <v>14</v>
      </c>
      <c r="T16" s="6">
        <v>15</v>
      </c>
      <c r="U16" s="6">
        <v>16</v>
      </c>
      <c r="V16" s="6">
        <v>17</v>
      </c>
      <c r="W16" s="6">
        <v>18</v>
      </c>
      <c r="X16" s="6">
        <v>19</v>
      </c>
      <c r="Y16" s="6">
        <v>20</v>
      </c>
      <c r="Z16" s="6">
        <v>21</v>
      </c>
      <c r="AA16" s="6">
        <v>22</v>
      </c>
      <c r="AB16" s="6">
        <v>23</v>
      </c>
      <c r="AC16" s="6">
        <v>24</v>
      </c>
      <c r="AD16" s="6">
        <v>25</v>
      </c>
      <c r="AE16" s="6">
        <v>26</v>
      </c>
      <c r="AF16" s="6">
        <v>27</v>
      </c>
      <c r="AG16" s="6">
        <v>28</v>
      </c>
      <c r="AH16" s="6">
        <v>29</v>
      </c>
      <c r="AI16" s="6">
        <v>30</v>
      </c>
      <c r="AJ16" s="29"/>
    </row>
    <row r="17" spans="1:36" x14ac:dyDescent="0.3">
      <c r="A17" s="2">
        <v>1</v>
      </c>
      <c r="B17" s="2" t="s">
        <v>41</v>
      </c>
      <c r="C17" s="2" t="s">
        <v>42</v>
      </c>
      <c r="D17" s="2"/>
      <c r="E17" s="2"/>
      <c r="J17" s="16"/>
      <c r="K17" s="16"/>
      <c r="Q17" s="16"/>
      <c r="R17" s="16"/>
      <c r="V17" s="16"/>
      <c r="W17" s="16"/>
      <c r="X17" s="16"/>
      <c r="Y17" s="16"/>
      <c r="AE17" s="16"/>
      <c r="AF17" s="16"/>
    </row>
    <row r="18" spans="1:36" x14ac:dyDescent="0.3">
      <c r="A18" s="5">
        <v>2</v>
      </c>
      <c r="B18" s="5" t="s">
        <v>43</v>
      </c>
      <c r="C18" s="3" t="s">
        <v>44</v>
      </c>
      <c r="D18" s="5">
        <v>0.2</v>
      </c>
      <c r="E18" s="5" t="s">
        <v>45</v>
      </c>
      <c r="J18" s="16"/>
      <c r="K18" s="16"/>
      <c r="Q18" s="16"/>
      <c r="R18" s="16"/>
      <c r="T18" s="7">
        <v>0.85666666666666658</v>
      </c>
      <c r="V18" s="16"/>
      <c r="W18" s="16"/>
      <c r="X18" s="16"/>
      <c r="Y18" s="16"/>
      <c r="AD18" s="7">
        <v>0.85666666666666658</v>
      </c>
      <c r="AE18" s="16"/>
      <c r="AF18" s="16"/>
      <c r="AJ18" s="4">
        <f t="shared" ref="AJ18:AJ23" si="0">SUM(F18:AI18)</f>
        <v>1.7133333333333332</v>
      </c>
    </row>
    <row r="19" spans="1:36" x14ac:dyDescent="0.3">
      <c r="A19" s="5">
        <v>3</v>
      </c>
      <c r="B19" s="5" t="s">
        <v>46</v>
      </c>
      <c r="C19" s="3" t="s">
        <v>47</v>
      </c>
      <c r="D19" s="5">
        <v>10</v>
      </c>
      <c r="E19" s="5" t="s">
        <v>48</v>
      </c>
      <c r="J19" s="16"/>
      <c r="K19" s="16"/>
      <c r="Q19" s="16"/>
      <c r="R19" s="16"/>
      <c r="V19" s="16"/>
      <c r="W19" s="16"/>
      <c r="X19" s="16"/>
      <c r="Y19" s="16"/>
      <c r="AE19" s="16"/>
      <c r="AF19" s="16"/>
      <c r="AJ19" s="4">
        <f t="shared" si="0"/>
        <v>0</v>
      </c>
    </row>
    <row r="20" spans="1:36" x14ac:dyDescent="0.3">
      <c r="A20" s="5">
        <v>4</v>
      </c>
      <c r="B20" s="5" t="s">
        <v>49</v>
      </c>
      <c r="C20" s="3" t="s">
        <v>50</v>
      </c>
      <c r="D20" s="5">
        <v>2.5</v>
      </c>
      <c r="E20" s="5" t="s">
        <v>51</v>
      </c>
      <c r="J20" s="16"/>
      <c r="K20" s="16"/>
      <c r="Q20" s="16"/>
      <c r="R20" s="16"/>
      <c r="V20" s="16"/>
      <c r="W20" s="16"/>
      <c r="X20" s="16"/>
      <c r="Y20" s="16"/>
      <c r="AE20" s="16"/>
      <c r="AF20" s="16"/>
      <c r="AJ20" s="4">
        <f t="shared" si="0"/>
        <v>0</v>
      </c>
    </row>
    <row r="21" spans="1:36" x14ac:dyDescent="0.3">
      <c r="A21" s="5">
        <v>5</v>
      </c>
      <c r="B21" s="5" t="s">
        <v>52</v>
      </c>
      <c r="C21" s="3" t="s">
        <v>53</v>
      </c>
      <c r="D21" s="5">
        <v>3</v>
      </c>
      <c r="E21" s="5" t="s">
        <v>51</v>
      </c>
      <c r="J21" s="16"/>
      <c r="K21" s="16"/>
      <c r="Q21" s="16"/>
      <c r="R21" s="16"/>
      <c r="V21" s="16"/>
      <c r="W21" s="16"/>
      <c r="X21" s="16"/>
      <c r="Y21" s="16"/>
      <c r="AE21" s="16"/>
      <c r="AF21" s="16"/>
      <c r="AJ21" s="4">
        <f t="shared" si="0"/>
        <v>0</v>
      </c>
    </row>
    <row r="22" spans="1:36" x14ac:dyDescent="0.3">
      <c r="A22" s="5">
        <v>6</v>
      </c>
      <c r="B22" s="5" t="s">
        <v>54</v>
      </c>
      <c r="C22" s="3" t="s">
        <v>55</v>
      </c>
      <c r="D22" s="5">
        <v>0.67</v>
      </c>
      <c r="E22" s="5" t="s">
        <v>48</v>
      </c>
      <c r="J22" s="16"/>
      <c r="K22" s="16"/>
      <c r="Q22" s="16"/>
      <c r="R22" s="16"/>
      <c r="T22" s="7"/>
      <c r="U22" s="7"/>
      <c r="V22" s="16"/>
      <c r="W22" s="16"/>
      <c r="X22" s="16"/>
      <c r="Y22" s="16"/>
      <c r="Z22" s="7"/>
      <c r="AE22" s="16"/>
      <c r="AF22" s="16"/>
      <c r="AJ22" s="4">
        <f t="shared" si="0"/>
        <v>0</v>
      </c>
    </row>
    <row r="23" spans="1:36" x14ac:dyDescent="0.3">
      <c r="A23" s="5">
        <v>7</v>
      </c>
      <c r="B23" s="5" t="s">
        <v>56</v>
      </c>
      <c r="C23" s="3" t="s">
        <v>57</v>
      </c>
      <c r="D23" s="5">
        <v>0.67</v>
      </c>
      <c r="E23" s="5" t="s">
        <v>48</v>
      </c>
      <c r="J23" s="16"/>
      <c r="K23" s="16"/>
      <c r="Q23" s="16"/>
      <c r="R23" s="16"/>
      <c r="V23" s="16"/>
      <c r="W23" s="16"/>
      <c r="X23" s="16"/>
      <c r="Y23" s="16"/>
      <c r="AE23" s="16"/>
      <c r="AF23" s="16"/>
      <c r="AG23" s="7"/>
      <c r="AH23" s="7"/>
      <c r="AI23" s="7"/>
      <c r="AJ23" s="4">
        <f t="shared" si="0"/>
        <v>0</v>
      </c>
    </row>
    <row r="24" spans="1:36" x14ac:dyDescent="0.3">
      <c r="A24" s="2">
        <v>8</v>
      </c>
      <c r="B24" s="2" t="s">
        <v>58</v>
      </c>
      <c r="C24" s="2" t="s">
        <v>59</v>
      </c>
      <c r="D24" s="2"/>
      <c r="E24" s="2"/>
      <c r="J24" s="16"/>
      <c r="K24" s="16"/>
      <c r="Q24" s="16"/>
      <c r="R24" s="16"/>
      <c r="V24" s="16"/>
      <c r="W24" s="16"/>
      <c r="X24" s="16"/>
      <c r="Y24" s="16"/>
      <c r="AE24" s="16"/>
      <c r="AF24" s="16"/>
    </row>
    <row r="25" spans="1:36" x14ac:dyDescent="0.3">
      <c r="A25" s="5">
        <v>9</v>
      </c>
      <c r="B25" s="5" t="s">
        <v>60</v>
      </c>
      <c r="C25" s="3" t="s">
        <v>61</v>
      </c>
      <c r="D25" s="5">
        <v>120</v>
      </c>
      <c r="E25" s="5" t="s">
        <v>62</v>
      </c>
      <c r="J25" s="16"/>
      <c r="K25" s="16"/>
      <c r="Q25" s="16"/>
      <c r="R25" s="16"/>
      <c r="V25" s="16"/>
      <c r="W25" s="16"/>
      <c r="X25" s="16"/>
      <c r="Y25" s="16"/>
      <c r="AA25" s="7"/>
      <c r="AB25" s="7">
        <f>$D$25*3</f>
        <v>360</v>
      </c>
      <c r="AC25" s="7">
        <f>$D$25*3</f>
        <v>360</v>
      </c>
      <c r="AD25" s="7"/>
      <c r="AE25" s="16"/>
      <c r="AF25" s="16"/>
      <c r="AG25" s="7">
        <f>$D$25*3*0.3954</f>
        <v>142.34399999999999</v>
      </c>
      <c r="AH25" s="7"/>
      <c r="AI25" s="7"/>
      <c r="AJ25" s="4">
        <f t="shared" ref="AJ25:AJ30" si="1">SUM(F25:AI25)</f>
        <v>862.34400000000005</v>
      </c>
    </row>
    <row r="26" spans="1:36" x14ac:dyDescent="0.3">
      <c r="A26" s="5">
        <v>10</v>
      </c>
      <c r="B26" s="5" t="s">
        <v>63</v>
      </c>
      <c r="C26" s="3" t="s">
        <v>64</v>
      </c>
      <c r="D26" s="5">
        <v>0.67</v>
      </c>
      <c r="E26" s="5" t="s">
        <v>65</v>
      </c>
      <c r="J26" s="16"/>
      <c r="K26" s="16"/>
      <c r="Q26" s="16"/>
      <c r="R26" s="16"/>
      <c r="T26" s="7">
        <v>1.019705882352941</v>
      </c>
      <c r="U26" s="7">
        <v>1.019705882352941</v>
      </c>
      <c r="V26" s="16"/>
      <c r="W26" s="16"/>
      <c r="X26" s="16"/>
      <c r="Y26" s="16"/>
      <c r="Z26" s="7">
        <v>1.019705882352941</v>
      </c>
      <c r="AA26" s="7">
        <v>1.019705882352941</v>
      </c>
      <c r="AE26" s="16"/>
      <c r="AF26" s="16"/>
      <c r="AJ26" s="4">
        <f t="shared" si="1"/>
        <v>4.0788235294117641</v>
      </c>
    </row>
    <row r="27" spans="1:36" x14ac:dyDescent="0.3">
      <c r="A27" s="5">
        <v>11</v>
      </c>
      <c r="B27" s="5" t="s">
        <v>66</v>
      </c>
      <c r="C27" s="3" t="s">
        <v>67</v>
      </c>
      <c r="D27" s="5">
        <v>10</v>
      </c>
      <c r="E27" s="5" t="s">
        <v>48</v>
      </c>
      <c r="J27" s="16"/>
      <c r="K27" s="16"/>
      <c r="Q27" s="16"/>
      <c r="R27" s="16"/>
      <c r="V27" s="16"/>
      <c r="W27" s="16"/>
      <c r="X27" s="16"/>
      <c r="Y27" s="16"/>
      <c r="AE27" s="16"/>
      <c r="AF27" s="16"/>
      <c r="AJ27" s="4">
        <f t="shared" si="1"/>
        <v>0</v>
      </c>
    </row>
    <row r="28" spans="1:36" x14ac:dyDescent="0.3">
      <c r="A28" s="5">
        <v>12</v>
      </c>
      <c r="B28" s="5" t="s">
        <v>68</v>
      </c>
      <c r="C28" s="3" t="s">
        <v>69</v>
      </c>
      <c r="D28" s="5">
        <v>40</v>
      </c>
      <c r="E28" s="5" t="s">
        <v>62</v>
      </c>
      <c r="J28" s="16"/>
      <c r="K28" s="16"/>
      <c r="Q28" s="16"/>
      <c r="R28" s="16"/>
      <c r="V28" s="16"/>
      <c r="W28" s="16"/>
      <c r="X28" s="16"/>
      <c r="Y28" s="16"/>
      <c r="AE28" s="16"/>
      <c r="AF28" s="16"/>
      <c r="AJ28" s="4">
        <f t="shared" si="1"/>
        <v>0</v>
      </c>
    </row>
    <row r="29" spans="1:36" x14ac:dyDescent="0.3">
      <c r="A29" s="5">
        <v>13</v>
      </c>
      <c r="B29" s="5" t="s">
        <v>70</v>
      </c>
      <c r="C29" s="3" t="s">
        <v>71</v>
      </c>
      <c r="D29" s="5">
        <v>0.67</v>
      </c>
      <c r="E29" s="5" t="s">
        <v>65</v>
      </c>
      <c r="J29" s="16"/>
      <c r="K29" s="16"/>
      <c r="Q29" s="16"/>
      <c r="R29" s="16"/>
      <c r="V29" s="16"/>
      <c r="W29" s="16"/>
      <c r="X29" s="16"/>
      <c r="Y29" s="16"/>
      <c r="AE29" s="16"/>
      <c r="AF29" s="16"/>
      <c r="AJ29" s="4">
        <f t="shared" si="1"/>
        <v>0</v>
      </c>
    </row>
    <row r="30" spans="1:36" x14ac:dyDescent="0.3">
      <c r="A30" s="5">
        <v>14</v>
      </c>
      <c r="B30" s="5" t="s">
        <v>72</v>
      </c>
      <c r="C30" s="3" t="s">
        <v>73</v>
      </c>
      <c r="D30" s="5">
        <v>40</v>
      </c>
      <c r="E30" s="5" t="s">
        <v>62</v>
      </c>
      <c r="J30" s="16"/>
      <c r="K30" s="16"/>
      <c r="Q30" s="16"/>
      <c r="R30" s="16"/>
      <c r="V30" s="16"/>
      <c r="W30" s="16"/>
      <c r="X30" s="16"/>
      <c r="Y30" s="16"/>
      <c r="AE30" s="16"/>
      <c r="AF30" s="16"/>
      <c r="AJ30" s="4">
        <f t="shared" si="1"/>
        <v>0</v>
      </c>
    </row>
    <row r="31" spans="1:36" x14ac:dyDescent="0.3">
      <c r="A31" s="2">
        <v>15</v>
      </c>
      <c r="B31" s="2" t="s">
        <v>74</v>
      </c>
      <c r="C31" s="2" t="s">
        <v>75</v>
      </c>
      <c r="D31" s="2"/>
      <c r="E31" s="2"/>
      <c r="J31" s="16"/>
      <c r="K31" s="16"/>
      <c r="Q31" s="16"/>
      <c r="R31" s="16"/>
      <c r="V31" s="16"/>
      <c r="W31" s="16"/>
      <c r="X31" s="16"/>
      <c r="Y31" s="16"/>
      <c r="AE31" s="16"/>
      <c r="AF31" s="16"/>
    </row>
    <row r="32" spans="1:36" x14ac:dyDescent="0.3">
      <c r="A32" s="5">
        <v>16</v>
      </c>
      <c r="B32" s="5" t="s">
        <v>76</v>
      </c>
      <c r="C32" s="3" t="s">
        <v>77</v>
      </c>
      <c r="D32" s="5">
        <v>400</v>
      </c>
      <c r="E32" s="5" t="s">
        <v>48</v>
      </c>
      <c r="J32" s="16"/>
      <c r="K32" s="16"/>
      <c r="Q32" s="16"/>
      <c r="R32" s="16"/>
      <c r="V32" s="16"/>
      <c r="W32" s="16"/>
      <c r="X32" s="16"/>
      <c r="Y32" s="16"/>
      <c r="Z32" s="7">
        <v>1999.875</v>
      </c>
      <c r="AA32" s="7"/>
      <c r="AE32" s="16"/>
      <c r="AF32" s="16"/>
      <c r="AJ32" s="4">
        <f>SUM(F32:AI32)</f>
        <v>1999.875</v>
      </c>
    </row>
    <row r="33" spans="1:36" x14ac:dyDescent="0.3">
      <c r="A33" s="2">
        <v>17</v>
      </c>
      <c r="B33" s="2" t="s">
        <v>78</v>
      </c>
      <c r="C33" s="2" t="s">
        <v>79</v>
      </c>
      <c r="D33" s="2"/>
      <c r="E33" s="2"/>
      <c r="J33" s="16"/>
      <c r="K33" s="16"/>
      <c r="Q33" s="16"/>
      <c r="R33" s="16"/>
      <c r="V33" s="16"/>
      <c r="W33" s="16"/>
      <c r="X33" s="16"/>
      <c r="Y33" s="16"/>
      <c r="AE33" s="16"/>
      <c r="AF33" s="16"/>
    </row>
    <row r="34" spans="1:36" x14ac:dyDescent="0.3">
      <c r="A34" s="5">
        <v>18</v>
      </c>
      <c r="B34" s="5" t="s">
        <v>80</v>
      </c>
      <c r="C34" s="3" t="s">
        <v>81</v>
      </c>
      <c r="D34" s="5">
        <v>50</v>
      </c>
      <c r="E34" s="5" t="s">
        <v>65</v>
      </c>
      <c r="J34" s="16"/>
      <c r="K34" s="16"/>
      <c r="Q34" s="16"/>
      <c r="R34" s="16"/>
      <c r="V34" s="16"/>
      <c r="W34" s="16"/>
      <c r="X34" s="16"/>
      <c r="Y34" s="16"/>
      <c r="AE34" s="16"/>
      <c r="AF34" s="16"/>
      <c r="AI34" s="7">
        <v>16.1675</v>
      </c>
      <c r="AJ34" s="4">
        <f>SUM(F34:AI34)</f>
        <v>16.1675</v>
      </c>
    </row>
    <row r="35" spans="1:36" x14ac:dyDescent="0.3">
      <c r="A35" s="2">
        <v>19</v>
      </c>
      <c r="B35" s="2" t="s">
        <v>82</v>
      </c>
      <c r="C35" s="2" t="s">
        <v>83</v>
      </c>
      <c r="D35" s="2"/>
      <c r="E35" s="2"/>
      <c r="J35" s="16"/>
      <c r="K35" s="16"/>
      <c r="Q35" s="16"/>
      <c r="R35" s="16"/>
      <c r="V35" s="16"/>
      <c r="W35" s="16"/>
      <c r="X35" s="16"/>
      <c r="Y35" s="16"/>
      <c r="AE35" s="16"/>
      <c r="AF35" s="16"/>
    </row>
    <row r="36" spans="1:36" x14ac:dyDescent="0.3">
      <c r="A36" s="5">
        <v>20</v>
      </c>
      <c r="B36" s="5" t="s">
        <v>84</v>
      </c>
      <c r="C36" s="3" t="s">
        <v>85</v>
      </c>
      <c r="D36" s="5">
        <v>0.67</v>
      </c>
      <c r="E36" s="5" t="s">
        <v>65</v>
      </c>
      <c r="J36" s="16"/>
      <c r="K36" s="16"/>
      <c r="Q36" s="16"/>
      <c r="R36" s="16"/>
      <c r="V36" s="16"/>
      <c r="W36" s="16"/>
      <c r="X36" s="16"/>
      <c r="Y36" s="16"/>
      <c r="AE36" s="16"/>
      <c r="AF36" s="16"/>
      <c r="AJ36" s="4">
        <f>SUM(F36:AI36)</f>
        <v>0</v>
      </c>
    </row>
    <row r="37" spans="1:36" x14ac:dyDescent="0.3">
      <c r="A37" s="2">
        <v>21</v>
      </c>
      <c r="B37" s="2" t="s">
        <v>86</v>
      </c>
      <c r="C37" s="2" t="s">
        <v>87</v>
      </c>
      <c r="D37" s="2"/>
      <c r="E37" s="2"/>
      <c r="J37" s="16"/>
      <c r="K37" s="16"/>
      <c r="Q37" s="16"/>
      <c r="R37" s="16"/>
      <c r="V37" s="16"/>
      <c r="W37" s="16"/>
      <c r="X37" s="16"/>
      <c r="Y37" s="16"/>
      <c r="AE37" s="16"/>
      <c r="AF37" s="16"/>
    </row>
    <row r="38" spans="1:36" x14ac:dyDescent="0.3">
      <c r="A38" s="5">
        <v>22</v>
      </c>
      <c r="B38" s="5" t="s">
        <v>88</v>
      </c>
      <c r="C38" s="3" t="s">
        <v>89</v>
      </c>
      <c r="D38" s="5">
        <v>25</v>
      </c>
      <c r="E38" s="5" t="s">
        <v>45</v>
      </c>
      <c r="J38" s="16"/>
      <c r="K38" s="16"/>
      <c r="Q38" s="16"/>
      <c r="R38" s="16"/>
      <c r="V38" s="16"/>
      <c r="W38" s="16"/>
      <c r="X38" s="16"/>
      <c r="Y38" s="16"/>
      <c r="AD38" s="7">
        <v>43.003333333333302</v>
      </c>
      <c r="AE38" s="16"/>
      <c r="AF38" s="16"/>
      <c r="AJ38" s="4">
        <f>SUM(F38:AI38)</f>
        <v>43.003333333333302</v>
      </c>
    </row>
    <row r="39" spans="1:36" x14ac:dyDescent="0.3">
      <c r="A39" s="2">
        <v>23</v>
      </c>
      <c r="B39" s="2" t="s">
        <v>90</v>
      </c>
      <c r="C39" s="2" t="s">
        <v>91</v>
      </c>
      <c r="D39" s="2"/>
      <c r="E39" s="2"/>
      <c r="J39" s="16"/>
      <c r="K39" s="16"/>
      <c r="Q39" s="16"/>
      <c r="R39" s="16"/>
      <c r="V39" s="16"/>
      <c r="W39" s="16"/>
      <c r="X39" s="16"/>
      <c r="Y39" s="16"/>
      <c r="AE39" s="16"/>
      <c r="AF39" s="16"/>
    </row>
    <row r="40" spans="1:36" x14ac:dyDescent="0.3">
      <c r="A40" s="5">
        <v>24</v>
      </c>
      <c r="B40" s="5" t="s">
        <v>92</v>
      </c>
      <c r="C40" s="3" t="s">
        <v>93</v>
      </c>
      <c r="D40" s="5">
        <v>1.2</v>
      </c>
      <c r="E40" s="5" t="s">
        <v>51</v>
      </c>
      <c r="J40" s="16"/>
      <c r="K40" s="16"/>
      <c r="Q40" s="16"/>
      <c r="R40" s="16"/>
      <c r="V40" s="16"/>
      <c r="W40" s="16"/>
      <c r="X40" s="16"/>
      <c r="Y40" s="16"/>
      <c r="AE40" s="16"/>
      <c r="AF40" s="16"/>
      <c r="AJ40" s="4">
        <f>SUM(F40:AI40)</f>
        <v>0</v>
      </c>
    </row>
    <row r="41" spans="1:36" x14ac:dyDescent="0.3">
      <c r="A41" s="5">
        <v>25</v>
      </c>
      <c r="B41" s="5" t="s">
        <v>94</v>
      </c>
      <c r="C41" s="3" t="s">
        <v>95</v>
      </c>
      <c r="D41" s="5">
        <v>0.67</v>
      </c>
      <c r="E41" s="5" t="s">
        <v>65</v>
      </c>
      <c r="J41" s="16"/>
      <c r="K41" s="16"/>
      <c r="Q41" s="16"/>
      <c r="R41" s="16"/>
      <c r="V41" s="16"/>
      <c r="W41" s="16"/>
      <c r="X41" s="16"/>
      <c r="Y41" s="16"/>
      <c r="AE41" s="16"/>
      <c r="AF41" s="16"/>
      <c r="AJ41" s="4">
        <f>SUM(F41:AI41)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24 F25:Y25 AA25:AJ25 F26:AJ41">
    <cfRule type="notContainsErrors" dxfId="6" priority="1">
      <formula>NOT(ISERROR(F17))</formula>
    </cfRule>
  </conditionalFormatting>
  <pageMargins left="0.25" right="0.25" top="0.75" bottom="0.75" header="0.3" footer="0.3"/>
  <pageSetup paperSize="9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4:AK41"/>
  <sheetViews>
    <sheetView view="pageBreakPreview" topLeftCell="C8" zoomScale="85" zoomScaleNormal="70" zoomScaleSheetLayoutView="85" workbookViewId="0">
      <selection activeCell="AC45" sqref="AC45"/>
    </sheetView>
  </sheetViews>
  <sheetFormatPr baseColWidth="10" defaultColWidth="8.88671875" defaultRowHeight="14.4" x14ac:dyDescent="0.3"/>
  <cols>
    <col min="1" max="1" width="6.6640625" customWidth="1"/>
    <col min="2" max="2" width="10.6640625" customWidth="1"/>
    <col min="3" max="3" width="35.6640625" customWidth="1"/>
    <col min="4" max="5" width="8.6640625" customWidth="1"/>
    <col min="6" max="26" width="5.6640625" customWidth="1"/>
    <col min="27" max="27" width="6.6640625" customWidth="1"/>
    <col min="28" max="36" width="5.6640625" customWidth="1"/>
    <col min="37" max="37" width="12.6640625" customWidth="1"/>
  </cols>
  <sheetData>
    <row r="4" spans="1:37" x14ac:dyDescent="0.3">
      <c r="A4" s="32" t="s">
        <v>109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</row>
    <row r="5" spans="1:37" x14ac:dyDescent="0.3">
      <c r="A5" s="30" t="s">
        <v>134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</row>
    <row r="7" spans="1:37" x14ac:dyDescent="0.3">
      <c r="A7" s="31" t="s">
        <v>111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W7" s="31" t="s">
        <v>101</v>
      </c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</row>
    <row r="8" spans="1:37" x14ac:dyDescent="0.3">
      <c r="A8" s="31" t="s">
        <v>112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W8" s="31" t="s">
        <v>117</v>
      </c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</row>
    <row r="9" spans="1:37" x14ac:dyDescent="0.3">
      <c r="A9" s="31" t="s">
        <v>113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P9" s="31" t="s">
        <v>3</v>
      </c>
      <c r="Q9" s="31"/>
      <c r="R9" s="31"/>
      <c r="S9" s="31"/>
      <c r="T9" s="31"/>
      <c r="U9" s="31"/>
      <c r="W9" s="31" t="s">
        <v>118</v>
      </c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7" x14ac:dyDescent="0.3">
      <c r="A10" s="31" t="s">
        <v>114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P10" s="31" t="s">
        <v>116</v>
      </c>
      <c r="Q10" s="31"/>
      <c r="R10" s="31"/>
      <c r="S10" s="31"/>
      <c r="T10" s="31"/>
      <c r="U10" s="31"/>
    </row>
    <row r="11" spans="1:37" x14ac:dyDescent="0.3">
      <c r="A11" s="31" t="s">
        <v>115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3" spans="1:37" x14ac:dyDescent="0.3">
      <c r="A13" s="29" t="s">
        <v>119</v>
      </c>
      <c r="B13" s="29" t="s">
        <v>7</v>
      </c>
      <c r="C13" s="29" t="s">
        <v>8</v>
      </c>
      <c r="D13" s="29" t="s">
        <v>120</v>
      </c>
      <c r="E13" s="29" t="s">
        <v>9</v>
      </c>
      <c r="F13" s="29" t="s">
        <v>135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</row>
    <row r="14" spans="1:37" x14ac:dyDescent="0.3">
      <c r="A14" s="29"/>
      <c r="B14" s="29"/>
      <c r="C14" s="29"/>
      <c r="D14" s="29"/>
      <c r="E14" s="29"/>
      <c r="F14" s="29" t="s">
        <v>122</v>
      </c>
      <c r="G14" s="29"/>
      <c r="H14" s="29"/>
      <c r="I14" s="29"/>
      <c r="J14" s="29"/>
      <c r="K14" s="29"/>
      <c r="L14" s="29"/>
      <c r="M14" s="29"/>
      <c r="N14" s="29" t="s">
        <v>123</v>
      </c>
      <c r="O14" s="29"/>
      <c r="P14" s="29"/>
      <c r="Q14" s="29"/>
      <c r="R14" s="29"/>
      <c r="S14" s="29"/>
      <c r="T14" s="29"/>
      <c r="U14" s="29"/>
      <c r="V14" s="29" t="s">
        <v>124</v>
      </c>
      <c r="W14" s="29"/>
      <c r="X14" s="29"/>
      <c r="Y14" s="29"/>
      <c r="Z14" s="29"/>
      <c r="AA14" s="29"/>
      <c r="AB14" s="29"/>
      <c r="AC14" s="29"/>
      <c r="AD14" s="29" t="s">
        <v>125</v>
      </c>
      <c r="AE14" s="29"/>
      <c r="AF14" s="29"/>
      <c r="AG14" s="29"/>
      <c r="AH14" s="29"/>
      <c r="AI14" s="29"/>
      <c r="AJ14" s="29"/>
      <c r="AK14" s="29" t="s">
        <v>126</v>
      </c>
    </row>
    <row r="15" spans="1:37" x14ac:dyDescent="0.3">
      <c r="A15" s="29"/>
      <c r="B15" s="29"/>
      <c r="C15" s="29"/>
      <c r="D15" s="29"/>
      <c r="E15" s="29"/>
      <c r="F15" s="1" t="s">
        <v>129</v>
      </c>
      <c r="G15" s="1" t="s">
        <v>130</v>
      </c>
      <c r="H15" s="1" t="s">
        <v>131</v>
      </c>
      <c r="I15" s="1" t="s">
        <v>132</v>
      </c>
      <c r="J15" s="1" t="s">
        <v>133</v>
      </c>
      <c r="K15" s="1" t="s">
        <v>127</v>
      </c>
      <c r="L15" s="1" t="s">
        <v>128</v>
      </c>
      <c r="M15" s="1" t="s">
        <v>129</v>
      </c>
      <c r="N15" s="1" t="s">
        <v>130</v>
      </c>
      <c r="O15" s="1" t="s">
        <v>131</v>
      </c>
      <c r="P15" s="1" t="s">
        <v>132</v>
      </c>
      <c r="Q15" s="1" t="s">
        <v>133</v>
      </c>
      <c r="R15" s="1" t="s">
        <v>127</v>
      </c>
      <c r="S15" s="1" t="s">
        <v>128</v>
      </c>
      <c r="T15" s="1" t="s">
        <v>129</v>
      </c>
      <c r="U15" s="1" t="s">
        <v>130</v>
      </c>
      <c r="V15" s="1" t="s">
        <v>131</v>
      </c>
      <c r="W15" s="1" t="s">
        <v>132</v>
      </c>
      <c r="X15" s="1" t="s">
        <v>133</v>
      </c>
      <c r="Y15" s="1" t="s">
        <v>127</v>
      </c>
      <c r="Z15" s="1" t="s">
        <v>128</v>
      </c>
      <c r="AA15" s="1" t="s">
        <v>129</v>
      </c>
      <c r="AB15" s="1" t="s">
        <v>130</v>
      </c>
      <c r="AC15" s="1" t="s">
        <v>131</v>
      </c>
      <c r="AD15" s="1" t="s">
        <v>132</v>
      </c>
      <c r="AE15" s="1" t="s">
        <v>133</v>
      </c>
      <c r="AF15" s="1" t="s">
        <v>127</v>
      </c>
      <c r="AG15" s="1" t="s">
        <v>128</v>
      </c>
      <c r="AH15" s="1" t="s">
        <v>129</v>
      </c>
      <c r="AI15" s="1" t="s">
        <v>130</v>
      </c>
      <c r="AJ15" s="1" t="s">
        <v>131</v>
      </c>
      <c r="AK15" s="29"/>
    </row>
    <row r="16" spans="1:37" x14ac:dyDescent="0.3">
      <c r="A16" s="29"/>
      <c r="B16" s="29"/>
      <c r="C16" s="29"/>
      <c r="D16" s="29"/>
      <c r="E16" s="29"/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  <c r="Q16" s="6">
        <v>12</v>
      </c>
      <c r="R16" s="6">
        <v>13</v>
      </c>
      <c r="S16" s="6">
        <v>14</v>
      </c>
      <c r="T16" s="6">
        <v>15</v>
      </c>
      <c r="U16" s="6">
        <v>16</v>
      </c>
      <c r="V16" s="6">
        <v>17</v>
      </c>
      <c r="W16" s="6">
        <v>18</v>
      </c>
      <c r="X16" s="6">
        <v>19</v>
      </c>
      <c r="Y16" s="6">
        <v>20</v>
      </c>
      <c r="Z16" s="6">
        <v>21</v>
      </c>
      <c r="AA16" s="6">
        <v>22</v>
      </c>
      <c r="AB16" s="6">
        <v>23</v>
      </c>
      <c r="AC16" s="6">
        <v>24</v>
      </c>
      <c r="AD16" s="6">
        <v>25</v>
      </c>
      <c r="AE16" s="6">
        <v>26</v>
      </c>
      <c r="AF16" s="6">
        <v>27</v>
      </c>
      <c r="AG16" s="6">
        <v>28</v>
      </c>
      <c r="AH16" s="6">
        <v>29</v>
      </c>
      <c r="AI16" s="6">
        <v>30</v>
      </c>
      <c r="AJ16" s="6">
        <v>31</v>
      </c>
      <c r="AK16" s="29"/>
    </row>
    <row r="17" spans="1:37" x14ac:dyDescent="0.3">
      <c r="A17" s="2">
        <v>1</v>
      </c>
      <c r="B17" s="2" t="s">
        <v>41</v>
      </c>
      <c r="C17" s="2" t="s">
        <v>42</v>
      </c>
      <c r="D17" s="2"/>
      <c r="E17" s="2"/>
      <c r="H17" s="16"/>
      <c r="I17" s="16"/>
      <c r="O17" s="16"/>
      <c r="P17" s="16"/>
      <c r="V17" s="16"/>
      <c r="W17" s="16"/>
      <c r="AC17" s="16"/>
      <c r="AD17" s="16"/>
      <c r="AJ17" s="16"/>
    </row>
    <row r="18" spans="1:37" x14ac:dyDescent="0.3">
      <c r="A18" s="5">
        <v>2</v>
      </c>
      <c r="B18" s="5" t="s">
        <v>43</v>
      </c>
      <c r="C18" s="3" t="s">
        <v>44</v>
      </c>
      <c r="D18" s="5">
        <v>0.2</v>
      </c>
      <c r="E18" s="5" t="s">
        <v>45</v>
      </c>
      <c r="H18" s="16"/>
      <c r="I18" s="16"/>
      <c r="O18" s="16"/>
      <c r="P18" s="16"/>
      <c r="V18" s="16"/>
      <c r="W18" s="16"/>
      <c r="AC18" s="16"/>
      <c r="AD18" s="16"/>
      <c r="AH18" s="7"/>
      <c r="AI18" s="7">
        <v>0.85666666666666491</v>
      </c>
      <c r="AJ18" s="16"/>
      <c r="AK18" s="4">
        <f t="shared" ref="AK18:AK23" si="0">SUM(F18:AJ18)</f>
        <v>0.85666666666666491</v>
      </c>
    </row>
    <row r="19" spans="1:37" x14ac:dyDescent="0.3">
      <c r="A19" s="5">
        <v>3</v>
      </c>
      <c r="B19" s="5" t="s">
        <v>46</v>
      </c>
      <c r="C19" s="3" t="s">
        <v>47</v>
      </c>
      <c r="D19" s="5">
        <v>10</v>
      </c>
      <c r="E19" s="5" t="s">
        <v>48</v>
      </c>
      <c r="H19" s="16"/>
      <c r="I19" s="16"/>
      <c r="O19" s="16"/>
      <c r="P19" s="16"/>
      <c r="V19" s="16"/>
      <c r="W19" s="16"/>
      <c r="AC19" s="16"/>
      <c r="AD19" s="16"/>
      <c r="AJ19" s="16"/>
      <c r="AK19" s="4">
        <f t="shared" si="0"/>
        <v>0</v>
      </c>
    </row>
    <row r="20" spans="1:37" x14ac:dyDescent="0.3">
      <c r="A20" s="5">
        <v>4</v>
      </c>
      <c r="B20" s="5" t="s">
        <v>49</v>
      </c>
      <c r="C20" s="3" t="s">
        <v>50</v>
      </c>
      <c r="D20" s="5">
        <v>2.5</v>
      </c>
      <c r="E20" s="5" t="s">
        <v>51</v>
      </c>
      <c r="H20" s="16"/>
      <c r="I20" s="16"/>
      <c r="O20" s="16"/>
      <c r="P20" s="16"/>
      <c r="S20" s="7">
        <v>13.3325</v>
      </c>
      <c r="V20" s="16"/>
      <c r="W20" s="16"/>
      <c r="AC20" s="16"/>
      <c r="AD20" s="16"/>
      <c r="AJ20" s="16"/>
      <c r="AK20" s="4">
        <f t="shared" si="0"/>
        <v>13.3325</v>
      </c>
    </row>
    <row r="21" spans="1:37" x14ac:dyDescent="0.3">
      <c r="A21" s="5">
        <v>5</v>
      </c>
      <c r="B21" s="5" t="s">
        <v>52</v>
      </c>
      <c r="C21" s="3" t="s">
        <v>53</v>
      </c>
      <c r="D21" s="5">
        <v>3</v>
      </c>
      <c r="E21" s="5" t="s">
        <v>51</v>
      </c>
      <c r="H21" s="16"/>
      <c r="I21" s="16"/>
      <c r="O21" s="16"/>
      <c r="P21" s="16"/>
      <c r="V21" s="16"/>
      <c r="W21" s="16"/>
      <c r="AC21" s="16"/>
      <c r="AD21" s="16"/>
      <c r="AJ21" s="16"/>
      <c r="AK21" s="4">
        <f t="shared" si="0"/>
        <v>0</v>
      </c>
    </row>
    <row r="22" spans="1:37" x14ac:dyDescent="0.3">
      <c r="A22" s="5">
        <v>6</v>
      </c>
      <c r="B22" s="5" t="s">
        <v>54</v>
      </c>
      <c r="C22" s="3" t="s">
        <v>55</v>
      </c>
      <c r="D22" s="5">
        <v>0.67</v>
      </c>
      <c r="E22" s="5" t="s">
        <v>48</v>
      </c>
      <c r="F22" s="12"/>
      <c r="H22" s="16"/>
      <c r="I22" s="16"/>
      <c r="K22" s="12"/>
      <c r="L22" s="12"/>
      <c r="M22" s="7">
        <v>0.57999999999999996</v>
      </c>
      <c r="N22" s="12">
        <v>15.12</v>
      </c>
      <c r="O22" s="16"/>
      <c r="P22" s="16"/>
      <c r="Q22" s="12">
        <v>15.12</v>
      </c>
      <c r="R22" s="12">
        <v>15.12</v>
      </c>
      <c r="S22" s="12">
        <v>15.12</v>
      </c>
      <c r="T22" s="12">
        <v>15.12</v>
      </c>
      <c r="U22" s="12">
        <v>15.12</v>
      </c>
      <c r="V22" s="16"/>
      <c r="W22" s="16"/>
      <c r="X22" s="12">
        <v>15.12</v>
      </c>
      <c r="Y22" s="12">
        <v>15.12</v>
      </c>
      <c r="Z22" s="12">
        <v>15.12</v>
      </c>
      <c r="AA22" s="12">
        <v>15.12</v>
      </c>
      <c r="AB22" s="12">
        <v>15.12</v>
      </c>
      <c r="AC22" s="16"/>
      <c r="AD22" s="16"/>
      <c r="AE22" s="12">
        <v>15.12</v>
      </c>
      <c r="AF22" s="12">
        <v>15.12</v>
      </c>
      <c r="AG22" s="12">
        <v>15.12</v>
      </c>
      <c r="AH22" s="12">
        <v>15.12</v>
      </c>
      <c r="AI22" s="12">
        <v>15.12</v>
      </c>
      <c r="AJ22" s="16"/>
      <c r="AK22" s="4">
        <f t="shared" si="0"/>
        <v>242.50000000000003</v>
      </c>
    </row>
    <row r="23" spans="1:37" x14ac:dyDescent="0.3">
      <c r="A23" s="5">
        <v>7</v>
      </c>
      <c r="B23" s="5" t="s">
        <v>56</v>
      </c>
      <c r="C23" s="3" t="s">
        <v>57</v>
      </c>
      <c r="D23" s="5">
        <v>0.67</v>
      </c>
      <c r="E23" s="5" t="s">
        <v>48</v>
      </c>
      <c r="F23" s="7"/>
      <c r="H23" s="16"/>
      <c r="I23" s="16"/>
      <c r="K23" s="7"/>
      <c r="L23" s="7"/>
      <c r="M23" s="7">
        <v>7</v>
      </c>
      <c r="N23" s="7">
        <v>7</v>
      </c>
      <c r="O23" s="16"/>
      <c r="P23" s="16"/>
      <c r="Q23" s="7">
        <v>7</v>
      </c>
      <c r="R23" s="7">
        <v>7</v>
      </c>
      <c r="S23" s="7">
        <v>7</v>
      </c>
      <c r="T23" s="7">
        <v>7</v>
      </c>
      <c r="U23" s="7">
        <v>7</v>
      </c>
      <c r="V23" s="16"/>
      <c r="W23" s="16"/>
      <c r="X23" s="7">
        <v>7</v>
      </c>
      <c r="Y23" s="7">
        <v>7</v>
      </c>
      <c r="Z23" s="7">
        <v>7</v>
      </c>
      <c r="AA23" s="7">
        <v>7</v>
      </c>
      <c r="AC23" s="16"/>
      <c r="AD23" s="16"/>
      <c r="AE23" s="7">
        <v>7</v>
      </c>
      <c r="AF23" s="7">
        <v>7</v>
      </c>
      <c r="AG23" s="7">
        <v>7</v>
      </c>
      <c r="AH23" s="7">
        <v>7</v>
      </c>
      <c r="AI23" s="7">
        <v>7</v>
      </c>
      <c r="AJ23" s="16"/>
      <c r="AK23" s="4">
        <f t="shared" si="0"/>
        <v>112</v>
      </c>
    </row>
    <row r="24" spans="1:37" x14ac:dyDescent="0.3">
      <c r="A24" s="2">
        <v>8</v>
      </c>
      <c r="B24" s="2" t="s">
        <v>58</v>
      </c>
      <c r="C24" s="2" t="s">
        <v>59</v>
      </c>
      <c r="D24" s="2"/>
      <c r="E24" s="2"/>
      <c r="H24" s="16"/>
      <c r="I24" s="16"/>
      <c r="O24" s="16"/>
      <c r="P24" s="16"/>
      <c r="V24" s="16"/>
      <c r="W24" s="16"/>
      <c r="AC24" s="16"/>
      <c r="AD24" s="16"/>
      <c r="AJ24" s="16"/>
    </row>
    <row r="25" spans="1:37" x14ac:dyDescent="0.3">
      <c r="A25" s="5">
        <v>9</v>
      </c>
      <c r="B25" s="5" t="s">
        <v>60</v>
      </c>
      <c r="C25" s="3" t="s">
        <v>61</v>
      </c>
      <c r="D25" s="5">
        <v>120</v>
      </c>
      <c r="E25" s="5" t="s">
        <v>62</v>
      </c>
      <c r="F25" s="7">
        <v>735.22727272727263</v>
      </c>
      <c r="G25" s="7">
        <v>735.22727272727263</v>
      </c>
      <c r="H25" s="17"/>
      <c r="I25" s="16"/>
      <c r="J25" s="7">
        <v>735.22727272727263</v>
      </c>
      <c r="K25" s="7">
        <v>735.22727272727263</v>
      </c>
      <c r="L25" s="7">
        <v>735.22727272727263</v>
      </c>
      <c r="M25" s="7">
        <v>735.22727272727263</v>
      </c>
      <c r="N25" s="7">
        <v>735.22727272727263</v>
      </c>
      <c r="O25" s="16"/>
      <c r="P25" s="16"/>
      <c r="Q25" s="7"/>
      <c r="R25" s="7"/>
      <c r="S25" s="7"/>
      <c r="T25" s="7"/>
      <c r="U25" s="7"/>
      <c r="V25" s="16"/>
      <c r="W25" s="16"/>
      <c r="AC25" s="16"/>
      <c r="AD25" s="16"/>
      <c r="AJ25" s="16"/>
      <c r="AK25" s="4">
        <f t="shared" ref="AK25:AK30" si="1">SUM(F25:AJ25)</f>
        <v>5146.590909090909</v>
      </c>
    </row>
    <row r="26" spans="1:37" x14ac:dyDescent="0.3">
      <c r="A26" s="5">
        <v>10</v>
      </c>
      <c r="B26" s="5" t="s">
        <v>63</v>
      </c>
      <c r="C26" s="3" t="s">
        <v>64</v>
      </c>
      <c r="D26" s="5">
        <v>0.67</v>
      </c>
      <c r="E26" s="5" t="s">
        <v>65</v>
      </c>
      <c r="F26" s="7">
        <v>1.019705882352941</v>
      </c>
      <c r="G26" s="7">
        <v>1.019705882352941</v>
      </c>
      <c r="H26" s="17"/>
      <c r="I26" s="16"/>
      <c r="J26" s="7">
        <v>1.019705882352941</v>
      </c>
      <c r="K26" s="7">
        <v>1.019705882352941</v>
      </c>
      <c r="L26" s="7">
        <v>1.019705882352941</v>
      </c>
      <c r="M26" s="7"/>
      <c r="N26" s="7"/>
      <c r="O26" s="16"/>
      <c r="P26" s="16"/>
      <c r="V26" s="16"/>
      <c r="W26" s="16"/>
      <c r="AC26" s="16"/>
      <c r="AD26" s="16"/>
      <c r="AJ26" s="16"/>
      <c r="AK26" s="4">
        <f t="shared" si="1"/>
        <v>5.0985294117647051</v>
      </c>
    </row>
    <row r="27" spans="1:37" x14ac:dyDescent="0.3">
      <c r="A27" s="5">
        <v>11</v>
      </c>
      <c r="B27" s="5" t="s">
        <v>66</v>
      </c>
      <c r="C27" s="3" t="s">
        <v>67</v>
      </c>
      <c r="D27" s="5">
        <v>10</v>
      </c>
      <c r="E27" s="5" t="s">
        <v>48</v>
      </c>
      <c r="H27" s="16"/>
      <c r="I27" s="16"/>
      <c r="O27" s="16"/>
      <c r="P27" s="16"/>
      <c r="V27" s="16"/>
      <c r="W27" s="16"/>
      <c r="AC27" s="16"/>
      <c r="AD27" s="16"/>
      <c r="AJ27" s="16"/>
      <c r="AK27" s="4">
        <f t="shared" si="1"/>
        <v>0</v>
      </c>
    </row>
    <row r="28" spans="1:37" x14ac:dyDescent="0.3">
      <c r="A28" s="5">
        <v>12</v>
      </c>
      <c r="B28" s="5" t="s">
        <v>68</v>
      </c>
      <c r="C28" s="3" t="s">
        <v>69</v>
      </c>
      <c r="D28" s="5">
        <v>40</v>
      </c>
      <c r="E28" s="5" t="s">
        <v>62</v>
      </c>
      <c r="H28" s="16"/>
      <c r="I28" s="16"/>
      <c r="O28" s="16"/>
      <c r="P28" s="16"/>
      <c r="V28" s="16"/>
      <c r="W28" s="16"/>
      <c r="AC28" s="16"/>
      <c r="AD28" s="16"/>
      <c r="AJ28" s="16"/>
      <c r="AK28" s="4">
        <f t="shared" si="1"/>
        <v>0</v>
      </c>
    </row>
    <row r="29" spans="1:37" x14ac:dyDescent="0.3">
      <c r="A29" s="5">
        <v>13</v>
      </c>
      <c r="B29" s="5" t="s">
        <v>70</v>
      </c>
      <c r="C29" s="3" t="s">
        <v>71</v>
      </c>
      <c r="D29" s="5">
        <v>0.67</v>
      </c>
      <c r="E29" s="5" t="s">
        <v>65</v>
      </c>
      <c r="H29" s="16"/>
      <c r="I29" s="16"/>
      <c r="O29" s="16"/>
      <c r="P29" s="16"/>
      <c r="V29" s="16"/>
      <c r="W29" s="16"/>
      <c r="AC29" s="16"/>
      <c r="AD29" s="16"/>
      <c r="AJ29" s="16"/>
      <c r="AK29" s="4">
        <f t="shared" si="1"/>
        <v>0</v>
      </c>
    </row>
    <row r="30" spans="1:37" x14ac:dyDescent="0.3">
      <c r="A30" s="5">
        <v>14</v>
      </c>
      <c r="B30" s="5" t="s">
        <v>72</v>
      </c>
      <c r="C30" s="3" t="s">
        <v>73</v>
      </c>
      <c r="D30" s="5">
        <v>40</v>
      </c>
      <c r="E30" s="5" t="s">
        <v>62</v>
      </c>
      <c r="H30" s="16"/>
      <c r="I30" s="16"/>
      <c r="O30" s="16"/>
      <c r="P30" s="16"/>
      <c r="V30" s="16"/>
      <c r="W30" s="16"/>
      <c r="AC30" s="16"/>
      <c r="AD30" s="16"/>
      <c r="AJ30" s="16"/>
      <c r="AK30" s="4">
        <f t="shared" si="1"/>
        <v>0</v>
      </c>
    </row>
    <row r="31" spans="1:37" x14ac:dyDescent="0.3">
      <c r="A31" s="2">
        <v>15</v>
      </c>
      <c r="B31" s="2" t="s">
        <v>74</v>
      </c>
      <c r="C31" s="2" t="s">
        <v>75</v>
      </c>
      <c r="D31" s="2"/>
      <c r="E31" s="2"/>
      <c r="H31" s="16"/>
      <c r="I31" s="16"/>
      <c r="O31" s="16"/>
      <c r="P31" s="16"/>
      <c r="V31" s="16"/>
      <c r="W31" s="16"/>
      <c r="AC31" s="16"/>
      <c r="AD31" s="16"/>
      <c r="AJ31" s="16"/>
    </row>
    <row r="32" spans="1:37" x14ac:dyDescent="0.3">
      <c r="A32" s="5">
        <v>16</v>
      </c>
      <c r="B32" s="5" t="s">
        <v>76</v>
      </c>
      <c r="C32" s="3" t="s">
        <v>77</v>
      </c>
      <c r="D32" s="5">
        <v>400</v>
      </c>
      <c r="E32" s="5" t="s">
        <v>48</v>
      </c>
      <c r="H32" s="16"/>
      <c r="I32" s="16"/>
      <c r="O32" s="16"/>
      <c r="P32" s="16"/>
      <c r="V32" s="16"/>
      <c r="W32" s="16"/>
      <c r="AA32" s="7">
        <v>1999.875</v>
      </c>
      <c r="AC32" s="16"/>
      <c r="AD32" s="16"/>
      <c r="AJ32" s="16"/>
      <c r="AK32" s="4">
        <f>SUM(F32:AJ32)</f>
        <v>1999.875</v>
      </c>
    </row>
    <row r="33" spans="1:37" x14ac:dyDescent="0.3">
      <c r="A33" s="2">
        <v>17</v>
      </c>
      <c r="B33" s="2" t="s">
        <v>78</v>
      </c>
      <c r="C33" s="2" t="s">
        <v>79</v>
      </c>
      <c r="D33" s="2"/>
      <c r="E33" s="2"/>
      <c r="H33" s="16"/>
      <c r="I33" s="16"/>
      <c r="O33" s="16"/>
      <c r="P33" s="16"/>
      <c r="V33" s="16"/>
      <c r="W33" s="16"/>
      <c r="AC33" s="16"/>
      <c r="AD33" s="16"/>
      <c r="AJ33" s="16"/>
    </row>
    <row r="34" spans="1:37" x14ac:dyDescent="0.3">
      <c r="A34" s="5">
        <v>18</v>
      </c>
      <c r="B34" s="5" t="s">
        <v>80</v>
      </c>
      <c r="C34" s="3" t="s">
        <v>81</v>
      </c>
      <c r="D34" s="5">
        <v>50</v>
      </c>
      <c r="E34" s="5" t="s">
        <v>65</v>
      </c>
      <c r="H34" s="16"/>
      <c r="I34" s="16"/>
      <c r="O34" s="16"/>
      <c r="P34" s="16"/>
      <c r="V34" s="16"/>
      <c r="W34" s="16"/>
      <c r="AC34" s="16"/>
      <c r="AD34" s="16"/>
      <c r="AJ34" s="16"/>
      <c r="AK34" s="4">
        <f>SUM(F34:AJ34)</f>
        <v>0</v>
      </c>
    </row>
    <row r="35" spans="1:37" x14ac:dyDescent="0.3">
      <c r="A35" s="2">
        <v>19</v>
      </c>
      <c r="B35" s="2" t="s">
        <v>82</v>
      </c>
      <c r="C35" s="2" t="s">
        <v>83</v>
      </c>
      <c r="D35" s="2"/>
      <c r="E35" s="2"/>
      <c r="H35" s="16"/>
      <c r="I35" s="16"/>
      <c r="O35" s="16"/>
      <c r="P35" s="16"/>
      <c r="V35" s="16"/>
      <c r="W35" s="16"/>
      <c r="AC35" s="16"/>
      <c r="AD35" s="16"/>
      <c r="AJ35" s="16"/>
    </row>
    <row r="36" spans="1:37" x14ac:dyDescent="0.3">
      <c r="A36" s="5">
        <v>20</v>
      </c>
      <c r="B36" s="5" t="s">
        <v>84</v>
      </c>
      <c r="C36" s="3" t="s">
        <v>85</v>
      </c>
      <c r="D36" s="5">
        <v>0.67</v>
      </c>
      <c r="E36" s="5" t="s">
        <v>65</v>
      </c>
      <c r="H36" s="16"/>
      <c r="I36" s="16"/>
      <c r="O36" s="16"/>
      <c r="P36" s="16"/>
      <c r="V36" s="16"/>
      <c r="W36" s="16"/>
      <c r="AC36" s="16"/>
      <c r="AD36" s="16"/>
      <c r="AJ36" s="16"/>
      <c r="AK36" s="4">
        <f>SUM(F36:AJ36)</f>
        <v>0</v>
      </c>
    </row>
    <row r="37" spans="1:37" x14ac:dyDescent="0.3">
      <c r="A37" s="2">
        <v>21</v>
      </c>
      <c r="B37" s="2" t="s">
        <v>86</v>
      </c>
      <c r="C37" s="2" t="s">
        <v>87</v>
      </c>
      <c r="D37" s="2"/>
      <c r="E37" s="2"/>
      <c r="H37" s="16"/>
      <c r="I37" s="16"/>
      <c r="O37" s="16"/>
      <c r="P37" s="16"/>
      <c r="V37" s="16"/>
      <c r="W37" s="16"/>
      <c r="AC37" s="16"/>
      <c r="AD37" s="16"/>
      <c r="AJ37" s="16"/>
    </row>
    <row r="38" spans="1:37" x14ac:dyDescent="0.3">
      <c r="A38" s="5">
        <v>22</v>
      </c>
      <c r="B38" s="5" t="s">
        <v>88</v>
      </c>
      <c r="C38" s="3" t="s">
        <v>89</v>
      </c>
      <c r="D38" s="5">
        <v>25</v>
      </c>
      <c r="E38" s="5" t="s">
        <v>45</v>
      </c>
      <c r="H38" s="16"/>
      <c r="I38" s="16"/>
      <c r="O38" s="16"/>
      <c r="P38" s="16"/>
      <c r="V38" s="16"/>
      <c r="W38" s="16"/>
      <c r="AC38" s="16"/>
      <c r="AD38" s="16"/>
      <c r="AJ38" s="16"/>
      <c r="AK38" s="4">
        <f>SUM(F38:AJ38)</f>
        <v>0</v>
      </c>
    </row>
    <row r="39" spans="1:37" x14ac:dyDescent="0.3">
      <c r="A39" s="2">
        <v>23</v>
      </c>
      <c r="B39" s="2" t="s">
        <v>90</v>
      </c>
      <c r="C39" s="2" t="s">
        <v>91</v>
      </c>
      <c r="D39" s="2"/>
      <c r="E39" s="2"/>
      <c r="H39" s="16"/>
      <c r="I39" s="16"/>
      <c r="O39" s="16"/>
      <c r="P39" s="16"/>
      <c r="V39" s="16"/>
      <c r="W39" s="16"/>
      <c r="AC39" s="16"/>
      <c r="AD39" s="16"/>
      <c r="AJ39" s="16"/>
    </row>
    <row r="40" spans="1:37" x14ac:dyDescent="0.3">
      <c r="A40" s="5">
        <v>24</v>
      </c>
      <c r="B40" s="5" t="s">
        <v>92</v>
      </c>
      <c r="C40" s="3" t="s">
        <v>93</v>
      </c>
      <c r="D40" s="5">
        <v>1.2</v>
      </c>
      <c r="E40" s="5" t="s">
        <v>51</v>
      </c>
      <c r="H40" s="16"/>
      <c r="I40" s="16"/>
      <c r="O40" s="16"/>
      <c r="P40" s="16"/>
      <c r="V40" s="16"/>
      <c r="W40" s="16"/>
      <c r="AC40" s="16"/>
      <c r="AD40" s="16"/>
      <c r="AJ40" s="16"/>
      <c r="AK40" s="4">
        <f>SUM(F40:AJ40)</f>
        <v>0</v>
      </c>
    </row>
    <row r="41" spans="1:37" x14ac:dyDescent="0.3">
      <c r="A41" s="5">
        <v>25</v>
      </c>
      <c r="B41" s="5" t="s">
        <v>94</v>
      </c>
      <c r="C41" s="3" t="s">
        <v>95</v>
      </c>
      <c r="D41" s="5">
        <v>0.67</v>
      </c>
      <c r="E41" s="5" t="s">
        <v>65</v>
      </c>
      <c r="H41" s="16"/>
      <c r="I41" s="16"/>
      <c r="O41" s="16"/>
      <c r="P41" s="16"/>
      <c r="V41" s="16"/>
      <c r="W41" s="16"/>
      <c r="AC41" s="16"/>
      <c r="AD41" s="16"/>
      <c r="AJ41" s="16"/>
      <c r="AK41" s="4">
        <f>SUM(F41:AJ41)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22 F23:AA23 AC23:AK23 F24:AK41">
    <cfRule type="notContainsErrors" dxfId="5" priority="1">
      <formula>NOT(ISERROR(F17))</formula>
    </cfRule>
  </conditionalFormatting>
  <pageMargins left="0.25" right="0.25" top="0.75" bottom="0.75" header="0.3" footer="0.3"/>
  <pageSetup paperSize="9"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4:AJ41"/>
  <sheetViews>
    <sheetView view="pageBreakPreview" topLeftCell="C10" zoomScale="85" zoomScaleNormal="70" zoomScaleSheetLayoutView="85" workbookViewId="0">
      <selection activeCell="AC25" sqref="AC25:AD25"/>
    </sheetView>
  </sheetViews>
  <sheetFormatPr baseColWidth="10" defaultColWidth="8.88671875" defaultRowHeight="14.4" x14ac:dyDescent="0.3"/>
  <cols>
    <col min="1" max="1" width="6.6640625" customWidth="1"/>
    <col min="2" max="2" width="10.6640625" customWidth="1"/>
    <col min="3" max="3" width="35.6640625" customWidth="1"/>
    <col min="4" max="5" width="8.6640625" customWidth="1"/>
    <col min="6" max="27" width="5.6640625" customWidth="1"/>
    <col min="28" max="28" width="7.33203125" customWidth="1"/>
    <col min="29" max="35" width="5.6640625" customWidth="1"/>
    <col min="36" max="36" width="12.6640625" customWidth="1"/>
  </cols>
  <sheetData>
    <row r="4" spans="1:36" x14ac:dyDescent="0.3">
      <c r="A4" s="32" t="s">
        <v>109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</row>
    <row r="5" spans="1:36" x14ac:dyDescent="0.3">
      <c r="A5" s="30" t="s">
        <v>136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7" spans="1:36" x14ac:dyDescent="0.3">
      <c r="A7" s="31" t="s">
        <v>111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W7" s="31" t="s">
        <v>101</v>
      </c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</row>
    <row r="8" spans="1:36" x14ac:dyDescent="0.3">
      <c r="A8" s="31" t="s">
        <v>112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W8" s="31" t="s">
        <v>117</v>
      </c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</row>
    <row r="9" spans="1:36" x14ac:dyDescent="0.3">
      <c r="A9" s="31" t="s">
        <v>113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P9" s="31" t="s">
        <v>3</v>
      </c>
      <c r="Q9" s="31"/>
      <c r="R9" s="31"/>
      <c r="S9" s="31"/>
      <c r="T9" s="31"/>
      <c r="U9" s="31"/>
      <c r="W9" s="31" t="s">
        <v>118</v>
      </c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6" x14ac:dyDescent="0.3">
      <c r="A10" s="31" t="s">
        <v>114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P10" s="31" t="s">
        <v>116</v>
      </c>
      <c r="Q10" s="31"/>
      <c r="R10" s="31"/>
      <c r="S10" s="31"/>
      <c r="T10" s="31"/>
      <c r="U10" s="31"/>
    </row>
    <row r="11" spans="1:36" x14ac:dyDescent="0.3">
      <c r="A11" s="31" t="s">
        <v>115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3" spans="1:36" x14ac:dyDescent="0.3">
      <c r="A13" s="29" t="s">
        <v>119</v>
      </c>
      <c r="B13" s="29" t="s">
        <v>7</v>
      </c>
      <c r="C13" s="29" t="s">
        <v>8</v>
      </c>
      <c r="D13" s="29" t="s">
        <v>120</v>
      </c>
      <c r="E13" s="29" t="s">
        <v>9</v>
      </c>
      <c r="F13" s="29" t="s">
        <v>137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</row>
    <row r="14" spans="1:36" x14ac:dyDescent="0.3">
      <c r="A14" s="29"/>
      <c r="B14" s="29"/>
      <c r="C14" s="29"/>
      <c r="D14" s="29"/>
      <c r="E14" s="29"/>
      <c r="F14" s="29" t="s">
        <v>122</v>
      </c>
      <c r="G14" s="29"/>
      <c r="H14" s="29"/>
      <c r="I14" s="29"/>
      <c r="J14" s="29"/>
      <c r="K14" s="29"/>
      <c r="L14" s="29"/>
      <c r="M14" s="29"/>
      <c r="N14" s="29" t="s">
        <v>123</v>
      </c>
      <c r="O14" s="29"/>
      <c r="P14" s="29"/>
      <c r="Q14" s="29"/>
      <c r="R14" s="29"/>
      <c r="S14" s="29"/>
      <c r="T14" s="29"/>
      <c r="U14" s="29"/>
      <c r="V14" s="29" t="s">
        <v>124</v>
      </c>
      <c r="W14" s="29"/>
      <c r="X14" s="29"/>
      <c r="Y14" s="29"/>
      <c r="Z14" s="29"/>
      <c r="AA14" s="29"/>
      <c r="AB14" s="29"/>
      <c r="AC14" s="29" t="s">
        <v>125</v>
      </c>
      <c r="AD14" s="29"/>
      <c r="AE14" s="29"/>
      <c r="AF14" s="29"/>
      <c r="AG14" s="29"/>
      <c r="AH14" s="29"/>
      <c r="AI14" s="29"/>
      <c r="AJ14" s="29" t="s">
        <v>126</v>
      </c>
    </row>
    <row r="15" spans="1:36" x14ac:dyDescent="0.3">
      <c r="A15" s="29"/>
      <c r="B15" s="29"/>
      <c r="C15" s="29"/>
      <c r="D15" s="29"/>
      <c r="E15" s="29"/>
      <c r="F15" s="1" t="s">
        <v>132</v>
      </c>
      <c r="G15" s="1" t="s">
        <v>133</v>
      </c>
      <c r="H15" s="1" t="s">
        <v>127</v>
      </c>
      <c r="I15" s="1" t="s">
        <v>128</v>
      </c>
      <c r="J15" s="1" t="s">
        <v>129</v>
      </c>
      <c r="K15" s="1" t="s">
        <v>130</v>
      </c>
      <c r="L15" s="1" t="s">
        <v>131</v>
      </c>
      <c r="M15" s="1" t="s">
        <v>132</v>
      </c>
      <c r="N15" s="1" t="s">
        <v>133</v>
      </c>
      <c r="O15" s="1" t="s">
        <v>127</v>
      </c>
      <c r="P15" s="1" t="s">
        <v>128</v>
      </c>
      <c r="Q15" s="1" t="s">
        <v>129</v>
      </c>
      <c r="R15" s="1" t="s">
        <v>130</v>
      </c>
      <c r="S15" s="1" t="s">
        <v>131</v>
      </c>
      <c r="T15" s="1" t="s">
        <v>132</v>
      </c>
      <c r="U15" s="1" t="s">
        <v>133</v>
      </c>
      <c r="V15" s="1" t="s">
        <v>127</v>
      </c>
      <c r="W15" s="1" t="s">
        <v>128</v>
      </c>
      <c r="X15" s="1" t="s">
        <v>129</v>
      </c>
      <c r="Y15" s="1" t="s">
        <v>130</v>
      </c>
      <c r="Z15" s="1" t="s">
        <v>131</v>
      </c>
      <c r="AA15" s="1" t="s">
        <v>132</v>
      </c>
      <c r="AB15" s="1" t="s">
        <v>133</v>
      </c>
      <c r="AC15" s="1" t="s">
        <v>127</v>
      </c>
      <c r="AD15" s="1" t="s">
        <v>128</v>
      </c>
      <c r="AE15" s="1" t="s">
        <v>129</v>
      </c>
      <c r="AF15" s="1" t="s">
        <v>130</v>
      </c>
      <c r="AG15" s="1" t="s">
        <v>131</v>
      </c>
      <c r="AH15" s="1" t="s">
        <v>132</v>
      </c>
      <c r="AI15" s="1" t="s">
        <v>133</v>
      </c>
      <c r="AJ15" s="29"/>
    </row>
    <row r="16" spans="1:36" x14ac:dyDescent="0.3">
      <c r="A16" s="29"/>
      <c r="B16" s="29"/>
      <c r="C16" s="29"/>
      <c r="D16" s="29"/>
      <c r="E16" s="29"/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  <c r="Q16" s="6">
        <v>12</v>
      </c>
      <c r="R16" s="6">
        <v>13</v>
      </c>
      <c r="S16" s="6">
        <v>14</v>
      </c>
      <c r="T16" s="6">
        <v>15</v>
      </c>
      <c r="U16" s="6">
        <v>16</v>
      </c>
      <c r="V16" s="6">
        <v>17</v>
      </c>
      <c r="W16" s="6">
        <v>18</v>
      </c>
      <c r="X16" s="6">
        <v>19</v>
      </c>
      <c r="Y16" s="6">
        <v>20</v>
      </c>
      <c r="Z16" s="6">
        <v>21</v>
      </c>
      <c r="AA16" s="6">
        <v>22</v>
      </c>
      <c r="AB16" s="6">
        <v>23</v>
      </c>
      <c r="AC16" s="6">
        <v>24</v>
      </c>
      <c r="AD16" s="6">
        <v>25</v>
      </c>
      <c r="AE16" s="6">
        <v>26</v>
      </c>
      <c r="AF16" s="6">
        <v>27</v>
      </c>
      <c r="AG16" s="6">
        <v>28</v>
      </c>
      <c r="AH16" s="6">
        <v>29</v>
      </c>
      <c r="AI16" s="6">
        <v>30</v>
      </c>
      <c r="AJ16" s="29"/>
    </row>
    <row r="17" spans="1:36" x14ac:dyDescent="0.3">
      <c r="A17" s="2">
        <v>1</v>
      </c>
      <c r="B17" s="2" t="s">
        <v>41</v>
      </c>
      <c r="C17" s="2" t="s">
        <v>42</v>
      </c>
      <c r="D17" s="2"/>
      <c r="E17" s="2"/>
      <c r="F17" s="16"/>
      <c r="L17" s="16"/>
      <c r="M17" s="16"/>
      <c r="S17" s="16"/>
      <c r="T17" s="16"/>
      <c r="Z17" s="16"/>
      <c r="AA17" s="16"/>
      <c r="AG17" s="16"/>
      <c r="AH17" s="16"/>
    </row>
    <row r="18" spans="1:36" x14ac:dyDescent="0.3">
      <c r="A18" s="5">
        <v>2</v>
      </c>
      <c r="B18" s="5" t="s">
        <v>43</v>
      </c>
      <c r="C18" s="3" t="s">
        <v>44</v>
      </c>
      <c r="D18" s="5">
        <v>0.2</v>
      </c>
      <c r="E18" s="5" t="s">
        <v>45</v>
      </c>
      <c r="F18" s="16"/>
      <c r="L18" s="16"/>
      <c r="M18" s="16"/>
      <c r="S18" s="16"/>
      <c r="T18" s="16"/>
      <c r="Y18" s="7">
        <v>0.85666666666666658</v>
      </c>
      <c r="Z18" s="16"/>
      <c r="AA18" s="16"/>
      <c r="AG18" s="16"/>
      <c r="AH18" s="16"/>
      <c r="AJ18" s="4">
        <f t="shared" ref="AJ18:AJ23" si="0">SUM(F18:AI18)</f>
        <v>0.85666666666666658</v>
      </c>
    </row>
    <row r="19" spans="1:36" x14ac:dyDescent="0.3">
      <c r="A19" s="5">
        <v>3</v>
      </c>
      <c r="B19" s="5" t="s">
        <v>46</v>
      </c>
      <c r="C19" s="3" t="s">
        <v>47</v>
      </c>
      <c r="D19" s="5">
        <v>10</v>
      </c>
      <c r="E19" s="5" t="s">
        <v>48</v>
      </c>
      <c r="F19" s="16"/>
      <c r="L19" s="16"/>
      <c r="M19" s="16"/>
      <c r="S19" s="16"/>
      <c r="T19" s="16"/>
      <c r="Z19" s="16"/>
      <c r="AA19" s="16"/>
      <c r="AG19" s="16"/>
      <c r="AH19" s="16"/>
      <c r="AJ19" s="4">
        <f t="shared" si="0"/>
        <v>0</v>
      </c>
    </row>
    <row r="20" spans="1:36" x14ac:dyDescent="0.3">
      <c r="A20" s="5">
        <v>4</v>
      </c>
      <c r="B20" s="5" t="s">
        <v>49</v>
      </c>
      <c r="C20" s="3" t="s">
        <v>50</v>
      </c>
      <c r="D20" s="5">
        <v>2.5</v>
      </c>
      <c r="E20" s="5" t="s">
        <v>51</v>
      </c>
      <c r="F20" s="16"/>
      <c r="L20" s="16"/>
      <c r="M20" s="16"/>
      <c r="S20" s="16"/>
      <c r="T20" s="16"/>
      <c r="W20" s="7">
        <v>13.3325</v>
      </c>
      <c r="Z20" s="16"/>
      <c r="AA20" s="16"/>
      <c r="AG20" s="16"/>
      <c r="AH20" s="16"/>
      <c r="AJ20" s="4">
        <f t="shared" si="0"/>
        <v>13.3325</v>
      </c>
    </row>
    <row r="21" spans="1:36" x14ac:dyDescent="0.3">
      <c r="A21" s="5">
        <v>5</v>
      </c>
      <c r="B21" s="5" t="s">
        <v>52</v>
      </c>
      <c r="C21" s="3" t="s">
        <v>53</v>
      </c>
      <c r="D21" s="5">
        <v>3</v>
      </c>
      <c r="E21" s="5" t="s">
        <v>51</v>
      </c>
      <c r="F21" s="16"/>
      <c r="L21" s="16"/>
      <c r="M21" s="16"/>
      <c r="S21" s="16"/>
      <c r="T21" s="16"/>
      <c r="X21" s="7">
        <v>14.221666666666669</v>
      </c>
      <c r="Z21" s="16"/>
      <c r="AA21" s="16"/>
      <c r="AG21" s="16"/>
      <c r="AH21" s="16"/>
      <c r="AJ21" s="4">
        <f t="shared" si="0"/>
        <v>14.221666666666669</v>
      </c>
    </row>
    <row r="22" spans="1:36" x14ac:dyDescent="0.3">
      <c r="A22" s="5">
        <v>6</v>
      </c>
      <c r="B22" s="5" t="s">
        <v>54</v>
      </c>
      <c r="C22" s="3" t="s">
        <v>55</v>
      </c>
      <c r="D22" s="5">
        <v>0.67</v>
      </c>
      <c r="E22" s="5" t="s">
        <v>48</v>
      </c>
      <c r="F22" s="16"/>
      <c r="G22" s="12">
        <v>15.12</v>
      </c>
      <c r="H22" s="12">
        <v>15.12</v>
      </c>
      <c r="I22" s="12">
        <v>15.12</v>
      </c>
      <c r="J22" s="12">
        <v>15.12</v>
      </c>
      <c r="K22" s="12">
        <v>15.12</v>
      </c>
      <c r="L22" s="16"/>
      <c r="M22" s="16"/>
      <c r="N22" s="12">
        <v>15.12</v>
      </c>
      <c r="O22" s="12">
        <v>15.12</v>
      </c>
      <c r="P22" s="12">
        <v>15.12</v>
      </c>
      <c r="Q22" s="12">
        <v>15.12</v>
      </c>
      <c r="R22" s="12">
        <v>15.12</v>
      </c>
      <c r="S22" s="16"/>
      <c r="T22" s="16"/>
      <c r="U22" s="12">
        <v>15.12</v>
      </c>
      <c r="V22" s="12">
        <v>15.12</v>
      </c>
      <c r="W22" s="12">
        <v>15.12</v>
      </c>
      <c r="X22" s="12">
        <v>15.12</v>
      </c>
      <c r="Y22" s="12">
        <v>15.12</v>
      </c>
      <c r="Z22" s="16"/>
      <c r="AA22" s="16"/>
      <c r="AB22" s="12">
        <v>15.12</v>
      </c>
      <c r="AC22" s="12">
        <v>15.12</v>
      </c>
      <c r="AD22" s="12">
        <v>15.12</v>
      </c>
      <c r="AE22" s="12">
        <v>15.12</v>
      </c>
      <c r="AF22" s="12">
        <v>15.12</v>
      </c>
      <c r="AG22" s="16"/>
      <c r="AH22" s="16"/>
      <c r="AI22" s="12">
        <v>15.12</v>
      </c>
      <c r="AJ22" s="4">
        <f t="shared" si="0"/>
        <v>317.52000000000004</v>
      </c>
    </row>
    <row r="23" spans="1:36" x14ac:dyDescent="0.3">
      <c r="A23" s="5">
        <v>7</v>
      </c>
      <c r="B23" s="5" t="s">
        <v>56</v>
      </c>
      <c r="C23" s="3" t="s">
        <v>57</v>
      </c>
      <c r="D23" s="5">
        <v>0.67</v>
      </c>
      <c r="E23" s="5" t="s">
        <v>48</v>
      </c>
      <c r="F23" s="16"/>
      <c r="G23" s="7">
        <v>7</v>
      </c>
      <c r="H23" s="7">
        <v>7</v>
      </c>
      <c r="I23" s="7">
        <v>7</v>
      </c>
      <c r="J23" s="7">
        <v>7</v>
      </c>
      <c r="K23" s="7">
        <v>7</v>
      </c>
      <c r="L23" s="16"/>
      <c r="M23" s="16"/>
      <c r="N23" s="7">
        <v>7</v>
      </c>
      <c r="O23" s="7">
        <v>7</v>
      </c>
      <c r="P23" s="7">
        <v>7</v>
      </c>
      <c r="Q23" s="7">
        <v>7</v>
      </c>
      <c r="R23" s="7">
        <v>7</v>
      </c>
      <c r="S23" s="16"/>
      <c r="T23" s="16"/>
      <c r="U23" s="7">
        <v>7</v>
      </c>
      <c r="V23" s="7">
        <v>7</v>
      </c>
      <c r="W23" s="7">
        <v>7</v>
      </c>
      <c r="X23" s="7">
        <v>7</v>
      </c>
      <c r="Y23" s="7">
        <v>7</v>
      </c>
      <c r="Z23" s="16"/>
      <c r="AA23" s="16"/>
      <c r="AB23" s="7">
        <v>7</v>
      </c>
      <c r="AC23" s="7">
        <v>7</v>
      </c>
      <c r="AD23" s="7">
        <v>7</v>
      </c>
      <c r="AE23" s="7">
        <v>7</v>
      </c>
      <c r="AF23" s="7">
        <v>7</v>
      </c>
      <c r="AG23" s="16"/>
      <c r="AH23" s="16"/>
      <c r="AI23" s="7">
        <v>7</v>
      </c>
      <c r="AJ23" s="4">
        <f t="shared" si="0"/>
        <v>147</v>
      </c>
    </row>
    <row r="24" spans="1:36" x14ac:dyDescent="0.3">
      <c r="A24" s="2">
        <v>8</v>
      </c>
      <c r="B24" s="2" t="s">
        <v>58</v>
      </c>
      <c r="C24" s="2" t="s">
        <v>59</v>
      </c>
      <c r="D24" s="2"/>
      <c r="E24" s="2"/>
      <c r="F24" s="16"/>
      <c r="L24" s="16"/>
      <c r="M24" s="16"/>
      <c r="S24" s="16"/>
      <c r="T24" s="16"/>
      <c r="Z24" s="16"/>
      <c r="AA24" s="16"/>
      <c r="AG24" s="16"/>
      <c r="AH24" s="16"/>
    </row>
    <row r="25" spans="1:36" x14ac:dyDescent="0.3">
      <c r="A25" s="5">
        <v>9</v>
      </c>
      <c r="B25" s="5" t="s">
        <v>60</v>
      </c>
      <c r="C25" s="3" t="s">
        <v>61</v>
      </c>
      <c r="D25" s="5">
        <v>120</v>
      </c>
      <c r="E25" s="5" t="s">
        <v>62</v>
      </c>
      <c r="F25" s="16"/>
      <c r="L25" s="16"/>
      <c r="M25" s="16"/>
      <c r="S25" s="16"/>
      <c r="T25" s="16"/>
      <c r="Z25" s="16"/>
      <c r="AA25" s="16"/>
      <c r="AC25" s="7"/>
      <c r="AD25" s="7"/>
      <c r="AE25" s="7">
        <v>735.22727272727275</v>
      </c>
      <c r="AF25" s="7">
        <v>735.22727272727275</v>
      </c>
      <c r="AG25" s="16"/>
      <c r="AH25" s="16"/>
      <c r="AI25" s="7"/>
      <c r="AJ25" s="4">
        <f t="shared" ref="AJ25:AJ30" si="1">SUM(F25:AI25)</f>
        <v>1470.4545454545455</v>
      </c>
    </row>
    <row r="26" spans="1:36" x14ac:dyDescent="0.3">
      <c r="A26" s="5">
        <v>10</v>
      </c>
      <c r="B26" s="5" t="s">
        <v>63</v>
      </c>
      <c r="C26" s="3" t="s">
        <v>64</v>
      </c>
      <c r="D26" s="5">
        <v>0.67</v>
      </c>
      <c r="E26" s="5" t="s">
        <v>65</v>
      </c>
      <c r="F26" s="16"/>
      <c r="L26" s="16"/>
      <c r="M26" s="16"/>
      <c r="S26" s="16"/>
      <c r="T26" s="16"/>
      <c r="U26" s="7"/>
      <c r="V26" s="7"/>
      <c r="W26" s="7"/>
      <c r="X26" s="7"/>
      <c r="Y26" s="7"/>
      <c r="Z26" s="16"/>
      <c r="AA26" s="16"/>
      <c r="AG26" s="16"/>
      <c r="AH26" s="16"/>
      <c r="AJ26" s="4">
        <f t="shared" si="1"/>
        <v>0</v>
      </c>
    </row>
    <row r="27" spans="1:36" x14ac:dyDescent="0.3">
      <c r="A27" s="5">
        <v>11</v>
      </c>
      <c r="B27" s="5" t="s">
        <v>66</v>
      </c>
      <c r="C27" s="3" t="s">
        <v>67</v>
      </c>
      <c r="D27" s="5">
        <v>10</v>
      </c>
      <c r="E27" s="5" t="s">
        <v>48</v>
      </c>
      <c r="F27" s="16"/>
      <c r="L27" s="16"/>
      <c r="M27" s="16"/>
      <c r="S27" s="16"/>
      <c r="T27" s="16"/>
      <c r="Z27" s="16"/>
      <c r="AA27" s="16"/>
      <c r="AG27" s="16"/>
      <c r="AH27" s="16"/>
      <c r="AJ27" s="4">
        <f t="shared" si="1"/>
        <v>0</v>
      </c>
    </row>
    <row r="28" spans="1:36" x14ac:dyDescent="0.3">
      <c r="A28" s="5">
        <v>12</v>
      </c>
      <c r="B28" s="5" t="s">
        <v>68</v>
      </c>
      <c r="C28" s="3" t="s">
        <v>69</v>
      </c>
      <c r="D28" s="5">
        <v>40</v>
      </c>
      <c r="E28" s="5" t="s">
        <v>62</v>
      </c>
      <c r="F28" s="16"/>
      <c r="L28" s="16"/>
      <c r="M28" s="16"/>
      <c r="S28" s="16"/>
      <c r="T28" s="16"/>
      <c r="Z28" s="16"/>
      <c r="AA28" s="16"/>
      <c r="AG28" s="16"/>
      <c r="AH28" s="16"/>
      <c r="AJ28" s="4">
        <f t="shared" si="1"/>
        <v>0</v>
      </c>
    </row>
    <row r="29" spans="1:36" x14ac:dyDescent="0.3">
      <c r="A29" s="5">
        <v>13</v>
      </c>
      <c r="B29" s="5" t="s">
        <v>70</v>
      </c>
      <c r="C29" s="3" t="s">
        <v>71</v>
      </c>
      <c r="D29" s="5">
        <v>0.67</v>
      </c>
      <c r="E29" s="5" t="s">
        <v>65</v>
      </c>
      <c r="F29" s="16"/>
      <c r="L29" s="16"/>
      <c r="M29" s="16"/>
      <c r="S29" s="16"/>
      <c r="T29" s="16"/>
      <c r="Z29" s="16"/>
      <c r="AA29" s="16"/>
      <c r="AG29" s="16"/>
      <c r="AH29" s="16"/>
      <c r="AJ29" s="4">
        <f t="shared" si="1"/>
        <v>0</v>
      </c>
    </row>
    <row r="30" spans="1:36" x14ac:dyDescent="0.3">
      <c r="A30" s="5">
        <v>14</v>
      </c>
      <c r="B30" s="5" t="s">
        <v>72</v>
      </c>
      <c r="C30" s="3" t="s">
        <v>73</v>
      </c>
      <c r="D30" s="5">
        <v>40</v>
      </c>
      <c r="E30" s="5" t="s">
        <v>62</v>
      </c>
      <c r="F30" s="16"/>
      <c r="L30" s="16"/>
      <c r="M30" s="16"/>
      <c r="S30" s="16"/>
      <c r="T30" s="16"/>
      <c r="Z30" s="16"/>
      <c r="AA30" s="16"/>
      <c r="AG30" s="16"/>
      <c r="AH30" s="16"/>
      <c r="AJ30" s="4">
        <f t="shared" si="1"/>
        <v>0</v>
      </c>
    </row>
    <row r="31" spans="1:36" x14ac:dyDescent="0.3">
      <c r="A31" s="2">
        <v>15</v>
      </c>
      <c r="B31" s="2" t="s">
        <v>74</v>
      </c>
      <c r="C31" s="2" t="s">
        <v>75</v>
      </c>
      <c r="D31" s="2"/>
      <c r="E31" s="2"/>
      <c r="F31" s="16"/>
      <c r="L31" s="16"/>
      <c r="M31" s="16"/>
      <c r="S31" s="16"/>
      <c r="T31" s="16"/>
      <c r="Z31" s="16"/>
      <c r="AA31" s="16"/>
      <c r="AG31" s="16"/>
      <c r="AH31" s="16"/>
    </row>
    <row r="32" spans="1:36" x14ac:dyDescent="0.3">
      <c r="A32" s="5">
        <v>16</v>
      </c>
      <c r="B32" s="5" t="s">
        <v>76</v>
      </c>
      <c r="C32" s="3" t="s">
        <v>77</v>
      </c>
      <c r="D32" s="5">
        <v>400</v>
      </c>
      <c r="E32" s="5" t="s">
        <v>48</v>
      </c>
      <c r="F32" s="16"/>
      <c r="L32" s="16"/>
      <c r="M32" s="16"/>
      <c r="S32" s="16"/>
      <c r="T32" s="16"/>
      <c r="Z32" s="16"/>
      <c r="AA32" s="16"/>
      <c r="AB32" s="7">
        <v>1999.875</v>
      </c>
      <c r="AG32" s="16"/>
      <c r="AH32" s="16"/>
      <c r="AJ32" s="4">
        <f>SUM(F32:AI32)</f>
        <v>1999.875</v>
      </c>
    </row>
    <row r="33" spans="1:36" x14ac:dyDescent="0.3">
      <c r="A33" s="2">
        <v>17</v>
      </c>
      <c r="B33" s="2" t="s">
        <v>78</v>
      </c>
      <c r="C33" s="2" t="s">
        <v>79</v>
      </c>
      <c r="D33" s="2"/>
      <c r="E33" s="2"/>
      <c r="F33" s="16"/>
      <c r="L33" s="16"/>
      <c r="M33" s="16"/>
      <c r="S33" s="16"/>
      <c r="T33" s="16"/>
      <c r="Z33" s="16"/>
      <c r="AA33" s="16"/>
      <c r="AG33" s="16"/>
      <c r="AH33" s="16"/>
    </row>
    <row r="34" spans="1:36" x14ac:dyDescent="0.3">
      <c r="A34" s="5">
        <v>18</v>
      </c>
      <c r="B34" s="5" t="s">
        <v>80</v>
      </c>
      <c r="C34" s="3" t="s">
        <v>81</v>
      </c>
      <c r="D34" s="5">
        <v>50</v>
      </c>
      <c r="E34" s="5" t="s">
        <v>65</v>
      </c>
      <c r="F34" s="16"/>
      <c r="L34" s="16"/>
      <c r="M34" s="16"/>
      <c r="S34" s="16"/>
      <c r="T34" s="16"/>
      <c r="U34" s="7"/>
      <c r="Z34" s="16"/>
      <c r="AA34" s="16"/>
      <c r="AG34" s="16"/>
      <c r="AH34" s="16"/>
      <c r="AJ34" s="4">
        <f>SUM(F34:AI34)</f>
        <v>0</v>
      </c>
    </row>
    <row r="35" spans="1:36" x14ac:dyDescent="0.3">
      <c r="A35" s="2">
        <v>19</v>
      </c>
      <c r="B35" s="2" t="s">
        <v>82</v>
      </c>
      <c r="C35" s="2" t="s">
        <v>83</v>
      </c>
      <c r="D35" s="2"/>
      <c r="E35" s="2"/>
      <c r="F35" s="16"/>
      <c r="L35" s="16"/>
      <c r="M35" s="16"/>
      <c r="S35" s="16"/>
      <c r="T35" s="16"/>
      <c r="Z35" s="16"/>
      <c r="AA35" s="16"/>
      <c r="AG35" s="16"/>
      <c r="AH35" s="16"/>
    </row>
    <row r="36" spans="1:36" x14ac:dyDescent="0.3">
      <c r="A36" s="5">
        <v>20</v>
      </c>
      <c r="B36" s="5" t="s">
        <v>84</v>
      </c>
      <c r="C36" s="3" t="s">
        <v>85</v>
      </c>
      <c r="D36" s="5">
        <v>0.67</v>
      </c>
      <c r="E36" s="5" t="s">
        <v>65</v>
      </c>
      <c r="F36" s="16"/>
      <c r="L36" s="16"/>
      <c r="M36" s="16"/>
      <c r="S36" s="16"/>
      <c r="T36" s="16"/>
      <c r="Z36" s="16"/>
      <c r="AA36" s="16"/>
      <c r="AG36" s="16"/>
      <c r="AH36" s="16"/>
      <c r="AJ36" s="4">
        <f>SUM(F36:AI36)</f>
        <v>0</v>
      </c>
    </row>
    <row r="37" spans="1:36" x14ac:dyDescent="0.3">
      <c r="A37" s="2">
        <v>21</v>
      </c>
      <c r="B37" s="2" t="s">
        <v>86</v>
      </c>
      <c r="C37" s="2" t="s">
        <v>87</v>
      </c>
      <c r="D37" s="2"/>
      <c r="E37" s="2"/>
      <c r="F37" s="16"/>
      <c r="L37" s="16"/>
      <c r="M37" s="16"/>
      <c r="S37" s="16"/>
      <c r="T37" s="16"/>
      <c r="Z37" s="16"/>
      <c r="AA37" s="16"/>
      <c r="AG37" s="16"/>
      <c r="AH37" s="16"/>
    </row>
    <row r="38" spans="1:36" x14ac:dyDescent="0.3">
      <c r="A38" s="5">
        <v>22</v>
      </c>
      <c r="B38" s="5" t="s">
        <v>88</v>
      </c>
      <c r="C38" s="3" t="s">
        <v>89</v>
      </c>
      <c r="D38" s="5">
        <v>25</v>
      </c>
      <c r="E38" s="5" t="s">
        <v>45</v>
      </c>
      <c r="F38" s="16"/>
      <c r="L38" s="16"/>
      <c r="M38" s="16"/>
      <c r="S38" s="16"/>
      <c r="T38" s="16"/>
      <c r="Z38" s="16"/>
      <c r="AA38" s="16"/>
      <c r="AF38" s="7">
        <v>43.00333333333333</v>
      </c>
      <c r="AG38" s="16"/>
      <c r="AH38" s="16"/>
      <c r="AJ38" s="4">
        <f>SUM(F38:AI38)</f>
        <v>43.00333333333333</v>
      </c>
    </row>
    <row r="39" spans="1:36" x14ac:dyDescent="0.3">
      <c r="A39" s="2">
        <v>23</v>
      </c>
      <c r="B39" s="2" t="s">
        <v>90</v>
      </c>
      <c r="C39" s="2" t="s">
        <v>91</v>
      </c>
      <c r="D39" s="2"/>
      <c r="E39" s="2"/>
      <c r="F39" s="16"/>
      <c r="L39" s="16"/>
      <c r="M39" s="16"/>
      <c r="S39" s="16"/>
      <c r="T39" s="16"/>
      <c r="Z39" s="16"/>
      <c r="AA39" s="16"/>
      <c r="AG39" s="16"/>
      <c r="AH39" s="16"/>
    </row>
    <row r="40" spans="1:36" x14ac:dyDescent="0.3">
      <c r="A40" s="5">
        <v>24</v>
      </c>
      <c r="B40" s="5" t="s">
        <v>92</v>
      </c>
      <c r="C40" s="3" t="s">
        <v>93</v>
      </c>
      <c r="D40" s="5">
        <v>1.2</v>
      </c>
      <c r="E40" s="5" t="s">
        <v>51</v>
      </c>
      <c r="F40" s="16"/>
      <c r="L40" s="16"/>
      <c r="M40" s="16"/>
      <c r="S40" s="16"/>
      <c r="T40" s="16"/>
      <c r="Z40" s="16"/>
      <c r="AA40" s="16"/>
      <c r="AG40" s="16"/>
      <c r="AH40" s="16"/>
      <c r="AJ40" s="4">
        <f>SUM(F40:AI40)</f>
        <v>0</v>
      </c>
    </row>
    <row r="41" spans="1:36" x14ac:dyDescent="0.3">
      <c r="A41" s="5">
        <v>25</v>
      </c>
      <c r="B41" s="5" t="s">
        <v>94</v>
      </c>
      <c r="C41" s="3" t="s">
        <v>95</v>
      </c>
      <c r="D41" s="5">
        <v>0.67</v>
      </c>
      <c r="E41" s="5" t="s">
        <v>65</v>
      </c>
      <c r="F41" s="16"/>
      <c r="L41" s="16"/>
      <c r="M41" s="16"/>
      <c r="S41" s="16"/>
      <c r="T41" s="16"/>
      <c r="Z41" s="16"/>
      <c r="AA41" s="16"/>
      <c r="AG41" s="16"/>
      <c r="AH41" s="16"/>
      <c r="AJ41" s="4">
        <f>SUM(F41:AI41)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41">
    <cfRule type="notContainsErrors" dxfId="4" priority="1">
      <formula>NOT(ISERROR(F17))</formula>
    </cfRule>
  </conditionalFormatting>
  <pageMargins left="0.25" right="0.25" top="0.75" bottom="0.75" header="0.3" footer="0.3"/>
  <pageSetup paperSize="9"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AK41"/>
  <sheetViews>
    <sheetView view="pageBreakPreview" topLeftCell="C7" zoomScale="85" zoomScaleNormal="85" zoomScaleSheetLayoutView="85" workbookViewId="0">
      <selection activeCell="AC26" sqref="AC26:AD26"/>
    </sheetView>
  </sheetViews>
  <sheetFormatPr baseColWidth="10" defaultColWidth="8.88671875" defaultRowHeight="14.4" x14ac:dyDescent="0.3"/>
  <cols>
    <col min="1" max="1" width="6.6640625" customWidth="1"/>
    <col min="2" max="2" width="10.6640625" customWidth="1"/>
    <col min="3" max="3" width="35.6640625" customWidth="1"/>
    <col min="4" max="5" width="8.6640625" customWidth="1"/>
    <col min="6" max="21" width="5.6640625" customWidth="1"/>
    <col min="22" max="22" width="7.44140625" customWidth="1"/>
    <col min="23" max="36" width="5.6640625" customWidth="1"/>
    <col min="37" max="37" width="12.6640625" customWidth="1"/>
  </cols>
  <sheetData>
    <row r="4" spans="1:37" x14ac:dyDescent="0.3">
      <c r="A4" s="32" t="s">
        <v>109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</row>
    <row r="5" spans="1:37" x14ac:dyDescent="0.3">
      <c r="A5" s="30" t="s">
        <v>138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</row>
    <row r="7" spans="1:37" x14ac:dyDescent="0.3">
      <c r="A7" s="31" t="s">
        <v>111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W7" s="31" t="s">
        <v>101</v>
      </c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</row>
    <row r="8" spans="1:37" x14ac:dyDescent="0.3">
      <c r="A8" s="31" t="s">
        <v>112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W8" s="31" t="s">
        <v>117</v>
      </c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</row>
    <row r="9" spans="1:37" x14ac:dyDescent="0.3">
      <c r="A9" s="31" t="s">
        <v>113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P9" s="31" t="s">
        <v>3</v>
      </c>
      <c r="Q9" s="31"/>
      <c r="R9" s="31"/>
      <c r="S9" s="31"/>
      <c r="T9" s="31"/>
      <c r="U9" s="31"/>
      <c r="W9" s="31" t="s">
        <v>118</v>
      </c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7" x14ac:dyDescent="0.3">
      <c r="A10" s="31" t="s">
        <v>114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P10" s="31" t="s">
        <v>116</v>
      </c>
      <c r="Q10" s="31"/>
      <c r="R10" s="31"/>
      <c r="S10" s="31"/>
      <c r="T10" s="31"/>
      <c r="U10" s="31"/>
    </row>
    <row r="11" spans="1:37" x14ac:dyDescent="0.3">
      <c r="A11" s="31" t="s">
        <v>115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3" spans="1:37" x14ac:dyDescent="0.3">
      <c r="A13" s="29" t="s">
        <v>119</v>
      </c>
      <c r="B13" s="29" t="s">
        <v>7</v>
      </c>
      <c r="C13" s="29" t="s">
        <v>8</v>
      </c>
      <c r="D13" s="29" t="s">
        <v>120</v>
      </c>
      <c r="E13" s="29" t="s">
        <v>9</v>
      </c>
      <c r="F13" s="29" t="s">
        <v>139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</row>
    <row r="14" spans="1:37" x14ac:dyDescent="0.3">
      <c r="A14" s="29"/>
      <c r="B14" s="29"/>
      <c r="C14" s="29"/>
      <c r="D14" s="29"/>
      <c r="E14" s="29"/>
      <c r="F14" s="29" t="s">
        <v>122</v>
      </c>
      <c r="G14" s="29"/>
      <c r="H14" s="29"/>
      <c r="I14" s="29"/>
      <c r="J14" s="29"/>
      <c r="K14" s="29"/>
      <c r="L14" s="29"/>
      <c r="M14" s="29"/>
      <c r="N14" s="29" t="s">
        <v>123</v>
      </c>
      <c r="O14" s="29"/>
      <c r="P14" s="29"/>
      <c r="Q14" s="29"/>
      <c r="R14" s="29"/>
      <c r="S14" s="29"/>
      <c r="T14" s="29"/>
      <c r="U14" s="29"/>
      <c r="V14" s="29" t="s">
        <v>124</v>
      </c>
      <c r="W14" s="29"/>
      <c r="X14" s="29"/>
      <c r="Y14" s="29"/>
      <c r="Z14" s="29"/>
      <c r="AA14" s="29"/>
      <c r="AB14" s="29"/>
      <c r="AC14" s="29"/>
      <c r="AD14" s="29" t="s">
        <v>125</v>
      </c>
      <c r="AE14" s="29"/>
      <c r="AF14" s="29"/>
      <c r="AG14" s="29"/>
      <c r="AH14" s="29"/>
      <c r="AI14" s="29"/>
      <c r="AJ14" s="29"/>
      <c r="AK14" s="29" t="s">
        <v>126</v>
      </c>
    </row>
    <row r="15" spans="1:37" x14ac:dyDescent="0.3">
      <c r="A15" s="29"/>
      <c r="B15" s="29"/>
      <c r="C15" s="29"/>
      <c r="D15" s="29"/>
      <c r="E15" s="29"/>
      <c r="F15" s="1" t="s">
        <v>127</v>
      </c>
      <c r="G15" s="1" t="s">
        <v>128</v>
      </c>
      <c r="H15" s="1" t="s">
        <v>129</v>
      </c>
      <c r="I15" s="1" t="s">
        <v>130</v>
      </c>
      <c r="J15" s="1" t="s">
        <v>131</v>
      </c>
      <c r="K15" s="1" t="s">
        <v>132</v>
      </c>
      <c r="L15" s="1" t="s">
        <v>133</v>
      </c>
      <c r="M15" s="1" t="s">
        <v>127</v>
      </c>
      <c r="N15" s="1" t="s">
        <v>128</v>
      </c>
      <c r="O15" s="1" t="s">
        <v>129</v>
      </c>
      <c r="P15" s="1" t="s">
        <v>130</v>
      </c>
      <c r="Q15" s="1" t="s">
        <v>131</v>
      </c>
      <c r="R15" s="1" t="s">
        <v>132</v>
      </c>
      <c r="S15" s="1" t="s">
        <v>133</v>
      </c>
      <c r="T15" s="1" t="s">
        <v>127</v>
      </c>
      <c r="U15" s="1" t="s">
        <v>128</v>
      </c>
      <c r="V15" s="1" t="s">
        <v>129</v>
      </c>
      <c r="W15" s="1" t="s">
        <v>130</v>
      </c>
      <c r="X15" s="1" t="s">
        <v>131</v>
      </c>
      <c r="Y15" s="1" t="s">
        <v>132</v>
      </c>
      <c r="Z15" s="1" t="s">
        <v>133</v>
      </c>
      <c r="AA15" s="1" t="s">
        <v>127</v>
      </c>
      <c r="AB15" s="1" t="s">
        <v>128</v>
      </c>
      <c r="AC15" s="1" t="s">
        <v>129</v>
      </c>
      <c r="AD15" s="1" t="s">
        <v>130</v>
      </c>
      <c r="AE15" s="1" t="s">
        <v>131</v>
      </c>
      <c r="AF15" s="1" t="s">
        <v>132</v>
      </c>
      <c r="AG15" s="1" t="s">
        <v>133</v>
      </c>
      <c r="AH15" s="1" t="s">
        <v>127</v>
      </c>
      <c r="AI15" s="1" t="s">
        <v>128</v>
      </c>
      <c r="AJ15" s="1" t="s">
        <v>129</v>
      </c>
      <c r="AK15" s="29"/>
    </row>
    <row r="16" spans="1:37" x14ac:dyDescent="0.3">
      <c r="A16" s="29"/>
      <c r="B16" s="29"/>
      <c r="C16" s="29"/>
      <c r="D16" s="29"/>
      <c r="E16" s="29"/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  <c r="Q16" s="6">
        <v>12</v>
      </c>
      <c r="R16" s="6">
        <v>13</v>
      </c>
      <c r="S16" s="6">
        <v>14</v>
      </c>
      <c r="T16" s="6">
        <v>15</v>
      </c>
      <c r="U16" s="6">
        <v>16</v>
      </c>
      <c r="V16" s="6">
        <v>17</v>
      </c>
      <c r="W16" s="6">
        <v>18</v>
      </c>
      <c r="X16" s="6">
        <v>19</v>
      </c>
      <c r="Y16" s="6">
        <v>20</v>
      </c>
      <c r="Z16" s="6">
        <v>21</v>
      </c>
      <c r="AA16" s="6">
        <v>22</v>
      </c>
      <c r="AB16" s="6">
        <v>23</v>
      </c>
      <c r="AC16" s="6">
        <v>24</v>
      </c>
      <c r="AD16" s="6">
        <v>25</v>
      </c>
      <c r="AE16" s="6">
        <v>26</v>
      </c>
      <c r="AF16" s="6">
        <v>27</v>
      </c>
      <c r="AG16" s="6">
        <v>28</v>
      </c>
      <c r="AH16" s="6">
        <v>29</v>
      </c>
      <c r="AI16" s="6">
        <v>30</v>
      </c>
      <c r="AJ16" s="6">
        <v>31</v>
      </c>
      <c r="AK16" s="29"/>
    </row>
    <row r="17" spans="1:37" x14ac:dyDescent="0.3">
      <c r="A17" s="2">
        <v>1</v>
      </c>
      <c r="B17" s="2" t="s">
        <v>41</v>
      </c>
      <c r="C17" s="2" t="s">
        <v>42</v>
      </c>
      <c r="D17" s="2"/>
      <c r="E17" s="2"/>
      <c r="J17" s="16"/>
      <c r="K17" s="16"/>
      <c r="Q17" s="16"/>
      <c r="R17" s="16"/>
      <c r="X17" s="16"/>
      <c r="Y17" s="16"/>
      <c r="AE17" s="16"/>
      <c r="AF17" s="16"/>
      <c r="AG17" s="16"/>
      <c r="AH17" s="16"/>
    </row>
    <row r="18" spans="1:37" x14ac:dyDescent="0.3">
      <c r="A18" s="5">
        <v>2</v>
      </c>
      <c r="B18" s="5" t="s">
        <v>43</v>
      </c>
      <c r="C18" s="3" t="s">
        <v>44</v>
      </c>
      <c r="D18" s="5">
        <v>0.2</v>
      </c>
      <c r="E18" s="5" t="s">
        <v>45</v>
      </c>
      <c r="J18" s="16"/>
      <c r="K18" s="16"/>
      <c r="Q18" s="16"/>
      <c r="R18" s="16"/>
      <c r="S18" s="7">
        <v>0.85666666666666658</v>
      </c>
      <c r="T18" s="7">
        <v>0.85666666666666658</v>
      </c>
      <c r="X18" s="16"/>
      <c r="Y18" s="16"/>
      <c r="AE18" s="16"/>
      <c r="AF18" s="16"/>
      <c r="AG18" s="16"/>
      <c r="AH18" s="16"/>
      <c r="AK18" s="4">
        <f t="shared" ref="AK18:AK23" si="0">SUM(F18:AJ18)</f>
        <v>1.7133333333333332</v>
      </c>
    </row>
    <row r="19" spans="1:37" x14ac:dyDescent="0.3">
      <c r="A19" s="5">
        <v>3</v>
      </c>
      <c r="B19" s="5" t="s">
        <v>46</v>
      </c>
      <c r="C19" s="3" t="s">
        <v>47</v>
      </c>
      <c r="D19" s="5">
        <v>10</v>
      </c>
      <c r="E19" s="5" t="s">
        <v>48</v>
      </c>
      <c r="J19" s="16"/>
      <c r="K19" s="16"/>
      <c r="Q19" s="16"/>
      <c r="R19" s="16"/>
      <c r="X19" s="16"/>
      <c r="Y19" s="16"/>
      <c r="AE19" s="16"/>
      <c r="AF19" s="16"/>
      <c r="AG19" s="16"/>
      <c r="AH19" s="16"/>
      <c r="AK19" s="4">
        <f t="shared" si="0"/>
        <v>0</v>
      </c>
    </row>
    <row r="20" spans="1:37" x14ac:dyDescent="0.3">
      <c r="A20" s="5">
        <v>4</v>
      </c>
      <c r="B20" s="5" t="s">
        <v>49</v>
      </c>
      <c r="C20" s="3" t="s">
        <v>50</v>
      </c>
      <c r="D20" s="5">
        <v>2.5</v>
      </c>
      <c r="E20" s="5" t="s">
        <v>51</v>
      </c>
      <c r="J20" s="16"/>
      <c r="K20" s="16"/>
      <c r="Q20" s="16"/>
      <c r="R20" s="16"/>
      <c r="X20" s="16"/>
      <c r="Y20" s="16"/>
      <c r="AE20" s="16"/>
      <c r="AF20" s="16"/>
      <c r="AG20" s="16"/>
      <c r="AH20" s="16"/>
      <c r="AK20" s="4">
        <f t="shared" si="0"/>
        <v>0</v>
      </c>
    </row>
    <row r="21" spans="1:37" x14ac:dyDescent="0.3">
      <c r="A21" s="5">
        <v>5</v>
      </c>
      <c r="B21" s="5" t="s">
        <v>52</v>
      </c>
      <c r="C21" s="3" t="s">
        <v>53</v>
      </c>
      <c r="D21" s="5">
        <v>3</v>
      </c>
      <c r="E21" s="5" t="s">
        <v>51</v>
      </c>
      <c r="J21" s="16"/>
      <c r="K21" s="16"/>
      <c r="Q21" s="16"/>
      <c r="R21" s="16"/>
      <c r="U21" s="7">
        <v>14.221666666666669</v>
      </c>
      <c r="X21" s="16"/>
      <c r="Y21" s="16"/>
      <c r="AE21" s="16"/>
      <c r="AF21" s="16"/>
      <c r="AG21" s="16"/>
      <c r="AH21" s="16"/>
      <c r="AK21" s="4">
        <f t="shared" si="0"/>
        <v>14.221666666666669</v>
      </c>
    </row>
    <row r="22" spans="1:37" x14ac:dyDescent="0.3">
      <c r="A22" s="5">
        <v>6</v>
      </c>
      <c r="B22" s="5" t="s">
        <v>54</v>
      </c>
      <c r="C22" s="3" t="s">
        <v>55</v>
      </c>
      <c r="D22" s="5">
        <v>0.67</v>
      </c>
      <c r="E22" s="5" t="s">
        <v>48</v>
      </c>
      <c r="F22" s="12">
        <v>15.12</v>
      </c>
      <c r="G22" s="12">
        <v>15.12</v>
      </c>
      <c r="H22" s="12">
        <v>15.12</v>
      </c>
      <c r="I22" s="12">
        <v>15.12</v>
      </c>
      <c r="J22" s="16"/>
      <c r="K22" s="16"/>
      <c r="L22" s="12">
        <v>15.12</v>
      </c>
      <c r="M22" s="12">
        <v>15.12</v>
      </c>
      <c r="N22" s="12">
        <v>15.12</v>
      </c>
      <c r="O22" s="12">
        <v>15.12</v>
      </c>
      <c r="P22" s="12">
        <v>15.12</v>
      </c>
      <c r="Q22" s="16"/>
      <c r="R22" s="16"/>
      <c r="S22" s="12">
        <v>15.12</v>
      </c>
      <c r="T22" s="12">
        <v>15.12</v>
      </c>
      <c r="U22" s="12">
        <v>15.12</v>
      </c>
      <c r="V22" s="12">
        <v>15.12</v>
      </c>
      <c r="W22" s="12">
        <v>15.12</v>
      </c>
      <c r="X22" s="16"/>
      <c r="Y22" s="16"/>
      <c r="Z22" s="12">
        <v>15.12</v>
      </c>
      <c r="AA22" s="12">
        <v>15.12</v>
      </c>
      <c r="AC22" s="12">
        <v>15.12</v>
      </c>
      <c r="AD22" s="12">
        <v>15.12</v>
      </c>
      <c r="AE22" s="16"/>
      <c r="AF22" s="16"/>
      <c r="AG22" s="16"/>
      <c r="AH22" s="16"/>
      <c r="AI22" s="12">
        <v>15.12</v>
      </c>
      <c r="AJ22" s="12">
        <v>15.12</v>
      </c>
      <c r="AK22" s="4">
        <f t="shared" si="0"/>
        <v>302.40000000000003</v>
      </c>
    </row>
    <row r="23" spans="1:37" x14ac:dyDescent="0.3">
      <c r="A23" s="5">
        <v>7</v>
      </c>
      <c r="B23" s="5" t="s">
        <v>56</v>
      </c>
      <c r="C23" s="3" t="s">
        <v>57</v>
      </c>
      <c r="D23" s="5">
        <v>0.67</v>
      </c>
      <c r="E23" s="5" t="s">
        <v>48</v>
      </c>
      <c r="F23" s="7">
        <v>7</v>
      </c>
      <c r="G23" s="7">
        <v>7</v>
      </c>
      <c r="H23" s="7">
        <v>7</v>
      </c>
      <c r="I23" s="7">
        <v>7</v>
      </c>
      <c r="J23" s="16"/>
      <c r="K23" s="16"/>
      <c r="L23" s="7">
        <v>7</v>
      </c>
      <c r="M23" s="7">
        <v>7</v>
      </c>
      <c r="N23" s="7">
        <v>7</v>
      </c>
      <c r="O23" s="7">
        <v>7</v>
      </c>
      <c r="P23" s="7">
        <v>7</v>
      </c>
      <c r="Q23" s="16"/>
      <c r="R23" s="16"/>
      <c r="S23" s="7">
        <v>7</v>
      </c>
      <c r="T23" s="7">
        <v>7</v>
      </c>
      <c r="U23" s="7">
        <v>7</v>
      </c>
      <c r="V23" s="7">
        <v>7</v>
      </c>
      <c r="W23" s="7">
        <v>7</v>
      </c>
      <c r="X23" s="16"/>
      <c r="Y23" s="16"/>
      <c r="Z23" s="7">
        <v>7</v>
      </c>
      <c r="AA23" s="7">
        <v>7</v>
      </c>
      <c r="AB23" s="7"/>
      <c r="AC23" s="7">
        <v>7</v>
      </c>
      <c r="AD23" s="7">
        <v>7</v>
      </c>
      <c r="AE23" s="16"/>
      <c r="AF23" s="16"/>
      <c r="AG23" s="16"/>
      <c r="AH23" s="16"/>
      <c r="AI23" s="7">
        <v>7</v>
      </c>
      <c r="AJ23" s="7">
        <v>7</v>
      </c>
      <c r="AK23" s="4">
        <f t="shared" si="0"/>
        <v>140</v>
      </c>
    </row>
    <row r="24" spans="1:37" x14ac:dyDescent="0.3">
      <c r="A24" s="2">
        <v>8</v>
      </c>
      <c r="B24" s="2" t="s">
        <v>58</v>
      </c>
      <c r="C24" s="2" t="s">
        <v>59</v>
      </c>
      <c r="D24" s="2"/>
      <c r="E24" s="2"/>
      <c r="J24" s="16"/>
      <c r="K24" s="16"/>
      <c r="Q24" s="16"/>
      <c r="R24" s="16"/>
      <c r="X24" s="16"/>
      <c r="Y24" s="16"/>
      <c r="AE24" s="16"/>
      <c r="AF24" s="16"/>
      <c r="AG24" s="16"/>
      <c r="AH24" s="16"/>
    </row>
    <row r="25" spans="1:37" x14ac:dyDescent="0.3">
      <c r="A25" s="5">
        <v>9</v>
      </c>
      <c r="B25" s="5" t="s">
        <v>60</v>
      </c>
      <c r="C25" s="3" t="s">
        <v>61</v>
      </c>
      <c r="D25" s="5">
        <v>120</v>
      </c>
      <c r="E25" s="5" t="s">
        <v>62</v>
      </c>
      <c r="F25" s="7">
        <v>735.22727272727263</v>
      </c>
      <c r="G25" s="7">
        <v>735.22727272727263</v>
      </c>
      <c r="H25" s="7">
        <v>735.22727272727263</v>
      </c>
      <c r="I25" s="7">
        <v>735.22727272727263</v>
      </c>
      <c r="J25" s="16"/>
      <c r="K25" s="16"/>
      <c r="L25" s="7"/>
      <c r="M25" s="7"/>
      <c r="Q25" s="16"/>
      <c r="R25" s="16"/>
      <c r="X25" s="16"/>
      <c r="Y25" s="16"/>
      <c r="AE25" s="16"/>
      <c r="AF25" s="16"/>
      <c r="AG25" s="16"/>
      <c r="AH25" s="16"/>
      <c r="AI25" s="7"/>
      <c r="AJ25" s="7"/>
      <c r="AK25" s="4">
        <f t="shared" ref="AK25:AK30" si="1">SUM(F25:AJ25)</f>
        <v>2940.9090909090905</v>
      </c>
    </row>
    <row r="26" spans="1:37" x14ac:dyDescent="0.3">
      <c r="A26" s="5">
        <v>10</v>
      </c>
      <c r="B26" s="5" t="s">
        <v>63</v>
      </c>
      <c r="C26" s="3" t="s">
        <v>64</v>
      </c>
      <c r="D26" s="5">
        <v>0.67</v>
      </c>
      <c r="E26" s="5" t="s">
        <v>65</v>
      </c>
      <c r="J26" s="16"/>
      <c r="K26" s="16"/>
      <c r="Q26" s="16"/>
      <c r="R26" s="16"/>
      <c r="X26" s="16"/>
      <c r="Y26" s="16"/>
      <c r="AC26" s="7">
        <v>1.019705882352941</v>
      </c>
      <c r="AD26" s="7">
        <v>1.019705882352941</v>
      </c>
      <c r="AE26" s="16"/>
      <c r="AF26" s="16"/>
      <c r="AG26" s="16"/>
      <c r="AH26" s="16"/>
      <c r="AI26" s="7"/>
      <c r="AJ26" s="7"/>
      <c r="AK26" s="4">
        <f t="shared" si="1"/>
        <v>2.039411764705882</v>
      </c>
    </row>
    <row r="27" spans="1:37" x14ac:dyDescent="0.3">
      <c r="A27" s="5">
        <v>11</v>
      </c>
      <c r="B27" s="5" t="s">
        <v>66</v>
      </c>
      <c r="C27" s="3" t="s">
        <v>67</v>
      </c>
      <c r="D27" s="5">
        <v>10</v>
      </c>
      <c r="E27" s="5" t="s">
        <v>48</v>
      </c>
      <c r="J27" s="16"/>
      <c r="K27" s="16"/>
      <c r="Q27" s="16"/>
      <c r="R27" s="16"/>
      <c r="X27" s="16"/>
      <c r="Y27" s="16"/>
      <c r="AE27" s="16"/>
      <c r="AF27" s="16"/>
      <c r="AG27" s="16"/>
      <c r="AH27" s="16"/>
      <c r="AK27" s="4">
        <f t="shared" si="1"/>
        <v>0</v>
      </c>
    </row>
    <row r="28" spans="1:37" x14ac:dyDescent="0.3">
      <c r="A28" s="5">
        <v>12</v>
      </c>
      <c r="B28" s="5" t="s">
        <v>68</v>
      </c>
      <c r="C28" s="3" t="s">
        <v>69</v>
      </c>
      <c r="D28" s="5">
        <v>40</v>
      </c>
      <c r="E28" s="5" t="s">
        <v>62</v>
      </c>
      <c r="J28" s="16"/>
      <c r="K28" s="16"/>
      <c r="Q28" s="16"/>
      <c r="R28" s="16"/>
      <c r="X28" s="16"/>
      <c r="Y28" s="16"/>
      <c r="AE28" s="16"/>
      <c r="AF28" s="16"/>
      <c r="AG28" s="16"/>
      <c r="AH28" s="16"/>
      <c r="AK28" s="4">
        <f t="shared" si="1"/>
        <v>0</v>
      </c>
    </row>
    <row r="29" spans="1:37" x14ac:dyDescent="0.3">
      <c r="A29" s="5">
        <v>13</v>
      </c>
      <c r="B29" s="5" t="s">
        <v>70</v>
      </c>
      <c r="C29" s="3" t="s">
        <v>71</v>
      </c>
      <c r="D29" s="5">
        <v>0.67</v>
      </c>
      <c r="E29" s="5" t="s">
        <v>65</v>
      </c>
      <c r="J29" s="16"/>
      <c r="K29" s="16"/>
      <c r="Q29" s="16"/>
      <c r="R29" s="16"/>
      <c r="X29" s="16"/>
      <c r="Y29" s="16"/>
      <c r="AE29" s="16"/>
      <c r="AF29" s="16"/>
      <c r="AG29" s="16"/>
      <c r="AH29" s="16"/>
      <c r="AK29" s="4">
        <f t="shared" si="1"/>
        <v>0</v>
      </c>
    </row>
    <row r="30" spans="1:37" x14ac:dyDescent="0.3">
      <c r="A30" s="5">
        <v>14</v>
      </c>
      <c r="B30" s="5" t="s">
        <v>72</v>
      </c>
      <c r="C30" s="3" t="s">
        <v>73</v>
      </c>
      <c r="D30" s="5">
        <v>40</v>
      </c>
      <c r="E30" s="5" t="s">
        <v>62</v>
      </c>
      <c r="J30" s="16"/>
      <c r="K30" s="16"/>
      <c r="Q30" s="16"/>
      <c r="R30" s="16"/>
      <c r="X30" s="16"/>
      <c r="Y30" s="16"/>
      <c r="AE30" s="16"/>
      <c r="AF30" s="16"/>
      <c r="AG30" s="16"/>
      <c r="AH30" s="16"/>
      <c r="AK30" s="4">
        <f t="shared" si="1"/>
        <v>0</v>
      </c>
    </row>
    <row r="31" spans="1:37" x14ac:dyDescent="0.3">
      <c r="A31" s="2">
        <v>15</v>
      </c>
      <c r="B31" s="2" t="s">
        <v>74</v>
      </c>
      <c r="C31" s="2" t="s">
        <v>75</v>
      </c>
      <c r="D31" s="2"/>
      <c r="E31" s="2"/>
      <c r="J31" s="16"/>
      <c r="K31" s="16"/>
      <c r="Q31" s="16"/>
      <c r="R31" s="16"/>
      <c r="X31" s="16"/>
      <c r="Y31" s="16"/>
      <c r="AE31" s="16"/>
      <c r="AF31" s="16"/>
      <c r="AG31" s="16"/>
      <c r="AH31" s="16"/>
    </row>
    <row r="32" spans="1:37" x14ac:dyDescent="0.3">
      <c r="A32" s="5">
        <v>16</v>
      </c>
      <c r="B32" s="5" t="s">
        <v>76</v>
      </c>
      <c r="C32" s="3" t="s">
        <v>77</v>
      </c>
      <c r="D32" s="5">
        <v>400</v>
      </c>
      <c r="E32" s="5" t="s">
        <v>48</v>
      </c>
      <c r="J32" s="16"/>
      <c r="K32" s="16"/>
      <c r="Q32" s="16"/>
      <c r="R32" s="16"/>
      <c r="V32" s="7">
        <v>1999.875</v>
      </c>
      <c r="X32" s="16"/>
      <c r="Y32" s="16"/>
      <c r="AE32" s="16"/>
      <c r="AF32" s="16"/>
      <c r="AG32" s="16"/>
      <c r="AH32" s="16"/>
      <c r="AK32" s="4">
        <f>SUM(F32:AJ32)</f>
        <v>1999.875</v>
      </c>
    </row>
    <row r="33" spans="1:37" x14ac:dyDescent="0.3">
      <c r="A33" s="2">
        <v>17</v>
      </c>
      <c r="B33" s="2" t="s">
        <v>78</v>
      </c>
      <c r="C33" s="2" t="s">
        <v>79</v>
      </c>
      <c r="D33" s="2"/>
      <c r="E33" s="2"/>
      <c r="J33" s="16"/>
      <c r="K33" s="16"/>
      <c r="Q33" s="16"/>
      <c r="R33" s="16"/>
      <c r="X33" s="16"/>
      <c r="Y33" s="16"/>
      <c r="AE33" s="16"/>
      <c r="AF33" s="16"/>
      <c r="AG33" s="16"/>
      <c r="AH33" s="16"/>
    </row>
    <row r="34" spans="1:37" x14ac:dyDescent="0.3">
      <c r="A34" s="5">
        <v>18</v>
      </c>
      <c r="B34" s="5" t="s">
        <v>80</v>
      </c>
      <c r="C34" s="3" t="s">
        <v>81</v>
      </c>
      <c r="D34" s="5">
        <v>50</v>
      </c>
      <c r="E34" s="5" t="s">
        <v>65</v>
      </c>
      <c r="J34" s="16"/>
      <c r="K34" s="16"/>
      <c r="Q34" s="16"/>
      <c r="R34" s="16"/>
      <c r="X34" s="16"/>
      <c r="Y34" s="16"/>
      <c r="AE34" s="16"/>
      <c r="AF34" s="16"/>
      <c r="AG34" s="16"/>
      <c r="AH34" s="16"/>
      <c r="AK34" s="4">
        <f>SUM(F34:AJ34)</f>
        <v>0</v>
      </c>
    </row>
    <row r="35" spans="1:37" x14ac:dyDescent="0.3">
      <c r="A35" s="2">
        <v>19</v>
      </c>
      <c r="B35" s="2" t="s">
        <v>82</v>
      </c>
      <c r="C35" s="2" t="s">
        <v>83</v>
      </c>
      <c r="D35" s="2"/>
      <c r="E35" s="2"/>
      <c r="J35" s="16"/>
      <c r="K35" s="16"/>
      <c r="Q35" s="16"/>
      <c r="R35" s="16"/>
      <c r="X35" s="16"/>
      <c r="Y35" s="16"/>
      <c r="AE35" s="16"/>
      <c r="AF35" s="16"/>
      <c r="AG35" s="16"/>
      <c r="AH35" s="16"/>
    </row>
    <row r="36" spans="1:37" x14ac:dyDescent="0.3">
      <c r="A36" s="5">
        <v>20</v>
      </c>
      <c r="B36" s="5" t="s">
        <v>84</v>
      </c>
      <c r="C36" s="3" t="s">
        <v>85</v>
      </c>
      <c r="D36" s="5">
        <v>0.67</v>
      </c>
      <c r="E36" s="5" t="s">
        <v>65</v>
      </c>
      <c r="J36" s="16"/>
      <c r="K36" s="16"/>
      <c r="Q36" s="16"/>
      <c r="R36" s="16"/>
      <c r="X36" s="16"/>
      <c r="Y36" s="16"/>
      <c r="AE36" s="16"/>
      <c r="AF36" s="16"/>
      <c r="AG36" s="16"/>
      <c r="AH36" s="16"/>
      <c r="AK36" s="4">
        <f>SUM(F36:AJ36)</f>
        <v>0</v>
      </c>
    </row>
    <row r="37" spans="1:37" x14ac:dyDescent="0.3">
      <c r="A37" s="2">
        <v>21</v>
      </c>
      <c r="B37" s="2" t="s">
        <v>86</v>
      </c>
      <c r="C37" s="2" t="s">
        <v>87</v>
      </c>
      <c r="D37" s="2"/>
      <c r="E37" s="2"/>
      <c r="J37" s="16"/>
      <c r="K37" s="16"/>
      <c r="Q37" s="16"/>
      <c r="R37" s="16"/>
      <c r="X37" s="16"/>
      <c r="Y37" s="16"/>
      <c r="AE37" s="16"/>
      <c r="AF37" s="16"/>
      <c r="AG37" s="16"/>
      <c r="AH37" s="16"/>
    </row>
    <row r="38" spans="1:37" x14ac:dyDescent="0.3">
      <c r="A38" s="5">
        <v>22</v>
      </c>
      <c r="B38" s="5" t="s">
        <v>88</v>
      </c>
      <c r="C38" s="3" t="s">
        <v>89</v>
      </c>
      <c r="D38" s="5">
        <v>25</v>
      </c>
      <c r="E38" s="5" t="s">
        <v>45</v>
      </c>
      <c r="J38" s="16"/>
      <c r="K38" s="16"/>
      <c r="Q38" s="16"/>
      <c r="R38" s="16"/>
      <c r="X38" s="16"/>
      <c r="Y38" s="16"/>
      <c r="AD38" s="7"/>
      <c r="AE38" s="16"/>
      <c r="AF38" s="16"/>
      <c r="AG38" s="16"/>
      <c r="AH38" s="16"/>
      <c r="AK38" s="4">
        <f>SUM(F38:AJ38)</f>
        <v>0</v>
      </c>
    </row>
    <row r="39" spans="1:37" x14ac:dyDescent="0.3">
      <c r="A39" s="2">
        <v>23</v>
      </c>
      <c r="B39" s="2" t="s">
        <v>90</v>
      </c>
      <c r="C39" s="2" t="s">
        <v>91</v>
      </c>
      <c r="D39" s="2"/>
      <c r="E39" s="2"/>
      <c r="J39" s="16"/>
      <c r="K39" s="16"/>
      <c r="Q39" s="16"/>
      <c r="R39" s="16"/>
      <c r="X39" s="16"/>
      <c r="Y39" s="16"/>
      <c r="AE39" s="16"/>
      <c r="AF39" s="16"/>
      <c r="AG39" s="16"/>
      <c r="AH39" s="16"/>
    </row>
    <row r="40" spans="1:37" x14ac:dyDescent="0.3">
      <c r="A40" s="5">
        <v>24</v>
      </c>
      <c r="B40" s="5" t="s">
        <v>92</v>
      </c>
      <c r="C40" s="3" t="s">
        <v>93</v>
      </c>
      <c r="D40" s="5">
        <v>1.2</v>
      </c>
      <c r="E40" s="5" t="s">
        <v>51</v>
      </c>
      <c r="J40" s="16"/>
      <c r="K40" s="16"/>
      <c r="Q40" s="16"/>
      <c r="R40" s="16"/>
      <c r="X40" s="16"/>
      <c r="Y40" s="16"/>
      <c r="AE40" s="16"/>
      <c r="AF40" s="16"/>
      <c r="AG40" s="16"/>
      <c r="AH40" s="16"/>
      <c r="AK40" s="4">
        <f>SUM(F40:AJ40)</f>
        <v>0</v>
      </c>
    </row>
    <row r="41" spans="1:37" x14ac:dyDescent="0.3">
      <c r="A41" s="5">
        <v>25</v>
      </c>
      <c r="B41" s="5" t="s">
        <v>94</v>
      </c>
      <c r="C41" s="3" t="s">
        <v>95</v>
      </c>
      <c r="D41" s="5">
        <v>0.67</v>
      </c>
      <c r="E41" s="5" t="s">
        <v>65</v>
      </c>
      <c r="J41" s="16"/>
      <c r="K41" s="16"/>
      <c r="Q41" s="16"/>
      <c r="R41" s="16"/>
      <c r="X41" s="16"/>
      <c r="Y41" s="16"/>
      <c r="AE41" s="16"/>
      <c r="AF41" s="16"/>
      <c r="AG41" s="16"/>
      <c r="AH41" s="16"/>
      <c r="AK41" s="4">
        <f>SUM(F41:AJ41)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41">
    <cfRule type="notContainsErrors" dxfId="3" priority="1">
      <formula>NOT(ISERROR(F17))</formula>
    </cfRule>
  </conditionalFormatting>
  <pageMargins left="0.25" right="0.25" top="0.75" bottom="0.75" header="0.3" footer="0.3"/>
  <pageSetup paperSize="9" scale="5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4:AK41"/>
  <sheetViews>
    <sheetView view="pageBreakPreview" topLeftCell="C10" zoomScale="85" zoomScaleNormal="70" zoomScaleSheetLayoutView="85" workbookViewId="0">
      <selection activeCell="AE26" sqref="AE26"/>
    </sheetView>
  </sheetViews>
  <sheetFormatPr baseColWidth="10" defaultColWidth="8.88671875" defaultRowHeight="14.4" x14ac:dyDescent="0.3"/>
  <cols>
    <col min="1" max="1" width="6.6640625" customWidth="1"/>
    <col min="2" max="2" width="10.6640625" customWidth="1"/>
    <col min="3" max="3" width="35.6640625" customWidth="1"/>
    <col min="4" max="5" width="8.6640625" customWidth="1"/>
    <col min="6" max="24" width="5.6640625" customWidth="1"/>
    <col min="25" max="25" width="7.6640625" customWidth="1"/>
    <col min="26" max="36" width="5.6640625" customWidth="1"/>
    <col min="37" max="37" width="12.6640625" customWidth="1"/>
  </cols>
  <sheetData>
    <row r="4" spans="1:37" x14ac:dyDescent="0.3">
      <c r="A4" s="32" t="s">
        <v>109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</row>
    <row r="5" spans="1:37" x14ac:dyDescent="0.3">
      <c r="A5" s="30" t="s">
        <v>140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</row>
    <row r="7" spans="1:37" x14ac:dyDescent="0.3">
      <c r="A7" s="31" t="s">
        <v>111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W7" s="31" t="s">
        <v>101</v>
      </c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</row>
    <row r="8" spans="1:37" x14ac:dyDescent="0.3">
      <c r="A8" s="31" t="s">
        <v>112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W8" s="31" t="s">
        <v>117</v>
      </c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</row>
    <row r="9" spans="1:37" x14ac:dyDescent="0.3">
      <c r="A9" s="31" t="s">
        <v>113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P9" s="31" t="s">
        <v>3</v>
      </c>
      <c r="Q9" s="31"/>
      <c r="R9" s="31"/>
      <c r="S9" s="31"/>
      <c r="T9" s="31"/>
      <c r="U9" s="31"/>
      <c r="W9" s="31" t="s">
        <v>118</v>
      </c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7" x14ac:dyDescent="0.3">
      <c r="A10" s="31" t="s">
        <v>114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P10" s="31" t="s">
        <v>116</v>
      </c>
      <c r="Q10" s="31"/>
      <c r="R10" s="31"/>
      <c r="S10" s="31"/>
      <c r="T10" s="31"/>
      <c r="U10" s="31"/>
    </row>
    <row r="11" spans="1:37" x14ac:dyDescent="0.3">
      <c r="A11" s="31" t="s">
        <v>115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3" spans="1:37" x14ac:dyDescent="0.3">
      <c r="A13" s="29" t="s">
        <v>119</v>
      </c>
      <c r="B13" s="29" t="s">
        <v>7</v>
      </c>
      <c r="C13" s="29" t="s">
        <v>8</v>
      </c>
      <c r="D13" s="29" t="s">
        <v>120</v>
      </c>
      <c r="E13" s="29" t="s">
        <v>9</v>
      </c>
      <c r="F13" s="29" t="s">
        <v>141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</row>
    <row r="14" spans="1:37" x14ac:dyDescent="0.3">
      <c r="A14" s="29"/>
      <c r="B14" s="29"/>
      <c r="C14" s="29"/>
      <c r="D14" s="29"/>
      <c r="E14" s="29"/>
      <c r="F14" s="29" t="s">
        <v>122</v>
      </c>
      <c r="G14" s="29"/>
      <c r="H14" s="29"/>
      <c r="I14" s="29"/>
      <c r="J14" s="29"/>
      <c r="K14" s="29"/>
      <c r="L14" s="29"/>
      <c r="M14" s="29"/>
      <c r="N14" s="29" t="s">
        <v>123</v>
      </c>
      <c r="O14" s="29"/>
      <c r="P14" s="29"/>
      <c r="Q14" s="29"/>
      <c r="R14" s="29"/>
      <c r="S14" s="29"/>
      <c r="T14" s="29"/>
      <c r="U14" s="29"/>
      <c r="V14" s="29" t="s">
        <v>124</v>
      </c>
      <c r="W14" s="29"/>
      <c r="X14" s="29"/>
      <c r="Y14" s="29"/>
      <c r="Z14" s="29"/>
      <c r="AA14" s="29"/>
      <c r="AB14" s="29"/>
      <c r="AC14" s="29"/>
      <c r="AD14" s="29" t="s">
        <v>125</v>
      </c>
      <c r="AE14" s="29"/>
      <c r="AF14" s="29"/>
      <c r="AG14" s="29"/>
      <c r="AH14" s="29"/>
      <c r="AI14" s="29"/>
      <c r="AJ14" s="29"/>
      <c r="AK14" s="29" t="s">
        <v>126</v>
      </c>
    </row>
    <row r="15" spans="1:37" x14ac:dyDescent="0.3">
      <c r="A15" s="29"/>
      <c r="B15" s="29"/>
      <c r="C15" s="29"/>
      <c r="D15" s="29"/>
      <c r="E15" s="29"/>
      <c r="F15" s="1" t="s">
        <v>130</v>
      </c>
      <c r="G15" s="1" t="s">
        <v>131</v>
      </c>
      <c r="H15" s="1" t="s">
        <v>132</v>
      </c>
      <c r="I15" s="1" t="s">
        <v>133</v>
      </c>
      <c r="J15" s="1" t="s">
        <v>127</v>
      </c>
      <c r="K15" s="1" t="s">
        <v>128</v>
      </c>
      <c r="L15" s="1" t="s">
        <v>129</v>
      </c>
      <c r="M15" s="1" t="s">
        <v>130</v>
      </c>
      <c r="N15" s="1" t="s">
        <v>131</v>
      </c>
      <c r="O15" s="1" t="s">
        <v>132</v>
      </c>
      <c r="P15" s="1" t="s">
        <v>133</v>
      </c>
      <c r="Q15" s="1" t="s">
        <v>127</v>
      </c>
      <c r="R15" s="1" t="s">
        <v>128</v>
      </c>
      <c r="S15" s="1" t="s">
        <v>129</v>
      </c>
      <c r="T15" s="1" t="s">
        <v>130</v>
      </c>
      <c r="U15" s="1" t="s">
        <v>131</v>
      </c>
      <c r="V15" s="1" t="s">
        <v>132</v>
      </c>
      <c r="W15" s="1" t="s">
        <v>133</v>
      </c>
      <c r="X15" s="1" t="s">
        <v>127</v>
      </c>
      <c r="Y15" s="1" t="s">
        <v>128</v>
      </c>
      <c r="Z15" s="1" t="s">
        <v>129</v>
      </c>
      <c r="AA15" s="1" t="s">
        <v>130</v>
      </c>
      <c r="AB15" s="1" t="s">
        <v>131</v>
      </c>
      <c r="AC15" s="1" t="s">
        <v>132</v>
      </c>
      <c r="AD15" s="1" t="s">
        <v>133</v>
      </c>
      <c r="AE15" s="1" t="s">
        <v>127</v>
      </c>
      <c r="AF15" s="1" t="s">
        <v>128</v>
      </c>
      <c r="AG15" s="1" t="s">
        <v>129</v>
      </c>
      <c r="AH15" s="1" t="s">
        <v>130</v>
      </c>
      <c r="AI15" s="1" t="s">
        <v>131</v>
      </c>
      <c r="AJ15" s="1" t="s">
        <v>132</v>
      </c>
      <c r="AK15" s="29"/>
    </row>
    <row r="16" spans="1:37" x14ac:dyDescent="0.3">
      <c r="A16" s="29"/>
      <c r="B16" s="29"/>
      <c r="C16" s="29"/>
      <c r="D16" s="29"/>
      <c r="E16" s="29"/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  <c r="Q16" s="6">
        <v>12</v>
      </c>
      <c r="R16" s="6">
        <v>13</v>
      </c>
      <c r="S16" s="6">
        <v>14</v>
      </c>
      <c r="T16" s="6">
        <v>15</v>
      </c>
      <c r="U16" s="6">
        <v>16</v>
      </c>
      <c r="V16" s="6">
        <v>17</v>
      </c>
      <c r="W16" s="6">
        <v>18</v>
      </c>
      <c r="X16" s="6">
        <v>19</v>
      </c>
      <c r="Y16" s="6">
        <v>20</v>
      </c>
      <c r="Z16" s="6">
        <v>21</v>
      </c>
      <c r="AA16" s="6">
        <v>22</v>
      </c>
      <c r="AB16" s="6">
        <v>23</v>
      </c>
      <c r="AC16" s="6">
        <v>24</v>
      </c>
      <c r="AD16" s="6">
        <v>25</v>
      </c>
      <c r="AE16" s="6">
        <v>26</v>
      </c>
      <c r="AF16" s="6">
        <v>27</v>
      </c>
      <c r="AG16" s="6">
        <v>28</v>
      </c>
      <c r="AH16" s="6">
        <v>29</v>
      </c>
      <c r="AI16" s="6">
        <v>30</v>
      </c>
      <c r="AJ16" s="6">
        <v>31</v>
      </c>
      <c r="AK16" s="29"/>
    </row>
    <row r="17" spans="1:37" x14ac:dyDescent="0.3">
      <c r="A17" s="2">
        <v>1</v>
      </c>
      <c r="B17" s="2" t="s">
        <v>41</v>
      </c>
      <c r="C17" s="2" t="s">
        <v>42</v>
      </c>
      <c r="D17" s="2"/>
      <c r="E17" s="2"/>
      <c r="G17" s="16"/>
      <c r="H17" s="16"/>
      <c r="N17" s="16"/>
      <c r="O17" s="16"/>
      <c r="U17" s="16"/>
      <c r="V17" s="16"/>
      <c r="AB17" s="16"/>
      <c r="AC17" s="16"/>
      <c r="AI17" s="16"/>
      <c r="AJ17" s="16"/>
    </row>
    <row r="18" spans="1:37" x14ac:dyDescent="0.3">
      <c r="A18" s="5">
        <v>2</v>
      </c>
      <c r="B18" s="5" t="s">
        <v>43</v>
      </c>
      <c r="C18" s="3" t="s">
        <v>44</v>
      </c>
      <c r="D18" s="5">
        <v>0.2</v>
      </c>
      <c r="E18" s="5" t="s">
        <v>45</v>
      </c>
      <c r="F18" s="7">
        <v>0.85666666666666658</v>
      </c>
      <c r="G18" s="16"/>
      <c r="H18" s="16"/>
      <c r="N18" s="16"/>
      <c r="O18" s="16"/>
      <c r="T18" s="7"/>
      <c r="U18" s="16"/>
      <c r="V18" s="16"/>
      <c r="W18" s="7">
        <v>0.85666666666666658</v>
      </c>
      <c r="AB18" s="16"/>
      <c r="AC18" s="16"/>
      <c r="AI18" s="16"/>
      <c r="AJ18" s="16"/>
      <c r="AK18" s="4">
        <f t="shared" ref="AK18:AK23" si="0">SUM(F18:AJ18)</f>
        <v>1.7133333333333332</v>
      </c>
    </row>
    <row r="19" spans="1:37" x14ac:dyDescent="0.3">
      <c r="A19" s="5">
        <v>3</v>
      </c>
      <c r="B19" s="5" t="s">
        <v>46</v>
      </c>
      <c r="C19" s="3" t="s">
        <v>47</v>
      </c>
      <c r="D19" s="5">
        <v>10</v>
      </c>
      <c r="E19" s="5" t="s">
        <v>48</v>
      </c>
      <c r="G19" s="16"/>
      <c r="H19" s="16"/>
      <c r="N19" s="16"/>
      <c r="O19" s="16"/>
      <c r="U19" s="16"/>
      <c r="V19" s="16"/>
      <c r="AB19" s="16"/>
      <c r="AC19" s="16"/>
      <c r="AI19" s="16"/>
      <c r="AJ19" s="16"/>
      <c r="AK19" s="4">
        <f t="shared" si="0"/>
        <v>0</v>
      </c>
    </row>
    <row r="20" spans="1:37" x14ac:dyDescent="0.3">
      <c r="A20" s="5">
        <v>4</v>
      </c>
      <c r="B20" s="5" t="s">
        <v>49</v>
      </c>
      <c r="C20" s="3" t="s">
        <v>50</v>
      </c>
      <c r="D20" s="5">
        <v>2.5</v>
      </c>
      <c r="E20" s="5" t="s">
        <v>51</v>
      </c>
      <c r="G20" s="16"/>
      <c r="H20" s="16"/>
      <c r="N20" s="16"/>
      <c r="O20" s="16"/>
      <c r="U20" s="16"/>
      <c r="V20" s="16"/>
      <c r="AB20" s="16"/>
      <c r="AC20" s="16"/>
      <c r="AI20" s="16"/>
      <c r="AJ20" s="16"/>
      <c r="AK20" s="4">
        <f t="shared" si="0"/>
        <v>0</v>
      </c>
    </row>
    <row r="21" spans="1:37" x14ac:dyDescent="0.3">
      <c r="A21" s="5">
        <v>5</v>
      </c>
      <c r="B21" s="5" t="s">
        <v>52</v>
      </c>
      <c r="C21" s="3" t="s">
        <v>53</v>
      </c>
      <c r="D21" s="5">
        <v>3</v>
      </c>
      <c r="E21" s="5" t="s">
        <v>51</v>
      </c>
      <c r="G21" s="16"/>
      <c r="H21" s="16"/>
      <c r="N21" s="16"/>
      <c r="O21" s="16"/>
      <c r="U21" s="16"/>
      <c r="V21" s="16"/>
      <c r="X21" s="7">
        <v>14.221666666666669</v>
      </c>
      <c r="AB21" s="16"/>
      <c r="AC21" s="16"/>
      <c r="AI21" s="16"/>
      <c r="AJ21" s="16"/>
      <c r="AK21" s="4">
        <f t="shared" si="0"/>
        <v>14.221666666666669</v>
      </c>
    </row>
    <row r="22" spans="1:37" x14ac:dyDescent="0.3">
      <c r="A22" s="5">
        <v>6</v>
      </c>
      <c r="B22" s="5" t="s">
        <v>54</v>
      </c>
      <c r="C22" s="3" t="s">
        <v>55</v>
      </c>
      <c r="D22" s="5">
        <v>0.67</v>
      </c>
      <c r="E22" s="5" t="s">
        <v>48</v>
      </c>
      <c r="F22" s="12">
        <v>15.12</v>
      </c>
      <c r="G22" s="16"/>
      <c r="H22" s="16"/>
      <c r="I22" s="12">
        <v>15.12</v>
      </c>
      <c r="J22" s="12">
        <v>15.12</v>
      </c>
      <c r="K22" s="12">
        <v>15.12</v>
      </c>
      <c r="L22" s="12">
        <v>15.12</v>
      </c>
      <c r="M22" s="12">
        <v>15.12</v>
      </c>
      <c r="N22" s="16"/>
      <c r="O22" s="16"/>
      <c r="P22" s="12">
        <v>15.12</v>
      </c>
      <c r="Q22" s="12">
        <v>15.12</v>
      </c>
      <c r="R22" s="12">
        <v>15.12</v>
      </c>
      <c r="S22" s="12">
        <v>15.12</v>
      </c>
      <c r="T22" s="12">
        <v>15.12</v>
      </c>
      <c r="U22" s="16"/>
      <c r="V22" s="16"/>
      <c r="W22" s="12">
        <v>15.12</v>
      </c>
      <c r="X22" s="12">
        <v>15.12</v>
      </c>
      <c r="Y22" s="12">
        <v>15.12</v>
      </c>
      <c r="Z22" s="12">
        <v>15.12</v>
      </c>
      <c r="AA22" s="12">
        <v>15.12</v>
      </c>
      <c r="AB22" s="16"/>
      <c r="AC22" s="16"/>
      <c r="AD22" s="12">
        <v>15.12</v>
      </c>
      <c r="AE22" s="12">
        <v>15.12</v>
      </c>
      <c r="AF22" s="12">
        <v>15.12</v>
      </c>
      <c r="AG22" s="12">
        <v>15.12</v>
      </c>
      <c r="AH22" s="12">
        <v>15.12</v>
      </c>
      <c r="AI22" s="16"/>
      <c r="AJ22" s="16"/>
      <c r="AK22" s="4">
        <f t="shared" si="0"/>
        <v>317.52000000000004</v>
      </c>
    </row>
    <row r="23" spans="1:37" x14ac:dyDescent="0.3">
      <c r="A23" s="5">
        <v>7</v>
      </c>
      <c r="B23" s="5" t="s">
        <v>56</v>
      </c>
      <c r="C23" s="3" t="s">
        <v>57</v>
      </c>
      <c r="D23" s="5">
        <v>0.67</v>
      </c>
      <c r="E23" s="5" t="s">
        <v>48</v>
      </c>
      <c r="F23" s="7">
        <v>7</v>
      </c>
      <c r="G23" s="16"/>
      <c r="H23" s="16"/>
      <c r="I23" s="7">
        <v>7</v>
      </c>
      <c r="J23" s="7">
        <v>7</v>
      </c>
      <c r="K23" s="7">
        <v>7</v>
      </c>
      <c r="L23" s="7">
        <v>7</v>
      </c>
      <c r="M23" s="7">
        <v>7</v>
      </c>
      <c r="N23" s="16"/>
      <c r="O23" s="16"/>
      <c r="P23" s="7">
        <v>7</v>
      </c>
      <c r="Q23" s="7">
        <v>7</v>
      </c>
      <c r="R23" s="7">
        <v>7</v>
      </c>
      <c r="S23" s="7">
        <v>7</v>
      </c>
      <c r="T23" s="7">
        <v>7</v>
      </c>
      <c r="U23" s="16"/>
      <c r="V23" s="16"/>
      <c r="W23" s="7">
        <v>7</v>
      </c>
      <c r="X23" s="7">
        <v>7</v>
      </c>
      <c r="Y23" s="7">
        <v>7</v>
      </c>
      <c r="Z23" s="7">
        <v>7</v>
      </c>
      <c r="AA23" s="7">
        <v>7</v>
      </c>
      <c r="AB23" s="16"/>
      <c r="AC23" s="16"/>
      <c r="AD23" s="7">
        <v>7</v>
      </c>
      <c r="AE23" s="7">
        <v>7</v>
      </c>
      <c r="AF23" s="7">
        <v>7</v>
      </c>
      <c r="AG23" s="7">
        <v>7</v>
      </c>
      <c r="AH23" s="7">
        <v>7</v>
      </c>
      <c r="AI23" s="16"/>
      <c r="AJ23" s="16"/>
      <c r="AK23" s="4">
        <f t="shared" si="0"/>
        <v>147</v>
      </c>
    </row>
    <row r="24" spans="1:37" x14ac:dyDescent="0.3">
      <c r="A24" s="2">
        <v>8</v>
      </c>
      <c r="B24" s="2" t="s">
        <v>58</v>
      </c>
      <c r="C24" s="2" t="s">
        <v>59</v>
      </c>
      <c r="D24" s="2"/>
      <c r="E24" s="2"/>
      <c r="G24" s="16"/>
      <c r="H24" s="16"/>
      <c r="N24" s="16"/>
      <c r="O24" s="16"/>
      <c r="U24" s="16"/>
      <c r="V24" s="16"/>
      <c r="AB24" s="16"/>
      <c r="AC24" s="16"/>
      <c r="AI24" s="16"/>
      <c r="AJ24" s="16"/>
    </row>
    <row r="25" spans="1:37" x14ac:dyDescent="0.3">
      <c r="A25" s="5">
        <v>9</v>
      </c>
      <c r="B25" s="5" t="s">
        <v>60</v>
      </c>
      <c r="C25" s="3" t="s">
        <v>61</v>
      </c>
      <c r="D25" s="5">
        <v>120</v>
      </c>
      <c r="E25" s="5" t="s">
        <v>62</v>
      </c>
      <c r="F25" s="7"/>
      <c r="G25" s="16"/>
      <c r="H25" s="16"/>
      <c r="I25" s="7">
        <v>735.22727272727263</v>
      </c>
      <c r="J25" s="7">
        <v>735.22727272727263</v>
      </c>
      <c r="L25" s="7">
        <v>735.22727272727263</v>
      </c>
      <c r="M25" s="7">
        <v>735.22727272727263</v>
      </c>
      <c r="N25" s="16"/>
      <c r="O25" s="16"/>
      <c r="P25" s="7"/>
      <c r="U25" s="16"/>
      <c r="V25" s="16"/>
      <c r="AB25" s="16"/>
      <c r="AC25" s="16"/>
      <c r="AI25" s="16"/>
      <c r="AJ25" s="16"/>
      <c r="AK25" s="4">
        <f t="shared" ref="AK25:AK30" si="1">SUM(F25:AJ25)</f>
        <v>2940.9090909090905</v>
      </c>
    </row>
    <row r="26" spans="1:37" x14ac:dyDescent="0.3">
      <c r="A26" s="5">
        <v>10</v>
      </c>
      <c r="B26" s="5" t="s">
        <v>63</v>
      </c>
      <c r="C26" s="3" t="s">
        <v>64</v>
      </c>
      <c r="D26" s="5">
        <v>0.67</v>
      </c>
      <c r="E26" s="5" t="s">
        <v>65</v>
      </c>
      <c r="G26" s="16"/>
      <c r="H26" s="16"/>
      <c r="N26" s="16"/>
      <c r="O26" s="16"/>
      <c r="U26" s="16"/>
      <c r="V26" s="16"/>
      <c r="AB26" s="16"/>
      <c r="AC26" s="16"/>
      <c r="AE26" s="7"/>
      <c r="AF26" s="7">
        <v>1.019705882352941</v>
      </c>
      <c r="AG26" s="7">
        <v>1.019705882352941</v>
      </c>
      <c r="AH26" s="7">
        <v>1.019705882352941</v>
      </c>
      <c r="AI26" s="16"/>
      <c r="AJ26" s="16"/>
      <c r="AK26" s="4">
        <f t="shared" si="1"/>
        <v>3.0591176470588231</v>
      </c>
    </row>
    <row r="27" spans="1:37" x14ac:dyDescent="0.3">
      <c r="A27" s="5">
        <v>11</v>
      </c>
      <c r="B27" s="5" t="s">
        <v>66</v>
      </c>
      <c r="C27" s="3" t="s">
        <v>67</v>
      </c>
      <c r="D27" s="5">
        <v>10</v>
      </c>
      <c r="E27" s="5" t="s">
        <v>48</v>
      </c>
      <c r="G27" s="16"/>
      <c r="H27" s="16"/>
      <c r="N27" s="16"/>
      <c r="O27" s="16"/>
      <c r="U27" s="16"/>
      <c r="V27" s="16"/>
      <c r="AB27" s="16"/>
      <c r="AC27" s="16"/>
      <c r="AI27" s="16"/>
      <c r="AJ27" s="16"/>
      <c r="AK27" s="4">
        <f t="shared" si="1"/>
        <v>0</v>
      </c>
    </row>
    <row r="28" spans="1:37" x14ac:dyDescent="0.3">
      <c r="A28" s="5">
        <v>12</v>
      </c>
      <c r="B28" s="5" t="s">
        <v>68</v>
      </c>
      <c r="C28" s="3" t="s">
        <v>69</v>
      </c>
      <c r="D28" s="5">
        <v>40</v>
      </c>
      <c r="E28" s="5" t="s">
        <v>62</v>
      </c>
      <c r="G28" s="16"/>
      <c r="H28" s="16"/>
      <c r="N28" s="16"/>
      <c r="O28" s="16"/>
      <c r="U28" s="16"/>
      <c r="V28" s="16"/>
      <c r="AB28" s="16"/>
      <c r="AC28" s="16"/>
      <c r="AI28" s="16"/>
      <c r="AJ28" s="16"/>
      <c r="AK28" s="4">
        <f t="shared" si="1"/>
        <v>0</v>
      </c>
    </row>
    <row r="29" spans="1:37" x14ac:dyDescent="0.3">
      <c r="A29" s="5">
        <v>13</v>
      </c>
      <c r="B29" s="5" t="s">
        <v>70</v>
      </c>
      <c r="C29" s="3" t="s">
        <v>71</v>
      </c>
      <c r="D29" s="5">
        <v>0.67</v>
      </c>
      <c r="E29" s="5" t="s">
        <v>65</v>
      </c>
      <c r="G29" s="16"/>
      <c r="H29" s="16"/>
      <c r="N29" s="16"/>
      <c r="O29" s="16"/>
      <c r="U29" s="16"/>
      <c r="V29" s="16"/>
      <c r="AB29" s="16"/>
      <c r="AC29" s="16"/>
      <c r="AI29" s="16"/>
      <c r="AJ29" s="16"/>
      <c r="AK29" s="4">
        <f t="shared" si="1"/>
        <v>0</v>
      </c>
    </row>
    <row r="30" spans="1:37" x14ac:dyDescent="0.3">
      <c r="A30" s="5">
        <v>14</v>
      </c>
      <c r="B30" s="5" t="s">
        <v>72</v>
      </c>
      <c r="C30" s="3" t="s">
        <v>73</v>
      </c>
      <c r="D30" s="5">
        <v>40</v>
      </c>
      <c r="E30" s="5" t="s">
        <v>62</v>
      </c>
      <c r="G30" s="16"/>
      <c r="H30" s="16"/>
      <c r="N30" s="16"/>
      <c r="O30" s="16"/>
      <c r="U30" s="16"/>
      <c r="V30" s="16"/>
      <c r="AB30" s="16"/>
      <c r="AC30" s="16"/>
      <c r="AI30" s="16"/>
      <c r="AJ30" s="16"/>
      <c r="AK30" s="4">
        <f t="shared" si="1"/>
        <v>0</v>
      </c>
    </row>
    <row r="31" spans="1:37" x14ac:dyDescent="0.3">
      <c r="A31" s="2">
        <v>15</v>
      </c>
      <c r="B31" s="2" t="s">
        <v>74</v>
      </c>
      <c r="C31" s="2" t="s">
        <v>75</v>
      </c>
      <c r="D31" s="2"/>
      <c r="E31" s="2"/>
      <c r="G31" s="16"/>
      <c r="H31" s="16"/>
      <c r="N31" s="16"/>
      <c r="O31" s="16"/>
      <c r="U31" s="16"/>
      <c r="V31" s="16"/>
      <c r="AB31" s="16"/>
      <c r="AC31" s="16"/>
      <c r="AI31" s="16"/>
      <c r="AJ31" s="16"/>
    </row>
    <row r="32" spans="1:37" x14ac:dyDescent="0.3">
      <c r="A32" s="5">
        <v>16</v>
      </c>
      <c r="B32" s="5" t="s">
        <v>76</v>
      </c>
      <c r="C32" s="3" t="s">
        <v>77</v>
      </c>
      <c r="D32" s="5">
        <v>400</v>
      </c>
      <c r="E32" s="5" t="s">
        <v>48</v>
      </c>
      <c r="G32" s="16"/>
      <c r="H32" s="16"/>
      <c r="N32" s="16"/>
      <c r="O32" s="16"/>
      <c r="U32" s="16"/>
      <c r="V32" s="16"/>
      <c r="Y32" s="7">
        <v>1999.875</v>
      </c>
      <c r="AB32" s="16"/>
      <c r="AC32" s="16"/>
      <c r="AI32" s="16"/>
      <c r="AJ32" s="16"/>
      <c r="AK32" s="4">
        <f>SUM(F32:AJ32)</f>
        <v>1999.875</v>
      </c>
    </row>
    <row r="33" spans="1:37" x14ac:dyDescent="0.3">
      <c r="A33" s="2">
        <v>17</v>
      </c>
      <c r="B33" s="2" t="s">
        <v>78</v>
      </c>
      <c r="C33" s="2" t="s">
        <v>79</v>
      </c>
      <c r="D33" s="2"/>
      <c r="E33" s="2"/>
      <c r="G33" s="16"/>
      <c r="H33" s="16"/>
      <c r="N33" s="16"/>
      <c r="O33" s="16"/>
      <c r="U33" s="16"/>
      <c r="V33" s="16"/>
      <c r="AB33" s="16"/>
      <c r="AC33" s="16"/>
      <c r="AI33" s="16"/>
      <c r="AJ33" s="16"/>
    </row>
    <row r="34" spans="1:37" x14ac:dyDescent="0.3">
      <c r="A34" s="5">
        <v>18</v>
      </c>
      <c r="B34" s="5" t="s">
        <v>80</v>
      </c>
      <c r="C34" s="3" t="s">
        <v>81</v>
      </c>
      <c r="D34" s="5">
        <v>50</v>
      </c>
      <c r="E34" s="5" t="s">
        <v>65</v>
      </c>
      <c r="G34" s="16"/>
      <c r="H34" s="16"/>
      <c r="N34" s="16"/>
      <c r="O34" s="16"/>
      <c r="U34" s="16"/>
      <c r="V34" s="16"/>
      <c r="AB34" s="16"/>
      <c r="AC34" s="16"/>
      <c r="AI34" s="16"/>
      <c r="AJ34" s="16"/>
      <c r="AK34" s="4">
        <f>SUM(F34:AJ34)</f>
        <v>0</v>
      </c>
    </row>
    <row r="35" spans="1:37" x14ac:dyDescent="0.3">
      <c r="A35" s="2">
        <v>19</v>
      </c>
      <c r="B35" s="2" t="s">
        <v>82</v>
      </c>
      <c r="C35" s="2" t="s">
        <v>83</v>
      </c>
      <c r="D35" s="2"/>
      <c r="E35" s="2"/>
      <c r="G35" s="16"/>
      <c r="H35" s="16"/>
      <c r="N35" s="16"/>
      <c r="O35" s="16"/>
      <c r="U35" s="16"/>
      <c r="V35" s="16"/>
      <c r="AB35" s="16"/>
      <c r="AC35" s="16"/>
      <c r="AI35" s="16"/>
      <c r="AJ35" s="16"/>
    </row>
    <row r="36" spans="1:37" x14ac:dyDescent="0.3">
      <c r="A36" s="5">
        <v>20</v>
      </c>
      <c r="B36" s="5" t="s">
        <v>84</v>
      </c>
      <c r="C36" s="3" t="s">
        <v>85</v>
      </c>
      <c r="D36" s="5">
        <v>0.67</v>
      </c>
      <c r="E36" s="5" t="s">
        <v>65</v>
      </c>
      <c r="G36" s="16"/>
      <c r="H36" s="16"/>
      <c r="N36" s="16"/>
      <c r="O36" s="16"/>
      <c r="U36" s="16"/>
      <c r="V36" s="16"/>
      <c r="AB36" s="16"/>
      <c r="AC36" s="16"/>
      <c r="AI36" s="16"/>
      <c r="AJ36" s="16"/>
      <c r="AK36" s="4">
        <f>SUM(F36:AJ36)</f>
        <v>0</v>
      </c>
    </row>
    <row r="37" spans="1:37" x14ac:dyDescent="0.3">
      <c r="A37" s="2">
        <v>21</v>
      </c>
      <c r="B37" s="2" t="s">
        <v>86</v>
      </c>
      <c r="C37" s="2" t="s">
        <v>87</v>
      </c>
      <c r="D37" s="2"/>
      <c r="E37" s="2"/>
      <c r="G37" s="16"/>
      <c r="H37" s="16"/>
      <c r="N37" s="16"/>
      <c r="O37" s="16"/>
      <c r="U37" s="16"/>
      <c r="V37" s="16"/>
      <c r="AB37" s="16"/>
      <c r="AC37" s="16"/>
      <c r="AI37" s="16"/>
      <c r="AJ37" s="16"/>
    </row>
    <row r="38" spans="1:37" x14ac:dyDescent="0.3">
      <c r="A38" s="5">
        <v>22</v>
      </c>
      <c r="B38" s="5" t="s">
        <v>88</v>
      </c>
      <c r="C38" s="3" t="s">
        <v>89</v>
      </c>
      <c r="D38" s="5">
        <v>25</v>
      </c>
      <c r="E38" s="5" t="s">
        <v>45</v>
      </c>
      <c r="G38" s="16"/>
      <c r="H38" s="16"/>
      <c r="N38" s="16"/>
      <c r="O38" s="16"/>
      <c r="U38" s="16"/>
      <c r="V38" s="16"/>
      <c r="AB38" s="16"/>
      <c r="AC38" s="16"/>
      <c r="AH38" s="7">
        <v>43.00333333333333</v>
      </c>
      <c r="AI38" s="16"/>
      <c r="AJ38" s="16"/>
      <c r="AK38" s="4">
        <f>SUM(F38:AJ38)</f>
        <v>43.00333333333333</v>
      </c>
    </row>
    <row r="39" spans="1:37" x14ac:dyDescent="0.3">
      <c r="A39" s="2">
        <v>23</v>
      </c>
      <c r="B39" s="2" t="s">
        <v>90</v>
      </c>
      <c r="C39" s="2" t="s">
        <v>91</v>
      </c>
      <c r="D39" s="2"/>
      <c r="E39" s="2"/>
      <c r="G39" s="16"/>
      <c r="H39" s="16"/>
      <c r="N39" s="16"/>
      <c r="O39" s="16"/>
      <c r="U39" s="16"/>
      <c r="V39" s="16"/>
      <c r="AB39" s="16"/>
      <c r="AC39" s="16"/>
      <c r="AI39" s="16"/>
      <c r="AJ39" s="16"/>
    </row>
    <row r="40" spans="1:37" x14ac:dyDescent="0.3">
      <c r="A40" s="5">
        <v>24</v>
      </c>
      <c r="B40" s="5" t="s">
        <v>92</v>
      </c>
      <c r="C40" s="3" t="s">
        <v>93</v>
      </c>
      <c r="D40" s="5">
        <v>1.2</v>
      </c>
      <c r="E40" s="5" t="s">
        <v>51</v>
      </c>
      <c r="G40" s="16"/>
      <c r="H40" s="16"/>
      <c r="N40" s="16"/>
      <c r="O40" s="16"/>
      <c r="U40" s="16"/>
      <c r="V40" s="16"/>
      <c r="AB40" s="16"/>
      <c r="AC40" s="16"/>
      <c r="AI40" s="16"/>
      <c r="AJ40" s="16"/>
      <c r="AK40" s="4">
        <f>SUM(F40:AJ40)</f>
        <v>0</v>
      </c>
    </row>
    <row r="41" spans="1:37" x14ac:dyDescent="0.3">
      <c r="A41" s="5">
        <v>25</v>
      </c>
      <c r="B41" s="5" t="s">
        <v>94</v>
      </c>
      <c r="C41" s="3" t="s">
        <v>95</v>
      </c>
      <c r="D41" s="5">
        <v>0.67</v>
      </c>
      <c r="E41" s="5" t="s">
        <v>65</v>
      </c>
      <c r="G41" s="16"/>
      <c r="H41" s="16"/>
      <c r="N41" s="16"/>
      <c r="O41" s="16"/>
      <c r="U41" s="16"/>
      <c r="V41" s="16"/>
      <c r="AB41" s="16"/>
      <c r="AC41" s="16"/>
      <c r="AI41" s="16"/>
      <c r="AJ41" s="16"/>
      <c r="AK41" s="4">
        <f>SUM(F41:AJ41)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41">
    <cfRule type="notContainsErrors" dxfId="2" priority="1">
      <formula>NOT(ISERROR(F17))</formula>
    </cfRule>
  </conditionalFormatting>
  <pageMargins left="0.25" right="0.25" top="0.75" bottom="0.75" header="0.3" footer="0.3"/>
  <pageSetup paperSize="9" scale="5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4:AJ41"/>
  <sheetViews>
    <sheetView view="pageBreakPreview" topLeftCell="C10" zoomScale="85" zoomScaleNormal="85" zoomScaleSheetLayoutView="85" workbookViewId="0">
      <selection activeCell="AF17" sqref="AF17:AG41"/>
    </sheetView>
  </sheetViews>
  <sheetFormatPr baseColWidth="10" defaultColWidth="8.88671875" defaultRowHeight="14.4" x14ac:dyDescent="0.3"/>
  <cols>
    <col min="1" max="1" width="6.6640625" customWidth="1"/>
    <col min="2" max="2" width="10.6640625" customWidth="1"/>
    <col min="3" max="3" width="35.6640625" customWidth="1"/>
    <col min="4" max="5" width="8.6640625" customWidth="1"/>
    <col min="6" max="35" width="5.6640625" customWidth="1"/>
    <col min="36" max="36" width="12.6640625" customWidth="1"/>
  </cols>
  <sheetData>
    <row r="4" spans="1:36" x14ac:dyDescent="0.3">
      <c r="A4" s="32" t="s">
        <v>109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</row>
    <row r="5" spans="1:36" x14ac:dyDescent="0.3">
      <c r="A5" s="30" t="s">
        <v>142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7" spans="1:36" x14ac:dyDescent="0.3">
      <c r="A7" s="31" t="s">
        <v>111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W7" s="31" t="s">
        <v>101</v>
      </c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</row>
    <row r="8" spans="1:36" x14ac:dyDescent="0.3">
      <c r="A8" s="31" t="s">
        <v>112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W8" s="31" t="s">
        <v>117</v>
      </c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</row>
    <row r="9" spans="1:36" x14ac:dyDescent="0.3">
      <c r="A9" s="31" t="s">
        <v>113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P9" s="31" t="s">
        <v>3</v>
      </c>
      <c r="Q9" s="31"/>
      <c r="R9" s="31"/>
      <c r="S9" s="31"/>
      <c r="T9" s="31"/>
      <c r="U9" s="31"/>
      <c r="W9" s="31" t="s">
        <v>118</v>
      </c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6" x14ac:dyDescent="0.3">
      <c r="A10" s="31" t="s">
        <v>114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P10" s="31" t="s">
        <v>116</v>
      </c>
      <c r="Q10" s="31"/>
      <c r="R10" s="31"/>
      <c r="S10" s="31"/>
      <c r="T10" s="31"/>
      <c r="U10" s="31"/>
    </row>
    <row r="11" spans="1:36" x14ac:dyDescent="0.3">
      <c r="A11" s="31" t="s">
        <v>115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3" spans="1:36" x14ac:dyDescent="0.3">
      <c r="A13" s="29" t="s">
        <v>119</v>
      </c>
      <c r="B13" s="29" t="s">
        <v>7</v>
      </c>
      <c r="C13" s="29" t="s">
        <v>8</v>
      </c>
      <c r="D13" s="29" t="s">
        <v>120</v>
      </c>
      <c r="E13" s="29" t="s">
        <v>9</v>
      </c>
      <c r="F13" s="29" t="s">
        <v>143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</row>
    <row r="14" spans="1:36" x14ac:dyDescent="0.3">
      <c r="A14" s="29"/>
      <c r="B14" s="29"/>
      <c r="C14" s="29"/>
      <c r="D14" s="29"/>
      <c r="E14" s="29"/>
      <c r="F14" s="29" t="s">
        <v>122</v>
      </c>
      <c r="G14" s="29"/>
      <c r="H14" s="29"/>
      <c r="I14" s="29"/>
      <c r="J14" s="29"/>
      <c r="K14" s="29"/>
      <c r="L14" s="29"/>
      <c r="M14" s="29"/>
      <c r="N14" s="29" t="s">
        <v>123</v>
      </c>
      <c r="O14" s="29"/>
      <c r="P14" s="29"/>
      <c r="Q14" s="29"/>
      <c r="R14" s="29"/>
      <c r="S14" s="29"/>
      <c r="T14" s="29"/>
      <c r="U14" s="29"/>
      <c r="V14" s="29" t="s">
        <v>124</v>
      </c>
      <c r="W14" s="29"/>
      <c r="X14" s="29"/>
      <c r="Y14" s="29"/>
      <c r="Z14" s="29"/>
      <c r="AA14" s="29"/>
      <c r="AB14" s="29"/>
      <c r="AC14" s="29" t="s">
        <v>125</v>
      </c>
      <c r="AD14" s="29"/>
      <c r="AE14" s="29"/>
      <c r="AF14" s="29"/>
      <c r="AG14" s="29"/>
      <c r="AH14" s="29"/>
      <c r="AI14" s="29"/>
      <c r="AJ14" s="29" t="s">
        <v>126</v>
      </c>
    </row>
    <row r="15" spans="1:36" x14ac:dyDescent="0.3">
      <c r="A15" s="29"/>
      <c r="B15" s="29"/>
      <c r="C15" s="29"/>
      <c r="D15" s="29"/>
      <c r="E15" s="29"/>
      <c r="F15" s="1" t="s">
        <v>133</v>
      </c>
      <c r="G15" s="1" t="s">
        <v>127</v>
      </c>
      <c r="H15" s="1" t="s">
        <v>128</v>
      </c>
      <c r="I15" s="1" t="s">
        <v>129</v>
      </c>
      <c r="J15" s="1" t="s">
        <v>130</v>
      </c>
      <c r="K15" s="1" t="s">
        <v>131</v>
      </c>
      <c r="L15" s="1" t="s">
        <v>132</v>
      </c>
      <c r="M15" s="1" t="s">
        <v>133</v>
      </c>
      <c r="N15" s="1" t="s">
        <v>127</v>
      </c>
      <c r="O15" s="1" t="s">
        <v>128</v>
      </c>
      <c r="P15" s="1" t="s">
        <v>129</v>
      </c>
      <c r="Q15" s="1" t="s">
        <v>130</v>
      </c>
      <c r="R15" s="1" t="s">
        <v>131</v>
      </c>
      <c r="S15" s="1" t="s">
        <v>132</v>
      </c>
      <c r="T15" s="1" t="s">
        <v>133</v>
      </c>
      <c r="U15" s="1" t="s">
        <v>127</v>
      </c>
      <c r="V15" s="1" t="s">
        <v>128</v>
      </c>
      <c r="W15" s="1" t="s">
        <v>129</v>
      </c>
      <c r="X15" s="1" t="s">
        <v>130</v>
      </c>
      <c r="Y15" s="1" t="s">
        <v>131</v>
      </c>
      <c r="Z15" s="1" t="s">
        <v>132</v>
      </c>
      <c r="AA15" s="1" t="s">
        <v>133</v>
      </c>
      <c r="AB15" s="1" t="s">
        <v>127</v>
      </c>
      <c r="AC15" s="1" t="s">
        <v>128</v>
      </c>
      <c r="AD15" s="1" t="s">
        <v>129</v>
      </c>
      <c r="AE15" s="1" t="s">
        <v>130</v>
      </c>
      <c r="AF15" s="1" t="s">
        <v>131</v>
      </c>
      <c r="AG15" s="1" t="s">
        <v>132</v>
      </c>
      <c r="AH15" s="1" t="s">
        <v>133</v>
      </c>
      <c r="AI15" s="1" t="s">
        <v>127</v>
      </c>
      <c r="AJ15" s="29"/>
    </row>
    <row r="16" spans="1:36" x14ac:dyDescent="0.3">
      <c r="A16" s="29"/>
      <c r="B16" s="29"/>
      <c r="C16" s="29"/>
      <c r="D16" s="29"/>
      <c r="E16" s="29"/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  <c r="Q16" s="6">
        <v>12</v>
      </c>
      <c r="R16" s="6">
        <v>13</v>
      </c>
      <c r="S16" s="6">
        <v>14</v>
      </c>
      <c r="T16" s="6">
        <v>15</v>
      </c>
      <c r="U16" s="6">
        <v>16</v>
      </c>
      <c r="V16" s="6">
        <v>17</v>
      </c>
      <c r="W16" s="6">
        <v>18</v>
      </c>
      <c r="X16" s="6">
        <v>19</v>
      </c>
      <c r="Y16" s="6">
        <v>20</v>
      </c>
      <c r="Z16" s="6">
        <v>21</v>
      </c>
      <c r="AA16" s="6">
        <v>22</v>
      </c>
      <c r="AB16" s="6">
        <v>23</v>
      </c>
      <c r="AC16" s="6">
        <v>24</v>
      </c>
      <c r="AD16" s="6">
        <v>25</v>
      </c>
      <c r="AE16" s="6">
        <v>26</v>
      </c>
      <c r="AF16" s="6">
        <v>27</v>
      </c>
      <c r="AG16" s="6">
        <v>28</v>
      </c>
      <c r="AH16" s="6">
        <v>29</v>
      </c>
      <c r="AI16" s="6">
        <v>30</v>
      </c>
      <c r="AJ16" s="29"/>
    </row>
    <row r="17" spans="1:36" x14ac:dyDescent="0.3">
      <c r="A17" s="2">
        <v>1</v>
      </c>
      <c r="B17" s="2" t="s">
        <v>41</v>
      </c>
      <c r="C17" s="2" t="s">
        <v>42</v>
      </c>
      <c r="D17" s="2"/>
      <c r="E17" s="2"/>
      <c r="K17" s="16"/>
      <c r="L17" s="16"/>
      <c r="R17" s="16"/>
      <c r="S17" s="16"/>
      <c r="Y17" s="16"/>
      <c r="Z17" s="16"/>
      <c r="AF17" s="16"/>
      <c r="AG17" s="16"/>
    </row>
    <row r="18" spans="1:36" x14ac:dyDescent="0.3">
      <c r="A18" s="5">
        <v>2</v>
      </c>
      <c r="B18" s="5" t="s">
        <v>43</v>
      </c>
      <c r="C18" s="3" t="s">
        <v>44</v>
      </c>
      <c r="D18" s="5">
        <v>0.2</v>
      </c>
      <c r="E18" s="5" t="s">
        <v>45</v>
      </c>
      <c r="K18" s="16"/>
      <c r="L18" s="16"/>
      <c r="R18" s="16"/>
      <c r="S18" s="16"/>
      <c r="X18" s="7">
        <v>0.85666666666666658</v>
      </c>
      <c r="Y18" s="16"/>
      <c r="Z18" s="16"/>
      <c r="AF18" s="16"/>
      <c r="AG18" s="16"/>
      <c r="AJ18" s="4">
        <f t="shared" ref="AJ18:AJ23" si="0">SUM(F18:AI18)</f>
        <v>0.85666666666666658</v>
      </c>
    </row>
    <row r="19" spans="1:36" x14ac:dyDescent="0.3">
      <c r="A19" s="5">
        <v>3</v>
      </c>
      <c r="B19" s="5" t="s">
        <v>46</v>
      </c>
      <c r="C19" s="3" t="s">
        <v>47</v>
      </c>
      <c r="D19" s="5">
        <v>10</v>
      </c>
      <c r="E19" s="5" t="s">
        <v>48</v>
      </c>
      <c r="K19" s="16"/>
      <c r="L19" s="16"/>
      <c r="R19" s="16"/>
      <c r="S19" s="16"/>
      <c r="Y19" s="16"/>
      <c r="Z19" s="16"/>
      <c r="AF19" s="16"/>
      <c r="AG19" s="16"/>
      <c r="AJ19" s="4">
        <f t="shared" si="0"/>
        <v>0</v>
      </c>
    </row>
    <row r="20" spans="1:36" x14ac:dyDescent="0.3">
      <c r="A20" s="5">
        <v>4</v>
      </c>
      <c r="B20" s="5" t="s">
        <v>49</v>
      </c>
      <c r="C20" s="3" t="s">
        <v>50</v>
      </c>
      <c r="D20" s="5">
        <v>2.5</v>
      </c>
      <c r="E20" s="5" t="s">
        <v>51</v>
      </c>
      <c r="K20" s="16"/>
      <c r="L20" s="16"/>
      <c r="R20" s="16"/>
      <c r="S20" s="16"/>
      <c r="U20" s="7">
        <v>13.3325</v>
      </c>
      <c r="Y20" s="16"/>
      <c r="Z20" s="16"/>
      <c r="AF20" s="16"/>
      <c r="AG20" s="16"/>
      <c r="AJ20" s="4">
        <f t="shared" si="0"/>
        <v>13.3325</v>
      </c>
    </row>
    <row r="21" spans="1:36" x14ac:dyDescent="0.3">
      <c r="A21" s="5">
        <v>5</v>
      </c>
      <c r="B21" s="5" t="s">
        <v>52</v>
      </c>
      <c r="C21" s="3" t="s">
        <v>53</v>
      </c>
      <c r="D21" s="5">
        <v>3</v>
      </c>
      <c r="E21" s="5" t="s">
        <v>51</v>
      </c>
      <c r="K21" s="16"/>
      <c r="L21" s="16"/>
      <c r="R21" s="16"/>
      <c r="S21" s="16"/>
      <c r="Y21" s="16"/>
      <c r="Z21" s="16"/>
      <c r="AB21" s="7">
        <v>14.221666666666669</v>
      </c>
      <c r="AF21" s="16"/>
      <c r="AG21" s="16"/>
      <c r="AJ21" s="4">
        <f t="shared" si="0"/>
        <v>14.221666666666669</v>
      </c>
    </row>
    <row r="22" spans="1:36" x14ac:dyDescent="0.3">
      <c r="A22" s="5">
        <v>6</v>
      </c>
      <c r="B22" s="5" t="s">
        <v>54</v>
      </c>
      <c r="C22" s="3" t="s">
        <v>55</v>
      </c>
      <c r="D22" s="5">
        <v>0.67</v>
      </c>
      <c r="E22" s="5" t="s">
        <v>48</v>
      </c>
      <c r="F22" s="12">
        <v>15.12</v>
      </c>
      <c r="G22" s="12">
        <v>15.12</v>
      </c>
      <c r="H22" s="12">
        <v>15.12</v>
      </c>
      <c r="I22" s="12">
        <v>15.12</v>
      </c>
      <c r="J22" s="12">
        <v>15.12</v>
      </c>
      <c r="K22" s="16"/>
      <c r="L22" s="16"/>
      <c r="M22" s="12">
        <v>15.12</v>
      </c>
      <c r="N22" s="12">
        <v>15.12</v>
      </c>
      <c r="O22" s="12">
        <v>15.12</v>
      </c>
      <c r="P22" s="12">
        <v>15.12</v>
      </c>
      <c r="Q22" s="12">
        <v>15.12</v>
      </c>
      <c r="R22" s="16"/>
      <c r="S22" s="16"/>
      <c r="T22" s="12">
        <v>15.12</v>
      </c>
      <c r="U22" s="12">
        <v>15.12</v>
      </c>
      <c r="V22" s="12">
        <v>15.12</v>
      </c>
      <c r="W22" s="12">
        <v>15.12</v>
      </c>
      <c r="X22" s="12">
        <v>15.12</v>
      </c>
      <c r="Y22" s="16"/>
      <c r="Z22" s="16"/>
      <c r="AA22" s="12">
        <v>15.12</v>
      </c>
      <c r="AB22" s="12">
        <v>15.12</v>
      </c>
      <c r="AC22" s="12">
        <v>15.12</v>
      </c>
      <c r="AD22" s="12">
        <v>15.12</v>
      </c>
      <c r="AE22" s="12">
        <v>15.12</v>
      </c>
      <c r="AF22" s="16"/>
      <c r="AG22" s="16"/>
      <c r="AH22" s="12">
        <v>15.12</v>
      </c>
      <c r="AI22" s="12">
        <v>15.12</v>
      </c>
      <c r="AJ22" s="4">
        <f t="shared" si="0"/>
        <v>332.64000000000004</v>
      </c>
    </row>
    <row r="23" spans="1:36" x14ac:dyDescent="0.3">
      <c r="A23" s="5">
        <v>7</v>
      </c>
      <c r="B23" s="5" t="s">
        <v>56</v>
      </c>
      <c r="C23" s="3" t="s">
        <v>57</v>
      </c>
      <c r="D23" s="5">
        <v>0.67</v>
      </c>
      <c r="E23" s="5" t="s">
        <v>48</v>
      </c>
      <c r="F23" s="7">
        <v>7</v>
      </c>
      <c r="G23" s="7">
        <v>7</v>
      </c>
      <c r="H23" s="7">
        <v>7</v>
      </c>
      <c r="I23" s="7">
        <v>7</v>
      </c>
      <c r="J23" s="7">
        <v>7</v>
      </c>
      <c r="K23" s="16"/>
      <c r="L23" s="16"/>
      <c r="M23" s="7">
        <v>7</v>
      </c>
      <c r="N23" s="7">
        <v>7</v>
      </c>
      <c r="O23" s="7">
        <v>7</v>
      </c>
      <c r="P23" s="7">
        <v>7</v>
      </c>
      <c r="Q23" s="7">
        <v>7</v>
      </c>
      <c r="R23" s="16"/>
      <c r="S23" s="16"/>
      <c r="T23" s="7">
        <v>7</v>
      </c>
      <c r="U23" s="7">
        <v>7</v>
      </c>
      <c r="V23" s="7">
        <v>7</v>
      </c>
      <c r="W23" s="7">
        <v>7</v>
      </c>
      <c r="X23" s="7">
        <v>7</v>
      </c>
      <c r="Y23" s="16"/>
      <c r="Z23" s="16"/>
      <c r="AA23" s="7">
        <v>7</v>
      </c>
      <c r="AB23" s="7">
        <v>7</v>
      </c>
      <c r="AC23" s="7">
        <v>7</v>
      </c>
      <c r="AD23" s="7">
        <v>7</v>
      </c>
      <c r="AE23" s="7">
        <v>7</v>
      </c>
      <c r="AF23" s="16"/>
      <c r="AG23" s="16"/>
      <c r="AH23" s="7">
        <v>7</v>
      </c>
      <c r="AI23" s="7">
        <v>7</v>
      </c>
      <c r="AJ23" s="4">
        <f t="shared" si="0"/>
        <v>154</v>
      </c>
    </row>
    <row r="24" spans="1:36" x14ac:dyDescent="0.3">
      <c r="A24" s="2">
        <v>8</v>
      </c>
      <c r="B24" s="2" t="s">
        <v>58</v>
      </c>
      <c r="C24" s="2" t="s">
        <v>59</v>
      </c>
      <c r="D24" s="2"/>
      <c r="E24" s="2"/>
      <c r="K24" s="16"/>
      <c r="L24" s="16"/>
      <c r="R24" s="16"/>
      <c r="S24" s="16"/>
      <c r="Y24" s="16"/>
      <c r="Z24" s="16"/>
      <c r="AF24" s="16"/>
      <c r="AG24" s="16"/>
    </row>
    <row r="25" spans="1:36" x14ac:dyDescent="0.3">
      <c r="A25" s="5">
        <v>9</v>
      </c>
      <c r="B25" s="5" t="s">
        <v>60</v>
      </c>
      <c r="C25" s="3" t="s">
        <v>61</v>
      </c>
      <c r="D25" s="5">
        <v>120</v>
      </c>
      <c r="E25" s="5" t="s">
        <v>62</v>
      </c>
      <c r="K25" s="16"/>
      <c r="L25" s="16"/>
      <c r="R25" s="16"/>
      <c r="S25" s="16"/>
      <c r="Y25" s="16"/>
      <c r="Z25" s="16"/>
      <c r="AC25" s="7"/>
      <c r="AD25" s="7"/>
      <c r="AE25" s="7"/>
      <c r="AF25" s="16"/>
      <c r="AG25" s="16"/>
      <c r="AH25" s="7">
        <v>735.22727272727275</v>
      </c>
      <c r="AI25" s="7">
        <v>735.22727272727275</v>
      </c>
      <c r="AJ25" s="4">
        <f t="shared" ref="AJ25:AJ30" si="1">SUM(F25:AI25)</f>
        <v>1470.4545454545455</v>
      </c>
    </row>
    <row r="26" spans="1:36" x14ac:dyDescent="0.3">
      <c r="A26" s="5">
        <v>10</v>
      </c>
      <c r="B26" s="5" t="s">
        <v>63</v>
      </c>
      <c r="C26" s="3" t="s">
        <v>64</v>
      </c>
      <c r="D26" s="5">
        <v>0.67</v>
      </c>
      <c r="E26" s="5" t="s">
        <v>65</v>
      </c>
      <c r="K26" s="16"/>
      <c r="L26" s="16"/>
      <c r="R26" s="16"/>
      <c r="S26" s="16"/>
      <c r="T26" s="7">
        <v>1.019705882352941</v>
      </c>
      <c r="U26" s="7">
        <v>1.019705882352941</v>
      </c>
      <c r="V26" s="7">
        <v>1.019705882352941</v>
      </c>
      <c r="W26" s="7">
        <v>1.019705882352941</v>
      </c>
      <c r="Y26" s="16"/>
      <c r="Z26" s="16"/>
      <c r="AF26" s="16"/>
      <c r="AG26" s="16"/>
      <c r="AJ26" s="4">
        <f t="shared" si="1"/>
        <v>4.0788235294117641</v>
      </c>
    </row>
    <row r="27" spans="1:36" x14ac:dyDescent="0.3">
      <c r="A27" s="5">
        <v>11</v>
      </c>
      <c r="B27" s="5" t="s">
        <v>66</v>
      </c>
      <c r="C27" s="3" t="s">
        <v>67</v>
      </c>
      <c r="D27" s="5">
        <v>10</v>
      </c>
      <c r="E27" s="5" t="s">
        <v>48</v>
      </c>
      <c r="K27" s="16"/>
      <c r="L27" s="16"/>
      <c r="R27" s="16"/>
      <c r="S27" s="16"/>
      <c r="Y27" s="16"/>
      <c r="Z27" s="16"/>
      <c r="AF27" s="16"/>
      <c r="AG27" s="16"/>
      <c r="AJ27" s="4">
        <f t="shared" si="1"/>
        <v>0</v>
      </c>
    </row>
    <row r="28" spans="1:36" x14ac:dyDescent="0.3">
      <c r="A28" s="5">
        <v>12</v>
      </c>
      <c r="B28" s="5" t="s">
        <v>68</v>
      </c>
      <c r="C28" s="3" t="s">
        <v>69</v>
      </c>
      <c r="D28" s="5">
        <v>40</v>
      </c>
      <c r="E28" s="5" t="s">
        <v>62</v>
      </c>
      <c r="K28" s="16"/>
      <c r="L28" s="16"/>
      <c r="R28" s="16"/>
      <c r="S28" s="16"/>
      <c r="Y28" s="16"/>
      <c r="Z28" s="16"/>
      <c r="AF28" s="16"/>
      <c r="AG28" s="16"/>
      <c r="AJ28" s="4">
        <f t="shared" si="1"/>
        <v>0</v>
      </c>
    </row>
    <row r="29" spans="1:36" x14ac:dyDescent="0.3">
      <c r="A29" s="5">
        <v>13</v>
      </c>
      <c r="B29" s="5" t="s">
        <v>70</v>
      </c>
      <c r="C29" s="3" t="s">
        <v>71</v>
      </c>
      <c r="D29" s="5">
        <v>0.67</v>
      </c>
      <c r="E29" s="5" t="s">
        <v>65</v>
      </c>
      <c r="K29" s="16"/>
      <c r="L29" s="16"/>
      <c r="R29" s="16"/>
      <c r="S29" s="16"/>
      <c r="Y29" s="16"/>
      <c r="Z29" s="16"/>
      <c r="AF29" s="16"/>
      <c r="AG29" s="16"/>
      <c r="AJ29" s="4">
        <f t="shared" si="1"/>
        <v>0</v>
      </c>
    </row>
    <row r="30" spans="1:36" x14ac:dyDescent="0.3">
      <c r="A30" s="5">
        <v>14</v>
      </c>
      <c r="B30" s="5" t="s">
        <v>72</v>
      </c>
      <c r="C30" s="3" t="s">
        <v>73</v>
      </c>
      <c r="D30" s="5">
        <v>40</v>
      </c>
      <c r="E30" s="5" t="s">
        <v>62</v>
      </c>
      <c r="K30" s="16"/>
      <c r="L30" s="16"/>
      <c r="R30" s="16"/>
      <c r="S30" s="16"/>
      <c r="Y30" s="16"/>
      <c r="Z30" s="16"/>
      <c r="AF30" s="16"/>
      <c r="AG30" s="16"/>
      <c r="AJ30" s="4">
        <f t="shared" si="1"/>
        <v>0</v>
      </c>
    </row>
    <row r="31" spans="1:36" x14ac:dyDescent="0.3">
      <c r="A31" s="2">
        <v>15</v>
      </c>
      <c r="B31" s="2" t="s">
        <v>74</v>
      </c>
      <c r="C31" s="2" t="s">
        <v>75</v>
      </c>
      <c r="D31" s="2"/>
      <c r="E31" s="2"/>
      <c r="K31" s="16"/>
      <c r="L31" s="16"/>
      <c r="R31" s="16"/>
      <c r="S31" s="16"/>
      <c r="Y31" s="16"/>
      <c r="Z31" s="16"/>
      <c r="AF31" s="16"/>
      <c r="AG31" s="16"/>
    </row>
    <row r="32" spans="1:36" x14ac:dyDescent="0.3">
      <c r="A32" s="5">
        <v>16</v>
      </c>
      <c r="B32" s="5" t="s">
        <v>76</v>
      </c>
      <c r="C32" s="3" t="s">
        <v>77</v>
      </c>
      <c r="D32" s="5">
        <v>400</v>
      </c>
      <c r="E32" s="5" t="s">
        <v>48</v>
      </c>
      <c r="K32" s="16"/>
      <c r="L32" s="16"/>
      <c r="R32" s="16"/>
      <c r="S32" s="16"/>
      <c r="Y32" s="16"/>
      <c r="Z32" s="16"/>
      <c r="AA32" s="7">
        <v>1999.875</v>
      </c>
      <c r="AF32" s="16"/>
      <c r="AG32" s="16"/>
      <c r="AJ32" s="4">
        <f>SUM(F32:AI32)</f>
        <v>1999.875</v>
      </c>
    </row>
    <row r="33" spans="1:36" x14ac:dyDescent="0.3">
      <c r="A33" s="2">
        <v>17</v>
      </c>
      <c r="B33" s="2" t="s">
        <v>78</v>
      </c>
      <c r="C33" s="2" t="s">
        <v>79</v>
      </c>
      <c r="D33" s="2"/>
      <c r="E33" s="2"/>
      <c r="K33" s="16"/>
      <c r="L33" s="16"/>
      <c r="R33" s="16"/>
      <c r="S33" s="16"/>
      <c r="Y33" s="16"/>
      <c r="Z33" s="16"/>
      <c r="AF33" s="16"/>
      <c r="AG33" s="16"/>
    </row>
    <row r="34" spans="1:36" x14ac:dyDescent="0.3">
      <c r="A34" s="5">
        <v>18</v>
      </c>
      <c r="B34" s="5" t="s">
        <v>80</v>
      </c>
      <c r="C34" s="3" t="s">
        <v>81</v>
      </c>
      <c r="D34" s="5">
        <v>50</v>
      </c>
      <c r="E34" s="5" t="s">
        <v>65</v>
      </c>
      <c r="K34" s="16"/>
      <c r="L34" s="16"/>
      <c r="R34" s="16"/>
      <c r="S34" s="16"/>
      <c r="T34" s="7">
        <v>16.1675</v>
      </c>
      <c r="Y34" s="16"/>
      <c r="Z34" s="16"/>
      <c r="AF34" s="16"/>
      <c r="AG34" s="16"/>
      <c r="AJ34" s="4">
        <f>SUM(F34:AI34)</f>
        <v>16.1675</v>
      </c>
    </row>
    <row r="35" spans="1:36" x14ac:dyDescent="0.3">
      <c r="A35" s="2">
        <v>19</v>
      </c>
      <c r="B35" s="2" t="s">
        <v>82</v>
      </c>
      <c r="C35" s="2" t="s">
        <v>83</v>
      </c>
      <c r="D35" s="2"/>
      <c r="E35" s="2"/>
      <c r="K35" s="16"/>
      <c r="L35" s="16"/>
      <c r="R35" s="16"/>
      <c r="S35" s="16"/>
      <c r="Y35" s="16"/>
      <c r="Z35" s="16"/>
      <c r="AF35" s="16"/>
      <c r="AG35" s="16"/>
    </row>
    <row r="36" spans="1:36" x14ac:dyDescent="0.3">
      <c r="A36" s="5">
        <v>20</v>
      </c>
      <c r="B36" s="5" t="s">
        <v>84</v>
      </c>
      <c r="C36" s="3" t="s">
        <v>85</v>
      </c>
      <c r="D36" s="5">
        <v>0.67</v>
      </c>
      <c r="E36" s="5" t="s">
        <v>65</v>
      </c>
      <c r="K36" s="16"/>
      <c r="L36" s="16"/>
      <c r="R36" s="16"/>
      <c r="S36" s="16"/>
      <c r="Y36" s="16"/>
      <c r="Z36" s="16"/>
      <c r="AF36" s="16"/>
      <c r="AG36" s="16"/>
      <c r="AJ36" s="4">
        <f>SUM(F36:AI36)</f>
        <v>0</v>
      </c>
    </row>
    <row r="37" spans="1:36" x14ac:dyDescent="0.3">
      <c r="A37" s="2">
        <v>21</v>
      </c>
      <c r="B37" s="2" t="s">
        <v>86</v>
      </c>
      <c r="C37" s="2" t="s">
        <v>87</v>
      </c>
      <c r="D37" s="2"/>
      <c r="E37" s="2"/>
      <c r="K37" s="16"/>
      <c r="L37" s="16"/>
      <c r="R37" s="16"/>
      <c r="S37" s="16"/>
      <c r="Y37" s="16"/>
      <c r="Z37" s="16"/>
      <c r="AF37" s="16"/>
      <c r="AG37" s="16"/>
    </row>
    <row r="38" spans="1:36" x14ac:dyDescent="0.3">
      <c r="A38" s="5">
        <v>22</v>
      </c>
      <c r="B38" s="5" t="s">
        <v>88</v>
      </c>
      <c r="C38" s="3" t="s">
        <v>89</v>
      </c>
      <c r="D38" s="5">
        <v>25</v>
      </c>
      <c r="E38" s="5" t="s">
        <v>45</v>
      </c>
      <c r="K38" s="16"/>
      <c r="L38" s="16"/>
      <c r="R38" s="16"/>
      <c r="S38" s="16"/>
      <c r="Y38" s="16"/>
      <c r="Z38" s="16"/>
      <c r="AE38" s="7">
        <v>43.00333333333333</v>
      </c>
      <c r="AF38" s="16"/>
      <c r="AG38" s="16"/>
      <c r="AJ38" s="4">
        <f>SUM(F38:AI38)</f>
        <v>43.00333333333333</v>
      </c>
    </row>
    <row r="39" spans="1:36" x14ac:dyDescent="0.3">
      <c r="A39" s="2">
        <v>23</v>
      </c>
      <c r="B39" s="2" t="s">
        <v>90</v>
      </c>
      <c r="C39" s="2" t="s">
        <v>91</v>
      </c>
      <c r="D39" s="2"/>
      <c r="E39" s="2"/>
      <c r="K39" s="16"/>
      <c r="L39" s="16"/>
      <c r="R39" s="16"/>
      <c r="S39" s="16"/>
      <c r="Y39" s="16"/>
      <c r="Z39" s="16"/>
      <c r="AF39" s="16"/>
      <c r="AG39" s="16"/>
    </row>
    <row r="40" spans="1:36" x14ac:dyDescent="0.3">
      <c r="A40" s="5">
        <v>24</v>
      </c>
      <c r="B40" s="5" t="s">
        <v>92</v>
      </c>
      <c r="C40" s="3" t="s">
        <v>93</v>
      </c>
      <c r="D40" s="5">
        <v>1.2</v>
      </c>
      <c r="E40" s="5" t="s">
        <v>51</v>
      </c>
      <c r="K40" s="16"/>
      <c r="L40" s="16"/>
      <c r="R40" s="16"/>
      <c r="S40" s="16"/>
      <c r="Y40" s="16"/>
      <c r="Z40" s="16"/>
      <c r="AF40" s="16"/>
      <c r="AG40" s="16"/>
      <c r="AJ40" s="4">
        <f>SUM(F40:AI40)</f>
        <v>0</v>
      </c>
    </row>
    <row r="41" spans="1:36" x14ac:dyDescent="0.3">
      <c r="A41" s="5">
        <v>25</v>
      </c>
      <c r="B41" s="5" t="s">
        <v>94</v>
      </c>
      <c r="C41" s="3" t="s">
        <v>95</v>
      </c>
      <c r="D41" s="5">
        <v>0.67</v>
      </c>
      <c r="E41" s="5" t="s">
        <v>65</v>
      </c>
      <c r="K41" s="16"/>
      <c r="L41" s="16"/>
      <c r="R41" s="16"/>
      <c r="S41" s="16"/>
      <c r="Y41" s="16"/>
      <c r="Z41" s="16"/>
      <c r="AF41" s="16"/>
      <c r="AG41" s="16"/>
      <c r="AJ41" s="4">
        <f>SUM(F41:AI41)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41">
    <cfRule type="notContainsErrors" dxfId="1" priority="1">
      <formula>NOT(ISERROR(F17))</formula>
    </cfRule>
  </conditionalFormatting>
  <pageMargins left="0.25" right="0.25" top="0.75" bottom="0.75" header="0.3" footer="0.3"/>
  <pageSetup paperSize="9" scale="5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4:AK41"/>
  <sheetViews>
    <sheetView view="pageBreakPreview" topLeftCell="C1" zoomScale="85" zoomScaleNormal="70" zoomScaleSheetLayoutView="85" workbookViewId="0">
      <selection activeCell="U44" sqref="U44"/>
    </sheetView>
  </sheetViews>
  <sheetFormatPr baseColWidth="10" defaultColWidth="8.88671875" defaultRowHeight="14.4" x14ac:dyDescent="0.3"/>
  <cols>
    <col min="1" max="1" width="6.6640625" customWidth="1"/>
    <col min="2" max="2" width="10.6640625" customWidth="1"/>
    <col min="3" max="3" width="35.6640625" customWidth="1"/>
    <col min="4" max="5" width="8.6640625" customWidth="1"/>
    <col min="6" max="21" width="5.6640625" customWidth="1"/>
    <col min="22" max="22" width="7.109375" customWidth="1"/>
    <col min="23" max="36" width="5.6640625" customWidth="1"/>
    <col min="37" max="37" width="12.6640625" customWidth="1"/>
  </cols>
  <sheetData>
    <row r="4" spans="1:37" x14ac:dyDescent="0.3">
      <c r="A4" s="32" t="s">
        <v>109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</row>
    <row r="5" spans="1:37" x14ac:dyDescent="0.3">
      <c r="A5" s="30" t="s">
        <v>144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</row>
    <row r="7" spans="1:37" x14ac:dyDescent="0.3">
      <c r="A7" s="31" t="s">
        <v>111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W7" s="31" t="s">
        <v>101</v>
      </c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</row>
    <row r="8" spans="1:37" x14ac:dyDescent="0.3">
      <c r="A8" s="31" t="s">
        <v>112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W8" s="31" t="s">
        <v>117</v>
      </c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</row>
    <row r="9" spans="1:37" x14ac:dyDescent="0.3">
      <c r="A9" s="31" t="s">
        <v>113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P9" s="31" t="s">
        <v>3</v>
      </c>
      <c r="Q9" s="31"/>
      <c r="R9" s="31"/>
      <c r="S9" s="31"/>
      <c r="T9" s="31"/>
      <c r="U9" s="31"/>
      <c r="W9" s="31" t="s">
        <v>118</v>
      </c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7" x14ac:dyDescent="0.3">
      <c r="A10" s="31" t="s">
        <v>114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P10" s="31" t="s">
        <v>116</v>
      </c>
      <c r="Q10" s="31"/>
      <c r="R10" s="31"/>
      <c r="S10" s="31"/>
      <c r="T10" s="31"/>
      <c r="U10" s="31"/>
    </row>
    <row r="11" spans="1:37" x14ac:dyDescent="0.3">
      <c r="A11" s="31" t="s">
        <v>115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3" spans="1:37" x14ac:dyDescent="0.3">
      <c r="A13" s="29" t="s">
        <v>119</v>
      </c>
      <c r="B13" s="29" t="s">
        <v>7</v>
      </c>
      <c r="C13" s="29" t="s">
        <v>8</v>
      </c>
      <c r="D13" s="29" t="s">
        <v>120</v>
      </c>
      <c r="E13" s="29" t="s">
        <v>9</v>
      </c>
      <c r="F13" s="29" t="s">
        <v>145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</row>
    <row r="14" spans="1:37" x14ac:dyDescent="0.3">
      <c r="A14" s="29"/>
      <c r="B14" s="29"/>
      <c r="C14" s="29"/>
      <c r="D14" s="29"/>
      <c r="E14" s="29"/>
      <c r="F14" s="29" t="s">
        <v>122</v>
      </c>
      <c r="G14" s="29"/>
      <c r="H14" s="29"/>
      <c r="I14" s="29"/>
      <c r="J14" s="29"/>
      <c r="K14" s="29"/>
      <c r="L14" s="29"/>
      <c r="M14" s="29"/>
      <c r="N14" s="29" t="s">
        <v>123</v>
      </c>
      <c r="O14" s="29"/>
      <c r="P14" s="29"/>
      <c r="Q14" s="29"/>
      <c r="R14" s="29"/>
      <c r="S14" s="29"/>
      <c r="T14" s="29"/>
      <c r="U14" s="29"/>
      <c r="V14" s="29" t="s">
        <v>124</v>
      </c>
      <c r="W14" s="29"/>
      <c r="X14" s="29"/>
      <c r="Y14" s="29"/>
      <c r="Z14" s="29"/>
      <c r="AA14" s="29"/>
      <c r="AB14" s="29"/>
      <c r="AC14" s="29"/>
      <c r="AD14" s="29" t="s">
        <v>125</v>
      </c>
      <c r="AE14" s="29"/>
      <c r="AF14" s="29"/>
      <c r="AG14" s="29"/>
      <c r="AH14" s="29"/>
      <c r="AI14" s="29"/>
      <c r="AJ14" s="29"/>
      <c r="AK14" s="29" t="s">
        <v>126</v>
      </c>
    </row>
    <row r="15" spans="1:37" x14ac:dyDescent="0.3">
      <c r="A15" s="29"/>
      <c r="B15" s="29"/>
      <c r="C15" s="29"/>
      <c r="D15" s="29"/>
      <c r="E15" s="29"/>
      <c r="F15" s="1" t="s">
        <v>128</v>
      </c>
      <c r="G15" s="1" t="s">
        <v>129</v>
      </c>
      <c r="H15" s="1" t="s">
        <v>130</v>
      </c>
      <c r="I15" s="1" t="s">
        <v>131</v>
      </c>
      <c r="J15" s="1" t="s">
        <v>132</v>
      </c>
      <c r="K15" s="1" t="s">
        <v>133</v>
      </c>
      <c r="L15" s="1" t="s">
        <v>127</v>
      </c>
      <c r="M15" s="1" t="s">
        <v>128</v>
      </c>
      <c r="N15" s="1" t="s">
        <v>129</v>
      </c>
      <c r="O15" s="1" t="s">
        <v>130</v>
      </c>
      <c r="P15" s="1" t="s">
        <v>131</v>
      </c>
      <c r="Q15" s="1" t="s">
        <v>132</v>
      </c>
      <c r="R15" s="1" t="s">
        <v>133</v>
      </c>
      <c r="S15" s="1" t="s">
        <v>127</v>
      </c>
      <c r="T15" s="1" t="s">
        <v>128</v>
      </c>
      <c r="U15" s="1" t="s">
        <v>129</v>
      </c>
      <c r="V15" s="1" t="s">
        <v>130</v>
      </c>
      <c r="W15" s="1" t="s">
        <v>131</v>
      </c>
      <c r="X15" s="1" t="s">
        <v>132</v>
      </c>
      <c r="Y15" s="1" t="s">
        <v>133</v>
      </c>
      <c r="Z15" s="1" t="s">
        <v>127</v>
      </c>
      <c r="AA15" s="1" t="s">
        <v>128</v>
      </c>
      <c r="AB15" s="1" t="s">
        <v>129</v>
      </c>
      <c r="AC15" s="1" t="s">
        <v>130</v>
      </c>
      <c r="AD15" s="1" t="s">
        <v>131</v>
      </c>
      <c r="AE15" s="1" t="s">
        <v>132</v>
      </c>
      <c r="AF15" s="1" t="s">
        <v>133</v>
      </c>
      <c r="AG15" s="1" t="s">
        <v>127</v>
      </c>
      <c r="AH15" s="1" t="s">
        <v>128</v>
      </c>
      <c r="AI15" s="1" t="s">
        <v>129</v>
      </c>
      <c r="AJ15" s="1" t="s">
        <v>130</v>
      </c>
      <c r="AK15" s="29"/>
    </row>
    <row r="16" spans="1:37" x14ac:dyDescent="0.3">
      <c r="A16" s="29"/>
      <c r="B16" s="29"/>
      <c r="C16" s="29"/>
      <c r="D16" s="29"/>
      <c r="E16" s="29"/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  <c r="Q16" s="6">
        <v>12</v>
      </c>
      <c r="R16" s="6">
        <v>13</v>
      </c>
      <c r="S16" s="6">
        <v>14</v>
      </c>
      <c r="T16" s="6">
        <v>15</v>
      </c>
      <c r="U16" s="6">
        <v>16</v>
      </c>
      <c r="V16" s="6">
        <v>17</v>
      </c>
      <c r="W16" s="6">
        <v>18</v>
      </c>
      <c r="X16" s="6">
        <v>19</v>
      </c>
      <c r="Y16" s="6">
        <v>20</v>
      </c>
      <c r="Z16" s="6">
        <v>21</v>
      </c>
      <c r="AA16" s="6">
        <v>22</v>
      </c>
      <c r="AB16" s="6">
        <v>23</v>
      </c>
      <c r="AC16" s="6">
        <v>24</v>
      </c>
      <c r="AD16" s="6">
        <v>25</v>
      </c>
      <c r="AE16" s="6">
        <v>26</v>
      </c>
      <c r="AF16" s="6">
        <v>27</v>
      </c>
      <c r="AG16" s="6">
        <v>28</v>
      </c>
      <c r="AH16" s="6">
        <v>29</v>
      </c>
      <c r="AI16" s="6">
        <v>30</v>
      </c>
      <c r="AJ16" s="6">
        <v>31</v>
      </c>
      <c r="AK16" s="29"/>
    </row>
    <row r="17" spans="1:37" x14ac:dyDescent="0.3">
      <c r="A17" s="2">
        <v>1</v>
      </c>
      <c r="B17" s="2" t="s">
        <v>41</v>
      </c>
      <c r="C17" s="2" t="s">
        <v>42</v>
      </c>
      <c r="D17" s="2"/>
      <c r="E17" s="2"/>
      <c r="F17" s="5"/>
      <c r="G17" s="5"/>
      <c r="H17" s="5"/>
      <c r="I17" s="22"/>
      <c r="J17" s="22"/>
      <c r="K17" s="5"/>
      <c r="L17" s="5"/>
      <c r="M17" s="5"/>
      <c r="N17" s="5"/>
      <c r="O17" s="5"/>
      <c r="P17" s="22"/>
      <c r="Q17" s="22"/>
      <c r="R17" s="5"/>
      <c r="S17" s="5"/>
      <c r="T17" s="5"/>
      <c r="U17" s="5"/>
      <c r="V17" s="5"/>
      <c r="W17" s="22"/>
      <c r="X17" s="22"/>
      <c r="Y17" s="5"/>
      <c r="Z17" s="5"/>
      <c r="AA17" s="5"/>
      <c r="AB17" s="5"/>
      <c r="AC17" s="5"/>
      <c r="AD17" s="22"/>
      <c r="AE17" s="22"/>
      <c r="AF17" s="5"/>
      <c r="AG17" s="5"/>
      <c r="AH17" s="5"/>
      <c r="AI17" s="5"/>
      <c r="AJ17" s="5"/>
      <c r="AK17" s="5"/>
    </row>
    <row r="18" spans="1:37" x14ac:dyDescent="0.3">
      <c r="A18" s="5">
        <v>2</v>
      </c>
      <c r="B18" s="5" t="s">
        <v>43</v>
      </c>
      <c r="C18" s="3" t="s">
        <v>44</v>
      </c>
      <c r="D18" s="5">
        <v>0.2</v>
      </c>
      <c r="E18" s="5" t="s">
        <v>45</v>
      </c>
      <c r="F18" s="7"/>
      <c r="G18" s="5"/>
      <c r="H18" s="5"/>
      <c r="I18" s="22"/>
      <c r="J18" s="22"/>
      <c r="K18" s="5"/>
      <c r="L18" s="5"/>
      <c r="M18" s="5"/>
      <c r="N18" s="5"/>
      <c r="O18" s="7"/>
      <c r="P18" s="22"/>
      <c r="Q18" s="22"/>
      <c r="R18" s="7">
        <v>0.85666666666666658</v>
      </c>
      <c r="S18" s="5"/>
      <c r="T18" s="5"/>
      <c r="U18" s="5"/>
      <c r="V18" s="5"/>
      <c r="W18" s="22"/>
      <c r="X18" s="22"/>
      <c r="Y18" s="5"/>
      <c r="Z18" s="5"/>
      <c r="AA18" s="5"/>
      <c r="AB18" s="5"/>
      <c r="AC18" s="5"/>
      <c r="AD18" s="22"/>
      <c r="AE18" s="22"/>
      <c r="AF18" s="5"/>
      <c r="AG18" s="5"/>
      <c r="AH18" s="5"/>
      <c r="AI18" s="5"/>
      <c r="AJ18" s="5"/>
      <c r="AK18" s="4">
        <f t="shared" ref="AK18:AK23" si="0">SUM(F18:AJ18)</f>
        <v>0.85666666666666658</v>
      </c>
    </row>
    <row r="19" spans="1:37" x14ac:dyDescent="0.3">
      <c r="A19" s="5">
        <v>3</v>
      </c>
      <c r="B19" s="5" t="s">
        <v>46</v>
      </c>
      <c r="C19" s="3" t="s">
        <v>47</v>
      </c>
      <c r="D19" s="5">
        <v>10</v>
      </c>
      <c r="E19" s="5" t="s">
        <v>48</v>
      </c>
      <c r="F19" s="5"/>
      <c r="G19" s="5"/>
      <c r="H19" s="5"/>
      <c r="I19" s="22"/>
      <c r="J19" s="22"/>
      <c r="K19" s="5"/>
      <c r="L19" s="5"/>
      <c r="M19" s="5"/>
      <c r="N19" s="5"/>
      <c r="O19" s="5"/>
      <c r="P19" s="22"/>
      <c r="Q19" s="22"/>
      <c r="R19" s="5"/>
      <c r="S19" s="5"/>
      <c r="T19" s="5"/>
      <c r="U19" s="5"/>
      <c r="V19" s="5"/>
      <c r="W19" s="22"/>
      <c r="X19" s="22"/>
      <c r="Y19" s="5"/>
      <c r="Z19" s="5"/>
      <c r="AA19" s="5"/>
      <c r="AB19" s="5"/>
      <c r="AC19" s="5"/>
      <c r="AD19" s="22"/>
      <c r="AE19" s="22"/>
      <c r="AF19" s="5"/>
      <c r="AG19" s="5"/>
      <c r="AH19" s="5"/>
      <c r="AI19" s="5"/>
      <c r="AJ19" s="5"/>
      <c r="AK19" s="4">
        <f t="shared" si="0"/>
        <v>0</v>
      </c>
    </row>
    <row r="20" spans="1:37" x14ac:dyDescent="0.3">
      <c r="A20" s="5">
        <v>4</v>
      </c>
      <c r="B20" s="5" t="s">
        <v>49</v>
      </c>
      <c r="C20" s="3" t="s">
        <v>50</v>
      </c>
      <c r="D20" s="5">
        <v>2.5</v>
      </c>
      <c r="E20" s="5" t="s">
        <v>51</v>
      </c>
      <c r="F20" s="5"/>
      <c r="G20" s="5"/>
      <c r="H20" s="5"/>
      <c r="I20" s="22"/>
      <c r="J20" s="22"/>
      <c r="K20" s="5"/>
      <c r="L20" s="5"/>
      <c r="M20" s="5"/>
      <c r="N20" s="5"/>
      <c r="O20" s="5"/>
      <c r="P20" s="22"/>
      <c r="Q20" s="22"/>
      <c r="R20" s="5"/>
      <c r="S20" s="5"/>
      <c r="T20" s="5"/>
      <c r="U20" s="5"/>
      <c r="V20" s="5"/>
      <c r="W20" s="22"/>
      <c r="X20" s="22"/>
      <c r="Y20" s="5"/>
      <c r="Z20" s="5"/>
      <c r="AA20" s="5"/>
      <c r="AB20" s="5"/>
      <c r="AC20" s="5"/>
      <c r="AD20" s="22"/>
      <c r="AE20" s="22"/>
      <c r="AF20" s="5"/>
      <c r="AG20" s="5"/>
      <c r="AH20" s="5"/>
      <c r="AI20" s="5"/>
      <c r="AJ20" s="5"/>
      <c r="AK20" s="4">
        <f t="shared" si="0"/>
        <v>0</v>
      </c>
    </row>
    <row r="21" spans="1:37" x14ac:dyDescent="0.3">
      <c r="A21" s="5">
        <v>5</v>
      </c>
      <c r="B21" s="5" t="s">
        <v>52</v>
      </c>
      <c r="C21" s="3" t="s">
        <v>53</v>
      </c>
      <c r="D21" s="5">
        <v>3</v>
      </c>
      <c r="E21" s="5" t="s">
        <v>51</v>
      </c>
      <c r="F21" s="5"/>
      <c r="G21" s="5"/>
      <c r="H21" s="5"/>
      <c r="I21" s="22"/>
      <c r="J21" s="22"/>
      <c r="K21" s="5"/>
      <c r="L21" s="5"/>
      <c r="M21" s="5"/>
      <c r="N21" s="5"/>
      <c r="O21" s="5"/>
      <c r="P21" s="22"/>
      <c r="Q21" s="22"/>
      <c r="R21" s="5"/>
      <c r="S21" s="5"/>
      <c r="T21" s="5"/>
      <c r="U21" s="5"/>
      <c r="V21" s="5"/>
      <c r="W21" s="22"/>
      <c r="X21" s="22"/>
      <c r="Y21" s="5"/>
      <c r="Z21" s="5"/>
      <c r="AA21" s="7">
        <v>14.221666666666669</v>
      </c>
      <c r="AB21" s="5"/>
      <c r="AC21" s="5"/>
      <c r="AD21" s="22"/>
      <c r="AE21" s="22"/>
      <c r="AF21" s="5"/>
      <c r="AG21" s="5"/>
      <c r="AH21" s="5"/>
      <c r="AI21" s="5"/>
      <c r="AJ21" s="5"/>
      <c r="AK21" s="4">
        <f t="shared" si="0"/>
        <v>14.221666666666669</v>
      </c>
    </row>
    <row r="22" spans="1:37" x14ac:dyDescent="0.3">
      <c r="A22" s="5">
        <v>6</v>
      </c>
      <c r="B22" s="5" t="s">
        <v>54</v>
      </c>
      <c r="C22" s="3" t="s">
        <v>55</v>
      </c>
      <c r="D22" s="5">
        <v>0.67</v>
      </c>
      <c r="E22" s="5" t="s">
        <v>48</v>
      </c>
      <c r="F22" s="5"/>
      <c r="G22" s="5"/>
      <c r="H22" s="5"/>
      <c r="I22" s="22"/>
      <c r="J22" s="22"/>
      <c r="K22" s="5"/>
      <c r="L22" s="5"/>
      <c r="M22" s="5"/>
      <c r="N22" s="7"/>
      <c r="O22" s="7"/>
      <c r="P22" s="22"/>
      <c r="Q22" s="22"/>
      <c r="R22" s="7"/>
      <c r="S22" s="7"/>
      <c r="T22" s="7"/>
      <c r="U22" s="7"/>
      <c r="V22" s="7"/>
      <c r="W22" s="22"/>
      <c r="X22" s="22"/>
      <c r="Y22" s="7"/>
      <c r="Z22" s="7"/>
      <c r="AA22" s="7"/>
      <c r="AB22" s="7"/>
      <c r="AC22" s="5"/>
      <c r="AD22" s="22"/>
      <c r="AE22" s="22"/>
      <c r="AF22" s="5"/>
      <c r="AG22" s="5"/>
      <c r="AH22" s="5"/>
      <c r="AI22" s="5"/>
      <c r="AJ22" s="5"/>
      <c r="AK22" s="4">
        <f t="shared" si="0"/>
        <v>0</v>
      </c>
    </row>
    <row r="23" spans="1:37" x14ac:dyDescent="0.3">
      <c r="A23" s="5">
        <v>7</v>
      </c>
      <c r="B23" s="5" t="s">
        <v>56</v>
      </c>
      <c r="C23" s="3" t="s">
        <v>57</v>
      </c>
      <c r="D23" s="5">
        <v>0.67</v>
      </c>
      <c r="E23" s="5" t="s">
        <v>48</v>
      </c>
      <c r="F23" s="7"/>
      <c r="G23" s="7"/>
      <c r="H23" s="7"/>
      <c r="I23" s="22"/>
      <c r="J23" s="22"/>
      <c r="K23" s="7"/>
      <c r="L23" s="7"/>
      <c r="M23" s="5"/>
      <c r="N23" s="5"/>
      <c r="O23" s="5"/>
      <c r="P23" s="22"/>
      <c r="Q23" s="22"/>
      <c r="R23" s="5"/>
      <c r="S23" s="5"/>
      <c r="T23" s="5"/>
      <c r="U23" s="5"/>
      <c r="V23" s="5"/>
      <c r="W23" s="22"/>
      <c r="X23" s="22"/>
      <c r="Y23" s="5"/>
      <c r="Z23" s="5"/>
      <c r="AA23" s="5"/>
      <c r="AB23" s="5"/>
      <c r="AC23" s="5"/>
      <c r="AD23" s="22"/>
      <c r="AE23" s="22"/>
      <c r="AF23" s="5"/>
      <c r="AG23" s="5"/>
      <c r="AH23" s="5"/>
      <c r="AI23" s="5"/>
      <c r="AJ23" s="5"/>
      <c r="AK23" s="4">
        <f t="shared" si="0"/>
        <v>0</v>
      </c>
    </row>
    <row r="24" spans="1:37" x14ac:dyDescent="0.3">
      <c r="A24" s="2">
        <v>8</v>
      </c>
      <c r="B24" s="2" t="s">
        <v>58</v>
      </c>
      <c r="C24" s="2" t="s">
        <v>59</v>
      </c>
      <c r="D24" s="2"/>
      <c r="E24" s="2"/>
      <c r="F24" s="5"/>
      <c r="G24" s="5"/>
      <c r="H24" s="5"/>
      <c r="I24" s="22"/>
      <c r="J24" s="22"/>
      <c r="K24" s="5"/>
      <c r="L24" s="5"/>
      <c r="M24" s="5"/>
      <c r="N24" s="5"/>
      <c r="O24" s="5"/>
      <c r="P24" s="22"/>
      <c r="Q24" s="22"/>
      <c r="R24" s="5"/>
      <c r="S24" s="5"/>
      <c r="T24" s="5"/>
      <c r="U24" s="5"/>
      <c r="V24" s="5"/>
      <c r="W24" s="22"/>
      <c r="X24" s="22"/>
      <c r="Y24" s="5"/>
      <c r="Z24" s="5"/>
      <c r="AA24" s="5"/>
      <c r="AB24" s="5"/>
      <c r="AC24" s="5"/>
      <c r="AD24" s="22"/>
      <c r="AE24" s="22"/>
      <c r="AF24" s="5"/>
      <c r="AG24" s="5"/>
      <c r="AH24" s="5"/>
      <c r="AI24" s="5"/>
      <c r="AJ24" s="5"/>
      <c r="AK24" s="5"/>
    </row>
    <row r="25" spans="1:37" x14ac:dyDescent="0.3">
      <c r="A25" s="5">
        <v>9</v>
      </c>
      <c r="B25" s="5" t="s">
        <v>60</v>
      </c>
      <c r="C25" s="3" t="s">
        <v>61</v>
      </c>
      <c r="D25" s="5">
        <v>120</v>
      </c>
      <c r="E25" s="5" t="s">
        <v>62</v>
      </c>
      <c r="F25" s="7">
        <v>735.22727272727275</v>
      </c>
      <c r="G25" s="7">
        <v>735.22727272727275</v>
      </c>
      <c r="H25" s="7">
        <v>735.22727272727275</v>
      </c>
      <c r="I25" s="22"/>
      <c r="J25" s="22"/>
      <c r="K25" s="7">
        <v>735.22727272727263</v>
      </c>
      <c r="L25" s="7">
        <v>735.22727272727263</v>
      </c>
      <c r="M25" s="7">
        <v>735.22727272727263</v>
      </c>
      <c r="N25" s="5"/>
      <c r="O25" s="5"/>
      <c r="P25" s="22"/>
      <c r="Q25" s="22"/>
      <c r="R25" s="5"/>
      <c r="S25" s="5"/>
      <c r="T25" s="24">
        <v>735.22727272727298</v>
      </c>
      <c r="U25" s="24">
        <v>735.22727272727263</v>
      </c>
      <c r="V25" s="24"/>
      <c r="W25" s="25"/>
      <c r="X25" s="25"/>
      <c r="Y25" s="24">
        <v>735.22727272727263</v>
      </c>
      <c r="Z25" s="24">
        <v>735.22727272727263</v>
      </c>
      <c r="AA25" s="26"/>
      <c r="AB25" s="24">
        <v>735.22727272727263</v>
      </c>
      <c r="AC25" s="24">
        <v>735.22727272727263</v>
      </c>
      <c r="AD25" s="22"/>
      <c r="AE25" s="22"/>
      <c r="AF25" s="7"/>
      <c r="AG25" s="7"/>
      <c r="AH25" s="7"/>
      <c r="AI25" s="7"/>
      <c r="AJ25" s="7"/>
      <c r="AK25" s="4">
        <f t="shared" ref="AK25:AK30" si="1">SUM(F25:AJ25)</f>
        <v>8822.7272727272739</v>
      </c>
    </row>
    <row r="26" spans="1:37" x14ac:dyDescent="0.3">
      <c r="A26" s="5">
        <v>10</v>
      </c>
      <c r="B26" s="5" t="s">
        <v>63</v>
      </c>
      <c r="C26" s="3" t="s">
        <v>64</v>
      </c>
      <c r="D26" s="5">
        <v>0.67</v>
      </c>
      <c r="E26" s="5" t="s">
        <v>65</v>
      </c>
      <c r="F26" s="5"/>
      <c r="G26" s="5"/>
      <c r="H26" s="5"/>
      <c r="I26" s="22"/>
      <c r="J26" s="22"/>
      <c r="K26" s="5"/>
      <c r="L26" s="5"/>
      <c r="M26" s="7"/>
      <c r="N26" s="7">
        <v>1.019705882352941</v>
      </c>
      <c r="O26" s="5"/>
      <c r="P26" s="22"/>
      <c r="Q26" s="22"/>
      <c r="R26" s="5"/>
      <c r="S26" s="5"/>
      <c r="T26" s="26"/>
      <c r="U26" s="26"/>
      <c r="V26" s="26"/>
      <c r="W26" s="25"/>
      <c r="X26" s="25"/>
      <c r="Y26" s="26"/>
      <c r="Z26" s="26"/>
      <c r="AA26" s="26"/>
      <c r="AB26" s="26"/>
      <c r="AC26" s="26"/>
      <c r="AD26" s="22"/>
      <c r="AE26" s="22"/>
      <c r="AF26" s="7">
        <v>1.019705882352941</v>
      </c>
      <c r="AG26" s="7">
        <v>1.019705882352941</v>
      </c>
      <c r="AH26" s="7">
        <v>1.019705882352941</v>
      </c>
      <c r="AI26" s="7">
        <v>1.019705882352941</v>
      </c>
      <c r="AJ26" s="7">
        <v>1.019705882352941</v>
      </c>
      <c r="AK26" s="4">
        <f t="shared" si="1"/>
        <v>6.1182352941176461</v>
      </c>
    </row>
    <row r="27" spans="1:37" x14ac:dyDescent="0.3">
      <c r="A27" s="5">
        <v>11</v>
      </c>
      <c r="B27" s="5" t="s">
        <v>66</v>
      </c>
      <c r="C27" s="3" t="s">
        <v>67</v>
      </c>
      <c r="D27" s="5">
        <v>10</v>
      </c>
      <c r="E27" s="5" t="s">
        <v>48</v>
      </c>
      <c r="F27" s="5"/>
      <c r="G27" s="5"/>
      <c r="H27" s="5"/>
      <c r="I27" s="22"/>
      <c r="J27" s="22"/>
      <c r="K27" s="5"/>
      <c r="L27" s="5"/>
      <c r="M27" s="5"/>
      <c r="N27" s="5"/>
      <c r="O27" s="5"/>
      <c r="P27" s="22"/>
      <c r="Q27" s="22"/>
      <c r="R27" s="5"/>
      <c r="S27" s="5"/>
      <c r="T27" s="26"/>
      <c r="U27" s="26"/>
      <c r="V27" s="26"/>
      <c r="W27" s="25"/>
      <c r="X27" s="25"/>
      <c r="Y27" s="26"/>
      <c r="Z27" s="26"/>
      <c r="AA27" s="26"/>
      <c r="AB27" s="26"/>
      <c r="AC27" s="26"/>
      <c r="AD27" s="22"/>
      <c r="AE27" s="22"/>
      <c r="AF27" s="5"/>
      <c r="AG27" s="5"/>
      <c r="AH27" s="5"/>
      <c r="AI27" s="5"/>
      <c r="AJ27" s="5"/>
      <c r="AK27" s="4">
        <f t="shared" si="1"/>
        <v>0</v>
      </c>
    </row>
    <row r="28" spans="1:37" x14ac:dyDescent="0.3">
      <c r="A28" s="5">
        <v>12</v>
      </c>
      <c r="B28" s="5" t="s">
        <v>68</v>
      </c>
      <c r="C28" s="3" t="s">
        <v>69</v>
      </c>
      <c r="D28" s="5">
        <v>40</v>
      </c>
      <c r="E28" s="5" t="s">
        <v>62</v>
      </c>
      <c r="F28" s="5"/>
      <c r="G28" s="5"/>
      <c r="H28" s="5"/>
      <c r="I28" s="22"/>
      <c r="J28" s="22"/>
      <c r="K28" s="5"/>
      <c r="L28" s="5"/>
      <c r="M28" s="5"/>
      <c r="N28" s="5"/>
      <c r="O28" s="5"/>
      <c r="P28" s="22"/>
      <c r="Q28" s="22"/>
      <c r="R28" s="5"/>
      <c r="S28" s="5"/>
      <c r="T28" s="26"/>
      <c r="U28" s="26"/>
      <c r="V28" s="26"/>
      <c r="W28" s="25"/>
      <c r="X28" s="25"/>
      <c r="Y28" s="26"/>
      <c r="Z28" s="26"/>
      <c r="AA28" s="26"/>
      <c r="AB28" s="26"/>
      <c r="AC28" s="26"/>
      <c r="AD28" s="22"/>
      <c r="AE28" s="22"/>
      <c r="AF28" s="5"/>
      <c r="AG28" s="5"/>
      <c r="AH28" s="5"/>
      <c r="AI28" s="5"/>
      <c r="AJ28" s="5"/>
      <c r="AK28" s="4">
        <f t="shared" si="1"/>
        <v>0</v>
      </c>
    </row>
    <row r="29" spans="1:37" x14ac:dyDescent="0.3">
      <c r="A29" s="5">
        <v>13</v>
      </c>
      <c r="B29" s="5" t="s">
        <v>70</v>
      </c>
      <c r="C29" s="3" t="s">
        <v>71</v>
      </c>
      <c r="D29" s="5">
        <v>0.67</v>
      </c>
      <c r="E29" s="5" t="s">
        <v>65</v>
      </c>
      <c r="F29" s="5"/>
      <c r="G29" s="5"/>
      <c r="H29" s="5"/>
      <c r="I29" s="22"/>
      <c r="J29" s="22"/>
      <c r="K29" s="5"/>
      <c r="L29" s="5"/>
      <c r="M29" s="5"/>
      <c r="N29" s="5"/>
      <c r="O29" s="5"/>
      <c r="P29" s="22"/>
      <c r="Q29" s="22"/>
      <c r="R29" s="5"/>
      <c r="S29" s="5"/>
      <c r="T29" s="26"/>
      <c r="U29" s="26"/>
      <c r="V29" s="26"/>
      <c r="W29" s="25"/>
      <c r="X29" s="25"/>
      <c r="Y29" s="26"/>
      <c r="Z29" s="26"/>
      <c r="AA29" s="26"/>
      <c r="AB29" s="26"/>
      <c r="AC29" s="26"/>
      <c r="AD29" s="22"/>
      <c r="AE29" s="22"/>
      <c r="AF29" s="5"/>
      <c r="AG29" s="5"/>
      <c r="AH29" s="5"/>
      <c r="AI29" s="5"/>
      <c r="AJ29" s="5"/>
      <c r="AK29" s="4">
        <f t="shared" si="1"/>
        <v>0</v>
      </c>
    </row>
    <row r="30" spans="1:37" x14ac:dyDescent="0.3">
      <c r="A30" s="5">
        <v>14</v>
      </c>
      <c r="B30" s="5" t="s">
        <v>72</v>
      </c>
      <c r="C30" s="3" t="s">
        <v>73</v>
      </c>
      <c r="D30" s="5">
        <v>40</v>
      </c>
      <c r="E30" s="5" t="s">
        <v>62</v>
      </c>
      <c r="F30" s="5"/>
      <c r="G30" s="5"/>
      <c r="H30" s="5"/>
      <c r="I30" s="22"/>
      <c r="J30" s="22"/>
      <c r="K30" s="5"/>
      <c r="L30" s="5"/>
      <c r="M30" s="5"/>
      <c r="N30" s="5"/>
      <c r="O30" s="5"/>
      <c r="P30" s="22"/>
      <c r="Q30" s="22"/>
      <c r="R30" s="5"/>
      <c r="S30" s="5"/>
      <c r="T30" s="26"/>
      <c r="U30" s="26"/>
      <c r="V30" s="26"/>
      <c r="W30" s="25"/>
      <c r="X30" s="25"/>
      <c r="Y30" s="26"/>
      <c r="Z30" s="26"/>
      <c r="AA30" s="26"/>
      <c r="AB30" s="26"/>
      <c r="AC30" s="26"/>
      <c r="AD30" s="22"/>
      <c r="AE30" s="22"/>
      <c r="AF30" s="5"/>
      <c r="AG30" s="5"/>
      <c r="AH30" s="5"/>
      <c r="AI30" s="5"/>
      <c r="AJ30" s="5"/>
      <c r="AK30" s="4">
        <f t="shared" si="1"/>
        <v>0</v>
      </c>
    </row>
    <row r="31" spans="1:37" x14ac:dyDescent="0.3">
      <c r="A31" s="2">
        <v>15</v>
      </c>
      <c r="B31" s="2" t="s">
        <v>74</v>
      </c>
      <c r="C31" s="2" t="s">
        <v>75</v>
      </c>
      <c r="D31" s="2"/>
      <c r="E31" s="2"/>
      <c r="F31" s="5"/>
      <c r="G31" s="5"/>
      <c r="H31" s="5"/>
      <c r="I31" s="22"/>
      <c r="J31" s="22"/>
      <c r="K31" s="5"/>
      <c r="L31" s="5"/>
      <c r="M31" s="5"/>
      <c r="N31" s="5"/>
      <c r="O31" s="5"/>
      <c r="P31" s="22"/>
      <c r="Q31" s="22"/>
      <c r="R31" s="5"/>
      <c r="S31" s="5"/>
      <c r="T31" s="26"/>
      <c r="U31" s="26"/>
      <c r="V31" s="26"/>
      <c r="W31" s="25"/>
      <c r="X31" s="25"/>
      <c r="Y31" s="26"/>
      <c r="Z31" s="26"/>
      <c r="AA31" s="26"/>
      <c r="AB31" s="26"/>
      <c r="AC31" s="26"/>
      <c r="AD31" s="22"/>
      <c r="AE31" s="22"/>
      <c r="AF31" s="5"/>
      <c r="AG31" s="5"/>
      <c r="AH31" s="5"/>
      <c r="AI31" s="5"/>
      <c r="AJ31" s="5"/>
      <c r="AK31" s="5"/>
    </row>
    <row r="32" spans="1:37" x14ac:dyDescent="0.3">
      <c r="A32" s="5">
        <v>16</v>
      </c>
      <c r="B32" s="5" t="s">
        <v>76</v>
      </c>
      <c r="C32" s="3" t="s">
        <v>77</v>
      </c>
      <c r="D32" s="5">
        <v>400</v>
      </c>
      <c r="E32" s="5" t="s">
        <v>48</v>
      </c>
      <c r="F32" s="5"/>
      <c r="G32" s="5"/>
      <c r="H32" s="5"/>
      <c r="I32" s="22"/>
      <c r="J32" s="22"/>
      <c r="K32" s="5"/>
      <c r="L32" s="5"/>
      <c r="M32" s="5"/>
      <c r="N32" s="5"/>
      <c r="O32" s="5"/>
      <c r="P32" s="22"/>
      <c r="Q32" s="22"/>
      <c r="R32" s="5"/>
      <c r="S32" s="5"/>
      <c r="T32" s="26"/>
      <c r="U32" s="26"/>
      <c r="V32" s="24">
        <v>1999.875</v>
      </c>
      <c r="W32" s="25"/>
      <c r="X32" s="25"/>
      <c r="Y32" s="26"/>
      <c r="Z32" s="26"/>
      <c r="AA32" s="26"/>
      <c r="AB32" s="26"/>
      <c r="AC32" s="26"/>
      <c r="AD32" s="22"/>
      <c r="AE32" s="22"/>
      <c r="AF32" s="5"/>
      <c r="AG32" s="5"/>
      <c r="AH32" s="5"/>
      <c r="AI32" s="5"/>
      <c r="AJ32" s="5"/>
      <c r="AK32" s="4">
        <f>SUM(F32:AJ32)</f>
        <v>1999.875</v>
      </c>
    </row>
    <row r="33" spans="1:37" x14ac:dyDescent="0.3">
      <c r="A33" s="2">
        <v>17</v>
      </c>
      <c r="B33" s="2" t="s">
        <v>78</v>
      </c>
      <c r="C33" s="2" t="s">
        <v>79</v>
      </c>
      <c r="D33" s="2"/>
      <c r="E33" s="2"/>
      <c r="F33" s="5"/>
      <c r="G33" s="5"/>
      <c r="H33" s="5"/>
      <c r="I33" s="22"/>
      <c r="J33" s="22"/>
      <c r="K33" s="5"/>
      <c r="L33" s="5"/>
      <c r="M33" s="5"/>
      <c r="N33" s="5"/>
      <c r="O33" s="5"/>
      <c r="P33" s="22"/>
      <c r="Q33" s="22"/>
      <c r="R33" s="5"/>
      <c r="S33" s="5"/>
      <c r="T33" s="26"/>
      <c r="U33" s="26"/>
      <c r="V33" s="26"/>
      <c r="W33" s="25"/>
      <c r="X33" s="25"/>
      <c r="Y33" s="26"/>
      <c r="Z33" s="26"/>
      <c r="AA33" s="26"/>
      <c r="AB33" s="26"/>
      <c r="AC33" s="26"/>
      <c r="AD33" s="22"/>
      <c r="AE33" s="22"/>
      <c r="AF33" s="5"/>
      <c r="AG33" s="5"/>
      <c r="AH33" s="5"/>
      <c r="AI33" s="5"/>
      <c r="AJ33" s="5"/>
      <c r="AK33" s="5"/>
    </row>
    <row r="34" spans="1:37" x14ac:dyDescent="0.3">
      <c r="A34" s="5">
        <v>18</v>
      </c>
      <c r="B34" s="5" t="s">
        <v>80</v>
      </c>
      <c r="C34" s="3" t="s">
        <v>81</v>
      </c>
      <c r="D34" s="5">
        <v>50</v>
      </c>
      <c r="E34" s="5" t="s">
        <v>65</v>
      </c>
      <c r="F34" s="5"/>
      <c r="G34" s="5"/>
      <c r="H34" s="5"/>
      <c r="I34" s="22"/>
      <c r="J34" s="22"/>
      <c r="K34" s="5"/>
      <c r="L34" s="5"/>
      <c r="M34" s="5"/>
      <c r="N34" s="5"/>
      <c r="O34" s="5"/>
      <c r="P34" s="22"/>
      <c r="Q34" s="22"/>
      <c r="R34" s="5"/>
      <c r="S34" s="7">
        <v>16.1675</v>
      </c>
      <c r="T34" s="26"/>
      <c r="U34" s="26"/>
      <c r="V34" s="26"/>
      <c r="W34" s="25"/>
      <c r="X34" s="25"/>
      <c r="Y34" s="24"/>
      <c r="Z34" s="26"/>
      <c r="AA34" s="26"/>
      <c r="AB34" s="26"/>
      <c r="AC34" s="26"/>
      <c r="AD34" s="22"/>
      <c r="AE34" s="22"/>
      <c r="AF34" s="5"/>
      <c r="AG34" s="5"/>
      <c r="AH34" s="5"/>
      <c r="AI34" s="5"/>
      <c r="AJ34" s="5"/>
      <c r="AK34" s="4">
        <f>SUM(F34:AJ34)</f>
        <v>16.1675</v>
      </c>
    </row>
    <row r="35" spans="1:37" x14ac:dyDescent="0.3">
      <c r="A35" s="2">
        <v>19</v>
      </c>
      <c r="B35" s="2" t="s">
        <v>82</v>
      </c>
      <c r="C35" s="2" t="s">
        <v>83</v>
      </c>
      <c r="D35" s="2"/>
      <c r="E35" s="2"/>
      <c r="F35" s="5"/>
      <c r="G35" s="5"/>
      <c r="H35" s="5"/>
      <c r="I35" s="22"/>
      <c r="J35" s="22"/>
      <c r="K35" s="5"/>
      <c r="L35" s="5"/>
      <c r="M35" s="5"/>
      <c r="N35" s="5"/>
      <c r="O35" s="5"/>
      <c r="P35" s="22"/>
      <c r="Q35" s="22"/>
      <c r="R35" s="5"/>
      <c r="S35" s="5"/>
      <c r="T35" s="26"/>
      <c r="U35" s="26"/>
      <c r="V35" s="26"/>
      <c r="W35" s="25"/>
      <c r="X35" s="25"/>
      <c r="Y35" s="26"/>
      <c r="Z35" s="26"/>
      <c r="AA35" s="26"/>
      <c r="AB35" s="26"/>
      <c r="AC35" s="26"/>
      <c r="AD35" s="22"/>
      <c r="AE35" s="22"/>
      <c r="AF35" s="5"/>
      <c r="AG35" s="5"/>
      <c r="AH35" s="5"/>
      <c r="AI35" s="5"/>
      <c r="AJ35" s="5"/>
      <c r="AK35" s="5"/>
    </row>
    <row r="36" spans="1:37" x14ac:dyDescent="0.3">
      <c r="A36" s="5">
        <v>20</v>
      </c>
      <c r="B36" s="5" t="s">
        <v>84</v>
      </c>
      <c r="C36" s="3" t="s">
        <v>85</v>
      </c>
      <c r="D36" s="5">
        <v>0.67</v>
      </c>
      <c r="E36" s="5" t="s">
        <v>65</v>
      </c>
      <c r="F36" s="5"/>
      <c r="G36" s="5"/>
      <c r="H36" s="5"/>
      <c r="I36" s="22"/>
      <c r="J36" s="22"/>
      <c r="K36" s="5"/>
      <c r="L36" s="5"/>
      <c r="M36" s="5"/>
      <c r="N36" s="5"/>
      <c r="O36" s="5"/>
      <c r="P36" s="22"/>
      <c r="Q36" s="22"/>
      <c r="R36" s="5"/>
      <c r="S36" s="5"/>
      <c r="T36" s="26"/>
      <c r="U36" s="26"/>
      <c r="V36" s="26"/>
      <c r="W36" s="25"/>
      <c r="X36" s="25"/>
      <c r="Y36" s="26"/>
      <c r="Z36" s="26"/>
      <c r="AA36" s="26"/>
      <c r="AB36" s="26"/>
      <c r="AC36" s="26"/>
      <c r="AD36" s="22"/>
      <c r="AE36" s="22"/>
      <c r="AF36" s="5"/>
      <c r="AG36" s="5"/>
      <c r="AH36" s="5"/>
      <c r="AI36" s="5"/>
      <c r="AJ36" s="5"/>
      <c r="AK36" s="4">
        <f>SUM(F36:AJ36)</f>
        <v>0</v>
      </c>
    </row>
    <row r="37" spans="1:37" x14ac:dyDescent="0.3">
      <c r="A37" s="2">
        <v>21</v>
      </c>
      <c r="B37" s="2" t="s">
        <v>86</v>
      </c>
      <c r="C37" s="2" t="s">
        <v>87</v>
      </c>
      <c r="D37" s="2"/>
      <c r="E37" s="2"/>
      <c r="F37" s="5"/>
      <c r="G37" s="5"/>
      <c r="H37" s="5"/>
      <c r="I37" s="22"/>
      <c r="J37" s="22"/>
      <c r="K37" s="5"/>
      <c r="L37" s="5"/>
      <c r="M37" s="5"/>
      <c r="N37" s="5"/>
      <c r="O37" s="5"/>
      <c r="P37" s="22"/>
      <c r="Q37" s="22"/>
      <c r="R37" s="5"/>
      <c r="S37" s="5"/>
      <c r="T37" s="26"/>
      <c r="U37" s="26"/>
      <c r="V37" s="26"/>
      <c r="W37" s="25"/>
      <c r="X37" s="25"/>
      <c r="Y37" s="26"/>
      <c r="Z37" s="26"/>
      <c r="AA37" s="26"/>
      <c r="AB37" s="26"/>
      <c r="AC37" s="26"/>
      <c r="AD37" s="22"/>
      <c r="AE37" s="22"/>
      <c r="AF37" s="5"/>
      <c r="AG37" s="5"/>
      <c r="AH37" s="5"/>
      <c r="AI37" s="5"/>
      <c r="AJ37" s="5"/>
      <c r="AK37" s="5"/>
    </row>
    <row r="38" spans="1:37" x14ac:dyDescent="0.3">
      <c r="A38" s="5">
        <v>22</v>
      </c>
      <c r="B38" s="5" t="s">
        <v>88</v>
      </c>
      <c r="C38" s="3" t="s">
        <v>89</v>
      </c>
      <c r="D38" s="5">
        <v>25</v>
      </c>
      <c r="E38" s="5" t="s">
        <v>45</v>
      </c>
      <c r="F38" s="5"/>
      <c r="G38" s="5"/>
      <c r="H38" s="5"/>
      <c r="I38" s="22"/>
      <c r="J38" s="22"/>
      <c r="K38" s="5"/>
      <c r="L38" s="5"/>
      <c r="M38" s="5"/>
      <c r="N38" s="5"/>
      <c r="O38" s="7">
        <v>43.00333333333333</v>
      </c>
      <c r="P38" s="22"/>
      <c r="Q38" s="22"/>
      <c r="R38" s="5"/>
      <c r="S38" s="5"/>
      <c r="T38" s="26"/>
      <c r="U38" s="26"/>
      <c r="V38" s="26"/>
      <c r="W38" s="25"/>
      <c r="X38" s="25"/>
      <c r="Y38" s="26"/>
      <c r="Z38" s="26"/>
      <c r="AA38" s="26"/>
      <c r="AB38" s="26"/>
      <c r="AC38" s="26"/>
      <c r="AD38" s="22"/>
      <c r="AE38" s="22"/>
      <c r="AF38" s="5"/>
      <c r="AG38" s="5"/>
      <c r="AH38" s="5"/>
      <c r="AI38" s="5"/>
      <c r="AJ38" s="7"/>
      <c r="AK38" s="4">
        <f>SUM(F38:AJ38)</f>
        <v>43.00333333333333</v>
      </c>
    </row>
    <row r="39" spans="1:37" x14ac:dyDescent="0.3">
      <c r="A39" s="2">
        <v>23</v>
      </c>
      <c r="B39" s="2" t="s">
        <v>90</v>
      </c>
      <c r="C39" s="2" t="s">
        <v>91</v>
      </c>
      <c r="D39" s="2"/>
      <c r="E39" s="2"/>
      <c r="F39" s="5"/>
      <c r="G39" s="5"/>
      <c r="H39" s="5"/>
      <c r="I39" s="22"/>
      <c r="J39" s="22"/>
      <c r="K39" s="5"/>
      <c r="L39" s="5"/>
      <c r="M39" s="5"/>
      <c r="N39" s="5"/>
      <c r="O39" s="5"/>
      <c r="P39" s="22"/>
      <c r="Q39" s="22"/>
      <c r="R39" s="5"/>
      <c r="S39" s="5"/>
      <c r="T39" s="26"/>
      <c r="U39" s="26"/>
      <c r="V39" s="26"/>
      <c r="W39" s="25"/>
      <c r="X39" s="25"/>
      <c r="Y39" s="26"/>
      <c r="Z39" s="26"/>
      <c r="AA39" s="26"/>
      <c r="AB39" s="26"/>
      <c r="AC39" s="26"/>
      <c r="AD39" s="22"/>
      <c r="AE39" s="22"/>
      <c r="AF39" s="5"/>
      <c r="AG39" s="5"/>
      <c r="AH39" s="5"/>
      <c r="AI39" s="5"/>
      <c r="AJ39" s="5"/>
      <c r="AK39" s="5"/>
    </row>
    <row r="40" spans="1:37" x14ac:dyDescent="0.3">
      <c r="A40" s="5">
        <v>24</v>
      </c>
      <c r="B40" s="5" t="s">
        <v>92</v>
      </c>
      <c r="C40" s="3" t="s">
        <v>93</v>
      </c>
      <c r="D40" s="5">
        <v>1.2</v>
      </c>
      <c r="E40" s="5" t="s">
        <v>51</v>
      </c>
      <c r="F40" s="5"/>
      <c r="G40" s="5"/>
      <c r="H40" s="5"/>
      <c r="I40" s="22"/>
      <c r="J40" s="22"/>
      <c r="K40" s="5"/>
      <c r="L40" s="5"/>
      <c r="M40" s="5"/>
      <c r="N40" s="5"/>
      <c r="O40" s="5"/>
      <c r="P40" s="22"/>
      <c r="Q40" s="22"/>
      <c r="R40" s="5"/>
      <c r="S40" s="5"/>
      <c r="T40" s="26"/>
      <c r="U40" s="26"/>
      <c r="V40" s="26"/>
      <c r="W40" s="25"/>
      <c r="X40" s="25"/>
      <c r="Y40" s="26"/>
      <c r="Z40" s="26"/>
      <c r="AA40" s="26"/>
      <c r="AB40" s="26"/>
      <c r="AC40" s="26"/>
      <c r="AD40" s="22"/>
      <c r="AE40" s="22"/>
      <c r="AF40" s="5"/>
      <c r="AG40" s="5"/>
      <c r="AH40" s="5"/>
      <c r="AI40" s="5"/>
      <c r="AJ40" s="5"/>
      <c r="AK40" s="4">
        <f>SUM(F40:AJ40)</f>
        <v>0</v>
      </c>
    </row>
    <row r="41" spans="1:37" x14ac:dyDescent="0.3">
      <c r="A41" s="5">
        <v>25</v>
      </c>
      <c r="B41" s="5" t="s">
        <v>94</v>
      </c>
      <c r="C41" s="3" t="s">
        <v>95</v>
      </c>
      <c r="D41" s="5">
        <v>0.67</v>
      </c>
      <c r="E41" s="5" t="s">
        <v>65</v>
      </c>
      <c r="F41" s="5"/>
      <c r="G41" s="5"/>
      <c r="H41" s="5"/>
      <c r="I41" s="22"/>
      <c r="J41" s="22"/>
      <c r="K41" s="5"/>
      <c r="L41" s="5"/>
      <c r="M41" s="5"/>
      <c r="N41" s="5"/>
      <c r="O41" s="5"/>
      <c r="P41" s="22"/>
      <c r="Q41" s="22"/>
      <c r="R41" s="5"/>
      <c r="S41" s="5"/>
      <c r="T41" s="26"/>
      <c r="U41" s="26"/>
      <c r="V41" s="26"/>
      <c r="W41" s="25"/>
      <c r="X41" s="25"/>
      <c r="Y41" s="26"/>
      <c r="Z41" s="26"/>
      <c r="AA41" s="26"/>
      <c r="AB41" s="26"/>
      <c r="AC41" s="26"/>
      <c r="AD41" s="22"/>
      <c r="AE41" s="22"/>
      <c r="AF41" s="5"/>
      <c r="AG41" s="5"/>
      <c r="AH41" s="5"/>
      <c r="AI41" s="5"/>
      <c r="AJ41" s="5"/>
      <c r="AK41" s="4">
        <f>SUM(F41:AJ41)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pageMargins left="0.25" right="0.25" top="0.75" bottom="0.75" header="0.3" footer="0.3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2</vt:i4>
      </vt:variant>
    </vt:vector>
  </HeadingPairs>
  <TitlesOfParts>
    <vt:vector size="15" baseType="lpstr">
      <vt:lpstr>programacion</vt:lpstr>
      <vt:lpstr>num_dias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resumen</vt:lpstr>
      <vt:lpstr>desembolso</vt:lpstr>
      <vt:lpstr>num_dias!Área_de_impresión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eder_3232</dc:creator>
  <cp:lastModifiedBy>EDDY EDER SUCAPUCA CRUZ</cp:lastModifiedBy>
  <cp:lastPrinted>2025-06-19T15:52:56Z</cp:lastPrinted>
  <dcterms:created xsi:type="dcterms:W3CDTF">2025-04-29T00:00:59Z</dcterms:created>
  <dcterms:modified xsi:type="dcterms:W3CDTF">2025-06-19T16:19:47Z</dcterms:modified>
</cp:coreProperties>
</file>